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larations" sheetId="2" state="visible" r:id="rId4"/>
    <sheet name="Plan" sheetId="3" state="visible" r:id="rId5"/>
    <sheet name="Fan" sheetId="4" state="visible" r:id="rId6"/>
    <sheet name="Compose" sheetId="5" state="visible" r:id="rId7"/>
    <sheet name="Events" sheetId="6" state="visible" r:id="rId8"/>
    <sheet name="Averages" sheetId="7" state="visible" r:id="rId9"/>
    <sheet name="Odds" sheetId="8" state="visible" r:id="rId10"/>
    <sheet name="ErrorBars" sheetId="9" state="visible" r:id="rId11"/>
    <sheet name="Draws" sheetId="10" state="visible" r:id="rId12"/>
    <sheet name="Bench" sheetId="11" state="visible" r:id="rId13"/>
    <sheet name="Reference_Values" sheetId="12" state="visible" r:id="rId14"/>
    <sheet name="Checks" sheetId="13" state="visible" r:id="rId15"/>
  </sheets>
  <definedNames>
    <definedName function="false" hidden="false" name="Appetite_p" vbProcedure="false">Declarations!$B$12</definedName>
    <definedName function="false" hidden="false" name="Close_mean" vbProcedure="false">Declarations!$B$17</definedName>
    <definedName function="false" hidden="false" name="Close_sd" vbProcedure="false">Declarations!$B$18</definedName>
    <definedName function="false" hidden="false" name="Depth_phased" vbProcedure="false">Declarations!$B$22</definedName>
    <definedName function="false" hidden="false" name="Draw_depth" vbProcedure="false">Declarations!$B$8</definedName>
    <definedName function="false" hidden="false" name="Draw_tau" vbProcedure="false">Declarations!$B$9</definedName>
    <definedName function="false" hidden="false" name="Floor_L" vbProcedure="false">Declarations!$B$11</definedName>
    <definedName function="false" hidden="false" name="Gamma_scale" vbProcedure="false">Declarations!$B$20</definedName>
    <definedName function="false" hidden="false" name="Gamma_shape" vbProcedure="false">Declarations!$B$19</definedName>
    <definedName function="false" hidden="false" name="Horizon_q" vbProcedure="false">Declarations!$B$13</definedName>
    <definedName function="false" hidden="false" name="Idx_target" vbProcedure="false">Declarations!$B$6</definedName>
    <definedName function="false" hidden="false" name="Idx_today" vbProcedure="false">Declarations!$B$4</definedName>
    <definedName function="false" hidden="false" name="Lam_c" vbProcedure="false">Declarations!$B$16</definedName>
    <definedName function="false" hidden="false" name="Line_cap" vbProcedure="false">Declarations!$B$21</definedName>
    <definedName function="false" hidden="false" name="Liq_today" vbProcedure="false">Declarations!$B$10</definedName>
    <definedName function="false" hidden="false" name="N_paths" vbProcedure="false">Declarations!$B$23</definedName>
    <definedName function="false" hidden="false" name="Persist_a" vbProcedure="false">Declarations!$B$14</definedName>
    <definedName function="false" hidden="false" name="Reg_lam" vbProcedure="false">Declarations!$B$32</definedName>
    <definedName function="false" hidden="false" name="Reg_mean" vbProcedure="false">Declarations!$B$33</definedName>
    <definedName function="false" hidden="false" name="Reg_sd" vbProcedure="false">Declarations!$B$34</definedName>
    <definedName function="false" hidden="false" name="Relax_rate" vbProcedure="false">Declarations!$B$7</definedName>
    <definedName function="false" hidden="false" name="Rev_a" vbProcedure="false">Declarations!$B$26</definedName>
    <definedName function="false" hidden="false" name="Rev_cov" vbProcedure="false">Declarations!$B$29</definedName>
    <definedName function="false" hidden="false" name="Rev_R0" vbProcedure="false">Declarations!$B$28</definedName>
    <definedName function="false" hidden="false" name="Rev_sd" vbProcedure="false">Declarations!$B$27</definedName>
    <definedName function="false" hidden="false" name="Shock_sd" vbProcedure="false">Declarations!$B$15</definedName>
    <definedName function="false" hidden="false" name="Usd_point" vbProcedure="false">Declarations!$B$5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<sst xmlns="http://schemas.openxmlformats.org/spreadsheetml/2006/main" count="753" uniqueCount="600">
  <si>
    <t xml:space="preserve">DCT Laboratory — Vol I, Ch 8: Stochastic Enterprise Dynamics</t>
  </si>
  <si>
    <t xml:space="preserve">Seed 26108 · Companion to DCT_V1_Ch08_Lab.ipynb and AXIOM Lab 1.8 (module AXIOM-08). Money in $ million.</t>
  </si>
  <si>
    <t xml:space="preserve">Worked Example 8.1, Will the Digital Program Breach the Floor?, with the book's declarations, and the five steps of AXIOM Lab 1.8, Putting Odds on Meridian's Plan.</t>
  </si>
  <si>
    <t xml:space="preserve">Declarations: the plan, the two channels of uncertainty and the levers of Worked Example 8.1; Section 8.6's revenue deviation and Section 8.7's regulatory interventions.</t>
  </si>
  <si>
    <t xml:space="preserve">Plan: the plan quarter by quarter, the deviation's volatility budget, the closures' plan line and the mean path (Steps 1-2).</t>
  </si>
  <si>
    <t xml:space="preserve">Fan: the revenue fan's exact law, the volatility budget, the persistence sweep, and the two-reading Lyapunov equation (Theorems 8.2-8.3; Online Appendix 8.B.3-8.B.4; lab step 1).</t>
  </si>
  <si>
    <t xml:space="preserve">Compose: the program office's chain and the revenue fans compose (Chapman-Kolmogorov; Online Appendix 8.B.2; lab step 2).</t>
  </si>
  <si>
    <t xml:space="preserve">Events: the plan line and the risk line of an event risk, and memorylessness (Theorem 8.4; Figure 8.3; lab step 3).</t>
  </si>
  <si>
    <t xml:space="preserve">Averages: linear, convex and concave cases of the flaw of averages, and Proposition 8.5 (Theorem 8.5; Online Appendix 8.B.7; lab step 4).</t>
  </si>
  <si>
    <t xml:space="preserve">Odds: Table 8.5 from the book's 100,000 paths (seed 8), the reading of Step 4 and the decomposition of Online Appendix 8.B.6.</t>
  </si>
  <si>
    <t xml:space="preserve">Bench and Draws: 2,000 of the book's own paths rebuilt by formula from their draws: every scenario of Table 8.5 and the error bar as the paths accumulate, live under your declarations (lab step 5).</t>
  </si>
  <si>
    <t xml:space="preserve">ErrorBars: Section 8.9's error bars and the paths a precision needs (Online Appendix 8.B.5).</t>
  </si>
  <si>
    <t xml:space="preserve">Simulation results on all 100,000 paths are engine values; the full simulation runs in the notebook. Reference_Values and Checks: the engine's numbers and a PASS/FAIL comparison with this workbook's formulas.</t>
  </si>
  <si>
    <t xml:space="preserve">LEGEND</t>
  </si>
  <si>
    <t xml:space="preserve">Input: blue on pale gold. A declaration from the book; change it to explore.</t>
  </si>
  <si>
    <t xml:space="preserve">Formula: black. Recalculates from the inputs.</t>
  </si>
  <si>
    <t xml:space="preserve">Engine value: green on pale green. Computed by the notebook's engine (the book's numbers); the Checks sheet compares the workbook's formulas with them.</t>
  </si>
  <si>
    <t xml:space="preserve">Cross-sheet link: green.</t>
  </si>
  <si>
    <t xml:space="preserve">Declarations (Worked Example 8.1, Step 1; Sections 8.6 and 8.7). Money in $ million.</t>
  </si>
  <si>
    <t xml:space="preserve">Quantity</t>
  </si>
  <si>
    <t xml:space="preserve">Value</t>
  </si>
  <si>
    <t xml:space="preserve">Source</t>
  </si>
  <si>
    <t xml:space="preserve">Liquidity index today (Chapter 1)</t>
  </si>
  <si>
    <t xml:space="preserve">Chapter 1's digital path; 100 = $620 million</t>
  </si>
  <si>
    <t xml:space="preserve">$ million per index point</t>
  </si>
  <si>
    <t xml:space="preserve">Chapter 1: index 100 = $0.62 billion</t>
  </si>
  <si>
    <t xml:space="preserve">Index the plan relaxes toward</t>
  </si>
  <si>
    <t xml:space="preserve">Chapter 1's digital option</t>
  </si>
  <si>
    <t xml:space="preserve">Relaxation rate a year</t>
  </si>
  <si>
    <t xml:space="preserve">Depth of the program's cash draw (index points)</t>
  </si>
  <si>
    <t xml:space="preserve">the draw D (t/tau) e^(1 - t/tau)</t>
  </si>
  <si>
    <t xml:space="preserve">Years to the deepest draw, tau</t>
  </si>
  <si>
    <t xml:space="preserve">Liquidity today ($ million)</t>
  </si>
  <si>
    <t xml:space="preserve">$620 million</t>
  </si>
  <si>
    <t xml:space="preserve">Board floor ($ million)</t>
  </si>
  <si>
    <t xml:space="preserve">Table 5.4</t>
  </si>
  <si>
    <t xml:space="preserve">Board risk appetite: largest chance of breaching the floor</t>
  </si>
  <si>
    <t xml:space="preserve">Worked Example 8.1: 5 percent during the program</t>
  </si>
  <si>
    <t xml:space="preserve">Program horizon (quarters)</t>
  </si>
  <si>
    <t xml:space="preserve">three years</t>
  </si>
  <si>
    <t xml:space="preserve">Deviation carried into the next quarter, a</t>
  </si>
  <si>
    <t xml:space="preserve">Step 1: 60 percent of a surprise</t>
  </si>
  <si>
    <t xml:space="preserve">Surprise a quarter: standard deviation</t>
  </si>
  <si>
    <t xml:space="preserve">Step 1: execution and market deviation</t>
  </si>
  <si>
    <t xml:space="preserve">Funding-window closures a year, lambda</t>
  </si>
  <si>
    <t xml:space="preserve">Step 1: about once a decade</t>
  </si>
  <si>
    <t xml:space="preserve">Closure size: mean</t>
  </si>
  <si>
    <t xml:space="preserve">not recovered within the program</t>
  </si>
  <si>
    <t xml:space="preserve">Closure size: standard deviation</t>
  </si>
  <si>
    <t xml:space="preserve">Closure size: gamma shape, (mean / sd)^2</t>
  </si>
  <si>
    <t xml:space="preserve">the book's engine draws gamma sizes with this mean and sd</t>
  </si>
  <si>
    <t xml:space="preserve">Closure size: gamma scale, sd^2 / mean</t>
  </si>
  <si>
    <t xml:space="preserve">Standby line: most it replaces of any closure</t>
  </si>
  <si>
    <t xml:space="preserve">Step 5</t>
  </si>
  <si>
    <t xml:space="preserve">Phased build: depth of the cash draw</t>
  </si>
  <si>
    <t xml:space="preserve">Step 5: deepest draw $49 million smaller</t>
  </si>
  <si>
    <t xml:space="preserve">Paths simulated</t>
  </si>
  <si>
    <t xml:space="preserve">Step 3</t>
  </si>
  <si>
    <t xml:space="preserve">Section 8.6: Industrial Systems' quarterly revenue deviation from plan</t>
  </si>
  <si>
    <t xml:space="preserve">Persistence of the revenue deviation, a</t>
  </si>
  <si>
    <t xml:space="preserve">R' = 0.7 R + w</t>
  </si>
  <si>
    <t xml:space="preserve">Revenue shock: standard deviation</t>
  </si>
  <si>
    <t xml:space="preserve">Deviation after a strong quarter, R0</t>
  </si>
  <si>
    <t xml:space="preserve">Figure 8.1</t>
  </si>
  <si>
    <t xml:space="preserve">Covenant test: shortfall below plan</t>
  </si>
  <si>
    <t xml:space="preserve">Section 8.7: regulatory interventions</t>
  </si>
  <si>
    <t xml:space="preserve">Regulatory interventions a year, lambda</t>
  </si>
  <si>
    <t xml:space="preserve">about once every 6.7 years</t>
  </si>
  <si>
    <t xml:space="preserve">Intervention cost: mean</t>
  </si>
  <si>
    <t xml:space="preserve">Intervention cost: standard deviation</t>
  </si>
  <si>
    <t xml:space="preserve">Liquidity by quarter: L_k = plan_k + E_k - (closures to date), with E_k = a E_k-1 + w_k and closures arriving at lambda/4 a quarter. The plan is Chapter 1's digital index: target + (today - target) e^(-rate t) - depth (t/tau) e^(1 - t/tau), in $ million.</t>
  </si>
  <si>
    <t xml:space="preserve">Declare and size each channel: the plan, the deviation's budget, the closures' plan line (Worked Example 8.1, Steps 1-2)</t>
  </si>
  <si>
    <t xml:space="preserve">Quarter</t>
  </si>
  <si>
    <t xml:space="preserve">Years</t>
  </si>
  <si>
    <t xml:space="preserve">Plan index</t>
  </si>
  <si>
    <t xml:space="preserve">Plan ($ million)</t>
  </si>
  <si>
    <t xml:space="preserve">Phased index</t>
  </si>
  <si>
    <t xml:space="preserve">Phased plan</t>
  </si>
  <si>
    <t xml:space="preserve">Headroom above the floor</t>
  </si>
  <si>
    <t xml:space="preserve">Deviation sd (Theorem 8.3(i))</t>
  </si>
  <si>
    <t xml:space="preserve">Headroom in sd</t>
  </si>
  <si>
    <t xml:space="preserve">Expected closures to date</t>
  </si>
  <si>
    <t xml:space="preserve">Mean path (Theorem 8.4(iii))</t>
  </si>
  <si>
    <t xml:space="preserve">Steps 1-2</t>
  </si>
  <si>
    <t xml:space="preserve">Reading</t>
  </si>
  <si>
    <t xml:space="preserve">Plan: trough ($ million)</t>
  </si>
  <si>
    <t xml:space="preserve">Step 1: $482 million</t>
  </si>
  <si>
    <t xml:space="preserve">Plan: quarter of the trough</t>
  </si>
  <si>
    <t xml:space="preserve">quarter 7</t>
  </si>
  <si>
    <t xml:space="preserve">Plan: liquidity at the end of year 3</t>
  </si>
  <si>
    <t xml:space="preserve">$510 million</t>
  </si>
  <si>
    <t xml:space="preserve">Headroom above the floor at the trough</t>
  </si>
  <si>
    <t xml:space="preserve">$132 million</t>
  </si>
  <si>
    <t xml:space="preserve">Deviation's volatility budget, sd / sqrt(1 - a^2)</t>
  </si>
  <si>
    <t xml:space="preserve">Step 2: $62.5 million (Theorem 8.3(ii))</t>
  </si>
  <si>
    <t xml:space="preserve">Headroom at the trough in standard deviations</t>
  </si>
  <si>
    <t xml:space="preserve">only 2.1 standard deviations</t>
  </si>
  <si>
    <t xml:space="preserve">One quarter at the trough, deviation alone: Phi(-headroom / budget)</t>
  </si>
  <si>
    <t xml:space="preserve">a path has twelve quarters, and a second channel</t>
  </si>
  <si>
    <t xml:space="preserve">Closures: plan line, lambda E[J] ($ million a year)</t>
  </si>
  <si>
    <t xml:space="preserve">Step 2: $12 million a year (Theorem 8.4(ii))</t>
  </si>
  <si>
    <t xml:space="preserve">Closures: risk line, lambda E[J^2] (variance a year)</t>
  </si>
  <si>
    <t xml:space="preserve">Closures: chance of at least one in three years, 1 - e^(-3 lambda)</t>
  </si>
  <si>
    <t xml:space="preserve">Step 2: 26 percent</t>
  </si>
  <si>
    <t xml:space="preserve">Closures: chance of one by quarter 7</t>
  </si>
  <si>
    <t xml:space="preserve">Mean path: its trough (plan less the closures' plan line)</t>
  </si>
  <si>
    <t xml:space="preserve">Step 4: $460 million</t>
  </si>
  <si>
    <t xml:space="preserve">Mean path: quarter of its trough</t>
  </si>
  <si>
    <t xml:space="preserve">Phased build: trough</t>
  </si>
  <si>
    <t xml:space="preserve">Step 5: $531 million</t>
  </si>
  <si>
    <t xml:space="preserve">Deepest cash draw, plan as drawn</t>
  </si>
  <si>
    <t xml:space="preserve">Deepest cash draw, phased build</t>
  </si>
  <si>
    <t xml:space="preserve">Phasing makes the deepest draw smaller by</t>
  </si>
  <si>
    <t xml:space="preserve">Step 5: $49 million</t>
  </si>
  <si>
    <t xml:space="preserve">Watch the fan form: Industrial Systems' revenue deviation (Theorems 8.2-8.3; Figures 8.1-8.2; Online Appendix 8.B.3-8.B.4; AXIOM Lab 1.8, step 1)</t>
  </si>
  <si>
    <t xml:space="preserve">The volatility budget</t>
  </si>
  <si>
    <t xml:space="preserve">The saturator: persistence a</t>
  </si>
  <si>
    <t xml:space="preserve">Long-run sd</t>
  </si>
  <si>
    <t xml:space="preserve">Long-run chance of the shortfall</t>
  </si>
  <si>
    <t xml:space="preserve">sd after 40 quarters</t>
  </si>
  <si>
    <t xml:space="preserve">Long-run variance, sd^2 / (1 - a^2)</t>
  </si>
  <si>
    <t xml:space="preserve">about 441</t>
  </si>
  <si>
    <t xml:space="preserve">Volatility budget: the long-run standard deviation</t>
  </si>
  <si>
    <t xml:space="preserve">$21 million, not $15 million</t>
  </si>
  <si>
    <t xml:space="preserve">Persistence inflates the shock by 1 / sqrt(1 - a^2)</t>
  </si>
  <si>
    <t xml:space="preserve">1.40</t>
  </si>
  <si>
    <t xml:space="preserve">Long-run chance a quarter of a shortfall of 45 or more, Phi(-45/21)</t>
  </si>
  <si>
    <t xml:space="preserve">1.6 percent</t>
  </si>
  <si>
    <t xml:space="preserve">The same chance if persistence were ignored, Phi(-45/15)</t>
  </si>
  <si>
    <t xml:space="preserve">0.13 percent</t>
  </si>
  <si>
    <t xml:space="preserve">Halved persistence, a</t>
  </si>
  <si>
    <t xml:space="preserve">Online Appendix 8.B.4</t>
  </si>
  <si>
    <t xml:space="preserve">Its volatility budget</t>
  </si>
  <si>
    <t xml:space="preserve">$16.0 million</t>
  </si>
  <si>
    <t xml:space="preserve">Its chance of the shortfall a quarter</t>
  </si>
  <si>
    <t xml:space="preserve">0.25 percent</t>
  </si>
  <si>
    <t xml:space="preserve">How many times smaller</t>
  </si>
  <si>
    <t xml:space="preserve">sixfold, with no change in the market</t>
  </si>
  <si>
    <t xml:space="preserve">As a reaches one the band stops settling: with no restoring force it widens like 15 sqrt(k).</t>
  </si>
  <si>
    <t xml:space="preserve">Theorem 8.3(i): the law stays normal; its mean and variance follow exact recursions. From +30 the fan drifts back toward plan and widens until it settles (Figure 8.1); with a = 1 it never settles (Figure 8.2).</t>
  </si>
  <si>
    <t xml:space="preserve">Quarter k</t>
  </si>
  <si>
    <t xml:space="preserve">Mean, a^k R0</t>
  </si>
  <si>
    <t xml:space="preserve">Variance, a^2 var + sd^2</t>
  </si>
  <si>
    <t xml:space="preserve">Standard deviation</t>
  </si>
  <si>
    <t xml:space="preserve">Band: mean - 2 sd</t>
  </si>
  <si>
    <t xml:space="preserve">Band: mean + 2 sd</t>
  </si>
  <si>
    <t xml:space="preserve">Closed form of the variance</t>
  </si>
  <si>
    <t xml:space="preserve">No restoring force (a = 1): sd x sqrt(k)</t>
  </si>
  <si>
    <t xml:space="preserve">Online Appendix 8.B.3: two readings</t>
  </si>
  <si>
    <t xml:space="preserve">a11</t>
  </si>
  <si>
    <t xml:space="preserve">a12</t>
  </si>
  <si>
    <t xml:space="preserve">a21</t>
  </si>
  <si>
    <t xml:space="preserve">a22</t>
  </si>
  <si>
    <t xml:space="preserve">s11</t>
  </si>
  <si>
    <t xml:space="preserve">s22</t>
  </si>
  <si>
    <t xml:space="preserve">Closed form: sigma_22 = s22 / (1 - a22^2)</t>
  </si>
  <si>
    <t xml:space="preserve">Closed form: sigma_12 = a12 a22 sigma_22 / (1 - a11 a22)</t>
  </si>
  <si>
    <t xml:space="preserve">Closed form: sigma_11 = (2 a11 a12 sigma_12 + a12^2 sigma_22 + s11) / (1 - a11^2)</t>
  </si>
  <si>
    <t xml:space="preserve">Long-run sd of the first reading</t>
  </si>
  <si>
    <t xml:space="preserve">Long-run sd of the second reading</t>
  </si>
  <si>
    <t xml:space="preserve">The iteration below after 60 periods: sigma_11</t>
  </si>
  <si>
    <t xml:space="preserve">Largest gap between the iteration and the closed form</t>
  </si>
  <si>
    <t xml:space="preserve">Period</t>
  </si>
  <si>
    <t xml:space="preserve">sigma_11</t>
  </si>
  <si>
    <t xml:space="preserve">sigma_12</t>
  </si>
  <si>
    <t xml:space="preserve">sigma_22</t>
  </si>
  <si>
    <t xml:space="preserve">Check the multi-year view: Chapman-Kolmogorov (Theorem 8.2(ii); Online Appendix 8.B.2; AXIOM Lab 1.8, step 2)</t>
  </si>
  <si>
    <t xml:space="preserve">The program office classifies each quarter as on plan or off plan. Multi-quarter odds must pass through every intermediate state: P^(j+k) = P^j P^k.</t>
  </si>
  <si>
    <t xml:space="preserve">One quarter, P</t>
  </si>
  <si>
    <t xml:space="preserve">to on plan</t>
  </si>
  <si>
    <t xml:space="preserve">to off plan</t>
  </si>
  <si>
    <t xml:space="preserve">Revenue fans compose (Section 8.6's deviation)</t>
  </si>
  <si>
    <t xml:space="preserve">from on plan</t>
  </si>
  <si>
    <t xml:space="preserve">One-year fan: the mean's factor, a^4</t>
  </si>
  <si>
    <t xml:space="preserve">from off plan</t>
  </si>
  <si>
    <t xml:space="preserve">One-year fan: variance, sd^2 (1 - a^8) / (1 - a^2)</t>
  </si>
  <si>
    <t xml:space="preserve">One-year fan: standard deviation</t>
  </si>
  <si>
    <t xml:space="preserve">Two quarters, P^2 = P P</t>
  </si>
  <si>
    <t xml:space="preserve">Three one-year fans compounded: the mean's factor</t>
  </si>
  <si>
    <t xml:space="preserve">Three one-year fans compounded: variance, v (1 + a^8 + a^16)</t>
  </si>
  <si>
    <t xml:space="preserve">The three-year fan directly: the mean's factor, a^12</t>
  </si>
  <si>
    <t xml:space="preserve">The three-year fan directly: variance, sd^2 (1 - a^24) / (1 - a^2)</t>
  </si>
  <si>
    <t xml:space="preserve">Three quarters, P^3 = P^2 P</t>
  </si>
  <si>
    <t xml:space="preserve">Gap between compounded and direct variance</t>
  </si>
  <si>
    <t xml:space="preserve">they compose</t>
  </si>
  <si>
    <t xml:space="preserve">A three-year fan stretched by the square-root law, sqrt(3) x one-year sd</t>
  </si>
  <si>
    <t xml:space="preserve">not this model's: it ignores the restoring force</t>
  </si>
  <si>
    <t xml:space="preserve">The model's three-year sd</t>
  </si>
  <si>
    <t xml:space="preserve">Three quarters, P P^2</t>
  </si>
  <si>
    <t xml:space="preserve">Chapman-Kolmogorov: largest gap between P^2 P and P P^2</t>
  </si>
  <si>
    <t xml:space="preserve">Off plan three quarters after being on plan</t>
  </si>
  <si>
    <t xml:space="preserve">19.6 percent</t>
  </si>
  <si>
    <t xml:space="preserve">A planning pack's three-quarter figure</t>
  </si>
  <si>
    <t xml:space="preserve">Online Appendix 8.B.2</t>
  </si>
  <si>
    <t xml:space="preserve">Is the pack consistent with its own one-quarter view?</t>
  </si>
  <si>
    <t xml:space="preserve">Long-run share of quarters on plan, P(off to on) / (P(on to off) + P(off to on))</t>
  </si>
  <si>
    <t xml:space="preserve">0.75</t>
  </si>
  <si>
    <t xml:space="preserve">Average on-plan spell (quarters), 1 / P(on to off)</t>
  </si>
  <si>
    <t xml:space="preserve">10 quarters</t>
  </si>
  <si>
    <t xml:space="preserve">Average off-plan spell (quarters), 1 / P(off to on)</t>
  </si>
  <si>
    <t xml:space="preserve">3.3 quarters</t>
  </si>
  <si>
    <t xml:space="preserve">Quarter k, from on plan</t>
  </si>
  <si>
    <t xml:space="preserve">On plan</t>
  </si>
  <si>
    <t xml:space="preserve">Off plan</t>
  </si>
  <si>
    <t xml:space="preserve">Price an event risk: two ledger lines (Theorem 8.4; Figure 8.3; AXIOM Lab 1.8, step 3)</t>
  </si>
  <si>
    <t xml:space="preserve">Regulatory interventions (Section 8.7)</t>
  </si>
  <si>
    <t xml:space="preserve">E[J^2] = mean^2 + sd^2</t>
  </si>
  <si>
    <t xml:space="preserve">2,500</t>
  </si>
  <si>
    <t xml:space="preserve">Plan line, lambda E[J] ($ million a year)</t>
  </si>
  <si>
    <t xml:space="preserve">$6 million a year, quiet years included</t>
  </si>
  <si>
    <t xml:space="preserve">Risk line, lambda E[J^2] (variance a year)</t>
  </si>
  <si>
    <t xml:space="preserve">375 a year</t>
  </si>
  <si>
    <t xml:space="preserve">Standard deviation over one year</t>
  </si>
  <si>
    <t xml:space="preserve">about $19 million</t>
  </si>
  <si>
    <t xml:space="preserve">Standard deviation over five years</t>
  </si>
  <si>
    <t xml:space="preserve">about $43 million</t>
  </si>
  <si>
    <t xml:space="preserve">Mean wait between interventions (years)</t>
  </si>
  <si>
    <t xml:space="preserve">about 6.7 years</t>
  </si>
  <si>
    <t xml:space="preserve">Chance of an intervention next year, 1 - e^(-lambda)</t>
  </si>
  <si>
    <t xml:space="preserve">14 percent</t>
  </si>
  <si>
    <t xml:space="preserve">After five quiet years: 1 - P(quiet six years) / P(quiet five years)</t>
  </si>
  <si>
    <t xml:space="preserve">the same: an event is never due (Theorem 8.4(i))</t>
  </si>
  <si>
    <t xml:space="preserve">Chance of at least one in five years</t>
  </si>
  <si>
    <t xml:space="preserve">Half the frequency, twice the size: plan line</t>
  </si>
  <si>
    <t xml:space="preserve">unchanged</t>
  </si>
  <si>
    <t xml:space="preserve">Half the frequency, twice the size: variance a year</t>
  </si>
  <si>
    <t xml:space="preserve">doubled</t>
  </si>
  <si>
    <t xml:space="preserve">Cost law: gamma shape, (mean / sd)^2</t>
  </si>
  <si>
    <t xml:space="preserve">Cost law: gamma scale, sd^2 / mean</t>
  </si>
  <si>
    <t xml:space="preserve">Funding-window closures (Worked Example 8.1, Step 2)</t>
  </si>
  <si>
    <t xml:space="preserve">$12 million a year</t>
  </si>
  <si>
    <t xml:space="preserve">Chance of at least one closure in three years</t>
  </si>
  <si>
    <t xml:space="preserve">26 percent</t>
  </si>
  <si>
    <t xml:space="preserve">Plan line</t>
  </si>
  <si>
    <t xml:space="preserve">Risk band: low</t>
  </si>
  <si>
    <t xml:space="preserve">Risk band: high</t>
  </si>
  <si>
    <t xml:space="preserve">Figure 8.3: the plan line accrues through quiet years and eventful ones alike; the risk band widens with the square root of time.</t>
  </si>
  <si>
    <t xml:space="preserve">Feel the flaw of averages (Theorem 8.5; Proposition 8.5; Online Appendix 8.B.7; AXIOM Lab 1.8, step 4)</t>
  </si>
  <si>
    <t xml:space="preserve">Linear: Worked Example 4.1's Unit A (Table 4.5)</t>
  </si>
  <si>
    <t xml:space="preserve">Legacy</t>
  </si>
  <si>
    <t xml:space="preserve">Software</t>
  </si>
  <si>
    <t xml:space="preserve">Total</t>
  </si>
  <si>
    <t xml:space="preserve">year 0</t>
  </si>
  <si>
    <t xml:space="preserve">legacy engineers stay legacy</t>
  </si>
  <si>
    <t xml:space="preserve">year 1</t>
  </si>
  <si>
    <t xml:space="preserve">legacy engineers retrained into software</t>
  </si>
  <si>
    <t xml:space="preserve">year 2</t>
  </si>
  <si>
    <t xml:space="preserve">software engineers stay</t>
  </si>
  <si>
    <t xml:space="preserve">year 3</t>
  </si>
  <si>
    <t xml:space="preserve">year 4</t>
  </si>
  <si>
    <t xml:space="preserve">year 5</t>
  </si>
  <si>
    <t xml:space="preserve">Theorem 8.5(i): with random attrition restored, the mean workforce follows this roll-up exactly.</t>
  </si>
  <si>
    <t xml:space="preserve">Convex: Online Appendix 8.B.7's start-up</t>
  </si>
  <si>
    <t xml:space="preserve">Growth near zero, r (a year)</t>
  </si>
  <si>
    <t xml:space="preserve">Demand volatility, sigma (a year)</t>
  </si>
  <si>
    <t xml:space="preserve">Years t</t>
  </si>
  <si>
    <t xml:space="preserve">Mean factor, e^(r t)</t>
  </si>
  <si>
    <t xml:space="preserve">Median factor, e^((r - sigma^2/2) t)</t>
  </si>
  <si>
    <t xml:space="preserve">Mean less median</t>
  </si>
  <si>
    <t xml:space="preserve">Paths below the mean, Phi(sigma sqrt(t) / 2)</t>
  </si>
  <si>
    <t xml:space="preserve">Bend the function: sigma</t>
  </si>
  <si>
    <t xml:space="preserve">Mean factor, one year</t>
  </si>
  <si>
    <t xml:space="preserve">Median factor</t>
  </si>
  <si>
    <t xml:space="preserve">Paths below the mean</t>
  </si>
  <si>
    <t xml:space="preserve">The exponential is convex: the average of the outcomes runs ahead of the outcome at average inputs (the median), and the gap widens as the function bends; with no spread it closes (Proposition 8.3).</t>
  </si>
  <si>
    <t xml:space="preserve">Concave: Worked Example 8.1's trough</t>
  </si>
  <si>
    <t xml:space="preserve">The plan's trough (Plan sheet)</t>
  </si>
  <si>
    <t xml:space="preserve">$482 million</t>
  </si>
  <si>
    <t xml:space="preserve">The mean path's trough (Plan sheet)</t>
  </si>
  <si>
    <t xml:space="preserve">$460 million</t>
  </si>
  <si>
    <t xml:space="preserve">The average of the path troughs (engine: the book's 100,000 paths, seed 8)</t>
  </si>
  <si>
    <t xml:space="preserve">$384 million</t>
  </si>
  <si>
    <t xml:space="preserve">The average trough lies below the plan's by</t>
  </si>
  <si>
    <t xml:space="preserve">almost $100 million</t>
  </si>
  <si>
    <t xml:space="preserve">and below the mean path's trough by (Jensen: the low point is concave)</t>
  </si>
  <si>
    <t xml:space="preserve">Proposition 8.5: inherited spread</t>
  </si>
  <si>
    <t xml:space="preserve">Sensitivity L</t>
  </si>
  <si>
    <t xml:space="preserve">Steps</t>
  </si>
  <si>
    <t xml:space="preserve">Spread multiplied by up to L^(2k)</t>
  </si>
  <si>
    <t xml:space="preserve">three expansive steps</t>
  </si>
  <si>
    <t xml:space="preserve">three consolidating steps</t>
  </si>
  <si>
    <t xml:space="preserve">Read the answer and test the levers: Table 8.5 on the book's 100,000 paths (Worked Example 8.1, Steps 3-5; Online Appendix 8.B.6)</t>
  </si>
  <si>
    <t xml:space="preserve">Breach probabilities are engine values: the book's 100,000 paths, drawn with seed 8. Standard errors, troughs, the appetite test and the decomposition are formulas.</t>
  </si>
  <si>
    <t xml:space="preserve">Scenario (Table 8.5)</t>
  </si>
  <si>
    <t xml:space="preserve">Plan trough ($ million)</t>
  </si>
  <si>
    <t xml:space="preserve">Breach probability (engine, seed 8)</t>
  </si>
  <si>
    <t xml:space="preserve">Standard error, sqrt(p (1 - p) / N)</t>
  </si>
  <si>
    <t xml:space="preserve">Within the 5% appetite?</t>
  </si>
  <si>
    <t xml:space="preserve">Share of the plan's risk</t>
  </si>
  <si>
    <t xml:space="preserve">Plan as drawn, both channels</t>
  </si>
  <si>
    <t xml:space="preserve">Execution and market deviation only</t>
  </si>
  <si>
    <t xml:space="preserve">Funding-window events only</t>
  </si>
  <si>
    <t xml:space="preserve">Standby line (up to $100 million per closure)</t>
  </si>
  <si>
    <t xml:space="preserve">Phased build</t>
  </si>
  <si>
    <t xml:space="preserve">Standby line and phased build</t>
  </si>
  <si>
    <t xml:space="preserve">Smallest standard error in the table</t>
  </si>
  <si>
    <t xml:space="preserve">0.05 percentage points</t>
  </si>
  <si>
    <t xml:space="preserve">Largest standard error in the table</t>
  </si>
  <si>
    <t xml:space="preserve">0.14 percentage points</t>
  </si>
  <si>
    <t xml:space="preserve">The two channels compound: together less the sum of each alone</t>
  </si>
  <si>
    <t xml:space="preserve">8.4 + 10.6 &lt; 24.6</t>
  </si>
  <si>
    <t xml:space="preserve">Read the answer (Step 4)</t>
  </si>
  <si>
    <t xml:space="preserve">Planned trough (Plan sheet)</t>
  </si>
  <si>
    <t xml:space="preserve">The mean path's trough, exact (Plan sheet)</t>
  </si>
  <si>
    <t xml:space="preserve">The mean path's trough, simulated (engine, seed 8)</t>
  </si>
  <si>
    <t xml:space="preserve">The average of the path troughs (engine, seed 8)</t>
  </si>
  <si>
    <t xml:space="preserve">The median path trough (engine, seed 8)</t>
  </si>
  <si>
    <t xml:space="preserve">The average trough's shortfall from the plan's</t>
  </si>
  <si>
    <t xml:space="preserve">Where the risk comes from (Online Appendix 8.B.6)</t>
  </si>
  <si>
    <t xml:space="preserve">Paths with at least one closure (engine, seed 8)</t>
  </si>
  <si>
    <t xml:space="preserve">25.9 percent</t>
  </si>
  <si>
    <t xml:space="preserve">Breach probability on those paths (engine)</t>
  </si>
  <si>
    <t xml:space="preserve">70.9 percent</t>
  </si>
  <si>
    <t xml:space="preserve">Breach probability on the others (engine)</t>
  </si>
  <si>
    <t xml:space="preserve">8.4 percent</t>
  </si>
  <si>
    <t xml:space="preserve">Total probability, pe p1 + (1 - pe) p0</t>
  </si>
  <si>
    <t xml:space="preserve">0.246</t>
  </si>
  <si>
    <t xml:space="preserve">Share of breaches on paths with a closure, pe p1 / total</t>
  </si>
  <si>
    <t xml:space="preserve">three in four</t>
  </si>
  <si>
    <t xml:space="preserve">Variance of the breach indicator, p (1 - p)</t>
  </si>
  <si>
    <t xml:space="preserve">0.186</t>
  </si>
  <si>
    <t xml:space="preserve">Within the two scenarios, pe p1 (1 - p1) + (1 - pe) p0 (1 - p0)</t>
  </si>
  <si>
    <t xml:space="preserve">0.111</t>
  </si>
  <si>
    <t xml:space="preserve">Between them, pe p1^2 + (1 - pe) p0^2 - p^2</t>
  </si>
  <si>
    <t xml:space="preserve">0.075</t>
  </si>
  <si>
    <t xml:space="preserve">Share of the uncertainty that is whether a window closes</t>
  </si>
  <si>
    <t xml:space="preserve">40 percent</t>
  </si>
  <si>
    <t xml:space="preserve">Check: within + between - total (Theorem 8.5(iii))</t>
  </si>
  <si>
    <t xml:space="preserve">zero</t>
  </si>
  <si>
    <t xml:space="preserve">Vary the number of paths: the Monte Carlo error bar (Section 8.9; Online Appendix 8.B.5; AXIOM Lab 1.8, step 5)</t>
  </si>
  <si>
    <t xml:space="preserve">Estimates are engine values. The book's engine draws Section 8.9's three runs from their own streams, seeds 100 + N, and the worked example's 100,000 paths with seed 8.</t>
  </si>
  <si>
    <t xml:space="preserve">Paths N</t>
  </si>
  <si>
    <t xml:space="preserve">Seed (the book's engine)</t>
  </si>
  <si>
    <t xml:space="preserve">Estimate (engine)</t>
  </si>
  <si>
    <t xml:space="preserve">As printed</t>
  </si>
  <si>
    <t xml:space="preserve">25.0 ± 4.3</t>
  </si>
  <si>
    <t xml:space="preserve">25.2 ± 1.4</t>
  </si>
  <si>
    <t xml:space="preserve">24.5 ± 0.4</t>
  </si>
  <si>
    <t xml:space="preserve">24.6, standard error 0.14</t>
  </si>
  <si>
    <t xml:space="preserve">Paths needed for a given error bar (Online Appendix 8.B.5)</t>
  </si>
  <si>
    <t xml:space="preserve">Target standard error (one standard error, as a probability)</t>
  </si>
  <si>
    <t xml:space="preserve">±0.1 percentage point</t>
  </si>
  <si>
    <t xml:space="preserve">Paths needed near 5 percent, p (1 - p) / h^2</t>
  </si>
  <si>
    <t xml:space="preserve">47,500</t>
  </si>
  <si>
    <t xml:space="preserve">Paths needed near 25 percent</t>
  </si>
  <si>
    <t xml:space="preserve">187,500</t>
  </si>
  <si>
    <t xml:space="preserve">One more decimal digit near 25 percent (h ten times smaller)</t>
  </si>
  <si>
    <t xml:space="preserve">a hundredfold more paths</t>
  </si>
  <si>
    <t xml:space="preserve">The book's draws for the first 2,000 of its 100,000 paths (seed 8; engine values)</t>
  </si>
  <si>
    <t xml:space="preserve">z: the standard-normal surprises, quarter by quarter (the surprise is Shock_sd x z). Closure sizes ($ million) sit in the quarter they occur; a second column holds a second closure in the same quarter.</t>
  </si>
  <si>
    <t xml:space="preserve">Path</t>
  </si>
  <si>
    <t xml:space="preserve">z, q1</t>
  </si>
  <si>
    <t xml:space="preserve">z, q2</t>
  </si>
  <si>
    <t xml:space="preserve">z, q3</t>
  </si>
  <si>
    <t xml:space="preserve">z, q4</t>
  </si>
  <si>
    <t xml:space="preserve">z, q5</t>
  </si>
  <si>
    <t xml:space="preserve">z, q6</t>
  </si>
  <si>
    <t xml:space="preserve">z, q7</t>
  </si>
  <si>
    <t xml:space="preserve">z, q8</t>
  </si>
  <si>
    <t xml:space="preserve">z, q9</t>
  </si>
  <si>
    <t xml:space="preserve">z, q10</t>
  </si>
  <si>
    <t xml:space="preserve">z, q11</t>
  </si>
  <si>
    <t xml:space="preserve">z, q12</t>
  </si>
  <si>
    <t xml:space="preserve">Closure, q1</t>
  </si>
  <si>
    <t xml:space="preserve">Closure, q2</t>
  </si>
  <si>
    <t xml:space="preserve">Closure, q3</t>
  </si>
  <si>
    <t xml:space="preserve">Closure, q4</t>
  </si>
  <si>
    <t xml:space="preserve">Closure, q5</t>
  </si>
  <si>
    <t xml:space="preserve">Closure, q6</t>
  </si>
  <si>
    <t xml:space="preserve">Closure, q7</t>
  </si>
  <si>
    <t xml:space="preserve">Closure, q8</t>
  </si>
  <si>
    <t xml:space="preserve">Closure, q9</t>
  </si>
  <si>
    <t xml:space="preserve">Closure, q10</t>
  </si>
  <si>
    <t xml:space="preserve">Closure, q11</t>
  </si>
  <si>
    <t xml:space="preserve">Closure, q12</t>
  </si>
  <si>
    <t xml:space="preserve">Second closure, q1</t>
  </si>
  <si>
    <t xml:space="preserve">Second closure, q2</t>
  </si>
  <si>
    <t xml:space="preserve">Second closure, q3</t>
  </si>
  <si>
    <t xml:space="preserve">Second closure, q4</t>
  </si>
  <si>
    <t xml:space="preserve">Second closure, q5</t>
  </si>
  <si>
    <t xml:space="preserve">Second closure, q6</t>
  </si>
  <si>
    <t xml:space="preserve">Second closure, q7</t>
  </si>
  <si>
    <t xml:space="preserve">Second closure, q8</t>
  </si>
  <si>
    <t xml:space="preserve">Second closure, q9</t>
  </si>
  <si>
    <t xml:space="preserve">Second closure, q10</t>
  </si>
  <si>
    <t xml:space="preserve">Second closure, q11</t>
  </si>
  <si>
    <t xml:space="preserve">Second closure, q12</t>
  </si>
  <si>
    <t xml:space="preserve">Put odds on the program: 2,000 of the book's paths, rebuilt by formula (Worked Example 8.1, Steps 3-5; AXIOM Lab 1.8, step 5)</t>
  </si>
  <si>
    <t xml:space="preserve">Each row is one of the first 2,000 of the book's 100,000 paths (seed 8); its draws are on Draws. E_k = a E_k-1 + Shock_sd z_k; closures to date J_k, and net of the standby line; liquidity = plan + E + J. Change the floor, the persistence, the surprise, the line or the phasing on Declarations and every scenario recomputes.</t>
  </si>
  <si>
    <t xml:space="preserve">Scenario</t>
  </si>
  <si>
    <t xml:space="preserve">Breaches on these paths</t>
  </si>
  <si>
    <t xml:space="preserve">Breach probability</t>
  </si>
  <si>
    <t xml:space="preserve">Standard error</t>
  </si>
  <si>
    <t xml:space="preserve">The engine on the same paths</t>
  </si>
  <si>
    <t xml:space="preserve">The book's 100,000 paths (Table 8.5)</t>
  </si>
  <si>
    <t xml:space="preserve">Paths with at least one closure</t>
  </si>
  <si>
    <t xml:space="preserve">Breaches on paths with a closure (plan as drawn)</t>
  </si>
  <si>
    <t xml:space="preserve">Watch the error bar shrink: the first N paths</t>
  </si>
  <si>
    <t xml:space="preserve">Breaches</t>
  </si>
  <si>
    <t xml:space="preserve">Estimate</t>
  </si>
  <si>
    <t xml:space="preserve">95% interval: low</t>
  </si>
  <si>
    <t xml:space="preserve">95% interval: high</t>
  </si>
  <si>
    <t xml:space="preserve">Plan, quarters 1-12 ($ million)</t>
  </si>
  <si>
    <t xml:space="preserve">Phased plan, quarters 1-12</t>
  </si>
  <si>
    <t xml:space="preserve">E_1</t>
  </si>
  <si>
    <t xml:space="preserve">E_2</t>
  </si>
  <si>
    <t xml:space="preserve">E_3</t>
  </si>
  <si>
    <t xml:space="preserve">E_4</t>
  </si>
  <si>
    <t xml:space="preserve">E_5</t>
  </si>
  <si>
    <t xml:space="preserve">E_6</t>
  </si>
  <si>
    <t xml:space="preserve">E_7</t>
  </si>
  <si>
    <t xml:space="preserve">E_8</t>
  </si>
  <si>
    <t xml:space="preserve">E_9</t>
  </si>
  <si>
    <t xml:space="preserve">E_10</t>
  </si>
  <si>
    <t xml:space="preserve">E_11</t>
  </si>
  <si>
    <t xml:space="preserve">E_12</t>
  </si>
  <si>
    <t xml:space="preserve">J_1</t>
  </si>
  <si>
    <t xml:space="preserve">J_2</t>
  </si>
  <si>
    <t xml:space="preserve">J_3</t>
  </si>
  <si>
    <t xml:space="preserve">J_4</t>
  </si>
  <si>
    <t xml:space="preserve">J_5</t>
  </si>
  <si>
    <t xml:space="preserve">J_6</t>
  </si>
  <si>
    <t xml:space="preserve">J_7</t>
  </si>
  <si>
    <t xml:space="preserve">J_8</t>
  </si>
  <si>
    <t xml:space="preserve">J_9</t>
  </si>
  <si>
    <t xml:space="preserve">J_10</t>
  </si>
  <si>
    <t xml:space="preserve">J_11</t>
  </si>
  <si>
    <t xml:space="preserve">J_12</t>
  </si>
  <si>
    <t xml:space="preserve">J_1, with the line</t>
  </si>
  <si>
    <t xml:space="preserve">J_2, with the line</t>
  </si>
  <si>
    <t xml:space="preserve">J_3, with the line</t>
  </si>
  <si>
    <t xml:space="preserve">J_4, with the line</t>
  </si>
  <si>
    <t xml:space="preserve">J_5, with the line</t>
  </si>
  <si>
    <t xml:space="preserve">J_6, with the line</t>
  </si>
  <si>
    <t xml:space="preserve">J_7, with the line</t>
  </si>
  <si>
    <t xml:space="preserve">J_8, with the line</t>
  </si>
  <si>
    <t xml:space="preserve">J_9, with the line</t>
  </si>
  <si>
    <t xml:space="preserve">J_10, with the line</t>
  </si>
  <si>
    <t xml:space="preserve">J_11, with the line</t>
  </si>
  <si>
    <t xml:space="preserve">J_12, with the line</t>
  </si>
  <si>
    <t xml:space="preserve">Trough: both channels</t>
  </si>
  <si>
    <t xml:space="preserve">Trough: deviation only</t>
  </si>
  <si>
    <t xml:space="preserve">Trough: events only</t>
  </si>
  <si>
    <t xml:space="preserve">Trough: standby line</t>
  </si>
  <si>
    <t xml:space="preserve">Trough: phased build</t>
  </si>
  <si>
    <t xml:space="preserve">Trough: line and phasing</t>
  </si>
  <si>
    <t xml:space="preserve">A closure?</t>
  </si>
  <si>
    <t xml:space="preserve">Checkpoint</t>
  </si>
  <si>
    <t xml:space="preserve">Engine value</t>
  </si>
  <si>
    <t xml:space="preserve">Meaning (where in the book)</t>
  </si>
  <si>
    <t xml:space="preserve">Revenue: long-run variance</t>
  </si>
  <si>
    <t xml:space="preserve">Section 8.6: about 441</t>
  </si>
  <si>
    <t xml:space="preserve">Revenue: volatility budget</t>
  </si>
  <si>
    <t xml:space="preserve">Section 8.6: $21 million</t>
  </si>
  <si>
    <t xml:space="preserve">Revenue: inflation from persistence</t>
  </si>
  <si>
    <t xml:space="preserve">Section 8.6: 1.40</t>
  </si>
  <si>
    <t xml:space="preserve">Revenue: long-run chance of the $45m shortfall (%)</t>
  </si>
  <si>
    <t xml:space="preserve">Section 8.6: 1.6 percent a quarter</t>
  </si>
  <si>
    <t xml:space="preserve">Revenue: the same, persistence ignored (%)</t>
  </si>
  <si>
    <t xml:space="preserve">Section 8.6: 0.13 percent</t>
  </si>
  <si>
    <t xml:space="preserve">Revenue after 1 quarter: mean</t>
  </si>
  <si>
    <t xml:space="preserve">Figure 8.1: mean 21</t>
  </si>
  <si>
    <t xml:space="preserve">Revenue after 1 quarter: sd</t>
  </si>
  <si>
    <t xml:space="preserve">Figure 8.1: sd 15</t>
  </si>
  <si>
    <t xml:space="preserve">Revenue after 2 quarters: mean</t>
  </si>
  <si>
    <t xml:space="preserve">Figure 8.1: mean 15</t>
  </si>
  <si>
    <t xml:space="preserve">Revenue after 2 quarters: sd</t>
  </si>
  <si>
    <t xml:space="preserve">Figure 8.1: sd 18</t>
  </si>
  <si>
    <t xml:space="preserve">Revenue after 4 quarters: mean</t>
  </si>
  <si>
    <t xml:space="preserve">Figure 8.1: mean 7</t>
  </si>
  <si>
    <t xml:space="preserve">Revenue after 4 quarters: sd</t>
  </si>
  <si>
    <t xml:space="preserve">Figure 8.1: sd 20</t>
  </si>
  <si>
    <t xml:space="preserve">Halved persistence: budget</t>
  </si>
  <si>
    <t xml:space="preserve">Online Appendix 8.B.4: $16.0 million</t>
  </si>
  <si>
    <t xml:space="preserve">Halved persistence: shortfall chance (%)</t>
  </si>
  <si>
    <t xml:space="preserve">Online Appendix 8.B.4: 0.25 percent</t>
  </si>
  <si>
    <t xml:space="preserve">Two readings: sigma_11</t>
  </si>
  <si>
    <t xml:space="preserve">Online Appendix 8.B.3: 0.11605</t>
  </si>
  <si>
    <t xml:space="preserve">Two readings: sigma_12</t>
  </si>
  <si>
    <t xml:space="preserve">Online Appendix 8.B.3: 0.003606</t>
  </si>
  <si>
    <t xml:space="preserve">Two readings: sigma_22</t>
  </si>
  <si>
    <t xml:space="preserve">Online Appendix 8.B.3: 0.015625</t>
  </si>
  <si>
    <t xml:space="preserve">Two readings: long-run sd of the first</t>
  </si>
  <si>
    <t xml:space="preserve">Online Appendix 8.B.3: 0.341</t>
  </si>
  <si>
    <t xml:space="preserve">Two readings: iteration agrees with the closed form</t>
  </si>
  <si>
    <t xml:space="preserve">Online Appendix 8.B.3: iterating from zero reproduces the values</t>
  </si>
  <si>
    <t xml:space="preserve">Chain: P^2 on plan to on plan</t>
  </si>
  <si>
    <t xml:space="preserve">Online Appendix 8.B.2: 0.84</t>
  </si>
  <si>
    <t xml:space="preserve">Chain: P^2 off plan to on plan</t>
  </si>
  <si>
    <t xml:space="preserve">Online Appendix 8.B.2: 0.48</t>
  </si>
  <si>
    <t xml:space="preserve">Chain: off plan three quarters after on plan</t>
  </si>
  <si>
    <t xml:space="preserve">Online Appendix 8.B.2: 19.6 percent, not 30</t>
  </si>
  <si>
    <t xml:space="preserve">Chain: P^3 off plan to on plan</t>
  </si>
  <si>
    <t xml:space="preserve">Online Appendix 8.B.2: 0.588</t>
  </si>
  <si>
    <t xml:space="preserve">Chain: P^2 P and P P^2 agree</t>
  </si>
  <si>
    <t xml:space="preserve">Theorem 8.2(ii): Chapman-Kolmogorov</t>
  </si>
  <si>
    <t xml:space="preserve">Chain: long-run share on plan</t>
  </si>
  <si>
    <t xml:space="preserve">Online Appendix 8.B.2: 0.75</t>
  </si>
  <si>
    <t xml:space="preserve">Chain: average off-plan spell</t>
  </si>
  <si>
    <t xml:space="preserve">Online Appendix 8.B.2: 3.3 quarters</t>
  </si>
  <si>
    <t xml:space="preserve">Revenue fans: compounded equals direct</t>
  </si>
  <si>
    <t xml:space="preserve">Theorem 8.2(ii) for the revenue fan</t>
  </si>
  <si>
    <t xml:space="preserve">Regulatory: E[J^2]</t>
  </si>
  <si>
    <t xml:space="preserve">Section 8.7: 2,500</t>
  </si>
  <si>
    <t xml:space="preserve">Regulatory: plan line</t>
  </si>
  <si>
    <t xml:space="preserve">Section 8.7: $6 million a year</t>
  </si>
  <si>
    <t xml:space="preserve">Regulatory: risk line</t>
  </si>
  <si>
    <t xml:space="preserve">Section 8.7: 375 a year</t>
  </si>
  <si>
    <t xml:space="preserve">Regulatory: sd over one year</t>
  </si>
  <si>
    <t xml:space="preserve">Section 8.7: about $19 million</t>
  </si>
  <si>
    <t xml:space="preserve">Regulatory: sd over five years</t>
  </si>
  <si>
    <t xml:space="preserve">Section 8.7: about $43 million</t>
  </si>
  <si>
    <t xml:space="preserve">Regulatory: mean wait (years)</t>
  </si>
  <si>
    <t xml:space="preserve">Section 8.7: about 6.7 years</t>
  </si>
  <si>
    <t xml:space="preserve">Regulatory: next year's chance (%)</t>
  </si>
  <si>
    <t xml:space="preserve">Section 8.7: 14 percent</t>
  </si>
  <si>
    <t xml:space="preserve">Regulatory: next year's chance after five quiet years (%)</t>
  </si>
  <si>
    <t xml:space="preserve">Theorem 8.4(i): never due</t>
  </si>
  <si>
    <t xml:space="preserve">Half the frequency, twice the size: variance</t>
  </si>
  <si>
    <t xml:space="preserve">Section 8.7: doubles the variance</t>
  </si>
  <si>
    <t xml:space="preserve">Start-up: mean factor after one year</t>
  </si>
  <si>
    <t xml:space="preserve">Online Appendix 8.B.7: 2.46</t>
  </si>
  <si>
    <t xml:space="preserve">Start-up: mean factor after two years</t>
  </si>
  <si>
    <t xml:space="preserve">Online Appendix 8.B.7: 6.05</t>
  </si>
  <si>
    <t xml:space="preserve">Start-up: median factor after one year</t>
  </si>
  <si>
    <t xml:space="preserve">Online Appendix 8.B.7: 2.05</t>
  </si>
  <si>
    <t xml:space="preserve">Start-up: median factor after two years</t>
  </si>
  <si>
    <t xml:space="preserve">Online Appendix 8.B.7: 4.22</t>
  </si>
  <si>
    <t xml:space="preserve">Start-up: paths below the mean after one year (%)</t>
  </si>
  <si>
    <t xml:space="preserve">Online Appendix 8.B.7: 62 percent</t>
  </si>
  <si>
    <t xml:space="preserve">Start-up: paths below the mean after two years (%)</t>
  </si>
  <si>
    <t xml:space="preserve">Online Appendix 8.B.7: 66 percent</t>
  </si>
  <si>
    <t xml:space="preserve">Unit A's expected total in year 5</t>
  </si>
  <si>
    <t xml:space="preserve">Table 4.5: 392.1 (Theorem 8.5(i))</t>
  </si>
  <si>
    <t xml:space="preserve">Three expansive steps: spread factor</t>
  </si>
  <si>
    <t xml:space="preserve">Online Appendix 8.B, Proposition 8.5: about 3</t>
  </si>
  <si>
    <t xml:space="preserve">Three consolidating steps: spread factor</t>
  </si>
  <si>
    <t xml:space="preserve">Online Appendix 8.B, Proposition 8.5: 0.26</t>
  </si>
  <si>
    <t xml:space="preserve">Plan: liquidity today</t>
  </si>
  <si>
    <t xml:space="preserve">Plan: trough</t>
  </si>
  <si>
    <t xml:space="preserve">Worked Example 8.1: $482 million</t>
  </si>
  <si>
    <t xml:space="preserve">Plan: end of year 3</t>
  </si>
  <si>
    <t xml:space="preserve">Plan: headroom above the floor</t>
  </si>
  <si>
    <t xml:space="preserve">Deviation: volatility budget</t>
  </si>
  <si>
    <t xml:space="preserve">Step 2: $62.5 million</t>
  </si>
  <si>
    <t xml:space="preserve">Deviation: headroom in standard deviations</t>
  </si>
  <si>
    <t xml:space="preserve">Step 2: 2.1</t>
  </si>
  <si>
    <t xml:space="preserve">Closures: plan line</t>
  </si>
  <si>
    <t xml:space="preserve">Step 2: $12 million a year</t>
  </si>
  <si>
    <t xml:space="preserve">Closures: at least one in three years (%)</t>
  </si>
  <si>
    <t xml:space="preserve">Breach probability: its standard error (points)</t>
  </si>
  <si>
    <t xml:space="preserve">Step 3: 0.14 percentage points</t>
  </si>
  <si>
    <t xml:space="preserve">Mean path's trough, exact</t>
  </si>
  <si>
    <t xml:space="preserve">Total probability</t>
  </si>
  <si>
    <t xml:space="preserve">Online Appendix 8.B.6: 0.246</t>
  </si>
  <si>
    <t xml:space="preserve">Breach-indicator variance</t>
  </si>
  <si>
    <t xml:space="preserve">Online Appendix 8.B.6: 0.186</t>
  </si>
  <si>
    <t xml:space="preserve">Variance within the scenarios</t>
  </si>
  <si>
    <t xml:space="preserve">Online Appendix 8.B.6: 0.111</t>
  </si>
  <si>
    <t xml:space="preserve">Variance between the scenarios</t>
  </si>
  <si>
    <t xml:space="preserve">Online Appendix 8.B.6: 0.075</t>
  </si>
  <si>
    <t xml:space="preserve">Share that is whether a window closes (%)</t>
  </si>
  <si>
    <t xml:space="preserve">Online Appendix 8.B.6: 40 percent</t>
  </si>
  <si>
    <t xml:space="preserve">Breaches on paths with a closure (%)</t>
  </si>
  <si>
    <t xml:space="preserve">Step 4: three in four</t>
  </si>
  <si>
    <t xml:space="preserve">Phased build: plan trough</t>
  </si>
  <si>
    <t xml:space="preserve">Phased build: deepest draw smaller by</t>
  </si>
  <si>
    <t xml:space="preserve">Table 8.5: smallest standard error (points)</t>
  </si>
  <si>
    <t xml:space="preserve">Table 8.5: 0.05</t>
  </si>
  <si>
    <t xml:space="preserve">100 paths: standard error (points)</t>
  </si>
  <si>
    <t xml:space="preserve">Section 8.9: ±4.3</t>
  </si>
  <si>
    <t xml:space="preserve">1,000 paths: standard error (points)</t>
  </si>
  <si>
    <t xml:space="preserve">Section 8.9: ±1.4</t>
  </si>
  <si>
    <t xml:space="preserve">10,000 paths: standard error (points)</t>
  </si>
  <si>
    <t xml:space="preserve">Section 8.9: ±0.4</t>
  </si>
  <si>
    <t xml:space="preserve">Paths for ±0.1 point near 5%</t>
  </si>
  <si>
    <t xml:space="preserve">Online Appendix 8.B.5: 47,500</t>
  </si>
  <si>
    <t xml:space="preserve">Paths for ±0.1 point near 25%</t>
  </si>
  <si>
    <t xml:space="preserve">Online Appendix 8.B.5: 187,500</t>
  </si>
  <si>
    <t xml:space="preserve">Bench: breaches, plan as drawn, both channels</t>
  </si>
  <si>
    <t xml:space="preserve">the first 2,000 of the book's paths (seed 8), rebuilt by formula</t>
  </si>
  <si>
    <t xml:space="preserve">Bench: breaches, execution and market deviation only</t>
  </si>
  <si>
    <t xml:space="preserve">Bench: breaches, funding-window events only</t>
  </si>
  <si>
    <t xml:space="preserve">Bench: breaches, standby line</t>
  </si>
  <si>
    <t xml:space="preserve">Bench: breaches, phased build</t>
  </si>
  <si>
    <t xml:space="preserve">Bench: breaches, standby line and phased build</t>
  </si>
  <si>
    <t xml:space="preserve">Bench: paths with a closure</t>
  </si>
  <si>
    <t xml:space="preserve">the same paths</t>
  </si>
  <si>
    <t xml:space="preserve">Bench: breaches on paths with a closure</t>
  </si>
  <si>
    <t xml:space="preserve">Bench: breaches among the first 100 paths</t>
  </si>
  <si>
    <t xml:space="preserve">watch the error bar shrink</t>
  </si>
  <si>
    <t xml:space="preserve">Bench: breaches among the first 1,000 paths</t>
  </si>
  <si>
    <t xml:space="preserve">Bench: path 1's trough, plan as drawn, both channels</t>
  </si>
  <si>
    <t xml:space="preserve">a spot check of one path, quarter by quarter</t>
  </si>
  <si>
    <t xml:space="preserve">Bench: path 1's trough, standby line and phased build</t>
  </si>
  <si>
    <t xml:space="preserve">Workbook formula value</t>
  </si>
  <si>
    <t xml:space="preserve">|diff|</t>
  </si>
  <si>
    <t xml:space="preserve">Tolerance</t>
  </si>
  <si>
    <t xml:space="preserve">Status</t>
  </si>
  <si>
    <t xml:space="preserve">All checkpoints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</si>
</sst>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"/>
    <numFmt numFmtId="167" formatCode="0.00"/>
    <numFmt numFmtId="168" formatCode="0%"/>
    <numFmt numFmtId="169" formatCode="#,##0"/>
    <numFmt numFmtId="170" formatCode="0.000"/>
    <numFmt numFmtId="171" formatCode="0.0%"/>
    <numFmt numFmtId="172" formatCode="0.00%"/>
    <numFmt numFmtId="173" formatCode="0.000%"/>
    <numFmt numFmtId="174" formatCode="0.000000"/>
    <numFmt numFmtId="175" formatCode="0.00000"/>
    <numFmt numFmtId="176" formatCode="0.0E+00"/>
    <numFmt numFmtId="177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8F0EC"/>
      </patternFill>
    </fill>
    <fill>
      <patternFill patternType="solid">
        <fgColor rgb="FFE8F0EC"/>
        <bgColor rgb="FFFFF3D6"/>
      </patternFill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CE"/>
      <rgbColor rgb="FF808080"/>
      <rgbColor rgb="FF9999FF"/>
      <rgbColor rgb="FF993366"/>
      <rgbColor rgb="FFFFF3D6"/>
      <rgbColor rgb="FFE8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3.85" hidden="false" customHeight="false" outlineLevel="0" collapsed="false">
      <c r="B4" s="3" t="s">
        <v>2</v>
      </c>
    </row>
    <row r="5" customFormat="false" ht="23.8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23.8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3" t="s">
        <v>8</v>
      </c>
    </row>
    <row r="11" customFormat="false" ht="15" hidden="false" customHeight="false" outlineLevel="0" collapsed="false">
      <c r="B11" s="3" t="s">
        <v>9</v>
      </c>
    </row>
    <row r="12" customFormat="false" ht="23.85" hidden="false" customHeight="false" outlineLevel="0" collapsed="false">
      <c r="B12" s="3" t="s">
        <v>10</v>
      </c>
    </row>
    <row r="13" customFormat="false" ht="15" hidden="false" customHeight="false" outlineLevel="0" collapsed="false">
      <c r="B13" s="3" t="s">
        <v>11</v>
      </c>
    </row>
    <row r="14" customFormat="false" ht="23.85" hidden="false" customHeight="false" outlineLevel="0" collapsed="false">
      <c r="B14" s="3" t="s">
        <v>12</v>
      </c>
    </row>
    <row r="16" customFormat="false" ht="15" hidden="false" customHeight="false" outlineLevel="0" collapsed="false">
      <c r="B16" s="4" t="s">
        <v>13</v>
      </c>
    </row>
    <row r="17" customFormat="false" ht="15" hidden="false" customHeight="false" outlineLevel="0" collapsed="false">
      <c r="B17" s="5" t="s">
        <v>14</v>
      </c>
    </row>
    <row r="18" customFormat="false" ht="15" hidden="false" customHeight="false" outlineLevel="0" collapsed="false">
      <c r="B18" s="2" t="s">
        <v>15</v>
      </c>
    </row>
    <row r="19" customFormat="false" ht="15" hidden="false" customHeight="false" outlineLevel="0" collapsed="false">
      <c r="B19" s="6" t="s">
        <v>16</v>
      </c>
    </row>
    <row r="20" customFormat="false" ht="15" hidden="false" customHeight="false" outlineLevel="0" collapsed="false">
      <c r="B20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3" min="3" style="0" width="62"/>
  </cols>
  <sheetData>
    <row r="1" customFormat="false" ht="15" hidden="false" customHeight="false" outlineLevel="0" collapsed="false">
      <c r="A1" s="1" t="s">
        <v>18</v>
      </c>
    </row>
    <row r="3" customFormat="false" ht="15" hidden="false" customHeight="false" outlineLevel="0" collapsed="false">
      <c r="A3" s="8" t="s">
        <v>19</v>
      </c>
      <c r="B3" s="8" t="s">
        <v>20</v>
      </c>
      <c r="C3" s="8" t="s">
        <v>21</v>
      </c>
    </row>
    <row r="4" customFormat="false" ht="15" hidden="false" customHeight="false" outlineLevel="0" collapsed="false">
      <c r="A4" s="2" t="s">
        <v>22</v>
      </c>
      <c r="B4" s="9" t="n">
        <v>100</v>
      </c>
      <c r="C4" s="10" t="s">
        <v>23</v>
      </c>
    </row>
    <row r="5" customFormat="false" ht="15" hidden="false" customHeight="false" outlineLevel="0" collapsed="false">
      <c r="A5" s="2" t="s">
        <v>24</v>
      </c>
      <c r="B5" s="11" t="n">
        <v>6.2</v>
      </c>
      <c r="C5" s="10" t="s">
        <v>25</v>
      </c>
    </row>
    <row r="6" customFormat="false" ht="15" hidden="false" customHeight="false" outlineLevel="0" collapsed="false">
      <c r="A6" s="2" t="s">
        <v>26</v>
      </c>
      <c r="B6" s="9" t="n">
        <v>112</v>
      </c>
      <c r="C6" s="10" t="s">
        <v>27</v>
      </c>
    </row>
    <row r="7" customFormat="false" ht="15" hidden="false" customHeight="false" outlineLevel="0" collapsed="false">
      <c r="A7" s="2" t="s">
        <v>28</v>
      </c>
      <c r="B7" s="12" t="n">
        <v>0.35</v>
      </c>
      <c r="C7" s="10"/>
    </row>
    <row r="8" customFormat="false" ht="15" hidden="false" customHeight="false" outlineLevel="0" collapsed="false">
      <c r="A8" s="2" t="s">
        <v>29</v>
      </c>
      <c r="B8" s="9" t="n">
        <v>28</v>
      </c>
      <c r="C8" s="10" t="s">
        <v>30</v>
      </c>
    </row>
    <row r="9" customFormat="false" ht="15" hidden="false" customHeight="false" outlineLevel="0" collapsed="false">
      <c r="A9" s="2" t="s">
        <v>31</v>
      </c>
      <c r="B9" s="11" t="n">
        <v>2</v>
      </c>
      <c r="C9" s="10"/>
    </row>
    <row r="10" customFormat="false" ht="15" hidden="false" customHeight="false" outlineLevel="0" collapsed="false">
      <c r="A10" s="2" t="s">
        <v>32</v>
      </c>
      <c r="B10" s="13" t="n">
        <f aca="false">Idx_today*Usd_point</f>
        <v>620</v>
      </c>
      <c r="C10" s="10" t="s">
        <v>33</v>
      </c>
    </row>
    <row r="11" customFormat="false" ht="15" hidden="false" customHeight="false" outlineLevel="0" collapsed="false">
      <c r="A11" s="2" t="s">
        <v>34</v>
      </c>
      <c r="B11" s="9" t="n">
        <v>350</v>
      </c>
      <c r="C11" s="10" t="s">
        <v>35</v>
      </c>
    </row>
    <row r="12" customFormat="false" ht="15" hidden="false" customHeight="false" outlineLevel="0" collapsed="false">
      <c r="A12" s="2" t="s">
        <v>36</v>
      </c>
      <c r="B12" s="14" t="n">
        <v>0.05</v>
      </c>
      <c r="C12" s="10" t="s">
        <v>37</v>
      </c>
    </row>
    <row r="13" customFormat="false" ht="15" hidden="false" customHeight="false" outlineLevel="0" collapsed="false">
      <c r="A13" s="2" t="s">
        <v>38</v>
      </c>
      <c r="B13" s="9" t="n">
        <v>12</v>
      </c>
      <c r="C13" s="10" t="s">
        <v>39</v>
      </c>
    </row>
    <row r="14" customFormat="false" ht="15" hidden="false" customHeight="false" outlineLevel="0" collapsed="false">
      <c r="A14" s="2" t="s">
        <v>40</v>
      </c>
      <c r="B14" s="12" t="n">
        <v>0.6</v>
      </c>
      <c r="C14" s="10" t="s">
        <v>41</v>
      </c>
    </row>
    <row r="15" customFormat="false" ht="15" hidden="false" customHeight="false" outlineLevel="0" collapsed="false">
      <c r="A15" s="2" t="s">
        <v>42</v>
      </c>
      <c r="B15" s="9" t="n">
        <v>50</v>
      </c>
      <c r="C15" s="10" t="s">
        <v>43</v>
      </c>
    </row>
    <row r="16" customFormat="false" ht="15" hidden="false" customHeight="false" outlineLevel="0" collapsed="false">
      <c r="A16" s="2" t="s">
        <v>44</v>
      </c>
      <c r="B16" s="12" t="n">
        <v>0.1</v>
      </c>
      <c r="C16" s="10" t="s">
        <v>45</v>
      </c>
    </row>
    <row r="17" customFormat="false" ht="15" hidden="false" customHeight="false" outlineLevel="0" collapsed="false">
      <c r="A17" s="2" t="s">
        <v>46</v>
      </c>
      <c r="B17" s="9" t="n">
        <v>120</v>
      </c>
      <c r="C17" s="10" t="s">
        <v>47</v>
      </c>
    </row>
    <row r="18" customFormat="false" ht="15" hidden="false" customHeight="false" outlineLevel="0" collapsed="false">
      <c r="A18" s="2" t="s">
        <v>48</v>
      </c>
      <c r="B18" s="9" t="n">
        <v>50</v>
      </c>
      <c r="C18" s="10"/>
    </row>
    <row r="19" customFormat="false" ht="15" hidden="false" customHeight="false" outlineLevel="0" collapsed="false">
      <c r="A19" s="2" t="s">
        <v>49</v>
      </c>
      <c r="B19" s="15" t="n">
        <f aca="false">(Close_mean/Close_sd)^2</f>
        <v>5.76</v>
      </c>
      <c r="C19" s="10" t="s">
        <v>50</v>
      </c>
    </row>
    <row r="20" customFormat="false" ht="15" hidden="false" customHeight="false" outlineLevel="0" collapsed="false">
      <c r="A20" s="2" t="s">
        <v>51</v>
      </c>
      <c r="B20" s="15" t="n">
        <f aca="false">Close_sd^2/Close_mean</f>
        <v>20.8333333333333</v>
      </c>
      <c r="C20" s="10"/>
    </row>
    <row r="21" customFormat="false" ht="15" hidden="false" customHeight="false" outlineLevel="0" collapsed="false">
      <c r="A21" s="2" t="s">
        <v>52</v>
      </c>
      <c r="B21" s="9" t="n">
        <v>100</v>
      </c>
      <c r="C21" s="10" t="s">
        <v>53</v>
      </c>
    </row>
    <row r="22" customFormat="false" ht="15" hidden="false" customHeight="false" outlineLevel="0" collapsed="false">
      <c r="A22" s="2" t="s">
        <v>54</v>
      </c>
      <c r="B22" s="9" t="n">
        <v>20</v>
      </c>
      <c r="C22" s="10" t="s">
        <v>55</v>
      </c>
    </row>
    <row r="23" customFormat="false" ht="15" hidden="false" customHeight="false" outlineLevel="0" collapsed="false">
      <c r="A23" s="2" t="s">
        <v>56</v>
      </c>
      <c r="B23" s="16" t="n">
        <v>100000</v>
      </c>
      <c r="C23" s="10" t="s">
        <v>57</v>
      </c>
    </row>
    <row r="25" customFormat="false" ht="15" hidden="false" customHeight="false" outlineLevel="0" collapsed="false">
      <c r="A25" s="4" t="s">
        <v>58</v>
      </c>
    </row>
    <row r="26" customFormat="false" ht="15" hidden="false" customHeight="false" outlineLevel="0" collapsed="false">
      <c r="A26" s="2" t="s">
        <v>59</v>
      </c>
      <c r="B26" s="12" t="n">
        <v>0.7</v>
      </c>
      <c r="C26" s="10" t="s">
        <v>60</v>
      </c>
    </row>
    <row r="27" customFormat="false" ht="15" hidden="false" customHeight="false" outlineLevel="0" collapsed="false">
      <c r="A27" s="2" t="s">
        <v>61</v>
      </c>
      <c r="B27" s="9" t="n">
        <v>15</v>
      </c>
      <c r="C27" s="10"/>
    </row>
    <row r="28" customFormat="false" ht="15" hidden="false" customHeight="false" outlineLevel="0" collapsed="false">
      <c r="A28" s="2" t="s">
        <v>62</v>
      </c>
      <c r="B28" s="9" t="n">
        <v>30</v>
      </c>
      <c r="C28" s="10" t="s">
        <v>63</v>
      </c>
    </row>
    <row r="29" customFormat="false" ht="15" hidden="false" customHeight="false" outlineLevel="0" collapsed="false">
      <c r="A29" s="2" t="s">
        <v>64</v>
      </c>
      <c r="B29" s="9" t="n">
        <v>45</v>
      </c>
      <c r="C29" s="10"/>
    </row>
    <row r="31" customFormat="false" ht="15" hidden="false" customHeight="false" outlineLevel="0" collapsed="false">
      <c r="A31" s="4" t="s">
        <v>65</v>
      </c>
    </row>
    <row r="32" customFormat="false" ht="15" hidden="false" customHeight="false" outlineLevel="0" collapsed="false">
      <c r="A32" s="2" t="s">
        <v>66</v>
      </c>
      <c r="B32" s="12" t="n">
        <v>0.15</v>
      </c>
      <c r="C32" s="10" t="s">
        <v>67</v>
      </c>
    </row>
    <row r="33" customFormat="false" ht="15" hidden="false" customHeight="false" outlineLevel="0" collapsed="false">
      <c r="A33" s="2" t="s">
        <v>68</v>
      </c>
      <c r="B33" s="9" t="n">
        <v>40</v>
      </c>
      <c r="C33" s="10"/>
    </row>
    <row r="34" customFormat="false" ht="15" hidden="false" customHeight="false" outlineLevel="0" collapsed="false">
      <c r="A34" s="2" t="s">
        <v>69</v>
      </c>
      <c r="B34" s="9" t="n">
        <v>30</v>
      </c>
      <c r="C34" s="10"/>
    </row>
    <row r="36" customFormat="false" ht="15" hidden="false" customHeight="false" outlineLevel="0" collapsed="false">
      <c r="A36" s="10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1" min="10" style="0" width="15"/>
  </cols>
  <sheetData>
    <row r="1" customFormat="false" ht="15" hidden="false" customHeight="false" outlineLevel="0" collapsed="false">
      <c r="A1" s="1" t="s">
        <v>71</v>
      </c>
    </row>
    <row r="4" customFormat="false" ht="35.05" hidden="false" customHeight="false" outlineLevel="0" collapsed="false">
      <c r="A4" s="8" t="s">
        <v>72</v>
      </c>
      <c r="B4" s="8" t="s">
        <v>73</v>
      </c>
      <c r="C4" s="8" t="s">
        <v>74</v>
      </c>
      <c r="D4" s="8" t="s">
        <v>75</v>
      </c>
      <c r="E4" s="8" t="s">
        <v>76</v>
      </c>
      <c r="F4" s="8" t="s">
        <v>77</v>
      </c>
      <c r="G4" s="8" t="s">
        <v>78</v>
      </c>
      <c r="H4" s="8" t="s">
        <v>79</v>
      </c>
      <c r="I4" s="8" t="s">
        <v>80</v>
      </c>
      <c r="J4" s="8" t="s">
        <v>81</v>
      </c>
      <c r="K4" s="8" t="s">
        <v>82</v>
      </c>
    </row>
    <row r="5" customFormat="false" ht="15" hidden="false" customHeight="false" outlineLevel="0" collapsed="false">
      <c r="A5" s="13" t="n">
        <v>0</v>
      </c>
      <c r="B5" s="15" t="n">
        <f aca="false">A5/4</f>
        <v>0</v>
      </c>
      <c r="C5" s="17" t="n">
        <f aca="false">Idx_target+(Idx_today-Idx_target)*EXP(-Relax_rate*B5)-Draw_depth*(B5/Draw_tau)*EXP(1-B5/Draw_tau)</f>
        <v>100</v>
      </c>
      <c r="D5" s="15" t="n">
        <f aca="false">Usd_point*C5</f>
        <v>620</v>
      </c>
      <c r="E5" s="17" t="n">
        <f aca="false">Idx_target+(Idx_today-Idx_target)*EXP(-Relax_rate*B5)-Depth_phased*(B5/Draw_tau)*EXP(1-B5/Draw_tau)</f>
        <v>100</v>
      </c>
      <c r="F5" s="15" t="n">
        <f aca="false">Usd_point*E5</f>
        <v>620</v>
      </c>
      <c r="G5" s="15" t="n">
        <f aca="false">D5-Floor_L</f>
        <v>270</v>
      </c>
      <c r="H5" s="15" t="n">
        <f aca="false">Shock_sd*SQRT((1-Persist_a^(2*A5))/(1-Persist_a^2))</f>
        <v>0</v>
      </c>
      <c r="J5" s="18" t="n">
        <f aca="false">Lam_c/4*A5*Close_mean</f>
        <v>0</v>
      </c>
      <c r="K5" s="15" t="n">
        <f aca="false">D5-J5</f>
        <v>620</v>
      </c>
    </row>
    <row r="6" customFormat="false" ht="15" hidden="false" customHeight="false" outlineLevel="0" collapsed="false">
      <c r="A6" s="13" t="n">
        <v>1</v>
      </c>
      <c r="B6" s="15" t="n">
        <f aca="false">A6/4</f>
        <v>0.25</v>
      </c>
      <c r="C6" s="17" t="n">
        <f aca="false">Idx_target+(Idx_today-Idx_target)*EXP(-Relax_rate*B6)-Draw_depth*(B6/Draw_tau)*EXP(1-B6/Draw_tau)</f>
        <v>92.6093100113046</v>
      </c>
      <c r="D6" s="15" t="n">
        <f aca="false">Usd_point*C6</f>
        <v>574.177722070089</v>
      </c>
      <c r="E6" s="17" t="n">
        <f aca="false">Idx_target+(Idx_today-Idx_target)*EXP(-Relax_rate*B6)-Depth_phased*(B6/Draw_tau)*EXP(1-B6/Draw_tau)</f>
        <v>95.0081853052717</v>
      </c>
      <c r="F6" s="15" t="n">
        <f aca="false">Usd_point*E6</f>
        <v>589.050748892685</v>
      </c>
      <c r="G6" s="15" t="n">
        <f aca="false">D6-Floor_L</f>
        <v>224.177722070089</v>
      </c>
      <c r="H6" s="15" t="n">
        <f aca="false">Shock_sd*SQRT((1-Persist_a^(2*A6))/(1-Persist_a^2))</f>
        <v>50</v>
      </c>
      <c r="I6" s="15" t="n">
        <f aca="false">G6/H6</f>
        <v>4.48355444140178</v>
      </c>
      <c r="J6" s="18" t="n">
        <f aca="false">Lam_c/4*A6*Close_mean</f>
        <v>3</v>
      </c>
      <c r="K6" s="15" t="n">
        <f aca="false">D6-J6</f>
        <v>571.177722070089</v>
      </c>
    </row>
    <row r="7" customFormat="false" ht="15" hidden="false" customHeight="false" outlineLevel="0" collapsed="false">
      <c r="A7" s="13" t="n">
        <v>2</v>
      </c>
      <c r="B7" s="15" t="n">
        <f aca="false">A7/4</f>
        <v>0.5</v>
      </c>
      <c r="C7" s="17" t="n">
        <f aca="false">Idx_target+(Idx_today-Idx_target)*EXP(-Relax_rate*B7)-Draw_depth*(B7/Draw_tau)*EXP(1-B7/Draw_tau)</f>
        <v>87.1075156344808</v>
      </c>
      <c r="D7" s="15" t="n">
        <f aca="false">Usd_point*C7</f>
        <v>540.066596933781</v>
      </c>
      <c r="E7" s="17" t="n">
        <f aca="false">Idx_target+(Idx_today-Idx_target)*EXP(-Relax_rate*B7)-Depth_phased*(B7/Draw_tau)*EXP(1-B7/Draw_tau)</f>
        <v>91.3415156677061</v>
      </c>
      <c r="F7" s="15" t="n">
        <f aca="false">Usd_point*E7</f>
        <v>566.317397139778</v>
      </c>
      <c r="G7" s="15" t="n">
        <f aca="false">D7-Floor_L</f>
        <v>190.066596933781</v>
      </c>
      <c r="H7" s="15" t="n">
        <f aca="false">Shock_sd*SQRT((1-Persist_a^(2*A7))/(1-Persist_a^2))</f>
        <v>58.309518948453</v>
      </c>
      <c r="I7" s="15" t="n">
        <f aca="false">G7/H7</f>
        <v>3.25961524569949</v>
      </c>
      <c r="J7" s="18" t="n">
        <f aca="false">Lam_c/4*A7*Close_mean</f>
        <v>6</v>
      </c>
      <c r="K7" s="15" t="n">
        <f aca="false">D7-J7</f>
        <v>534.066596933781</v>
      </c>
    </row>
    <row r="8" customFormat="false" ht="15" hidden="false" customHeight="false" outlineLevel="0" collapsed="false">
      <c r="A8" s="13" t="n">
        <v>3</v>
      </c>
      <c r="B8" s="15" t="n">
        <f aca="false">A8/4</f>
        <v>0.75</v>
      </c>
      <c r="C8" s="17" t="n">
        <f aca="false">Idx_target+(Idx_today-Idx_target)*EXP(-Relax_rate*B8)-Draw_depth*(B8/Draw_tau)*EXP(1-B8/Draw_tau)</f>
        <v>83.1539010745388</v>
      </c>
      <c r="D8" s="15" t="n">
        <f aca="false">Usd_point*C8</f>
        <v>515.554186662141</v>
      </c>
      <c r="E8" s="17" t="n">
        <f aca="false">Idx_target+(Idx_today-Idx_target)*EXP(-Relax_rate*B8)-Depth_phased*(B8/Draw_tau)*EXP(1-B8/Draw_tau)</f>
        <v>88.7586389468355</v>
      </c>
      <c r="F8" s="15" t="n">
        <f aca="false">Usd_point*E8</f>
        <v>550.30356147038</v>
      </c>
      <c r="G8" s="15" t="n">
        <f aca="false">D8-Floor_L</f>
        <v>165.554186662141</v>
      </c>
      <c r="H8" s="15" t="n">
        <f aca="false">Shock_sd*SQRT((1-Persist_a^(2*A8))/(1-Persist_a^2))</f>
        <v>61.0245852095694</v>
      </c>
      <c r="I8" s="15" t="n">
        <f aca="false">G8/H8</f>
        <v>2.71290965917421</v>
      </c>
      <c r="J8" s="18" t="n">
        <f aca="false">Lam_c/4*A8*Close_mean</f>
        <v>9</v>
      </c>
      <c r="K8" s="15" t="n">
        <f aca="false">D8-J8</f>
        <v>506.554186662141</v>
      </c>
    </row>
    <row r="9" customFormat="false" ht="15" hidden="false" customHeight="false" outlineLevel="0" collapsed="false">
      <c r="A9" s="13" t="n">
        <v>4</v>
      </c>
      <c r="B9" s="15" t="n">
        <f aca="false">A9/4</f>
        <v>1</v>
      </c>
      <c r="C9" s="17" t="n">
        <f aca="false">Idx_target+(Idx_today-Idx_target)*EXP(-Relax_rate*B9)-Draw_depth*(B9/Draw_tau)*EXP(1-B9/Draw_tau)</f>
        <v>80.4616451335736</v>
      </c>
      <c r="D9" s="15" t="n">
        <f aca="false">Usd_point*C9</f>
        <v>498.862199828157</v>
      </c>
      <c r="E9" s="17" t="n">
        <f aca="false">Idx_target+(Idx_today-Idx_target)*EXP(-Relax_rate*B9)-Depth_phased*(B9/Draw_tau)*EXP(1-B9/Draw_tau)</f>
        <v>87.0565302163741</v>
      </c>
      <c r="F9" s="15" t="n">
        <f aca="false">Usd_point*E9</f>
        <v>539.75048734152</v>
      </c>
      <c r="G9" s="15" t="n">
        <f aca="false">D9-Floor_L</f>
        <v>148.862199828157</v>
      </c>
      <c r="H9" s="15" t="n">
        <f aca="false">Shock_sd*SQRT((1-Persist_a^(2*A9))/(1-Persist_a^2))</f>
        <v>61.9728973019658</v>
      </c>
      <c r="I9" s="15" t="n">
        <f aca="false">G9/H9</f>
        <v>2.40205325729437</v>
      </c>
      <c r="J9" s="18" t="n">
        <f aca="false">Lam_c/4*A9*Close_mean</f>
        <v>12</v>
      </c>
      <c r="K9" s="15" t="n">
        <f aca="false">D9-J9</f>
        <v>486.862199828157</v>
      </c>
    </row>
    <row r="10" customFormat="false" ht="15" hidden="false" customHeight="false" outlineLevel="0" collapsed="false">
      <c r="A10" s="13" t="n">
        <v>5</v>
      </c>
      <c r="B10" s="15" t="n">
        <f aca="false">A10/4</f>
        <v>1.25</v>
      </c>
      <c r="C10" s="17" t="n">
        <f aca="false">Idx_target+(Idx_today-Idx_target)*EXP(-Relax_rate*B10)-Draw_depth*(B10/Draw_tau)*EXP(1-B10/Draw_tau)</f>
        <v>78.7898679270468</v>
      </c>
      <c r="D10" s="15" t="n">
        <f aca="false">Usd_point*C10</f>
        <v>488.49718114769</v>
      </c>
      <c r="E10" s="17" t="n">
        <f aca="false">Idx_target+(Idx_today-Idx_target)*EXP(-Relax_rate*B10)-Depth_phased*(B10/Draw_tau)*EXP(1-B10/Draw_tau)</f>
        <v>86.0648250001378</v>
      </c>
      <c r="F10" s="15" t="n">
        <f aca="false">Usd_point*E10</f>
        <v>533.601915000854</v>
      </c>
      <c r="G10" s="15" t="n">
        <f aca="false">D10-Floor_L</f>
        <v>138.49718114769</v>
      </c>
      <c r="H10" s="15" t="n">
        <f aca="false">Shock_sd*SQRT((1-Persist_a^(2*A10))/(1-Persist_a^2))</f>
        <v>62.3107566957745</v>
      </c>
      <c r="I10" s="15" t="n">
        <f aca="false">G10/H10</f>
        <v>2.22268495027091</v>
      </c>
      <c r="J10" s="18" t="n">
        <f aca="false">Lam_c/4*A10*Close_mean</f>
        <v>15</v>
      </c>
      <c r="K10" s="15" t="n">
        <f aca="false">D10-J10</f>
        <v>473.49718114769</v>
      </c>
    </row>
    <row r="11" customFormat="false" ht="15" hidden="false" customHeight="false" outlineLevel="0" collapsed="false">
      <c r="A11" s="13" t="n">
        <v>6</v>
      </c>
      <c r="B11" s="15" t="n">
        <f aca="false">A11/4</f>
        <v>1.5</v>
      </c>
      <c r="C11" s="17" t="n">
        <f aca="false">Idx_target+(Idx_today-Idx_target)*EXP(-Relax_rate*B11)-Draw_depth*(B11/Draw_tau)*EXP(1-B11/Draw_tau)</f>
        <v>77.9368018771557</v>
      </c>
      <c r="D11" s="15" t="n">
        <f aca="false">Usd_point*C11</f>
        <v>483.208171638365</v>
      </c>
      <c r="E11" s="17" t="n">
        <f aca="false">Idx_target+(Idx_today-Idx_target)*EXP(-Relax_rate*B11)-Depth_phased*(B11/Draw_tau)*EXP(1-B11/Draw_tau)</f>
        <v>85.6409543772821</v>
      </c>
      <c r="F11" s="15" t="n">
        <f aca="false">Usd_point*E11</f>
        <v>530.973917139149</v>
      </c>
      <c r="G11" s="15" t="n">
        <f aca="false">D11-Floor_L</f>
        <v>133.208171638365</v>
      </c>
      <c r="H11" s="15" t="n">
        <f aca="false">Shock_sd*SQRT((1-Persist_a^(2*A11))/(1-Persist_a^2))</f>
        <v>62.4319384930502</v>
      </c>
      <c r="I11" s="15" t="n">
        <f aca="false">G11/H11</f>
        <v>2.13365426180373</v>
      </c>
      <c r="J11" s="18" t="n">
        <f aca="false">Lam_c/4*A11*Close_mean</f>
        <v>18</v>
      </c>
      <c r="K11" s="15" t="n">
        <f aca="false">D11-J11</f>
        <v>465.208171638365</v>
      </c>
    </row>
    <row r="12" customFormat="false" ht="15" hidden="false" customHeight="false" outlineLevel="0" collapsed="false">
      <c r="A12" s="13" t="n">
        <v>7</v>
      </c>
      <c r="B12" s="15" t="n">
        <f aca="false">A12/4</f>
        <v>1.75</v>
      </c>
      <c r="C12" s="17" t="n">
        <f aca="false">Idx_target+(Idx_today-Idx_target)*EXP(-Relax_rate*B12)-Draw_depth*(B12/Draw_tau)*EXP(1-B12/Draw_tau)</f>
        <v>77.7339326383525</v>
      </c>
      <c r="D12" s="15" t="n">
        <f aca="false">Usd_point*C12</f>
        <v>481.950382357786</v>
      </c>
      <c r="E12" s="17" t="n">
        <f aca="false">Idx_target+(Idx_today-Idx_target)*EXP(-Relax_rate*B12)-Depth_phased*(B12/Draw_tau)*EXP(1-B12/Draw_tau)</f>
        <v>85.6659718098203</v>
      </c>
      <c r="F12" s="15" t="n">
        <f aca="false">Usd_point*E12</f>
        <v>531.129025220886</v>
      </c>
      <c r="G12" s="15" t="n">
        <f aca="false">D12-Floor_L</f>
        <v>131.950382357786</v>
      </c>
      <c r="H12" s="15" t="n">
        <f aca="false">Shock_sd*SQRT((1-Persist_a^(2*A12))/(1-Persist_a^2))</f>
        <v>62.4755063992282</v>
      </c>
      <c r="I12" s="15" t="n">
        <f aca="false">G12/H12</f>
        <v>2.11203381873533</v>
      </c>
      <c r="J12" s="18" t="n">
        <f aca="false">Lam_c/4*A12*Close_mean</f>
        <v>21</v>
      </c>
      <c r="K12" s="15" t="n">
        <f aca="false">D12-J12</f>
        <v>460.950382357786</v>
      </c>
    </row>
    <row r="13" customFormat="false" ht="15" hidden="false" customHeight="false" outlineLevel="0" collapsed="false">
      <c r="A13" s="13" t="n">
        <v>8</v>
      </c>
      <c r="B13" s="15" t="n">
        <f aca="false">A13/4</f>
        <v>2</v>
      </c>
      <c r="C13" s="17" t="n">
        <f aca="false">Idx_target+(Idx_today-Idx_target)*EXP(-Relax_rate*B13)-Draw_depth*(B13/Draw_tau)*EXP(1-B13/Draw_tau)</f>
        <v>78.0409763545031</v>
      </c>
      <c r="D13" s="15" t="n">
        <f aca="false">Usd_point*C13</f>
        <v>483.854053397919</v>
      </c>
      <c r="E13" s="17" t="n">
        <f aca="false">Idx_target+(Idx_today-Idx_target)*EXP(-Relax_rate*B13)-Depth_phased*(B13/Draw_tau)*EXP(1-B13/Draw_tau)</f>
        <v>86.0409763545031</v>
      </c>
      <c r="F13" s="15" t="n">
        <f aca="false">Usd_point*E13</f>
        <v>533.454053397919</v>
      </c>
      <c r="G13" s="15" t="n">
        <f aca="false">D13-Floor_L</f>
        <v>133.854053397919</v>
      </c>
      <c r="H13" s="15" t="n">
        <f aca="false">Shock_sd*SQRT((1-Persist_a^(2*A13))/(1-Persist_a^2))</f>
        <v>62.4911834096811</v>
      </c>
      <c r="I13" s="15" t="n">
        <f aca="false">G13/H13</f>
        <v>2.14196701189663</v>
      </c>
      <c r="J13" s="18" t="n">
        <f aca="false">Lam_c/4*A13*Close_mean</f>
        <v>24</v>
      </c>
      <c r="K13" s="15" t="n">
        <f aca="false">D13-J13</f>
        <v>459.854053397919</v>
      </c>
    </row>
    <row r="14" customFormat="false" ht="15" hidden="false" customHeight="false" outlineLevel="0" collapsed="false">
      <c r="A14" s="13" t="n">
        <v>9</v>
      </c>
      <c r="B14" s="15" t="n">
        <f aca="false">A14/4</f>
        <v>2.25</v>
      </c>
      <c r="C14" s="17" t="n">
        <f aca="false">Idx_target+(Idx_today-Idx_target)*EXP(-Relax_rate*B14)-Draw_depth*(B14/Draw_tau)*EXP(1-B14/Draw_tau)</f>
        <v>78.7415776479672</v>
      </c>
      <c r="D14" s="15" t="n">
        <f aca="false">Usd_point*C14</f>
        <v>488.197781417396</v>
      </c>
      <c r="E14" s="17" t="n">
        <f aca="false">Idx_target+(Idx_today-Idx_target)*EXP(-Relax_rate*B14)-Depth_phased*(B14/Draw_tau)*EXP(1-B14/Draw_tau)</f>
        <v>86.6840497712285</v>
      </c>
      <c r="F14" s="15" t="n">
        <f aca="false">Usd_point*E14</f>
        <v>537.441108581617</v>
      </c>
      <c r="G14" s="15" t="n">
        <f aca="false">D14-Floor_L</f>
        <v>138.197781417396</v>
      </c>
      <c r="H14" s="15" t="n">
        <f aca="false">Shock_sd*SQRT((1-Persist_a^(2*A14))/(1-Persist_a^2))</f>
        <v>62.4968261707686</v>
      </c>
      <c r="I14" s="15" t="n">
        <f aca="false">G14/H14</f>
        <v>2.21127679411719</v>
      </c>
      <c r="J14" s="18" t="n">
        <f aca="false">Lam_c/4*A14*Close_mean</f>
        <v>27</v>
      </c>
      <c r="K14" s="15" t="n">
        <f aca="false">D14-J14</f>
        <v>461.197781417396</v>
      </c>
    </row>
    <row r="15" customFormat="false" ht="15" hidden="false" customHeight="false" outlineLevel="0" collapsed="false">
      <c r="A15" s="13" t="n">
        <v>10</v>
      </c>
      <c r="B15" s="15" t="n">
        <f aca="false">A15/4</f>
        <v>2.5</v>
      </c>
      <c r="C15" s="17" t="n">
        <f aca="false">Idx_target+(Idx_today-Idx_target)*EXP(-Relax_rate*B15)-Draw_depth*(B15/Draw_tau)*EXP(1-B15/Draw_tau)</f>
        <v>79.7396283563587</v>
      </c>
      <c r="D15" s="15" t="n">
        <f aca="false">Usd_point*C15</f>
        <v>494.385695809424</v>
      </c>
      <c r="E15" s="17" t="n">
        <f aca="false">Idx_target+(Idx_today-Idx_target)*EXP(-Relax_rate*B15)-Depth_phased*(B15/Draw_tau)*EXP(1-B15/Draw_tau)</f>
        <v>87.5276361870728</v>
      </c>
      <c r="F15" s="15" t="n">
        <f aca="false">Usd_point*E15</f>
        <v>542.671344359851</v>
      </c>
      <c r="G15" s="15" t="n">
        <f aca="false">D15-Floor_L</f>
        <v>144.385695809424</v>
      </c>
      <c r="H15" s="15" t="n">
        <f aca="false">Shock_sd*SQRT((1-Persist_a^(2*A15))/(1-Persist_a^2))</f>
        <v>62.4988574400439</v>
      </c>
      <c r="I15" s="15" t="n">
        <f aca="false">G15/H15</f>
        <v>2.31021336586729</v>
      </c>
      <c r="J15" s="18" t="n">
        <f aca="false">Lam_c/4*A15*Close_mean</f>
        <v>30</v>
      </c>
      <c r="K15" s="15" t="n">
        <f aca="false">D15-J15</f>
        <v>464.385695809424</v>
      </c>
    </row>
    <row r="16" customFormat="false" ht="15" hidden="false" customHeight="false" outlineLevel="0" collapsed="false">
      <c r="A16" s="13" t="n">
        <v>11</v>
      </c>
      <c r="B16" s="15" t="n">
        <f aca="false">A16/4</f>
        <v>2.75</v>
      </c>
      <c r="C16" s="17" t="n">
        <f aca="false">Idx_target+(Idx_today-Idx_target)*EXP(-Relax_rate*B16)-Draw_depth*(B16/Draw_tau)*EXP(1-B16/Draw_tau)</f>
        <v>80.9561205749002</v>
      </c>
      <c r="D16" s="15" t="n">
        <f aca="false">Usd_point*C16</f>
        <v>501.927947564381</v>
      </c>
      <c r="E16" s="17" t="n">
        <f aca="false">Idx_target+(Idx_today-Idx_target)*EXP(-Relax_rate*B16)-Depth_phased*(B16/Draw_tau)*EXP(1-B16/Draw_tau)</f>
        <v>88.5163026416009</v>
      </c>
      <c r="F16" s="15" t="n">
        <f aca="false">Usd_point*E16</f>
        <v>548.801076377926</v>
      </c>
      <c r="G16" s="15" t="n">
        <f aca="false">D16-Floor_L</f>
        <v>151.927947564381</v>
      </c>
      <c r="H16" s="15" t="n">
        <f aca="false">Shock_sd*SQRT((1-Persist_a^(2*A16))/(1-Persist_a^2))</f>
        <v>62.499588680822</v>
      </c>
      <c r="I16" s="15" t="n">
        <f aca="false">G16/H16</f>
        <v>2.43086315880028</v>
      </c>
      <c r="J16" s="18" t="n">
        <f aca="false">Lam_c/4*A16*Close_mean</f>
        <v>33</v>
      </c>
      <c r="K16" s="15" t="n">
        <f aca="false">D16-J16</f>
        <v>468.927947564381</v>
      </c>
    </row>
    <row r="17" customFormat="false" ht="15" hidden="false" customHeight="false" outlineLevel="0" collapsed="false">
      <c r="A17" s="13" t="n">
        <v>12</v>
      </c>
      <c r="B17" s="15" t="n">
        <f aca="false">A17/4</f>
        <v>3</v>
      </c>
      <c r="C17" s="17" t="n">
        <f aca="false">Idx_target+(Idx_today-Idx_target)*EXP(-Relax_rate*B17)-Draw_depth*(B17/Draw_tau)*EXP(1-B17/Draw_tau)</f>
        <v>82.3264593027355</v>
      </c>
      <c r="D17" s="15" t="n">
        <f aca="false">Usd_point*C17</f>
        <v>510.42404767696</v>
      </c>
      <c r="E17" s="17" t="n">
        <f aca="false">Idx_target+(Idx_today-Idx_target)*EXP(-Relax_rate*B17)-Depth_phased*(B17/Draw_tau)*EXP(1-B17/Draw_tau)</f>
        <v>89.6048272192871</v>
      </c>
      <c r="F17" s="15" t="n">
        <f aca="false">Usd_point*E17</f>
        <v>555.54992875958</v>
      </c>
      <c r="G17" s="15" t="n">
        <f aca="false">D17-Floor_L</f>
        <v>160.42404767696</v>
      </c>
      <c r="H17" s="15" t="n">
        <f aca="false">Shock_sd*SQRT((1-Persist_a^(2*A17))/(1-Persist_a^2))</f>
        <v>62.4998519254078</v>
      </c>
      <c r="I17" s="15" t="n">
        <f aca="false">G17/H17</f>
        <v>2.56679084405549</v>
      </c>
      <c r="J17" s="18" t="n">
        <f aca="false">Lam_c/4*A17*Close_mean</f>
        <v>36</v>
      </c>
      <c r="K17" s="15" t="n">
        <f aca="false">D17-J17</f>
        <v>474.42404767696</v>
      </c>
    </row>
    <row r="19" customFormat="false" ht="15" hidden="false" customHeight="false" outlineLevel="0" collapsed="false">
      <c r="A19" s="8" t="s">
        <v>83</v>
      </c>
      <c r="B19" s="8" t="s">
        <v>20</v>
      </c>
      <c r="C19" s="8" t="s">
        <v>84</v>
      </c>
    </row>
    <row r="20" customFormat="false" ht="15" hidden="false" customHeight="false" outlineLevel="0" collapsed="false">
      <c r="A20" s="2" t="s">
        <v>85</v>
      </c>
      <c r="B20" s="15" t="n">
        <f aca="false">MIN($D$5:$D$17)</f>
        <v>481.950382357786</v>
      </c>
      <c r="C20" s="10" t="s">
        <v>86</v>
      </c>
    </row>
    <row r="21" customFormat="false" ht="15" hidden="false" customHeight="false" outlineLevel="0" collapsed="false">
      <c r="A21" s="2" t="s">
        <v>87</v>
      </c>
      <c r="B21" s="13" t="n">
        <f aca="false">MATCH(B20,$D$5:$D$17,0)-1</f>
        <v>7</v>
      </c>
      <c r="C21" s="10" t="s">
        <v>88</v>
      </c>
    </row>
    <row r="22" customFormat="false" ht="15" hidden="false" customHeight="false" outlineLevel="0" collapsed="false">
      <c r="A22" s="2" t="s">
        <v>89</v>
      </c>
      <c r="B22" s="15" t="n">
        <f aca="false">D17</f>
        <v>510.42404767696</v>
      </c>
      <c r="C22" s="10" t="s">
        <v>90</v>
      </c>
    </row>
    <row r="23" customFormat="false" ht="15" hidden="false" customHeight="false" outlineLevel="0" collapsed="false">
      <c r="A23" s="2" t="s">
        <v>91</v>
      </c>
      <c r="B23" s="15" t="n">
        <f aca="false">B20-Floor_L</f>
        <v>131.950382357786</v>
      </c>
      <c r="C23" s="10" t="s">
        <v>92</v>
      </c>
    </row>
    <row r="24" customFormat="false" ht="15" hidden="false" customHeight="false" outlineLevel="0" collapsed="false">
      <c r="A24" s="2" t="s">
        <v>93</v>
      </c>
      <c r="B24" s="15" t="n">
        <f aca="false">Shock_sd/SQRT(1-Persist_a^2)</f>
        <v>62.5</v>
      </c>
      <c r="C24" s="10" t="s">
        <v>94</v>
      </c>
    </row>
    <row r="25" customFormat="false" ht="15" hidden="false" customHeight="false" outlineLevel="0" collapsed="false">
      <c r="A25" s="2" t="s">
        <v>95</v>
      </c>
      <c r="B25" s="15" t="n">
        <f aca="false">B23/B24</f>
        <v>2.11120611772457</v>
      </c>
      <c r="C25" s="10" t="s">
        <v>96</v>
      </c>
    </row>
    <row r="26" customFormat="false" ht="15" hidden="false" customHeight="false" outlineLevel="0" collapsed="false">
      <c r="A26" s="2" t="s">
        <v>97</v>
      </c>
      <c r="B26" s="19" t="n">
        <f aca="false">NORMSDIST(-B25)</f>
        <v>0.0173772996149644</v>
      </c>
      <c r="C26" s="10" t="s">
        <v>98</v>
      </c>
    </row>
    <row r="27" customFormat="false" ht="15" hidden="false" customHeight="false" outlineLevel="0" collapsed="false">
      <c r="A27" s="2" t="s">
        <v>99</v>
      </c>
      <c r="B27" s="18" t="n">
        <f aca="false">Lam_c*Close_mean</f>
        <v>12</v>
      </c>
      <c r="C27" s="10" t="s">
        <v>100</v>
      </c>
    </row>
    <row r="28" customFormat="false" ht="15" hidden="false" customHeight="false" outlineLevel="0" collapsed="false">
      <c r="A28" s="2" t="s">
        <v>101</v>
      </c>
      <c r="B28" s="20" t="n">
        <f aca="false">Lam_c*(Close_mean^2+Close_sd^2)</f>
        <v>1690</v>
      </c>
    </row>
    <row r="29" customFormat="false" ht="15" hidden="false" customHeight="false" outlineLevel="0" collapsed="false">
      <c r="A29" s="2" t="s">
        <v>102</v>
      </c>
      <c r="B29" s="19" t="n">
        <f aca="false">1-EXP(-Lam_c*Horizon_q/4)</f>
        <v>0.259181779318282</v>
      </c>
      <c r="C29" s="10" t="s">
        <v>103</v>
      </c>
    </row>
    <row r="30" customFormat="false" ht="15" hidden="false" customHeight="false" outlineLevel="0" collapsed="false">
      <c r="A30" s="2" t="s">
        <v>104</v>
      </c>
      <c r="B30" s="19" t="n">
        <f aca="false">1-EXP(-Lam_c*B21/4)</f>
        <v>0.160542979230793</v>
      </c>
    </row>
    <row r="31" customFormat="false" ht="15" hidden="false" customHeight="false" outlineLevel="0" collapsed="false">
      <c r="A31" s="2" t="s">
        <v>105</v>
      </c>
      <c r="B31" s="15" t="n">
        <f aca="false">MIN($K$5:$K$17)</f>
        <v>459.854053397919</v>
      </c>
      <c r="C31" s="10" t="s">
        <v>106</v>
      </c>
    </row>
    <row r="32" customFormat="false" ht="15" hidden="false" customHeight="false" outlineLevel="0" collapsed="false">
      <c r="A32" s="2" t="s">
        <v>107</v>
      </c>
      <c r="B32" s="13" t="n">
        <f aca="false">MATCH(B31,$K$5:$K$17,0)-1</f>
        <v>8</v>
      </c>
    </row>
    <row r="33" customFormat="false" ht="15" hidden="false" customHeight="false" outlineLevel="0" collapsed="false">
      <c r="A33" s="2" t="s">
        <v>108</v>
      </c>
      <c r="B33" s="15" t="n">
        <f aca="false">MIN($F$5:$F$17)</f>
        <v>530.973917139149</v>
      </c>
      <c r="C33" s="10" t="s">
        <v>109</v>
      </c>
    </row>
    <row r="34" customFormat="false" ht="15" hidden="false" customHeight="false" outlineLevel="0" collapsed="false">
      <c r="A34" s="2" t="s">
        <v>110</v>
      </c>
      <c r="B34" s="15" t="n">
        <f aca="false">Liq_today-B20</f>
        <v>138.049617642214</v>
      </c>
    </row>
    <row r="35" customFormat="false" ht="15" hidden="false" customHeight="false" outlineLevel="0" collapsed="false">
      <c r="A35" s="2" t="s">
        <v>111</v>
      </c>
      <c r="B35" s="15" t="n">
        <f aca="false">Liq_today-B33</f>
        <v>89.0260828608509</v>
      </c>
    </row>
    <row r="36" customFormat="false" ht="15" hidden="false" customHeight="false" outlineLevel="0" collapsed="false">
      <c r="A36" s="2" t="s">
        <v>112</v>
      </c>
      <c r="B36" s="15" t="n">
        <f aca="false">B34-B35</f>
        <v>49.0235347813635</v>
      </c>
      <c r="C36" s="10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6" min="4" style="0" width="13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3"/>
    <col collapsed="false" customWidth="true" hidden="false" outlineLevel="0" max="10" min="10" style="0" width="66"/>
    <col collapsed="false" customWidth="true" hidden="false" outlineLevel="0" max="11" min="11" style="0" width="13"/>
    <col collapsed="false" customWidth="true" hidden="false" outlineLevel="0" max="14" min="12" style="0" width="14"/>
  </cols>
  <sheetData>
    <row r="1" customFormat="false" ht="15" hidden="false" customHeight="false" outlineLevel="0" collapsed="false">
      <c r="A1" s="1" t="s">
        <v>114</v>
      </c>
    </row>
    <row r="3" customFormat="false" ht="35.05" hidden="false" customHeight="false" outlineLevel="0" collapsed="false">
      <c r="A3" s="8" t="s">
        <v>115</v>
      </c>
      <c r="B3" s="8" t="s">
        <v>20</v>
      </c>
      <c r="C3" s="8" t="s">
        <v>84</v>
      </c>
      <c r="J3" s="8" t="s">
        <v>116</v>
      </c>
      <c r="K3" s="8" t="s">
        <v>117</v>
      </c>
      <c r="L3" s="8" t="s">
        <v>118</v>
      </c>
      <c r="M3" s="8" t="s">
        <v>119</v>
      </c>
    </row>
    <row r="4" customFormat="false" ht="15" hidden="false" customHeight="false" outlineLevel="0" collapsed="false">
      <c r="A4" s="2" t="s">
        <v>120</v>
      </c>
      <c r="B4" s="18" t="n">
        <f aca="false">Rev_sd^2/(1-Rev_a^2)</f>
        <v>441.176470588235</v>
      </c>
      <c r="C4" s="10" t="s">
        <v>121</v>
      </c>
      <c r="J4" s="12" t="n">
        <v>0</v>
      </c>
      <c r="K4" s="18" t="n">
        <f aca="false">IF(J4&lt;1,Rev_sd/SQRT(1-J4^2),"none")</f>
        <v>15</v>
      </c>
      <c r="L4" s="21" t="n">
        <f aca="false">IF(J4&lt;1,NORMSDIST(-Rev_cov/K4),"none")</f>
        <v>0.00134989803163009</v>
      </c>
      <c r="M4" s="18" t="n">
        <f aca="false">Rev_sd*SQRT(IF(J4&lt;1,(1-J4^80)/(1-J4^2),40))</f>
        <v>15</v>
      </c>
    </row>
    <row r="5" customFormat="false" ht="15" hidden="false" customHeight="false" outlineLevel="0" collapsed="false">
      <c r="A5" s="2" t="s">
        <v>122</v>
      </c>
      <c r="B5" s="15" t="n">
        <f aca="false">SQRT(B4)</f>
        <v>21.0042012604201</v>
      </c>
      <c r="C5" s="10" t="s">
        <v>123</v>
      </c>
      <c r="J5" s="12" t="n">
        <v>0.35</v>
      </c>
      <c r="K5" s="18" t="n">
        <f aca="false">IF(J5&lt;1,Rev_sd/SQRT(1-J5^2),"none")</f>
        <v>16.0128153805087</v>
      </c>
      <c r="L5" s="21" t="n">
        <f aca="false">IF(J5&lt;1,NORMSDIST(-Rev_cov/K5),"none")</f>
        <v>0.00247515847499139</v>
      </c>
      <c r="M5" s="18" t="n">
        <f aca="false">Rev_sd*SQRT(IF(J5&lt;1,(1-J5^80)/(1-J5^2),40))</f>
        <v>16.0128153805087</v>
      </c>
    </row>
    <row r="6" customFormat="false" ht="15" hidden="false" customHeight="false" outlineLevel="0" collapsed="false">
      <c r="A6" s="2" t="s">
        <v>124</v>
      </c>
      <c r="B6" s="17" t="n">
        <f aca="false">1/SQRT(1-Rev_a^2)</f>
        <v>1.40028008402801</v>
      </c>
      <c r="C6" s="10" t="s">
        <v>125</v>
      </c>
      <c r="J6" s="12" t="n">
        <v>0.5</v>
      </c>
      <c r="K6" s="18" t="n">
        <f aca="false">IF(J6&lt;1,Rev_sd/SQRT(1-J6^2),"none")</f>
        <v>17.3205080756888</v>
      </c>
      <c r="L6" s="21" t="n">
        <f aca="false">IF(J6&lt;1,NORMSDIST(-Rev_cov/K6),"none")</f>
        <v>0.00468738422971745</v>
      </c>
      <c r="M6" s="18" t="n">
        <f aca="false">Rev_sd*SQRT(IF(J6&lt;1,(1-J6^80)/(1-J6^2),40))</f>
        <v>17.3205080756888</v>
      </c>
    </row>
    <row r="7" customFormat="false" ht="15" hidden="false" customHeight="false" outlineLevel="0" collapsed="false">
      <c r="A7" s="2" t="s">
        <v>126</v>
      </c>
      <c r="B7" s="21" t="n">
        <f aca="false">NORMSDIST(-Rev_cov/B5)</f>
        <v>0.0160795071238733</v>
      </c>
      <c r="C7" s="10" t="s">
        <v>127</v>
      </c>
      <c r="J7" s="12" t="n">
        <v>0.7</v>
      </c>
      <c r="K7" s="18" t="n">
        <f aca="false">IF(J7&lt;1,Rev_sd/SQRT(1-J7^2),"none")</f>
        <v>21.0042012604201</v>
      </c>
      <c r="L7" s="21" t="n">
        <f aca="false">IF(J7&lt;1,NORMSDIST(-Rev_cov/K7),"none")</f>
        <v>0.0160795071238733</v>
      </c>
      <c r="M7" s="18" t="n">
        <f aca="false">Rev_sd*SQRT(IF(J7&lt;1,(1-J7^80)/(1-J7^2),40))</f>
        <v>21.0042012604159</v>
      </c>
    </row>
    <row r="8" customFormat="false" ht="15" hidden="false" customHeight="false" outlineLevel="0" collapsed="false">
      <c r="A8" s="2" t="s">
        <v>128</v>
      </c>
      <c r="B8" s="22" t="n">
        <f aca="false">NORMSDIST(-Rev_cov/Rev_sd)</f>
        <v>0.00134989803163009</v>
      </c>
      <c r="C8" s="10" t="s">
        <v>129</v>
      </c>
      <c r="J8" s="12" t="n">
        <v>0.9</v>
      </c>
      <c r="K8" s="18" t="n">
        <f aca="false">IF(J8&lt;1,Rev_sd/SQRT(1-J8^2),"none")</f>
        <v>34.4123600805843</v>
      </c>
      <c r="L8" s="21" t="n">
        <f aca="false">IF(J8&lt;1,NORMSDIST(-Rev_cov/K8),"none")</f>
        <v>0.0954926852498555</v>
      </c>
      <c r="M8" s="18" t="n">
        <f aca="false">Rev_sd*SQRT(IF(J8&lt;1,(1-J8^80)/(1-J8^2),40))</f>
        <v>34.408600763654</v>
      </c>
    </row>
    <row r="9" customFormat="false" ht="15" hidden="false" customHeight="false" outlineLevel="0" collapsed="false">
      <c r="A9" s="2" t="s">
        <v>130</v>
      </c>
      <c r="B9" s="12" t="n">
        <v>0.35</v>
      </c>
      <c r="C9" s="10" t="s">
        <v>131</v>
      </c>
      <c r="J9" s="12" t="n">
        <v>0.95</v>
      </c>
      <c r="K9" s="18" t="n">
        <f aca="false">IF(J9&lt;1,Rev_sd/SQRT(1-J9^2),"none")</f>
        <v>48.0384461415261</v>
      </c>
      <c r="L9" s="21" t="n">
        <f aca="false">IF(J9&lt;1,NORMSDIST(-Rev_cov/K9),"none")</f>
        <v>0.174443662330226</v>
      </c>
      <c r="M9" s="18" t="n">
        <f aca="false">Rev_sd*SQRT(IF(J9&lt;1,(1-J9^80)/(1-J9^2),40))</f>
        <v>47.640108157574</v>
      </c>
    </row>
    <row r="10" customFormat="false" ht="15" hidden="false" customHeight="false" outlineLevel="0" collapsed="false">
      <c r="A10" s="2" t="s">
        <v>132</v>
      </c>
      <c r="B10" s="15" t="n">
        <f aca="false">Rev_sd/SQRT(1-B9^2)</f>
        <v>16.0128153805087</v>
      </c>
      <c r="C10" s="10" t="s">
        <v>133</v>
      </c>
      <c r="J10" s="12" t="n">
        <v>0.99</v>
      </c>
      <c r="K10" s="18" t="n">
        <f aca="false">IF(J10&lt;1,Rev_sd/SQRT(1-J10^2),"none")</f>
        <v>106.33218075125</v>
      </c>
      <c r="L10" s="21" t="n">
        <f aca="false">IF(J10&lt;1,NORMSDIST(-Rev_cov/K10),"none")</f>
        <v>0.336073914898541</v>
      </c>
      <c r="M10" s="18" t="n">
        <f aca="false">Rev_sd*SQRT(IF(J10&lt;1,(1-J10^80)/(1-J10^2),40))</f>
        <v>79.0354150321465</v>
      </c>
    </row>
    <row r="11" customFormat="false" ht="15" hidden="false" customHeight="false" outlineLevel="0" collapsed="false">
      <c r="A11" s="2" t="s">
        <v>134</v>
      </c>
      <c r="B11" s="22" t="n">
        <f aca="false">NORMSDIST(-Rev_cov/B10)</f>
        <v>0.00247515847499139</v>
      </c>
      <c r="C11" s="10" t="s">
        <v>135</v>
      </c>
      <c r="J11" s="12" t="n">
        <v>1</v>
      </c>
      <c r="K11" s="18" t="str">
        <f aca="false">IF(J11&lt;1,Rev_sd/SQRT(1-J11^2),"none")</f>
        <v>none</v>
      </c>
      <c r="L11" s="21" t="str">
        <f aca="false">IF(J11&lt;1,NORMSDIST(-Rev_cov/K11),"none")</f>
        <v>none</v>
      </c>
      <c r="M11" s="18" t="n">
        <f aca="false">Rev_sd*SQRT(IF(J11&lt;1,(1-J11^80)/(1-J11^2),40))</f>
        <v>94.8683298050514</v>
      </c>
    </row>
    <row r="12" customFormat="false" ht="15" hidden="false" customHeight="false" outlineLevel="0" collapsed="false">
      <c r="A12" s="2" t="s">
        <v>136</v>
      </c>
      <c r="B12" s="18" t="n">
        <f aca="false">B7/B11</f>
        <v>6.49635459156984</v>
      </c>
      <c r="C12" s="10" t="s">
        <v>137</v>
      </c>
      <c r="J12" s="10" t="s">
        <v>138</v>
      </c>
    </row>
    <row r="14" customFormat="false" ht="15" hidden="false" customHeight="false" outlineLevel="0" collapsed="false">
      <c r="A14" s="10" t="s">
        <v>139</v>
      </c>
    </row>
    <row r="15" customFormat="false" ht="23.85" hidden="false" customHeight="false" outlineLevel="0" collapsed="false">
      <c r="A15" s="8" t="s">
        <v>140</v>
      </c>
      <c r="B15" s="8" t="s">
        <v>141</v>
      </c>
      <c r="C15" s="8" t="s">
        <v>142</v>
      </c>
      <c r="D15" s="8" t="s">
        <v>143</v>
      </c>
      <c r="E15" s="8" t="s">
        <v>144</v>
      </c>
      <c r="F15" s="8" t="s">
        <v>145</v>
      </c>
      <c r="G15" s="8" t="s">
        <v>146</v>
      </c>
      <c r="H15" s="8" t="s">
        <v>147</v>
      </c>
      <c r="J15" s="8" t="s">
        <v>148</v>
      </c>
      <c r="K15" s="8" t="s">
        <v>20</v>
      </c>
    </row>
    <row r="16" customFormat="false" ht="15" hidden="false" customHeight="false" outlineLevel="0" collapsed="false">
      <c r="A16" s="13" t="n">
        <v>0</v>
      </c>
      <c r="B16" s="15" t="n">
        <f aca="false">Rev_R0*Rev_a^A16</f>
        <v>30</v>
      </c>
      <c r="C16" s="15" t="n">
        <v>0</v>
      </c>
      <c r="D16" s="15" t="n">
        <f aca="false">SQRT(C16)</f>
        <v>0</v>
      </c>
      <c r="E16" s="18" t="n">
        <f aca="false">B16-2*D16</f>
        <v>30</v>
      </c>
      <c r="F16" s="18" t="n">
        <f aca="false">B16+2*D16</f>
        <v>30</v>
      </c>
      <c r="G16" s="15" t="n">
        <f aca="false">Rev_sd^2*(1-Rev_a^(2*A16))/(1-Rev_a^2)</f>
        <v>0</v>
      </c>
      <c r="H16" s="18" t="n">
        <f aca="false">Rev_sd*SQRT(A16)</f>
        <v>0</v>
      </c>
      <c r="J16" s="2" t="s">
        <v>149</v>
      </c>
      <c r="K16" s="12" t="n">
        <v>0.8</v>
      </c>
    </row>
    <row r="17" customFormat="false" ht="15" hidden="false" customHeight="false" outlineLevel="0" collapsed="false">
      <c r="A17" s="13" t="n">
        <v>1</v>
      </c>
      <c r="B17" s="15" t="n">
        <f aca="false">Rev_R0*Rev_a^A17</f>
        <v>21</v>
      </c>
      <c r="C17" s="15" t="n">
        <f aca="false">Rev_a^2*C16+Rev_sd^2</f>
        <v>225</v>
      </c>
      <c r="D17" s="15" t="n">
        <f aca="false">SQRT(C17)</f>
        <v>15</v>
      </c>
      <c r="E17" s="18" t="n">
        <f aca="false">B17-2*D17</f>
        <v>-9</v>
      </c>
      <c r="F17" s="18" t="n">
        <f aca="false">B17+2*D17</f>
        <v>51</v>
      </c>
      <c r="G17" s="15" t="n">
        <f aca="false">Rev_sd^2*(1-Rev_a^(2*A17))/(1-Rev_a^2)</f>
        <v>225</v>
      </c>
      <c r="H17" s="18" t="n">
        <f aca="false">Rev_sd*SQRT(A17)</f>
        <v>15</v>
      </c>
      <c r="J17" s="2" t="s">
        <v>150</v>
      </c>
      <c r="K17" s="12" t="n">
        <v>0.2</v>
      </c>
    </row>
    <row r="18" customFormat="false" ht="15" hidden="false" customHeight="false" outlineLevel="0" collapsed="false">
      <c r="A18" s="13" t="n">
        <v>2</v>
      </c>
      <c r="B18" s="15" t="n">
        <f aca="false">Rev_R0*Rev_a^A18</f>
        <v>14.7</v>
      </c>
      <c r="C18" s="15" t="n">
        <f aca="false">Rev_a^2*C17+Rev_sd^2</f>
        <v>335.25</v>
      </c>
      <c r="D18" s="15" t="n">
        <f aca="false">SQRT(C18)</f>
        <v>18.3098334236006</v>
      </c>
      <c r="E18" s="18" t="n">
        <f aca="false">B18-2*D18</f>
        <v>-21.9196668472011</v>
      </c>
      <c r="F18" s="18" t="n">
        <f aca="false">B18+2*D18</f>
        <v>51.3196668472011</v>
      </c>
      <c r="G18" s="15" t="n">
        <f aca="false">Rev_sd^2*(1-Rev_a^(2*A18))/(1-Rev_a^2)</f>
        <v>335.25</v>
      </c>
      <c r="H18" s="18" t="n">
        <f aca="false">Rev_sd*SQRT(A18)</f>
        <v>21.2132034355964</v>
      </c>
      <c r="J18" s="2" t="s">
        <v>151</v>
      </c>
      <c r="K18" s="12" t="n">
        <v>0</v>
      </c>
    </row>
    <row r="19" customFormat="false" ht="15" hidden="false" customHeight="false" outlineLevel="0" collapsed="false">
      <c r="A19" s="13" t="n">
        <v>3</v>
      </c>
      <c r="B19" s="15" t="n">
        <f aca="false">Rev_R0*Rev_a^A19</f>
        <v>10.29</v>
      </c>
      <c r="C19" s="15" t="n">
        <f aca="false">Rev_a^2*C18+Rev_sd^2</f>
        <v>389.2725</v>
      </c>
      <c r="D19" s="15" t="n">
        <f aca="false">SQRT(C19)</f>
        <v>19.72998986315</v>
      </c>
      <c r="E19" s="18" t="n">
        <f aca="false">B19-2*D19</f>
        <v>-29.1699797262999</v>
      </c>
      <c r="F19" s="18" t="n">
        <f aca="false">B19+2*D19</f>
        <v>49.7499797262999</v>
      </c>
      <c r="G19" s="15" t="n">
        <f aca="false">Rev_sd^2*(1-Rev_a^(2*A19))/(1-Rev_a^2)</f>
        <v>389.2725</v>
      </c>
      <c r="H19" s="18" t="n">
        <f aca="false">Rev_sd*SQRT(A19)</f>
        <v>25.9807621135332</v>
      </c>
      <c r="J19" s="2" t="s">
        <v>152</v>
      </c>
      <c r="K19" s="12" t="n">
        <v>0.6</v>
      </c>
    </row>
    <row r="20" customFormat="false" ht="15" hidden="false" customHeight="false" outlineLevel="0" collapsed="false">
      <c r="A20" s="13" t="n">
        <v>4</v>
      </c>
      <c r="B20" s="15" t="n">
        <f aca="false">Rev_R0*Rev_a^A20</f>
        <v>7.203</v>
      </c>
      <c r="C20" s="15" t="n">
        <f aca="false">Rev_a^2*C19+Rev_sd^2</f>
        <v>415.743525</v>
      </c>
      <c r="D20" s="15" t="n">
        <f aca="false">SQRT(C20)</f>
        <v>20.3897897242713</v>
      </c>
      <c r="E20" s="18" t="n">
        <f aca="false">B20-2*D20</f>
        <v>-33.5765794485426</v>
      </c>
      <c r="F20" s="18" t="n">
        <f aca="false">B20+2*D20</f>
        <v>47.9825794485426</v>
      </c>
      <c r="G20" s="15" t="n">
        <f aca="false">Rev_sd^2*(1-Rev_a^(2*A20))/(1-Rev_a^2)</f>
        <v>415.743525</v>
      </c>
      <c r="H20" s="18" t="n">
        <f aca="false">Rev_sd*SQRT(A20)</f>
        <v>30</v>
      </c>
      <c r="J20" s="2" t="s">
        <v>153</v>
      </c>
      <c r="K20" s="12" t="n">
        <v>0.04</v>
      </c>
    </row>
    <row r="21" customFormat="false" ht="15" hidden="false" customHeight="false" outlineLevel="0" collapsed="false">
      <c r="A21" s="13" t="n">
        <v>5</v>
      </c>
      <c r="B21" s="15" t="n">
        <f aca="false">Rev_R0*Rev_a^A21</f>
        <v>5.0421</v>
      </c>
      <c r="C21" s="15" t="n">
        <f aca="false">Rev_a^2*C20+Rev_sd^2</f>
        <v>428.71432725</v>
      </c>
      <c r="D21" s="15" t="n">
        <f aca="false">SQRT(C21)</f>
        <v>20.7054178236036</v>
      </c>
      <c r="E21" s="18" t="n">
        <f aca="false">B21-2*D21</f>
        <v>-36.3687356472071</v>
      </c>
      <c r="F21" s="18" t="n">
        <f aca="false">B21+2*D21</f>
        <v>46.4529356472071</v>
      </c>
      <c r="G21" s="15" t="n">
        <f aca="false">Rev_sd^2*(1-Rev_a^(2*A21))/(1-Rev_a^2)</f>
        <v>428.71432725</v>
      </c>
      <c r="H21" s="18" t="n">
        <f aca="false">Rev_sd*SQRT(A21)</f>
        <v>33.5410196624969</v>
      </c>
      <c r="J21" s="2" t="s">
        <v>154</v>
      </c>
      <c r="K21" s="12" t="n">
        <v>0.01</v>
      </c>
    </row>
    <row r="22" customFormat="false" ht="15" hidden="false" customHeight="false" outlineLevel="0" collapsed="false">
      <c r="A22" s="13" t="n">
        <v>6</v>
      </c>
      <c r="B22" s="15" t="n">
        <f aca="false">Rev_R0*Rev_a^A22</f>
        <v>3.52947</v>
      </c>
      <c r="C22" s="15" t="n">
        <f aca="false">Rev_a^2*C21+Rev_sd^2</f>
        <v>435.0700203525</v>
      </c>
      <c r="D22" s="15" t="n">
        <f aca="false">SQRT(C22)</f>
        <v>20.8583321565388</v>
      </c>
      <c r="E22" s="18" t="n">
        <f aca="false">B22-2*D22</f>
        <v>-38.1871943130776</v>
      </c>
      <c r="F22" s="18" t="n">
        <f aca="false">B22+2*D22</f>
        <v>45.2461343130776</v>
      </c>
      <c r="G22" s="15" t="n">
        <f aca="false">Rev_sd^2*(1-Rev_a^(2*A22))/(1-Rev_a^2)</f>
        <v>435.0700203525</v>
      </c>
      <c r="H22" s="18" t="n">
        <f aca="false">Rev_sd*SQRT(A22)</f>
        <v>36.7423461417477</v>
      </c>
      <c r="J22" s="2" t="s">
        <v>155</v>
      </c>
      <c r="K22" s="23" t="n">
        <f aca="false">K21/(1-K19^2)</f>
        <v>0.015625</v>
      </c>
    </row>
    <row r="23" customFormat="false" ht="15" hidden="false" customHeight="false" outlineLevel="0" collapsed="false">
      <c r="A23" s="13" t="n">
        <v>7</v>
      </c>
      <c r="B23" s="15" t="n">
        <f aca="false">Rev_R0*Rev_a^A23</f>
        <v>2.470629</v>
      </c>
      <c r="C23" s="15" t="n">
        <f aca="false">Rev_a^2*C22+Rev_sd^2</f>
        <v>438.184309972725</v>
      </c>
      <c r="D23" s="15" t="n">
        <f aca="false">SQRT(C23)</f>
        <v>20.9328524088984</v>
      </c>
      <c r="E23" s="18" t="n">
        <f aca="false">B23-2*D23</f>
        <v>-39.3950758177969</v>
      </c>
      <c r="F23" s="18" t="n">
        <f aca="false">B23+2*D23</f>
        <v>44.3363338177969</v>
      </c>
      <c r="G23" s="15" t="n">
        <f aca="false">Rev_sd^2*(1-Rev_a^(2*A23))/(1-Rev_a^2)</f>
        <v>438.184309972725</v>
      </c>
      <c r="H23" s="18" t="n">
        <f aca="false">Rev_sd*SQRT(A23)</f>
        <v>39.6862696659689</v>
      </c>
      <c r="J23" s="2" t="s">
        <v>156</v>
      </c>
      <c r="K23" s="23" t="n">
        <f aca="false">K17*K19*K22/(1-K16*K19)</f>
        <v>0.00360576923076923</v>
      </c>
    </row>
    <row r="24" customFormat="false" ht="15" hidden="false" customHeight="false" outlineLevel="0" collapsed="false">
      <c r="A24" s="13" t="n">
        <v>8</v>
      </c>
      <c r="B24" s="15" t="n">
        <f aca="false">Rev_R0*Rev_a^A24</f>
        <v>1.7294403</v>
      </c>
      <c r="C24" s="15" t="n">
        <f aca="false">Rev_a^2*C23+Rev_sd^2</f>
        <v>439.710311886635</v>
      </c>
      <c r="D24" s="15" t="n">
        <f aca="false">SQRT(C24)</f>
        <v>20.9692706570027</v>
      </c>
      <c r="E24" s="18" t="n">
        <f aca="false">B24-2*D24</f>
        <v>-40.2091010140054</v>
      </c>
      <c r="F24" s="18" t="n">
        <f aca="false">B24+2*D24</f>
        <v>43.6679816140054</v>
      </c>
      <c r="G24" s="15" t="n">
        <f aca="false">Rev_sd^2*(1-Rev_a^(2*A24))/(1-Rev_a^2)</f>
        <v>439.710311886635</v>
      </c>
      <c r="H24" s="18" t="n">
        <f aca="false">Rev_sd*SQRT(A24)</f>
        <v>42.4264068711929</v>
      </c>
      <c r="J24" s="2" t="s">
        <v>157</v>
      </c>
      <c r="K24" s="24" t="n">
        <f aca="false">(2*K16*K17*K23+K17^2*K22+K20)/(1-K16^2)</f>
        <v>0.11605235042735</v>
      </c>
    </row>
    <row r="25" customFormat="false" ht="15" hidden="false" customHeight="false" outlineLevel="0" collapsed="false">
      <c r="A25" s="13" t="n">
        <v>9</v>
      </c>
      <c r="B25" s="15" t="n">
        <f aca="false">Rev_R0*Rev_a^A25</f>
        <v>1.21060821</v>
      </c>
      <c r="C25" s="15" t="n">
        <f aca="false">Rev_a^2*C24+Rev_sd^2</f>
        <v>440.458052824451</v>
      </c>
      <c r="D25" s="15" t="n">
        <f aca="false">SQRT(C25)</f>
        <v>20.9870925290868</v>
      </c>
      <c r="E25" s="18" t="n">
        <f aca="false">B25-2*D25</f>
        <v>-40.7635768481736</v>
      </c>
      <c r="F25" s="18" t="n">
        <f aca="false">B25+2*D25</f>
        <v>43.1847932681736</v>
      </c>
      <c r="G25" s="15" t="n">
        <f aca="false">Rev_sd^2*(1-Rev_a^(2*A25))/(1-Rev_a^2)</f>
        <v>440.458052824451</v>
      </c>
      <c r="H25" s="18" t="n">
        <f aca="false">Rev_sd*SQRT(A25)</f>
        <v>45</v>
      </c>
      <c r="J25" s="2" t="s">
        <v>158</v>
      </c>
      <c r="K25" s="17" t="n">
        <f aca="false">SQRT(K24)</f>
        <v>0.340664571723199</v>
      </c>
    </row>
    <row r="26" customFormat="false" ht="15" hidden="false" customHeight="false" outlineLevel="0" collapsed="false">
      <c r="A26" s="13" t="n">
        <v>10</v>
      </c>
      <c r="B26" s="15" t="n">
        <f aca="false">Rev_R0*Rev_a^A26</f>
        <v>0.847425747</v>
      </c>
      <c r="C26" s="15" t="n">
        <f aca="false">Rev_a^2*C25+Rev_sd^2</f>
        <v>440.824445883981</v>
      </c>
      <c r="D26" s="15" t="n">
        <f aca="false">SQRT(C26)</f>
        <v>20.9958197240303</v>
      </c>
      <c r="E26" s="18" t="n">
        <f aca="false">B26-2*D26</f>
        <v>-41.1442137010607</v>
      </c>
      <c r="F26" s="18" t="n">
        <f aca="false">B26+2*D26</f>
        <v>42.8390651950607</v>
      </c>
      <c r="G26" s="15" t="n">
        <f aca="false">Rev_sd^2*(1-Rev_a^(2*A26))/(1-Rev_a^2)</f>
        <v>440.824445883981</v>
      </c>
      <c r="H26" s="18" t="n">
        <f aca="false">Rev_sd*SQRT(A26)</f>
        <v>47.4341649025257</v>
      </c>
      <c r="J26" s="2" t="s">
        <v>159</v>
      </c>
      <c r="K26" s="17" t="n">
        <f aca="false">SQRT(K22)</f>
        <v>0.125</v>
      </c>
    </row>
    <row r="27" customFormat="false" ht="15" hidden="false" customHeight="false" outlineLevel="0" collapsed="false">
      <c r="A27" s="13" t="n">
        <v>11</v>
      </c>
      <c r="B27" s="15" t="n">
        <f aca="false">Rev_R0*Rev_a^A27</f>
        <v>0.5931980229</v>
      </c>
      <c r="C27" s="15" t="n">
        <f aca="false">Rev_a^2*C26+Rev_sd^2</f>
        <v>441.003978483151</v>
      </c>
      <c r="D27" s="15" t="n">
        <f aca="false">SQRT(C27)</f>
        <v>21.0000947255757</v>
      </c>
      <c r="E27" s="18" t="n">
        <f aca="false">B27-2*D27</f>
        <v>-41.4069914282513</v>
      </c>
      <c r="F27" s="18" t="n">
        <f aca="false">B27+2*D27</f>
        <v>42.5933874740513</v>
      </c>
      <c r="G27" s="15" t="n">
        <f aca="false">Rev_sd^2*(1-Rev_a^(2*A27))/(1-Rev_a^2)</f>
        <v>441.003978483151</v>
      </c>
      <c r="H27" s="18" t="n">
        <f aca="false">Rev_sd*SQRT(A27)</f>
        <v>49.749371855331</v>
      </c>
      <c r="J27" s="2" t="s">
        <v>160</v>
      </c>
      <c r="K27" s="24" t="n">
        <f aca="false">L90</f>
        <v>0.116052350427024</v>
      </c>
    </row>
    <row r="28" customFormat="false" ht="15" hidden="false" customHeight="false" outlineLevel="0" collapsed="false">
      <c r="A28" s="13" t="n">
        <v>12</v>
      </c>
      <c r="B28" s="15" t="n">
        <f aca="false">Rev_R0*Rev_a^A28</f>
        <v>0.41523861603</v>
      </c>
      <c r="C28" s="15" t="n">
        <f aca="false">Rev_a^2*C27+Rev_sd^2</f>
        <v>441.091949456744</v>
      </c>
      <c r="D28" s="15" t="n">
        <f aca="false">SQRT(C28)</f>
        <v>21.0021891586745</v>
      </c>
      <c r="E28" s="18" t="n">
        <f aca="false">B28-2*D28</f>
        <v>-41.589139701319</v>
      </c>
      <c r="F28" s="18" t="n">
        <f aca="false">B28+2*D28</f>
        <v>42.419616933379</v>
      </c>
      <c r="G28" s="15" t="n">
        <f aca="false">Rev_sd^2*(1-Rev_a^(2*A28))/(1-Rev_a^2)</f>
        <v>441.091949456744</v>
      </c>
      <c r="H28" s="18" t="n">
        <f aca="false">Rev_sd*SQRT(A28)</f>
        <v>51.9615242270663</v>
      </c>
      <c r="J28" s="2" t="s">
        <v>161</v>
      </c>
      <c r="K28" s="25" t="n">
        <f aca="false">MAX(ABS(L90-K24),ABS(M90-K23),ABS(N90-K22))</f>
        <v>3.26155769059255E-013</v>
      </c>
    </row>
    <row r="29" customFormat="false" ht="15" hidden="false" customHeight="false" outlineLevel="0" collapsed="false">
      <c r="A29" s="13" t="n">
        <v>13</v>
      </c>
      <c r="B29" s="15" t="n">
        <f aca="false">Rev_R0*Rev_a^A29</f>
        <v>0.290667031221</v>
      </c>
      <c r="C29" s="15" t="n">
        <f aca="false">Rev_a^2*C28+Rev_sd^2</f>
        <v>441.135055233804</v>
      </c>
      <c r="D29" s="15" t="n">
        <f aca="false">SQRT(C29)</f>
        <v>21.00321535465</v>
      </c>
      <c r="E29" s="18" t="n">
        <f aca="false">B29-2*D29</f>
        <v>-41.715763678079</v>
      </c>
      <c r="F29" s="18" t="n">
        <f aca="false">B29+2*D29</f>
        <v>42.297097740521</v>
      </c>
      <c r="G29" s="15" t="n">
        <f aca="false">Rev_sd^2*(1-Rev_a^(2*A29))/(1-Rev_a^2)</f>
        <v>441.135055233805</v>
      </c>
      <c r="H29" s="18" t="n">
        <f aca="false">Rev_sd*SQRT(A29)</f>
        <v>54.0832691319598</v>
      </c>
      <c r="K29" s="8" t="s">
        <v>162</v>
      </c>
      <c r="L29" s="8" t="s">
        <v>163</v>
      </c>
      <c r="M29" s="8" t="s">
        <v>164</v>
      </c>
      <c r="N29" s="8" t="s">
        <v>165</v>
      </c>
    </row>
    <row r="30" customFormat="false" ht="15" hidden="false" customHeight="false" outlineLevel="0" collapsed="false">
      <c r="A30" s="13" t="n">
        <v>14</v>
      </c>
      <c r="B30" s="15" t="n">
        <f aca="false">Rev_R0*Rev_a^A30</f>
        <v>0.2034669218547</v>
      </c>
      <c r="C30" s="15" t="n">
        <f aca="false">Rev_a^2*C29+Rev_sd^2</f>
        <v>441.156177064564</v>
      </c>
      <c r="D30" s="15" t="n">
        <f aca="false">SQRT(C30)</f>
        <v>21.0037181723752</v>
      </c>
      <c r="E30" s="18" t="n">
        <f aca="false">B30-2*D30</f>
        <v>-41.8039694228957</v>
      </c>
      <c r="F30" s="18" t="n">
        <f aca="false">B30+2*D30</f>
        <v>42.2109032666051</v>
      </c>
      <c r="G30" s="15" t="n">
        <f aca="false">Rev_sd^2*(1-Rev_a^(2*A30))/(1-Rev_a^2)</f>
        <v>441.156177064564</v>
      </c>
      <c r="H30" s="18" t="n">
        <f aca="false">Rev_sd*SQRT(A30)</f>
        <v>56.1248608016091</v>
      </c>
      <c r="K30" s="13" t="n">
        <v>0</v>
      </c>
      <c r="L30" s="23" t="n">
        <v>0</v>
      </c>
      <c r="M30" s="23" t="n">
        <v>0</v>
      </c>
      <c r="N30" s="23" t="n">
        <v>0</v>
      </c>
    </row>
    <row r="31" customFormat="false" ht="15" hidden="false" customHeight="false" outlineLevel="0" collapsed="false">
      <c r="A31" s="13" t="n">
        <v>15</v>
      </c>
      <c r="B31" s="15" t="n">
        <f aca="false">Rev_R0*Rev_a^A31</f>
        <v>0.14242684529829</v>
      </c>
      <c r="C31" s="15" t="n">
        <f aca="false">Rev_a^2*C30+Rev_sd^2</f>
        <v>441.166526761636</v>
      </c>
      <c r="D31" s="15" t="n">
        <f aca="false">SQRT(C31)</f>
        <v>21.0039645486664</v>
      </c>
      <c r="E31" s="18" t="n">
        <f aca="false">B31-2*D31</f>
        <v>-41.8655022520346</v>
      </c>
      <c r="F31" s="18" t="n">
        <f aca="false">B31+2*D31</f>
        <v>42.1503559426312</v>
      </c>
      <c r="G31" s="15" t="n">
        <f aca="false">Rev_sd^2*(1-Rev_a^(2*A31))/(1-Rev_a^2)</f>
        <v>441.166526761636</v>
      </c>
      <c r="H31" s="18" t="n">
        <f aca="false">Rev_sd*SQRT(A31)</f>
        <v>58.0947501931113</v>
      </c>
      <c r="K31" s="13" t="n">
        <v>1</v>
      </c>
      <c r="L31" s="23" t="n">
        <f aca="false">$K$16^2*L30+2*$K$16*$K$17*M30+$K$17^2*N30+$K$20</f>
        <v>0.04</v>
      </c>
      <c r="M31" s="23" t="n">
        <f aca="false">$K$16*$K$18*L30+($K$16*$K$19+$K$17*$K$18)*M30+$K$17*$K$19*N30</f>
        <v>0</v>
      </c>
      <c r="N31" s="23" t="n">
        <f aca="false">$K$18^2*L30+2*$K$18*$K$19*M30+$K$19^2*N30+$K$21</f>
        <v>0.01</v>
      </c>
    </row>
    <row r="32" customFormat="false" ht="15" hidden="false" customHeight="false" outlineLevel="0" collapsed="false">
      <c r="A32" s="13" t="n">
        <v>16</v>
      </c>
      <c r="B32" s="15" t="n">
        <f aca="false">Rev_R0*Rev_a^A32</f>
        <v>0.0996987917088029</v>
      </c>
      <c r="C32" s="15" t="n">
        <f aca="false">Rev_a^2*C31+Rev_sd^2</f>
        <v>441.171598113202</v>
      </c>
      <c r="D32" s="15" t="n">
        <f aca="false">SQRT(C32)</f>
        <v>21.0040852719942</v>
      </c>
      <c r="E32" s="18" t="n">
        <f aca="false">B32-2*D32</f>
        <v>-41.9084717522795</v>
      </c>
      <c r="F32" s="18" t="n">
        <f aca="false">B32+2*D32</f>
        <v>42.1078693356971</v>
      </c>
      <c r="G32" s="15" t="n">
        <f aca="false">Rev_sd^2*(1-Rev_a^(2*A32))/(1-Rev_a^2)</f>
        <v>441.171598113202</v>
      </c>
      <c r="H32" s="18" t="n">
        <f aca="false">Rev_sd*SQRT(A32)</f>
        <v>60</v>
      </c>
      <c r="K32" s="13" t="n">
        <v>2</v>
      </c>
      <c r="L32" s="23" t="n">
        <f aca="false">$K$16^2*L31+2*$K$16*$K$17*M31+$K$17^2*N31+$K$20</f>
        <v>0.066</v>
      </c>
      <c r="M32" s="23" t="n">
        <f aca="false">$K$16*$K$18*L31+($K$16*$K$19+$K$17*$K$18)*M31+$K$17*$K$19*N31</f>
        <v>0.0012</v>
      </c>
      <c r="N32" s="23" t="n">
        <f aca="false">$K$18^2*L31+2*$K$18*$K$19*M31+$K$19^2*N31+$K$21</f>
        <v>0.0136</v>
      </c>
    </row>
    <row r="33" customFormat="false" ht="15" hidden="false" customHeight="false" outlineLevel="0" collapsed="false">
      <c r="A33" s="13" t="n">
        <v>17</v>
      </c>
      <c r="B33" s="15" t="n">
        <f aca="false">Rev_R0*Rev_a^A33</f>
        <v>0.069789154196162</v>
      </c>
      <c r="C33" s="15" t="n">
        <f aca="false">Rev_a^2*C32+Rev_sd^2</f>
        <v>441.174083075469</v>
      </c>
      <c r="D33" s="15" t="n">
        <f aca="false">SQRT(C33)</f>
        <v>21.0041444261714</v>
      </c>
      <c r="E33" s="18" t="n">
        <f aca="false">B33-2*D33</f>
        <v>-41.9384996981467</v>
      </c>
      <c r="F33" s="18" t="n">
        <f aca="false">B33+2*D33</f>
        <v>42.0780780065391</v>
      </c>
      <c r="G33" s="15" t="n">
        <f aca="false">Rev_sd^2*(1-Rev_a^(2*A33))/(1-Rev_a^2)</f>
        <v>441.174083075469</v>
      </c>
      <c r="H33" s="18" t="n">
        <f aca="false">Rev_sd*SQRT(A33)</f>
        <v>61.8465843842649</v>
      </c>
      <c r="K33" s="13" t="n">
        <v>3</v>
      </c>
      <c r="L33" s="23" t="n">
        <f aca="false">$K$16^2*L32+2*$K$16*$K$17*M32+$K$17^2*N32+$K$20</f>
        <v>0.083168</v>
      </c>
      <c r="M33" s="23" t="n">
        <f aca="false">$K$16*$K$18*L32+($K$16*$K$19+$K$17*$K$18)*M32+$K$17*$K$19*N32</f>
        <v>0.002208</v>
      </c>
      <c r="N33" s="23" t="n">
        <f aca="false">$K$18^2*L32+2*$K$18*$K$19*M32+$K$19^2*N32+$K$21</f>
        <v>0.014896</v>
      </c>
    </row>
    <row r="34" customFormat="false" ht="15" hidden="false" customHeight="false" outlineLevel="0" collapsed="false">
      <c r="A34" s="13" t="n">
        <v>18</v>
      </c>
      <c r="B34" s="15" t="n">
        <f aca="false">Rev_R0*Rev_a^A34</f>
        <v>0.0488524079373134</v>
      </c>
      <c r="C34" s="15" t="n">
        <f aca="false">Rev_a^2*C33+Rev_sd^2</f>
        <v>441.17530070698</v>
      </c>
      <c r="D34" s="15" t="n">
        <f aca="false">SQRT(C34)</f>
        <v>21.0041734116575</v>
      </c>
      <c r="E34" s="18" t="n">
        <f aca="false">B34-2*D34</f>
        <v>-41.9594944153777</v>
      </c>
      <c r="F34" s="18" t="n">
        <f aca="false">B34+2*D34</f>
        <v>42.0571992312523</v>
      </c>
      <c r="G34" s="15" t="n">
        <f aca="false">Rev_sd^2*(1-Rev_a^(2*A34))/(1-Rev_a^2)</f>
        <v>441.17530070698</v>
      </c>
      <c r="H34" s="18" t="n">
        <f aca="false">Rev_sd*SQRT(A34)</f>
        <v>63.6396103067893</v>
      </c>
      <c r="K34" s="13" t="n">
        <v>4</v>
      </c>
      <c r="L34" s="23" t="n">
        <f aca="false">$K$16^2*L33+2*$K$16*$K$17*M33+$K$17^2*N33+$K$20</f>
        <v>0.09452992</v>
      </c>
      <c r="M34" s="23" t="n">
        <f aca="false">$K$16*$K$18*L33+($K$16*$K$19+$K$17*$K$18)*M33+$K$17*$K$19*N33</f>
        <v>0.00284736</v>
      </c>
      <c r="N34" s="23" t="n">
        <f aca="false">$K$18^2*L33+2*$K$18*$K$19*M33+$K$19^2*N33+$K$21</f>
        <v>0.01536256</v>
      </c>
    </row>
    <row r="35" customFormat="false" ht="15" hidden="false" customHeight="false" outlineLevel="0" collapsed="false">
      <c r="A35" s="13" t="n">
        <v>19</v>
      </c>
      <c r="B35" s="15" t="n">
        <f aca="false">Rev_R0*Rev_a^A35</f>
        <v>0.0341966855561194</v>
      </c>
      <c r="C35" s="15" t="n">
        <f aca="false">Rev_a^2*C34+Rev_sd^2</f>
        <v>441.17589734642</v>
      </c>
      <c r="D35" s="15" t="n">
        <f aca="false">SQRT(C35)</f>
        <v>21.0041876145311</v>
      </c>
      <c r="E35" s="18" t="n">
        <f aca="false">B35-2*D35</f>
        <v>-41.974178543506</v>
      </c>
      <c r="F35" s="18" t="n">
        <f aca="false">B35+2*D35</f>
        <v>42.0425719146182</v>
      </c>
      <c r="G35" s="15" t="n">
        <f aca="false">Rev_sd^2*(1-Rev_a^(2*A35))/(1-Rev_a^2)</f>
        <v>441.17589734642</v>
      </c>
      <c r="H35" s="18" t="n">
        <f aca="false">Rev_sd*SQRT(A35)</f>
        <v>65.3834841531101</v>
      </c>
      <c r="K35" s="13" t="n">
        <v>5</v>
      </c>
      <c r="L35" s="23" t="n">
        <f aca="false">$K$16^2*L34+2*$K$16*$K$17*M34+$K$17^2*N34+$K$20</f>
        <v>0.1020248064</v>
      </c>
      <c r="M35" s="23" t="n">
        <f aca="false">$K$16*$K$18*L34+($K$16*$K$19+$K$17*$K$18)*M34+$K$17*$K$19*N34</f>
        <v>0.00321024</v>
      </c>
      <c r="N35" s="23" t="n">
        <f aca="false">$K$18^2*L34+2*$K$18*$K$19*M34+$K$19^2*N34+$K$21</f>
        <v>0.0155305216</v>
      </c>
    </row>
    <row r="36" customFormat="false" ht="15" hidden="false" customHeight="false" outlineLevel="0" collapsed="false">
      <c r="A36" s="13" t="n">
        <v>20</v>
      </c>
      <c r="B36" s="15" t="n">
        <f aca="false">Rev_R0*Rev_a^A36</f>
        <v>0.0239376798892836</v>
      </c>
      <c r="C36" s="15" t="n">
        <f aca="false">Rev_a^2*C35+Rev_sd^2</f>
        <v>441.176189699746</v>
      </c>
      <c r="D36" s="15" t="n">
        <f aca="false">SQRT(C36)</f>
        <v>21.0041945739356</v>
      </c>
      <c r="E36" s="18" t="n">
        <f aca="false">B36-2*D36</f>
        <v>-41.9844514679819</v>
      </c>
      <c r="F36" s="18" t="n">
        <f aca="false">B36+2*D36</f>
        <v>42.0323268277605</v>
      </c>
      <c r="G36" s="15" t="n">
        <f aca="false">Rev_sd^2*(1-Rev_a^(2*A36))/(1-Rev_a^2)</f>
        <v>441.176189699746</v>
      </c>
      <c r="H36" s="18" t="n">
        <f aca="false">Rev_sd*SQRT(A36)</f>
        <v>67.0820393249937</v>
      </c>
      <c r="K36" s="13" t="n">
        <v>6</v>
      </c>
      <c r="L36" s="23" t="n">
        <f aca="false">$K$16^2*L35+2*$K$16*$K$17*M35+$K$17^2*N35+$K$20</f>
        <v>0.10694437376</v>
      </c>
      <c r="M36" s="23" t="n">
        <f aca="false">$K$16*$K$18*L35+($K$16*$K$19+$K$17*$K$18)*M35+$K$17*$K$19*N35</f>
        <v>0.003404577792</v>
      </c>
      <c r="N36" s="23" t="n">
        <f aca="false">$K$18^2*L35+2*$K$18*$K$19*M35+$K$19^2*N35+$K$21</f>
        <v>0.015590987776</v>
      </c>
    </row>
    <row r="37" customFormat="false" ht="15" hidden="false" customHeight="false" outlineLevel="0" collapsed="false">
      <c r="A37" s="13" t="n">
        <v>21</v>
      </c>
      <c r="B37" s="15" t="n">
        <f aca="false">Rev_R0*Rev_a^A37</f>
        <v>0.0167563759224985</v>
      </c>
      <c r="C37" s="15" t="n">
        <f aca="false">Rev_a^2*C36+Rev_sd^2</f>
        <v>441.176332952875</v>
      </c>
      <c r="D37" s="15" t="n">
        <f aca="false">SQRT(C37)</f>
        <v>21.004197984043</v>
      </c>
      <c r="E37" s="18" t="n">
        <f aca="false">B37-2*D37</f>
        <v>-41.9916395921635</v>
      </c>
      <c r="F37" s="18" t="n">
        <f aca="false">B37+2*D37</f>
        <v>42.0251523440085</v>
      </c>
      <c r="G37" s="15" t="n">
        <f aca="false">Rev_sd^2*(1-Rev_a^(2*A37))/(1-Rev_a^2)</f>
        <v>441.176332952876</v>
      </c>
      <c r="H37" s="18" t="n">
        <f aca="false">Rev_sd*SQRT(A37)</f>
        <v>68.7386354243376</v>
      </c>
      <c r="K37" s="13" t="n">
        <v>7</v>
      </c>
      <c r="L37" s="23" t="n">
        <f aca="false">$K$16^2*L36+2*$K$16*$K$17*M36+$K$17^2*N36+$K$20</f>
        <v>0.11015750361088</v>
      </c>
      <c r="M37" s="23" t="n">
        <f aca="false">$K$16*$K$18*L36+($K$16*$K$19+$K$17*$K$18)*M36+$K$17*$K$19*N36</f>
        <v>0.00350511587328</v>
      </c>
      <c r="N37" s="23" t="n">
        <f aca="false">$K$18^2*L36+2*$K$18*$K$19*M36+$K$19^2*N36+$K$21</f>
        <v>0.01561275559936</v>
      </c>
    </row>
    <row r="38" customFormat="false" ht="15" hidden="false" customHeight="false" outlineLevel="0" collapsed="false">
      <c r="A38" s="13" t="n">
        <v>22</v>
      </c>
      <c r="B38" s="15" t="n">
        <f aca="false">Rev_R0*Rev_a^A38</f>
        <v>0.0117294631457489</v>
      </c>
      <c r="C38" s="15" t="n">
        <f aca="false">Rev_a^2*C37+Rev_sd^2</f>
        <v>441.176403146909</v>
      </c>
      <c r="D38" s="15" t="n">
        <f aca="false">SQRT(C38)</f>
        <v>21.0041996549954</v>
      </c>
      <c r="E38" s="18" t="n">
        <f aca="false">B38-2*D38</f>
        <v>-41.9966698468451</v>
      </c>
      <c r="F38" s="18" t="n">
        <f aca="false">B38+2*D38</f>
        <v>42.0201287731366</v>
      </c>
      <c r="G38" s="15" t="n">
        <f aca="false">Rev_sd^2*(1-Rev_a^(2*A38))/(1-Rev_a^2)</f>
        <v>441.176403146909</v>
      </c>
      <c r="H38" s="18" t="n">
        <f aca="false">Rev_sd*SQRT(A38)</f>
        <v>70.3562363973515</v>
      </c>
      <c r="K38" s="13" t="n">
        <v>8</v>
      </c>
      <c r="L38" s="23" t="n">
        <f aca="false">$K$16^2*L37+2*$K$16*$K$17*M37+$K$17^2*N37+$K$20</f>
        <v>0.112246949614387</v>
      </c>
      <c r="M38" s="23" t="n">
        <f aca="false">$K$16*$K$18*L37+($K$16*$K$19+$K$17*$K$18)*M37+$K$17*$K$19*N37</f>
        <v>0.0035559862910976</v>
      </c>
      <c r="N38" s="23" t="n">
        <f aca="false">$K$18^2*L37+2*$K$18*$K$19*M37+$K$19^2*N37+$K$21</f>
        <v>0.0156205920157696</v>
      </c>
    </row>
    <row r="39" customFormat="false" ht="15" hidden="false" customHeight="false" outlineLevel="0" collapsed="false">
      <c r="A39" s="13" t="n">
        <v>23</v>
      </c>
      <c r="B39" s="15" t="n">
        <f aca="false">Rev_R0*Rev_a^A39</f>
        <v>0.00821062420202426</v>
      </c>
      <c r="C39" s="15" t="n">
        <f aca="false">Rev_a^2*C38+Rev_sd^2</f>
        <v>441.176437541985</v>
      </c>
      <c r="D39" s="15" t="n">
        <f aca="false">SQRT(C39)</f>
        <v>21.004200473762</v>
      </c>
      <c r="E39" s="18" t="n">
        <f aca="false">B39-2*D39</f>
        <v>-42.0001903233221</v>
      </c>
      <c r="F39" s="18" t="n">
        <f aca="false">B39+2*D39</f>
        <v>42.0166115717261</v>
      </c>
      <c r="G39" s="15" t="n">
        <f aca="false">Rev_sd^2*(1-Rev_a^(2*A39))/(1-Rev_a^2)</f>
        <v>441.176437541985</v>
      </c>
      <c r="H39" s="18" t="n">
        <f aca="false">Rev_sd*SQRT(A39)</f>
        <v>71.9374728496908</v>
      </c>
      <c r="K39" s="13" t="n">
        <v>9</v>
      </c>
      <c r="L39" s="23" t="n">
        <f aca="false">$K$16^2*L38+2*$K$16*$K$17*M38+$K$17^2*N38+$K$20</f>
        <v>0.11360078704699</v>
      </c>
      <c r="M39" s="23" t="n">
        <f aca="false">$K$16*$K$18*L38+($K$16*$K$19+$K$17*$K$18)*M38+$K$17*$K$19*N38</f>
        <v>0.0035813444616192</v>
      </c>
      <c r="N39" s="23" t="n">
        <f aca="false">$K$18^2*L38+2*$K$18*$K$19*M38+$K$19^2*N38+$K$21</f>
        <v>0.0156234131256771</v>
      </c>
    </row>
    <row r="40" customFormat="false" ht="15" hidden="false" customHeight="false" outlineLevel="0" collapsed="false">
      <c r="A40" s="13" t="n">
        <v>24</v>
      </c>
      <c r="B40" s="15" t="n">
        <f aca="false">Rev_R0*Rev_a^A40</f>
        <v>0.00574743694141698</v>
      </c>
      <c r="C40" s="15" t="n">
        <f aca="false">Rev_a^2*C39+Rev_sd^2</f>
        <v>441.176454395573</v>
      </c>
      <c r="D40" s="15" t="n">
        <f aca="false">SQRT(C40)</f>
        <v>21.0042008749577</v>
      </c>
      <c r="E40" s="18" t="n">
        <f aca="false">B40-2*D40</f>
        <v>-42.0026543129739</v>
      </c>
      <c r="F40" s="18" t="n">
        <f aca="false">B40+2*D40</f>
        <v>42.0141491868568</v>
      </c>
      <c r="G40" s="15" t="n">
        <f aca="false">Rev_sd^2*(1-Rev_a^(2*A40))/(1-Rev_a^2)</f>
        <v>441.176454395573</v>
      </c>
      <c r="H40" s="18" t="n">
        <f aca="false">Rev_sd*SQRT(A40)</f>
        <v>73.4846922834953</v>
      </c>
      <c r="K40" s="13" t="n">
        <v>10</v>
      </c>
      <c r="L40" s="23" t="n">
        <f aca="false">$K$16^2*L39+2*$K$16*$K$17*M39+$K$17^2*N39+$K$20</f>
        <v>0.114475470462819</v>
      </c>
      <c r="M40" s="23" t="n">
        <f aca="false">$K$16*$K$18*L39+($K$16*$K$19+$K$17*$K$18)*M39+$K$17*$K$19*N39</f>
        <v>0.00359385491665846</v>
      </c>
      <c r="N40" s="23" t="n">
        <f aca="false">$K$18^2*L39+2*$K$18*$K$19*M39+$K$19^2*N39+$K$21</f>
        <v>0.0156244287252437</v>
      </c>
    </row>
    <row r="41" customFormat="false" ht="15" hidden="false" customHeight="false" outlineLevel="0" collapsed="false">
      <c r="A41" s="13" t="n">
        <v>25</v>
      </c>
      <c r="B41" s="15" t="n">
        <f aca="false">Rev_R0*Rev_a^A41</f>
        <v>0.00402320585899189</v>
      </c>
      <c r="C41" s="15" t="n">
        <f aca="false">Rev_a^2*C40+Rev_sd^2</f>
        <v>441.176462653831</v>
      </c>
      <c r="D41" s="15" t="n">
        <f aca="false">SQRT(C41)</f>
        <v>21.0042010715435</v>
      </c>
      <c r="E41" s="18" t="n">
        <f aca="false">B41-2*D41</f>
        <v>-42.0043789372281</v>
      </c>
      <c r="F41" s="18" t="n">
        <f aca="false">B41+2*D41</f>
        <v>42.0124253489461</v>
      </c>
      <c r="G41" s="15" t="n">
        <f aca="false">Rev_sd^2*(1-Rev_a^(2*A41))/(1-Rev_a^2)</f>
        <v>441.176462653831</v>
      </c>
      <c r="H41" s="18" t="n">
        <f aca="false">Rev_sd*SQRT(A41)</f>
        <v>75</v>
      </c>
      <c r="K41" s="13" t="n">
        <v>11</v>
      </c>
      <c r="L41" s="23" t="n">
        <f aca="false">$K$16^2*L40+2*$K$16*$K$17*M40+$K$17^2*N40+$K$20</f>
        <v>0.115039311818544</v>
      </c>
      <c r="M41" s="23" t="n">
        <f aca="false">$K$16*$K$18*L40+($K$16*$K$19+$K$17*$K$18)*M40+$K$17*$K$19*N40</f>
        <v>0.00359998180702531</v>
      </c>
      <c r="N41" s="23" t="n">
        <f aca="false">$K$18^2*L40+2*$K$18*$K$19*M40+$K$19^2*N40+$K$21</f>
        <v>0.0156247943410877</v>
      </c>
    </row>
    <row r="42" customFormat="false" ht="15" hidden="false" customHeight="false" outlineLevel="0" collapsed="false">
      <c r="A42" s="13" t="n">
        <v>26</v>
      </c>
      <c r="B42" s="15" t="n">
        <f aca="false">Rev_R0*Rev_a^A42</f>
        <v>0.00281624410129432</v>
      </c>
      <c r="C42" s="15" t="n">
        <f aca="false">Rev_a^2*C41+Rev_sd^2</f>
        <v>441.176466700377</v>
      </c>
      <c r="D42" s="15" t="n">
        <f aca="false">SQRT(C42)</f>
        <v>21.0042011678706</v>
      </c>
      <c r="E42" s="18" t="n">
        <f aca="false">B42-2*D42</f>
        <v>-42.0055860916399</v>
      </c>
      <c r="F42" s="18" t="n">
        <f aca="false">B42+2*D42</f>
        <v>42.0112185798425</v>
      </c>
      <c r="G42" s="15" t="n">
        <f aca="false">Rev_sd^2*(1-Rev_a^(2*A42))/(1-Rev_a^2)</f>
        <v>441.176466700377</v>
      </c>
      <c r="H42" s="18" t="n">
        <f aca="false">Rev_sd*SQRT(A42)</f>
        <v>76.4852927038918</v>
      </c>
      <c r="K42" s="13" t="n">
        <v>12</v>
      </c>
      <c r="L42" s="23" t="n">
        <f aca="false">$K$16^2*L41+2*$K$16*$K$17*M41+$K$17^2*N41+$K$20</f>
        <v>0.11540214551576</v>
      </c>
      <c r="M42" s="23" t="n">
        <f aca="false">$K$16*$K$18*L41+($K$16*$K$19+$K$17*$K$18)*M41+$K$17*$K$19*N41</f>
        <v>0.00360296658830268</v>
      </c>
      <c r="N42" s="23" t="n">
        <f aca="false">$K$18^2*L41+2*$K$18*$K$19*M41+$K$19^2*N41+$K$21</f>
        <v>0.0156249259627916</v>
      </c>
    </row>
    <row r="43" customFormat="false" ht="15" hidden="false" customHeight="false" outlineLevel="0" collapsed="false">
      <c r="A43" s="13" t="n">
        <v>27</v>
      </c>
      <c r="B43" s="15" t="n">
        <f aca="false">Rev_R0*Rev_a^A43</f>
        <v>0.00197137087090603</v>
      </c>
      <c r="C43" s="15" t="n">
        <f aca="false">Rev_a^2*C42+Rev_sd^2</f>
        <v>441.176468683185</v>
      </c>
      <c r="D43" s="15" t="n">
        <f aca="false">SQRT(C43)</f>
        <v>21.0042012150709</v>
      </c>
      <c r="E43" s="18" t="n">
        <f aca="false">B43-2*D43</f>
        <v>-42.0064310592708</v>
      </c>
      <c r="F43" s="18" t="n">
        <f aca="false">B43+2*D43</f>
        <v>42.0103738010127</v>
      </c>
      <c r="G43" s="15" t="n">
        <f aca="false">Rev_sd^2*(1-Rev_a^(2*A43))/(1-Rev_a^2)</f>
        <v>441.176468683185</v>
      </c>
      <c r="H43" s="18" t="n">
        <f aca="false">Rev_sd*SQRT(A43)</f>
        <v>77.9422863405995</v>
      </c>
      <c r="K43" s="13" t="n">
        <v>13</v>
      </c>
      <c r="L43" s="23" t="n">
        <f aca="false">$K$16^2*L42+2*$K$16*$K$17*M42+$K$17^2*N42+$K$20</f>
        <v>0.115635319476855</v>
      </c>
      <c r="M43" s="23" t="n">
        <f aca="false">$K$16*$K$18*L42+($K$16*$K$19+$K$17*$K$18)*M42+$K$17*$K$19*N42</f>
        <v>0.00360441507792028</v>
      </c>
      <c r="N43" s="23" t="n">
        <f aca="false">$K$18^2*L42+2*$K$18*$K$19*M42+$K$19^2*N42+$K$21</f>
        <v>0.015624973346605</v>
      </c>
    </row>
    <row r="44" customFormat="false" ht="15" hidden="false" customHeight="false" outlineLevel="0" collapsed="false">
      <c r="A44" s="13" t="n">
        <v>28</v>
      </c>
      <c r="B44" s="15" t="n">
        <f aca="false">Rev_R0*Rev_a^A44</f>
        <v>0.00137995960963422</v>
      </c>
      <c r="C44" s="15" t="n">
        <f aca="false">Rev_a^2*C43+Rev_sd^2</f>
        <v>441.17646965476</v>
      </c>
      <c r="D44" s="15" t="n">
        <f aca="false">SQRT(C44)</f>
        <v>21.004201238199</v>
      </c>
      <c r="E44" s="18" t="n">
        <f aca="false">B44-2*D44</f>
        <v>-42.0070225167884</v>
      </c>
      <c r="F44" s="18" t="n">
        <f aca="false">B44+2*D44</f>
        <v>42.0097824360076</v>
      </c>
      <c r="G44" s="15" t="n">
        <f aca="false">Rev_sd^2*(1-Rev_a^(2*A44))/(1-Rev_a^2)</f>
        <v>441.176469654761</v>
      </c>
      <c r="H44" s="18" t="n">
        <f aca="false">Rev_sd*SQRT(A44)</f>
        <v>79.3725393319377</v>
      </c>
      <c r="K44" s="13" t="n">
        <v>14</v>
      </c>
      <c r="L44" s="23" t="n">
        <f aca="false">$K$16^2*L43+2*$K$16*$K$17*M43+$K$17^2*N43+$K$20</f>
        <v>0.115785016223986</v>
      </c>
      <c r="M44" s="23" t="n">
        <f aca="false">$K$16*$K$18*L43+($K$16*$K$19+$K$17*$K$18)*M43+$K$17*$K$19*N43</f>
        <v>0.00360511603899433</v>
      </c>
      <c r="N44" s="23" t="n">
        <f aca="false">$K$18^2*L43+2*$K$18*$K$19*M43+$K$19^2*N43+$K$21</f>
        <v>0.0156249904047778</v>
      </c>
    </row>
    <row r="45" customFormat="false" ht="15" hidden="false" customHeight="false" outlineLevel="0" collapsed="false">
      <c r="A45" s="13" t="n">
        <v>29</v>
      </c>
      <c r="B45" s="15" t="n">
        <f aca="false">Rev_R0*Rev_a^A45</f>
        <v>0.000965971726743952</v>
      </c>
      <c r="C45" s="15" t="n">
        <f aca="false">Rev_a^2*C44+Rev_sd^2</f>
        <v>441.176470130833</v>
      </c>
      <c r="D45" s="15" t="n">
        <f aca="false">SQRT(C45)</f>
        <v>21.0042012495318</v>
      </c>
      <c r="E45" s="18" t="n">
        <f aca="false">B45-2*D45</f>
        <v>-42.0074365273368</v>
      </c>
      <c r="F45" s="18" t="n">
        <f aca="false">B45+2*D45</f>
        <v>42.0093684707903</v>
      </c>
      <c r="G45" s="15" t="n">
        <f aca="false">Rev_sd^2*(1-Rev_a^(2*A45))/(1-Rev_a^2)</f>
        <v>441.176470130833</v>
      </c>
      <c r="H45" s="18" t="n">
        <f aca="false">Rev_sd*SQRT(A45)</f>
        <v>80.7774721070176</v>
      </c>
      <c r="K45" s="13" t="n">
        <v>15</v>
      </c>
      <c r="L45" s="23" t="n">
        <f aca="false">$K$16^2*L44+2*$K$16*$K$17*M44+$K$17^2*N44+$K$20</f>
        <v>0.11588104713202</v>
      </c>
      <c r="M45" s="23" t="n">
        <f aca="false">$K$16*$K$18*L44+($K$16*$K$19+$K$17*$K$18)*M44+$K$17*$K$19*N44</f>
        <v>0.00360545454729061</v>
      </c>
      <c r="N45" s="23" t="n">
        <f aca="false">$K$18^2*L44+2*$K$18*$K$19*M44+$K$19^2*N44+$K$21</f>
        <v>0.01562499654572</v>
      </c>
    </row>
    <row r="46" customFormat="false" ht="15" hidden="false" customHeight="false" outlineLevel="0" collapsed="false">
      <c r="A46" s="13" t="n">
        <v>30</v>
      </c>
      <c r="B46" s="15" t="n">
        <f aca="false">Rev_R0*Rev_a^A46</f>
        <v>0.000676180208720766</v>
      </c>
      <c r="C46" s="15" t="n">
        <f aca="false">Rev_a^2*C45+Rev_sd^2</f>
        <v>441.176470364108</v>
      </c>
      <c r="D46" s="15" t="n">
        <f aca="false">SQRT(C46)</f>
        <v>21.0042012550848</v>
      </c>
      <c r="E46" s="18" t="n">
        <f aca="false">B46-2*D46</f>
        <v>-42.007726329961</v>
      </c>
      <c r="F46" s="18" t="n">
        <f aca="false">B46+2*D46</f>
        <v>42.0090786903784</v>
      </c>
      <c r="G46" s="15" t="n">
        <f aca="false">Rev_sd^2*(1-Rev_a^(2*A46))/(1-Rev_a^2)</f>
        <v>441.176470364108</v>
      </c>
      <c r="H46" s="18" t="n">
        <f aca="false">Rev_sd*SQRT(A46)</f>
        <v>82.1583836257749</v>
      </c>
      <c r="K46" s="13" t="n">
        <v>16</v>
      </c>
      <c r="L46" s="23" t="n">
        <f aca="false">$K$16^2*L45+2*$K$16*$K$17*M45+$K$17^2*N45+$K$20</f>
        <v>0.115942615481455</v>
      </c>
      <c r="M46" s="23" t="n">
        <f aca="false">$K$16*$K$18*L45+($K$16*$K$19+$K$17*$K$18)*M45+$K$17*$K$19*N45</f>
        <v>0.00360561776818589</v>
      </c>
      <c r="N46" s="23" t="n">
        <f aca="false">$K$18^2*L45+2*$K$18*$K$19*M45+$K$19^2*N45+$K$21</f>
        <v>0.0156249987564592</v>
      </c>
    </row>
    <row r="47" customFormat="false" ht="15" hidden="false" customHeight="false" outlineLevel="0" collapsed="false">
      <c r="A47" s="13" t="n">
        <v>31</v>
      </c>
      <c r="B47" s="15" t="n">
        <f aca="false">Rev_R0*Rev_a^A47</f>
        <v>0.000473326146104537</v>
      </c>
      <c r="C47" s="15" t="n">
        <f aca="false">Rev_a^2*C46+Rev_sd^2</f>
        <v>441.176470478413</v>
      </c>
      <c r="D47" s="15" t="n">
        <f aca="false">SQRT(C47)</f>
        <v>21.0042012578059</v>
      </c>
      <c r="E47" s="18" t="n">
        <f aca="false">B47-2*D47</f>
        <v>-42.0079291894656</v>
      </c>
      <c r="F47" s="18" t="n">
        <f aca="false">B47+2*D47</f>
        <v>42.0088758417578</v>
      </c>
      <c r="G47" s="15" t="n">
        <f aca="false">Rev_sd^2*(1-Rev_a^(2*A47))/(1-Rev_a^2)</f>
        <v>441.176470478413</v>
      </c>
      <c r="H47" s="18" t="n">
        <f aca="false">Rev_sd*SQRT(A47)</f>
        <v>83.5164654424503</v>
      </c>
      <c r="K47" s="13" t="n">
        <v>17</v>
      </c>
      <c r="L47" s="23" t="n">
        <f aca="false">$K$16^2*L46+2*$K$16*$K$17*M46+$K$17^2*N46+$K$20</f>
        <v>0.115982071544209</v>
      </c>
      <c r="M47" s="23" t="n">
        <f aca="false">$K$16*$K$18*L46+($K$16*$K$19+$K$17*$K$18)*M46+$K$17*$K$19*N46</f>
        <v>0.00360569637950433</v>
      </c>
      <c r="N47" s="23" t="n">
        <f aca="false">$K$18^2*L46+2*$K$18*$K$19*M46+$K$19^2*N46+$K$21</f>
        <v>0.0156249995523253</v>
      </c>
    </row>
    <row r="48" customFormat="false" ht="15" hidden="false" customHeight="false" outlineLevel="0" collapsed="false">
      <c r="A48" s="13" t="n">
        <v>32</v>
      </c>
      <c r="B48" s="15" t="n">
        <f aca="false">Rev_R0*Rev_a^A48</f>
        <v>0.000331328302273176</v>
      </c>
      <c r="C48" s="15" t="n">
        <f aca="false">Rev_a^2*C47+Rev_sd^2</f>
        <v>441.176470534422</v>
      </c>
      <c r="D48" s="15" t="n">
        <f aca="false">SQRT(C48)</f>
        <v>21.0042012591391</v>
      </c>
      <c r="E48" s="18" t="n">
        <f aca="false">B48-2*D48</f>
        <v>-42.008071189976</v>
      </c>
      <c r="F48" s="18" t="n">
        <f aca="false">B48+2*D48</f>
        <v>42.0087338465806</v>
      </c>
      <c r="G48" s="15" t="n">
        <f aca="false">Rev_sd^2*(1-Rev_a^(2*A48))/(1-Rev_a^2)</f>
        <v>441.176470534422</v>
      </c>
      <c r="H48" s="18" t="n">
        <f aca="false">Rev_sd*SQRT(A48)</f>
        <v>84.8528137423857</v>
      </c>
      <c r="K48" s="13" t="n">
        <v>18</v>
      </c>
      <c r="L48" s="23" t="n">
        <f aca="false">$K$16^2*L47+2*$K$16*$K$17*M47+$K$17^2*N47+$K$20</f>
        <v>0.116007348611828</v>
      </c>
      <c r="M48" s="23" t="n">
        <f aca="false">$K$16*$K$18*L47+($K$16*$K$19+$K$17*$K$18)*M47+$K$17*$K$19*N47</f>
        <v>0.00360573420844112</v>
      </c>
      <c r="N48" s="23" t="n">
        <f aca="false">$K$18^2*L47+2*$K$18*$K$19*M47+$K$19^2*N47+$K$21</f>
        <v>0.0156249998388371</v>
      </c>
    </row>
    <row r="49" customFormat="false" ht="15" hidden="false" customHeight="false" outlineLevel="0" collapsed="false">
      <c r="A49" s="13" t="n">
        <v>33</v>
      </c>
      <c r="B49" s="15" t="n">
        <f aca="false">Rev_R0*Rev_a^A49</f>
        <v>0.000231929811591223</v>
      </c>
      <c r="C49" s="15" t="n">
        <f aca="false">Rev_a^2*C48+Rev_sd^2</f>
        <v>441.176470561867</v>
      </c>
      <c r="D49" s="15" t="n">
        <f aca="false">SQRT(C49)</f>
        <v>21.0042012597925</v>
      </c>
      <c r="E49" s="18" t="n">
        <f aca="false">B49-2*D49</f>
        <v>-42.0081705897733</v>
      </c>
      <c r="F49" s="18" t="n">
        <f aca="false">B49+2*D49</f>
        <v>42.0086344493965</v>
      </c>
      <c r="G49" s="15" t="n">
        <f aca="false">Rev_sd^2*(1-Rev_a^(2*A49))/(1-Rev_a^2)</f>
        <v>441.176470561867</v>
      </c>
      <c r="H49" s="18" t="n">
        <f aca="false">Rev_sd*SQRT(A49)</f>
        <v>86.1684396980704</v>
      </c>
      <c r="K49" s="13" t="n">
        <v>19</v>
      </c>
      <c r="L49" s="23" t="n">
        <f aca="false">$K$16^2*L48+2*$K$16*$K$17*M48+$K$17^2*N48+$K$20</f>
        <v>0.116023538051825</v>
      </c>
      <c r="M49" s="23" t="n">
        <f aca="false">$K$16*$K$18*L48+($K$16*$K$19+$K$17*$K$18)*M48+$K$17*$K$19*N48</f>
        <v>0.00360575240071219</v>
      </c>
      <c r="N49" s="23" t="n">
        <f aca="false">$K$18^2*L48+2*$K$18*$K$19*M48+$K$19^2*N48+$K$21</f>
        <v>0.0156249999419814</v>
      </c>
    </row>
    <row r="50" customFormat="false" ht="15" hidden="false" customHeight="false" outlineLevel="0" collapsed="false">
      <c r="A50" s="13" t="n">
        <v>34</v>
      </c>
      <c r="B50" s="15" t="n">
        <f aca="false">Rev_R0*Rev_a^A50</f>
        <v>0.000162350868113856</v>
      </c>
      <c r="C50" s="15" t="n">
        <f aca="false">Rev_a^2*C49+Rev_sd^2</f>
        <v>441.176470575315</v>
      </c>
      <c r="D50" s="15" t="n">
        <f aca="false">SQRT(C50)</f>
        <v>21.0042012601126</v>
      </c>
      <c r="E50" s="18" t="n">
        <f aca="false">B50-2*D50</f>
        <v>-42.008240169357</v>
      </c>
      <c r="F50" s="18" t="n">
        <f aca="false">B50+2*D50</f>
        <v>42.0085648710933</v>
      </c>
      <c r="G50" s="15" t="n">
        <f aca="false">Rev_sd^2*(1-Rev_a^(2*A50))/(1-Rev_a^2)</f>
        <v>441.176470575315</v>
      </c>
      <c r="H50" s="18" t="n">
        <f aca="false">Rev_sd*SQRT(A50)</f>
        <v>87.4642784226795</v>
      </c>
      <c r="K50" s="13" t="n">
        <v>20</v>
      </c>
      <c r="L50" s="23" t="n">
        <f aca="false">$K$16^2*L49+2*$K$16*$K$17*M49+$K$17^2*N49+$K$20</f>
        <v>0.116033905119075</v>
      </c>
      <c r="M50" s="23" t="n">
        <f aca="false">$K$16*$K$18*L49+($K$16*$K$19+$K$17*$K$18)*M49+$K$17*$K$19*N49</f>
        <v>0.00360576114537961</v>
      </c>
      <c r="N50" s="23" t="n">
        <f aca="false">$K$18^2*L49+2*$K$18*$K$19*M49+$K$19^2*N49+$K$21</f>
        <v>0.0156249999791133</v>
      </c>
    </row>
    <row r="51" customFormat="false" ht="15" hidden="false" customHeight="false" outlineLevel="0" collapsed="false">
      <c r="A51" s="13" t="n">
        <v>35</v>
      </c>
      <c r="B51" s="15" t="n">
        <f aca="false">Rev_R0*Rev_a^A51</f>
        <v>0.000113645607679699</v>
      </c>
      <c r="C51" s="15" t="n">
        <f aca="false">Rev_a^2*C50+Rev_sd^2</f>
        <v>441.176470581904</v>
      </c>
      <c r="D51" s="15" t="n">
        <f aca="false">SQRT(C51)</f>
        <v>21.0042012602694</v>
      </c>
      <c r="E51" s="18" t="n">
        <f aca="false">B51-2*D51</f>
        <v>-42.0082888749312</v>
      </c>
      <c r="F51" s="18" t="n">
        <f aca="false">B51+2*D51</f>
        <v>42.0085161661466</v>
      </c>
      <c r="G51" s="15" t="n">
        <f aca="false">Rev_sd^2*(1-Rev_a^(2*A51))/(1-Rev_a^2)</f>
        <v>441.176470581904</v>
      </c>
      <c r="H51" s="18" t="n">
        <f aca="false">Rev_sd*SQRT(A51)</f>
        <v>88.7411967464942</v>
      </c>
      <c r="K51" s="13" t="n">
        <v>21</v>
      </c>
      <c r="L51" s="23" t="n">
        <f aca="false">$K$16^2*L50+2*$K$16*$K$17*M50+$K$17^2*N50+$K$20</f>
        <v>0.116040542841894</v>
      </c>
      <c r="M51" s="23" t="n">
        <f aca="false">$K$16*$K$18*L50+($K$16*$K$19+$K$17*$K$18)*M50+$K$17*$K$19*N50</f>
        <v>0.00360576534727581</v>
      </c>
      <c r="N51" s="23" t="n">
        <f aca="false">$K$18^2*L50+2*$K$18*$K$19*M50+$K$19^2*N50+$K$21</f>
        <v>0.0156249999924808</v>
      </c>
    </row>
    <row r="52" customFormat="false" ht="15" hidden="false" customHeight="false" outlineLevel="0" collapsed="false">
      <c r="A52" s="13" t="n">
        <v>36</v>
      </c>
      <c r="B52" s="15" t="n">
        <f aca="false">Rev_R0*Rev_a^A52</f>
        <v>7.95519253757894E-005</v>
      </c>
      <c r="C52" s="15" t="n">
        <f aca="false">Rev_a^2*C51+Rev_sd^2</f>
        <v>441.176470585133</v>
      </c>
      <c r="D52" s="15" t="n">
        <f aca="false">SQRT(C52)</f>
        <v>21.0042012603463</v>
      </c>
      <c r="E52" s="18" t="n">
        <f aca="false">B52-2*D52</f>
        <v>-42.0083229687672</v>
      </c>
      <c r="F52" s="18" t="n">
        <f aca="false">B52+2*D52</f>
        <v>42.008482072618</v>
      </c>
      <c r="G52" s="15" t="n">
        <f aca="false">Rev_sd^2*(1-Rev_a^(2*A52))/(1-Rev_a^2)</f>
        <v>441.176470585133</v>
      </c>
      <c r="H52" s="18" t="n">
        <f aca="false">Rev_sd*SQRT(A52)</f>
        <v>90</v>
      </c>
      <c r="K52" s="13" t="n">
        <v>22</v>
      </c>
      <c r="L52" s="23" t="n">
        <f aca="false">$K$16^2*L51+2*$K$16*$K$17*M51+$K$17^2*N51+$K$20</f>
        <v>0.11604479232964</v>
      </c>
      <c r="M52" s="23" t="n">
        <f aca="false">$K$16*$K$18*L51+($K$16*$K$19+$K$17*$K$18)*M51+$K$17*$K$19*N51</f>
        <v>0.00360576736579008</v>
      </c>
      <c r="N52" s="23" t="n">
        <f aca="false">$K$18^2*L51+2*$K$18*$K$19*M51+$K$19^2*N51+$K$21</f>
        <v>0.0156249999972931</v>
      </c>
    </row>
    <row r="53" customFormat="false" ht="15" hidden="false" customHeight="false" outlineLevel="0" collapsed="false">
      <c r="A53" s="13" t="n">
        <v>37</v>
      </c>
      <c r="B53" s="15" t="n">
        <f aca="false">Rev_R0*Rev_a^A53</f>
        <v>5.56863477630526E-005</v>
      </c>
      <c r="C53" s="15" t="n">
        <f aca="false">Rev_a^2*C52+Rev_sd^2</f>
        <v>441.176470586715</v>
      </c>
      <c r="D53" s="15" t="n">
        <f aca="false">SQRT(C53)</f>
        <v>21.004201260384</v>
      </c>
      <c r="E53" s="18" t="n">
        <f aca="false">B53-2*D53</f>
        <v>-42.0083468344202</v>
      </c>
      <c r="F53" s="18" t="n">
        <f aca="false">B53+2*D53</f>
        <v>42.0084582071157</v>
      </c>
      <c r="G53" s="15" t="n">
        <f aca="false">Rev_sd^2*(1-Rev_a^(2*A53))/(1-Rev_a^2)</f>
        <v>441.176470586715</v>
      </c>
      <c r="H53" s="18" t="n">
        <f aca="false">Rev_sd*SQRT(A53)</f>
        <v>91.2414379544733</v>
      </c>
      <c r="K53" s="13" t="n">
        <v>23</v>
      </c>
      <c r="L53" s="23" t="n">
        <f aca="false">$K$16^2*L52+2*$K$16*$K$17*M52+$K$17^2*N52+$K$20</f>
        <v>0.116047512647914</v>
      </c>
      <c r="M53" s="23" t="n">
        <f aca="false">$K$16*$K$18*L52+($K$16*$K$19+$K$17*$K$18)*M52+$K$17*$K$19*N52</f>
        <v>0.00360576833525441</v>
      </c>
      <c r="N53" s="23" t="n">
        <f aca="false">$K$18^2*L52+2*$K$18*$K$19*M52+$K$19^2*N52+$K$21</f>
        <v>0.0156249999990255</v>
      </c>
    </row>
    <row r="54" customFormat="false" ht="15" hidden="false" customHeight="false" outlineLevel="0" collapsed="false">
      <c r="A54" s="13" t="n">
        <v>38</v>
      </c>
      <c r="B54" s="15" t="n">
        <f aca="false">Rev_R0*Rev_a^A54</f>
        <v>3.89804434341368E-005</v>
      </c>
      <c r="C54" s="15" t="n">
        <f aca="false">Rev_a^2*C53+Rev_sd^2</f>
        <v>441.17647058749</v>
      </c>
      <c r="D54" s="15" t="n">
        <f aca="false">SQRT(C54)</f>
        <v>21.0042012604024</v>
      </c>
      <c r="E54" s="18" t="n">
        <f aca="false">B54-2*D54</f>
        <v>-42.0083635403614</v>
      </c>
      <c r="F54" s="18" t="n">
        <f aca="false">B54+2*D54</f>
        <v>42.0084415012483</v>
      </c>
      <c r="G54" s="15" t="n">
        <f aca="false">Rev_sd^2*(1-Rev_a^(2*A54))/(1-Rev_a^2)</f>
        <v>441.17647058749</v>
      </c>
      <c r="H54" s="18" t="n">
        <f aca="false">Rev_sd*SQRT(A54)</f>
        <v>92.4662100445346</v>
      </c>
      <c r="K54" s="13" t="n">
        <v>24</v>
      </c>
      <c r="L54" s="23" t="n">
        <f aca="false">$K$16^2*L53+2*$K$16*$K$17*M53+$K$17^2*N53+$K$20</f>
        <v>0.116049253961907</v>
      </c>
      <c r="M54" s="23" t="n">
        <f aca="false">$K$16*$K$18*L53+($K$16*$K$19+$K$17*$K$18)*M53+$K$17*$K$19*N53</f>
        <v>0.00360576880080518</v>
      </c>
      <c r="N54" s="23" t="n">
        <f aca="false">$K$18^2*L53+2*$K$18*$K$19*M53+$K$19^2*N53+$K$21</f>
        <v>0.0156249999996492</v>
      </c>
    </row>
    <row r="55" customFormat="false" ht="15" hidden="false" customHeight="false" outlineLevel="0" collapsed="false">
      <c r="A55" s="13" t="n">
        <v>39</v>
      </c>
      <c r="B55" s="15" t="n">
        <f aca="false">Rev_R0*Rev_a^A55</f>
        <v>2.72863104038958E-005</v>
      </c>
      <c r="C55" s="15" t="n">
        <f aca="false">Rev_a^2*C54+Rev_sd^2</f>
        <v>441.17647058787</v>
      </c>
      <c r="D55" s="15" t="n">
        <f aca="false">SQRT(C55)</f>
        <v>21.0042012604115</v>
      </c>
      <c r="E55" s="18" t="n">
        <f aca="false">B55-2*D55</f>
        <v>-42.0083752345125</v>
      </c>
      <c r="F55" s="18" t="n">
        <f aca="false">B55+2*D55</f>
        <v>42.0084298071333</v>
      </c>
      <c r="G55" s="15" t="n">
        <f aca="false">Rev_sd^2*(1-Rev_a^(2*A55))/(1-Rev_a^2)</f>
        <v>441.17647058787</v>
      </c>
      <c r="H55" s="18" t="n">
        <f aca="false">Rev_sd*SQRT(A55)</f>
        <v>93.674969975976</v>
      </c>
      <c r="K55" s="13" t="n">
        <v>25</v>
      </c>
      <c r="L55" s="23" t="n">
        <f aca="false">$K$16^2*L54+2*$K$16*$K$17*M54+$K$17^2*N54+$K$20</f>
        <v>0.116050368551864</v>
      </c>
      <c r="M55" s="23" t="n">
        <f aca="false">$K$16*$K$18*L54+($K$16*$K$19+$K$17*$K$18)*M54+$K$17*$K$19*N54</f>
        <v>0.00360576902434439</v>
      </c>
      <c r="N55" s="23" t="n">
        <f aca="false">$K$18^2*L54+2*$K$18*$K$19*M54+$K$19^2*N54+$K$21</f>
        <v>0.0156249999998737</v>
      </c>
    </row>
    <row r="56" customFormat="false" ht="15" hidden="false" customHeight="false" outlineLevel="0" collapsed="false">
      <c r="A56" s="13" t="n">
        <v>40</v>
      </c>
      <c r="B56" s="15" t="n">
        <f aca="false">Rev_R0*Rev_a^A56</f>
        <v>1.9100417282727E-005</v>
      </c>
      <c r="C56" s="15" t="n">
        <f aca="false">Rev_a^2*C55+Rev_sd^2</f>
        <v>441.176470588056</v>
      </c>
      <c r="D56" s="15" t="n">
        <f aca="false">SQRT(C56)</f>
        <v>21.0042012604159</v>
      </c>
      <c r="E56" s="18" t="n">
        <f aca="false">B56-2*D56</f>
        <v>-42.0083834204145</v>
      </c>
      <c r="F56" s="18" t="n">
        <f aca="false">B56+2*D56</f>
        <v>42.0084216212491</v>
      </c>
      <c r="G56" s="15" t="n">
        <f aca="false">Rev_sd^2*(1-Rev_a^(2*A56))/(1-Rev_a^2)</f>
        <v>441.176470588057</v>
      </c>
      <c r="H56" s="18" t="n">
        <f aca="false">Rev_sd*SQRT(A56)</f>
        <v>94.8683298050514</v>
      </c>
      <c r="K56" s="13" t="n">
        <v>26</v>
      </c>
      <c r="L56" s="23" t="n">
        <f aca="false">$K$16^2*L55+2*$K$16*$K$17*M55+$K$17^2*N55+$K$20</f>
        <v>0.116051081960978</v>
      </c>
      <c r="M56" s="23" t="n">
        <f aca="false">$K$16*$K$18*L55+($K$16*$K$19+$K$17*$K$18)*M55+$K$17*$K$19*N55</f>
        <v>0.00360576913167015</v>
      </c>
      <c r="N56" s="23" t="n">
        <f aca="false">$K$18^2*L55+2*$K$18*$K$19*M55+$K$19^2*N55+$K$21</f>
        <v>0.0156249999999545</v>
      </c>
    </row>
    <row r="57" customFormat="false" ht="15" hidden="false" customHeight="false" outlineLevel="0" collapsed="false">
      <c r="K57" s="13" t="n">
        <v>27</v>
      </c>
      <c r="L57" s="23" t="n">
        <f aca="false">$K$16^2*L56+2*$K$16*$K$17*M56+$K$17^2*N56+$K$20</f>
        <v>0.116051538577159</v>
      </c>
      <c r="M57" s="23" t="n">
        <f aca="false">$K$16*$K$18*L56+($K$16*$K$19+$K$17*$K$18)*M56+$K$17*$K$19*N56</f>
        <v>0.00360576918319622</v>
      </c>
      <c r="N57" s="23" t="n">
        <f aca="false">$K$18^2*L56+2*$K$18*$K$19*M56+$K$19^2*N56+$K$21</f>
        <v>0.0156249999999836</v>
      </c>
    </row>
    <row r="58" customFormat="false" ht="15" hidden="false" customHeight="false" outlineLevel="0" collapsed="false">
      <c r="K58" s="13" t="n">
        <v>28</v>
      </c>
      <c r="L58" s="23" t="n">
        <f aca="false">$K$16^2*L57+2*$K$16*$K$17*M57+$K$17^2*N57+$K$20</f>
        <v>0.116051830828004</v>
      </c>
      <c r="M58" s="23" t="n">
        <f aca="false">$K$16*$K$18*L57+($K$16*$K$19+$K$17*$K$18)*M57+$K$17*$K$19*N57</f>
        <v>0.00360576920793222</v>
      </c>
      <c r="N58" s="23" t="n">
        <f aca="false">$K$18^2*L57+2*$K$18*$K$19*M57+$K$19^2*N57+$K$21</f>
        <v>0.0156249999999941</v>
      </c>
    </row>
    <row r="59" customFormat="false" ht="15" hidden="false" customHeight="false" outlineLevel="0" collapsed="false">
      <c r="K59" s="13" t="n">
        <v>29</v>
      </c>
      <c r="L59" s="23" t="n">
        <f aca="false">$K$16^2*L58+2*$K$16*$K$17*M58+$K$17^2*N58+$K$20</f>
        <v>0.116052017876461</v>
      </c>
      <c r="M59" s="23" t="n">
        <f aca="false">$K$16*$K$18*L58+($K$16*$K$19+$K$17*$K$18)*M58+$K$17*$K$19*N58</f>
        <v>0.00360576921980676</v>
      </c>
      <c r="N59" s="23" t="n">
        <f aca="false">$K$18^2*L58+2*$K$18*$K$19*M58+$K$19^2*N58+$K$21</f>
        <v>0.0156249999999979</v>
      </c>
    </row>
    <row r="60" customFormat="false" ht="15" hidden="false" customHeight="false" outlineLevel="0" collapsed="false">
      <c r="K60" s="13" t="n">
        <v>30</v>
      </c>
      <c r="L60" s="23" t="n">
        <f aca="false">$K$16^2*L59+2*$K$16*$K$17*M59+$K$17^2*N59+$K$20</f>
        <v>0.116052137591273</v>
      </c>
      <c r="M60" s="23" t="n">
        <f aca="false">$K$16*$K$18*L59+($K$16*$K$19+$K$17*$K$18)*M59+$K$17*$K$19*N59</f>
        <v>0.00360576922550699</v>
      </c>
      <c r="N60" s="23" t="n">
        <f aca="false">$K$18^2*L59+2*$K$18*$K$19*M59+$K$19^2*N59+$K$21</f>
        <v>0.0156249999999992</v>
      </c>
    </row>
    <row r="61" customFormat="false" ht="15" hidden="false" customHeight="false" outlineLevel="0" collapsed="false">
      <c r="K61" s="13" t="n">
        <v>31</v>
      </c>
      <c r="L61" s="23" t="n">
        <f aca="false">$K$16^2*L60+2*$K$16*$K$17*M60+$K$17^2*N60+$K$20</f>
        <v>0.116052214210577</v>
      </c>
      <c r="M61" s="23" t="n">
        <f aca="false">$K$16*$K$18*L60+($K$16*$K$19+$K$17*$K$18)*M60+$K$17*$K$19*N60</f>
        <v>0.00360576922824326</v>
      </c>
      <c r="N61" s="23" t="n">
        <f aca="false">$K$18^2*L60+2*$K$18*$K$19*M60+$K$19^2*N60+$K$21</f>
        <v>0.0156249999999997</v>
      </c>
    </row>
    <row r="62" customFormat="false" ht="15" hidden="false" customHeight="false" outlineLevel="0" collapsed="false">
      <c r="K62" s="13" t="n">
        <v>32</v>
      </c>
      <c r="L62" s="23" t="n">
        <f aca="false">$K$16^2*L61+2*$K$16*$K$17*M61+$K$17^2*N61+$K$20</f>
        <v>0.116052263247807</v>
      </c>
      <c r="M62" s="23" t="n">
        <f aca="false">$K$16*$K$18*L61+($K$16*$K$19+$K$17*$K$18)*M61+$K$17*$K$19*N61</f>
        <v>0.00360576922955673</v>
      </c>
      <c r="N62" s="23" t="n">
        <f aca="false">$K$18^2*L61+2*$K$18*$K$19*M61+$K$19^2*N61+$K$21</f>
        <v>0.0156249999999999</v>
      </c>
    </row>
    <row r="63" customFormat="false" ht="15" hidden="false" customHeight="false" outlineLevel="0" collapsed="false">
      <c r="K63" s="13" t="n">
        <v>33</v>
      </c>
      <c r="L63" s="23" t="n">
        <f aca="false">$K$16^2*L62+2*$K$16*$K$17*M62+$K$17^2*N62+$K$20</f>
        <v>0.116052294632055</v>
      </c>
      <c r="M63" s="23" t="n">
        <f aca="false">$K$16*$K$18*L62+($K$16*$K$19+$K$17*$K$18)*M62+$K$17*$K$19*N62</f>
        <v>0.00360576923018722</v>
      </c>
      <c r="N63" s="23" t="n">
        <f aca="false">$K$18^2*L62+2*$K$18*$K$19*M62+$K$19^2*N62+$K$21</f>
        <v>0.015625</v>
      </c>
    </row>
    <row r="64" customFormat="false" ht="15" hidden="false" customHeight="false" outlineLevel="0" collapsed="false">
      <c r="K64" s="13" t="n">
        <v>34</v>
      </c>
      <c r="L64" s="23" t="n">
        <f aca="false">$K$16^2*L63+2*$K$16*$K$17*M63+$K$17^2*N63+$K$20</f>
        <v>0.116052314718175</v>
      </c>
      <c r="M64" s="23" t="n">
        <f aca="false">$K$16*$K$18*L63+($K$16*$K$19+$K$17*$K$18)*M63+$K$17*$K$19*N63</f>
        <v>0.00360576923048986</v>
      </c>
      <c r="N64" s="23" t="n">
        <f aca="false">$K$18^2*L63+2*$K$18*$K$19*M63+$K$19^2*N63+$K$21</f>
        <v>0.015625</v>
      </c>
    </row>
    <row r="65" customFormat="false" ht="15" hidden="false" customHeight="false" outlineLevel="0" collapsed="false">
      <c r="K65" s="13" t="n">
        <v>35</v>
      </c>
      <c r="L65" s="23" t="n">
        <f aca="false">$K$16^2*L64+2*$K$16*$K$17*M64+$K$17^2*N64+$K$20</f>
        <v>0.116052327573389</v>
      </c>
      <c r="M65" s="23" t="n">
        <f aca="false">$K$16*$K$18*L64+($K$16*$K$19+$K$17*$K$18)*M64+$K$17*$K$19*N64</f>
        <v>0.00360576923063513</v>
      </c>
      <c r="N65" s="23" t="n">
        <f aca="false">$K$18^2*L64+2*$K$18*$K$19*M64+$K$19^2*N64+$K$21</f>
        <v>0.015625</v>
      </c>
    </row>
    <row r="66" customFormat="false" ht="15" hidden="false" customHeight="false" outlineLevel="0" collapsed="false">
      <c r="K66" s="13" t="n">
        <v>36</v>
      </c>
      <c r="L66" s="23" t="n">
        <f aca="false">$K$16^2*L65+2*$K$16*$K$17*M65+$K$17^2*N65+$K$20</f>
        <v>0.116052335800772</v>
      </c>
      <c r="M66" s="23" t="n">
        <f aca="false">$K$16*$K$18*L65+($K$16*$K$19+$K$17*$K$18)*M65+$K$17*$K$19*N65</f>
        <v>0.00360576923070486</v>
      </c>
      <c r="N66" s="23" t="n">
        <f aca="false">$K$18^2*L65+2*$K$18*$K$19*M65+$K$19^2*N65+$K$21</f>
        <v>0.015625</v>
      </c>
    </row>
    <row r="67" customFormat="false" ht="15" hidden="false" customHeight="false" outlineLevel="0" collapsed="false">
      <c r="K67" s="13" t="n">
        <v>37</v>
      </c>
      <c r="L67" s="23" t="n">
        <f aca="false">$K$16^2*L66+2*$K$16*$K$17*M66+$K$17^2*N66+$K$20</f>
        <v>0.11605234106632</v>
      </c>
      <c r="M67" s="23" t="n">
        <f aca="false">$K$16*$K$18*L66+($K$16*$K$19+$K$17*$K$18)*M66+$K$17*$K$19*N66</f>
        <v>0.00360576923073833</v>
      </c>
      <c r="N67" s="23" t="n">
        <f aca="false">$K$18^2*L66+2*$K$18*$K$19*M66+$K$19^2*N66+$K$21</f>
        <v>0.015625</v>
      </c>
    </row>
    <row r="68" customFormat="false" ht="15" hidden="false" customHeight="false" outlineLevel="0" collapsed="false">
      <c r="K68" s="13" t="n">
        <v>38</v>
      </c>
      <c r="L68" s="23" t="n">
        <f aca="false">$K$16^2*L67+2*$K$16*$K$17*M67+$K$17^2*N67+$K$20</f>
        <v>0.116052344436281</v>
      </c>
      <c r="M68" s="23" t="n">
        <f aca="false">$K$16*$K$18*L67+($K$16*$K$19+$K$17*$K$18)*M67+$K$17*$K$19*N67</f>
        <v>0.0036057692307544</v>
      </c>
      <c r="N68" s="23" t="n">
        <f aca="false">$K$18^2*L67+2*$K$18*$K$19*M67+$K$19^2*N67+$K$21</f>
        <v>0.015625</v>
      </c>
    </row>
    <row r="69" customFormat="false" ht="15" hidden="false" customHeight="false" outlineLevel="0" collapsed="false">
      <c r="K69" s="13" t="n">
        <v>39</v>
      </c>
      <c r="L69" s="23" t="n">
        <f aca="false">$K$16^2*L68+2*$K$16*$K$17*M68+$K$17^2*N68+$K$20</f>
        <v>0.116052346593061</v>
      </c>
      <c r="M69" s="23" t="n">
        <f aca="false">$K$16*$K$18*L68+($K$16*$K$19+$K$17*$K$18)*M68+$K$17*$K$19*N68</f>
        <v>0.00360576923076211</v>
      </c>
      <c r="N69" s="23" t="n">
        <f aca="false">$K$18^2*L68+2*$K$18*$K$19*M68+$K$19^2*N68+$K$21</f>
        <v>0.015625</v>
      </c>
    </row>
    <row r="70" customFormat="false" ht="15" hidden="false" customHeight="false" outlineLevel="0" collapsed="false">
      <c r="K70" s="13" t="n">
        <v>40</v>
      </c>
      <c r="L70" s="23" t="n">
        <f aca="false">$K$16^2*L69+2*$K$16*$K$17*M69+$K$17^2*N69+$K$20</f>
        <v>0.116052347973403</v>
      </c>
      <c r="M70" s="23" t="n">
        <f aca="false">$K$16*$K$18*L69+($K$16*$K$19+$K$17*$K$18)*M69+$K$17*$K$19*N69</f>
        <v>0.00360576923076581</v>
      </c>
      <c r="N70" s="23" t="n">
        <f aca="false">$K$18^2*L69+2*$K$18*$K$19*M69+$K$19^2*N69+$K$21</f>
        <v>0.015625</v>
      </c>
    </row>
    <row r="71" customFormat="false" ht="15" hidden="false" customHeight="false" outlineLevel="0" collapsed="false">
      <c r="K71" s="13" t="n">
        <v>41</v>
      </c>
      <c r="L71" s="23" t="n">
        <f aca="false">$K$16^2*L70+2*$K$16*$K$17*M70+$K$17^2*N70+$K$20</f>
        <v>0.116052348856823</v>
      </c>
      <c r="M71" s="23" t="n">
        <f aca="false">$K$16*$K$18*L70+($K$16*$K$19+$K$17*$K$18)*M70+$K$17*$K$19*N70</f>
        <v>0.00360576923076759</v>
      </c>
      <c r="N71" s="23" t="n">
        <f aca="false">$K$18^2*L70+2*$K$18*$K$19*M70+$K$19^2*N70+$K$21</f>
        <v>0.015625</v>
      </c>
    </row>
    <row r="72" customFormat="false" ht="15" hidden="false" customHeight="false" outlineLevel="0" collapsed="false">
      <c r="K72" s="13" t="n">
        <v>42</v>
      </c>
      <c r="L72" s="23" t="n">
        <f aca="false">$K$16^2*L71+2*$K$16*$K$17*M71+$K$17^2*N71+$K$20</f>
        <v>0.116052349422212</v>
      </c>
      <c r="M72" s="23" t="n">
        <f aca="false">$K$16*$K$18*L71+($K$16*$K$19+$K$17*$K$18)*M71+$K$17*$K$19*N71</f>
        <v>0.00360576923076844</v>
      </c>
      <c r="N72" s="23" t="n">
        <f aca="false">$K$18^2*L71+2*$K$18*$K$19*M71+$K$19^2*N71+$K$21</f>
        <v>0.015625</v>
      </c>
    </row>
    <row r="73" customFormat="false" ht="15" hidden="false" customHeight="false" outlineLevel="0" collapsed="false">
      <c r="K73" s="13" t="n">
        <v>43</v>
      </c>
      <c r="L73" s="23" t="n">
        <f aca="false">$K$16^2*L72+2*$K$16*$K$17*M72+$K$17^2*N72+$K$20</f>
        <v>0.116052349784062</v>
      </c>
      <c r="M73" s="23" t="n">
        <f aca="false">$K$16*$K$18*L72+($K$16*$K$19+$K$17*$K$18)*M72+$K$17*$K$19*N72</f>
        <v>0.00360576923076885</v>
      </c>
      <c r="N73" s="23" t="n">
        <f aca="false">$K$18^2*L72+2*$K$18*$K$19*M72+$K$19^2*N72+$K$21</f>
        <v>0.015625</v>
      </c>
    </row>
    <row r="74" customFormat="false" ht="15" hidden="false" customHeight="false" outlineLevel="0" collapsed="false">
      <c r="K74" s="13" t="n">
        <v>44</v>
      </c>
      <c r="L74" s="23" t="n">
        <f aca="false">$K$16^2*L73+2*$K$16*$K$17*M73+$K$17^2*N73+$K$20</f>
        <v>0.116052350015646</v>
      </c>
      <c r="M74" s="23" t="n">
        <f aca="false">$K$16*$K$18*L73+($K$16*$K$19+$K$17*$K$18)*M73+$K$17*$K$19*N73</f>
        <v>0.00360576923076905</v>
      </c>
      <c r="N74" s="23" t="n">
        <f aca="false">$K$18^2*L73+2*$K$18*$K$19*M73+$K$19^2*N73+$K$21</f>
        <v>0.015625</v>
      </c>
    </row>
    <row r="75" customFormat="false" ht="15" hidden="false" customHeight="false" outlineLevel="0" collapsed="false">
      <c r="K75" s="13" t="n">
        <v>45</v>
      </c>
      <c r="L75" s="23" t="n">
        <f aca="false">$K$16^2*L74+2*$K$16*$K$17*M74+$K$17^2*N74+$K$20</f>
        <v>0.116052350163859</v>
      </c>
      <c r="M75" s="23" t="n">
        <f aca="false">$K$16*$K$18*L74+($K$16*$K$19+$K$17*$K$18)*M74+$K$17*$K$19*N74</f>
        <v>0.00360576923076914</v>
      </c>
      <c r="N75" s="23" t="n">
        <f aca="false">$K$18^2*L74+2*$K$18*$K$19*M74+$K$19^2*N74+$K$21</f>
        <v>0.015625</v>
      </c>
    </row>
    <row r="76" customFormat="false" ht="15" hidden="false" customHeight="false" outlineLevel="0" collapsed="false">
      <c r="K76" s="13" t="n">
        <v>46</v>
      </c>
      <c r="L76" s="23" t="n">
        <f aca="false">$K$16^2*L75+2*$K$16*$K$17*M75+$K$17^2*N75+$K$20</f>
        <v>0.116052350258716</v>
      </c>
      <c r="M76" s="23" t="n">
        <f aca="false">$K$16*$K$18*L75+($K$16*$K$19+$K$17*$K$18)*M75+$K$17*$K$19*N75</f>
        <v>0.00360576923076919</v>
      </c>
      <c r="N76" s="23" t="n">
        <f aca="false">$K$18^2*L75+2*$K$18*$K$19*M75+$K$19^2*N75+$K$21</f>
        <v>0.015625</v>
      </c>
    </row>
    <row r="77" customFormat="false" ht="15" hidden="false" customHeight="false" outlineLevel="0" collapsed="false">
      <c r="K77" s="13" t="n">
        <v>47</v>
      </c>
      <c r="L77" s="23" t="n">
        <f aca="false">$K$16^2*L76+2*$K$16*$K$17*M76+$K$17^2*N76+$K$20</f>
        <v>0.116052350319424</v>
      </c>
      <c r="M77" s="23" t="n">
        <f aca="false">$K$16*$K$18*L76+($K$16*$K$19+$K$17*$K$18)*M76+$K$17*$K$19*N76</f>
        <v>0.00360576923076921</v>
      </c>
      <c r="N77" s="23" t="n">
        <f aca="false">$K$18^2*L76+2*$K$18*$K$19*M76+$K$19^2*N76+$K$21</f>
        <v>0.015625</v>
      </c>
    </row>
    <row r="78" customFormat="false" ht="15" hidden="false" customHeight="false" outlineLevel="0" collapsed="false">
      <c r="K78" s="13" t="n">
        <v>48</v>
      </c>
      <c r="L78" s="23" t="n">
        <f aca="false">$K$16^2*L77+2*$K$16*$K$17*M77+$K$17^2*N77+$K$20</f>
        <v>0.116052350358278</v>
      </c>
      <c r="M78" s="23" t="n">
        <f aca="false">$K$16*$K$18*L77+($K$16*$K$19+$K$17*$K$18)*M77+$K$17*$K$19*N77</f>
        <v>0.00360576923076922</v>
      </c>
      <c r="N78" s="23" t="n">
        <f aca="false">$K$18^2*L77+2*$K$18*$K$19*M77+$K$19^2*N77+$K$21</f>
        <v>0.015625</v>
      </c>
    </row>
    <row r="79" customFormat="false" ht="15" hidden="false" customHeight="false" outlineLevel="0" collapsed="false">
      <c r="K79" s="13" t="n">
        <v>49</v>
      </c>
      <c r="L79" s="23" t="n">
        <f aca="false">$K$16^2*L78+2*$K$16*$K$17*M78+$K$17^2*N78+$K$20</f>
        <v>0.116052350383144</v>
      </c>
      <c r="M79" s="23" t="n">
        <f aca="false">$K$16*$K$18*L78+($K$16*$K$19+$K$17*$K$18)*M78+$K$17*$K$19*N78</f>
        <v>0.00360576923076923</v>
      </c>
      <c r="N79" s="23" t="n">
        <f aca="false">$K$18^2*L78+2*$K$18*$K$19*M78+$K$19^2*N78+$K$21</f>
        <v>0.015625</v>
      </c>
    </row>
    <row r="80" customFormat="false" ht="15" hidden="false" customHeight="false" outlineLevel="0" collapsed="false">
      <c r="K80" s="13" t="n">
        <v>50</v>
      </c>
      <c r="L80" s="23" t="n">
        <f aca="false">$K$16^2*L79+2*$K$16*$K$17*M79+$K$17^2*N79+$K$20</f>
        <v>0.116052350399058</v>
      </c>
      <c r="M80" s="23" t="n">
        <f aca="false">$K$16*$K$18*L79+($K$16*$K$19+$K$17*$K$18)*M79+$K$17*$K$19*N79</f>
        <v>0.00360576923076923</v>
      </c>
      <c r="N80" s="23" t="n">
        <f aca="false">$K$18^2*L79+2*$K$18*$K$19*M79+$K$19^2*N79+$K$21</f>
        <v>0.015625</v>
      </c>
    </row>
    <row r="81" customFormat="false" ht="15" hidden="false" customHeight="false" outlineLevel="0" collapsed="false">
      <c r="K81" s="13" t="n">
        <v>51</v>
      </c>
      <c r="L81" s="23" t="n">
        <f aca="false">$K$16^2*L80+2*$K$16*$K$17*M80+$K$17^2*N80+$K$20</f>
        <v>0.116052350409244</v>
      </c>
      <c r="M81" s="23" t="n">
        <f aca="false">$K$16*$K$18*L80+($K$16*$K$19+$K$17*$K$18)*M80+$K$17*$K$19*N80</f>
        <v>0.00360576923076923</v>
      </c>
      <c r="N81" s="23" t="n">
        <f aca="false">$K$18^2*L80+2*$K$18*$K$19*M80+$K$19^2*N80+$K$21</f>
        <v>0.015625</v>
      </c>
    </row>
    <row r="82" customFormat="false" ht="15" hidden="false" customHeight="false" outlineLevel="0" collapsed="false">
      <c r="K82" s="13" t="n">
        <v>52</v>
      </c>
      <c r="L82" s="23" t="n">
        <f aca="false">$K$16^2*L81+2*$K$16*$K$17*M81+$K$17^2*N81+$K$20</f>
        <v>0.116052350415762</v>
      </c>
      <c r="M82" s="23" t="n">
        <f aca="false">$K$16*$K$18*L81+($K$16*$K$19+$K$17*$K$18)*M81+$K$17*$K$19*N81</f>
        <v>0.00360576923076923</v>
      </c>
      <c r="N82" s="23" t="n">
        <f aca="false">$K$18^2*L81+2*$K$18*$K$19*M81+$K$19^2*N81+$K$21</f>
        <v>0.015625</v>
      </c>
    </row>
    <row r="83" customFormat="false" ht="15" hidden="false" customHeight="false" outlineLevel="0" collapsed="false">
      <c r="K83" s="13" t="n">
        <v>53</v>
      </c>
      <c r="L83" s="23" t="n">
        <f aca="false">$K$16^2*L82+2*$K$16*$K$17*M82+$K$17^2*N82+$K$20</f>
        <v>0.116052350419934</v>
      </c>
      <c r="M83" s="23" t="n">
        <f aca="false">$K$16*$K$18*L82+($K$16*$K$19+$K$17*$K$18)*M82+$K$17*$K$19*N82</f>
        <v>0.00360576923076923</v>
      </c>
      <c r="N83" s="23" t="n">
        <f aca="false">$K$18^2*L82+2*$K$18*$K$19*M82+$K$19^2*N82+$K$21</f>
        <v>0.015625</v>
      </c>
    </row>
    <row r="84" customFormat="false" ht="15" hidden="false" customHeight="false" outlineLevel="0" collapsed="false">
      <c r="K84" s="13" t="n">
        <v>54</v>
      </c>
      <c r="L84" s="23" t="n">
        <f aca="false">$K$16^2*L83+2*$K$16*$K$17*M83+$K$17^2*N83+$K$20</f>
        <v>0.116052350422604</v>
      </c>
      <c r="M84" s="23" t="n">
        <f aca="false">$K$16*$K$18*L83+($K$16*$K$19+$K$17*$K$18)*M83+$K$17*$K$19*N83</f>
        <v>0.00360576923076923</v>
      </c>
      <c r="N84" s="23" t="n">
        <f aca="false">$K$18^2*L83+2*$K$18*$K$19*M83+$K$19^2*N83+$K$21</f>
        <v>0.015625</v>
      </c>
    </row>
    <row r="85" customFormat="false" ht="15" hidden="false" customHeight="false" outlineLevel="0" collapsed="false">
      <c r="K85" s="13" t="n">
        <v>55</v>
      </c>
      <c r="L85" s="23" t="n">
        <f aca="false">$K$16^2*L84+2*$K$16*$K$17*M84+$K$17^2*N84+$K$20</f>
        <v>0.116052350424313</v>
      </c>
      <c r="M85" s="23" t="n">
        <f aca="false">$K$16*$K$18*L84+($K$16*$K$19+$K$17*$K$18)*M84+$K$17*$K$19*N84</f>
        <v>0.00360576923076923</v>
      </c>
      <c r="N85" s="23" t="n">
        <f aca="false">$K$18^2*L84+2*$K$18*$K$19*M84+$K$19^2*N84+$K$21</f>
        <v>0.015625</v>
      </c>
    </row>
    <row r="86" customFormat="false" ht="15" hidden="false" customHeight="false" outlineLevel="0" collapsed="false">
      <c r="K86" s="13" t="n">
        <v>56</v>
      </c>
      <c r="L86" s="23" t="n">
        <f aca="false">$K$16^2*L85+2*$K$16*$K$17*M85+$K$17^2*N85+$K$20</f>
        <v>0.116052350425406</v>
      </c>
      <c r="M86" s="23" t="n">
        <f aca="false">$K$16*$K$18*L85+($K$16*$K$19+$K$17*$K$18)*M85+$K$17*$K$19*N85</f>
        <v>0.00360576923076923</v>
      </c>
      <c r="N86" s="23" t="n">
        <f aca="false">$K$18^2*L85+2*$K$18*$K$19*M85+$K$19^2*N85+$K$21</f>
        <v>0.015625</v>
      </c>
    </row>
    <row r="87" customFormat="false" ht="15" hidden="false" customHeight="false" outlineLevel="0" collapsed="false">
      <c r="K87" s="13" t="n">
        <v>57</v>
      </c>
      <c r="L87" s="23" t="n">
        <f aca="false">$K$16^2*L86+2*$K$16*$K$17*M86+$K$17^2*N86+$K$20</f>
        <v>0.116052350426106</v>
      </c>
      <c r="M87" s="23" t="n">
        <f aca="false">$K$16*$K$18*L86+($K$16*$K$19+$K$17*$K$18)*M86+$K$17*$K$19*N86</f>
        <v>0.00360576923076923</v>
      </c>
      <c r="N87" s="23" t="n">
        <f aca="false">$K$18^2*L86+2*$K$18*$K$19*M86+$K$19^2*N86+$K$21</f>
        <v>0.015625</v>
      </c>
    </row>
    <row r="88" customFormat="false" ht="15" hidden="false" customHeight="false" outlineLevel="0" collapsed="false">
      <c r="K88" s="13" t="n">
        <v>58</v>
      </c>
      <c r="L88" s="23" t="n">
        <f aca="false">$K$16^2*L87+2*$K$16*$K$17*M87+$K$17^2*N87+$K$20</f>
        <v>0.116052350426554</v>
      </c>
      <c r="M88" s="23" t="n">
        <f aca="false">$K$16*$K$18*L87+($K$16*$K$19+$K$17*$K$18)*M87+$K$17*$K$19*N87</f>
        <v>0.00360576923076923</v>
      </c>
      <c r="N88" s="23" t="n">
        <f aca="false">$K$18^2*L87+2*$K$18*$K$19*M87+$K$19^2*N87+$K$21</f>
        <v>0.015625</v>
      </c>
    </row>
    <row r="89" customFormat="false" ht="15" hidden="false" customHeight="false" outlineLevel="0" collapsed="false">
      <c r="K89" s="13" t="n">
        <v>59</v>
      </c>
      <c r="L89" s="23" t="n">
        <f aca="false">$K$16^2*L88+2*$K$16*$K$17*M88+$K$17^2*N88+$K$20</f>
        <v>0.116052350426841</v>
      </c>
      <c r="M89" s="23" t="n">
        <f aca="false">$K$16*$K$18*L88+($K$16*$K$19+$K$17*$K$18)*M88+$K$17*$K$19*N88</f>
        <v>0.00360576923076923</v>
      </c>
      <c r="N89" s="23" t="n">
        <f aca="false">$K$18^2*L88+2*$K$18*$K$19*M88+$K$19^2*N88+$K$21</f>
        <v>0.015625</v>
      </c>
    </row>
    <row r="90" customFormat="false" ht="15" hidden="false" customHeight="false" outlineLevel="0" collapsed="false">
      <c r="K90" s="13" t="n">
        <v>60</v>
      </c>
      <c r="L90" s="23" t="n">
        <f aca="false">$K$16^2*L89+2*$K$16*$K$17*M89+$K$17^2*N89+$K$20</f>
        <v>0.116052350427024</v>
      </c>
      <c r="M90" s="23" t="n">
        <f aca="false">$K$16*$K$18*L89+($K$16*$K$19+$K$17*$K$18)*M89+$K$17*$K$19*N89</f>
        <v>0.00360576923076923</v>
      </c>
      <c r="N90" s="23" t="n">
        <f aca="false">$K$18^2*L89+2*$K$18*$K$19*M89+$K$19^2*N89+$K$21</f>
        <v>0.015625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5" min="4" style="0" width="3"/>
    <col collapsed="false" customWidth="true" hidden="false" outlineLevel="0" max="6" min="6" style="0" width="6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166</v>
      </c>
    </row>
    <row r="2" customFormat="false" ht="15" hidden="false" customHeight="false" outlineLevel="0" collapsed="false">
      <c r="A2" s="10" t="s">
        <v>167</v>
      </c>
    </row>
    <row r="4" customFormat="false" ht="15" hidden="false" customHeight="false" outlineLevel="0" collapsed="false">
      <c r="A4" s="8" t="s">
        <v>168</v>
      </c>
      <c r="B4" s="8" t="s">
        <v>169</v>
      </c>
      <c r="C4" s="8" t="s">
        <v>170</v>
      </c>
      <c r="F4" s="8" t="s">
        <v>171</v>
      </c>
      <c r="G4" s="8" t="s">
        <v>20</v>
      </c>
      <c r="H4" s="8" t="s">
        <v>84</v>
      </c>
    </row>
    <row r="5" customFormat="false" ht="15" hidden="false" customHeight="false" outlineLevel="0" collapsed="false">
      <c r="A5" s="2" t="s">
        <v>172</v>
      </c>
      <c r="B5" s="26" t="n">
        <v>0.9</v>
      </c>
      <c r="C5" s="17" t="n">
        <f aca="false">1-B5</f>
        <v>0.1</v>
      </c>
      <c r="F5" s="2" t="s">
        <v>173</v>
      </c>
      <c r="G5" s="27" t="n">
        <f aca="false">Rev_a^4</f>
        <v>0.2401</v>
      </c>
    </row>
    <row r="6" customFormat="false" ht="15" hidden="false" customHeight="false" outlineLevel="0" collapsed="false">
      <c r="A6" s="2" t="s">
        <v>174</v>
      </c>
      <c r="B6" s="26" t="n">
        <v>0.3</v>
      </c>
      <c r="C6" s="17" t="n">
        <f aca="false">1-B6</f>
        <v>0.7</v>
      </c>
      <c r="F6" s="2" t="s">
        <v>175</v>
      </c>
      <c r="G6" s="15" t="n">
        <f aca="false">Rev_sd^2*(1-Rev_a^8)/(1-Rev_a^2)</f>
        <v>415.743525</v>
      </c>
    </row>
    <row r="7" customFormat="false" ht="15" hidden="false" customHeight="false" outlineLevel="0" collapsed="false">
      <c r="F7" s="2" t="s">
        <v>176</v>
      </c>
      <c r="G7" s="15" t="n">
        <f aca="false">SQRT(G6)</f>
        <v>20.3897897242713</v>
      </c>
    </row>
    <row r="8" customFormat="false" ht="15" hidden="false" customHeight="false" outlineLevel="0" collapsed="false">
      <c r="A8" s="8" t="s">
        <v>177</v>
      </c>
      <c r="B8" s="8" t="s">
        <v>169</v>
      </c>
      <c r="C8" s="8" t="s">
        <v>170</v>
      </c>
      <c r="F8" s="2" t="s">
        <v>178</v>
      </c>
      <c r="G8" s="27" t="n">
        <f aca="false">G5^3</f>
        <v>0.013841287201</v>
      </c>
    </row>
    <row r="9" customFormat="false" ht="15" hidden="false" customHeight="false" outlineLevel="0" collapsed="false">
      <c r="A9" s="2" t="s">
        <v>172</v>
      </c>
      <c r="B9" s="17" t="n">
        <f aca="false">B5*B5+C5*B6</f>
        <v>0.84</v>
      </c>
      <c r="C9" s="17" t="n">
        <f aca="false">B5*C5+C5*C6</f>
        <v>0.16</v>
      </c>
      <c r="F9" s="2" t="s">
        <v>179</v>
      </c>
      <c r="G9" s="27" t="n">
        <f aca="false">G6*(1+G5^2+G5^4)</f>
        <v>441.091949456744</v>
      </c>
    </row>
    <row r="10" customFormat="false" ht="15" hidden="false" customHeight="false" outlineLevel="0" collapsed="false">
      <c r="A10" s="2" t="s">
        <v>174</v>
      </c>
      <c r="B10" s="17" t="n">
        <f aca="false">B6*B5+C6*B6</f>
        <v>0.48</v>
      </c>
      <c r="C10" s="17" t="n">
        <f aca="false">B6*C5+C6*C6</f>
        <v>0.52</v>
      </c>
      <c r="F10" s="2" t="s">
        <v>180</v>
      </c>
      <c r="G10" s="27" t="n">
        <f aca="false">Rev_a^12</f>
        <v>0.013841287201</v>
      </c>
    </row>
    <row r="11" customFormat="false" ht="15" hidden="false" customHeight="false" outlineLevel="0" collapsed="false">
      <c r="F11" s="2" t="s">
        <v>181</v>
      </c>
      <c r="G11" s="27" t="n">
        <f aca="false">Rev_sd^2*(1-Rev_a^24)/(1-Rev_a^2)</f>
        <v>441.091949456744</v>
      </c>
    </row>
    <row r="12" customFormat="false" ht="15" hidden="false" customHeight="false" outlineLevel="0" collapsed="false">
      <c r="A12" s="8" t="s">
        <v>182</v>
      </c>
      <c r="B12" s="8" t="s">
        <v>169</v>
      </c>
      <c r="C12" s="8" t="s">
        <v>170</v>
      </c>
      <c r="F12" s="2" t="s">
        <v>183</v>
      </c>
      <c r="G12" s="25" t="n">
        <f aca="false">ABS(G9-G11)</f>
        <v>0</v>
      </c>
      <c r="H12" s="10" t="s">
        <v>184</v>
      </c>
    </row>
    <row r="13" customFormat="false" ht="15" hidden="false" customHeight="false" outlineLevel="0" collapsed="false">
      <c r="A13" s="2" t="s">
        <v>172</v>
      </c>
      <c r="B13" s="17" t="n">
        <f aca="false">B9*B5+C9*B6</f>
        <v>0.804</v>
      </c>
      <c r="C13" s="17" t="n">
        <f aca="false">B9*C5+C9*C6</f>
        <v>0.196</v>
      </c>
      <c r="F13" s="2" t="s">
        <v>185</v>
      </c>
      <c r="G13" s="18" t="n">
        <f aca="false">SQRT(3)*G7</f>
        <v>35.3161517580837</v>
      </c>
      <c r="H13" s="10" t="s">
        <v>186</v>
      </c>
    </row>
    <row r="14" customFormat="false" ht="15" hidden="false" customHeight="false" outlineLevel="0" collapsed="false">
      <c r="A14" s="2" t="s">
        <v>174</v>
      </c>
      <c r="B14" s="17" t="n">
        <f aca="false">B10*B5+C10*B6</f>
        <v>0.588</v>
      </c>
      <c r="C14" s="17" t="n">
        <f aca="false">B10*C5+C10*C6</f>
        <v>0.412</v>
      </c>
      <c r="F14" s="2" t="s">
        <v>187</v>
      </c>
      <c r="G14" s="15" t="n">
        <f aca="false">SQRT(G11)</f>
        <v>21.0021891586745</v>
      </c>
    </row>
    <row r="16" customFormat="false" ht="15" hidden="false" customHeight="false" outlineLevel="0" collapsed="false">
      <c r="A16" s="8" t="s">
        <v>188</v>
      </c>
      <c r="B16" s="8" t="s">
        <v>169</v>
      </c>
      <c r="C16" s="8" t="s">
        <v>170</v>
      </c>
    </row>
    <row r="17" customFormat="false" ht="15" hidden="false" customHeight="false" outlineLevel="0" collapsed="false">
      <c r="A17" s="2" t="s">
        <v>172</v>
      </c>
      <c r="B17" s="17" t="n">
        <f aca="false">B5*B9+C5*B10</f>
        <v>0.804</v>
      </c>
      <c r="C17" s="17" t="n">
        <f aca="false">B5*C9+C5*C10</f>
        <v>0.196</v>
      </c>
    </row>
    <row r="18" customFormat="false" ht="15" hidden="false" customHeight="false" outlineLevel="0" collapsed="false">
      <c r="A18" s="2" t="s">
        <v>174</v>
      </c>
      <c r="B18" s="17" t="n">
        <f aca="false">B6*B9+C6*B10</f>
        <v>0.588</v>
      </c>
      <c r="C18" s="17" t="n">
        <f aca="false">B6*C9+C6*C10</f>
        <v>0.412</v>
      </c>
    </row>
    <row r="20" customFormat="false" ht="15" hidden="false" customHeight="false" outlineLevel="0" collapsed="false">
      <c r="A20" s="2" t="s">
        <v>189</v>
      </c>
      <c r="B20" s="25" t="n">
        <f aca="false">MAX(ABS(B13-B17),ABS(C13-C17),ABS(B14-B18),ABS(C14-C18))</f>
        <v>0</v>
      </c>
      <c r="C20" s="10" t="s">
        <v>184</v>
      </c>
    </row>
    <row r="21" customFormat="false" ht="15" hidden="false" customHeight="false" outlineLevel="0" collapsed="false">
      <c r="A21" s="2" t="s">
        <v>190</v>
      </c>
      <c r="B21" s="19" t="n">
        <f aca="false">C13</f>
        <v>0.196</v>
      </c>
      <c r="C21" s="10" t="s">
        <v>191</v>
      </c>
    </row>
    <row r="22" customFormat="false" ht="15" hidden="false" customHeight="false" outlineLevel="0" collapsed="false">
      <c r="A22" s="2" t="s">
        <v>192</v>
      </c>
      <c r="B22" s="28" t="n">
        <v>0.3</v>
      </c>
      <c r="C22" s="10" t="s">
        <v>193</v>
      </c>
    </row>
    <row r="23" customFormat="false" ht="15" hidden="false" customHeight="false" outlineLevel="0" collapsed="false">
      <c r="A23" s="2" t="s">
        <v>194</v>
      </c>
      <c r="B23" s="2" t="str">
        <f aca="false">IF(ABS(B22-B21)&lt;0.0005,"yes","no: the one-quarter view implies "&amp;TEXT(B21,"0.0%"))</f>
        <v>no: the one-quarter view implies 19.6%</v>
      </c>
    </row>
    <row r="24" customFormat="false" ht="15" hidden="false" customHeight="false" outlineLevel="0" collapsed="false">
      <c r="A24" s="2" t="s">
        <v>195</v>
      </c>
      <c r="B24" s="15" t="n">
        <f aca="false">B6/(C5+B6)</f>
        <v>0.75</v>
      </c>
      <c r="C24" s="10" t="s">
        <v>196</v>
      </c>
    </row>
    <row r="25" customFormat="false" ht="15" hidden="false" customHeight="false" outlineLevel="0" collapsed="false">
      <c r="A25" s="2" t="s">
        <v>197</v>
      </c>
      <c r="B25" s="18" t="n">
        <f aca="false">1/C5</f>
        <v>10</v>
      </c>
      <c r="C25" s="10" t="s">
        <v>198</v>
      </c>
    </row>
    <row r="26" customFormat="false" ht="15" hidden="false" customHeight="false" outlineLevel="0" collapsed="false">
      <c r="A26" s="2" t="s">
        <v>199</v>
      </c>
      <c r="B26" s="18" t="n">
        <f aca="false">1/B6</f>
        <v>3.33333333333333</v>
      </c>
      <c r="C26" s="10" t="s">
        <v>200</v>
      </c>
    </row>
    <row r="28" customFormat="false" ht="15" hidden="false" customHeight="false" outlineLevel="0" collapsed="false">
      <c r="A28" s="8" t="s">
        <v>201</v>
      </c>
      <c r="B28" s="8" t="s">
        <v>202</v>
      </c>
      <c r="C28" s="8" t="s">
        <v>203</v>
      </c>
    </row>
    <row r="29" customFormat="false" ht="15" hidden="false" customHeight="false" outlineLevel="0" collapsed="false">
      <c r="A29" s="13" t="n">
        <v>0</v>
      </c>
      <c r="B29" s="27" t="n">
        <v>1</v>
      </c>
      <c r="C29" s="27" t="n">
        <v>0</v>
      </c>
    </row>
    <row r="30" customFormat="false" ht="15" hidden="false" customHeight="false" outlineLevel="0" collapsed="false">
      <c r="A30" s="13" t="n">
        <v>1</v>
      </c>
      <c r="B30" s="27" t="n">
        <f aca="false">B29*$B$5+C29*$B$6</f>
        <v>0.9</v>
      </c>
      <c r="C30" s="27" t="n">
        <f aca="false">B29*$C$5+C29*$C$6</f>
        <v>0.1</v>
      </c>
    </row>
    <row r="31" customFormat="false" ht="15" hidden="false" customHeight="false" outlineLevel="0" collapsed="false">
      <c r="A31" s="13" t="n">
        <v>2</v>
      </c>
      <c r="B31" s="27" t="n">
        <f aca="false">B30*$B$5+C30*$B$6</f>
        <v>0.84</v>
      </c>
      <c r="C31" s="27" t="n">
        <f aca="false">B30*$C$5+C30*$C$6</f>
        <v>0.16</v>
      </c>
    </row>
    <row r="32" customFormat="false" ht="15" hidden="false" customHeight="false" outlineLevel="0" collapsed="false">
      <c r="A32" s="13" t="n">
        <v>3</v>
      </c>
      <c r="B32" s="27" t="n">
        <f aca="false">B31*$B$5+C31*$B$6</f>
        <v>0.804</v>
      </c>
      <c r="C32" s="27" t="n">
        <f aca="false">B31*$C$5+C31*$C$6</f>
        <v>0.196</v>
      </c>
    </row>
    <row r="33" customFormat="false" ht="15" hidden="false" customHeight="false" outlineLevel="0" collapsed="false">
      <c r="A33" s="13" t="n">
        <v>4</v>
      </c>
      <c r="B33" s="27" t="n">
        <f aca="false">B32*$B$5+C32*$B$6</f>
        <v>0.7824</v>
      </c>
      <c r="C33" s="27" t="n">
        <f aca="false">B32*$C$5+C32*$C$6</f>
        <v>0.2176</v>
      </c>
    </row>
    <row r="34" customFormat="false" ht="15" hidden="false" customHeight="false" outlineLevel="0" collapsed="false">
      <c r="A34" s="13" t="n">
        <v>5</v>
      </c>
      <c r="B34" s="27" t="n">
        <f aca="false">B33*$B$5+C33*$B$6</f>
        <v>0.76944</v>
      </c>
      <c r="C34" s="27" t="n">
        <f aca="false">B33*$C$5+C33*$C$6</f>
        <v>0.23056</v>
      </c>
    </row>
    <row r="35" customFormat="false" ht="15" hidden="false" customHeight="false" outlineLevel="0" collapsed="false">
      <c r="A35" s="13" t="n">
        <v>6</v>
      </c>
      <c r="B35" s="27" t="n">
        <f aca="false">B34*$B$5+C34*$B$6</f>
        <v>0.761664</v>
      </c>
      <c r="C35" s="27" t="n">
        <f aca="false">B34*$C$5+C34*$C$6</f>
        <v>0.238336</v>
      </c>
    </row>
    <row r="36" customFormat="false" ht="15" hidden="false" customHeight="false" outlineLevel="0" collapsed="false">
      <c r="A36" s="13" t="n">
        <v>7</v>
      </c>
      <c r="B36" s="27" t="n">
        <f aca="false">B35*$B$5+C35*$B$6</f>
        <v>0.7569984</v>
      </c>
      <c r="C36" s="27" t="n">
        <f aca="false">B35*$C$5+C35*$C$6</f>
        <v>0.2430016</v>
      </c>
    </row>
    <row r="37" customFormat="false" ht="15" hidden="false" customHeight="false" outlineLevel="0" collapsed="false">
      <c r="A37" s="13" t="n">
        <v>8</v>
      </c>
      <c r="B37" s="27" t="n">
        <f aca="false">B36*$B$5+C36*$B$6</f>
        <v>0.75419904</v>
      </c>
      <c r="C37" s="27" t="n">
        <f aca="false">B36*$C$5+C36*$C$6</f>
        <v>0.24580096</v>
      </c>
    </row>
    <row r="38" customFormat="false" ht="15" hidden="false" customHeight="false" outlineLevel="0" collapsed="false">
      <c r="A38" s="13" t="n">
        <v>9</v>
      </c>
      <c r="B38" s="27" t="n">
        <f aca="false">B37*$B$5+C37*$B$6</f>
        <v>0.752519424</v>
      </c>
      <c r="C38" s="27" t="n">
        <f aca="false">B37*$C$5+C37*$C$6</f>
        <v>0.247480576</v>
      </c>
    </row>
    <row r="39" customFormat="false" ht="15" hidden="false" customHeight="false" outlineLevel="0" collapsed="false">
      <c r="A39" s="13" t="n">
        <v>10</v>
      </c>
      <c r="B39" s="27" t="n">
        <f aca="false">B38*$B$5+C38*$B$6</f>
        <v>0.7515116544</v>
      </c>
      <c r="C39" s="27" t="n">
        <f aca="false">B38*$C$5+C38*$C$6</f>
        <v>0.2484883456</v>
      </c>
    </row>
    <row r="40" customFormat="false" ht="15" hidden="false" customHeight="false" outlineLevel="0" collapsed="false">
      <c r="A40" s="13" t="n">
        <v>11</v>
      </c>
      <c r="B40" s="27" t="n">
        <f aca="false">B39*$B$5+C39*$B$6</f>
        <v>0.75090699264</v>
      </c>
      <c r="C40" s="27" t="n">
        <f aca="false">B39*$C$5+C39*$C$6</f>
        <v>0.24909300736</v>
      </c>
    </row>
    <row r="41" customFormat="false" ht="15" hidden="false" customHeight="false" outlineLevel="0" collapsed="false">
      <c r="A41" s="13" t="n">
        <v>12</v>
      </c>
      <c r="B41" s="27" t="n">
        <f aca="false">B40*$B$5+C40*$B$6</f>
        <v>0.750544195584</v>
      </c>
      <c r="C41" s="27" t="n">
        <f aca="false">B40*$C$5+C40*$C$6</f>
        <v>0.249455804416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3"/>
    <col collapsed="false" customWidth="true" hidden="false" outlineLevel="0" max="3" min="3" style="0" width="46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1" t="s">
        <v>204</v>
      </c>
    </row>
    <row r="3" customFormat="false" ht="15" hidden="false" customHeight="false" outlineLevel="0" collapsed="false">
      <c r="A3" s="8" t="s">
        <v>205</v>
      </c>
      <c r="B3" s="8" t="s">
        <v>20</v>
      </c>
      <c r="C3" s="8" t="s">
        <v>84</v>
      </c>
    </row>
    <row r="4" customFormat="false" ht="15" hidden="false" customHeight="false" outlineLevel="0" collapsed="false">
      <c r="A4" s="2" t="s">
        <v>206</v>
      </c>
      <c r="B4" s="20" t="n">
        <f aca="false">Reg_mean^2+Reg_sd^2</f>
        <v>2500</v>
      </c>
      <c r="C4" s="10" t="s">
        <v>207</v>
      </c>
    </row>
    <row r="5" customFormat="false" ht="15" hidden="false" customHeight="false" outlineLevel="0" collapsed="false">
      <c r="A5" s="2" t="s">
        <v>208</v>
      </c>
      <c r="B5" s="18" t="n">
        <f aca="false">Reg_lam*Reg_mean</f>
        <v>6</v>
      </c>
      <c r="C5" s="10" t="s">
        <v>209</v>
      </c>
    </row>
    <row r="6" customFormat="false" ht="15" hidden="false" customHeight="false" outlineLevel="0" collapsed="false">
      <c r="A6" s="2" t="s">
        <v>210</v>
      </c>
      <c r="B6" s="13" t="n">
        <f aca="false">Reg_lam*B4</f>
        <v>375</v>
      </c>
      <c r="C6" s="10" t="s">
        <v>211</v>
      </c>
    </row>
    <row r="7" customFormat="false" ht="15" hidden="false" customHeight="false" outlineLevel="0" collapsed="false">
      <c r="A7" s="2" t="s">
        <v>212</v>
      </c>
      <c r="B7" s="18" t="n">
        <f aca="false">SQRT(B6)</f>
        <v>19.3649167310371</v>
      </c>
      <c r="C7" s="10" t="s">
        <v>213</v>
      </c>
    </row>
    <row r="8" customFormat="false" ht="15" hidden="false" customHeight="false" outlineLevel="0" collapsed="false">
      <c r="A8" s="2" t="s">
        <v>214</v>
      </c>
      <c r="B8" s="18" t="n">
        <f aca="false">SQRT(5*B6)</f>
        <v>43.3012701892219</v>
      </c>
      <c r="C8" s="10" t="s">
        <v>215</v>
      </c>
    </row>
    <row r="9" customFormat="false" ht="15" hidden="false" customHeight="false" outlineLevel="0" collapsed="false">
      <c r="A9" s="2" t="s">
        <v>216</v>
      </c>
      <c r="B9" s="18" t="n">
        <f aca="false">1/Reg_lam</f>
        <v>6.66666666666667</v>
      </c>
      <c r="C9" s="10" t="s">
        <v>217</v>
      </c>
    </row>
    <row r="10" customFormat="false" ht="15" hidden="false" customHeight="false" outlineLevel="0" collapsed="false">
      <c r="A10" s="2" t="s">
        <v>218</v>
      </c>
      <c r="B10" s="19" t="n">
        <f aca="false">1-EXP(-Reg_lam)</f>
        <v>0.139292023574942</v>
      </c>
      <c r="C10" s="10" t="s">
        <v>219</v>
      </c>
    </row>
    <row r="11" customFormat="false" ht="15" hidden="false" customHeight="false" outlineLevel="0" collapsed="false">
      <c r="A11" s="2" t="s">
        <v>220</v>
      </c>
      <c r="B11" s="19" t="n">
        <f aca="false">1-EXP(-6*Reg_lam)/EXP(-5*Reg_lam)</f>
        <v>0.139292023574942</v>
      </c>
      <c r="C11" s="10" t="s">
        <v>221</v>
      </c>
    </row>
    <row r="12" customFormat="false" ht="15" hidden="false" customHeight="false" outlineLevel="0" collapsed="false">
      <c r="A12" s="2" t="s">
        <v>222</v>
      </c>
      <c r="B12" s="19" t="n">
        <f aca="false">1-EXP(-5*Reg_lam)</f>
        <v>0.527633447258985</v>
      </c>
    </row>
    <row r="13" customFormat="false" ht="15" hidden="false" customHeight="false" outlineLevel="0" collapsed="false">
      <c r="A13" s="2" t="s">
        <v>223</v>
      </c>
      <c r="B13" s="18" t="n">
        <f aca="false">(Reg_lam/2)*(2*Reg_mean)</f>
        <v>6</v>
      </c>
      <c r="C13" s="10" t="s">
        <v>224</v>
      </c>
    </row>
    <row r="14" customFormat="false" ht="15" hidden="false" customHeight="false" outlineLevel="0" collapsed="false">
      <c r="A14" s="2" t="s">
        <v>225</v>
      </c>
      <c r="B14" s="13" t="n">
        <f aca="false">(Reg_lam/2)*4*B4</f>
        <v>750</v>
      </c>
      <c r="C14" s="10" t="s">
        <v>226</v>
      </c>
    </row>
    <row r="15" customFormat="false" ht="15" hidden="false" customHeight="false" outlineLevel="0" collapsed="false">
      <c r="A15" s="2" t="s">
        <v>227</v>
      </c>
      <c r="B15" s="15" t="n">
        <f aca="false">(Reg_mean/Reg_sd)^2</f>
        <v>1.77777777777778</v>
      </c>
    </row>
    <row r="16" customFormat="false" ht="15" hidden="false" customHeight="false" outlineLevel="0" collapsed="false">
      <c r="A16" s="2" t="s">
        <v>228</v>
      </c>
      <c r="B16" s="15" t="n">
        <f aca="false">Reg_sd^2/Reg_mean</f>
        <v>22.5</v>
      </c>
    </row>
    <row r="18" customFormat="false" ht="15" hidden="false" customHeight="false" outlineLevel="0" collapsed="false">
      <c r="A18" s="8" t="s">
        <v>229</v>
      </c>
      <c r="B18" s="8" t="s">
        <v>20</v>
      </c>
      <c r="C18" s="8" t="s">
        <v>84</v>
      </c>
    </row>
    <row r="19" customFormat="false" ht="15" hidden="false" customHeight="false" outlineLevel="0" collapsed="false">
      <c r="A19" s="2" t="s">
        <v>208</v>
      </c>
      <c r="B19" s="18" t="n">
        <f aca="false">Lam_c*Close_mean</f>
        <v>12</v>
      </c>
      <c r="C19" s="10" t="s">
        <v>230</v>
      </c>
    </row>
    <row r="20" customFormat="false" ht="15" hidden="false" customHeight="false" outlineLevel="0" collapsed="false">
      <c r="A20" s="2" t="s">
        <v>210</v>
      </c>
      <c r="B20" s="20" t="n">
        <f aca="false">Lam_c*(Close_mean^2+Close_sd^2)</f>
        <v>1690</v>
      </c>
    </row>
    <row r="21" customFormat="false" ht="15" hidden="false" customHeight="false" outlineLevel="0" collapsed="false">
      <c r="A21" s="2" t="s">
        <v>212</v>
      </c>
      <c r="B21" s="18" t="n">
        <f aca="false">SQRT(B20)</f>
        <v>41.1096095821889</v>
      </c>
    </row>
    <row r="22" customFormat="false" ht="15" hidden="false" customHeight="false" outlineLevel="0" collapsed="false">
      <c r="A22" s="2" t="s">
        <v>231</v>
      </c>
      <c r="B22" s="19" t="n">
        <f aca="false">1-EXP(-Lam_c*Horizon_q/4)</f>
        <v>0.259181779318282</v>
      </c>
      <c r="C22" s="10" t="s">
        <v>232</v>
      </c>
    </row>
    <row r="25" customFormat="false" ht="23.85" hidden="false" customHeight="false" outlineLevel="0" collapsed="false">
      <c r="A25" s="8" t="s">
        <v>73</v>
      </c>
      <c r="B25" s="8" t="s">
        <v>233</v>
      </c>
      <c r="C25" s="8" t="s">
        <v>143</v>
      </c>
      <c r="D25" s="8" t="s">
        <v>234</v>
      </c>
      <c r="E25" s="8" t="s">
        <v>235</v>
      </c>
    </row>
    <row r="26" customFormat="false" ht="15" hidden="false" customHeight="false" outlineLevel="0" collapsed="false">
      <c r="A26" s="18" t="n">
        <v>0</v>
      </c>
      <c r="B26" s="18" t="n">
        <f aca="false">Reg_lam*Reg_mean*A26</f>
        <v>0</v>
      </c>
      <c r="C26" s="18" t="n">
        <f aca="false">SQRT($B$6*A26)</f>
        <v>0</v>
      </c>
      <c r="D26" s="18" t="n">
        <f aca="false">MAX(B26-2*C26,0)</f>
        <v>0</v>
      </c>
      <c r="E26" s="18" t="n">
        <f aca="false">B26+2*C26</f>
        <v>0</v>
      </c>
    </row>
    <row r="27" customFormat="false" ht="15" hidden="false" customHeight="false" outlineLevel="0" collapsed="false">
      <c r="A27" s="18" t="n">
        <v>0.5</v>
      </c>
      <c r="B27" s="18" t="n">
        <f aca="false">Reg_lam*Reg_mean*A27</f>
        <v>3</v>
      </c>
      <c r="C27" s="18" t="n">
        <f aca="false">SQRT($B$6*A27)</f>
        <v>13.6930639376292</v>
      </c>
      <c r="D27" s="18" t="n">
        <f aca="false">MAX(B27-2*C27,0)</f>
        <v>0</v>
      </c>
      <c r="E27" s="18" t="n">
        <f aca="false">B27+2*C27</f>
        <v>30.3861278752583</v>
      </c>
    </row>
    <row r="28" customFormat="false" ht="15" hidden="false" customHeight="false" outlineLevel="0" collapsed="false">
      <c r="A28" s="18" t="n">
        <v>1</v>
      </c>
      <c r="B28" s="18" t="n">
        <f aca="false">Reg_lam*Reg_mean*A28</f>
        <v>6</v>
      </c>
      <c r="C28" s="18" t="n">
        <f aca="false">SQRT($B$6*A28)</f>
        <v>19.3649167310371</v>
      </c>
      <c r="D28" s="18" t="n">
        <f aca="false">MAX(B28-2*C28,0)</f>
        <v>0</v>
      </c>
      <c r="E28" s="18" t="n">
        <f aca="false">B28+2*C28</f>
        <v>44.7298334620742</v>
      </c>
    </row>
    <row r="29" customFormat="false" ht="15" hidden="false" customHeight="false" outlineLevel="0" collapsed="false">
      <c r="A29" s="18" t="n">
        <v>1.5</v>
      </c>
      <c r="B29" s="18" t="n">
        <f aca="false">Reg_lam*Reg_mean*A29</f>
        <v>9</v>
      </c>
      <c r="C29" s="18" t="n">
        <f aca="false">SQRT($B$6*A29)</f>
        <v>23.7170824512628</v>
      </c>
      <c r="D29" s="18" t="n">
        <f aca="false">MAX(B29-2*C29,0)</f>
        <v>0</v>
      </c>
      <c r="E29" s="18" t="n">
        <f aca="false">B29+2*C29</f>
        <v>56.4341649025257</v>
      </c>
    </row>
    <row r="30" customFormat="false" ht="15" hidden="false" customHeight="false" outlineLevel="0" collapsed="false">
      <c r="A30" s="18" t="n">
        <v>2</v>
      </c>
      <c r="B30" s="18" t="n">
        <f aca="false">Reg_lam*Reg_mean*A30</f>
        <v>12</v>
      </c>
      <c r="C30" s="18" t="n">
        <f aca="false">SQRT($B$6*A30)</f>
        <v>27.3861278752583</v>
      </c>
      <c r="D30" s="18" t="n">
        <f aca="false">MAX(B30-2*C30,0)</f>
        <v>0</v>
      </c>
      <c r="E30" s="18" t="n">
        <f aca="false">B30+2*C30</f>
        <v>66.7722557505166</v>
      </c>
    </row>
    <row r="31" customFormat="false" ht="15" hidden="false" customHeight="false" outlineLevel="0" collapsed="false">
      <c r="A31" s="18" t="n">
        <v>2.5</v>
      </c>
      <c r="B31" s="18" t="n">
        <f aca="false">Reg_lam*Reg_mean*A31</f>
        <v>15</v>
      </c>
      <c r="C31" s="18" t="n">
        <f aca="false">SQRT($B$6*A31)</f>
        <v>30.6186217847897</v>
      </c>
      <c r="D31" s="18" t="n">
        <f aca="false">MAX(B31-2*C31,0)</f>
        <v>0</v>
      </c>
      <c r="E31" s="18" t="n">
        <f aca="false">B31+2*C31</f>
        <v>76.2372435695795</v>
      </c>
    </row>
    <row r="32" customFormat="false" ht="15" hidden="false" customHeight="false" outlineLevel="0" collapsed="false">
      <c r="A32" s="18" t="n">
        <v>3</v>
      </c>
      <c r="B32" s="18" t="n">
        <f aca="false">Reg_lam*Reg_mean*A32</f>
        <v>18</v>
      </c>
      <c r="C32" s="18" t="n">
        <f aca="false">SQRT($B$6*A32)</f>
        <v>33.5410196624968</v>
      </c>
      <c r="D32" s="18" t="n">
        <f aca="false">MAX(B32-2*C32,0)</f>
        <v>0</v>
      </c>
      <c r="E32" s="18" t="n">
        <f aca="false">B32+2*C32</f>
        <v>85.0820393249937</v>
      </c>
    </row>
    <row r="33" customFormat="false" ht="15" hidden="false" customHeight="false" outlineLevel="0" collapsed="false">
      <c r="A33" s="18" t="n">
        <v>3.5</v>
      </c>
      <c r="B33" s="18" t="n">
        <f aca="false">Reg_lam*Reg_mean*A33</f>
        <v>21</v>
      </c>
      <c r="C33" s="18" t="n">
        <f aca="false">SQRT($B$6*A33)</f>
        <v>36.2284418654736</v>
      </c>
      <c r="D33" s="18" t="n">
        <f aca="false">MAX(B33-2*C33,0)</f>
        <v>0</v>
      </c>
      <c r="E33" s="18" t="n">
        <f aca="false">B33+2*C33</f>
        <v>93.4568837309472</v>
      </c>
    </row>
    <row r="34" customFormat="false" ht="15" hidden="false" customHeight="false" outlineLevel="0" collapsed="false">
      <c r="A34" s="18" t="n">
        <v>4</v>
      </c>
      <c r="B34" s="18" t="n">
        <f aca="false">Reg_lam*Reg_mean*A34</f>
        <v>24</v>
      </c>
      <c r="C34" s="18" t="n">
        <f aca="false">SQRT($B$6*A34)</f>
        <v>38.7298334620742</v>
      </c>
      <c r="D34" s="18" t="n">
        <f aca="false">MAX(B34-2*C34,0)</f>
        <v>0</v>
      </c>
      <c r="E34" s="18" t="n">
        <f aca="false">B34+2*C34</f>
        <v>101.459666924148</v>
      </c>
    </row>
    <row r="35" customFormat="false" ht="15" hidden="false" customHeight="false" outlineLevel="0" collapsed="false">
      <c r="A35" s="18" t="n">
        <v>4.5</v>
      </c>
      <c r="B35" s="18" t="n">
        <f aca="false">Reg_lam*Reg_mean*A35</f>
        <v>27</v>
      </c>
      <c r="C35" s="18" t="n">
        <f aca="false">SQRT($B$6*A35)</f>
        <v>41.0791918128875</v>
      </c>
      <c r="D35" s="18" t="n">
        <f aca="false">MAX(B35-2*C35,0)</f>
        <v>0</v>
      </c>
      <c r="E35" s="18" t="n">
        <f aca="false">B35+2*C35</f>
        <v>109.158383625775</v>
      </c>
    </row>
    <row r="36" customFormat="false" ht="15" hidden="false" customHeight="false" outlineLevel="0" collapsed="false">
      <c r="A36" s="18" t="n">
        <v>5</v>
      </c>
      <c r="B36" s="18" t="n">
        <f aca="false">Reg_lam*Reg_mean*A36</f>
        <v>30</v>
      </c>
      <c r="C36" s="18" t="n">
        <f aca="false">SQRT($B$6*A36)</f>
        <v>43.3012701892219</v>
      </c>
      <c r="D36" s="18" t="n">
        <f aca="false">MAX(B36-2*C36,0)</f>
        <v>0</v>
      </c>
      <c r="E36" s="18" t="n">
        <f aca="false">B36+2*C36</f>
        <v>116.602540378444</v>
      </c>
    </row>
    <row r="37" customFormat="false" ht="15" hidden="false" customHeight="false" outlineLevel="0" collapsed="false">
      <c r="A37" s="18" t="n">
        <v>5.5</v>
      </c>
      <c r="B37" s="18" t="n">
        <f aca="false">Reg_lam*Reg_mean*A37</f>
        <v>33</v>
      </c>
      <c r="C37" s="18" t="n">
        <f aca="false">SQRT($B$6*A37)</f>
        <v>45.4147553114624</v>
      </c>
      <c r="D37" s="18" t="n">
        <f aca="false">MAX(B37-2*C37,0)</f>
        <v>0</v>
      </c>
      <c r="E37" s="18" t="n">
        <f aca="false">B37+2*C37</f>
        <v>123.829510622925</v>
      </c>
    </row>
    <row r="38" customFormat="false" ht="15" hidden="false" customHeight="false" outlineLevel="0" collapsed="false">
      <c r="A38" s="18" t="n">
        <v>6</v>
      </c>
      <c r="B38" s="18" t="n">
        <f aca="false">Reg_lam*Reg_mean*A38</f>
        <v>36</v>
      </c>
      <c r="C38" s="18" t="n">
        <f aca="false">SQRT($B$6*A38)</f>
        <v>47.4341649025257</v>
      </c>
      <c r="D38" s="18" t="n">
        <f aca="false">MAX(B38-2*C38,0)</f>
        <v>0</v>
      </c>
      <c r="E38" s="18" t="n">
        <f aca="false">B38+2*C38</f>
        <v>130.868329805051</v>
      </c>
    </row>
    <row r="39" customFormat="false" ht="15" hidden="false" customHeight="false" outlineLevel="0" collapsed="false">
      <c r="A39" s="18" t="n">
        <v>6.5</v>
      </c>
      <c r="B39" s="18" t="n">
        <f aca="false">Reg_lam*Reg_mean*A39</f>
        <v>39</v>
      </c>
      <c r="C39" s="18" t="n">
        <f aca="false">SQRT($B$6*A39)</f>
        <v>49.3710441453287</v>
      </c>
      <c r="D39" s="18" t="n">
        <f aca="false">MAX(B39-2*C39,0)</f>
        <v>0</v>
      </c>
      <c r="E39" s="18" t="n">
        <f aca="false">B39+2*C39</f>
        <v>137.742088290657</v>
      </c>
    </row>
    <row r="40" customFormat="false" ht="15" hidden="false" customHeight="false" outlineLevel="0" collapsed="false">
      <c r="A40" s="18" t="n">
        <v>7</v>
      </c>
      <c r="B40" s="18" t="n">
        <f aca="false">Reg_lam*Reg_mean*A40</f>
        <v>42</v>
      </c>
      <c r="C40" s="18" t="n">
        <f aca="false">SQRT($B$6*A40)</f>
        <v>51.234753829798</v>
      </c>
      <c r="D40" s="18" t="n">
        <f aca="false">MAX(B40-2*C40,0)</f>
        <v>0</v>
      </c>
      <c r="E40" s="18" t="n">
        <f aca="false">B40+2*C40</f>
        <v>144.469507659596</v>
      </c>
    </row>
    <row r="41" customFormat="false" ht="15" hidden="false" customHeight="false" outlineLevel="0" collapsed="false">
      <c r="A41" s="18" t="n">
        <v>7.5</v>
      </c>
      <c r="B41" s="18" t="n">
        <f aca="false">Reg_lam*Reg_mean*A41</f>
        <v>45</v>
      </c>
      <c r="C41" s="18" t="n">
        <f aca="false">SQRT($B$6*A41)</f>
        <v>53.0330085889911</v>
      </c>
      <c r="D41" s="18" t="n">
        <f aca="false">MAX(B41-2*C41,0)</f>
        <v>0</v>
      </c>
      <c r="E41" s="18" t="n">
        <f aca="false">B41+2*C41</f>
        <v>151.066017177982</v>
      </c>
    </row>
    <row r="42" customFormat="false" ht="15" hidden="false" customHeight="false" outlineLevel="0" collapsed="false">
      <c r="A42" s="18" t="n">
        <v>8</v>
      </c>
      <c r="B42" s="18" t="n">
        <f aca="false">Reg_lam*Reg_mean*A42</f>
        <v>48</v>
      </c>
      <c r="C42" s="18" t="n">
        <f aca="false">SQRT($B$6*A42)</f>
        <v>54.7722557505166</v>
      </c>
      <c r="D42" s="18" t="n">
        <f aca="false">MAX(B42-2*C42,0)</f>
        <v>0</v>
      </c>
      <c r="E42" s="18" t="n">
        <f aca="false">B42+2*C42</f>
        <v>157.544511501033</v>
      </c>
    </row>
    <row r="43" customFormat="false" ht="15" hidden="false" customHeight="false" outlineLevel="0" collapsed="false">
      <c r="A43" s="18" t="n">
        <v>8.5</v>
      </c>
      <c r="B43" s="18" t="n">
        <f aca="false">Reg_lam*Reg_mean*A43</f>
        <v>51</v>
      </c>
      <c r="C43" s="18" t="n">
        <f aca="false">SQRT($B$6*A43)</f>
        <v>56.4579489531811</v>
      </c>
      <c r="D43" s="18" t="n">
        <f aca="false">MAX(B43-2*C43,0)</f>
        <v>0</v>
      </c>
      <c r="E43" s="18" t="n">
        <f aca="false">B43+2*C43</f>
        <v>163.915897906362</v>
      </c>
    </row>
    <row r="44" customFormat="false" ht="15" hidden="false" customHeight="false" outlineLevel="0" collapsed="false">
      <c r="A44" s="18" t="n">
        <v>9</v>
      </c>
      <c r="B44" s="18" t="n">
        <f aca="false">Reg_lam*Reg_mean*A44</f>
        <v>54</v>
      </c>
      <c r="C44" s="18" t="n">
        <f aca="false">SQRT($B$6*A44)</f>
        <v>58.0947501931113</v>
      </c>
      <c r="D44" s="18" t="n">
        <f aca="false">MAX(B44-2*C44,0)</f>
        <v>0</v>
      </c>
      <c r="E44" s="18" t="n">
        <f aca="false">B44+2*C44</f>
        <v>170.189500386223</v>
      </c>
    </row>
    <row r="45" customFormat="false" ht="15" hidden="false" customHeight="false" outlineLevel="0" collapsed="false">
      <c r="A45" s="18" t="n">
        <v>9.5</v>
      </c>
      <c r="B45" s="18" t="n">
        <f aca="false">Reg_lam*Reg_mean*A45</f>
        <v>57</v>
      </c>
      <c r="C45" s="18" t="n">
        <f aca="false">SQRT($B$6*A45)</f>
        <v>59.6866819315666</v>
      </c>
      <c r="D45" s="18" t="n">
        <f aca="false">MAX(B45-2*C45,0)</f>
        <v>0</v>
      </c>
      <c r="E45" s="18" t="n">
        <f aca="false">B45+2*C45</f>
        <v>176.373363863133</v>
      </c>
    </row>
    <row r="46" customFormat="false" ht="15" hidden="false" customHeight="false" outlineLevel="0" collapsed="false">
      <c r="A46" s="18" t="n">
        <v>10</v>
      </c>
      <c r="B46" s="18" t="n">
        <f aca="false">Reg_lam*Reg_mean*A46</f>
        <v>60</v>
      </c>
      <c r="C46" s="18" t="n">
        <f aca="false">SQRT($B$6*A46)</f>
        <v>61.2372435695795</v>
      </c>
      <c r="D46" s="18" t="n">
        <f aca="false">MAX(B46-2*C46,0)</f>
        <v>0</v>
      </c>
      <c r="E46" s="18" t="n">
        <f aca="false">B46+2*C46</f>
        <v>182.474487139159</v>
      </c>
    </row>
    <row r="48" customFormat="false" ht="15" hidden="false" customHeight="false" outlineLevel="0" collapsed="false">
      <c r="A48" s="10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4" min="3" style="0" width="22"/>
    <col collapsed="false" customWidth="true" hidden="false" outlineLevel="0" max="5" min="5" style="0" width="24"/>
    <col collapsed="false" customWidth="true" hidden="false" outlineLevel="0" max="6" min="6" style="0" width="40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237</v>
      </c>
    </row>
    <row r="3" customFormat="false" ht="15" hidden="false" customHeight="false" outlineLevel="0" collapsed="false">
      <c r="A3" s="8" t="s">
        <v>238</v>
      </c>
      <c r="B3" s="8" t="s">
        <v>239</v>
      </c>
      <c r="C3" s="8" t="s">
        <v>240</v>
      </c>
      <c r="D3" s="8" t="s">
        <v>241</v>
      </c>
    </row>
    <row r="4" customFormat="false" ht="15" hidden="false" customHeight="false" outlineLevel="0" collapsed="false">
      <c r="A4" s="2" t="s">
        <v>242</v>
      </c>
      <c r="B4" s="11" t="n">
        <v>400</v>
      </c>
      <c r="C4" s="11" t="n">
        <v>100</v>
      </c>
      <c r="D4" s="18" t="n">
        <f aca="false">B4+C4</f>
        <v>500</v>
      </c>
      <c r="F4" s="2" t="s">
        <v>243</v>
      </c>
      <c r="G4" s="12" t="n">
        <v>0.92</v>
      </c>
    </row>
    <row r="5" customFormat="false" ht="15" hidden="false" customHeight="false" outlineLevel="0" collapsed="false">
      <c r="A5" s="2" t="s">
        <v>244</v>
      </c>
      <c r="B5" s="18" t="n">
        <f aca="false">$G$4*B4</f>
        <v>368</v>
      </c>
      <c r="C5" s="18" t="n">
        <f aca="false">$G$6*C4+$G$5*B4</f>
        <v>108</v>
      </c>
      <c r="D5" s="18" t="n">
        <f aca="false">B5+C5</f>
        <v>476</v>
      </c>
      <c r="F5" s="2" t="s">
        <v>245</v>
      </c>
      <c r="G5" s="12" t="n">
        <v>0.03</v>
      </c>
    </row>
    <row r="6" customFormat="false" ht="15" hidden="false" customHeight="false" outlineLevel="0" collapsed="false">
      <c r="A6" s="2" t="s">
        <v>246</v>
      </c>
      <c r="B6" s="18" t="n">
        <f aca="false">$G$4*B5</f>
        <v>338.56</v>
      </c>
      <c r="C6" s="18" t="n">
        <f aca="false">$G$6*C5+$G$5*B5</f>
        <v>114.72</v>
      </c>
      <c r="D6" s="18" t="n">
        <f aca="false">B6+C6</f>
        <v>453.28</v>
      </c>
      <c r="F6" s="2" t="s">
        <v>247</v>
      </c>
      <c r="G6" s="12" t="n">
        <v>0.96</v>
      </c>
    </row>
    <row r="7" customFormat="false" ht="15" hidden="false" customHeight="false" outlineLevel="0" collapsed="false">
      <c r="A7" s="2" t="s">
        <v>248</v>
      </c>
      <c r="B7" s="18" t="n">
        <f aca="false">$G$4*B6</f>
        <v>311.4752</v>
      </c>
      <c r="C7" s="18" t="n">
        <f aca="false">$G$6*C6+$G$5*B6</f>
        <v>120.288</v>
      </c>
      <c r="D7" s="18" t="n">
        <f aca="false">B7+C7</f>
        <v>431.7632</v>
      </c>
    </row>
    <row r="8" customFormat="false" ht="15" hidden="false" customHeight="false" outlineLevel="0" collapsed="false">
      <c r="A8" s="2" t="s">
        <v>249</v>
      </c>
      <c r="B8" s="18" t="n">
        <f aca="false">$G$4*B7</f>
        <v>286.557184</v>
      </c>
      <c r="C8" s="18" t="n">
        <f aca="false">$G$6*C7+$G$5*B7</f>
        <v>124.820736</v>
      </c>
      <c r="D8" s="18" t="n">
        <f aca="false">B8+C8</f>
        <v>411.37792</v>
      </c>
    </row>
    <row r="9" customFormat="false" ht="15" hidden="false" customHeight="false" outlineLevel="0" collapsed="false">
      <c r="A9" s="2" t="s">
        <v>250</v>
      </c>
      <c r="B9" s="18" t="n">
        <f aca="false">$G$4*B8</f>
        <v>263.63260928</v>
      </c>
      <c r="C9" s="18" t="n">
        <f aca="false">$G$6*C8+$G$5*B8</f>
        <v>128.42462208</v>
      </c>
      <c r="D9" s="18" t="n">
        <f aca="false">B9+C9</f>
        <v>392.05723136</v>
      </c>
    </row>
    <row r="10" customFormat="false" ht="15" hidden="false" customHeight="false" outlineLevel="0" collapsed="false">
      <c r="A10" s="10" t="s">
        <v>251</v>
      </c>
    </row>
    <row r="12" customFormat="false" ht="15" hidden="false" customHeight="false" outlineLevel="0" collapsed="false">
      <c r="A12" s="8" t="s">
        <v>252</v>
      </c>
      <c r="B12" s="8" t="s">
        <v>20</v>
      </c>
      <c r="C12" s="8" t="s">
        <v>84</v>
      </c>
    </row>
    <row r="13" customFormat="false" ht="15" hidden="false" customHeight="false" outlineLevel="0" collapsed="false">
      <c r="A13" s="2" t="s">
        <v>253</v>
      </c>
      <c r="B13" s="12" t="n">
        <v>0.9</v>
      </c>
    </row>
    <row r="14" customFormat="false" ht="15" hidden="false" customHeight="false" outlineLevel="0" collapsed="false">
      <c r="A14" s="2" t="s">
        <v>254</v>
      </c>
      <c r="B14" s="12" t="n">
        <v>0.6</v>
      </c>
    </row>
    <row r="16" customFormat="false" ht="23.85" hidden="false" customHeight="false" outlineLevel="0" collapsed="false">
      <c r="A16" s="8" t="s">
        <v>255</v>
      </c>
      <c r="B16" s="8" t="s">
        <v>256</v>
      </c>
      <c r="C16" s="8" t="s">
        <v>257</v>
      </c>
      <c r="D16" s="8" t="s">
        <v>258</v>
      </c>
      <c r="E16" s="8" t="s">
        <v>259</v>
      </c>
    </row>
    <row r="17" customFormat="false" ht="15" hidden="false" customHeight="false" outlineLevel="0" collapsed="false">
      <c r="A17" s="9" t="n">
        <v>1</v>
      </c>
      <c r="B17" s="17" t="n">
        <f aca="false">EXP($B$13*A17)</f>
        <v>2.45960311115695</v>
      </c>
      <c r="C17" s="17" t="n">
        <f aca="false">EXP(($B$13-$B$14^2/2)*A17)</f>
        <v>2.05443321064389</v>
      </c>
      <c r="D17" s="17" t="n">
        <f aca="false">B17-C17</f>
        <v>0.405169900513062</v>
      </c>
      <c r="E17" s="19" t="n">
        <f aca="false">NORMSDIST($B$14*SQRT(A17)/2)</f>
        <v>0.617911422188953</v>
      </c>
    </row>
    <row r="18" customFormat="false" ht="15" hidden="false" customHeight="false" outlineLevel="0" collapsed="false">
      <c r="A18" s="9" t="n">
        <v>2</v>
      </c>
      <c r="B18" s="17" t="n">
        <f aca="false">EXP($B$13*A18)</f>
        <v>6.04964746441295</v>
      </c>
      <c r="C18" s="17" t="n">
        <f aca="false">EXP(($B$13-$B$14^2/2)*A18)</f>
        <v>4.22069581699655</v>
      </c>
      <c r="D18" s="17" t="n">
        <f aca="false">B18-C18</f>
        <v>1.82895164741639</v>
      </c>
      <c r="E18" s="19" t="n">
        <f aca="false">NORMSDIST($B$14*SQRT(A18)/2)</f>
        <v>0.664313379729564</v>
      </c>
    </row>
    <row r="20" customFormat="false" ht="23.85" hidden="false" customHeight="false" outlineLevel="0" collapsed="false">
      <c r="A20" s="8" t="s">
        <v>260</v>
      </c>
      <c r="B20" s="8" t="s">
        <v>261</v>
      </c>
      <c r="C20" s="8" t="s">
        <v>262</v>
      </c>
      <c r="D20" s="8" t="s">
        <v>258</v>
      </c>
      <c r="E20" s="8" t="s">
        <v>263</v>
      </c>
    </row>
    <row r="21" customFormat="false" ht="15" hidden="false" customHeight="false" outlineLevel="0" collapsed="false">
      <c r="A21" s="11" t="n">
        <v>0</v>
      </c>
      <c r="B21" s="17" t="n">
        <f aca="false">EXP($B$13)</f>
        <v>2.45960311115695</v>
      </c>
      <c r="C21" s="17" t="n">
        <f aca="false">EXP($B$13-A21^2/2)</f>
        <v>2.45960311115695</v>
      </c>
      <c r="D21" s="17" t="n">
        <f aca="false">B21-C21</f>
        <v>0</v>
      </c>
      <c r="E21" s="19" t="n">
        <f aca="false">NORMSDIST(A21/2)</f>
        <v>0.5</v>
      </c>
    </row>
    <row r="22" customFormat="false" ht="15" hidden="false" customHeight="false" outlineLevel="0" collapsed="false">
      <c r="A22" s="11" t="n">
        <v>0.2</v>
      </c>
      <c r="B22" s="17" t="n">
        <f aca="false">EXP($B$13)</f>
        <v>2.45960311115695</v>
      </c>
      <c r="C22" s="17" t="n">
        <f aca="false">EXP($B$13-A22^2/2)</f>
        <v>2.41089970641721</v>
      </c>
      <c r="D22" s="17" t="n">
        <f aca="false">B22-C22</f>
        <v>0.0487034047397401</v>
      </c>
      <c r="E22" s="19" t="n">
        <f aca="false">NORMSDIST(A22/2)</f>
        <v>0.539827837277029</v>
      </c>
    </row>
    <row r="23" customFormat="false" ht="15" hidden="false" customHeight="false" outlineLevel="0" collapsed="false">
      <c r="A23" s="11" t="n">
        <v>0.4</v>
      </c>
      <c r="B23" s="17" t="n">
        <f aca="false">EXP($B$13)</f>
        <v>2.45960311115695</v>
      </c>
      <c r="C23" s="17" t="n">
        <f aca="false">EXP($B$13-A23^2/2)</f>
        <v>2.27049983753241</v>
      </c>
      <c r="D23" s="17" t="n">
        <f aca="false">B23-C23</f>
        <v>0.189103273624544</v>
      </c>
      <c r="E23" s="19" t="n">
        <f aca="false">NORMSDIST(A23/2)</f>
        <v>0.579259709439103</v>
      </c>
    </row>
    <row r="24" customFormat="false" ht="15" hidden="false" customHeight="false" outlineLevel="0" collapsed="false">
      <c r="A24" s="11" t="n">
        <v>0.6</v>
      </c>
      <c r="B24" s="17" t="n">
        <f aca="false">EXP($B$13)</f>
        <v>2.45960311115695</v>
      </c>
      <c r="C24" s="17" t="n">
        <f aca="false">EXP($B$13-A24^2/2)</f>
        <v>2.05443321064389</v>
      </c>
      <c r="D24" s="17" t="n">
        <f aca="false">B24-C24</f>
        <v>0.405169900513062</v>
      </c>
      <c r="E24" s="19" t="n">
        <f aca="false">NORMSDIST(A24/2)</f>
        <v>0.617911422188953</v>
      </c>
    </row>
    <row r="25" customFormat="false" ht="15" hidden="false" customHeight="false" outlineLevel="0" collapsed="false">
      <c r="A25" s="11" t="n">
        <v>0.8</v>
      </c>
      <c r="B25" s="17" t="n">
        <f aca="false">EXP($B$13)</f>
        <v>2.45960311115695</v>
      </c>
      <c r="C25" s="17" t="n">
        <f aca="false">EXP($B$13-A25^2/2)</f>
        <v>1.78603843075007</v>
      </c>
      <c r="D25" s="17" t="n">
        <f aca="false">B25-C25</f>
        <v>0.673564680406876</v>
      </c>
      <c r="E25" s="19" t="n">
        <f aca="false">NORMSDIST(A25/2)</f>
        <v>0.655421741610324</v>
      </c>
    </row>
    <row r="26" customFormat="false" ht="15" hidden="false" customHeight="false" outlineLevel="0" collapsed="false">
      <c r="A26" s="10" t="s">
        <v>264</v>
      </c>
    </row>
    <row r="28" customFormat="false" ht="15" hidden="false" customHeight="false" outlineLevel="0" collapsed="false">
      <c r="A28" s="8" t="s">
        <v>265</v>
      </c>
      <c r="B28" s="8" t="s">
        <v>20</v>
      </c>
      <c r="C28" s="8" t="s">
        <v>84</v>
      </c>
    </row>
    <row r="29" customFormat="false" ht="15" hidden="false" customHeight="false" outlineLevel="0" collapsed="false">
      <c r="A29" s="2" t="s">
        <v>266</v>
      </c>
      <c r="B29" s="29" t="n">
        <f aca="false">Plan!B20</f>
        <v>481.950382357786</v>
      </c>
      <c r="C29" s="10" t="s">
        <v>267</v>
      </c>
    </row>
    <row r="30" customFormat="false" ht="15" hidden="false" customHeight="false" outlineLevel="0" collapsed="false">
      <c r="A30" s="2" t="s">
        <v>268</v>
      </c>
      <c r="B30" s="29" t="n">
        <f aca="false">Plan!B31</f>
        <v>459.854053397919</v>
      </c>
      <c r="C30" s="10" t="s">
        <v>269</v>
      </c>
    </row>
    <row r="31" customFormat="false" ht="15" hidden="false" customHeight="false" outlineLevel="0" collapsed="false">
      <c r="A31" s="2" t="s">
        <v>270</v>
      </c>
      <c r="B31" s="30" t="n">
        <v>383.831512005111</v>
      </c>
      <c r="C31" s="10" t="s">
        <v>271</v>
      </c>
    </row>
    <row r="32" customFormat="false" ht="15" hidden="false" customHeight="false" outlineLevel="0" collapsed="false">
      <c r="A32" s="2" t="s">
        <v>272</v>
      </c>
      <c r="B32" s="18" t="n">
        <f aca="false">B29-B31</f>
        <v>98.1188703526749</v>
      </c>
      <c r="C32" s="10" t="s">
        <v>273</v>
      </c>
    </row>
    <row r="33" customFormat="false" ht="15" hidden="false" customHeight="false" outlineLevel="0" collapsed="false">
      <c r="A33" s="2" t="s">
        <v>274</v>
      </c>
      <c r="B33" s="18" t="n">
        <f aca="false">B30-B31</f>
        <v>76.0225413928084</v>
      </c>
    </row>
    <row r="35" customFormat="false" ht="23.85" hidden="false" customHeight="false" outlineLevel="0" collapsed="false">
      <c r="A35" s="8" t="s">
        <v>275</v>
      </c>
      <c r="B35" s="8" t="s">
        <v>276</v>
      </c>
      <c r="C35" s="8" t="s">
        <v>277</v>
      </c>
      <c r="D35" s="8" t="s">
        <v>278</v>
      </c>
    </row>
    <row r="36" customFormat="false" ht="15" hidden="false" customHeight="false" outlineLevel="0" collapsed="false">
      <c r="A36" s="2" t="s">
        <v>279</v>
      </c>
      <c r="B36" s="11" t="n">
        <v>1.2</v>
      </c>
      <c r="C36" s="9" t="n">
        <v>3</v>
      </c>
      <c r="D36" s="17" t="n">
        <f aca="false">B36^(2*C36)</f>
        <v>2.985984</v>
      </c>
    </row>
    <row r="37" customFormat="false" ht="15" hidden="false" customHeight="false" outlineLevel="0" collapsed="false">
      <c r="A37" s="2" t="s">
        <v>280</v>
      </c>
      <c r="B37" s="11" t="n">
        <v>0.8</v>
      </c>
      <c r="C37" s="9" t="n">
        <v>3</v>
      </c>
      <c r="D37" s="17" t="n">
        <f aca="false">B37^(2*C37)</f>
        <v>0.262144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22"/>
    <col collapsed="false" customWidth="true" hidden="false" outlineLevel="0" max="4" min="3" style="0" width="24"/>
    <col collapsed="false" customWidth="true" hidden="false" outlineLevel="0" max="6" min="5" style="0" width="18"/>
  </cols>
  <sheetData>
    <row r="1" customFormat="false" ht="15" hidden="false" customHeight="false" outlineLevel="0" collapsed="false">
      <c r="A1" s="1" t="s">
        <v>281</v>
      </c>
    </row>
    <row r="2" customFormat="false" ht="15" hidden="false" customHeight="false" outlineLevel="0" collapsed="false">
      <c r="A2" s="10" t="s">
        <v>282</v>
      </c>
    </row>
    <row r="4" customFormat="false" ht="23.85" hidden="false" customHeight="false" outlineLevel="0" collapsed="false">
      <c r="A4" s="8" t="s">
        <v>283</v>
      </c>
      <c r="B4" s="8" t="s">
        <v>284</v>
      </c>
      <c r="C4" s="8" t="s">
        <v>285</v>
      </c>
      <c r="D4" s="8" t="s">
        <v>286</v>
      </c>
      <c r="E4" s="8" t="s">
        <v>287</v>
      </c>
      <c r="F4" s="8" t="s">
        <v>288</v>
      </c>
    </row>
    <row r="5" customFormat="false" ht="15" hidden="false" customHeight="false" outlineLevel="0" collapsed="false">
      <c r="A5" s="2" t="s">
        <v>289</v>
      </c>
      <c r="B5" s="31" t="n">
        <f aca="false">Plan!B20</f>
        <v>481.950382357786</v>
      </c>
      <c r="C5" s="32" t="n">
        <v>0.24622</v>
      </c>
      <c r="D5" s="22" t="n">
        <f aca="false">SQRT(C5*(1-C5)/N_paths)</f>
        <v>0.00136233517021326</v>
      </c>
      <c r="E5" s="2" t="str">
        <f aca="false">IF(C5&lt;=Appetite_p,"yes","no")</f>
        <v>no</v>
      </c>
      <c r="F5" s="15" t="n">
        <f aca="false">C5/$C$5</f>
        <v>1</v>
      </c>
    </row>
    <row r="6" customFormat="false" ht="15" hidden="false" customHeight="false" outlineLevel="0" collapsed="false">
      <c r="A6" s="2" t="s">
        <v>290</v>
      </c>
      <c r="B6" s="31" t="n">
        <f aca="false">Plan!B20</f>
        <v>481.950382357786</v>
      </c>
      <c r="C6" s="32" t="n">
        <v>0.08403</v>
      </c>
      <c r="D6" s="22" t="n">
        <f aca="false">SQRT(C6*(1-C6)/N_paths)</f>
        <v>0.000877319548967194</v>
      </c>
      <c r="E6" s="2" t="str">
        <f aca="false">IF(C6&lt;=Appetite_p,"yes","no")</f>
        <v>no</v>
      </c>
      <c r="F6" s="15" t="n">
        <f aca="false">C6/$C$5</f>
        <v>0.341280155958086</v>
      </c>
    </row>
    <row r="7" customFormat="false" ht="15" hidden="false" customHeight="false" outlineLevel="0" collapsed="false">
      <c r="A7" s="2" t="s">
        <v>291</v>
      </c>
      <c r="B7" s="31" t="n">
        <f aca="false">Plan!B20</f>
        <v>481.950382357786</v>
      </c>
      <c r="C7" s="32" t="n">
        <v>0.10619</v>
      </c>
      <c r="D7" s="22" t="n">
        <f aca="false">SQRT(C7*(1-C7)/N_paths)</f>
        <v>0.000974236541605785</v>
      </c>
      <c r="E7" s="2" t="str">
        <f aca="false">IF(C7&lt;=Appetite_p,"yes","no")</f>
        <v>no</v>
      </c>
      <c r="F7" s="15" t="n">
        <f aca="false">C7/$C$5</f>
        <v>0.431280968239786</v>
      </c>
    </row>
    <row r="8" customFormat="false" ht="15" hidden="false" customHeight="false" outlineLevel="0" collapsed="false">
      <c r="A8" s="2" t="s">
        <v>292</v>
      </c>
      <c r="B8" s="31" t="n">
        <f aca="false">Plan!B20</f>
        <v>481.950382357786</v>
      </c>
      <c r="C8" s="32" t="n">
        <v>0.12374</v>
      </c>
      <c r="D8" s="22" t="n">
        <f aca="false">SQRT(C8*(1-C8)/N_paths)</f>
        <v>0.00104128964462344</v>
      </c>
      <c r="E8" s="2" t="str">
        <f aca="false">IF(C8&lt;=Appetite_p,"yes","no")</f>
        <v>no</v>
      </c>
      <c r="F8" s="15" t="n">
        <f aca="false">C8/$C$5</f>
        <v>0.502558687352774</v>
      </c>
    </row>
    <row r="9" customFormat="false" ht="15" hidden="false" customHeight="false" outlineLevel="0" collapsed="false">
      <c r="A9" s="2" t="s">
        <v>293</v>
      </c>
      <c r="B9" s="31" t="n">
        <f aca="false">Plan!B33</f>
        <v>530.973917139149</v>
      </c>
      <c r="C9" s="32" t="n">
        <v>0.13068</v>
      </c>
      <c r="D9" s="22" t="n">
        <f aca="false">SQRT(C9*(1-C9)/N_paths)</f>
        <v>0.00106584585001772</v>
      </c>
      <c r="E9" s="2" t="str">
        <f aca="false">IF(C9&lt;=Appetite_p,"yes","no")</f>
        <v>no</v>
      </c>
      <c r="F9" s="15" t="n">
        <f aca="false">C9/$C$5</f>
        <v>0.530744862318252</v>
      </c>
    </row>
    <row r="10" customFormat="false" ht="15" hidden="false" customHeight="false" outlineLevel="0" collapsed="false">
      <c r="A10" s="4" t="s">
        <v>294</v>
      </c>
      <c r="B10" s="31" t="n">
        <f aca="false">Plan!B33</f>
        <v>530.973917139149</v>
      </c>
      <c r="C10" s="32" t="n">
        <v>0.03003</v>
      </c>
      <c r="D10" s="22" t="n">
        <f aca="false">SQRT(C10*(1-C10)/N_paths)</f>
        <v>0.000539705466898382</v>
      </c>
      <c r="E10" s="2" t="str">
        <f aca="false">IF(C10&lt;=Appetite_p,"yes","no")</f>
        <v>yes</v>
      </c>
      <c r="F10" s="15" t="n">
        <f aca="false">C10/$C$5</f>
        <v>0.121964097148891</v>
      </c>
    </row>
    <row r="12" customFormat="false" ht="15" hidden="false" customHeight="false" outlineLevel="0" collapsed="false">
      <c r="A12" s="2" t="s">
        <v>295</v>
      </c>
      <c r="B12" s="21" t="n">
        <f aca="false">MIN(D5:D10)</f>
        <v>0.000539705466898382</v>
      </c>
      <c r="C12" s="10" t="s">
        <v>296</v>
      </c>
    </row>
    <row r="13" customFormat="false" ht="15" hidden="false" customHeight="false" outlineLevel="0" collapsed="false">
      <c r="A13" s="2" t="s">
        <v>297</v>
      </c>
      <c r="B13" s="21" t="n">
        <f aca="false">MAX(D5:D10)</f>
        <v>0.00136233517021326</v>
      </c>
      <c r="C13" s="10" t="s">
        <v>298</v>
      </c>
    </row>
    <row r="14" customFormat="false" ht="15" hidden="false" customHeight="false" outlineLevel="0" collapsed="false">
      <c r="A14" s="2" t="s">
        <v>299</v>
      </c>
      <c r="B14" s="19" t="n">
        <f aca="false">C5-(C6+C7)</f>
        <v>0.056</v>
      </c>
      <c r="C14" s="10" t="s">
        <v>300</v>
      </c>
    </row>
    <row r="16" customFormat="false" ht="15" hidden="false" customHeight="false" outlineLevel="0" collapsed="false">
      <c r="A16" s="8" t="s">
        <v>301</v>
      </c>
      <c r="B16" s="8" t="s">
        <v>20</v>
      </c>
      <c r="C16" s="8" t="s">
        <v>84</v>
      </c>
    </row>
    <row r="17" customFormat="false" ht="15" hidden="false" customHeight="false" outlineLevel="0" collapsed="false">
      <c r="A17" s="2" t="s">
        <v>302</v>
      </c>
      <c r="B17" s="29" t="n">
        <f aca="false">Plan!B20</f>
        <v>481.950382357786</v>
      </c>
      <c r="C17" s="10" t="s">
        <v>267</v>
      </c>
    </row>
    <row r="18" customFormat="false" ht="15" hidden="false" customHeight="false" outlineLevel="0" collapsed="false">
      <c r="A18" s="2" t="s">
        <v>303</v>
      </c>
      <c r="B18" s="29" t="n">
        <f aca="false">Plan!B31</f>
        <v>459.854053397919</v>
      </c>
      <c r="C18" s="10" t="s">
        <v>269</v>
      </c>
    </row>
    <row r="19" customFormat="false" ht="15" hidden="false" customHeight="false" outlineLevel="0" collapsed="false">
      <c r="A19" s="2" t="s">
        <v>304</v>
      </c>
      <c r="B19" s="30" t="n">
        <v>459.941506840717</v>
      </c>
    </row>
    <row r="20" customFormat="false" ht="15" hidden="false" customHeight="false" outlineLevel="0" collapsed="false">
      <c r="A20" s="2" t="s">
        <v>305</v>
      </c>
      <c r="B20" s="30" t="n">
        <v>383.831512005111</v>
      </c>
      <c r="C20" s="10" t="s">
        <v>271</v>
      </c>
    </row>
    <row r="21" customFormat="false" ht="15" hidden="false" customHeight="false" outlineLevel="0" collapsed="false">
      <c r="A21" s="2" t="s">
        <v>306</v>
      </c>
      <c r="B21" s="30" t="n">
        <v>399.002650894989</v>
      </c>
    </row>
    <row r="22" customFormat="false" ht="15" hidden="false" customHeight="false" outlineLevel="0" collapsed="false">
      <c r="A22" s="2" t="s">
        <v>307</v>
      </c>
      <c r="B22" s="18" t="n">
        <f aca="false">B17-B20</f>
        <v>98.1188703526749</v>
      </c>
      <c r="C22" s="10" t="s">
        <v>273</v>
      </c>
    </row>
    <row r="24" customFormat="false" ht="15" hidden="false" customHeight="false" outlineLevel="0" collapsed="false">
      <c r="A24" s="8" t="s">
        <v>308</v>
      </c>
      <c r="B24" s="8" t="s">
        <v>20</v>
      </c>
      <c r="C24" s="8" t="s">
        <v>84</v>
      </c>
    </row>
    <row r="25" customFormat="false" ht="15" hidden="false" customHeight="false" outlineLevel="0" collapsed="false">
      <c r="A25" s="2" t="s">
        <v>309</v>
      </c>
      <c r="B25" s="32" t="n">
        <v>0.25912</v>
      </c>
      <c r="C25" s="10" t="s">
        <v>310</v>
      </c>
    </row>
    <row r="26" customFormat="false" ht="15" hidden="false" customHeight="false" outlineLevel="0" collapsed="false">
      <c r="A26" s="2" t="s">
        <v>311</v>
      </c>
      <c r="B26" s="32" t="n">
        <v>0.709015128125965</v>
      </c>
      <c r="C26" s="10" t="s">
        <v>312</v>
      </c>
    </row>
    <row r="27" customFormat="false" ht="15" hidden="false" customHeight="false" outlineLevel="0" collapsed="false">
      <c r="A27" s="2" t="s">
        <v>313</v>
      </c>
      <c r="B27" s="32" t="n">
        <v>0.0843591404815895</v>
      </c>
      <c r="C27" s="10" t="s">
        <v>314</v>
      </c>
    </row>
    <row r="28" customFormat="false" ht="15" hidden="false" customHeight="false" outlineLevel="0" collapsed="false">
      <c r="A28" s="2" t="s">
        <v>315</v>
      </c>
      <c r="B28" s="27" t="n">
        <f aca="false">B25*B26+(1-B25)*B27</f>
        <v>0.24622</v>
      </c>
      <c r="C28" s="10" t="s">
        <v>316</v>
      </c>
    </row>
    <row r="29" customFormat="false" ht="15" hidden="false" customHeight="false" outlineLevel="0" collapsed="false">
      <c r="A29" s="2" t="s">
        <v>317</v>
      </c>
      <c r="B29" s="19" t="n">
        <f aca="false">B25*B26/B28</f>
        <v>0.746161968970839</v>
      </c>
      <c r="C29" s="10" t="s">
        <v>318</v>
      </c>
    </row>
    <row r="30" customFormat="false" ht="15" hidden="false" customHeight="false" outlineLevel="0" collapsed="false">
      <c r="A30" s="2" t="s">
        <v>319</v>
      </c>
      <c r="B30" s="27" t="n">
        <f aca="false">B28*(1-B28)</f>
        <v>0.1855957116</v>
      </c>
      <c r="C30" s="10" t="s">
        <v>320</v>
      </c>
    </row>
    <row r="31" customFormat="false" ht="15" hidden="false" customHeight="false" outlineLevel="0" collapsed="false">
      <c r="A31" s="2" t="s">
        <v>321</v>
      </c>
      <c r="B31" s="27" t="n">
        <f aca="false">B25*B26*(1-B26)+(1-B25)*B27*(1-B27)</f>
        <v>0.110687294380598</v>
      </c>
      <c r="C31" s="10" t="s">
        <v>322</v>
      </c>
    </row>
    <row r="32" customFormat="false" ht="15" hidden="false" customHeight="false" outlineLevel="0" collapsed="false">
      <c r="A32" s="2" t="s">
        <v>323</v>
      </c>
      <c r="B32" s="27" t="n">
        <f aca="false">B25*B26^2+(1-B25)*B27^2-B28^2</f>
        <v>0.0749084172194016</v>
      </c>
      <c r="C32" s="10" t="s">
        <v>324</v>
      </c>
    </row>
    <row r="33" customFormat="false" ht="15" hidden="false" customHeight="false" outlineLevel="0" collapsed="false">
      <c r="A33" s="2" t="s">
        <v>325</v>
      </c>
      <c r="B33" s="33" t="n">
        <f aca="false">B32/B30</f>
        <v>0.403610711549445</v>
      </c>
      <c r="C33" s="10" t="s">
        <v>326</v>
      </c>
    </row>
    <row r="34" customFormat="false" ht="15" hidden="false" customHeight="false" outlineLevel="0" collapsed="false">
      <c r="A34" s="2" t="s">
        <v>327</v>
      </c>
      <c r="B34" s="25" t="n">
        <f aca="false">B31+B32-B30</f>
        <v>0</v>
      </c>
      <c r="C34" s="10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26"/>
  </cols>
  <sheetData>
    <row r="1" customFormat="false" ht="15" hidden="false" customHeight="false" outlineLevel="0" collapsed="false">
      <c r="A1" s="1" t="s">
        <v>329</v>
      </c>
    </row>
    <row r="2" customFormat="false" ht="15" hidden="false" customHeight="false" outlineLevel="0" collapsed="false">
      <c r="A2" s="10" t="s">
        <v>330</v>
      </c>
    </row>
    <row r="4" customFormat="false" ht="15" hidden="false" customHeight="false" outlineLevel="0" collapsed="false">
      <c r="A4" s="8" t="s">
        <v>331</v>
      </c>
      <c r="B4" s="8" t="s">
        <v>332</v>
      </c>
      <c r="C4" s="8" t="s">
        <v>333</v>
      </c>
      <c r="D4" s="8" t="s">
        <v>286</v>
      </c>
      <c r="E4" s="8" t="s">
        <v>334</v>
      </c>
    </row>
    <row r="5" customFormat="false" ht="15" hidden="false" customHeight="false" outlineLevel="0" collapsed="false">
      <c r="A5" s="16" t="n">
        <v>100</v>
      </c>
      <c r="B5" s="13" t="n">
        <v>200</v>
      </c>
      <c r="C5" s="34" t="n">
        <v>0.25</v>
      </c>
      <c r="D5" s="21" t="n">
        <f aca="false">SQRT(C5*(1-C5)/A5)</f>
        <v>0.0433012701892219</v>
      </c>
      <c r="E5" s="10" t="s">
        <v>335</v>
      </c>
    </row>
    <row r="6" customFormat="false" ht="15" hidden="false" customHeight="false" outlineLevel="0" collapsed="false">
      <c r="A6" s="16" t="n">
        <v>1000</v>
      </c>
      <c r="B6" s="13" t="n">
        <v>1100</v>
      </c>
      <c r="C6" s="34" t="n">
        <v>0.252</v>
      </c>
      <c r="D6" s="21" t="n">
        <f aca="false">SQRT(C6*(1-C6)/A6)</f>
        <v>0.013729384545565</v>
      </c>
      <c r="E6" s="10" t="s">
        <v>336</v>
      </c>
    </row>
    <row r="7" customFormat="false" ht="15" hidden="false" customHeight="false" outlineLevel="0" collapsed="false">
      <c r="A7" s="16" t="n">
        <v>10000</v>
      </c>
      <c r="B7" s="13" t="n">
        <v>10100</v>
      </c>
      <c r="C7" s="34" t="n">
        <v>0.2449</v>
      </c>
      <c r="D7" s="21" t="n">
        <f aca="false">SQRT(C7*(1-C7)/A7)</f>
        <v>0.0043002789444407</v>
      </c>
      <c r="E7" s="10" t="s">
        <v>337</v>
      </c>
    </row>
    <row r="8" customFormat="false" ht="15" hidden="false" customHeight="false" outlineLevel="0" collapsed="false">
      <c r="A8" s="16" t="n">
        <v>100000</v>
      </c>
      <c r="B8" s="13" t="n">
        <v>8</v>
      </c>
      <c r="C8" s="34" t="n">
        <v>0.24622</v>
      </c>
      <c r="D8" s="21" t="n">
        <f aca="false">SQRT(C8*(1-C8)/A8)</f>
        <v>0.00136233517021326</v>
      </c>
      <c r="E8" s="10" t="s">
        <v>338</v>
      </c>
    </row>
    <row r="10" customFormat="false" ht="15" hidden="false" customHeight="false" outlineLevel="0" collapsed="false">
      <c r="A10" s="8" t="s">
        <v>339</v>
      </c>
      <c r="B10" s="8" t="s">
        <v>20</v>
      </c>
      <c r="C10" s="8" t="s">
        <v>84</v>
      </c>
    </row>
    <row r="11" customFormat="false" ht="15" hidden="false" customHeight="false" outlineLevel="0" collapsed="false">
      <c r="A11" s="2" t="s">
        <v>340</v>
      </c>
      <c r="B11" s="26" t="n">
        <v>0.001</v>
      </c>
      <c r="C11" s="10" t="s">
        <v>341</v>
      </c>
    </row>
    <row r="12" customFormat="false" ht="15" hidden="false" customHeight="false" outlineLevel="0" collapsed="false">
      <c r="A12" s="2" t="s">
        <v>342</v>
      </c>
      <c r="B12" s="20" t="n">
        <f aca="false">0.05*0.95/B11^2</f>
        <v>47500</v>
      </c>
      <c r="C12" s="10" t="s">
        <v>343</v>
      </c>
    </row>
    <row r="13" customFormat="false" ht="15" hidden="false" customHeight="false" outlineLevel="0" collapsed="false">
      <c r="A13" s="2" t="s">
        <v>344</v>
      </c>
      <c r="B13" s="20" t="n">
        <f aca="false">0.25*0.75/B11^2</f>
        <v>187500</v>
      </c>
      <c r="C13" s="10" t="s">
        <v>345</v>
      </c>
    </row>
    <row r="14" customFormat="false" ht="15" hidden="false" customHeight="false" outlineLevel="0" collapsed="false">
      <c r="A14" s="2" t="s">
        <v>346</v>
      </c>
      <c r="B14" s="20" t="n">
        <f aca="false">0.25*0.75/(B11/10)^2</f>
        <v>18750000</v>
      </c>
      <c r="C14" s="10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7" min="2" style="0" width="10"/>
  </cols>
  <sheetData>
    <row r="1" customFormat="false" ht="15" hidden="false" customHeight="false" outlineLevel="0" collapsed="false">
      <c r="A1" s="1" t="s">
        <v>348</v>
      </c>
    </row>
    <row r="2" customFormat="false" ht="15" hidden="false" customHeight="false" outlineLevel="0" collapsed="false">
      <c r="A2" s="10" t="s">
        <v>349</v>
      </c>
    </row>
    <row r="4" customFormat="false" ht="35.05" hidden="false" customHeight="false" outlineLevel="0" collapsed="false">
      <c r="A4" s="8" t="s">
        <v>350</v>
      </c>
      <c r="B4" s="8" t="s">
        <v>351</v>
      </c>
      <c r="C4" s="8" t="s">
        <v>352</v>
      </c>
      <c r="D4" s="8" t="s">
        <v>353</v>
      </c>
      <c r="E4" s="8" t="s">
        <v>354</v>
      </c>
      <c r="F4" s="8" t="s">
        <v>355</v>
      </c>
      <c r="G4" s="8" t="s">
        <v>356</v>
      </c>
      <c r="H4" s="8" t="s">
        <v>357</v>
      </c>
      <c r="I4" s="8" t="s">
        <v>358</v>
      </c>
      <c r="J4" s="8" t="s">
        <v>359</v>
      </c>
      <c r="K4" s="8" t="s">
        <v>360</v>
      </c>
      <c r="L4" s="8" t="s">
        <v>361</v>
      </c>
      <c r="M4" s="8" t="s">
        <v>362</v>
      </c>
      <c r="N4" s="8" t="s">
        <v>363</v>
      </c>
      <c r="O4" s="8" t="s">
        <v>364</v>
      </c>
      <c r="P4" s="8" t="s">
        <v>365</v>
      </c>
      <c r="Q4" s="8" t="s">
        <v>366</v>
      </c>
      <c r="R4" s="8" t="s">
        <v>367</v>
      </c>
      <c r="S4" s="8" t="s">
        <v>368</v>
      </c>
      <c r="T4" s="8" t="s">
        <v>369</v>
      </c>
      <c r="U4" s="8" t="s">
        <v>370</v>
      </c>
      <c r="V4" s="8" t="s">
        <v>371</v>
      </c>
      <c r="W4" s="8" t="s">
        <v>372</v>
      </c>
      <c r="X4" s="8" t="s">
        <v>373</v>
      </c>
      <c r="Y4" s="8" t="s">
        <v>374</v>
      </c>
      <c r="Z4" s="8" t="s">
        <v>375</v>
      </c>
      <c r="AA4" s="8" t="s">
        <v>376</v>
      </c>
      <c r="AB4" s="8" t="s">
        <v>377</v>
      </c>
      <c r="AC4" s="8" t="s">
        <v>378</v>
      </c>
      <c r="AD4" s="8" t="s">
        <v>379</v>
      </c>
      <c r="AE4" s="8" t="s">
        <v>380</v>
      </c>
      <c r="AF4" s="8" t="s">
        <v>381</v>
      </c>
      <c r="AG4" s="8" t="s">
        <v>382</v>
      </c>
      <c r="AH4" s="8" t="s">
        <v>383</v>
      </c>
      <c r="AI4" s="8" t="s">
        <v>384</v>
      </c>
      <c r="AJ4" s="8" t="s">
        <v>385</v>
      </c>
      <c r="AK4" s="8" t="s">
        <v>386</v>
      </c>
    </row>
    <row r="5" customFormat="false" ht="15" hidden="false" customHeight="false" outlineLevel="0" collapsed="false">
      <c r="A5" s="2" t="n">
        <v>1</v>
      </c>
      <c r="B5" s="35" t="n">
        <v>-1.73826639849688</v>
      </c>
      <c r="C5" s="35" t="n">
        <v>-0.823548479829151</v>
      </c>
      <c r="D5" s="35" t="n">
        <v>-0.260354999972195</v>
      </c>
      <c r="E5" s="35" t="n">
        <v>0.58003542739498</v>
      </c>
      <c r="F5" s="35" t="n">
        <v>0.399117249930236</v>
      </c>
      <c r="G5" s="35" t="n">
        <v>2.23978725856305</v>
      </c>
      <c r="H5" s="35" t="n">
        <v>-1.69171649013656</v>
      </c>
      <c r="I5" s="35" t="n">
        <v>0.290641173258915</v>
      </c>
      <c r="J5" s="35" t="n">
        <v>-0.252696936258323</v>
      </c>
      <c r="K5" s="35" t="n">
        <v>-0.00388330287219185</v>
      </c>
      <c r="L5" s="35" t="n">
        <v>-0.331442299712487</v>
      </c>
      <c r="M5" s="35" t="n">
        <v>0.193508983467883</v>
      </c>
      <c r="V5" s="36" t="n">
        <v>116.261077857656</v>
      </c>
    </row>
    <row r="6" customFormat="false" ht="15" hidden="false" customHeight="false" outlineLevel="0" collapsed="false">
      <c r="A6" s="2" t="n">
        <v>2</v>
      </c>
      <c r="B6" s="35" t="n">
        <v>-1.33664279318113</v>
      </c>
      <c r="C6" s="35" t="n">
        <v>-0.379695737423162</v>
      </c>
      <c r="D6" s="35" t="n">
        <v>0.685839112525739</v>
      </c>
      <c r="E6" s="35" t="n">
        <v>0.0940853084318347</v>
      </c>
      <c r="F6" s="35" t="n">
        <v>-0.054433325067557</v>
      </c>
      <c r="G6" s="35" t="n">
        <v>0.245351985822344</v>
      </c>
      <c r="H6" s="35" t="n">
        <v>1.26942263243078</v>
      </c>
      <c r="I6" s="35" t="n">
        <v>1.75333537109801</v>
      </c>
      <c r="J6" s="35" t="n">
        <v>-0.989265480098551</v>
      </c>
      <c r="K6" s="35" t="n">
        <v>-0.109238998873757</v>
      </c>
      <c r="L6" s="35" t="n">
        <v>0.00177842291958064</v>
      </c>
      <c r="M6" s="35" t="n">
        <v>1.82979276987577</v>
      </c>
    </row>
    <row r="7" customFormat="false" ht="15" hidden="false" customHeight="false" outlineLevel="0" collapsed="false">
      <c r="A7" s="2" t="n">
        <v>3</v>
      </c>
      <c r="B7" s="35" t="n">
        <v>-1.36110670856499</v>
      </c>
      <c r="C7" s="35" t="n">
        <v>-0.474136607121843</v>
      </c>
      <c r="D7" s="35" t="n">
        <v>-0.874109141717476</v>
      </c>
      <c r="E7" s="35" t="n">
        <v>0.884593582392526</v>
      </c>
      <c r="F7" s="35" t="n">
        <v>0.421935285453231</v>
      </c>
      <c r="G7" s="35" t="n">
        <v>-0.0977114115690744</v>
      </c>
      <c r="H7" s="35" t="n">
        <v>2.00835555278341</v>
      </c>
      <c r="I7" s="35" t="n">
        <v>-0.938895051949274</v>
      </c>
      <c r="J7" s="35" t="n">
        <v>0.217391859826499</v>
      </c>
      <c r="K7" s="35" t="n">
        <v>-0.627816021446863</v>
      </c>
      <c r="L7" s="35" t="n">
        <v>0.663957387105018</v>
      </c>
      <c r="M7" s="35" t="n">
        <v>0.489297681678754</v>
      </c>
      <c r="W7" s="36" t="n">
        <v>88.7328102452363</v>
      </c>
    </row>
    <row r="8" customFormat="false" ht="15" hidden="false" customHeight="false" outlineLevel="0" collapsed="false">
      <c r="A8" s="2" t="n">
        <v>4</v>
      </c>
      <c r="B8" s="35" t="n">
        <v>-0.35161713127841</v>
      </c>
      <c r="C8" s="35" t="n">
        <v>-0.621232956061794</v>
      </c>
      <c r="D8" s="35" t="n">
        <v>-1.13049019405193</v>
      </c>
      <c r="E8" s="35" t="n">
        <v>0.477928093176276</v>
      </c>
      <c r="F8" s="35" t="n">
        <v>1.07910835263265</v>
      </c>
      <c r="G8" s="35" t="n">
        <v>-0.540003999709568</v>
      </c>
      <c r="H8" s="35" t="n">
        <v>0.184335499161938</v>
      </c>
      <c r="I8" s="35" t="n">
        <v>-0.36632147612795</v>
      </c>
      <c r="J8" s="35" t="n">
        <v>0.574799837257341</v>
      </c>
      <c r="K8" s="35" t="n">
        <v>0.940282608390351</v>
      </c>
      <c r="L8" s="35" t="n">
        <v>-0.493847523096324</v>
      </c>
      <c r="M8" s="35" t="n">
        <v>-0.0589887411497229</v>
      </c>
      <c r="N8" s="36" t="n">
        <v>242.21483896732</v>
      </c>
      <c r="S8" s="36" t="n">
        <v>191.909509650287</v>
      </c>
    </row>
    <row r="9" customFormat="false" ht="15" hidden="false" customHeight="false" outlineLevel="0" collapsed="false">
      <c r="A9" s="2" t="n">
        <v>5</v>
      </c>
      <c r="B9" s="35" t="n">
        <v>-2.3125815796967</v>
      </c>
      <c r="C9" s="35" t="n">
        <v>-0.87614561859338</v>
      </c>
      <c r="D9" s="35" t="n">
        <v>0.934728520515365</v>
      </c>
      <c r="E9" s="35" t="n">
        <v>-0.918808219065765</v>
      </c>
      <c r="F9" s="35" t="n">
        <v>-1.35380164270959</v>
      </c>
      <c r="G9" s="35" t="n">
        <v>1.06482681479284</v>
      </c>
      <c r="H9" s="35" t="n">
        <v>-0.930369083814113</v>
      </c>
      <c r="I9" s="35" t="n">
        <v>-0.818677009037519</v>
      </c>
      <c r="J9" s="35" t="n">
        <v>-0.0555445146515072</v>
      </c>
      <c r="K9" s="35" t="n">
        <v>-0.33018556555733</v>
      </c>
      <c r="L9" s="35" t="n">
        <v>-0.692109947782811</v>
      </c>
      <c r="M9" s="35" t="n">
        <v>0.276946388562173</v>
      </c>
      <c r="W9" s="36" t="n">
        <v>121.300200596511</v>
      </c>
    </row>
    <row r="10" customFormat="false" ht="15" hidden="false" customHeight="false" outlineLevel="0" collapsed="false">
      <c r="A10" s="2" t="n">
        <v>6</v>
      </c>
      <c r="B10" s="35" t="n">
        <v>-0.188897196084608</v>
      </c>
      <c r="C10" s="35" t="n">
        <v>-0.825334634611175</v>
      </c>
      <c r="D10" s="35" t="n">
        <v>0.304359552197464</v>
      </c>
      <c r="E10" s="35" t="n">
        <v>-1.07211170341562</v>
      </c>
      <c r="F10" s="35" t="n">
        <v>0.669084936235884</v>
      </c>
      <c r="G10" s="35" t="n">
        <v>0.669020287541643</v>
      </c>
      <c r="H10" s="35" t="n">
        <v>1.14000315016653</v>
      </c>
      <c r="I10" s="35" t="n">
        <v>0.771467758364411</v>
      </c>
      <c r="J10" s="35" t="n">
        <v>-0.164954135902935</v>
      </c>
      <c r="K10" s="35" t="n">
        <v>-0.159681857036805</v>
      </c>
      <c r="L10" s="35" t="n">
        <v>0.879903748441107</v>
      </c>
      <c r="M10" s="35" t="n">
        <v>0.0706284522085942</v>
      </c>
    </row>
    <row r="11" customFormat="false" ht="15" hidden="false" customHeight="false" outlineLevel="0" collapsed="false">
      <c r="A11" s="2" t="n">
        <v>7</v>
      </c>
      <c r="B11" s="35" t="n">
        <v>-0.957229228096346</v>
      </c>
      <c r="C11" s="35" t="n">
        <v>-1.06722629648465</v>
      </c>
      <c r="D11" s="35" t="n">
        <v>0.274721204629902</v>
      </c>
      <c r="E11" s="35" t="n">
        <v>0.219657610917315</v>
      </c>
      <c r="F11" s="35" t="n">
        <v>-0.306031062852487</v>
      </c>
      <c r="G11" s="35" t="n">
        <v>0.2047836957824</v>
      </c>
      <c r="H11" s="35" t="n">
        <v>-1.12572612393421</v>
      </c>
      <c r="I11" s="35" t="n">
        <v>0.2274238906416</v>
      </c>
      <c r="J11" s="35" t="n">
        <v>-0.486528237256286</v>
      </c>
      <c r="K11" s="35" t="n">
        <v>0.791640275313096</v>
      </c>
      <c r="L11" s="35" t="n">
        <v>1.2303926211364</v>
      </c>
      <c r="M11" s="35" t="n">
        <v>0.6344374884473</v>
      </c>
    </row>
    <row r="12" customFormat="false" ht="15" hidden="false" customHeight="false" outlineLevel="0" collapsed="false">
      <c r="A12" s="2" t="n">
        <v>8</v>
      </c>
      <c r="B12" s="35" t="n">
        <v>0.893600184929979</v>
      </c>
      <c r="C12" s="35" t="n">
        <v>1.52505056644388</v>
      </c>
      <c r="D12" s="35" t="n">
        <v>-0.686046517205888</v>
      </c>
      <c r="E12" s="35" t="n">
        <v>-0.87387587025977</v>
      </c>
      <c r="F12" s="35" t="n">
        <v>-0.305673802395471</v>
      </c>
      <c r="G12" s="35" t="n">
        <v>0.123892975877798</v>
      </c>
      <c r="H12" s="35" t="n">
        <v>-2.29319355162907</v>
      </c>
      <c r="I12" s="35" t="n">
        <v>-0.396259681645987</v>
      </c>
      <c r="J12" s="35" t="n">
        <v>-1.80883820933477</v>
      </c>
      <c r="K12" s="35" t="n">
        <v>0.163360433004391</v>
      </c>
      <c r="L12" s="35" t="n">
        <v>0.0444521616128093</v>
      </c>
      <c r="M12" s="35" t="n">
        <v>-0.422466700344654</v>
      </c>
    </row>
    <row r="13" customFormat="false" ht="15" hidden="false" customHeight="false" outlineLevel="0" collapsed="false">
      <c r="A13" s="2" t="n">
        <v>9</v>
      </c>
      <c r="B13" s="35" t="n">
        <v>0.956847237579234</v>
      </c>
      <c r="C13" s="35" t="n">
        <v>1.50774846054676</v>
      </c>
      <c r="D13" s="35" t="n">
        <v>0.303874101083676</v>
      </c>
      <c r="E13" s="35" t="n">
        <v>-0.513562498649449</v>
      </c>
      <c r="F13" s="35" t="n">
        <v>-1.0482988590039</v>
      </c>
      <c r="G13" s="35" t="n">
        <v>0.993060816260166</v>
      </c>
      <c r="H13" s="35" t="n">
        <v>-1.12218420078516</v>
      </c>
      <c r="I13" s="35" t="n">
        <v>0.129350577955277</v>
      </c>
      <c r="J13" s="35" t="n">
        <v>-2.13855500873132</v>
      </c>
      <c r="K13" s="35" t="n">
        <v>-0.433632419674625</v>
      </c>
      <c r="L13" s="35" t="n">
        <v>-1.25678929517518</v>
      </c>
      <c r="M13" s="35" t="n">
        <v>0.0663340746864169</v>
      </c>
    </row>
    <row r="14" customFormat="false" ht="15" hidden="false" customHeight="false" outlineLevel="0" collapsed="false">
      <c r="A14" s="2" t="n">
        <v>10</v>
      </c>
      <c r="B14" s="35" t="n">
        <v>1.39225822913909</v>
      </c>
      <c r="C14" s="35" t="n">
        <v>-1.37222389020779</v>
      </c>
      <c r="D14" s="35" t="n">
        <v>-1.30423777849016</v>
      </c>
      <c r="E14" s="35" t="n">
        <v>-0.104770644711583</v>
      </c>
      <c r="F14" s="35" t="n">
        <v>1.09916653933332</v>
      </c>
      <c r="G14" s="35" t="n">
        <v>0.637818418484573</v>
      </c>
      <c r="H14" s="35" t="n">
        <v>-0.67154445197602</v>
      </c>
      <c r="I14" s="35" t="n">
        <v>0.257316837500125</v>
      </c>
      <c r="J14" s="35" t="n">
        <v>-0.680295069982736</v>
      </c>
      <c r="K14" s="35" t="n">
        <v>0.593535470113931</v>
      </c>
      <c r="L14" s="35" t="n">
        <v>-0.221701825645476</v>
      </c>
      <c r="M14" s="35" t="n">
        <v>0.24815753042306</v>
      </c>
    </row>
    <row r="15" customFormat="false" ht="15" hidden="false" customHeight="false" outlineLevel="0" collapsed="false">
      <c r="A15" s="2" t="n">
        <v>11</v>
      </c>
      <c r="B15" s="35" t="n">
        <v>0.767470113094708</v>
      </c>
      <c r="C15" s="35" t="n">
        <v>-0.0775072527442097</v>
      </c>
      <c r="D15" s="35" t="n">
        <v>1.03861321312799</v>
      </c>
      <c r="E15" s="35" t="n">
        <v>-0.328184908909024</v>
      </c>
      <c r="F15" s="35" t="n">
        <v>-0.588107051490273</v>
      </c>
      <c r="G15" s="35" t="n">
        <v>0.822393531678356</v>
      </c>
      <c r="H15" s="35" t="n">
        <v>0.0868597975428944</v>
      </c>
      <c r="I15" s="35" t="n">
        <v>-0.327754014192936</v>
      </c>
      <c r="J15" s="35" t="n">
        <v>-1.04912333571232</v>
      </c>
      <c r="K15" s="35" t="n">
        <v>0.805306764934285</v>
      </c>
      <c r="L15" s="35" t="n">
        <v>-0.585731001583053</v>
      </c>
      <c r="M15" s="35" t="n">
        <v>0.178070183186903</v>
      </c>
    </row>
    <row r="16" customFormat="false" ht="15" hidden="false" customHeight="false" outlineLevel="0" collapsed="false">
      <c r="A16" s="2" t="n">
        <v>12</v>
      </c>
      <c r="B16" s="35" t="n">
        <v>-0.0530297787572677</v>
      </c>
      <c r="C16" s="35" t="n">
        <v>0.381137623987206</v>
      </c>
      <c r="D16" s="35" t="n">
        <v>0.465396492861704</v>
      </c>
      <c r="E16" s="35" t="n">
        <v>-0.262182921734985</v>
      </c>
      <c r="F16" s="35" t="n">
        <v>0.262551516447667</v>
      </c>
      <c r="G16" s="35" t="n">
        <v>1.20088310388328</v>
      </c>
      <c r="H16" s="35" t="n">
        <v>0.673856422471656</v>
      </c>
      <c r="I16" s="35" t="n">
        <v>0.459984364801948</v>
      </c>
      <c r="J16" s="35" t="n">
        <v>0.411485797928291</v>
      </c>
      <c r="K16" s="35" t="n">
        <v>-0.265106182775822</v>
      </c>
      <c r="L16" s="35" t="n">
        <v>-0.645984276633742</v>
      </c>
      <c r="M16" s="35" t="n">
        <v>-1.38764613923128</v>
      </c>
    </row>
    <row r="17" customFormat="false" ht="15" hidden="false" customHeight="false" outlineLevel="0" collapsed="false">
      <c r="A17" s="2" t="n">
        <v>13</v>
      </c>
      <c r="B17" s="35" t="n">
        <v>0.85979398894391</v>
      </c>
      <c r="C17" s="35" t="n">
        <v>0.663083162620001</v>
      </c>
      <c r="D17" s="35" t="n">
        <v>-0.752235197276262</v>
      </c>
      <c r="E17" s="35" t="n">
        <v>-0.843036654394099</v>
      </c>
      <c r="F17" s="35" t="n">
        <v>0.244485661070115</v>
      </c>
      <c r="G17" s="35" t="n">
        <v>-0.187320315088276</v>
      </c>
      <c r="H17" s="35" t="n">
        <v>-0.310069076782063</v>
      </c>
      <c r="I17" s="35" t="n">
        <v>0.670721588413257</v>
      </c>
      <c r="J17" s="35" t="n">
        <v>-2.11033265476752</v>
      </c>
      <c r="K17" s="35" t="n">
        <v>-1.04344029492328</v>
      </c>
      <c r="L17" s="35" t="n">
        <v>0.292476322337915</v>
      </c>
      <c r="M17" s="35" t="n">
        <v>0.699591992510761</v>
      </c>
    </row>
    <row r="18" customFormat="false" ht="15" hidden="false" customHeight="false" outlineLevel="0" collapsed="false">
      <c r="A18" s="2" t="n">
        <v>14</v>
      </c>
      <c r="B18" s="35" t="n">
        <v>1.50548115638384</v>
      </c>
      <c r="C18" s="35" t="n">
        <v>-0.43000558106052</v>
      </c>
      <c r="D18" s="35" t="n">
        <v>1.14105479969062</v>
      </c>
      <c r="E18" s="35" t="n">
        <v>-1.17045464436637</v>
      </c>
      <c r="F18" s="35" t="n">
        <v>-0.444658080872555</v>
      </c>
      <c r="G18" s="35" t="n">
        <v>-0.389837839679635</v>
      </c>
      <c r="H18" s="35" t="n">
        <v>0.471903404593539</v>
      </c>
      <c r="I18" s="35" t="n">
        <v>0.977541607910249</v>
      </c>
      <c r="J18" s="35" t="n">
        <v>-0.173889930129123</v>
      </c>
      <c r="K18" s="35" t="n">
        <v>1.75504197400461</v>
      </c>
      <c r="L18" s="35" t="n">
        <v>0.322490515208143</v>
      </c>
      <c r="M18" s="35" t="n">
        <v>1.64373020581525</v>
      </c>
    </row>
    <row r="19" customFormat="false" ht="15" hidden="false" customHeight="false" outlineLevel="0" collapsed="false">
      <c r="A19" s="2" t="n">
        <v>15</v>
      </c>
      <c r="B19" s="35" t="n">
        <v>-0.653594533417049</v>
      </c>
      <c r="C19" s="35" t="n">
        <v>2.01881914710708</v>
      </c>
      <c r="D19" s="35" t="n">
        <v>1.08493289006441</v>
      </c>
      <c r="E19" s="35" t="n">
        <v>1.24026200095963</v>
      </c>
      <c r="F19" s="35" t="n">
        <v>-0.253070142847644</v>
      </c>
      <c r="G19" s="35" t="n">
        <v>0.480332458975951</v>
      </c>
      <c r="H19" s="35" t="n">
        <v>-2.52712617860719</v>
      </c>
      <c r="I19" s="35" t="n">
        <v>-0.48576479511081</v>
      </c>
      <c r="J19" s="35" t="n">
        <v>-0.379047469415951</v>
      </c>
      <c r="K19" s="35" t="n">
        <v>-0.0945174757670951</v>
      </c>
      <c r="L19" s="35" t="n">
        <v>-1.1994536749997</v>
      </c>
      <c r="M19" s="35" t="n">
        <v>0.847745654817577</v>
      </c>
    </row>
    <row r="20" customFormat="false" ht="15" hidden="false" customHeight="false" outlineLevel="0" collapsed="false">
      <c r="A20" s="2" t="n">
        <v>16</v>
      </c>
      <c r="B20" s="35" t="n">
        <v>0.610351145830187</v>
      </c>
      <c r="C20" s="35" t="n">
        <v>-0.324662116732391</v>
      </c>
      <c r="D20" s="35" t="n">
        <v>0.794346449490504</v>
      </c>
      <c r="E20" s="35" t="n">
        <v>-0.402953222465468</v>
      </c>
      <c r="F20" s="35" t="n">
        <v>1.37299863391161</v>
      </c>
      <c r="G20" s="35" t="n">
        <v>0.885584769183871</v>
      </c>
      <c r="H20" s="35" t="n">
        <v>-0.943362730807613</v>
      </c>
      <c r="I20" s="35" t="n">
        <v>2.03792576457121</v>
      </c>
      <c r="J20" s="35" t="n">
        <v>-1.18976353850202</v>
      </c>
      <c r="K20" s="35" t="n">
        <v>0.781928319191782</v>
      </c>
      <c r="L20" s="35" t="n">
        <v>0.805783116840286</v>
      </c>
      <c r="M20" s="35" t="n">
        <v>0.340480704727418</v>
      </c>
    </row>
    <row r="21" customFormat="false" ht="15" hidden="false" customHeight="false" outlineLevel="0" collapsed="false">
      <c r="A21" s="2" t="n">
        <v>17</v>
      </c>
      <c r="B21" s="35" t="n">
        <v>-0.0426738277108524</v>
      </c>
      <c r="C21" s="35" t="n">
        <v>-0.563037300682339</v>
      </c>
      <c r="D21" s="35" t="n">
        <v>-0.130803575218361</v>
      </c>
      <c r="E21" s="35" t="n">
        <v>-0.359246932878487</v>
      </c>
      <c r="F21" s="35" t="n">
        <v>-1.52516366984818</v>
      </c>
      <c r="G21" s="35" t="n">
        <v>0.362198063099399</v>
      </c>
      <c r="H21" s="35" t="n">
        <v>0.884363790266695</v>
      </c>
      <c r="I21" s="35" t="n">
        <v>0.330253903916105</v>
      </c>
      <c r="J21" s="35" t="n">
        <v>0.127225705440977</v>
      </c>
      <c r="K21" s="35" t="n">
        <v>-0.261241761890276</v>
      </c>
      <c r="L21" s="35" t="n">
        <v>0.250970727426373</v>
      </c>
      <c r="M21" s="35" t="n">
        <v>-1.7728564702122</v>
      </c>
      <c r="O21" s="36" t="n">
        <v>119.116398948881</v>
      </c>
    </row>
    <row r="22" customFormat="false" ht="15" hidden="false" customHeight="false" outlineLevel="0" collapsed="false">
      <c r="A22" s="2" t="n">
        <v>18</v>
      </c>
      <c r="B22" s="35" t="n">
        <v>1.44001672541524</v>
      </c>
      <c r="C22" s="35" t="n">
        <v>-1.08904328357686</v>
      </c>
      <c r="D22" s="35" t="n">
        <v>0.227796548820878</v>
      </c>
      <c r="E22" s="35" t="n">
        <v>-0.228047237236649</v>
      </c>
      <c r="F22" s="35" t="n">
        <v>-2.40027232901183</v>
      </c>
      <c r="G22" s="35" t="n">
        <v>0.506402161556547</v>
      </c>
      <c r="H22" s="35" t="n">
        <v>-1.64674001170643</v>
      </c>
      <c r="I22" s="35" t="n">
        <v>0.692286970646703</v>
      </c>
      <c r="J22" s="35" t="n">
        <v>-0.955100296350162</v>
      </c>
      <c r="K22" s="35" t="n">
        <v>-0.680572580627774</v>
      </c>
      <c r="L22" s="35" t="n">
        <v>-0.792653711180083</v>
      </c>
      <c r="M22" s="35" t="n">
        <v>-1.10801325741253</v>
      </c>
    </row>
    <row r="23" customFormat="false" ht="15" hidden="false" customHeight="false" outlineLevel="0" collapsed="false">
      <c r="A23" s="2" t="n">
        <v>19</v>
      </c>
      <c r="B23" s="35" t="n">
        <v>-0.836895020096843</v>
      </c>
      <c r="C23" s="35" t="n">
        <v>-1.00166055761069</v>
      </c>
      <c r="D23" s="35" t="n">
        <v>-1.39153186380332</v>
      </c>
      <c r="E23" s="35" t="n">
        <v>-0.704718754972228</v>
      </c>
      <c r="F23" s="35" t="n">
        <v>-0.272458392528255</v>
      </c>
      <c r="G23" s="35" t="n">
        <v>-0.735365675703011</v>
      </c>
      <c r="H23" s="35" t="n">
        <v>0.485523571562201</v>
      </c>
      <c r="I23" s="35" t="n">
        <v>0.302925710260647</v>
      </c>
      <c r="J23" s="35" t="n">
        <v>0.748531270595688</v>
      </c>
      <c r="K23" s="35" t="n">
        <v>-0.328091085711019</v>
      </c>
      <c r="L23" s="35" t="n">
        <v>1.3771913403501</v>
      </c>
      <c r="M23" s="35" t="n">
        <v>1.61316514200648</v>
      </c>
    </row>
    <row r="24" customFormat="false" ht="15" hidden="false" customHeight="false" outlineLevel="0" collapsed="false">
      <c r="A24" s="2" t="n">
        <v>20</v>
      </c>
      <c r="B24" s="35" t="n">
        <v>-0.301546609565527</v>
      </c>
      <c r="C24" s="35" t="n">
        <v>-0.113069528604781</v>
      </c>
      <c r="D24" s="35" t="n">
        <v>1.51054078823388</v>
      </c>
      <c r="E24" s="35" t="n">
        <v>-0.298658092579379</v>
      </c>
      <c r="F24" s="35" t="n">
        <v>0.544570458875745</v>
      </c>
      <c r="G24" s="35" t="n">
        <v>0.306401374182394</v>
      </c>
      <c r="H24" s="35" t="n">
        <v>0.22318232379745</v>
      </c>
      <c r="I24" s="35" t="n">
        <v>-0.974048233430045</v>
      </c>
      <c r="J24" s="35" t="n">
        <v>0.436628988110055</v>
      </c>
      <c r="K24" s="35" t="n">
        <v>-0.655681059759334</v>
      </c>
      <c r="L24" s="35" t="n">
        <v>-0.745245356395603</v>
      </c>
      <c r="M24" s="35" t="n">
        <v>0.438362522438206</v>
      </c>
    </row>
    <row r="25" customFormat="false" ht="15" hidden="false" customHeight="false" outlineLevel="0" collapsed="false">
      <c r="A25" s="2" t="n">
        <v>21</v>
      </c>
      <c r="B25" s="35" t="n">
        <v>0.362338593169439</v>
      </c>
      <c r="C25" s="35" t="n">
        <v>1.95463177996329</v>
      </c>
      <c r="D25" s="35" t="n">
        <v>0.701900036112575</v>
      </c>
      <c r="E25" s="35" t="n">
        <v>0.397625005396327</v>
      </c>
      <c r="F25" s="35" t="n">
        <v>0.222930008514263</v>
      </c>
      <c r="G25" s="35" t="n">
        <v>0.405611428600046</v>
      </c>
      <c r="H25" s="35" t="n">
        <v>-0.184514797860203</v>
      </c>
      <c r="I25" s="35" t="n">
        <v>-0.160656704178514</v>
      </c>
      <c r="J25" s="35" t="n">
        <v>-0.277929237673496</v>
      </c>
      <c r="K25" s="35" t="n">
        <v>0.0035503185000088</v>
      </c>
      <c r="L25" s="35" t="n">
        <v>-0.908038131206487</v>
      </c>
      <c r="M25" s="35" t="n">
        <v>-1.29094215550417</v>
      </c>
    </row>
    <row r="26" customFormat="false" ht="15" hidden="false" customHeight="false" outlineLevel="0" collapsed="false">
      <c r="A26" s="2" t="n">
        <v>22</v>
      </c>
      <c r="B26" s="35" t="n">
        <v>0.258110267020998</v>
      </c>
      <c r="C26" s="35" t="n">
        <v>-0.0539746600989358</v>
      </c>
      <c r="D26" s="35" t="n">
        <v>1.74591913233268</v>
      </c>
      <c r="E26" s="35" t="n">
        <v>-0.486526641649872</v>
      </c>
      <c r="F26" s="35" t="n">
        <v>0.345120856903372</v>
      </c>
      <c r="G26" s="35" t="n">
        <v>0.622323437390199</v>
      </c>
      <c r="H26" s="35" t="n">
        <v>0.232982648040768</v>
      </c>
      <c r="I26" s="35" t="n">
        <v>1.07453170883208</v>
      </c>
      <c r="J26" s="35" t="n">
        <v>-1.92301966414781</v>
      </c>
      <c r="K26" s="35" t="n">
        <v>1.00454626850608</v>
      </c>
      <c r="L26" s="35" t="n">
        <v>-1.20304201876256</v>
      </c>
      <c r="M26" s="35" t="n">
        <v>-1.40015824846951</v>
      </c>
      <c r="O26" s="36" t="n">
        <v>157.214906491848</v>
      </c>
    </row>
    <row r="27" customFormat="false" ht="15" hidden="false" customHeight="false" outlineLevel="0" collapsed="false">
      <c r="A27" s="2" t="n">
        <v>23</v>
      </c>
      <c r="B27" s="35" t="n">
        <v>-1.63944796244765</v>
      </c>
      <c r="C27" s="35" t="n">
        <v>0.366789926650375</v>
      </c>
      <c r="D27" s="35" t="n">
        <v>-1.12175628318006</v>
      </c>
      <c r="E27" s="35" t="n">
        <v>-1.12375234052595</v>
      </c>
      <c r="F27" s="35" t="n">
        <v>1.23770836502529</v>
      </c>
      <c r="G27" s="35" t="n">
        <v>-0.929778299789062</v>
      </c>
      <c r="H27" s="35" t="n">
        <v>-1.12054193729772</v>
      </c>
      <c r="I27" s="35" t="n">
        <v>0.777990234504798</v>
      </c>
      <c r="J27" s="35" t="n">
        <v>0.258303885768502</v>
      </c>
      <c r="K27" s="35" t="n">
        <v>-1.44942925061743</v>
      </c>
      <c r="L27" s="35" t="n">
        <v>0.671292655602533</v>
      </c>
      <c r="M27" s="35" t="n">
        <v>-0.24631104983078</v>
      </c>
      <c r="V27" s="36" t="n">
        <v>153.982117956839</v>
      </c>
    </row>
    <row r="28" customFormat="false" ht="15" hidden="false" customHeight="false" outlineLevel="0" collapsed="false">
      <c r="A28" s="2" t="n">
        <v>24</v>
      </c>
      <c r="B28" s="35" t="n">
        <v>0.360155232237386</v>
      </c>
      <c r="C28" s="35" t="n">
        <v>0.854192721064925</v>
      </c>
      <c r="D28" s="35" t="n">
        <v>0.637975791102361</v>
      </c>
      <c r="E28" s="35" t="n">
        <v>-1.6359479101795</v>
      </c>
      <c r="F28" s="35" t="n">
        <v>1.71797893020251</v>
      </c>
      <c r="G28" s="35" t="n">
        <v>0.61457506052788</v>
      </c>
      <c r="H28" s="35" t="n">
        <v>1.70401484279764</v>
      </c>
      <c r="I28" s="35" t="n">
        <v>-1.14039207014024</v>
      </c>
      <c r="J28" s="35" t="n">
        <v>0.103952400180394</v>
      </c>
      <c r="K28" s="35" t="n">
        <v>0.27259031249355</v>
      </c>
      <c r="L28" s="35" t="n">
        <v>-1.01544438970464</v>
      </c>
      <c r="M28" s="35" t="n">
        <v>0.459511355339374</v>
      </c>
    </row>
    <row r="29" customFormat="false" ht="15" hidden="false" customHeight="false" outlineLevel="0" collapsed="false">
      <c r="A29" s="2" t="n">
        <v>25</v>
      </c>
      <c r="B29" s="35" t="n">
        <v>-0.118497699516973</v>
      </c>
      <c r="C29" s="35" t="n">
        <v>-1.37405051355312</v>
      </c>
      <c r="D29" s="35" t="n">
        <v>0.382440535478105</v>
      </c>
      <c r="E29" s="35" t="n">
        <v>1.85412914941695</v>
      </c>
      <c r="F29" s="35" t="n">
        <v>0.490332170795704</v>
      </c>
      <c r="G29" s="35" t="n">
        <v>2.36802119368887</v>
      </c>
      <c r="H29" s="35" t="n">
        <v>-0.299256924427718</v>
      </c>
      <c r="I29" s="35" t="n">
        <v>0.647302203671845</v>
      </c>
      <c r="J29" s="35" t="n">
        <v>1.30483949800105</v>
      </c>
      <c r="K29" s="35" t="n">
        <v>1.52374083647589</v>
      </c>
      <c r="L29" s="35" t="n">
        <v>0.228804065096096</v>
      </c>
      <c r="M29" s="35" t="n">
        <v>1.42361860902073</v>
      </c>
    </row>
    <row r="30" customFormat="false" ht="15" hidden="false" customHeight="false" outlineLevel="0" collapsed="false">
      <c r="A30" s="2" t="n">
        <v>26</v>
      </c>
      <c r="B30" s="35" t="n">
        <v>-0.239747849201562</v>
      </c>
      <c r="C30" s="35" t="n">
        <v>0.843026511229079</v>
      </c>
      <c r="D30" s="35" t="n">
        <v>-1.00764054349734</v>
      </c>
      <c r="E30" s="35" t="n">
        <v>-0.283106096864872</v>
      </c>
      <c r="F30" s="35" t="n">
        <v>-0.0815915927467995</v>
      </c>
      <c r="G30" s="35" t="n">
        <v>-0.600182076935369</v>
      </c>
      <c r="H30" s="35" t="n">
        <v>-0.116251009952568</v>
      </c>
      <c r="I30" s="35" t="n">
        <v>0.299075736783108</v>
      </c>
      <c r="J30" s="35" t="n">
        <v>0.0131734031250146</v>
      </c>
      <c r="K30" s="35" t="n">
        <v>0.533372386759753</v>
      </c>
      <c r="L30" s="35" t="n">
        <v>1.00845602826008</v>
      </c>
      <c r="M30" s="35" t="n">
        <v>0.047877677405471</v>
      </c>
    </row>
    <row r="31" customFormat="false" ht="15" hidden="false" customHeight="false" outlineLevel="0" collapsed="false">
      <c r="A31" s="2" t="n">
        <v>27</v>
      </c>
      <c r="B31" s="35" t="n">
        <v>-0.155301662002293</v>
      </c>
      <c r="C31" s="35" t="n">
        <v>0.721215675313943</v>
      </c>
      <c r="D31" s="35" t="n">
        <v>1.16211029229489</v>
      </c>
      <c r="E31" s="35" t="n">
        <v>-0.26074639956597</v>
      </c>
      <c r="F31" s="35" t="n">
        <v>1.06038444151306</v>
      </c>
      <c r="G31" s="35" t="n">
        <v>-0.596883672908195</v>
      </c>
      <c r="H31" s="35" t="n">
        <v>0.208242789675063</v>
      </c>
      <c r="I31" s="35" t="n">
        <v>0.409976682808055</v>
      </c>
      <c r="J31" s="35" t="n">
        <v>3.10788458607815</v>
      </c>
      <c r="K31" s="35" t="n">
        <v>-0.726045556681232</v>
      </c>
      <c r="L31" s="35" t="n">
        <v>1.36056442414119</v>
      </c>
      <c r="M31" s="35" t="n">
        <v>-0.982046641836694</v>
      </c>
    </row>
    <row r="32" customFormat="false" ht="15" hidden="false" customHeight="false" outlineLevel="0" collapsed="false">
      <c r="A32" s="2" t="n">
        <v>28</v>
      </c>
      <c r="B32" s="35" t="n">
        <v>0.218971705078219</v>
      </c>
      <c r="C32" s="35" t="n">
        <v>-0.783405341175525</v>
      </c>
      <c r="D32" s="35" t="n">
        <v>-0.797542024133478</v>
      </c>
      <c r="E32" s="35" t="n">
        <v>-1.41372602618319</v>
      </c>
      <c r="F32" s="35" t="n">
        <v>0.901463219800387</v>
      </c>
      <c r="G32" s="35" t="n">
        <v>-0.627907768206692</v>
      </c>
      <c r="H32" s="35" t="n">
        <v>0.673814842890664</v>
      </c>
      <c r="I32" s="35" t="n">
        <v>0.267723883715469</v>
      </c>
      <c r="J32" s="35" t="n">
        <v>-1.29862984018907</v>
      </c>
      <c r="K32" s="35" t="n">
        <v>0.25872483697214</v>
      </c>
      <c r="L32" s="35" t="n">
        <v>-1.45669887484948</v>
      </c>
      <c r="M32" s="35" t="n">
        <v>0.304042823370915</v>
      </c>
    </row>
    <row r="33" customFormat="false" ht="15" hidden="false" customHeight="false" outlineLevel="0" collapsed="false">
      <c r="A33" s="2" t="n">
        <v>29</v>
      </c>
      <c r="B33" s="35" t="n">
        <v>-1.81639566145464</v>
      </c>
      <c r="C33" s="35" t="n">
        <v>-0.311304440203249</v>
      </c>
      <c r="D33" s="35" t="n">
        <v>1.10714560469345</v>
      </c>
      <c r="E33" s="35" t="n">
        <v>0.644394869357526</v>
      </c>
      <c r="F33" s="35" t="n">
        <v>-0.291729356039317</v>
      </c>
      <c r="G33" s="35" t="n">
        <v>1.16671895466931</v>
      </c>
      <c r="H33" s="35" t="n">
        <v>0.167462343453781</v>
      </c>
      <c r="I33" s="35" t="n">
        <v>1.79957658193217</v>
      </c>
      <c r="J33" s="35" t="n">
        <v>0.381168824045136</v>
      </c>
      <c r="K33" s="35" t="n">
        <v>-1.91435780930008</v>
      </c>
      <c r="L33" s="35" t="n">
        <v>-0.876492294542376</v>
      </c>
      <c r="M33" s="35" t="n">
        <v>0.856894620688546</v>
      </c>
    </row>
    <row r="34" customFormat="false" ht="15" hidden="false" customHeight="false" outlineLevel="0" collapsed="false">
      <c r="A34" s="2" t="n">
        <v>30</v>
      </c>
      <c r="B34" s="35" t="n">
        <v>1.55246656799687</v>
      </c>
      <c r="C34" s="35" t="n">
        <v>0.376003019133286</v>
      </c>
      <c r="D34" s="35" t="n">
        <v>0.280539556022191</v>
      </c>
      <c r="E34" s="35" t="n">
        <v>2.83093722823934</v>
      </c>
      <c r="F34" s="35" t="n">
        <v>-0.655342553580702</v>
      </c>
      <c r="G34" s="35" t="n">
        <v>-0.954548517193759</v>
      </c>
      <c r="H34" s="35" t="n">
        <v>-1.55956032201723</v>
      </c>
      <c r="I34" s="35" t="n">
        <v>1.7043060105443</v>
      </c>
      <c r="J34" s="35" t="n">
        <v>1.20673360523077</v>
      </c>
      <c r="K34" s="35" t="n">
        <v>-2.69408770025083</v>
      </c>
      <c r="L34" s="35" t="n">
        <v>-0.539452249127177</v>
      </c>
      <c r="M34" s="35" t="n">
        <v>2.72509050340534</v>
      </c>
      <c r="P34" s="36" t="n">
        <v>97.7685731386944</v>
      </c>
    </row>
    <row r="35" customFormat="false" ht="15" hidden="false" customHeight="false" outlineLevel="0" collapsed="false">
      <c r="A35" s="2" t="n">
        <v>31</v>
      </c>
      <c r="B35" s="35" t="n">
        <v>-0.861441673288568</v>
      </c>
      <c r="C35" s="35" t="n">
        <v>-1.03649696596804</v>
      </c>
      <c r="D35" s="35" t="n">
        <v>1.77023632512267</v>
      </c>
      <c r="E35" s="35" t="n">
        <v>-1.50223297463681</v>
      </c>
      <c r="F35" s="35" t="n">
        <v>-0.00664207386201018</v>
      </c>
      <c r="G35" s="35" t="n">
        <v>0.623143778635002</v>
      </c>
      <c r="H35" s="35" t="n">
        <v>0.708738863489106</v>
      </c>
      <c r="I35" s="35" t="n">
        <v>-0.167809389612261</v>
      </c>
      <c r="J35" s="35" t="n">
        <v>-0.77419046771928</v>
      </c>
      <c r="K35" s="35" t="n">
        <v>0.991906861013278</v>
      </c>
      <c r="L35" s="35" t="n">
        <v>1.26970793100414</v>
      </c>
      <c r="M35" s="35" t="n">
        <v>-0.578283469284682</v>
      </c>
    </row>
    <row r="36" customFormat="false" ht="15" hidden="false" customHeight="false" outlineLevel="0" collapsed="false">
      <c r="A36" s="2" t="n">
        <v>32</v>
      </c>
      <c r="B36" s="35" t="n">
        <v>-2.24136785818729</v>
      </c>
      <c r="C36" s="35" t="n">
        <v>-0.857490162509039</v>
      </c>
      <c r="D36" s="35" t="n">
        <v>-0.657501037166809</v>
      </c>
      <c r="E36" s="35" t="n">
        <v>-0.645676098476822</v>
      </c>
      <c r="F36" s="35" t="n">
        <v>-0.657167113489697</v>
      </c>
      <c r="G36" s="35" t="n">
        <v>-0.429255512479371</v>
      </c>
      <c r="H36" s="35" t="n">
        <v>-0.79016306693702</v>
      </c>
      <c r="I36" s="35" t="n">
        <v>0.352685442239179</v>
      </c>
      <c r="J36" s="35" t="n">
        <v>-1.24585071714143</v>
      </c>
      <c r="K36" s="35" t="n">
        <v>-1.23583300935387</v>
      </c>
      <c r="L36" s="35" t="n">
        <v>0.677537517675127</v>
      </c>
      <c r="M36" s="35" t="n">
        <v>-0.212280446899166</v>
      </c>
    </row>
    <row r="37" customFormat="false" ht="15" hidden="false" customHeight="false" outlineLevel="0" collapsed="false">
      <c r="A37" s="2" t="n">
        <v>33</v>
      </c>
      <c r="B37" s="35" t="n">
        <v>-0.081974493834841</v>
      </c>
      <c r="C37" s="35" t="n">
        <v>1.33080165770504</v>
      </c>
      <c r="D37" s="35" t="n">
        <v>-0.398612996432928</v>
      </c>
      <c r="E37" s="35" t="n">
        <v>-1.79366638601517</v>
      </c>
      <c r="F37" s="35" t="n">
        <v>0.133980243719944</v>
      </c>
      <c r="G37" s="35" t="n">
        <v>-0.892403999243009</v>
      </c>
      <c r="H37" s="35" t="n">
        <v>-0.663619081617361</v>
      </c>
      <c r="I37" s="35" t="n">
        <v>0.436300468387254</v>
      </c>
      <c r="J37" s="35" t="n">
        <v>-0.916776594561929</v>
      </c>
      <c r="K37" s="35" t="n">
        <v>0.208900489588976</v>
      </c>
      <c r="L37" s="35" t="n">
        <v>0.788774801449298</v>
      </c>
      <c r="M37" s="35" t="n">
        <v>-1.03987572126839</v>
      </c>
    </row>
    <row r="38" customFormat="false" ht="15" hidden="false" customHeight="false" outlineLevel="0" collapsed="false">
      <c r="A38" s="2" t="n">
        <v>34</v>
      </c>
      <c r="B38" s="35" t="n">
        <v>1.45748041752441</v>
      </c>
      <c r="C38" s="35" t="n">
        <v>-0.721839605558071</v>
      </c>
      <c r="D38" s="35" t="n">
        <v>-1.00422379350972</v>
      </c>
      <c r="E38" s="35" t="n">
        <v>2.25351157765693</v>
      </c>
      <c r="F38" s="35" t="n">
        <v>0.377660567726715</v>
      </c>
      <c r="G38" s="35" t="n">
        <v>0.69424399955195</v>
      </c>
      <c r="H38" s="35" t="n">
        <v>-0.215200479151676</v>
      </c>
      <c r="I38" s="35" t="n">
        <v>0.0526897156535712</v>
      </c>
      <c r="J38" s="35" t="n">
        <v>1.59115902371448</v>
      </c>
      <c r="K38" s="35" t="n">
        <v>-0.25638343666521</v>
      </c>
      <c r="L38" s="35" t="n">
        <v>-0.57244242055593</v>
      </c>
      <c r="M38" s="35" t="n">
        <v>-1.4520774496511</v>
      </c>
    </row>
    <row r="39" customFormat="false" ht="15" hidden="false" customHeight="false" outlineLevel="0" collapsed="false">
      <c r="A39" s="2" t="n">
        <v>35</v>
      </c>
      <c r="B39" s="35" t="n">
        <v>-0.51860097110324</v>
      </c>
      <c r="C39" s="35" t="n">
        <v>-0.739888935298959</v>
      </c>
      <c r="D39" s="35" t="n">
        <v>-0.59120597634762</v>
      </c>
      <c r="E39" s="35" t="n">
        <v>0.355265615452314</v>
      </c>
      <c r="F39" s="35" t="n">
        <v>-0.655649902724062</v>
      </c>
      <c r="G39" s="35" t="n">
        <v>0.0357657945403132</v>
      </c>
      <c r="H39" s="35" t="n">
        <v>-1.10567905092274</v>
      </c>
      <c r="I39" s="35" t="n">
        <v>0.613788884823495</v>
      </c>
      <c r="J39" s="35" t="n">
        <v>0.178853254178342</v>
      </c>
      <c r="K39" s="35" t="n">
        <v>0.152915062364052</v>
      </c>
      <c r="L39" s="35" t="n">
        <v>-0.559277301759026</v>
      </c>
      <c r="M39" s="35" t="n">
        <v>1.03924277149925</v>
      </c>
    </row>
    <row r="40" customFormat="false" ht="15" hidden="false" customHeight="false" outlineLevel="0" collapsed="false">
      <c r="A40" s="2" t="n">
        <v>36</v>
      </c>
      <c r="B40" s="35" t="n">
        <v>1.55127562090567</v>
      </c>
      <c r="C40" s="35" t="n">
        <v>1.08424110709514</v>
      </c>
      <c r="D40" s="35" t="n">
        <v>0.819503491630832</v>
      </c>
      <c r="E40" s="35" t="n">
        <v>0.349373134414317</v>
      </c>
      <c r="F40" s="35" t="n">
        <v>-0.294165494561299</v>
      </c>
      <c r="G40" s="35" t="n">
        <v>0.0559057101704926</v>
      </c>
      <c r="H40" s="35" t="n">
        <v>0.0662729805140245</v>
      </c>
      <c r="I40" s="35" t="n">
        <v>1.40377480193087</v>
      </c>
      <c r="J40" s="35" t="n">
        <v>0.305646243223548</v>
      </c>
      <c r="K40" s="35" t="n">
        <v>-0.0614295556758286</v>
      </c>
      <c r="L40" s="35" t="n">
        <v>0.106934703460952</v>
      </c>
      <c r="M40" s="35" t="n">
        <v>0.569797321368099</v>
      </c>
    </row>
    <row r="41" customFormat="false" ht="15" hidden="false" customHeight="false" outlineLevel="0" collapsed="false">
      <c r="A41" s="2" t="n">
        <v>37</v>
      </c>
      <c r="B41" s="35" t="n">
        <v>1.55694200102858</v>
      </c>
      <c r="C41" s="35" t="n">
        <v>-0.698352558996108</v>
      </c>
      <c r="D41" s="35" t="n">
        <v>0.527854540236445</v>
      </c>
      <c r="E41" s="35" t="n">
        <v>-0.519167363501707</v>
      </c>
      <c r="F41" s="35" t="n">
        <v>-0.949258762399527</v>
      </c>
      <c r="G41" s="35" t="n">
        <v>-1.34464727778377</v>
      </c>
      <c r="H41" s="35" t="n">
        <v>-1.05186008465367</v>
      </c>
      <c r="I41" s="35" t="n">
        <v>-0.121001240635378</v>
      </c>
      <c r="J41" s="35" t="n">
        <v>-0.048027386085445</v>
      </c>
      <c r="K41" s="35" t="n">
        <v>-1.34828576790129</v>
      </c>
      <c r="L41" s="35" t="n">
        <v>-1.0315833107327</v>
      </c>
      <c r="M41" s="35" t="n">
        <v>-2.00224324283192</v>
      </c>
    </row>
    <row r="42" customFormat="false" ht="15" hidden="false" customHeight="false" outlineLevel="0" collapsed="false">
      <c r="A42" s="2" t="n">
        <v>38</v>
      </c>
      <c r="B42" s="35" t="n">
        <v>-0.862731917111376</v>
      </c>
      <c r="C42" s="35" t="n">
        <v>-0.539432904414451</v>
      </c>
      <c r="D42" s="35" t="n">
        <v>-0.824185918256737</v>
      </c>
      <c r="E42" s="35" t="n">
        <v>-0.415599216581709</v>
      </c>
      <c r="F42" s="35" t="n">
        <v>1.20762740490194</v>
      </c>
      <c r="G42" s="35" t="n">
        <v>0.778081798341915</v>
      </c>
      <c r="H42" s="35" t="n">
        <v>-0.712741041825675</v>
      </c>
      <c r="I42" s="35" t="n">
        <v>-1.62875973255516</v>
      </c>
      <c r="J42" s="35" t="n">
        <v>-0.922545628589227</v>
      </c>
      <c r="K42" s="35" t="n">
        <v>0.620173692453385</v>
      </c>
      <c r="L42" s="35" t="n">
        <v>-0.14519074247314</v>
      </c>
      <c r="M42" s="35" t="n">
        <v>-1.00285935218789</v>
      </c>
    </row>
    <row r="43" customFormat="false" ht="15" hidden="false" customHeight="false" outlineLevel="0" collapsed="false">
      <c r="A43" s="2" t="n">
        <v>39</v>
      </c>
      <c r="B43" s="35" t="n">
        <v>-2.46512081527736</v>
      </c>
      <c r="C43" s="35" t="n">
        <v>0.0601492389724725</v>
      </c>
      <c r="D43" s="35" t="n">
        <v>0.288585313899057</v>
      </c>
      <c r="E43" s="35" t="n">
        <v>-0.455386579684753</v>
      </c>
      <c r="F43" s="35" t="n">
        <v>-1.13305382862015</v>
      </c>
      <c r="G43" s="35" t="n">
        <v>-0.68995360341398</v>
      </c>
      <c r="H43" s="35" t="n">
        <v>0.0313583102535305</v>
      </c>
      <c r="I43" s="35" t="n">
        <v>-1.03440046211787</v>
      </c>
      <c r="J43" s="35" t="n">
        <v>-1.26767414994409</v>
      </c>
      <c r="K43" s="35" t="n">
        <v>0.112609112949293</v>
      </c>
      <c r="L43" s="35" t="n">
        <v>0.36905006968322</v>
      </c>
      <c r="M43" s="35" t="n">
        <v>-0.194511183512578</v>
      </c>
    </row>
    <row r="44" customFormat="false" ht="15" hidden="false" customHeight="false" outlineLevel="0" collapsed="false">
      <c r="A44" s="2" t="n">
        <v>40</v>
      </c>
      <c r="B44" s="35" t="n">
        <v>-1.23518275680785</v>
      </c>
      <c r="C44" s="35" t="n">
        <v>0.0235851858050927</v>
      </c>
      <c r="D44" s="35" t="n">
        <v>-2.20187960965439</v>
      </c>
      <c r="E44" s="35" t="n">
        <v>-1.47892386572892</v>
      </c>
      <c r="F44" s="35" t="n">
        <v>0.367430200314317</v>
      </c>
      <c r="G44" s="35" t="n">
        <v>-0.870399298744994</v>
      </c>
      <c r="H44" s="35" t="n">
        <v>-0.671044166099409</v>
      </c>
      <c r="I44" s="35" t="n">
        <v>0.000128674598126542</v>
      </c>
      <c r="J44" s="35" t="n">
        <v>0.842191839458352</v>
      </c>
      <c r="K44" s="35" t="n">
        <v>-0.543864806989081</v>
      </c>
      <c r="L44" s="35" t="n">
        <v>0.566676137522108</v>
      </c>
      <c r="M44" s="35" t="n">
        <v>-0.791017434366498</v>
      </c>
    </row>
    <row r="45" customFormat="false" ht="15" hidden="false" customHeight="false" outlineLevel="0" collapsed="false">
      <c r="A45" s="2" t="n">
        <v>41</v>
      </c>
      <c r="B45" s="35" t="n">
        <v>1.18743222255432</v>
      </c>
      <c r="C45" s="35" t="n">
        <v>0.882813792022677</v>
      </c>
      <c r="D45" s="35" t="n">
        <v>0.0179695903603678</v>
      </c>
      <c r="E45" s="35" t="n">
        <v>-0.531273035094874</v>
      </c>
      <c r="F45" s="35" t="n">
        <v>2.94305981917701</v>
      </c>
      <c r="G45" s="35" t="n">
        <v>-1.43119069132596</v>
      </c>
      <c r="H45" s="35" t="n">
        <v>1.20834870983331</v>
      </c>
      <c r="I45" s="35" t="n">
        <v>1.08762395968859</v>
      </c>
      <c r="J45" s="35" t="n">
        <v>1.89652113942083</v>
      </c>
      <c r="K45" s="35" t="n">
        <v>0.00820121208074625</v>
      </c>
      <c r="L45" s="35" t="n">
        <v>-0.979899892635274</v>
      </c>
      <c r="M45" s="35" t="n">
        <v>1.41191413202641</v>
      </c>
      <c r="S45" s="36" t="n">
        <v>139.385623104525</v>
      </c>
      <c r="U45" s="36" t="n">
        <v>119.213804493849</v>
      </c>
    </row>
    <row r="46" customFormat="false" ht="15" hidden="false" customHeight="false" outlineLevel="0" collapsed="false">
      <c r="A46" s="2" t="n">
        <v>42</v>
      </c>
      <c r="B46" s="35" t="n">
        <v>-0.816772173620907</v>
      </c>
      <c r="C46" s="35" t="n">
        <v>-2.09070346490715</v>
      </c>
      <c r="D46" s="35" t="n">
        <v>0.622705764799994</v>
      </c>
      <c r="E46" s="35" t="n">
        <v>-1.17053075527196</v>
      </c>
      <c r="F46" s="35" t="n">
        <v>-0.659479725342225</v>
      </c>
      <c r="G46" s="35" t="n">
        <v>-0.259341046363974</v>
      </c>
      <c r="H46" s="35" t="n">
        <v>0.634458840141233</v>
      </c>
      <c r="I46" s="35" t="n">
        <v>1.21159996625968</v>
      </c>
      <c r="J46" s="35" t="n">
        <v>1.608195905456</v>
      </c>
      <c r="K46" s="35" t="n">
        <v>-0.591561156158976</v>
      </c>
      <c r="L46" s="35" t="n">
        <v>1.15055205459394</v>
      </c>
      <c r="M46" s="35" t="n">
        <v>-0.315444720403084</v>
      </c>
    </row>
    <row r="47" customFormat="false" ht="15" hidden="false" customHeight="false" outlineLevel="0" collapsed="false">
      <c r="A47" s="2" t="n">
        <v>43</v>
      </c>
      <c r="B47" s="35" t="n">
        <v>-1.51067749025054</v>
      </c>
      <c r="C47" s="35" t="n">
        <v>0.00931138783428454</v>
      </c>
      <c r="D47" s="35" t="n">
        <v>2.32478643168507</v>
      </c>
      <c r="E47" s="35" t="n">
        <v>-0.661069040648279</v>
      </c>
      <c r="F47" s="35" t="n">
        <v>1.56155375613531</v>
      </c>
      <c r="G47" s="35" t="n">
        <v>2.03485562421665</v>
      </c>
      <c r="H47" s="35" t="n">
        <v>0.578216108231327</v>
      </c>
      <c r="I47" s="35" t="n">
        <v>-0.914397788979159</v>
      </c>
      <c r="J47" s="35" t="n">
        <v>0.172170231526965</v>
      </c>
      <c r="K47" s="35" t="n">
        <v>-0.54898239149416</v>
      </c>
      <c r="L47" s="35" t="n">
        <v>0.644572200236762</v>
      </c>
      <c r="M47" s="35" t="n">
        <v>-1.28288036911697</v>
      </c>
    </row>
    <row r="48" customFormat="false" ht="15" hidden="false" customHeight="false" outlineLevel="0" collapsed="false">
      <c r="A48" s="2" t="n">
        <v>44</v>
      </c>
      <c r="B48" s="35" t="n">
        <v>-1.33769467405395</v>
      </c>
      <c r="C48" s="35" t="n">
        <v>-1.45556193327243</v>
      </c>
      <c r="D48" s="35" t="n">
        <v>-0.53593782472539</v>
      </c>
      <c r="E48" s="35" t="n">
        <v>0.989715881091722</v>
      </c>
      <c r="F48" s="35" t="n">
        <v>-1.34535015939938</v>
      </c>
      <c r="G48" s="35" t="n">
        <v>0.0499198085248982</v>
      </c>
      <c r="H48" s="35" t="n">
        <v>-0.518377780191055</v>
      </c>
      <c r="I48" s="35" t="n">
        <v>0.835536945356883</v>
      </c>
      <c r="J48" s="35" t="n">
        <v>0.0990173924247198</v>
      </c>
      <c r="K48" s="35" t="n">
        <v>-0.108585560707153</v>
      </c>
      <c r="L48" s="35" t="n">
        <v>1.58209023474429</v>
      </c>
      <c r="M48" s="35" t="n">
        <v>0.658551836059855</v>
      </c>
      <c r="Y48" s="36" t="n">
        <v>136.329008283688</v>
      </c>
    </row>
    <row r="49" customFormat="false" ht="15" hidden="false" customHeight="false" outlineLevel="0" collapsed="false">
      <c r="A49" s="2" t="n">
        <v>45</v>
      </c>
      <c r="B49" s="35" t="n">
        <v>0.000180144220295188</v>
      </c>
      <c r="C49" s="35" t="n">
        <v>0.609492082321512</v>
      </c>
      <c r="D49" s="35" t="n">
        <v>1.91905258152912</v>
      </c>
      <c r="E49" s="35" t="n">
        <v>-0.408600966574529</v>
      </c>
      <c r="F49" s="35" t="n">
        <v>-0.28980753244987</v>
      </c>
      <c r="G49" s="35" t="n">
        <v>-0.131951361694905</v>
      </c>
      <c r="H49" s="35" t="n">
        <v>0.154900029383147</v>
      </c>
      <c r="I49" s="35" t="n">
        <v>0.468939660822751</v>
      </c>
      <c r="J49" s="35" t="n">
        <v>0.246529201236616</v>
      </c>
      <c r="K49" s="35" t="n">
        <v>0.977431068888464</v>
      </c>
      <c r="L49" s="35" t="n">
        <v>-1.41258155845272</v>
      </c>
      <c r="M49" s="35" t="n">
        <v>-0.117076156253347</v>
      </c>
      <c r="W49" s="36" t="n">
        <v>127.227227337335</v>
      </c>
    </row>
    <row r="50" customFormat="false" ht="15" hidden="false" customHeight="false" outlineLevel="0" collapsed="false">
      <c r="A50" s="2" t="n">
        <v>46</v>
      </c>
      <c r="B50" s="35" t="n">
        <v>-0.0261084837292017</v>
      </c>
      <c r="C50" s="35" t="n">
        <v>-1.47870672697703</v>
      </c>
      <c r="D50" s="35" t="n">
        <v>0.710640948914904</v>
      </c>
      <c r="E50" s="35" t="n">
        <v>-0.931590825086076</v>
      </c>
      <c r="F50" s="35" t="n">
        <v>2.00763955930233</v>
      </c>
      <c r="G50" s="35" t="n">
        <v>-0.0784539117165722</v>
      </c>
      <c r="H50" s="35" t="n">
        <v>0.430004611970183</v>
      </c>
      <c r="I50" s="35" t="n">
        <v>-0.233181982708455</v>
      </c>
      <c r="J50" s="35" t="n">
        <v>0.926947170286504</v>
      </c>
      <c r="K50" s="35" t="n">
        <v>-1.65620250500701</v>
      </c>
      <c r="L50" s="35" t="n">
        <v>0.420918668225403</v>
      </c>
      <c r="M50" s="35" t="n">
        <v>-0.281558583425093</v>
      </c>
      <c r="X50" s="36" t="n">
        <v>75.1211072681415</v>
      </c>
    </row>
    <row r="51" customFormat="false" ht="15" hidden="false" customHeight="false" outlineLevel="0" collapsed="false">
      <c r="A51" s="2" t="n">
        <v>47</v>
      </c>
      <c r="B51" s="35" t="n">
        <v>0.872044914909721</v>
      </c>
      <c r="C51" s="35" t="n">
        <v>0.517017593579104</v>
      </c>
      <c r="D51" s="35" t="n">
        <v>-0.233404785718209</v>
      </c>
      <c r="E51" s="35" t="n">
        <v>0.679540769798643</v>
      </c>
      <c r="F51" s="35" t="n">
        <v>0.775300329748232</v>
      </c>
      <c r="G51" s="35" t="n">
        <v>0.567517660208311</v>
      </c>
      <c r="H51" s="35" t="n">
        <v>0.30585022351069</v>
      </c>
      <c r="I51" s="35" t="n">
        <v>0.467717896290696</v>
      </c>
      <c r="J51" s="35" t="n">
        <v>-0.243233353791574</v>
      </c>
      <c r="K51" s="35" t="n">
        <v>-0.176756264883435</v>
      </c>
      <c r="L51" s="35" t="n">
        <v>2.08550462527116</v>
      </c>
      <c r="M51" s="35" t="n">
        <v>0.407299825444894</v>
      </c>
    </row>
    <row r="52" customFormat="false" ht="15" hidden="false" customHeight="false" outlineLevel="0" collapsed="false">
      <c r="A52" s="2" t="n">
        <v>48</v>
      </c>
      <c r="B52" s="35" t="n">
        <v>0.98904997046688</v>
      </c>
      <c r="C52" s="35" t="n">
        <v>0.359940300931588</v>
      </c>
      <c r="D52" s="35" t="n">
        <v>-0.757935742200314</v>
      </c>
      <c r="E52" s="35" t="n">
        <v>-0.402419556498448</v>
      </c>
      <c r="F52" s="35" t="n">
        <v>0.0677350735513877</v>
      </c>
      <c r="G52" s="35" t="n">
        <v>-1.37524853732881</v>
      </c>
      <c r="H52" s="35" t="n">
        <v>0.267438420693088</v>
      </c>
      <c r="I52" s="35" t="n">
        <v>-0.680674968597409</v>
      </c>
      <c r="J52" s="35" t="n">
        <v>0.159432164460867</v>
      </c>
      <c r="K52" s="35" t="n">
        <v>-0.196326974378084</v>
      </c>
      <c r="L52" s="35" t="n">
        <v>-0.125459684241054</v>
      </c>
      <c r="M52" s="35" t="n">
        <v>1.02613066623535</v>
      </c>
    </row>
    <row r="53" customFormat="false" ht="15" hidden="false" customHeight="false" outlineLevel="0" collapsed="false">
      <c r="A53" s="2" t="n">
        <v>49</v>
      </c>
      <c r="B53" s="35" t="n">
        <v>-0.932249022495745</v>
      </c>
      <c r="C53" s="35" t="n">
        <v>-0.631741865759191</v>
      </c>
      <c r="D53" s="35" t="n">
        <v>-0.116842973987592</v>
      </c>
      <c r="E53" s="35" t="n">
        <v>-0.41400782110129</v>
      </c>
      <c r="F53" s="35" t="n">
        <v>0.77284087125682</v>
      </c>
      <c r="G53" s="35" t="n">
        <v>-0.528361289941673</v>
      </c>
      <c r="H53" s="35" t="n">
        <v>-1.17945830825943</v>
      </c>
      <c r="I53" s="35" t="n">
        <v>0.0932283449792295</v>
      </c>
      <c r="J53" s="35" t="n">
        <v>0.019781906595034</v>
      </c>
      <c r="K53" s="35" t="n">
        <v>-1.06243059081293</v>
      </c>
      <c r="L53" s="35" t="n">
        <v>0.877973212242768</v>
      </c>
      <c r="M53" s="35" t="n">
        <v>-0.0679440892055171</v>
      </c>
    </row>
    <row r="54" customFormat="false" ht="15" hidden="false" customHeight="false" outlineLevel="0" collapsed="false">
      <c r="A54" s="2" t="n">
        <v>50</v>
      </c>
      <c r="B54" s="35" t="n">
        <v>-0.156758698716699</v>
      </c>
      <c r="C54" s="35" t="n">
        <v>-1.84487854758732</v>
      </c>
      <c r="D54" s="35" t="n">
        <v>1.28482684069788</v>
      </c>
      <c r="E54" s="35" t="n">
        <v>-1.27145460773284</v>
      </c>
      <c r="F54" s="35" t="n">
        <v>-0.124791932554277</v>
      </c>
      <c r="G54" s="35" t="n">
        <v>0.178086267266878</v>
      </c>
      <c r="H54" s="35" t="n">
        <v>-1.37221795950925</v>
      </c>
      <c r="I54" s="35" t="n">
        <v>0.176452395983359</v>
      </c>
      <c r="J54" s="35" t="n">
        <v>-0.398531038388668</v>
      </c>
      <c r="K54" s="35" t="n">
        <v>-0.719787301483234</v>
      </c>
      <c r="L54" s="35" t="n">
        <v>-0.513625987394436</v>
      </c>
      <c r="M54" s="35" t="n">
        <v>-0.668323418814255</v>
      </c>
    </row>
    <row r="55" customFormat="false" ht="15" hidden="false" customHeight="false" outlineLevel="0" collapsed="false">
      <c r="A55" s="2" t="n">
        <v>51</v>
      </c>
      <c r="B55" s="35" t="n">
        <v>-1.13393464656497</v>
      </c>
      <c r="C55" s="35" t="n">
        <v>0.954819827630664</v>
      </c>
      <c r="D55" s="35" t="n">
        <v>0.838475452433144</v>
      </c>
      <c r="E55" s="35" t="n">
        <v>-0.15760641074743</v>
      </c>
      <c r="F55" s="35" t="n">
        <v>0.0846023719321713</v>
      </c>
      <c r="G55" s="35" t="n">
        <v>-0.705882149975726</v>
      </c>
      <c r="H55" s="35" t="n">
        <v>0.794612846281909</v>
      </c>
      <c r="I55" s="35" t="n">
        <v>-1.11016160882946</v>
      </c>
      <c r="J55" s="35" t="n">
        <v>-0.0485767727263217</v>
      </c>
      <c r="K55" s="35" t="n">
        <v>-0.729810558642004</v>
      </c>
      <c r="L55" s="35" t="n">
        <v>1.17083009826401</v>
      </c>
      <c r="M55" s="35" t="n">
        <v>-0.421301923979607</v>
      </c>
      <c r="R55" s="36" t="n">
        <v>53.5335172256658</v>
      </c>
    </row>
    <row r="56" customFormat="false" ht="15" hidden="false" customHeight="false" outlineLevel="0" collapsed="false">
      <c r="A56" s="2" t="n">
        <v>52</v>
      </c>
      <c r="B56" s="35" t="n">
        <v>0.0718906720617268</v>
      </c>
      <c r="C56" s="35" t="n">
        <v>-0.521145073427883</v>
      </c>
      <c r="D56" s="35" t="n">
        <v>1.03114761236801</v>
      </c>
      <c r="E56" s="35" t="n">
        <v>0.675433887920507</v>
      </c>
      <c r="F56" s="35" t="n">
        <v>-0.208985987486451</v>
      </c>
      <c r="G56" s="35" t="n">
        <v>2.36044826465255</v>
      </c>
      <c r="H56" s="35" t="n">
        <v>0.403907527114436</v>
      </c>
      <c r="I56" s="35" t="n">
        <v>-0.163444382480573</v>
      </c>
      <c r="J56" s="35" t="n">
        <v>-0.222983611246192</v>
      </c>
      <c r="K56" s="35" t="n">
        <v>1.02130622108857</v>
      </c>
      <c r="L56" s="35" t="n">
        <v>-0.760665413233099</v>
      </c>
      <c r="M56" s="35" t="n">
        <v>-1.65950000581211</v>
      </c>
    </row>
    <row r="57" customFormat="false" ht="15" hidden="false" customHeight="false" outlineLevel="0" collapsed="false">
      <c r="A57" s="2" t="n">
        <v>53</v>
      </c>
      <c r="B57" s="35" t="n">
        <v>-1.15060782197807</v>
      </c>
      <c r="C57" s="35" t="n">
        <v>1.45948548248626</v>
      </c>
      <c r="D57" s="35" t="n">
        <v>0.190246409021207</v>
      </c>
      <c r="E57" s="35" t="n">
        <v>-0.95523556012228</v>
      </c>
      <c r="F57" s="35" t="n">
        <v>1.45317156727578</v>
      </c>
      <c r="G57" s="35" t="n">
        <v>-0.229790469658956</v>
      </c>
      <c r="H57" s="35" t="n">
        <v>0.301688389445283</v>
      </c>
      <c r="I57" s="35" t="n">
        <v>-0.1962200393325</v>
      </c>
      <c r="J57" s="35" t="n">
        <v>-0.987081635992936</v>
      </c>
      <c r="K57" s="35" t="n">
        <v>0.923807138049782</v>
      </c>
      <c r="L57" s="35" t="n">
        <v>0.547620519732308</v>
      </c>
      <c r="M57" s="35" t="n">
        <v>0.0254262278024475</v>
      </c>
    </row>
    <row r="58" customFormat="false" ht="15" hidden="false" customHeight="false" outlineLevel="0" collapsed="false">
      <c r="A58" s="2" t="n">
        <v>54</v>
      </c>
      <c r="B58" s="35" t="n">
        <v>-1.20025155545268</v>
      </c>
      <c r="C58" s="35" t="n">
        <v>-0.983754420881774</v>
      </c>
      <c r="D58" s="35" t="n">
        <v>-0.276848991481346</v>
      </c>
      <c r="E58" s="35" t="n">
        <v>0.40869911452086</v>
      </c>
      <c r="F58" s="35" t="n">
        <v>0.356362083355322</v>
      </c>
      <c r="G58" s="35" t="n">
        <v>-1.08689185479247</v>
      </c>
      <c r="H58" s="35" t="n">
        <v>-1.49092686054572</v>
      </c>
      <c r="I58" s="35" t="n">
        <v>0.594260304230782</v>
      </c>
      <c r="J58" s="35" t="n">
        <v>-0.751350917413917</v>
      </c>
      <c r="K58" s="35" t="n">
        <v>-0.25458511465145</v>
      </c>
      <c r="L58" s="35" t="n">
        <v>1.04090431404614</v>
      </c>
      <c r="M58" s="35" t="n">
        <v>0.928472565930397</v>
      </c>
      <c r="N58" s="36" t="n">
        <v>128.7510424475</v>
      </c>
    </row>
    <row r="59" customFormat="false" ht="15" hidden="false" customHeight="false" outlineLevel="0" collapsed="false">
      <c r="A59" s="2" t="n">
        <v>55</v>
      </c>
      <c r="B59" s="35" t="n">
        <v>2.12342193395264</v>
      </c>
      <c r="C59" s="35" t="n">
        <v>0.595236653085579</v>
      </c>
      <c r="D59" s="35" t="n">
        <v>1.60417212215355</v>
      </c>
      <c r="E59" s="35" t="n">
        <v>0.927823970965865</v>
      </c>
      <c r="F59" s="35" t="n">
        <v>0.0924231354770843</v>
      </c>
      <c r="G59" s="35" t="n">
        <v>1.22947507199176</v>
      </c>
      <c r="H59" s="35" t="n">
        <v>0.536471240115723</v>
      </c>
      <c r="I59" s="35" t="n">
        <v>1.17982884298565</v>
      </c>
      <c r="J59" s="35" t="n">
        <v>-0.399662078364926</v>
      </c>
      <c r="K59" s="35" t="n">
        <v>-0.611049339509578</v>
      </c>
      <c r="L59" s="35" t="n">
        <v>-0.33935211109307</v>
      </c>
      <c r="M59" s="35" t="n">
        <v>-0.705695149100814</v>
      </c>
    </row>
    <row r="60" customFormat="false" ht="15" hidden="false" customHeight="false" outlineLevel="0" collapsed="false">
      <c r="A60" s="2" t="n">
        <v>56</v>
      </c>
      <c r="B60" s="35" t="n">
        <v>0.0323888884255201</v>
      </c>
      <c r="C60" s="35" t="n">
        <v>-1.78035827557414</v>
      </c>
      <c r="D60" s="35" t="n">
        <v>-0.199098961220258</v>
      </c>
      <c r="E60" s="35" t="n">
        <v>0.283503902938487</v>
      </c>
      <c r="F60" s="35" t="n">
        <v>0.358528877930502</v>
      </c>
      <c r="G60" s="35" t="n">
        <v>0.686169195842539</v>
      </c>
      <c r="H60" s="35" t="n">
        <v>-0.965455345182072</v>
      </c>
      <c r="I60" s="35" t="n">
        <v>0.121128242282107</v>
      </c>
      <c r="J60" s="35" t="n">
        <v>-0.017374620984965</v>
      </c>
      <c r="K60" s="35" t="n">
        <v>-0.247956324551987</v>
      </c>
      <c r="L60" s="35" t="n">
        <v>0.483466624949953</v>
      </c>
      <c r="M60" s="35" t="n">
        <v>-0.560681665061861</v>
      </c>
      <c r="Y60" s="36" t="n">
        <v>89.6328681460104</v>
      </c>
    </row>
    <row r="61" customFormat="false" ht="15" hidden="false" customHeight="false" outlineLevel="0" collapsed="false">
      <c r="A61" s="2" t="n">
        <v>57</v>
      </c>
      <c r="B61" s="35" t="n">
        <v>0.643178612370336</v>
      </c>
      <c r="C61" s="35" t="n">
        <v>1.42707092058711</v>
      </c>
      <c r="D61" s="35" t="n">
        <v>-0.398344908730465</v>
      </c>
      <c r="E61" s="35" t="n">
        <v>1.61360256128819</v>
      </c>
      <c r="F61" s="35" t="n">
        <v>0.326032408917661</v>
      </c>
      <c r="G61" s="35" t="n">
        <v>0.345525792767076</v>
      </c>
      <c r="H61" s="35" t="n">
        <v>1.01973993776908</v>
      </c>
      <c r="I61" s="35" t="n">
        <v>0.214983108414042</v>
      </c>
      <c r="J61" s="35" t="n">
        <v>0.144170762713152</v>
      </c>
      <c r="K61" s="35" t="n">
        <v>1.05381648266939</v>
      </c>
      <c r="L61" s="35" t="n">
        <v>1.13808381823973</v>
      </c>
      <c r="M61" s="35" t="n">
        <v>0.304556343289901</v>
      </c>
    </row>
    <row r="62" customFormat="false" ht="15" hidden="false" customHeight="false" outlineLevel="0" collapsed="false">
      <c r="A62" s="2" t="n">
        <v>58</v>
      </c>
      <c r="B62" s="35" t="n">
        <v>2.53809837865285</v>
      </c>
      <c r="C62" s="35" t="n">
        <v>-0.104099147953148</v>
      </c>
      <c r="D62" s="35" t="n">
        <v>-0.386875792847731</v>
      </c>
      <c r="E62" s="35" t="n">
        <v>0.395280905883619</v>
      </c>
      <c r="F62" s="35" t="n">
        <v>-1.14835881344824</v>
      </c>
      <c r="G62" s="35" t="n">
        <v>1.65160905552452</v>
      </c>
      <c r="H62" s="35" t="n">
        <v>-1.23085834895606</v>
      </c>
      <c r="I62" s="35" t="n">
        <v>-0.500869495361155</v>
      </c>
      <c r="J62" s="35" t="n">
        <v>0.538521164421751</v>
      </c>
      <c r="K62" s="35" t="n">
        <v>-1.09472076752076</v>
      </c>
      <c r="L62" s="35" t="n">
        <v>2.20148796411748</v>
      </c>
      <c r="M62" s="35" t="n">
        <v>0.484484541235161</v>
      </c>
    </row>
    <row r="63" customFormat="false" ht="15" hidden="false" customHeight="false" outlineLevel="0" collapsed="false">
      <c r="A63" s="2" t="n">
        <v>59</v>
      </c>
      <c r="B63" s="35" t="n">
        <v>0.785838823690565</v>
      </c>
      <c r="C63" s="35" t="n">
        <v>0.605509347657188</v>
      </c>
      <c r="D63" s="35" t="n">
        <v>0.943502935651667</v>
      </c>
      <c r="E63" s="35" t="n">
        <v>-0.297028708458467</v>
      </c>
      <c r="F63" s="35" t="n">
        <v>0.882403229275396</v>
      </c>
      <c r="G63" s="35" t="n">
        <v>-1.94532438254092</v>
      </c>
      <c r="H63" s="35" t="n">
        <v>-0.229834482158334</v>
      </c>
      <c r="I63" s="35" t="n">
        <v>2.08600504142122</v>
      </c>
      <c r="J63" s="35" t="n">
        <v>-1.96292270690972</v>
      </c>
      <c r="K63" s="35" t="n">
        <v>-0.113979507376757</v>
      </c>
      <c r="L63" s="35" t="n">
        <v>-0.31147869549027</v>
      </c>
      <c r="M63" s="35" t="n">
        <v>-1.10717383315162</v>
      </c>
    </row>
    <row r="64" customFormat="false" ht="15" hidden="false" customHeight="false" outlineLevel="0" collapsed="false">
      <c r="A64" s="2" t="n">
        <v>60</v>
      </c>
      <c r="B64" s="35" t="n">
        <v>-0.114142601932014</v>
      </c>
      <c r="C64" s="35" t="n">
        <v>0.780130595067368</v>
      </c>
      <c r="D64" s="35" t="n">
        <v>1.47206103377944</v>
      </c>
      <c r="E64" s="35" t="n">
        <v>-1.06514367147317</v>
      </c>
      <c r="F64" s="35" t="n">
        <v>0.135025405837171</v>
      </c>
      <c r="G64" s="35" t="n">
        <v>0.13953385070902</v>
      </c>
      <c r="H64" s="35" t="n">
        <v>-1.64052342964684</v>
      </c>
      <c r="I64" s="35" t="n">
        <v>-0.37341488477395</v>
      </c>
      <c r="J64" s="35" t="n">
        <v>-0.864507837516679</v>
      </c>
      <c r="K64" s="35" t="n">
        <v>0.297252179193881</v>
      </c>
      <c r="L64" s="35" t="n">
        <v>0.402120669006981</v>
      </c>
      <c r="M64" s="35" t="n">
        <v>0.0797196382206249</v>
      </c>
    </row>
    <row r="65" customFormat="false" ht="15" hidden="false" customHeight="false" outlineLevel="0" collapsed="false">
      <c r="A65" s="2" t="n">
        <v>61</v>
      </c>
      <c r="B65" s="35" t="n">
        <v>0.0545899515444183</v>
      </c>
      <c r="C65" s="35" t="n">
        <v>0.668667928401069</v>
      </c>
      <c r="D65" s="35" t="n">
        <v>-1.16217839604347</v>
      </c>
      <c r="E65" s="35" t="n">
        <v>0.0702135865003826</v>
      </c>
      <c r="F65" s="35" t="n">
        <v>-0.565568804652118</v>
      </c>
      <c r="G65" s="35" t="n">
        <v>0.807336365126074</v>
      </c>
      <c r="H65" s="35" t="n">
        <v>0.83011441699329</v>
      </c>
      <c r="I65" s="35" t="n">
        <v>-0.405088188745465</v>
      </c>
      <c r="J65" s="35" t="n">
        <v>-0.140477562150545</v>
      </c>
      <c r="K65" s="35" t="n">
        <v>-0.826905530624493</v>
      </c>
      <c r="L65" s="35" t="n">
        <v>-0.372193310774474</v>
      </c>
      <c r="M65" s="35" t="n">
        <v>-0.462139835712872</v>
      </c>
    </row>
    <row r="66" customFormat="false" ht="15" hidden="false" customHeight="false" outlineLevel="0" collapsed="false">
      <c r="A66" s="2" t="n">
        <v>62</v>
      </c>
      <c r="B66" s="35" t="n">
        <v>-0.744491967129976</v>
      </c>
      <c r="C66" s="35" t="n">
        <v>0.986651530753291</v>
      </c>
      <c r="D66" s="35" t="n">
        <v>-0.813989729815497</v>
      </c>
      <c r="E66" s="35" t="n">
        <v>-0.539447479276975</v>
      </c>
      <c r="F66" s="35" t="n">
        <v>-1.98430453055503</v>
      </c>
      <c r="G66" s="35" t="n">
        <v>0.289632050752917</v>
      </c>
      <c r="H66" s="35" t="n">
        <v>1.51456799363813</v>
      </c>
      <c r="I66" s="35" t="n">
        <v>-0.155559660688203</v>
      </c>
      <c r="J66" s="35" t="n">
        <v>1.95896111311818</v>
      </c>
      <c r="K66" s="35" t="n">
        <v>-2.39402791374756</v>
      </c>
      <c r="L66" s="35" t="n">
        <v>-1.55286750842549</v>
      </c>
      <c r="M66" s="35" t="n">
        <v>0.131418308564512</v>
      </c>
      <c r="R66" s="36" t="n">
        <v>44.2187022649839</v>
      </c>
    </row>
    <row r="67" customFormat="false" ht="15" hidden="false" customHeight="false" outlineLevel="0" collapsed="false">
      <c r="A67" s="2" t="n">
        <v>63</v>
      </c>
      <c r="B67" s="35" t="n">
        <v>1.09433844093676</v>
      </c>
      <c r="C67" s="35" t="n">
        <v>0.631819858577936</v>
      </c>
      <c r="D67" s="35" t="n">
        <v>0.685028772228398</v>
      </c>
      <c r="E67" s="35" t="n">
        <v>-0.702319521254725</v>
      </c>
      <c r="F67" s="35" t="n">
        <v>-1.29013788586482</v>
      </c>
      <c r="G67" s="35" t="n">
        <v>-2.11406557319372</v>
      </c>
      <c r="H67" s="35" t="n">
        <v>0.0544961916784422</v>
      </c>
      <c r="I67" s="35" t="n">
        <v>-0.214783587641466</v>
      </c>
      <c r="J67" s="35" t="n">
        <v>-0.373600220250779</v>
      </c>
      <c r="K67" s="35" t="n">
        <v>-0.824666476993917</v>
      </c>
      <c r="L67" s="35" t="n">
        <v>1.14760007243473</v>
      </c>
      <c r="M67" s="35" t="n">
        <v>-0.843053810346649</v>
      </c>
    </row>
    <row r="68" customFormat="false" ht="15" hidden="false" customHeight="false" outlineLevel="0" collapsed="false">
      <c r="A68" s="2" t="n">
        <v>64</v>
      </c>
      <c r="B68" s="35" t="n">
        <v>-0.33027868545466</v>
      </c>
      <c r="C68" s="35" t="n">
        <v>-1.33709844904427</v>
      </c>
      <c r="D68" s="35" t="n">
        <v>-0.815687068828211</v>
      </c>
      <c r="E68" s="35" t="n">
        <v>-0.174202458518928</v>
      </c>
      <c r="F68" s="35" t="n">
        <v>1.30400585990235</v>
      </c>
      <c r="G68" s="35" t="n">
        <v>1.23044855590681</v>
      </c>
      <c r="H68" s="35" t="n">
        <v>1.28836532392896</v>
      </c>
      <c r="I68" s="35" t="n">
        <v>-1.28324199856867</v>
      </c>
      <c r="J68" s="35" t="n">
        <v>0.57757931805438</v>
      </c>
      <c r="K68" s="35" t="n">
        <v>1.57530666729723</v>
      </c>
      <c r="L68" s="35" t="n">
        <v>0.764344278131855</v>
      </c>
      <c r="M68" s="35" t="n">
        <v>0.327053042677381</v>
      </c>
    </row>
    <row r="69" customFormat="false" ht="15" hidden="false" customHeight="false" outlineLevel="0" collapsed="false">
      <c r="A69" s="2" t="n">
        <v>65</v>
      </c>
      <c r="B69" s="35" t="n">
        <v>1.7627455255995</v>
      </c>
      <c r="C69" s="35" t="n">
        <v>-0.362628555441437</v>
      </c>
      <c r="D69" s="35" t="n">
        <v>-0.232580208309001</v>
      </c>
      <c r="E69" s="35" t="n">
        <v>1.22405664855192</v>
      </c>
      <c r="F69" s="35" t="n">
        <v>0.110254358035719</v>
      </c>
      <c r="G69" s="35" t="n">
        <v>1.57040963573939</v>
      </c>
      <c r="H69" s="35" t="n">
        <v>0.189251320249977</v>
      </c>
      <c r="I69" s="35" t="n">
        <v>-0.0493971238277453</v>
      </c>
      <c r="J69" s="35" t="n">
        <v>-0.148642642982888</v>
      </c>
      <c r="K69" s="35" t="n">
        <v>1.2300382751519</v>
      </c>
      <c r="L69" s="35" t="n">
        <v>-1.0364365457913</v>
      </c>
      <c r="M69" s="35" t="n">
        <v>0.209281958835251</v>
      </c>
    </row>
    <row r="70" customFormat="false" ht="15" hidden="false" customHeight="false" outlineLevel="0" collapsed="false">
      <c r="A70" s="2" t="n">
        <v>66</v>
      </c>
      <c r="B70" s="35" t="n">
        <v>-0.344758541442627</v>
      </c>
      <c r="C70" s="35" t="n">
        <v>1.236489341535</v>
      </c>
      <c r="D70" s="35" t="n">
        <v>-0.96228814753699</v>
      </c>
      <c r="E70" s="35" t="n">
        <v>-1.51609686781843</v>
      </c>
      <c r="F70" s="35" t="n">
        <v>-0.899380411818548</v>
      </c>
      <c r="G70" s="35" t="n">
        <v>1.91774453417338</v>
      </c>
      <c r="H70" s="35" t="n">
        <v>0.228899465496074</v>
      </c>
      <c r="I70" s="35" t="n">
        <v>-0.767971800040228</v>
      </c>
      <c r="J70" s="35" t="n">
        <v>1.21903614394613</v>
      </c>
      <c r="K70" s="35" t="n">
        <v>1.58290694234679</v>
      </c>
      <c r="L70" s="35" t="n">
        <v>-0.813829659618605</v>
      </c>
      <c r="M70" s="35" t="n">
        <v>0.0539701830072108</v>
      </c>
    </row>
    <row r="71" customFormat="false" ht="15" hidden="false" customHeight="false" outlineLevel="0" collapsed="false">
      <c r="A71" s="2" t="n">
        <v>67</v>
      </c>
      <c r="B71" s="35" t="n">
        <v>-0.3536229319238</v>
      </c>
      <c r="C71" s="35" t="n">
        <v>-1.24669740373425</v>
      </c>
      <c r="D71" s="35" t="n">
        <v>-0.376347725598901</v>
      </c>
      <c r="E71" s="35" t="n">
        <v>-1.86893621890176</v>
      </c>
      <c r="F71" s="35" t="n">
        <v>0.616677732641368</v>
      </c>
      <c r="G71" s="35" t="n">
        <v>-1.10423775108328</v>
      </c>
      <c r="H71" s="35" t="n">
        <v>-0.918762004698015</v>
      </c>
      <c r="I71" s="35" t="n">
        <v>-1.05040944369592</v>
      </c>
      <c r="J71" s="35" t="n">
        <v>1.04301983666514</v>
      </c>
      <c r="K71" s="35" t="n">
        <v>-0.643652278093262</v>
      </c>
      <c r="L71" s="35" t="n">
        <v>-0.677781038706236</v>
      </c>
      <c r="M71" s="35" t="n">
        <v>-0.215201810334747</v>
      </c>
    </row>
    <row r="72" customFormat="false" ht="15" hidden="false" customHeight="false" outlineLevel="0" collapsed="false">
      <c r="A72" s="2" t="n">
        <v>68</v>
      </c>
      <c r="B72" s="35" t="n">
        <v>-0.419377400247876</v>
      </c>
      <c r="C72" s="35" t="n">
        <v>1.68965311916205</v>
      </c>
      <c r="D72" s="35" t="n">
        <v>-0.6161001709806</v>
      </c>
      <c r="E72" s="35" t="n">
        <v>0.498229333483319</v>
      </c>
      <c r="F72" s="35" t="n">
        <v>2.16128732171756</v>
      </c>
      <c r="G72" s="35" t="n">
        <v>0.737132515171008</v>
      </c>
      <c r="H72" s="35" t="n">
        <v>-0.316560338035249</v>
      </c>
      <c r="I72" s="35" t="n">
        <v>-1.06516480898866</v>
      </c>
      <c r="J72" s="35" t="n">
        <v>-0.863122272482436</v>
      </c>
      <c r="K72" s="35" t="n">
        <v>-1.65019430269281</v>
      </c>
      <c r="L72" s="35" t="n">
        <v>1.12328732444362</v>
      </c>
      <c r="M72" s="35" t="n">
        <v>0.757771250946079</v>
      </c>
      <c r="T72" s="36" t="n">
        <v>73.5237959462792</v>
      </c>
    </row>
    <row r="73" customFormat="false" ht="15" hidden="false" customHeight="false" outlineLevel="0" collapsed="false">
      <c r="A73" s="2" t="n">
        <v>69</v>
      </c>
      <c r="B73" s="35" t="n">
        <v>0.625693879734294</v>
      </c>
      <c r="C73" s="35" t="n">
        <v>0.0687257237710533</v>
      </c>
      <c r="D73" s="35" t="n">
        <v>-0.021236596040992</v>
      </c>
      <c r="E73" s="35" t="n">
        <v>-1.05504394115551</v>
      </c>
      <c r="F73" s="35" t="n">
        <v>0.461902099933051</v>
      </c>
      <c r="G73" s="35" t="n">
        <v>-1.00446364800382</v>
      </c>
      <c r="H73" s="35" t="n">
        <v>-0.397261994083031</v>
      </c>
      <c r="I73" s="35" t="n">
        <v>-0.140094599611766</v>
      </c>
      <c r="J73" s="35" t="n">
        <v>0.154375485495307</v>
      </c>
      <c r="K73" s="35" t="n">
        <v>1.29093756725732</v>
      </c>
      <c r="L73" s="35" t="n">
        <v>0.519112566121113</v>
      </c>
      <c r="M73" s="35" t="n">
        <v>0.715330580847178</v>
      </c>
    </row>
    <row r="74" customFormat="false" ht="15" hidden="false" customHeight="false" outlineLevel="0" collapsed="false">
      <c r="A74" s="2" t="n">
        <v>70</v>
      </c>
      <c r="B74" s="35" t="n">
        <v>0.186936069428734</v>
      </c>
      <c r="C74" s="35" t="n">
        <v>-0.7663986698988</v>
      </c>
      <c r="D74" s="35" t="n">
        <v>-0.687760440755742</v>
      </c>
      <c r="E74" s="35" t="n">
        <v>1.65916155703895</v>
      </c>
      <c r="F74" s="35" t="n">
        <v>-0.0481078362909623</v>
      </c>
      <c r="G74" s="35" t="n">
        <v>-2.1090810555407</v>
      </c>
      <c r="H74" s="35" t="n">
        <v>2.28806882952019</v>
      </c>
      <c r="I74" s="35" t="n">
        <v>-1.90248799487268</v>
      </c>
      <c r="J74" s="35" t="n">
        <v>0.950738793979979</v>
      </c>
      <c r="K74" s="35" t="n">
        <v>-0.520018155935647</v>
      </c>
      <c r="L74" s="35" t="n">
        <v>-0.334363657775657</v>
      </c>
      <c r="M74" s="35" t="n">
        <v>0.629546730180241</v>
      </c>
    </row>
    <row r="75" customFormat="false" ht="15" hidden="false" customHeight="false" outlineLevel="0" collapsed="false">
      <c r="A75" s="2" t="n">
        <v>71</v>
      </c>
      <c r="B75" s="35" t="n">
        <v>1.37143240737785</v>
      </c>
      <c r="C75" s="35" t="n">
        <v>-0.250330418611469</v>
      </c>
      <c r="D75" s="35" t="n">
        <v>0.00481442591188515</v>
      </c>
      <c r="E75" s="35" t="n">
        <v>0.569455077325696</v>
      </c>
      <c r="F75" s="35" t="n">
        <v>-0.709514596026311</v>
      </c>
      <c r="G75" s="35" t="n">
        <v>-1.18559154722175</v>
      </c>
      <c r="H75" s="35" t="n">
        <v>-0.0112751288601871</v>
      </c>
      <c r="I75" s="35" t="n">
        <v>0.232224805440287</v>
      </c>
      <c r="J75" s="35" t="n">
        <v>-0.607047576637953</v>
      </c>
      <c r="K75" s="35" t="n">
        <v>-1.26687565663738</v>
      </c>
      <c r="L75" s="35" t="n">
        <v>0.645027275343024</v>
      </c>
      <c r="M75" s="35" t="n">
        <v>0.670535884373291</v>
      </c>
      <c r="P75" s="36" t="n">
        <v>104.376117179797</v>
      </c>
    </row>
    <row r="76" customFormat="false" ht="15" hidden="false" customHeight="false" outlineLevel="0" collapsed="false">
      <c r="A76" s="2" t="n">
        <v>72</v>
      </c>
      <c r="B76" s="35" t="n">
        <v>-0.553349622626112</v>
      </c>
      <c r="C76" s="35" t="n">
        <v>-1.36668407367276</v>
      </c>
      <c r="D76" s="35" t="n">
        <v>1.27706447148074</v>
      </c>
      <c r="E76" s="35" t="n">
        <v>1.19278417595829</v>
      </c>
      <c r="F76" s="35" t="n">
        <v>-0.170791008804316</v>
      </c>
      <c r="G76" s="35" t="n">
        <v>0.756731227166027</v>
      </c>
      <c r="H76" s="35" t="n">
        <v>1.43682331547117</v>
      </c>
      <c r="I76" s="35" t="n">
        <v>-1.30092428611893</v>
      </c>
      <c r="J76" s="35" t="n">
        <v>0.548740736359507</v>
      </c>
      <c r="K76" s="35" t="n">
        <v>0.992790418659273</v>
      </c>
      <c r="L76" s="35" t="n">
        <v>-0.253933030277273</v>
      </c>
      <c r="M76" s="35" t="n">
        <v>0.483590072404608</v>
      </c>
      <c r="Q76" s="36" t="n">
        <v>50.1262910334682</v>
      </c>
    </row>
    <row r="77" customFormat="false" ht="15" hidden="false" customHeight="false" outlineLevel="0" collapsed="false">
      <c r="A77" s="2" t="n">
        <v>73</v>
      </c>
      <c r="B77" s="35" t="n">
        <v>0.290238144543059</v>
      </c>
      <c r="C77" s="35" t="n">
        <v>0.669874318153677</v>
      </c>
      <c r="D77" s="35" t="n">
        <v>0.666099958391153</v>
      </c>
      <c r="E77" s="35" t="n">
        <v>1.78768162300381</v>
      </c>
      <c r="F77" s="35" t="n">
        <v>-0.504426974748793</v>
      </c>
      <c r="G77" s="35" t="n">
        <v>0.645107223755787</v>
      </c>
      <c r="H77" s="35" t="n">
        <v>-0.413148985479634</v>
      </c>
      <c r="I77" s="35" t="n">
        <v>2.24412393006328</v>
      </c>
      <c r="J77" s="35" t="n">
        <v>-0.323479357385316</v>
      </c>
      <c r="K77" s="35" t="n">
        <v>-1.13936152961775</v>
      </c>
      <c r="L77" s="35" t="n">
        <v>-2.26657036149638</v>
      </c>
      <c r="M77" s="35" t="n">
        <v>-0.0367996584400697</v>
      </c>
      <c r="P77" s="36" t="n">
        <v>133.763209513672</v>
      </c>
    </row>
    <row r="78" customFormat="false" ht="15" hidden="false" customHeight="false" outlineLevel="0" collapsed="false">
      <c r="A78" s="2" t="n">
        <v>74</v>
      </c>
      <c r="B78" s="35" t="n">
        <v>1.93796173456177</v>
      </c>
      <c r="C78" s="35" t="n">
        <v>1.38520116208623</v>
      </c>
      <c r="D78" s="35" t="n">
        <v>1.33332075108514</v>
      </c>
      <c r="E78" s="35" t="n">
        <v>1.0479163809519</v>
      </c>
      <c r="F78" s="35" t="n">
        <v>-1.18038922711531</v>
      </c>
      <c r="G78" s="35" t="n">
        <v>0.71828100319267</v>
      </c>
      <c r="H78" s="35" t="n">
        <v>0.306798332855348</v>
      </c>
      <c r="I78" s="35" t="n">
        <v>1.21034705012854</v>
      </c>
      <c r="J78" s="35" t="n">
        <v>-0.461019435103918</v>
      </c>
      <c r="K78" s="35" t="n">
        <v>0.412578580650769</v>
      </c>
      <c r="L78" s="35" t="n">
        <v>-0.363859489628259</v>
      </c>
      <c r="M78" s="35" t="n">
        <v>-0.99696272962551</v>
      </c>
    </row>
    <row r="79" customFormat="false" ht="15" hidden="false" customHeight="false" outlineLevel="0" collapsed="false">
      <c r="A79" s="2" t="n">
        <v>75</v>
      </c>
      <c r="B79" s="35" t="n">
        <v>-0.240381686954096</v>
      </c>
      <c r="C79" s="35" t="n">
        <v>0.267693104146095</v>
      </c>
      <c r="D79" s="35" t="n">
        <v>0.0433339064964071</v>
      </c>
      <c r="E79" s="35" t="n">
        <v>-1.12006016072728</v>
      </c>
      <c r="F79" s="35" t="n">
        <v>-1.2788751775156</v>
      </c>
      <c r="G79" s="35" t="n">
        <v>-0.283072730470395</v>
      </c>
      <c r="H79" s="35" t="n">
        <v>0.476701323795371</v>
      </c>
      <c r="I79" s="35" t="n">
        <v>-0.238744678063693</v>
      </c>
      <c r="J79" s="35" t="n">
        <v>0.375763843729752</v>
      </c>
      <c r="K79" s="35" t="n">
        <v>0.289969623129126</v>
      </c>
      <c r="L79" s="35" t="n">
        <v>-0.396032927068838</v>
      </c>
      <c r="M79" s="35" t="n">
        <v>0.773975642360813</v>
      </c>
    </row>
    <row r="80" customFormat="false" ht="15" hidden="false" customHeight="false" outlineLevel="0" collapsed="false">
      <c r="A80" s="2" t="n">
        <v>76</v>
      </c>
      <c r="B80" s="35" t="n">
        <v>0.532612794036138</v>
      </c>
      <c r="C80" s="35" t="n">
        <v>-0.254424677613867</v>
      </c>
      <c r="D80" s="35" t="n">
        <v>-0.791051550996543</v>
      </c>
      <c r="E80" s="35" t="n">
        <v>-0.409632555607031</v>
      </c>
      <c r="F80" s="35" t="n">
        <v>-0.982407115507002</v>
      </c>
      <c r="G80" s="35" t="n">
        <v>0.440329559558247</v>
      </c>
      <c r="H80" s="35" t="n">
        <v>0.265315049224677</v>
      </c>
      <c r="I80" s="35" t="n">
        <v>-0.316001354477149</v>
      </c>
      <c r="J80" s="35" t="n">
        <v>0.718020151927393</v>
      </c>
      <c r="K80" s="35" t="n">
        <v>0.225982210699624</v>
      </c>
      <c r="L80" s="35" t="n">
        <v>-0.136346443900347</v>
      </c>
      <c r="M80" s="35" t="n">
        <v>-0.964072595122346</v>
      </c>
    </row>
    <row r="81" customFormat="false" ht="15" hidden="false" customHeight="false" outlineLevel="0" collapsed="false">
      <c r="A81" s="2" t="n">
        <v>77</v>
      </c>
      <c r="B81" s="35" t="n">
        <v>1.57188224016512</v>
      </c>
      <c r="C81" s="35" t="n">
        <v>0.39975389310063</v>
      </c>
      <c r="D81" s="35" t="n">
        <v>-0.982738772485513</v>
      </c>
      <c r="E81" s="35" t="n">
        <v>0.306682187848337</v>
      </c>
      <c r="F81" s="35" t="n">
        <v>0.303737668649985</v>
      </c>
      <c r="G81" s="35" t="n">
        <v>0.822927882470539</v>
      </c>
      <c r="H81" s="35" t="n">
        <v>-1.20095040409107</v>
      </c>
      <c r="I81" s="35" t="n">
        <v>-1.65189759248384</v>
      </c>
      <c r="J81" s="35" t="n">
        <v>1.59838777297744</v>
      </c>
      <c r="K81" s="35" t="n">
        <v>0.169370916437739</v>
      </c>
      <c r="L81" s="35" t="n">
        <v>1.7864823437803</v>
      </c>
      <c r="M81" s="35" t="n">
        <v>-0.0871701871908088</v>
      </c>
    </row>
    <row r="82" customFormat="false" ht="15" hidden="false" customHeight="false" outlineLevel="0" collapsed="false">
      <c r="A82" s="2" t="n">
        <v>78</v>
      </c>
      <c r="B82" s="35" t="n">
        <v>0.553445779910319</v>
      </c>
      <c r="C82" s="35" t="n">
        <v>-1.38994396281271</v>
      </c>
      <c r="D82" s="35" t="n">
        <v>1.74348014496557</v>
      </c>
      <c r="E82" s="35" t="n">
        <v>-0.305398678538437</v>
      </c>
      <c r="F82" s="35" t="n">
        <v>0.891010265930854</v>
      </c>
      <c r="G82" s="35" t="n">
        <v>-1.99181540977421</v>
      </c>
      <c r="H82" s="35" t="n">
        <v>0.95006509339137</v>
      </c>
      <c r="I82" s="35" t="n">
        <v>0.38389368847326</v>
      </c>
      <c r="J82" s="35" t="n">
        <v>0.234271754028588</v>
      </c>
      <c r="K82" s="35" t="n">
        <v>-0.11489606682678</v>
      </c>
      <c r="L82" s="35" t="n">
        <v>-0.790708484992174</v>
      </c>
      <c r="M82" s="35" t="n">
        <v>0.511249423004604</v>
      </c>
    </row>
    <row r="83" customFormat="false" ht="15" hidden="false" customHeight="false" outlineLevel="0" collapsed="false">
      <c r="A83" s="2" t="n">
        <v>79</v>
      </c>
      <c r="B83" s="35" t="n">
        <v>-0.634505168106073</v>
      </c>
      <c r="C83" s="35" t="n">
        <v>0.640478378639391</v>
      </c>
      <c r="D83" s="35" t="n">
        <v>-0.0202695173205386</v>
      </c>
      <c r="E83" s="35" t="n">
        <v>1.69446461312943</v>
      </c>
      <c r="F83" s="35" t="n">
        <v>-0.587883647213468</v>
      </c>
      <c r="G83" s="35" t="n">
        <v>1.57916226778174</v>
      </c>
      <c r="H83" s="35" t="n">
        <v>1.30454691008542</v>
      </c>
      <c r="I83" s="35" t="n">
        <v>-0.426166834735942</v>
      </c>
      <c r="J83" s="35" t="n">
        <v>-1.50766732592022</v>
      </c>
      <c r="K83" s="35" t="n">
        <v>0.282437162370861</v>
      </c>
      <c r="L83" s="35" t="n">
        <v>-0.892432849722592</v>
      </c>
      <c r="M83" s="35" t="n">
        <v>-1.16740668894977</v>
      </c>
      <c r="U83" s="36" t="n">
        <v>114.60536192085</v>
      </c>
    </row>
    <row r="84" customFormat="false" ht="15" hidden="false" customHeight="false" outlineLevel="0" collapsed="false">
      <c r="A84" s="2" t="n">
        <v>80</v>
      </c>
      <c r="B84" s="35" t="n">
        <v>-2.06235001816574</v>
      </c>
      <c r="C84" s="35" t="n">
        <v>-0.0661454365136523</v>
      </c>
      <c r="D84" s="35" t="n">
        <v>-0.530661658703618</v>
      </c>
      <c r="E84" s="35" t="n">
        <v>0.348651025498191</v>
      </c>
      <c r="F84" s="35" t="n">
        <v>-0.33160378439457</v>
      </c>
      <c r="G84" s="35" t="n">
        <v>-1.41499367474725</v>
      </c>
      <c r="H84" s="35" t="n">
        <v>-2.17062679262231</v>
      </c>
      <c r="I84" s="35" t="n">
        <v>0.761077297726345</v>
      </c>
      <c r="J84" s="35" t="n">
        <v>-0.386259835548294</v>
      </c>
      <c r="K84" s="35" t="n">
        <v>-0.454184166300287</v>
      </c>
      <c r="L84" s="35" t="n">
        <v>0.664271104827521</v>
      </c>
      <c r="M84" s="35" t="n">
        <v>0.0210517524859485</v>
      </c>
    </row>
    <row r="85" customFormat="false" ht="15" hidden="false" customHeight="false" outlineLevel="0" collapsed="false">
      <c r="A85" s="2" t="n">
        <v>81</v>
      </c>
      <c r="B85" s="35" t="n">
        <v>2.39316364449993</v>
      </c>
      <c r="C85" s="35" t="n">
        <v>-0.0877247280216996</v>
      </c>
      <c r="D85" s="35" t="n">
        <v>0.946847727426644</v>
      </c>
      <c r="E85" s="35" t="n">
        <v>-0.00311177835106602</v>
      </c>
      <c r="F85" s="35" t="n">
        <v>-0.209080038396284</v>
      </c>
      <c r="G85" s="35" t="n">
        <v>0.53817509434551</v>
      </c>
      <c r="H85" s="35" t="n">
        <v>0.702099043317799</v>
      </c>
      <c r="I85" s="35" t="n">
        <v>-1.15244348805507</v>
      </c>
      <c r="J85" s="35" t="n">
        <v>-0.874519569221467</v>
      </c>
      <c r="K85" s="35" t="n">
        <v>-0.695595187628751</v>
      </c>
      <c r="L85" s="35" t="n">
        <v>0.54100613556148</v>
      </c>
      <c r="M85" s="35" t="n">
        <v>-0.799655924658546</v>
      </c>
    </row>
    <row r="86" customFormat="false" ht="15" hidden="false" customHeight="false" outlineLevel="0" collapsed="false">
      <c r="A86" s="2" t="n">
        <v>82</v>
      </c>
      <c r="B86" s="35" t="n">
        <v>0.430314282130365</v>
      </c>
      <c r="C86" s="35" t="n">
        <v>-2.7001757150814</v>
      </c>
      <c r="D86" s="35" t="n">
        <v>-1.19952661133129</v>
      </c>
      <c r="E86" s="35" t="n">
        <v>0.79710111191085</v>
      </c>
      <c r="F86" s="35" t="n">
        <v>2.57218895964221</v>
      </c>
      <c r="G86" s="35" t="n">
        <v>0.751005400971897</v>
      </c>
      <c r="H86" s="35" t="n">
        <v>-1.22910443592754</v>
      </c>
      <c r="I86" s="35" t="n">
        <v>1.53266380877061</v>
      </c>
      <c r="J86" s="35" t="n">
        <v>0.219791943922099</v>
      </c>
      <c r="K86" s="35" t="n">
        <v>0.35619276671369</v>
      </c>
      <c r="L86" s="35" t="n">
        <v>0.609467662465308</v>
      </c>
      <c r="M86" s="35" t="n">
        <v>-0.047630063434824</v>
      </c>
    </row>
    <row r="87" customFormat="false" ht="15" hidden="false" customHeight="false" outlineLevel="0" collapsed="false">
      <c r="A87" s="2" t="n">
        <v>83</v>
      </c>
      <c r="B87" s="35" t="n">
        <v>1.26052888760703</v>
      </c>
      <c r="C87" s="35" t="n">
        <v>0.833107847158925</v>
      </c>
      <c r="D87" s="35" t="n">
        <v>0.00771925536186356</v>
      </c>
      <c r="E87" s="35" t="n">
        <v>-2.27632904744665</v>
      </c>
      <c r="F87" s="35" t="n">
        <v>-1.7016955488597</v>
      </c>
      <c r="G87" s="35" t="n">
        <v>-1.21530894675571</v>
      </c>
      <c r="H87" s="35" t="n">
        <v>0.585458317774697</v>
      </c>
      <c r="I87" s="35" t="n">
        <v>0.981281765122991</v>
      </c>
      <c r="J87" s="35" t="n">
        <v>0.686598662122369</v>
      </c>
      <c r="K87" s="35" t="n">
        <v>0.0629480298938895</v>
      </c>
      <c r="L87" s="35" t="n">
        <v>-0.608188795510898</v>
      </c>
      <c r="M87" s="35" t="n">
        <v>0.826528499696798</v>
      </c>
    </row>
    <row r="88" customFormat="false" ht="15" hidden="false" customHeight="false" outlineLevel="0" collapsed="false">
      <c r="A88" s="2" t="n">
        <v>84</v>
      </c>
      <c r="B88" s="35" t="n">
        <v>-0.476313549138308</v>
      </c>
      <c r="C88" s="35" t="n">
        <v>0.801505118574709</v>
      </c>
      <c r="D88" s="35" t="n">
        <v>0.761631835529011</v>
      </c>
      <c r="E88" s="35" t="n">
        <v>0.576384871338719</v>
      </c>
      <c r="F88" s="35" t="n">
        <v>0.937908527300807</v>
      </c>
      <c r="G88" s="35" t="n">
        <v>1.5461930757027</v>
      </c>
      <c r="H88" s="35" t="n">
        <v>0.735576185388737</v>
      </c>
      <c r="I88" s="35" t="n">
        <v>0.712128534983005</v>
      </c>
      <c r="J88" s="35" t="n">
        <v>0.326504091894397</v>
      </c>
      <c r="K88" s="35" t="n">
        <v>0.339528096764855</v>
      </c>
      <c r="L88" s="35" t="n">
        <v>-1.13385044977641</v>
      </c>
      <c r="M88" s="35" t="n">
        <v>1.86050055096711</v>
      </c>
      <c r="R88" s="36" t="n">
        <v>224.869205935368</v>
      </c>
    </row>
    <row r="89" customFormat="false" ht="15" hidden="false" customHeight="false" outlineLevel="0" collapsed="false">
      <c r="A89" s="2" t="n">
        <v>85</v>
      </c>
      <c r="B89" s="35" t="n">
        <v>1.81848172314981</v>
      </c>
      <c r="C89" s="35" t="n">
        <v>-0.383423096631908</v>
      </c>
      <c r="D89" s="35" t="n">
        <v>1.00552645596504</v>
      </c>
      <c r="E89" s="35" t="n">
        <v>-0.324521076598363</v>
      </c>
      <c r="F89" s="35" t="n">
        <v>-0.37553543527423</v>
      </c>
      <c r="G89" s="35" t="n">
        <v>0.671770611566583</v>
      </c>
      <c r="H89" s="35" t="n">
        <v>-0.728129546559806</v>
      </c>
      <c r="I89" s="35" t="n">
        <v>1.40427321429795</v>
      </c>
      <c r="J89" s="35" t="n">
        <v>0.250854184967576</v>
      </c>
      <c r="K89" s="35" t="n">
        <v>-0.209518869602499</v>
      </c>
      <c r="L89" s="35" t="n">
        <v>0.787061514299429</v>
      </c>
      <c r="M89" s="35" t="n">
        <v>-0.977741041483852</v>
      </c>
    </row>
    <row r="90" customFormat="false" ht="15" hidden="false" customHeight="false" outlineLevel="0" collapsed="false">
      <c r="A90" s="2" t="n">
        <v>86</v>
      </c>
      <c r="B90" s="35" t="n">
        <v>0.519539360193051</v>
      </c>
      <c r="C90" s="35" t="n">
        <v>-0.333862729910009</v>
      </c>
      <c r="D90" s="35" t="n">
        <v>-0.350870014686443</v>
      </c>
      <c r="E90" s="35" t="n">
        <v>1.29851195510456</v>
      </c>
      <c r="F90" s="35" t="n">
        <v>0.0346305733277953</v>
      </c>
      <c r="G90" s="35" t="n">
        <v>0.0435894921190077</v>
      </c>
      <c r="H90" s="35" t="n">
        <v>-0.950952309997075</v>
      </c>
      <c r="I90" s="35" t="n">
        <v>0.151100376755849</v>
      </c>
      <c r="J90" s="35" t="n">
        <v>-0.78268346534472</v>
      </c>
      <c r="K90" s="35" t="n">
        <v>-1.00012662388306</v>
      </c>
      <c r="L90" s="35" t="n">
        <v>0.189373479863262</v>
      </c>
      <c r="M90" s="35" t="n">
        <v>0.947273389023021</v>
      </c>
    </row>
    <row r="91" customFormat="false" ht="15" hidden="false" customHeight="false" outlineLevel="0" collapsed="false">
      <c r="A91" s="2" t="n">
        <v>87</v>
      </c>
      <c r="B91" s="35" t="n">
        <v>0.0497974433143989</v>
      </c>
      <c r="C91" s="35" t="n">
        <v>0.530351398872522</v>
      </c>
      <c r="D91" s="35" t="n">
        <v>-0.336894526451532</v>
      </c>
      <c r="E91" s="35" t="n">
        <v>-0.045457818811533</v>
      </c>
      <c r="F91" s="35" t="n">
        <v>-1.09403178094036</v>
      </c>
      <c r="G91" s="35" t="n">
        <v>1.03252041690217</v>
      </c>
      <c r="H91" s="35" t="n">
        <v>0.473192246470523</v>
      </c>
      <c r="I91" s="35" t="n">
        <v>-1.38990798143151</v>
      </c>
      <c r="J91" s="35" t="n">
        <v>-1.16671731272822</v>
      </c>
      <c r="K91" s="35" t="n">
        <v>-0.678830833965404</v>
      </c>
      <c r="L91" s="35" t="n">
        <v>0.475015919443752</v>
      </c>
      <c r="M91" s="35" t="n">
        <v>-0.530891355633115</v>
      </c>
    </row>
    <row r="92" customFormat="false" ht="15" hidden="false" customHeight="false" outlineLevel="0" collapsed="false">
      <c r="A92" s="2" t="n">
        <v>88</v>
      </c>
      <c r="B92" s="35" t="n">
        <v>-0.901817191223238</v>
      </c>
      <c r="C92" s="35" t="n">
        <v>-0.851127574075297</v>
      </c>
      <c r="D92" s="35" t="n">
        <v>-1.1967225269427</v>
      </c>
      <c r="E92" s="35" t="n">
        <v>0.119098391662938</v>
      </c>
      <c r="F92" s="35" t="n">
        <v>-0.639880653852629</v>
      </c>
      <c r="G92" s="35" t="n">
        <v>0.325047155614008</v>
      </c>
      <c r="H92" s="35" t="n">
        <v>-1.46340879641481</v>
      </c>
      <c r="I92" s="35" t="n">
        <v>0.291245334979836</v>
      </c>
      <c r="J92" s="35" t="n">
        <v>0.224110476495018</v>
      </c>
      <c r="K92" s="35" t="n">
        <v>0.354910932671281</v>
      </c>
      <c r="L92" s="35" t="n">
        <v>0.894926536844576</v>
      </c>
      <c r="M92" s="35" t="n">
        <v>0.97165666208577</v>
      </c>
    </row>
    <row r="93" customFormat="false" ht="15" hidden="false" customHeight="false" outlineLevel="0" collapsed="false">
      <c r="A93" s="2" t="n">
        <v>89</v>
      </c>
      <c r="B93" s="35" t="n">
        <v>0.368184720581607</v>
      </c>
      <c r="C93" s="35" t="n">
        <v>-0.0580598396604525</v>
      </c>
      <c r="D93" s="35" t="n">
        <v>-1.3627938978303</v>
      </c>
      <c r="E93" s="35" t="n">
        <v>-0.444480011108547</v>
      </c>
      <c r="F93" s="35" t="n">
        <v>-0.29088830505005</v>
      </c>
      <c r="G93" s="35" t="n">
        <v>0.00657748623480934</v>
      </c>
      <c r="H93" s="35" t="n">
        <v>-0.348906009735022</v>
      </c>
      <c r="I93" s="35" t="n">
        <v>0.834702756536243</v>
      </c>
      <c r="J93" s="35" t="n">
        <v>0.783855762345043</v>
      </c>
      <c r="K93" s="35" t="n">
        <v>1.22305021250802</v>
      </c>
      <c r="L93" s="35" t="n">
        <v>-1.15269976590319</v>
      </c>
      <c r="M93" s="35" t="n">
        <v>-0.559697452380031</v>
      </c>
    </row>
    <row r="94" customFormat="false" ht="15" hidden="false" customHeight="false" outlineLevel="0" collapsed="false">
      <c r="A94" s="2" t="n">
        <v>90</v>
      </c>
      <c r="B94" s="35" t="n">
        <v>-0.486530032431043</v>
      </c>
      <c r="C94" s="35" t="n">
        <v>-0.720072516805391</v>
      </c>
      <c r="D94" s="35" t="n">
        <v>1.2140068411398</v>
      </c>
      <c r="E94" s="35" t="n">
        <v>-0.00787135615592304</v>
      </c>
      <c r="F94" s="35" t="n">
        <v>-0.565542523539661</v>
      </c>
      <c r="G94" s="35" t="n">
        <v>1.62164364958616</v>
      </c>
      <c r="H94" s="35" t="n">
        <v>0.672519683414162</v>
      </c>
      <c r="I94" s="35" t="n">
        <v>1.39336699551329</v>
      </c>
      <c r="J94" s="35" t="n">
        <v>-0.786950948835977</v>
      </c>
      <c r="K94" s="35" t="n">
        <v>0.465006703149283</v>
      </c>
      <c r="L94" s="35" t="n">
        <v>1.96724975754808</v>
      </c>
      <c r="M94" s="35" t="n">
        <v>0.31218169007234</v>
      </c>
    </row>
    <row r="95" customFormat="false" ht="15" hidden="false" customHeight="false" outlineLevel="0" collapsed="false">
      <c r="A95" s="2" t="n">
        <v>91</v>
      </c>
      <c r="B95" s="35" t="n">
        <v>-0.222769179370783</v>
      </c>
      <c r="C95" s="35" t="n">
        <v>-1.00507412177376</v>
      </c>
      <c r="D95" s="35" t="n">
        <v>1.97252954105208</v>
      </c>
      <c r="E95" s="35" t="n">
        <v>1.57061946469105</v>
      </c>
      <c r="F95" s="35" t="n">
        <v>-1.32921176338543</v>
      </c>
      <c r="G95" s="35" t="n">
        <v>-1.12848080422055</v>
      </c>
      <c r="H95" s="35" t="n">
        <v>-1.07507183765205</v>
      </c>
      <c r="I95" s="35" t="n">
        <v>-0.499880884857774</v>
      </c>
      <c r="J95" s="35" t="n">
        <v>-0.85132944829845</v>
      </c>
      <c r="K95" s="35" t="n">
        <v>1.36716975507829</v>
      </c>
      <c r="L95" s="35" t="n">
        <v>-2.58180884661798</v>
      </c>
      <c r="M95" s="35" t="n">
        <v>1.12732594198363</v>
      </c>
    </row>
    <row r="96" customFormat="false" ht="15" hidden="false" customHeight="false" outlineLevel="0" collapsed="false">
      <c r="A96" s="2" t="n">
        <v>92</v>
      </c>
      <c r="B96" s="35" t="n">
        <v>-1.62251081739228</v>
      </c>
      <c r="C96" s="35" t="n">
        <v>1.36861705325747</v>
      </c>
      <c r="D96" s="35" t="n">
        <v>-0.187006804931748</v>
      </c>
      <c r="E96" s="35" t="n">
        <v>-0.733835296474927</v>
      </c>
      <c r="F96" s="35" t="n">
        <v>-0.145756441470801</v>
      </c>
      <c r="G96" s="35" t="n">
        <v>-0.687233807220475</v>
      </c>
      <c r="H96" s="35" t="n">
        <v>0.747086850538917</v>
      </c>
      <c r="I96" s="35" t="n">
        <v>0.968009412460475</v>
      </c>
      <c r="J96" s="35" t="n">
        <v>0.977368196494096</v>
      </c>
      <c r="K96" s="35" t="n">
        <v>-0.201642761777451</v>
      </c>
      <c r="L96" s="35" t="n">
        <v>0.128357255147384</v>
      </c>
      <c r="M96" s="35" t="n">
        <v>-1.58636163109364</v>
      </c>
      <c r="Y96" s="36" t="n">
        <v>99.0027490058719</v>
      </c>
    </row>
    <row r="97" customFormat="false" ht="15" hidden="false" customHeight="false" outlineLevel="0" collapsed="false">
      <c r="A97" s="2" t="n">
        <v>93</v>
      </c>
      <c r="B97" s="35" t="n">
        <v>-0.490553930237479</v>
      </c>
      <c r="C97" s="35" t="n">
        <v>-0.830990956578431</v>
      </c>
      <c r="D97" s="35" t="n">
        <v>-0.916575688072634</v>
      </c>
      <c r="E97" s="35" t="n">
        <v>-0.269842412490618</v>
      </c>
      <c r="F97" s="35" t="n">
        <v>-1.1206920501694</v>
      </c>
      <c r="G97" s="35" t="n">
        <v>-2.16881843525212</v>
      </c>
      <c r="H97" s="35" t="n">
        <v>1.28060918167506</v>
      </c>
      <c r="I97" s="35" t="n">
        <v>-0.735217559848635</v>
      </c>
      <c r="J97" s="35" t="n">
        <v>0.44389881269262</v>
      </c>
      <c r="K97" s="35" t="n">
        <v>-0.110805976346223</v>
      </c>
      <c r="L97" s="35" t="n">
        <v>1.30572260017697</v>
      </c>
      <c r="M97" s="35" t="n">
        <v>1.29840828558326</v>
      </c>
    </row>
    <row r="98" customFormat="false" ht="15" hidden="false" customHeight="false" outlineLevel="0" collapsed="false">
      <c r="A98" s="2" t="n">
        <v>94</v>
      </c>
      <c r="B98" s="35" t="n">
        <v>0.15987903483798</v>
      </c>
      <c r="C98" s="35" t="n">
        <v>-1.43342337880901</v>
      </c>
      <c r="D98" s="35" t="n">
        <v>0.209090640152315</v>
      </c>
      <c r="E98" s="35" t="n">
        <v>-1.01949539182702</v>
      </c>
      <c r="F98" s="35" t="n">
        <v>-1.72609389204022</v>
      </c>
      <c r="G98" s="35" t="n">
        <v>-0.354876497947021</v>
      </c>
      <c r="H98" s="35" t="n">
        <v>-0.919839683302926</v>
      </c>
      <c r="I98" s="35" t="n">
        <v>-0.179710784193083</v>
      </c>
      <c r="J98" s="35" t="n">
        <v>1.61316888679321</v>
      </c>
      <c r="K98" s="35" t="n">
        <v>-1.12393655137077</v>
      </c>
      <c r="L98" s="35" t="n">
        <v>0.302491815444145</v>
      </c>
      <c r="M98" s="35" t="n">
        <v>-3.47161006318577</v>
      </c>
    </row>
    <row r="99" customFormat="false" ht="15" hidden="false" customHeight="false" outlineLevel="0" collapsed="false">
      <c r="A99" s="2" t="n">
        <v>95</v>
      </c>
      <c r="B99" s="35" t="n">
        <v>-1.2508061600031</v>
      </c>
      <c r="C99" s="35" t="n">
        <v>0.910084278651001</v>
      </c>
      <c r="D99" s="35" t="n">
        <v>-0.525227671244235</v>
      </c>
      <c r="E99" s="35" t="n">
        <v>0.377413895770814</v>
      </c>
      <c r="F99" s="35" t="n">
        <v>0.93827899374986</v>
      </c>
      <c r="G99" s="35" t="n">
        <v>-1.71765418918662</v>
      </c>
      <c r="H99" s="35" t="n">
        <v>0.423368288579066</v>
      </c>
      <c r="I99" s="35" t="n">
        <v>0.0566157035535677</v>
      </c>
      <c r="J99" s="35" t="n">
        <v>-0.731887716569675</v>
      </c>
      <c r="K99" s="35" t="n">
        <v>-1.70555764211508</v>
      </c>
      <c r="L99" s="35" t="n">
        <v>-0.313610619169688</v>
      </c>
      <c r="M99" s="35" t="n">
        <v>0.875927142810986</v>
      </c>
      <c r="T99" s="36" t="n">
        <v>232.312234031886</v>
      </c>
    </row>
    <row r="100" customFormat="false" ht="15" hidden="false" customHeight="false" outlineLevel="0" collapsed="false">
      <c r="A100" s="2" t="n">
        <v>96</v>
      </c>
      <c r="B100" s="35" t="n">
        <v>0.0738965095667046</v>
      </c>
      <c r="C100" s="35" t="n">
        <v>-0.835822511640449</v>
      </c>
      <c r="D100" s="35" t="n">
        <v>2.54642213097363</v>
      </c>
      <c r="E100" s="35" t="n">
        <v>1.31479494776609</v>
      </c>
      <c r="F100" s="35" t="n">
        <v>0.811292523168921</v>
      </c>
      <c r="G100" s="35" t="n">
        <v>1.1092211240854</v>
      </c>
      <c r="H100" s="35" t="n">
        <v>-1.72357961069447</v>
      </c>
      <c r="I100" s="35" t="n">
        <v>-0.701992735737479</v>
      </c>
      <c r="J100" s="35" t="n">
        <v>-0.443560558707182</v>
      </c>
      <c r="K100" s="35" t="n">
        <v>-1.67014363905024</v>
      </c>
      <c r="L100" s="35" t="n">
        <v>-1.54654212009801</v>
      </c>
      <c r="M100" s="35" t="n">
        <v>0.516463519471783</v>
      </c>
    </row>
    <row r="101" customFormat="false" ht="15" hidden="false" customHeight="false" outlineLevel="0" collapsed="false">
      <c r="A101" s="2" t="n">
        <v>97</v>
      </c>
      <c r="B101" s="35" t="n">
        <v>0.663293878957844</v>
      </c>
      <c r="C101" s="35" t="n">
        <v>1.1119818220724</v>
      </c>
      <c r="D101" s="35" t="n">
        <v>-1.48432552653829</v>
      </c>
      <c r="E101" s="35" t="n">
        <v>1.10408776829228</v>
      </c>
      <c r="F101" s="35" t="n">
        <v>2.05250216794631</v>
      </c>
      <c r="G101" s="35" t="n">
        <v>0.874280868529346</v>
      </c>
      <c r="H101" s="35" t="n">
        <v>1.09482444337901</v>
      </c>
      <c r="I101" s="35" t="n">
        <v>1.24362634269837</v>
      </c>
      <c r="J101" s="35" t="n">
        <v>1.02122616203313</v>
      </c>
      <c r="K101" s="35" t="n">
        <v>-1.28771453905931</v>
      </c>
      <c r="L101" s="35" t="n">
        <v>-0.0145849653005567</v>
      </c>
      <c r="M101" s="35" t="n">
        <v>0.927506429705105</v>
      </c>
    </row>
    <row r="102" customFormat="false" ht="15" hidden="false" customHeight="false" outlineLevel="0" collapsed="false">
      <c r="A102" s="2" t="n">
        <v>98</v>
      </c>
      <c r="B102" s="35" t="n">
        <v>-0.306759940697119</v>
      </c>
      <c r="C102" s="35" t="n">
        <v>0.821491957638455</v>
      </c>
      <c r="D102" s="35" t="n">
        <v>-0.353948073802922</v>
      </c>
      <c r="E102" s="35" t="n">
        <v>-0.721094096354896</v>
      </c>
      <c r="F102" s="35" t="n">
        <v>0.778543331737332</v>
      </c>
      <c r="G102" s="35" t="n">
        <v>-0.489634465649496</v>
      </c>
      <c r="H102" s="35" t="n">
        <v>0.775184153773588</v>
      </c>
      <c r="I102" s="35" t="n">
        <v>0.262457261419732</v>
      </c>
      <c r="J102" s="35" t="n">
        <v>-2.09284837401882</v>
      </c>
      <c r="K102" s="35" t="n">
        <v>-0.686942289798459</v>
      </c>
      <c r="L102" s="35" t="n">
        <v>-0.12541327604286</v>
      </c>
      <c r="M102" s="35" t="n">
        <v>0.250992282328436</v>
      </c>
      <c r="O102" s="36" t="n">
        <v>150.628511176617</v>
      </c>
    </row>
    <row r="103" customFormat="false" ht="15" hidden="false" customHeight="false" outlineLevel="0" collapsed="false">
      <c r="A103" s="2" t="n">
        <v>99</v>
      </c>
      <c r="B103" s="35" t="n">
        <v>-0.620784159959604</v>
      </c>
      <c r="C103" s="35" t="n">
        <v>-1.43075917678666</v>
      </c>
      <c r="D103" s="35" t="n">
        <v>-0.897330426360425</v>
      </c>
      <c r="E103" s="35" t="n">
        <v>-1.1011467630847</v>
      </c>
      <c r="F103" s="35" t="n">
        <v>-0.312077846614653</v>
      </c>
      <c r="G103" s="35" t="n">
        <v>0.503205284864889</v>
      </c>
      <c r="H103" s="35" t="n">
        <v>-0.428277219097138</v>
      </c>
      <c r="I103" s="35" t="n">
        <v>0.169416315076419</v>
      </c>
      <c r="J103" s="35" t="n">
        <v>0.623228398194221</v>
      </c>
      <c r="K103" s="35" t="n">
        <v>-1.38043200917257</v>
      </c>
      <c r="L103" s="35" t="n">
        <v>0.151514996273503</v>
      </c>
      <c r="M103" s="35" t="n">
        <v>-0.0585539150802799</v>
      </c>
    </row>
    <row r="104" customFormat="false" ht="15" hidden="false" customHeight="false" outlineLevel="0" collapsed="false">
      <c r="A104" s="2" t="n">
        <v>100</v>
      </c>
      <c r="B104" s="35" t="n">
        <v>-0.620124187609614</v>
      </c>
      <c r="C104" s="35" t="n">
        <v>1.02631861259972</v>
      </c>
      <c r="D104" s="35" t="n">
        <v>-0.0932183907314842</v>
      </c>
      <c r="E104" s="35" t="n">
        <v>-0.289137307408057</v>
      </c>
      <c r="F104" s="35" t="n">
        <v>-0.128676231096269</v>
      </c>
      <c r="G104" s="35" t="n">
        <v>-1.41223050759516</v>
      </c>
      <c r="H104" s="35" t="n">
        <v>-0.19761461008489</v>
      </c>
      <c r="I104" s="35" t="n">
        <v>-0.109881276110468</v>
      </c>
      <c r="J104" s="35" t="n">
        <v>0.276390163969801</v>
      </c>
      <c r="K104" s="35" t="n">
        <v>1.03467309504965</v>
      </c>
      <c r="L104" s="35" t="n">
        <v>0.766579345747074</v>
      </c>
      <c r="M104" s="35" t="n">
        <v>0.30014892242145</v>
      </c>
    </row>
    <row r="105" customFormat="false" ht="15" hidden="false" customHeight="false" outlineLevel="0" collapsed="false">
      <c r="A105" s="2" t="n">
        <v>101</v>
      </c>
      <c r="B105" s="35" t="n">
        <v>0.941142305980835</v>
      </c>
      <c r="C105" s="35" t="n">
        <v>0.217440942311184</v>
      </c>
      <c r="D105" s="35" t="n">
        <v>1.78471546286183</v>
      </c>
      <c r="E105" s="35" t="n">
        <v>0.0192914675205145</v>
      </c>
      <c r="F105" s="35" t="n">
        <v>0.760305046933185</v>
      </c>
      <c r="G105" s="35" t="n">
        <v>0.184166110237249</v>
      </c>
      <c r="H105" s="35" t="n">
        <v>0.525173520974224</v>
      </c>
      <c r="I105" s="35" t="n">
        <v>-0.174484006936294</v>
      </c>
      <c r="J105" s="35" t="n">
        <v>0.41496019704416</v>
      </c>
      <c r="K105" s="35" t="n">
        <v>0.307255807354078</v>
      </c>
      <c r="L105" s="35" t="n">
        <v>-0.653237365878229</v>
      </c>
      <c r="M105" s="35" t="n">
        <v>-0.854013301794241</v>
      </c>
    </row>
    <row r="106" customFormat="false" ht="15" hidden="false" customHeight="false" outlineLevel="0" collapsed="false">
      <c r="A106" s="2" t="n">
        <v>102</v>
      </c>
      <c r="B106" s="35" t="n">
        <v>-1.53450504529891</v>
      </c>
      <c r="C106" s="35" t="n">
        <v>2.26704006268536</v>
      </c>
      <c r="D106" s="35" t="n">
        <v>0.167710738027768</v>
      </c>
      <c r="E106" s="35" t="n">
        <v>0.999465712527593</v>
      </c>
      <c r="F106" s="35" t="n">
        <v>-0.709048396187522</v>
      </c>
      <c r="G106" s="35" t="n">
        <v>-1.42812164208156</v>
      </c>
      <c r="H106" s="35" t="n">
        <v>-0.486710121449843</v>
      </c>
      <c r="I106" s="35" t="n">
        <v>-1.29734980313754</v>
      </c>
      <c r="J106" s="35" t="n">
        <v>-0.133513805873265</v>
      </c>
      <c r="K106" s="35" t="n">
        <v>-1.23707255452683</v>
      </c>
      <c r="L106" s="35" t="n">
        <v>1.90153725503109</v>
      </c>
      <c r="M106" s="35" t="n">
        <v>-0.272910549924673</v>
      </c>
    </row>
    <row r="107" customFormat="false" ht="15" hidden="false" customHeight="false" outlineLevel="0" collapsed="false">
      <c r="A107" s="2" t="n">
        <v>103</v>
      </c>
      <c r="B107" s="35" t="n">
        <v>-0.300451393310575</v>
      </c>
      <c r="C107" s="35" t="n">
        <v>-0.417414846905102</v>
      </c>
      <c r="D107" s="35" t="n">
        <v>0.260731070730765</v>
      </c>
      <c r="E107" s="35" t="n">
        <v>-0.354522598189025</v>
      </c>
      <c r="F107" s="35" t="n">
        <v>-1.48319862915058</v>
      </c>
      <c r="G107" s="35" t="n">
        <v>0.623930027898407</v>
      </c>
      <c r="H107" s="35" t="n">
        <v>-1.11845218393861</v>
      </c>
      <c r="I107" s="35" t="n">
        <v>0.0878333435906147</v>
      </c>
      <c r="J107" s="35" t="n">
        <v>-2.605937580316</v>
      </c>
      <c r="K107" s="35" t="n">
        <v>0.671796011946816</v>
      </c>
      <c r="L107" s="35" t="n">
        <v>1.89523505532817</v>
      </c>
      <c r="M107" s="35" t="n">
        <v>-0.997317845385882</v>
      </c>
    </row>
    <row r="108" customFormat="false" ht="15" hidden="false" customHeight="false" outlineLevel="0" collapsed="false">
      <c r="A108" s="2" t="n">
        <v>104</v>
      </c>
      <c r="B108" s="35" t="n">
        <v>-0.419405107485036</v>
      </c>
      <c r="C108" s="35" t="n">
        <v>-0.111560852184071</v>
      </c>
      <c r="D108" s="35" t="n">
        <v>-1.20433190020674</v>
      </c>
      <c r="E108" s="35" t="n">
        <v>1.27459518839987</v>
      </c>
      <c r="F108" s="35" t="n">
        <v>-0.0915652797366858</v>
      </c>
      <c r="G108" s="35" t="n">
        <v>-0.38369001848223</v>
      </c>
      <c r="H108" s="35" t="n">
        <v>0.0493382032060073</v>
      </c>
      <c r="I108" s="35" t="n">
        <v>1.0966647007632</v>
      </c>
      <c r="J108" s="35" t="n">
        <v>-1.04630774403215</v>
      </c>
      <c r="K108" s="35" t="n">
        <v>0.625453881533347</v>
      </c>
      <c r="L108" s="35" t="n">
        <v>-0.156025875329426</v>
      </c>
      <c r="M108" s="35" t="n">
        <v>-1.57350532261923</v>
      </c>
      <c r="V108" s="36" t="n">
        <v>245.532093119025</v>
      </c>
    </row>
    <row r="109" customFormat="false" ht="15" hidden="false" customHeight="false" outlineLevel="0" collapsed="false">
      <c r="A109" s="2" t="n">
        <v>105</v>
      </c>
      <c r="B109" s="35" t="n">
        <v>0.143997042459333</v>
      </c>
      <c r="C109" s="35" t="n">
        <v>-0.566945825316165</v>
      </c>
      <c r="D109" s="35" t="n">
        <v>-1.81132750579223</v>
      </c>
      <c r="E109" s="35" t="n">
        <v>0.576804301480632</v>
      </c>
      <c r="F109" s="35" t="n">
        <v>1.5457810083768</v>
      </c>
      <c r="G109" s="35" t="n">
        <v>0.2399535470775</v>
      </c>
      <c r="H109" s="35" t="n">
        <v>-1.47409747795139</v>
      </c>
      <c r="I109" s="35" t="n">
        <v>-0.0524829938080821</v>
      </c>
      <c r="J109" s="35" t="n">
        <v>-0.518102683879612</v>
      </c>
      <c r="K109" s="35" t="n">
        <v>-0.626648534179676</v>
      </c>
      <c r="L109" s="35" t="n">
        <v>-0.534682371769303</v>
      </c>
      <c r="M109" s="35" t="n">
        <v>0.0554784066249258</v>
      </c>
    </row>
    <row r="110" customFormat="false" ht="15" hidden="false" customHeight="false" outlineLevel="0" collapsed="false">
      <c r="A110" s="2" t="n">
        <v>106</v>
      </c>
      <c r="B110" s="35" t="n">
        <v>-0.0695700869804613</v>
      </c>
      <c r="C110" s="35" t="n">
        <v>-0.0240753578828413</v>
      </c>
      <c r="D110" s="35" t="n">
        <v>0.517124152088975</v>
      </c>
      <c r="E110" s="35" t="n">
        <v>0.744832219723358</v>
      </c>
      <c r="F110" s="35" t="n">
        <v>0.278882319080795</v>
      </c>
      <c r="G110" s="35" t="n">
        <v>-0.379485345910079</v>
      </c>
      <c r="H110" s="35" t="n">
        <v>-3.44149839953615</v>
      </c>
      <c r="I110" s="35" t="n">
        <v>0.604590043474052</v>
      </c>
      <c r="J110" s="35" t="n">
        <v>-0.712855031190265</v>
      </c>
      <c r="K110" s="35" t="n">
        <v>-1.56715209727267</v>
      </c>
      <c r="L110" s="35" t="n">
        <v>1.25815438126802</v>
      </c>
      <c r="M110" s="35" t="n">
        <v>-0.159679710609402</v>
      </c>
      <c r="Q110" s="36" t="n">
        <v>66.6265179027607</v>
      </c>
    </row>
    <row r="111" customFormat="false" ht="15" hidden="false" customHeight="false" outlineLevel="0" collapsed="false">
      <c r="A111" s="2" t="n">
        <v>107</v>
      </c>
      <c r="B111" s="35" t="n">
        <v>-1.1075061566241</v>
      </c>
      <c r="C111" s="35" t="n">
        <v>-0.91125510683457</v>
      </c>
      <c r="D111" s="35" t="n">
        <v>-0.202501599139111</v>
      </c>
      <c r="E111" s="35" t="n">
        <v>-0.827074621006638</v>
      </c>
      <c r="F111" s="35" t="n">
        <v>0.483717022193842</v>
      </c>
      <c r="G111" s="35" t="n">
        <v>-0.135009783426757</v>
      </c>
      <c r="H111" s="35" t="n">
        <v>1.05721741826038</v>
      </c>
      <c r="I111" s="35" t="n">
        <v>1.1109014482162</v>
      </c>
      <c r="J111" s="35" t="n">
        <v>1.31614133922392</v>
      </c>
      <c r="K111" s="35" t="n">
        <v>-0.332926113023678</v>
      </c>
      <c r="L111" s="35" t="n">
        <v>-0.22153782531999</v>
      </c>
      <c r="M111" s="35" t="n">
        <v>0.344205297013841</v>
      </c>
    </row>
    <row r="112" customFormat="false" ht="15" hidden="false" customHeight="false" outlineLevel="0" collapsed="false">
      <c r="A112" s="2" t="n">
        <v>108</v>
      </c>
      <c r="B112" s="35" t="n">
        <v>2.04008948717048</v>
      </c>
      <c r="C112" s="35" t="n">
        <v>-2.09464340948369</v>
      </c>
      <c r="D112" s="35" t="n">
        <v>0.442392568758533</v>
      </c>
      <c r="E112" s="35" t="n">
        <v>-1.42122415999978</v>
      </c>
      <c r="F112" s="35" t="n">
        <v>-0.240616189576531</v>
      </c>
      <c r="G112" s="35" t="n">
        <v>-0.780251683755287</v>
      </c>
      <c r="H112" s="35" t="n">
        <v>-1.89272764570363</v>
      </c>
      <c r="I112" s="35" t="n">
        <v>-0.987973224846424</v>
      </c>
      <c r="J112" s="35" t="n">
        <v>1.5659695239361</v>
      </c>
      <c r="K112" s="35" t="n">
        <v>-0.0594288241611882</v>
      </c>
      <c r="L112" s="35" t="n">
        <v>-2.44630096681639</v>
      </c>
      <c r="M112" s="35" t="n">
        <v>0.356699413613833</v>
      </c>
    </row>
    <row r="113" customFormat="false" ht="15" hidden="false" customHeight="false" outlineLevel="0" collapsed="false">
      <c r="A113" s="2" t="n">
        <v>109</v>
      </c>
      <c r="B113" s="35" t="n">
        <v>0.177611769587916</v>
      </c>
      <c r="C113" s="35" t="n">
        <v>-0.29628884466532</v>
      </c>
      <c r="D113" s="35" t="n">
        <v>-0.948800378977161</v>
      </c>
      <c r="E113" s="35" t="n">
        <v>0.183362855514435</v>
      </c>
      <c r="F113" s="35" t="n">
        <v>0.373696395843796</v>
      </c>
      <c r="G113" s="35" t="n">
        <v>1.37432488279041</v>
      </c>
      <c r="H113" s="35" t="n">
        <v>0.568096376147408</v>
      </c>
      <c r="I113" s="35" t="n">
        <v>1.02885095966275</v>
      </c>
      <c r="J113" s="35" t="n">
        <v>-1.58840703053134</v>
      </c>
      <c r="K113" s="35" t="n">
        <v>-0.720088373495436</v>
      </c>
      <c r="L113" s="35" t="n">
        <v>-0.546849039335299</v>
      </c>
      <c r="M113" s="35" t="n">
        <v>-0.796925145428693</v>
      </c>
    </row>
    <row r="114" customFormat="false" ht="15" hidden="false" customHeight="false" outlineLevel="0" collapsed="false">
      <c r="A114" s="2" t="n">
        <v>110</v>
      </c>
      <c r="B114" s="35" t="n">
        <v>-1.34203832697472</v>
      </c>
      <c r="C114" s="35" t="n">
        <v>0.302228794432356</v>
      </c>
      <c r="D114" s="35" t="n">
        <v>1.22495128771292</v>
      </c>
      <c r="E114" s="35" t="n">
        <v>-1.38315700069805</v>
      </c>
      <c r="F114" s="35" t="n">
        <v>0.167490641099135</v>
      </c>
      <c r="G114" s="35" t="n">
        <v>-1.28158814171707</v>
      </c>
      <c r="H114" s="35" t="n">
        <v>0.945402645755199</v>
      </c>
      <c r="I114" s="35" t="n">
        <v>-1.32704249816162</v>
      </c>
      <c r="J114" s="35" t="n">
        <v>0.691222537470785</v>
      </c>
      <c r="K114" s="35" t="n">
        <v>-0.688809243618266</v>
      </c>
      <c r="L114" s="35" t="n">
        <v>1.99970442878147</v>
      </c>
      <c r="M114" s="35" t="n">
        <v>-0.667131557825331</v>
      </c>
      <c r="N114" s="36" t="n">
        <v>134.931358050784</v>
      </c>
    </row>
    <row r="115" customFormat="false" ht="15" hidden="false" customHeight="false" outlineLevel="0" collapsed="false">
      <c r="A115" s="2" t="n">
        <v>111</v>
      </c>
      <c r="B115" s="35" t="n">
        <v>-0.891433449836664</v>
      </c>
      <c r="C115" s="35" t="n">
        <v>0.793936351125821</v>
      </c>
      <c r="D115" s="35" t="n">
        <v>-0.198442201486125</v>
      </c>
      <c r="E115" s="35" t="n">
        <v>-0.789336568610193</v>
      </c>
      <c r="F115" s="35" t="n">
        <v>0.779758973094867</v>
      </c>
      <c r="G115" s="35" t="n">
        <v>-0.35006128833855</v>
      </c>
      <c r="H115" s="35" t="n">
        <v>-0.460316475416527</v>
      </c>
      <c r="I115" s="35" t="n">
        <v>0.286073610115678</v>
      </c>
      <c r="J115" s="35" t="n">
        <v>-1.77669458147901</v>
      </c>
      <c r="K115" s="35" t="n">
        <v>-0.340956333533583</v>
      </c>
      <c r="L115" s="35" t="n">
        <v>-0.305275473990482</v>
      </c>
      <c r="M115" s="35" t="n">
        <v>0.457974277325782</v>
      </c>
    </row>
    <row r="116" customFormat="false" ht="15" hidden="false" customHeight="false" outlineLevel="0" collapsed="false">
      <c r="A116" s="2" t="n">
        <v>112</v>
      </c>
      <c r="B116" s="35" t="n">
        <v>0.0975848755045005</v>
      </c>
      <c r="C116" s="35" t="n">
        <v>-0.154223028659137</v>
      </c>
      <c r="D116" s="35" t="n">
        <v>0.710020674533277</v>
      </c>
      <c r="E116" s="35" t="n">
        <v>-0.899158417766347</v>
      </c>
      <c r="F116" s="35" t="n">
        <v>-0.0790585156516041</v>
      </c>
      <c r="G116" s="35" t="n">
        <v>0.580607770245275</v>
      </c>
      <c r="H116" s="35" t="n">
        <v>-0.883084139156103</v>
      </c>
      <c r="I116" s="35" t="n">
        <v>-0.00550504554863306</v>
      </c>
      <c r="J116" s="35" t="n">
        <v>0.728262274134597</v>
      </c>
      <c r="K116" s="35" t="n">
        <v>1.45712550494785</v>
      </c>
      <c r="L116" s="35" t="n">
        <v>1.01153969994724</v>
      </c>
      <c r="M116" s="35" t="n">
        <v>-0.457691441364931</v>
      </c>
    </row>
    <row r="117" customFormat="false" ht="15" hidden="false" customHeight="false" outlineLevel="0" collapsed="false">
      <c r="A117" s="2" t="n">
        <v>113</v>
      </c>
      <c r="B117" s="35" t="n">
        <v>0.61296993836746</v>
      </c>
      <c r="C117" s="35" t="n">
        <v>0.239620683146691</v>
      </c>
      <c r="D117" s="35" t="n">
        <v>3.68310845257988</v>
      </c>
      <c r="E117" s="35" t="n">
        <v>1.72080910619505</v>
      </c>
      <c r="F117" s="35" t="n">
        <v>0.426330901776627</v>
      </c>
      <c r="G117" s="35" t="n">
        <v>1.23784115508718</v>
      </c>
      <c r="H117" s="35" t="n">
        <v>-1.63938478634106</v>
      </c>
      <c r="I117" s="35" t="n">
        <v>1.21979049252986</v>
      </c>
      <c r="J117" s="35" t="n">
        <v>-0.0001784543319483</v>
      </c>
      <c r="K117" s="35" t="n">
        <v>1.28970281630198</v>
      </c>
      <c r="L117" s="35" t="n">
        <v>-2.27410454505869</v>
      </c>
      <c r="M117" s="35" t="n">
        <v>-0.651011016597625</v>
      </c>
      <c r="W117" s="36" t="n">
        <v>59.6889197888236</v>
      </c>
    </row>
    <row r="118" customFormat="false" ht="15" hidden="false" customHeight="false" outlineLevel="0" collapsed="false">
      <c r="A118" s="2" t="n">
        <v>114</v>
      </c>
      <c r="B118" s="35" t="n">
        <v>-1.34215506458189</v>
      </c>
      <c r="C118" s="35" t="n">
        <v>1.19683324223183</v>
      </c>
      <c r="D118" s="35" t="n">
        <v>1.22612519519196</v>
      </c>
      <c r="E118" s="35" t="n">
        <v>-1.50057655557709</v>
      </c>
      <c r="F118" s="35" t="n">
        <v>1.38465461181437</v>
      </c>
      <c r="G118" s="35" t="n">
        <v>0.304193851167012</v>
      </c>
      <c r="H118" s="35" t="n">
        <v>-0.610946235986632</v>
      </c>
      <c r="I118" s="35" t="n">
        <v>-0.967515058262679</v>
      </c>
      <c r="J118" s="35" t="n">
        <v>-0.560055776081962</v>
      </c>
      <c r="K118" s="35" t="n">
        <v>-0.0977430037784179</v>
      </c>
      <c r="L118" s="35" t="n">
        <v>-0.388859242247509</v>
      </c>
      <c r="M118" s="35" t="n">
        <v>0.183148237868667</v>
      </c>
    </row>
    <row r="119" customFormat="false" ht="15" hidden="false" customHeight="false" outlineLevel="0" collapsed="false">
      <c r="A119" s="2" t="n">
        <v>115</v>
      </c>
      <c r="B119" s="35" t="n">
        <v>0.711336874100957</v>
      </c>
      <c r="C119" s="35" t="n">
        <v>0.575750603515959</v>
      </c>
      <c r="D119" s="35" t="n">
        <v>0.99872829694124</v>
      </c>
      <c r="E119" s="35" t="n">
        <v>-1.12256194683066</v>
      </c>
      <c r="F119" s="35" t="n">
        <v>0.327614570490014</v>
      </c>
      <c r="G119" s="35" t="n">
        <v>-1.30680662159644</v>
      </c>
      <c r="H119" s="35" t="n">
        <v>0.464659382161351</v>
      </c>
      <c r="I119" s="35" t="n">
        <v>-0.00825963036024787</v>
      </c>
      <c r="J119" s="35" t="n">
        <v>1.04547838307376</v>
      </c>
      <c r="K119" s="35" t="n">
        <v>0.110799961955718</v>
      </c>
      <c r="L119" s="35" t="n">
        <v>0.0529165894915483</v>
      </c>
      <c r="M119" s="35" t="n">
        <v>-0.431955635876217</v>
      </c>
    </row>
    <row r="120" customFormat="false" ht="15" hidden="false" customHeight="false" outlineLevel="0" collapsed="false">
      <c r="A120" s="2" t="n">
        <v>116</v>
      </c>
      <c r="B120" s="35" t="n">
        <v>-1.37329208291035</v>
      </c>
      <c r="C120" s="35" t="n">
        <v>1.07848658240779</v>
      </c>
      <c r="D120" s="35" t="n">
        <v>-0.241062954633305</v>
      </c>
      <c r="E120" s="35" t="n">
        <v>0.384502900238997</v>
      </c>
      <c r="F120" s="35" t="n">
        <v>0.590478348935517</v>
      </c>
      <c r="G120" s="35" t="n">
        <v>-0.146442645013549</v>
      </c>
      <c r="H120" s="35" t="n">
        <v>0.239125031508925</v>
      </c>
      <c r="I120" s="35" t="n">
        <v>-0.148934017176835</v>
      </c>
      <c r="J120" s="35" t="n">
        <v>0.96968321102476</v>
      </c>
      <c r="K120" s="35" t="n">
        <v>-0.500115389336682</v>
      </c>
      <c r="L120" s="35" t="n">
        <v>-0.788343198435637</v>
      </c>
      <c r="M120" s="35" t="n">
        <v>-0.756150879118479</v>
      </c>
    </row>
    <row r="121" customFormat="false" ht="15" hidden="false" customHeight="false" outlineLevel="0" collapsed="false">
      <c r="A121" s="2" t="n">
        <v>117</v>
      </c>
      <c r="B121" s="35" t="n">
        <v>-0.794388838703629</v>
      </c>
      <c r="C121" s="35" t="n">
        <v>-1.39859223832153</v>
      </c>
      <c r="D121" s="35" t="n">
        <v>-1.10406316871663</v>
      </c>
      <c r="E121" s="35" t="n">
        <v>-0.0867703707987717</v>
      </c>
      <c r="F121" s="35" t="n">
        <v>-0.934056445794286</v>
      </c>
      <c r="G121" s="35" t="n">
        <v>-0.337666607385716</v>
      </c>
      <c r="H121" s="35" t="n">
        <v>-0.110307056852082</v>
      </c>
      <c r="I121" s="35" t="n">
        <v>-0.0147102424124797</v>
      </c>
      <c r="J121" s="35" t="n">
        <v>1.67093333651049</v>
      </c>
      <c r="K121" s="35" t="n">
        <v>-1.26513427723001</v>
      </c>
      <c r="L121" s="35" t="n">
        <v>1.13968965913962</v>
      </c>
      <c r="M121" s="35" t="n">
        <v>0.984628511022716</v>
      </c>
      <c r="P121" s="36" t="n">
        <v>48.3764511040035</v>
      </c>
    </row>
    <row r="122" customFormat="false" ht="15" hidden="false" customHeight="false" outlineLevel="0" collapsed="false">
      <c r="A122" s="2" t="n">
        <v>118</v>
      </c>
      <c r="B122" s="35" t="n">
        <v>0.853101262568196</v>
      </c>
      <c r="C122" s="35" t="n">
        <v>0.255779886124981</v>
      </c>
      <c r="D122" s="35" t="n">
        <v>0.799525367901396</v>
      </c>
      <c r="E122" s="35" t="n">
        <v>-0.437464317349283</v>
      </c>
      <c r="F122" s="35" t="n">
        <v>2.57350013262795</v>
      </c>
      <c r="G122" s="35" t="n">
        <v>-1.67244880747758</v>
      </c>
      <c r="H122" s="35" t="n">
        <v>-0.321997544031319</v>
      </c>
      <c r="I122" s="35" t="n">
        <v>-0.334319942672195</v>
      </c>
      <c r="J122" s="35" t="n">
        <v>-0.565313204718545</v>
      </c>
      <c r="K122" s="35" t="n">
        <v>-0.30058758731008</v>
      </c>
      <c r="L122" s="35" t="n">
        <v>1.20268772428419</v>
      </c>
      <c r="M122" s="35" t="n">
        <v>0.26065641566686</v>
      </c>
    </row>
    <row r="123" customFormat="false" ht="15" hidden="false" customHeight="false" outlineLevel="0" collapsed="false">
      <c r="A123" s="2" t="n">
        <v>119</v>
      </c>
      <c r="B123" s="35" t="n">
        <v>1.70099722929466</v>
      </c>
      <c r="C123" s="35" t="n">
        <v>0.589356087836676</v>
      </c>
      <c r="D123" s="35" t="n">
        <v>-1.69027787675936</v>
      </c>
      <c r="E123" s="35" t="n">
        <v>0.9106415651667</v>
      </c>
      <c r="F123" s="35" t="n">
        <v>-1.51219622216884</v>
      </c>
      <c r="G123" s="35" t="n">
        <v>1.33606758040407</v>
      </c>
      <c r="H123" s="35" t="n">
        <v>-0.578113554040698</v>
      </c>
      <c r="I123" s="35" t="n">
        <v>1.21767121499217</v>
      </c>
      <c r="J123" s="35" t="n">
        <v>0.0108881937661069</v>
      </c>
      <c r="K123" s="35" t="n">
        <v>-0.181395930714532</v>
      </c>
      <c r="L123" s="35" t="n">
        <v>-0.0867292456307956</v>
      </c>
      <c r="M123" s="35" t="n">
        <v>0.503094907499113</v>
      </c>
      <c r="O123" s="36" t="n">
        <v>149.736326351356</v>
      </c>
    </row>
    <row r="124" customFormat="false" ht="15" hidden="false" customHeight="false" outlineLevel="0" collapsed="false">
      <c r="A124" s="2" t="n">
        <v>120</v>
      </c>
      <c r="B124" s="35" t="n">
        <v>-0.0847078716217542</v>
      </c>
      <c r="C124" s="35" t="n">
        <v>1.21362437199905</v>
      </c>
      <c r="D124" s="35" t="n">
        <v>-0.0517606299870064</v>
      </c>
      <c r="E124" s="35" t="n">
        <v>-0.275003660416727</v>
      </c>
      <c r="F124" s="35" t="n">
        <v>-1.23341519072346</v>
      </c>
      <c r="G124" s="35" t="n">
        <v>-0.213984469999955</v>
      </c>
      <c r="H124" s="35" t="n">
        <v>-2.05165316796493</v>
      </c>
      <c r="I124" s="35" t="n">
        <v>-0.696165925339472</v>
      </c>
      <c r="J124" s="35" t="n">
        <v>-0.117997672842877</v>
      </c>
      <c r="K124" s="35" t="n">
        <v>-0.140294501032592</v>
      </c>
      <c r="L124" s="35" t="n">
        <v>1.68504464900732</v>
      </c>
      <c r="M124" s="35" t="n">
        <v>-1.40113382139832</v>
      </c>
    </row>
    <row r="125" customFormat="false" ht="15" hidden="false" customHeight="false" outlineLevel="0" collapsed="false">
      <c r="A125" s="2" t="n">
        <v>121</v>
      </c>
      <c r="B125" s="35" t="n">
        <v>-0.309538617405716</v>
      </c>
      <c r="C125" s="35" t="n">
        <v>0.145515150845407</v>
      </c>
      <c r="D125" s="35" t="n">
        <v>0.835052808213774</v>
      </c>
      <c r="E125" s="35" t="n">
        <v>1.56695176126706</v>
      </c>
      <c r="F125" s="35" t="n">
        <v>0.341292228368383</v>
      </c>
      <c r="G125" s="35" t="n">
        <v>1.09807081007362</v>
      </c>
      <c r="H125" s="35" t="n">
        <v>0.570263063324115</v>
      </c>
      <c r="I125" s="35" t="n">
        <v>-0.151674677695501</v>
      </c>
      <c r="J125" s="35" t="n">
        <v>0.546007320507894</v>
      </c>
      <c r="K125" s="35" t="n">
        <v>-0.92595210671474</v>
      </c>
      <c r="L125" s="35" t="n">
        <v>-0.0769755820878083</v>
      </c>
      <c r="M125" s="35" t="n">
        <v>-0.0312368677945396</v>
      </c>
    </row>
    <row r="126" customFormat="false" ht="15" hidden="false" customHeight="false" outlineLevel="0" collapsed="false">
      <c r="A126" s="2" t="n">
        <v>122</v>
      </c>
      <c r="B126" s="35" t="n">
        <v>1.26789914863951</v>
      </c>
      <c r="C126" s="35" t="n">
        <v>-1.282271350764</v>
      </c>
      <c r="D126" s="35" t="n">
        <v>-1.0052740146828</v>
      </c>
      <c r="E126" s="35" t="n">
        <v>0.372179644118333</v>
      </c>
      <c r="F126" s="35" t="n">
        <v>0.404976614363405</v>
      </c>
      <c r="G126" s="35" t="n">
        <v>0.371524231917764</v>
      </c>
      <c r="H126" s="35" t="n">
        <v>0.276402375298507</v>
      </c>
      <c r="I126" s="35" t="n">
        <v>-2.01056118287342</v>
      </c>
      <c r="J126" s="35" t="n">
        <v>1.43160235457075</v>
      </c>
      <c r="K126" s="35" t="n">
        <v>-0.532260877266535</v>
      </c>
      <c r="L126" s="35" t="n">
        <v>0.234204229333781</v>
      </c>
      <c r="M126" s="35" t="n">
        <v>-0.380468438292675</v>
      </c>
    </row>
    <row r="127" customFormat="false" ht="15" hidden="false" customHeight="false" outlineLevel="0" collapsed="false">
      <c r="A127" s="2" t="n">
        <v>123</v>
      </c>
      <c r="B127" s="35" t="n">
        <v>-1.07197888693</v>
      </c>
      <c r="C127" s="35" t="n">
        <v>1.17761401780633</v>
      </c>
      <c r="D127" s="35" t="n">
        <v>-1.00054230080988</v>
      </c>
      <c r="E127" s="35" t="n">
        <v>-0.392132786580732</v>
      </c>
      <c r="F127" s="35" t="n">
        <v>0.0694448435198877</v>
      </c>
      <c r="G127" s="35" t="n">
        <v>0.0324464241062785</v>
      </c>
      <c r="H127" s="35" t="n">
        <v>-1.43814377038692</v>
      </c>
      <c r="I127" s="35" t="n">
        <v>1.02798058138486</v>
      </c>
      <c r="J127" s="35" t="n">
        <v>-0.899858935263061</v>
      </c>
      <c r="K127" s="35" t="n">
        <v>-0.919792297190089</v>
      </c>
      <c r="L127" s="35" t="n">
        <v>-1.44716305068353</v>
      </c>
      <c r="M127" s="35" t="n">
        <v>0.474100213437644</v>
      </c>
    </row>
    <row r="128" customFormat="false" ht="15" hidden="false" customHeight="false" outlineLevel="0" collapsed="false">
      <c r="A128" s="2" t="n">
        <v>124</v>
      </c>
      <c r="B128" s="35" t="n">
        <v>0.277921830717993</v>
      </c>
      <c r="C128" s="35" t="n">
        <v>-0.0627579569154459</v>
      </c>
      <c r="D128" s="35" t="n">
        <v>1.25669350302468</v>
      </c>
      <c r="E128" s="35" t="n">
        <v>0.747789998546955</v>
      </c>
      <c r="F128" s="35" t="n">
        <v>-0.976424263224309</v>
      </c>
      <c r="G128" s="35" t="n">
        <v>1.41410150446281</v>
      </c>
      <c r="H128" s="35" t="n">
        <v>0.314884933503401</v>
      </c>
      <c r="I128" s="35" t="n">
        <v>-0.725275620819175</v>
      </c>
      <c r="J128" s="35" t="n">
        <v>0.880446777493288</v>
      </c>
      <c r="K128" s="35" t="n">
        <v>-0.152647570251862</v>
      </c>
      <c r="L128" s="35" t="n">
        <v>-0.233499645632052</v>
      </c>
      <c r="M128" s="35" t="n">
        <v>-0.616033740441682</v>
      </c>
    </row>
    <row r="129" customFormat="false" ht="15" hidden="false" customHeight="false" outlineLevel="0" collapsed="false">
      <c r="A129" s="2" t="n">
        <v>125</v>
      </c>
      <c r="B129" s="35" t="n">
        <v>0.233245572157077</v>
      </c>
      <c r="C129" s="35" t="n">
        <v>-0.301822910614122</v>
      </c>
      <c r="D129" s="35" t="n">
        <v>0.318339385363591</v>
      </c>
      <c r="E129" s="35" t="n">
        <v>0.866716474921762</v>
      </c>
      <c r="F129" s="35" t="n">
        <v>-0.0502015776619363</v>
      </c>
      <c r="G129" s="35" t="n">
        <v>-1.62736906244303</v>
      </c>
      <c r="H129" s="35" t="n">
        <v>-0.436240093300105</v>
      </c>
      <c r="I129" s="35" t="n">
        <v>-0.267193547559576</v>
      </c>
      <c r="J129" s="35" t="n">
        <v>0.154412671114025</v>
      </c>
      <c r="K129" s="35" t="n">
        <v>-0.993957504479782</v>
      </c>
      <c r="L129" s="35" t="n">
        <v>-0.025410884816784</v>
      </c>
      <c r="M129" s="35" t="n">
        <v>-0.481396249458846</v>
      </c>
    </row>
    <row r="130" customFormat="false" ht="15" hidden="false" customHeight="false" outlineLevel="0" collapsed="false">
      <c r="A130" s="2" t="n">
        <v>126</v>
      </c>
      <c r="B130" s="35" t="n">
        <v>1.00932176021071</v>
      </c>
      <c r="C130" s="35" t="n">
        <v>0.26094783369167</v>
      </c>
      <c r="D130" s="35" t="n">
        <v>-3.21588972836364</v>
      </c>
      <c r="E130" s="35" t="n">
        <v>1.17979414218021</v>
      </c>
      <c r="F130" s="35" t="n">
        <v>0.139974719015777</v>
      </c>
      <c r="G130" s="35" t="n">
        <v>-1.83355830361905</v>
      </c>
      <c r="H130" s="35" t="n">
        <v>0.648251673840805</v>
      </c>
      <c r="I130" s="35" t="n">
        <v>1.60279302460112</v>
      </c>
      <c r="J130" s="35" t="n">
        <v>0.310303224624395</v>
      </c>
      <c r="K130" s="35" t="n">
        <v>1.40677431496672</v>
      </c>
      <c r="L130" s="35" t="n">
        <v>-0.106040655368087</v>
      </c>
      <c r="M130" s="35" t="n">
        <v>-1.30033224972629</v>
      </c>
      <c r="Y130" s="36" t="n">
        <v>73.9391292181683</v>
      </c>
    </row>
    <row r="131" customFormat="false" ht="15" hidden="false" customHeight="false" outlineLevel="0" collapsed="false">
      <c r="A131" s="2" t="n">
        <v>127</v>
      </c>
      <c r="B131" s="35" t="n">
        <v>0.298578437333053</v>
      </c>
      <c r="C131" s="35" t="n">
        <v>0.985200461209273</v>
      </c>
      <c r="D131" s="35" t="n">
        <v>-0.173083918592322</v>
      </c>
      <c r="E131" s="35" t="n">
        <v>-1.35542324535395</v>
      </c>
      <c r="F131" s="35" t="n">
        <v>-0.626286493718401</v>
      </c>
      <c r="G131" s="35" t="n">
        <v>-0.0794300326818045</v>
      </c>
      <c r="H131" s="35" t="n">
        <v>1.62488988857282</v>
      </c>
      <c r="I131" s="35" t="n">
        <v>0.260442403904152</v>
      </c>
      <c r="J131" s="35" t="n">
        <v>-1.4126809935771</v>
      </c>
      <c r="K131" s="35" t="n">
        <v>0.442192194448939</v>
      </c>
      <c r="L131" s="35" t="n">
        <v>1.11864302442992</v>
      </c>
      <c r="M131" s="35" t="n">
        <v>0.480435987703988</v>
      </c>
    </row>
    <row r="132" customFormat="false" ht="15" hidden="false" customHeight="false" outlineLevel="0" collapsed="false">
      <c r="A132" s="2" t="n">
        <v>128</v>
      </c>
      <c r="B132" s="35" t="n">
        <v>-0.266394334397564</v>
      </c>
      <c r="C132" s="35" t="n">
        <v>0.0152481159742126</v>
      </c>
      <c r="D132" s="35" t="n">
        <v>-0.205499209179745</v>
      </c>
      <c r="E132" s="35" t="n">
        <v>0.418930229211086</v>
      </c>
      <c r="F132" s="35" t="n">
        <v>-0.878397969790369</v>
      </c>
      <c r="G132" s="35" t="n">
        <v>-0.122687821434967</v>
      </c>
      <c r="H132" s="35" t="n">
        <v>0.764814999181118</v>
      </c>
      <c r="I132" s="35" t="n">
        <v>-0.235611635254575</v>
      </c>
      <c r="J132" s="35" t="n">
        <v>0.798206648862689</v>
      </c>
      <c r="K132" s="35" t="n">
        <v>1.16054746008545</v>
      </c>
      <c r="L132" s="35" t="n">
        <v>0.0714258221226845</v>
      </c>
      <c r="M132" s="35" t="n">
        <v>-0.0912958106186761</v>
      </c>
      <c r="X132" s="36" t="n">
        <v>169.822509095471</v>
      </c>
    </row>
    <row r="133" customFormat="false" ht="15" hidden="false" customHeight="false" outlineLevel="0" collapsed="false">
      <c r="A133" s="2" t="n">
        <v>129</v>
      </c>
      <c r="B133" s="35" t="n">
        <v>0.614554584386519</v>
      </c>
      <c r="C133" s="35" t="n">
        <v>-0.243508668944021</v>
      </c>
      <c r="D133" s="35" t="n">
        <v>0.865603829380647</v>
      </c>
      <c r="E133" s="35" t="n">
        <v>-0.178384063136257</v>
      </c>
      <c r="F133" s="35" t="n">
        <v>1.69090082699396</v>
      </c>
      <c r="G133" s="35" t="n">
        <v>0.014800399130581</v>
      </c>
      <c r="H133" s="35" t="n">
        <v>-1.47299634010411</v>
      </c>
      <c r="I133" s="35" t="n">
        <v>-0.395354865142678</v>
      </c>
      <c r="J133" s="35" t="n">
        <v>0.763419097816519</v>
      </c>
      <c r="K133" s="35" t="n">
        <v>0.404554445878488</v>
      </c>
      <c r="L133" s="35" t="n">
        <v>1.82311701152822</v>
      </c>
      <c r="M133" s="35" t="n">
        <v>-0.053949478164443</v>
      </c>
    </row>
    <row r="134" customFormat="false" ht="15" hidden="false" customHeight="false" outlineLevel="0" collapsed="false">
      <c r="A134" s="2" t="n">
        <v>130</v>
      </c>
      <c r="B134" s="35" t="n">
        <v>-1.1265648616302</v>
      </c>
      <c r="C134" s="35" t="n">
        <v>0.371146272606361</v>
      </c>
      <c r="D134" s="35" t="n">
        <v>-0.940229332352135</v>
      </c>
      <c r="E134" s="35" t="n">
        <v>-2.00305624682914</v>
      </c>
      <c r="F134" s="35" t="n">
        <v>-0.752702709659162</v>
      </c>
      <c r="G134" s="35" t="n">
        <v>1.24237105670563</v>
      </c>
      <c r="H134" s="35" t="n">
        <v>-0.615450893702613</v>
      </c>
      <c r="I134" s="35" t="n">
        <v>-0.0256459363209504</v>
      </c>
      <c r="J134" s="35" t="n">
        <v>0.0953449877229342</v>
      </c>
      <c r="K134" s="35" t="n">
        <v>0.414312520403671</v>
      </c>
      <c r="L134" s="35" t="n">
        <v>1.03496970888173</v>
      </c>
      <c r="M134" s="35" t="n">
        <v>0.671969052075534</v>
      </c>
    </row>
    <row r="135" customFormat="false" ht="15" hidden="false" customHeight="false" outlineLevel="0" collapsed="false">
      <c r="A135" s="2" t="n">
        <v>131</v>
      </c>
      <c r="B135" s="35" t="n">
        <v>0.814076431283613</v>
      </c>
      <c r="C135" s="35" t="n">
        <v>-0.355497254792359</v>
      </c>
      <c r="D135" s="35" t="n">
        <v>-0.350013325497667</v>
      </c>
      <c r="E135" s="35" t="n">
        <v>-0.169406850881496</v>
      </c>
      <c r="F135" s="35" t="n">
        <v>1.22398492711299</v>
      </c>
      <c r="G135" s="35" t="n">
        <v>1.37792448705243</v>
      </c>
      <c r="H135" s="35" t="n">
        <v>0.0734167216106476</v>
      </c>
      <c r="I135" s="35" t="n">
        <v>0.0889019377685472</v>
      </c>
      <c r="J135" s="35" t="n">
        <v>-0.819863506574226</v>
      </c>
      <c r="K135" s="35" t="n">
        <v>-1.41471498970774</v>
      </c>
      <c r="L135" s="35" t="n">
        <v>2.32800843829352</v>
      </c>
      <c r="M135" s="35" t="n">
        <v>0.694081990964692</v>
      </c>
    </row>
    <row r="136" customFormat="false" ht="15" hidden="false" customHeight="false" outlineLevel="0" collapsed="false">
      <c r="A136" s="2" t="n">
        <v>132</v>
      </c>
      <c r="B136" s="35" t="n">
        <v>-0.672676509200599</v>
      </c>
      <c r="C136" s="35" t="n">
        <v>1.25348616548808</v>
      </c>
      <c r="D136" s="35" t="n">
        <v>-0.00180482657452298</v>
      </c>
      <c r="E136" s="35" t="n">
        <v>-0.316109710792853</v>
      </c>
      <c r="F136" s="35" t="n">
        <v>-0.480423483248319</v>
      </c>
      <c r="G136" s="35" t="n">
        <v>1.00315321241532</v>
      </c>
      <c r="H136" s="35" t="n">
        <v>-0.18901378145692</v>
      </c>
      <c r="I136" s="35" t="n">
        <v>-1.7024098486719</v>
      </c>
      <c r="J136" s="35" t="n">
        <v>-0.406058895215229</v>
      </c>
      <c r="K136" s="35" t="n">
        <v>-0.425775820415173</v>
      </c>
      <c r="L136" s="35" t="n">
        <v>-0.889565005130268</v>
      </c>
      <c r="M136" s="35" t="n">
        <v>-0.998927876238729</v>
      </c>
    </row>
    <row r="137" customFormat="false" ht="15" hidden="false" customHeight="false" outlineLevel="0" collapsed="false">
      <c r="A137" s="2" t="n">
        <v>133</v>
      </c>
      <c r="B137" s="35" t="n">
        <v>-0.910365901054977</v>
      </c>
      <c r="C137" s="35" t="n">
        <v>-0.72622580373466</v>
      </c>
      <c r="D137" s="35" t="n">
        <v>0.134675576966336</v>
      </c>
      <c r="E137" s="35" t="n">
        <v>-1.78179912297974</v>
      </c>
      <c r="F137" s="35" t="n">
        <v>-0.458168601101143</v>
      </c>
      <c r="G137" s="35" t="n">
        <v>-0.728081833845851</v>
      </c>
      <c r="H137" s="35" t="n">
        <v>2.62645755071988</v>
      </c>
      <c r="I137" s="35" t="n">
        <v>-0.441049870159885</v>
      </c>
      <c r="J137" s="35" t="n">
        <v>-1.29123299758597</v>
      </c>
      <c r="K137" s="35" t="n">
        <v>-0.518555806283507</v>
      </c>
      <c r="L137" s="35" t="n">
        <v>0.0717768820094737</v>
      </c>
      <c r="M137" s="35" t="n">
        <v>0.217159712751127</v>
      </c>
    </row>
    <row r="138" customFormat="false" ht="15" hidden="false" customHeight="false" outlineLevel="0" collapsed="false">
      <c r="A138" s="2" t="n">
        <v>134</v>
      </c>
      <c r="B138" s="35" t="n">
        <v>-0.367646390091103</v>
      </c>
      <c r="C138" s="35" t="n">
        <v>-0.375178700937159</v>
      </c>
      <c r="D138" s="35" t="n">
        <v>-0.169788906582784</v>
      </c>
      <c r="E138" s="35" t="n">
        <v>1.14299121324209</v>
      </c>
      <c r="F138" s="35" t="n">
        <v>-0.0481545334569012</v>
      </c>
      <c r="G138" s="35" t="n">
        <v>0.813751458363857</v>
      </c>
      <c r="H138" s="35" t="n">
        <v>-1.00982891155895</v>
      </c>
      <c r="I138" s="35" t="n">
        <v>0.429827133464608</v>
      </c>
      <c r="J138" s="35" t="n">
        <v>-2.04223070142247</v>
      </c>
      <c r="K138" s="35" t="n">
        <v>-0.579631494407976</v>
      </c>
      <c r="L138" s="35" t="n">
        <v>-2.13301500097479</v>
      </c>
      <c r="M138" s="35" t="n">
        <v>-0.237960049535531</v>
      </c>
      <c r="X138" s="36" t="n">
        <v>41.1239197057616</v>
      </c>
    </row>
    <row r="139" customFormat="false" ht="15" hidden="false" customHeight="false" outlineLevel="0" collapsed="false">
      <c r="A139" s="2" t="n">
        <v>135</v>
      </c>
      <c r="B139" s="35" t="n">
        <v>0.0460014415277058</v>
      </c>
      <c r="C139" s="35" t="n">
        <v>-0.846785992724308</v>
      </c>
      <c r="D139" s="35" t="n">
        <v>-0.212771557015705</v>
      </c>
      <c r="E139" s="35" t="n">
        <v>0.236682613063511</v>
      </c>
      <c r="F139" s="35" t="n">
        <v>1.68624495200448</v>
      </c>
      <c r="G139" s="35" t="n">
        <v>-0.875208532612944</v>
      </c>
      <c r="H139" s="35" t="n">
        <v>1.08498893167956</v>
      </c>
      <c r="I139" s="35" t="n">
        <v>0.373692593738238</v>
      </c>
      <c r="J139" s="35" t="n">
        <v>-1.3869749496033</v>
      </c>
      <c r="K139" s="35" t="n">
        <v>-1.48709125153544</v>
      </c>
      <c r="L139" s="35" t="n">
        <v>-0.069972584021907</v>
      </c>
      <c r="M139" s="35" t="n">
        <v>0.946044940194327</v>
      </c>
      <c r="V139" s="36" t="n">
        <v>156.718538114588</v>
      </c>
    </row>
    <row r="140" customFormat="false" ht="15" hidden="false" customHeight="false" outlineLevel="0" collapsed="false">
      <c r="A140" s="2" t="n">
        <v>136</v>
      </c>
      <c r="B140" s="35" t="n">
        <v>0.710585910536741</v>
      </c>
      <c r="C140" s="35" t="n">
        <v>-1.8134922018441</v>
      </c>
      <c r="D140" s="35" t="n">
        <v>-1.05795755445027</v>
      </c>
      <c r="E140" s="35" t="n">
        <v>1.29640554130602</v>
      </c>
      <c r="F140" s="35" t="n">
        <v>-0.0765528954474055</v>
      </c>
      <c r="G140" s="35" t="n">
        <v>-0.875793902182528</v>
      </c>
      <c r="H140" s="35" t="n">
        <v>-0.543448913855851</v>
      </c>
      <c r="I140" s="35" t="n">
        <v>-0.32916057929517</v>
      </c>
      <c r="J140" s="35" t="n">
        <v>1.90538262731136</v>
      </c>
      <c r="K140" s="35" t="n">
        <v>-0.463546734356084</v>
      </c>
      <c r="L140" s="35" t="n">
        <v>-0.436012575856184</v>
      </c>
      <c r="M140" s="35" t="n">
        <v>0.777712357616935</v>
      </c>
    </row>
    <row r="141" customFormat="false" ht="15" hidden="false" customHeight="false" outlineLevel="0" collapsed="false">
      <c r="A141" s="2" t="n">
        <v>137</v>
      </c>
      <c r="B141" s="35" t="n">
        <v>-0.212670673748443</v>
      </c>
      <c r="C141" s="35" t="n">
        <v>-0.728621299283978</v>
      </c>
      <c r="D141" s="35" t="n">
        <v>0.554278151078381</v>
      </c>
      <c r="E141" s="35" t="n">
        <v>0.272174828575472</v>
      </c>
      <c r="F141" s="35" t="n">
        <v>-0.351912944972026</v>
      </c>
      <c r="G141" s="35" t="n">
        <v>-1.20306892140969</v>
      </c>
      <c r="H141" s="35" t="n">
        <v>0.0131382305322731</v>
      </c>
      <c r="I141" s="35" t="n">
        <v>0.400717767901577</v>
      </c>
      <c r="J141" s="35" t="n">
        <v>-1.28401341043554</v>
      </c>
      <c r="K141" s="35" t="n">
        <v>1.08846397149781</v>
      </c>
      <c r="L141" s="35" t="n">
        <v>0.0457528963810109</v>
      </c>
      <c r="M141" s="35" t="n">
        <v>0.732447051394028</v>
      </c>
    </row>
    <row r="142" customFormat="false" ht="15" hidden="false" customHeight="false" outlineLevel="0" collapsed="false">
      <c r="A142" s="2" t="n">
        <v>138</v>
      </c>
      <c r="B142" s="35" t="n">
        <v>0.735722851468494</v>
      </c>
      <c r="C142" s="35" t="n">
        <v>-0.0678098183875081</v>
      </c>
      <c r="D142" s="35" t="n">
        <v>-1.42836350449736</v>
      </c>
      <c r="E142" s="35" t="n">
        <v>-0.187744286661437</v>
      </c>
      <c r="F142" s="35" t="n">
        <v>-0.761036970652481</v>
      </c>
      <c r="G142" s="35" t="n">
        <v>-0.198228123241483</v>
      </c>
      <c r="H142" s="35" t="n">
        <v>-0.271551578684877</v>
      </c>
      <c r="I142" s="35" t="n">
        <v>0.357570564329011</v>
      </c>
      <c r="J142" s="35" t="n">
        <v>-0.0497043161335451</v>
      </c>
      <c r="K142" s="35" t="n">
        <v>0.771170994216392</v>
      </c>
      <c r="L142" s="35" t="n">
        <v>-0.57580702307857</v>
      </c>
      <c r="M142" s="35" t="n">
        <v>0.697372317394378</v>
      </c>
    </row>
    <row r="143" customFormat="false" ht="15" hidden="false" customHeight="false" outlineLevel="0" collapsed="false">
      <c r="A143" s="2" t="n">
        <v>139</v>
      </c>
      <c r="B143" s="35" t="n">
        <v>0.975082486082172</v>
      </c>
      <c r="C143" s="35" t="n">
        <v>-0.941878882529498</v>
      </c>
      <c r="D143" s="35" t="n">
        <v>0.983111044691682</v>
      </c>
      <c r="E143" s="35" t="n">
        <v>0.223473790397384</v>
      </c>
      <c r="F143" s="35" t="n">
        <v>-0.63742516896776</v>
      </c>
      <c r="G143" s="35" t="n">
        <v>-0.353104805120689</v>
      </c>
      <c r="H143" s="35" t="n">
        <v>0.938144945652621</v>
      </c>
      <c r="I143" s="35" t="n">
        <v>-0.595820297114921</v>
      </c>
      <c r="J143" s="35" t="n">
        <v>-0.445279319413825</v>
      </c>
      <c r="K143" s="35" t="n">
        <v>-0.0311588933908358</v>
      </c>
      <c r="L143" s="35" t="n">
        <v>0.750245167235184</v>
      </c>
      <c r="M143" s="35" t="n">
        <v>1.25004486940167</v>
      </c>
    </row>
    <row r="144" customFormat="false" ht="15" hidden="false" customHeight="false" outlineLevel="0" collapsed="false">
      <c r="A144" s="2" t="n">
        <v>140</v>
      </c>
      <c r="B144" s="35" t="n">
        <v>-0.105758807944022</v>
      </c>
      <c r="C144" s="35" t="n">
        <v>-1.2641432309141</v>
      </c>
      <c r="D144" s="35" t="n">
        <v>0.763100557049014</v>
      </c>
      <c r="E144" s="35" t="n">
        <v>-1.21369395505483</v>
      </c>
      <c r="F144" s="35" t="n">
        <v>-0.226844519152672</v>
      </c>
      <c r="G144" s="35" t="n">
        <v>-0.0020150979923903</v>
      </c>
      <c r="H144" s="35" t="n">
        <v>2.13565299961673</v>
      </c>
      <c r="I144" s="35" t="n">
        <v>-0.63272837165956</v>
      </c>
      <c r="J144" s="35" t="n">
        <v>-0.332037333893638</v>
      </c>
      <c r="K144" s="35" t="n">
        <v>0.831835607561317</v>
      </c>
      <c r="L144" s="35" t="n">
        <v>0.0942083378291243</v>
      </c>
      <c r="M144" s="35" t="n">
        <v>-0.853743535000808</v>
      </c>
    </row>
    <row r="145" customFormat="false" ht="15" hidden="false" customHeight="false" outlineLevel="0" collapsed="false">
      <c r="A145" s="2" t="n">
        <v>141</v>
      </c>
      <c r="B145" s="35" t="n">
        <v>-0.981547110530414</v>
      </c>
      <c r="C145" s="35" t="n">
        <v>-0.363868203888052</v>
      </c>
      <c r="D145" s="35" t="n">
        <v>0.328157587522776</v>
      </c>
      <c r="E145" s="35" t="n">
        <v>-0.69606515366885</v>
      </c>
      <c r="F145" s="35" t="n">
        <v>0.868592215138949</v>
      </c>
      <c r="G145" s="35" t="n">
        <v>-1.49487692561157</v>
      </c>
      <c r="H145" s="35" t="n">
        <v>-1.24184235922776</v>
      </c>
      <c r="I145" s="35" t="n">
        <v>-0.211046281169588</v>
      </c>
      <c r="J145" s="35" t="n">
        <v>-2.90283970253695</v>
      </c>
      <c r="K145" s="35" t="n">
        <v>1.07581543517657</v>
      </c>
      <c r="L145" s="35" t="n">
        <v>-1.0338785594876</v>
      </c>
      <c r="M145" s="35" t="n">
        <v>-0.108611222867092</v>
      </c>
    </row>
    <row r="146" customFormat="false" ht="15" hidden="false" customHeight="false" outlineLevel="0" collapsed="false">
      <c r="A146" s="2" t="n">
        <v>142</v>
      </c>
      <c r="B146" s="35" t="n">
        <v>0.919751089223841</v>
      </c>
      <c r="C146" s="35" t="n">
        <v>-0.820511749795113</v>
      </c>
      <c r="D146" s="35" t="n">
        <v>-1.48604279905013</v>
      </c>
      <c r="E146" s="35" t="n">
        <v>0.498030058146122</v>
      </c>
      <c r="F146" s="35" t="n">
        <v>0.0704130063092476</v>
      </c>
      <c r="G146" s="35" t="n">
        <v>-1.69143169030123</v>
      </c>
      <c r="H146" s="35" t="n">
        <v>-0.0310388670443104</v>
      </c>
      <c r="I146" s="35" t="n">
        <v>-0.6334342623271</v>
      </c>
      <c r="J146" s="35" t="n">
        <v>-0.440980467257968</v>
      </c>
      <c r="K146" s="35" t="n">
        <v>1.02302008864896</v>
      </c>
      <c r="L146" s="35" t="n">
        <v>0.426909982688508</v>
      </c>
      <c r="M146" s="35" t="n">
        <v>0.178953516381783</v>
      </c>
      <c r="T146" s="36" t="n">
        <v>89.0056095282121</v>
      </c>
    </row>
    <row r="147" customFormat="false" ht="15" hidden="false" customHeight="false" outlineLevel="0" collapsed="false">
      <c r="A147" s="2" t="n">
        <v>143</v>
      </c>
      <c r="B147" s="35" t="n">
        <v>0.275448247346923</v>
      </c>
      <c r="C147" s="35" t="n">
        <v>0.699645310190543</v>
      </c>
      <c r="D147" s="35" t="n">
        <v>-1.70194202101592</v>
      </c>
      <c r="E147" s="35" t="n">
        <v>0.567119914022388</v>
      </c>
      <c r="F147" s="35" t="n">
        <v>-1.92114578135434</v>
      </c>
      <c r="G147" s="35" t="n">
        <v>0.433214300998305</v>
      </c>
      <c r="H147" s="35" t="n">
        <v>-1.39797536070478</v>
      </c>
      <c r="I147" s="35" t="n">
        <v>0.370485447167353</v>
      </c>
      <c r="J147" s="35" t="n">
        <v>1.15563716203877</v>
      </c>
      <c r="K147" s="35" t="n">
        <v>-0.484895483492278</v>
      </c>
      <c r="L147" s="35" t="n">
        <v>1.64082071321792</v>
      </c>
      <c r="M147" s="35" t="n">
        <v>0.863803730716904</v>
      </c>
    </row>
    <row r="148" customFormat="false" ht="15" hidden="false" customHeight="false" outlineLevel="0" collapsed="false">
      <c r="A148" s="2" t="n">
        <v>144</v>
      </c>
      <c r="B148" s="35" t="n">
        <v>-2.11519353525595</v>
      </c>
      <c r="C148" s="35" t="n">
        <v>1.16910927239928</v>
      </c>
      <c r="D148" s="35" t="n">
        <v>1.06887575849713</v>
      </c>
      <c r="E148" s="35" t="n">
        <v>0.142624764110009</v>
      </c>
      <c r="F148" s="35" t="n">
        <v>0.0267216410260904</v>
      </c>
      <c r="G148" s="35" t="n">
        <v>-0.106455883511095</v>
      </c>
      <c r="H148" s="35" t="n">
        <v>0.615164596315826</v>
      </c>
      <c r="I148" s="35" t="n">
        <v>0.251951134785529</v>
      </c>
      <c r="J148" s="35" t="n">
        <v>0.828223497917762</v>
      </c>
      <c r="K148" s="35" t="n">
        <v>0.257670714629177</v>
      </c>
      <c r="L148" s="35" t="n">
        <v>-1.31223570537875</v>
      </c>
      <c r="M148" s="35" t="n">
        <v>0.578363581850702</v>
      </c>
    </row>
    <row r="149" customFormat="false" ht="15" hidden="false" customHeight="false" outlineLevel="0" collapsed="false">
      <c r="A149" s="2" t="n">
        <v>145</v>
      </c>
      <c r="B149" s="35" t="n">
        <v>-0.988288651963816</v>
      </c>
      <c r="C149" s="35" t="n">
        <v>-0.944062037324991</v>
      </c>
      <c r="D149" s="35" t="n">
        <v>-0.664995211389297</v>
      </c>
      <c r="E149" s="35" t="n">
        <v>0.435183916405623</v>
      </c>
      <c r="F149" s="35" t="n">
        <v>-1.4992472583357</v>
      </c>
      <c r="G149" s="35" t="n">
        <v>-0.616521692913004</v>
      </c>
      <c r="H149" s="35" t="n">
        <v>0.270126751777234</v>
      </c>
      <c r="I149" s="35" t="n">
        <v>-1.40768864307909</v>
      </c>
      <c r="J149" s="35" t="n">
        <v>-0.932016550649521</v>
      </c>
      <c r="K149" s="35" t="n">
        <v>0.420191539544407</v>
      </c>
      <c r="L149" s="35" t="n">
        <v>-1.03994337392175</v>
      </c>
      <c r="M149" s="35" t="n">
        <v>-0.780971658805811</v>
      </c>
      <c r="Q149" s="36" t="n">
        <v>133.406921084889</v>
      </c>
    </row>
    <row r="150" customFormat="false" ht="15" hidden="false" customHeight="false" outlineLevel="0" collapsed="false">
      <c r="A150" s="2" t="n">
        <v>146</v>
      </c>
      <c r="B150" s="35" t="n">
        <v>0.14316169022824</v>
      </c>
      <c r="C150" s="35" t="n">
        <v>0.740024563778184</v>
      </c>
      <c r="D150" s="35" t="n">
        <v>-0.657697919867146</v>
      </c>
      <c r="E150" s="35" t="n">
        <v>-0.908128685945794</v>
      </c>
      <c r="F150" s="35" t="n">
        <v>0.866679041649075</v>
      </c>
      <c r="G150" s="35" t="n">
        <v>-0.486106240523895</v>
      </c>
      <c r="H150" s="35" t="n">
        <v>0.79815455444266</v>
      </c>
      <c r="I150" s="35" t="n">
        <v>-0.915562739808606</v>
      </c>
      <c r="J150" s="35" t="n">
        <v>0.386270718082367</v>
      </c>
      <c r="K150" s="35" t="n">
        <v>1.50577794310873</v>
      </c>
      <c r="L150" s="35" t="n">
        <v>-0.0607527937898666</v>
      </c>
      <c r="M150" s="35" t="n">
        <v>0.248897467267409</v>
      </c>
    </row>
    <row r="151" customFormat="false" ht="15" hidden="false" customHeight="false" outlineLevel="0" collapsed="false">
      <c r="A151" s="2" t="n">
        <v>147</v>
      </c>
      <c r="B151" s="35" t="n">
        <v>-1.37190551429858</v>
      </c>
      <c r="C151" s="35" t="n">
        <v>-0.0143438109522873</v>
      </c>
      <c r="D151" s="35" t="n">
        <v>-0.649829492813597</v>
      </c>
      <c r="E151" s="35" t="n">
        <v>1.10537025536253</v>
      </c>
      <c r="F151" s="35" t="n">
        <v>0.24998461248662</v>
      </c>
      <c r="G151" s="35" t="n">
        <v>1.67065966933521</v>
      </c>
      <c r="H151" s="35" t="n">
        <v>-0.939473676314735</v>
      </c>
      <c r="I151" s="35" t="n">
        <v>0.841741904406591</v>
      </c>
      <c r="J151" s="35" t="n">
        <v>0.463842682795298</v>
      </c>
      <c r="K151" s="35" t="n">
        <v>0.281016967337329</v>
      </c>
      <c r="L151" s="35" t="n">
        <v>-1.82790496976706</v>
      </c>
      <c r="M151" s="35" t="n">
        <v>-0.64864380738549</v>
      </c>
    </row>
    <row r="152" customFormat="false" ht="15" hidden="false" customHeight="false" outlineLevel="0" collapsed="false">
      <c r="A152" s="2" t="n">
        <v>148</v>
      </c>
      <c r="B152" s="35" t="n">
        <v>-0.681420142460189</v>
      </c>
      <c r="C152" s="35" t="n">
        <v>0.0439671972553482</v>
      </c>
      <c r="D152" s="35" t="n">
        <v>-1.60289522299794</v>
      </c>
      <c r="E152" s="35" t="n">
        <v>-2.18713453434482</v>
      </c>
      <c r="F152" s="35" t="n">
        <v>1.88117790671514</v>
      </c>
      <c r="G152" s="35" t="n">
        <v>-0.373913653150624</v>
      </c>
      <c r="H152" s="35" t="n">
        <v>0.545657359043822</v>
      </c>
      <c r="I152" s="35" t="n">
        <v>-0.561216633583216</v>
      </c>
      <c r="J152" s="35" t="n">
        <v>-0.918110236827596</v>
      </c>
      <c r="K152" s="35" t="n">
        <v>0.834780907869992</v>
      </c>
      <c r="L152" s="35" t="n">
        <v>0.415576366322907</v>
      </c>
      <c r="M152" s="35" t="n">
        <v>-0.957340838437731</v>
      </c>
      <c r="Q152" s="36" t="n">
        <v>89.6997425390776</v>
      </c>
    </row>
    <row r="153" customFormat="false" ht="15" hidden="false" customHeight="false" outlineLevel="0" collapsed="false">
      <c r="A153" s="2" t="n">
        <v>149</v>
      </c>
      <c r="B153" s="35" t="n">
        <v>-1.71292214076453</v>
      </c>
      <c r="C153" s="35" t="n">
        <v>-2.14813459291371</v>
      </c>
      <c r="D153" s="35" t="n">
        <v>1.78890301510047</v>
      </c>
      <c r="E153" s="35" t="n">
        <v>-1.52804484988243</v>
      </c>
      <c r="F153" s="35" t="n">
        <v>-0.915415383983577</v>
      </c>
      <c r="G153" s="35" t="n">
        <v>0.870507354683719</v>
      </c>
      <c r="H153" s="35" t="n">
        <v>-0.196546084953354</v>
      </c>
      <c r="I153" s="35" t="n">
        <v>-0.391795810575556</v>
      </c>
      <c r="J153" s="35" t="n">
        <v>0.354904205524463</v>
      </c>
      <c r="K153" s="35" t="n">
        <v>-1.58714801279953</v>
      </c>
      <c r="L153" s="35" t="n">
        <v>1.16851752225508</v>
      </c>
      <c r="M153" s="35" t="n">
        <v>-0.303688409599137</v>
      </c>
    </row>
    <row r="154" customFormat="false" ht="15" hidden="false" customHeight="false" outlineLevel="0" collapsed="false">
      <c r="A154" s="2" t="n">
        <v>150</v>
      </c>
      <c r="B154" s="35" t="n">
        <v>0.402263612227813</v>
      </c>
      <c r="C154" s="35" t="n">
        <v>1.22071674120277</v>
      </c>
      <c r="D154" s="35" t="n">
        <v>0.143493552001698</v>
      </c>
      <c r="E154" s="35" t="n">
        <v>-1.037313271027</v>
      </c>
      <c r="F154" s="35" t="n">
        <v>1.57849337478092</v>
      </c>
      <c r="G154" s="35" t="n">
        <v>0.786042741552602</v>
      </c>
      <c r="H154" s="35" t="n">
        <v>1.19195364065794</v>
      </c>
      <c r="I154" s="35" t="n">
        <v>-2.80297902071455</v>
      </c>
      <c r="J154" s="35" t="n">
        <v>-0.881912835248515</v>
      </c>
      <c r="K154" s="35" t="n">
        <v>-0.632578649156902</v>
      </c>
      <c r="L154" s="35" t="n">
        <v>0.0175377023364114</v>
      </c>
      <c r="M154" s="35" t="n">
        <v>-0.66694421093789</v>
      </c>
    </row>
    <row r="155" customFormat="false" ht="15" hidden="false" customHeight="false" outlineLevel="0" collapsed="false">
      <c r="A155" s="2" t="n">
        <v>151</v>
      </c>
      <c r="B155" s="35" t="n">
        <v>0.241517806763259</v>
      </c>
      <c r="C155" s="35" t="n">
        <v>0.491094347109838</v>
      </c>
      <c r="D155" s="35" t="n">
        <v>0.673749195752108</v>
      </c>
      <c r="E155" s="35" t="n">
        <v>-0.420395200508001</v>
      </c>
      <c r="F155" s="35" t="n">
        <v>0.0476569075288387</v>
      </c>
      <c r="G155" s="35" t="n">
        <v>-1.44322280994527</v>
      </c>
      <c r="H155" s="35" t="n">
        <v>1.04790942366113</v>
      </c>
      <c r="I155" s="35" t="n">
        <v>-0.514917026449959</v>
      </c>
      <c r="J155" s="35" t="n">
        <v>0.485423739261438</v>
      </c>
      <c r="K155" s="35" t="n">
        <v>-0.359316311612175</v>
      </c>
      <c r="L155" s="35" t="n">
        <v>0.0312599546345961</v>
      </c>
      <c r="M155" s="35" t="n">
        <v>-0.361261156913146</v>
      </c>
    </row>
    <row r="156" customFormat="false" ht="15" hidden="false" customHeight="false" outlineLevel="0" collapsed="false">
      <c r="A156" s="2" t="n">
        <v>152</v>
      </c>
      <c r="B156" s="35" t="n">
        <v>0.176125601378566</v>
      </c>
      <c r="C156" s="35" t="n">
        <v>0.580595047740064</v>
      </c>
      <c r="D156" s="35" t="n">
        <v>2.29338116666317</v>
      </c>
      <c r="E156" s="35" t="n">
        <v>-0.238261304620887</v>
      </c>
      <c r="F156" s="35" t="n">
        <v>-0.474709189136822</v>
      </c>
      <c r="G156" s="35" t="n">
        <v>2.52146303793167</v>
      </c>
      <c r="H156" s="35" t="n">
        <v>0.180956306373878</v>
      </c>
      <c r="I156" s="35" t="n">
        <v>1.18185688042955</v>
      </c>
      <c r="J156" s="35" t="n">
        <v>1.05583123264529</v>
      </c>
      <c r="K156" s="35" t="n">
        <v>0.689079709034146</v>
      </c>
      <c r="L156" s="35" t="n">
        <v>0.452528492518696</v>
      </c>
      <c r="M156" s="35" t="n">
        <v>0.012666496700367</v>
      </c>
    </row>
    <row r="157" customFormat="false" ht="15" hidden="false" customHeight="false" outlineLevel="0" collapsed="false">
      <c r="A157" s="2" t="n">
        <v>153</v>
      </c>
      <c r="B157" s="35" t="n">
        <v>1.4474740630705</v>
      </c>
      <c r="C157" s="35" t="n">
        <v>-1.84874385192</v>
      </c>
      <c r="D157" s="35" t="n">
        <v>0.34405957581227</v>
      </c>
      <c r="E157" s="35" t="n">
        <v>-2.73781203982614</v>
      </c>
      <c r="F157" s="35" t="n">
        <v>-1.60930258924368</v>
      </c>
      <c r="G157" s="35" t="n">
        <v>-0.95142218130517</v>
      </c>
      <c r="H157" s="35" t="n">
        <v>-1.58198004370031</v>
      </c>
      <c r="I157" s="35" t="n">
        <v>2.1161684552822</v>
      </c>
      <c r="J157" s="35" t="n">
        <v>-1.07666427109573</v>
      </c>
      <c r="K157" s="35" t="n">
        <v>-1.44100307210247</v>
      </c>
      <c r="L157" s="35" t="n">
        <v>-0.516607466042494</v>
      </c>
      <c r="M157" s="35" t="n">
        <v>1.17970989701795</v>
      </c>
    </row>
    <row r="158" customFormat="false" ht="15" hidden="false" customHeight="false" outlineLevel="0" collapsed="false">
      <c r="A158" s="2" t="n">
        <v>154</v>
      </c>
      <c r="B158" s="35" t="n">
        <v>-0.352601670807873</v>
      </c>
      <c r="C158" s="35" t="n">
        <v>-0.0810778974558452</v>
      </c>
      <c r="D158" s="35" t="n">
        <v>1.45838835138658</v>
      </c>
      <c r="E158" s="35" t="n">
        <v>1.8213650509082</v>
      </c>
      <c r="F158" s="35" t="n">
        <v>-1.14633662695576</v>
      </c>
      <c r="G158" s="35" t="n">
        <v>-0.989921856639253</v>
      </c>
      <c r="H158" s="35" t="n">
        <v>0.733802041710462</v>
      </c>
      <c r="I158" s="35" t="n">
        <v>0.142093370399656</v>
      </c>
      <c r="J158" s="35" t="n">
        <v>-1.86712478395437</v>
      </c>
      <c r="K158" s="35" t="n">
        <v>1.70860113567755</v>
      </c>
      <c r="L158" s="35" t="n">
        <v>0.096813766309057</v>
      </c>
      <c r="M158" s="35" t="n">
        <v>1.80933663245552</v>
      </c>
    </row>
    <row r="159" customFormat="false" ht="15" hidden="false" customHeight="false" outlineLevel="0" collapsed="false">
      <c r="A159" s="2" t="n">
        <v>155</v>
      </c>
      <c r="B159" s="35" t="n">
        <v>-0.289180185448972</v>
      </c>
      <c r="C159" s="35" t="n">
        <v>-1.37974562550865</v>
      </c>
      <c r="D159" s="35" t="n">
        <v>2.17426466091416</v>
      </c>
      <c r="E159" s="35" t="n">
        <v>0.622316932551571</v>
      </c>
      <c r="F159" s="35" t="n">
        <v>0.808621070268295</v>
      </c>
      <c r="G159" s="35" t="n">
        <v>-0.194234109101202</v>
      </c>
      <c r="H159" s="35" t="n">
        <v>-1.79554855658604</v>
      </c>
      <c r="I159" s="35" t="n">
        <v>0.231165028270434</v>
      </c>
      <c r="J159" s="35" t="n">
        <v>2.22517447657457</v>
      </c>
      <c r="K159" s="35" t="n">
        <v>-2.05616155676964</v>
      </c>
      <c r="L159" s="35" t="n">
        <v>1.36329662343673</v>
      </c>
      <c r="M159" s="35" t="n">
        <v>-0.0469700387056434</v>
      </c>
      <c r="Q159" s="36" t="n">
        <v>139.670723873239</v>
      </c>
      <c r="W159" s="36" t="n">
        <v>70.0181306547391</v>
      </c>
    </row>
    <row r="160" customFormat="false" ht="15" hidden="false" customHeight="false" outlineLevel="0" collapsed="false">
      <c r="A160" s="2" t="n">
        <v>156</v>
      </c>
      <c r="B160" s="35" t="n">
        <v>2.01992328207336</v>
      </c>
      <c r="C160" s="35" t="n">
        <v>0.524966532264414</v>
      </c>
      <c r="D160" s="35" t="n">
        <v>2.00705792194951</v>
      </c>
      <c r="E160" s="35" t="n">
        <v>-2.0150524026559</v>
      </c>
      <c r="F160" s="35" t="n">
        <v>1.87201622241721</v>
      </c>
      <c r="G160" s="35" t="n">
        <v>0.760951761313254</v>
      </c>
      <c r="H160" s="35" t="n">
        <v>0.0920938608495354</v>
      </c>
      <c r="I160" s="35" t="n">
        <v>0.980799074776981</v>
      </c>
      <c r="J160" s="35" t="n">
        <v>-0.596606313046049</v>
      </c>
      <c r="K160" s="35" t="n">
        <v>-0.763904797822595</v>
      </c>
      <c r="L160" s="35" t="n">
        <v>-0.125630772212433</v>
      </c>
      <c r="M160" s="35" t="n">
        <v>0.676618535983313</v>
      </c>
      <c r="R160" s="36" t="n">
        <v>91.5665665728417</v>
      </c>
      <c r="V160" s="36" t="n">
        <v>121.896377646149</v>
      </c>
    </row>
    <row r="161" customFormat="false" ht="15" hidden="false" customHeight="false" outlineLevel="0" collapsed="false">
      <c r="A161" s="2" t="n">
        <v>157</v>
      </c>
      <c r="B161" s="35" t="n">
        <v>-1.30086297330398</v>
      </c>
      <c r="C161" s="35" t="n">
        <v>1.50839308595027</v>
      </c>
      <c r="D161" s="35" t="n">
        <v>-0.369320637212248</v>
      </c>
      <c r="E161" s="35" t="n">
        <v>0.0532512725628776</v>
      </c>
      <c r="F161" s="35" t="n">
        <v>-1.14824653782876</v>
      </c>
      <c r="G161" s="35" t="n">
        <v>0.0786977828036449</v>
      </c>
      <c r="H161" s="35" t="n">
        <v>1.21132002288136</v>
      </c>
      <c r="I161" s="35" t="n">
        <v>-0.829941566972802</v>
      </c>
      <c r="J161" s="35" t="n">
        <v>0.242492269689285</v>
      </c>
      <c r="K161" s="35" t="n">
        <v>-0.518981126825293</v>
      </c>
      <c r="L161" s="35" t="n">
        <v>-0.869271631482246</v>
      </c>
      <c r="M161" s="35" t="n">
        <v>-1.36038004030568</v>
      </c>
    </row>
    <row r="162" customFormat="false" ht="15" hidden="false" customHeight="false" outlineLevel="0" collapsed="false">
      <c r="A162" s="2" t="n">
        <v>158</v>
      </c>
      <c r="B162" s="35" t="n">
        <v>0.729162903451207</v>
      </c>
      <c r="C162" s="35" t="n">
        <v>0.225753961718751</v>
      </c>
      <c r="D162" s="35" t="n">
        <v>0.512091263121865</v>
      </c>
      <c r="E162" s="35" t="n">
        <v>-0.851916481525423</v>
      </c>
      <c r="F162" s="35" t="n">
        <v>-1.15627382748332</v>
      </c>
      <c r="G162" s="35" t="n">
        <v>-1.12514225939452</v>
      </c>
      <c r="H162" s="35" t="n">
        <v>1.47944954739315</v>
      </c>
      <c r="I162" s="35" t="n">
        <v>1.40350971714242</v>
      </c>
      <c r="J162" s="35" t="n">
        <v>-0.193225795138434</v>
      </c>
      <c r="K162" s="35" t="n">
        <v>0.158345666793666</v>
      </c>
      <c r="L162" s="35" t="n">
        <v>-0.506553147129368</v>
      </c>
      <c r="M162" s="35" t="n">
        <v>0.267300663150814</v>
      </c>
    </row>
    <row r="163" customFormat="false" ht="15" hidden="false" customHeight="false" outlineLevel="0" collapsed="false">
      <c r="A163" s="2" t="n">
        <v>159</v>
      </c>
      <c r="B163" s="35" t="n">
        <v>-1.31509653416161</v>
      </c>
      <c r="C163" s="35" t="n">
        <v>0.511707636691625</v>
      </c>
      <c r="D163" s="35" t="n">
        <v>0.838091850250264</v>
      </c>
      <c r="E163" s="35" t="n">
        <v>-0.237927832434638</v>
      </c>
      <c r="F163" s="35" t="n">
        <v>1.57811591613027</v>
      </c>
      <c r="G163" s="35" t="n">
        <v>0.259638049889226</v>
      </c>
      <c r="H163" s="35" t="n">
        <v>-0.631875265404861</v>
      </c>
      <c r="I163" s="35" t="n">
        <v>-1.19451343039404</v>
      </c>
      <c r="J163" s="35" t="n">
        <v>2.09139629957528</v>
      </c>
      <c r="K163" s="35" t="n">
        <v>-1.18203368048268</v>
      </c>
      <c r="L163" s="35" t="n">
        <v>-1.00071468141145</v>
      </c>
      <c r="M163" s="35" t="n">
        <v>-0.987669018807773</v>
      </c>
      <c r="S163" s="36" t="n">
        <v>62.13318773294</v>
      </c>
    </row>
    <row r="164" customFormat="false" ht="15" hidden="false" customHeight="false" outlineLevel="0" collapsed="false">
      <c r="A164" s="2" t="n">
        <v>160</v>
      </c>
      <c r="B164" s="35" t="n">
        <v>0.236255789222784</v>
      </c>
      <c r="C164" s="35" t="n">
        <v>1.43267555094462</v>
      </c>
      <c r="D164" s="35" t="n">
        <v>-0.643120922778697</v>
      </c>
      <c r="E164" s="35" t="n">
        <v>0.612338238387238</v>
      </c>
      <c r="F164" s="35" t="n">
        <v>0.162327192443332</v>
      </c>
      <c r="G164" s="35" t="n">
        <v>-0.733065582614367</v>
      </c>
      <c r="H164" s="35" t="n">
        <v>-1.64153213909325</v>
      </c>
      <c r="I164" s="35" t="n">
        <v>0.175756179898528</v>
      </c>
      <c r="J164" s="35" t="n">
        <v>-1.07993655346038</v>
      </c>
      <c r="K164" s="35" t="n">
        <v>-0.0503947633240968</v>
      </c>
      <c r="L164" s="35" t="n">
        <v>-0.0831188076747035</v>
      </c>
      <c r="M164" s="35" t="n">
        <v>-1.24604331744068</v>
      </c>
      <c r="P164" s="36" t="n">
        <v>53.4817331407088</v>
      </c>
    </row>
    <row r="165" customFormat="false" ht="15" hidden="false" customHeight="false" outlineLevel="0" collapsed="false">
      <c r="A165" s="2" t="n">
        <v>161</v>
      </c>
      <c r="B165" s="35" t="n">
        <v>2.11578262505082</v>
      </c>
      <c r="C165" s="35" t="n">
        <v>0.265975332606426</v>
      </c>
      <c r="D165" s="35" t="n">
        <v>-0.79413383874271</v>
      </c>
      <c r="E165" s="35" t="n">
        <v>-0.703949379105901</v>
      </c>
      <c r="F165" s="35" t="n">
        <v>0.00853449923044379</v>
      </c>
      <c r="G165" s="35" t="n">
        <v>0.316654069262321</v>
      </c>
      <c r="H165" s="35" t="n">
        <v>0.307297416792216</v>
      </c>
      <c r="I165" s="35" t="n">
        <v>-0.445851832262303</v>
      </c>
      <c r="J165" s="35" t="n">
        <v>-0.286710215742634</v>
      </c>
      <c r="K165" s="35" t="n">
        <v>0.84797015011759</v>
      </c>
      <c r="L165" s="35" t="n">
        <v>0.390228351762796</v>
      </c>
      <c r="M165" s="35" t="n">
        <v>0.796265565950507</v>
      </c>
      <c r="P165" s="36" t="n">
        <v>86.0286751927594</v>
      </c>
    </row>
    <row r="166" customFormat="false" ht="15" hidden="false" customHeight="false" outlineLevel="0" collapsed="false">
      <c r="A166" s="2" t="n">
        <v>162</v>
      </c>
      <c r="B166" s="35" t="n">
        <v>0.271356024915131</v>
      </c>
      <c r="C166" s="35" t="n">
        <v>0.815324358688335</v>
      </c>
      <c r="D166" s="35" t="n">
        <v>0.0830119662870097</v>
      </c>
      <c r="E166" s="35" t="n">
        <v>-0.676011884086378</v>
      </c>
      <c r="F166" s="35" t="n">
        <v>1.88143196417648</v>
      </c>
      <c r="G166" s="35" t="n">
        <v>0.641993112940332</v>
      </c>
      <c r="H166" s="35" t="n">
        <v>1.76581379592331</v>
      </c>
      <c r="I166" s="35" t="n">
        <v>-0.20865995073338</v>
      </c>
      <c r="J166" s="35" t="n">
        <v>-0.0339632864602819</v>
      </c>
      <c r="K166" s="35" t="n">
        <v>-0.490524477625911</v>
      </c>
      <c r="L166" s="35" t="n">
        <v>0.922468367936878</v>
      </c>
      <c r="M166" s="35" t="n">
        <v>0.731649438531052</v>
      </c>
    </row>
    <row r="167" customFormat="false" ht="15" hidden="false" customHeight="false" outlineLevel="0" collapsed="false">
      <c r="A167" s="2" t="n">
        <v>163</v>
      </c>
      <c r="B167" s="35" t="n">
        <v>-0.771822772004136</v>
      </c>
      <c r="C167" s="35" t="n">
        <v>0.697904048241369</v>
      </c>
      <c r="D167" s="35" t="n">
        <v>0.412224455658284</v>
      </c>
      <c r="E167" s="35" t="n">
        <v>0.799861906871035</v>
      </c>
      <c r="F167" s="35" t="n">
        <v>-1.07767365303797</v>
      </c>
      <c r="G167" s="35" t="n">
        <v>1.73764057105746</v>
      </c>
      <c r="H167" s="35" t="n">
        <v>-0.0772056808767928</v>
      </c>
      <c r="I167" s="35" t="n">
        <v>0.803926752770687</v>
      </c>
      <c r="J167" s="35" t="n">
        <v>-0.493146035708216</v>
      </c>
      <c r="K167" s="35" t="n">
        <v>-0.742556844322269</v>
      </c>
      <c r="L167" s="35" t="n">
        <v>0.283869890173943</v>
      </c>
      <c r="M167" s="35" t="n">
        <v>0.0146433393750156</v>
      </c>
    </row>
    <row r="168" customFormat="false" ht="15" hidden="false" customHeight="false" outlineLevel="0" collapsed="false">
      <c r="A168" s="2" t="n">
        <v>164</v>
      </c>
      <c r="B168" s="35" t="n">
        <v>2.38421605909265</v>
      </c>
      <c r="C168" s="35" t="n">
        <v>1.71340934558052</v>
      </c>
      <c r="D168" s="35" t="n">
        <v>-0.26112671343588</v>
      </c>
      <c r="E168" s="35" t="n">
        <v>-1.13347332185735</v>
      </c>
      <c r="F168" s="35" t="n">
        <v>-0.539023040278272</v>
      </c>
      <c r="G168" s="35" t="n">
        <v>0.855646770736806</v>
      </c>
      <c r="H168" s="35" t="n">
        <v>-0.563315392973152</v>
      </c>
      <c r="I168" s="35" t="n">
        <v>1.00497954195899</v>
      </c>
      <c r="J168" s="35" t="n">
        <v>1.63107180587908</v>
      </c>
      <c r="K168" s="35" t="n">
        <v>-0.1248443800508</v>
      </c>
      <c r="L168" s="35" t="n">
        <v>-1.30625505653581</v>
      </c>
      <c r="M168" s="35" t="n">
        <v>-1.46681881724806</v>
      </c>
    </row>
    <row r="169" customFormat="false" ht="15" hidden="false" customHeight="false" outlineLevel="0" collapsed="false">
      <c r="A169" s="2" t="n">
        <v>165</v>
      </c>
      <c r="B169" s="35" t="n">
        <v>-0.543821374715086</v>
      </c>
      <c r="C169" s="35" t="n">
        <v>-0.766121583808244</v>
      </c>
      <c r="D169" s="35" t="n">
        <v>0.115344299883909</v>
      </c>
      <c r="E169" s="35" t="n">
        <v>-0.0330548096351748</v>
      </c>
      <c r="F169" s="35" t="n">
        <v>-2.18241247811358</v>
      </c>
      <c r="G169" s="35" t="n">
        <v>-0.75006880429467</v>
      </c>
      <c r="H169" s="35" t="n">
        <v>0.614542038108133</v>
      </c>
      <c r="I169" s="35" t="n">
        <v>-0.238472816930166</v>
      </c>
      <c r="J169" s="35" t="n">
        <v>0.347002169563885</v>
      </c>
      <c r="K169" s="35" t="n">
        <v>0.0827054588251805</v>
      </c>
      <c r="L169" s="35" t="n">
        <v>-1.44136977192275</v>
      </c>
      <c r="M169" s="35" t="n">
        <v>0.429941453078298</v>
      </c>
    </row>
    <row r="170" customFormat="false" ht="15" hidden="false" customHeight="false" outlineLevel="0" collapsed="false">
      <c r="A170" s="2" t="n">
        <v>166</v>
      </c>
      <c r="B170" s="35" t="n">
        <v>-0.206196499836864</v>
      </c>
      <c r="C170" s="35" t="n">
        <v>-0.71892273392347</v>
      </c>
      <c r="D170" s="35" t="n">
        <v>0.900168768418427</v>
      </c>
      <c r="E170" s="35" t="n">
        <v>-0.573717540803915</v>
      </c>
      <c r="F170" s="35" t="n">
        <v>0.381767438477637</v>
      </c>
      <c r="G170" s="35" t="n">
        <v>1.44917784359836</v>
      </c>
      <c r="H170" s="35" t="n">
        <v>-1.13636840196234</v>
      </c>
      <c r="I170" s="35" t="n">
        <v>-0.149981658956375</v>
      </c>
      <c r="J170" s="35" t="n">
        <v>0.857441972227347</v>
      </c>
      <c r="K170" s="35" t="n">
        <v>0.995572846772183</v>
      </c>
      <c r="L170" s="35" t="n">
        <v>0.127443093896975</v>
      </c>
      <c r="M170" s="35" t="n">
        <v>0.075870124898022</v>
      </c>
    </row>
    <row r="171" customFormat="false" ht="15" hidden="false" customHeight="false" outlineLevel="0" collapsed="false">
      <c r="A171" s="2" t="n">
        <v>167</v>
      </c>
      <c r="B171" s="35" t="n">
        <v>0.304372060224364</v>
      </c>
      <c r="C171" s="35" t="n">
        <v>-0.353734942954987</v>
      </c>
      <c r="D171" s="35" t="n">
        <v>-0.0259837919256234</v>
      </c>
      <c r="E171" s="35" t="n">
        <v>-1.11968469194114</v>
      </c>
      <c r="F171" s="35" t="n">
        <v>-0.808979014381159</v>
      </c>
      <c r="G171" s="35" t="n">
        <v>-0.384120596116612</v>
      </c>
      <c r="H171" s="35" t="n">
        <v>0.446799651225088</v>
      </c>
      <c r="I171" s="35" t="n">
        <v>-0.815239418257501</v>
      </c>
      <c r="J171" s="35" t="n">
        <v>0.995450868943376</v>
      </c>
      <c r="K171" s="35" t="n">
        <v>0.7406255782048</v>
      </c>
      <c r="L171" s="35" t="n">
        <v>-1.52277557405145</v>
      </c>
      <c r="M171" s="35" t="n">
        <v>-1.29333513202661</v>
      </c>
      <c r="T171" s="36" t="n">
        <v>79.3881664803703</v>
      </c>
    </row>
    <row r="172" customFormat="false" ht="15" hidden="false" customHeight="false" outlineLevel="0" collapsed="false">
      <c r="A172" s="2" t="n">
        <v>168</v>
      </c>
      <c r="B172" s="35" t="n">
        <v>-1.3425651975299</v>
      </c>
      <c r="C172" s="35" t="n">
        <v>-0.201215447421449</v>
      </c>
      <c r="D172" s="35" t="n">
        <v>0.0994902763889486</v>
      </c>
      <c r="E172" s="35" t="n">
        <v>1.40278713920331</v>
      </c>
      <c r="F172" s="35" t="n">
        <v>-2.61035099541218</v>
      </c>
      <c r="G172" s="35" t="n">
        <v>-0.00587120006758114</v>
      </c>
      <c r="H172" s="35" t="n">
        <v>-0.259673377949825</v>
      </c>
      <c r="I172" s="35" t="n">
        <v>-1.01681975635923</v>
      </c>
      <c r="J172" s="35" t="n">
        <v>1.06943398192576</v>
      </c>
      <c r="K172" s="35" t="n">
        <v>0.542565717288647</v>
      </c>
      <c r="L172" s="35" t="n">
        <v>-0.12578396212297</v>
      </c>
      <c r="M172" s="35" t="n">
        <v>0.142942079097513</v>
      </c>
      <c r="O172" s="36" t="n">
        <v>111.509434037776</v>
      </c>
    </row>
    <row r="173" customFormat="false" ht="15" hidden="false" customHeight="false" outlineLevel="0" collapsed="false">
      <c r="A173" s="2" t="n">
        <v>169</v>
      </c>
      <c r="B173" s="35" t="n">
        <v>1.11509828384598</v>
      </c>
      <c r="C173" s="35" t="n">
        <v>0.2343475967443</v>
      </c>
      <c r="D173" s="35" t="n">
        <v>0.856033417590318</v>
      </c>
      <c r="E173" s="35" t="n">
        <v>-0.2190449677031</v>
      </c>
      <c r="F173" s="35" t="n">
        <v>-1.15971113007144</v>
      </c>
      <c r="G173" s="35" t="n">
        <v>0.318188208517219</v>
      </c>
      <c r="H173" s="35" t="n">
        <v>-0.0775642451427369</v>
      </c>
      <c r="I173" s="35" t="n">
        <v>-0.823033334359643</v>
      </c>
      <c r="J173" s="35" t="n">
        <v>0.374894702261852</v>
      </c>
      <c r="K173" s="35" t="n">
        <v>-1.73393195565034</v>
      </c>
      <c r="L173" s="35" t="n">
        <v>1.20923152243656</v>
      </c>
      <c r="M173" s="35" t="n">
        <v>-0.440053863795181</v>
      </c>
      <c r="P173" s="36" t="n">
        <v>59.4669052605513</v>
      </c>
    </row>
    <row r="174" customFormat="false" ht="15" hidden="false" customHeight="false" outlineLevel="0" collapsed="false">
      <c r="A174" s="2" t="n">
        <v>170</v>
      </c>
      <c r="B174" s="35" t="n">
        <v>1.61882505892395</v>
      </c>
      <c r="C174" s="35" t="n">
        <v>0.520960998801191</v>
      </c>
      <c r="D174" s="35" t="n">
        <v>-0.220655675971965</v>
      </c>
      <c r="E174" s="35" t="n">
        <v>0.228128639202597</v>
      </c>
      <c r="F174" s="35" t="n">
        <v>-0.408554176761706</v>
      </c>
      <c r="G174" s="35" t="n">
        <v>-0.719095385084325</v>
      </c>
      <c r="H174" s="35" t="n">
        <v>0.988671190083492</v>
      </c>
      <c r="I174" s="35" t="n">
        <v>0.281105102562438</v>
      </c>
      <c r="J174" s="35" t="n">
        <v>-0.171504814913724</v>
      </c>
      <c r="K174" s="35" t="n">
        <v>2.02357793566355</v>
      </c>
      <c r="L174" s="35" t="n">
        <v>1.1355872565975</v>
      </c>
      <c r="M174" s="35" t="n">
        <v>0.477933025043596</v>
      </c>
      <c r="O174" s="36" t="n">
        <v>60.4810107126206</v>
      </c>
    </row>
    <row r="175" customFormat="false" ht="15" hidden="false" customHeight="false" outlineLevel="0" collapsed="false">
      <c r="A175" s="2" t="n">
        <v>171</v>
      </c>
      <c r="B175" s="35" t="n">
        <v>0.758765814798828</v>
      </c>
      <c r="C175" s="35" t="n">
        <v>-0.475595283821982</v>
      </c>
      <c r="D175" s="35" t="n">
        <v>0.448513025783406</v>
      </c>
      <c r="E175" s="35" t="n">
        <v>-1.15884178408529</v>
      </c>
      <c r="F175" s="35" t="n">
        <v>-0.1475089303671</v>
      </c>
      <c r="G175" s="35" t="n">
        <v>-0.482069241685387</v>
      </c>
      <c r="H175" s="35" t="n">
        <v>-0.704331562557622</v>
      </c>
      <c r="I175" s="35" t="n">
        <v>-0.0486371892400355</v>
      </c>
      <c r="J175" s="35" t="n">
        <v>1.08438530894205</v>
      </c>
      <c r="K175" s="35" t="n">
        <v>-0.935365694560327</v>
      </c>
      <c r="L175" s="35" t="n">
        <v>-0.697320998960175</v>
      </c>
      <c r="M175" s="35" t="n">
        <v>-0.770851085809965</v>
      </c>
    </row>
    <row r="176" customFormat="false" ht="15" hidden="false" customHeight="false" outlineLevel="0" collapsed="false">
      <c r="A176" s="2" t="n">
        <v>172</v>
      </c>
      <c r="B176" s="35" t="n">
        <v>0.330361026872807</v>
      </c>
      <c r="C176" s="35" t="n">
        <v>-0.130842529599231</v>
      </c>
      <c r="D176" s="35" t="n">
        <v>-0.935144502299307</v>
      </c>
      <c r="E176" s="35" t="n">
        <v>0.664331470085744</v>
      </c>
      <c r="F176" s="35" t="n">
        <v>-0.777511479730762</v>
      </c>
      <c r="G176" s="35" t="n">
        <v>1.02355220026205</v>
      </c>
      <c r="H176" s="35" t="n">
        <v>0.265592011705232</v>
      </c>
      <c r="I176" s="35" t="n">
        <v>1.29905569779321</v>
      </c>
      <c r="J176" s="35" t="n">
        <v>-0.375742693731821</v>
      </c>
      <c r="K176" s="35" t="n">
        <v>-0.410035872701231</v>
      </c>
      <c r="L176" s="35" t="n">
        <v>0.287270006415962</v>
      </c>
      <c r="M176" s="35" t="n">
        <v>1.02831572734829</v>
      </c>
    </row>
    <row r="177" customFormat="false" ht="15" hidden="false" customHeight="false" outlineLevel="0" collapsed="false">
      <c r="A177" s="2" t="n">
        <v>173</v>
      </c>
      <c r="B177" s="35" t="n">
        <v>-0.149297688036443</v>
      </c>
      <c r="C177" s="35" t="n">
        <v>-2.02305710268194</v>
      </c>
      <c r="D177" s="35" t="n">
        <v>0.590376156929531</v>
      </c>
      <c r="E177" s="35" t="n">
        <v>0.250013728775795</v>
      </c>
      <c r="F177" s="35" t="n">
        <v>-2.19572342106488</v>
      </c>
      <c r="G177" s="35" t="n">
        <v>-1.88111391134124</v>
      </c>
      <c r="H177" s="35" t="n">
        <v>-1.56392426418578</v>
      </c>
      <c r="I177" s="35" t="n">
        <v>-1.4784953860505</v>
      </c>
      <c r="J177" s="35" t="n">
        <v>0.532851472792962</v>
      </c>
      <c r="K177" s="35" t="n">
        <v>1.06906705008529</v>
      </c>
      <c r="L177" s="35" t="n">
        <v>-1.30152327570751</v>
      </c>
      <c r="M177" s="35" t="n">
        <v>0.856237215120553</v>
      </c>
    </row>
    <row r="178" customFormat="false" ht="15" hidden="false" customHeight="false" outlineLevel="0" collapsed="false">
      <c r="A178" s="2" t="n">
        <v>174</v>
      </c>
      <c r="B178" s="35" t="n">
        <v>0.886735582222912</v>
      </c>
      <c r="C178" s="35" t="n">
        <v>0.914336749498115</v>
      </c>
      <c r="D178" s="35" t="n">
        <v>0.0646875089466447</v>
      </c>
      <c r="E178" s="35" t="n">
        <v>0.770893467359263</v>
      </c>
      <c r="F178" s="35" t="n">
        <v>-0.707429188783799</v>
      </c>
      <c r="G178" s="35" t="n">
        <v>0.30941434636161</v>
      </c>
      <c r="H178" s="35" t="n">
        <v>-0.955389062307882</v>
      </c>
      <c r="I178" s="35" t="n">
        <v>-1.61239940635857</v>
      </c>
      <c r="J178" s="35" t="n">
        <v>0.700719627274898</v>
      </c>
      <c r="K178" s="35" t="n">
        <v>0.604572291389536</v>
      </c>
      <c r="L178" s="35" t="n">
        <v>0.611580145936199</v>
      </c>
      <c r="M178" s="35" t="n">
        <v>-0.0492820948367656</v>
      </c>
    </row>
    <row r="179" customFormat="false" ht="15" hidden="false" customHeight="false" outlineLevel="0" collapsed="false">
      <c r="A179" s="2" t="n">
        <v>175</v>
      </c>
      <c r="B179" s="35" t="n">
        <v>-3.1500782801905</v>
      </c>
      <c r="C179" s="35" t="n">
        <v>0.908125449129988</v>
      </c>
      <c r="D179" s="35" t="n">
        <v>0.500055739917848</v>
      </c>
      <c r="E179" s="35" t="n">
        <v>1.46110622481605</v>
      </c>
      <c r="F179" s="35" t="n">
        <v>0.666163284700538</v>
      </c>
      <c r="G179" s="35" t="n">
        <v>-0.321078654686655</v>
      </c>
      <c r="H179" s="35" t="n">
        <v>0.478369607388997</v>
      </c>
      <c r="I179" s="35" t="n">
        <v>1.55368660898652</v>
      </c>
      <c r="J179" s="35" t="n">
        <v>-0.150139601909756</v>
      </c>
      <c r="K179" s="35" t="n">
        <v>-0.298992668621772</v>
      </c>
      <c r="L179" s="35" t="n">
        <v>-0.745219126451925</v>
      </c>
      <c r="M179" s="35" t="n">
        <v>-0.507623599200089</v>
      </c>
    </row>
    <row r="180" customFormat="false" ht="15" hidden="false" customHeight="false" outlineLevel="0" collapsed="false">
      <c r="A180" s="2" t="n">
        <v>176</v>
      </c>
      <c r="B180" s="35" t="n">
        <v>-0.124770262198881</v>
      </c>
      <c r="C180" s="35" t="n">
        <v>-0.520805947139175</v>
      </c>
      <c r="D180" s="35" t="n">
        <v>0.143932718433492</v>
      </c>
      <c r="E180" s="35" t="n">
        <v>0.965712616954719</v>
      </c>
      <c r="F180" s="35" t="n">
        <v>0.613500370730423</v>
      </c>
      <c r="G180" s="35" t="n">
        <v>0.0219023947482634</v>
      </c>
      <c r="H180" s="35" t="n">
        <v>0.700570212931013</v>
      </c>
      <c r="I180" s="35" t="n">
        <v>-0.20168934688824</v>
      </c>
      <c r="J180" s="35" t="n">
        <v>-0.455440989989857</v>
      </c>
      <c r="K180" s="35" t="n">
        <v>1.87382089956069</v>
      </c>
      <c r="L180" s="35" t="n">
        <v>1.420117932021</v>
      </c>
      <c r="M180" s="35" t="n">
        <v>0.842335128109249</v>
      </c>
      <c r="N180" s="36" t="n">
        <v>78.421163407737</v>
      </c>
    </row>
    <row r="181" customFormat="false" ht="15" hidden="false" customHeight="false" outlineLevel="0" collapsed="false">
      <c r="A181" s="2" t="n">
        <v>177</v>
      </c>
      <c r="B181" s="35" t="n">
        <v>0.256125729855817</v>
      </c>
      <c r="C181" s="35" t="n">
        <v>0.506336570781447</v>
      </c>
      <c r="D181" s="35" t="n">
        <v>0.159925240522545</v>
      </c>
      <c r="E181" s="35" t="n">
        <v>-1.22331447111777</v>
      </c>
      <c r="F181" s="35" t="n">
        <v>0.386970317769468</v>
      </c>
      <c r="G181" s="35" t="n">
        <v>-0.571348306238271</v>
      </c>
      <c r="H181" s="35" t="n">
        <v>-1.66969376317656</v>
      </c>
      <c r="I181" s="35" t="n">
        <v>0.215280757789759</v>
      </c>
      <c r="J181" s="35" t="n">
        <v>-1.3385004453407</v>
      </c>
      <c r="K181" s="35" t="n">
        <v>1.29271081010552</v>
      </c>
      <c r="L181" s="35" t="n">
        <v>-0.657320087898133</v>
      </c>
      <c r="M181" s="35" t="n">
        <v>0.934347188144689</v>
      </c>
      <c r="R181" s="36" t="n">
        <v>188.614880587521</v>
      </c>
    </row>
    <row r="182" customFormat="false" ht="15" hidden="false" customHeight="false" outlineLevel="0" collapsed="false">
      <c r="A182" s="2" t="n">
        <v>178</v>
      </c>
      <c r="B182" s="35" t="n">
        <v>-1.98553019367474</v>
      </c>
      <c r="C182" s="35" t="n">
        <v>0.681211810797973</v>
      </c>
      <c r="D182" s="35" t="n">
        <v>-2.16319415677</v>
      </c>
      <c r="E182" s="35" t="n">
        <v>1.8492339870925</v>
      </c>
      <c r="F182" s="35" t="n">
        <v>-0.305991796785678</v>
      </c>
      <c r="G182" s="35" t="n">
        <v>0.692927369443616</v>
      </c>
      <c r="H182" s="35" t="n">
        <v>0.324779917733945</v>
      </c>
      <c r="I182" s="35" t="n">
        <v>-0.322653522304592</v>
      </c>
      <c r="J182" s="35" t="n">
        <v>-1.27287856060822</v>
      </c>
      <c r="K182" s="35" t="n">
        <v>0.29968043754727</v>
      </c>
      <c r="L182" s="35" t="n">
        <v>-0.227189427404317</v>
      </c>
      <c r="M182" s="35" t="n">
        <v>1.01692840656623</v>
      </c>
    </row>
    <row r="183" customFormat="false" ht="15" hidden="false" customHeight="false" outlineLevel="0" collapsed="false">
      <c r="A183" s="2" t="n">
        <v>179</v>
      </c>
      <c r="B183" s="35" t="n">
        <v>0.426167338089041</v>
      </c>
      <c r="C183" s="35" t="n">
        <v>-0.689605046972804</v>
      </c>
      <c r="D183" s="35" t="n">
        <v>0.0170797980736785</v>
      </c>
      <c r="E183" s="35" t="n">
        <v>-0.408574694402832</v>
      </c>
      <c r="F183" s="35" t="n">
        <v>2.06295468917276</v>
      </c>
      <c r="G183" s="35" t="n">
        <v>-0.047746781051685</v>
      </c>
      <c r="H183" s="35" t="n">
        <v>0.0701550214792458</v>
      </c>
      <c r="I183" s="35" t="n">
        <v>-1.10749185347143</v>
      </c>
      <c r="J183" s="35" t="n">
        <v>0.416100145417054</v>
      </c>
      <c r="K183" s="35" t="n">
        <v>-1.46105548853924</v>
      </c>
      <c r="L183" s="35" t="n">
        <v>-1.05164422351263</v>
      </c>
      <c r="M183" s="35" t="n">
        <v>-0.604716737722324</v>
      </c>
    </row>
    <row r="184" customFormat="false" ht="15" hidden="false" customHeight="false" outlineLevel="0" collapsed="false">
      <c r="A184" s="2" t="n">
        <v>180</v>
      </c>
      <c r="B184" s="35" t="n">
        <v>-0.127504984646285</v>
      </c>
      <c r="C184" s="35" t="n">
        <v>-0.13212092752373</v>
      </c>
      <c r="D184" s="35" t="n">
        <v>1.19539217919305</v>
      </c>
      <c r="E184" s="35" t="n">
        <v>0.420690312854343</v>
      </c>
      <c r="F184" s="35" t="n">
        <v>0.700605376294618</v>
      </c>
      <c r="G184" s="35" t="n">
        <v>0.940943321058036</v>
      </c>
      <c r="H184" s="35" t="n">
        <v>-0.0216517690940512</v>
      </c>
      <c r="I184" s="35" t="n">
        <v>1.96808515445841</v>
      </c>
      <c r="J184" s="35" t="n">
        <v>-0.116887129431391</v>
      </c>
      <c r="K184" s="35" t="n">
        <v>0.765015565395436</v>
      </c>
      <c r="L184" s="35" t="n">
        <v>0.353158964792918</v>
      </c>
      <c r="M184" s="35" t="n">
        <v>0.446664659177543</v>
      </c>
    </row>
    <row r="185" customFormat="false" ht="15" hidden="false" customHeight="false" outlineLevel="0" collapsed="false">
      <c r="A185" s="2" t="n">
        <v>181</v>
      </c>
      <c r="B185" s="35" t="n">
        <v>-0.0345659716368227</v>
      </c>
      <c r="C185" s="35" t="n">
        <v>-0.409127208981996</v>
      </c>
      <c r="D185" s="35" t="n">
        <v>0.449508568205698</v>
      </c>
      <c r="E185" s="35" t="n">
        <v>0.697973654473663</v>
      </c>
      <c r="F185" s="35" t="n">
        <v>0.917617347493392</v>
      </c>
      <c r="G185" s="35" t="n">
        <v>0.412044702123581</v>
      </c>
      <c r="H185" s="35" t="n">
        <v>-0.0440973165758269</v>
      </c>
      <c r="I185" s="35" t="n">
        <v>0.666860220317478</v>
      </c>
      <c r="J185" s="35" t="n">
        <v>-1.74804197461566</v>
      </c>
      <c r="K185" s="35" t="n">
        <v>-0.673512361795398</v>
      </c>
      <c r="L185" s="35" t="n">
        <v>-0.372192773142811</v>
      </c>
      <c r="M185" s="35" t="n">
        <v>-1.42428937756211</v>
      </c>
      <c r="P185" s="36" t="n">
        <v>140.247302592935</v>
      </c>
    </row>
    <row r="186" customFormat="false" ht="15" hidden="false" customHeight="false" outlineLevel="0" collapsed="false">
      <c r="A186" s="2" t="n">
        <v>182</v>
      </c>
      <c r="B186" s="35" t="n">
        <v>0.101391233762298</v>
      </c>
      <c r="C186" s="35" t="n">
        <v>-1.29181155574883</v>
      </c>
      <c r="D186" s="35" t="n">
        <v>-0.640567024462406</v>
      </c>
      <c r="E186" s="35" t="n">
        <v>-1.38309456835736</v>
      </c>
      <c r="F186" s="35" t="n">
        <v>1.36851008533798</v>
      </c>
      <c r="G186" s="35" t="n">
        <v>0.0916706270567633</v>
      </c>
      <c r="H186" s="35" t="n">
        <v>0.0909847563535222</v>
      </c>
      <c r="I186" s="35" t="n">
        <v>0.0513483980729434</v>
      </c>
      <c r="J186" s="35" t="n">
        <v>0.778528755695989</v>
      </c>
      <c r="K186" s="35" t="n">
        <v>0.031534799633986</v>
      </c>
      <c r="L186" s="35" t="n">
        <v>0.369918949589826</v>
      </c>
      <c r="M186" s="35" t="n">
        <v>-0.603530733186641</v>
      </c>
      <c r="Q186" s="36" t="n">
        <v>136.376979526119</v>
      </c>
    </row>
    <row r="187" customFormat="false" ht="15" hidden="false" customHeight="false" outlineLevel="0" collapsed="false">
      <c r="A187" s="2" t="n">
        <v>183</v>
      </c>
      <c r="B187" s="35" t="n">
        <v>0.575137014330537</v>
      </c>
      <c r="C187" s="35" t="n">
        <v>1.82563843505475</v>
      </c>
      <c r="D187" s="35" t="n">
        <v>0.448869950580815</v>
      </c>
      <c r="E187" s="35" t="n">
        <v>-1.41637260201803</v>
      </c>
      <c r="F187" s="35" t="n">
        <v>0.186897813009404</v>
      </c>
      <c r="G187" s="35" t="n">
        <v>-0.605570042256851</v>
      </c>
      <c r="H187" s="35" t="n">
        <v>0.905011237378186</v>
      </c>
      <c r="I187" s="35" t="n">
        <v>0.732695550503203</v>
      </c>
      <c r="J187" s="35" t="n">
        <v>-0.830932012073511</v>
      </c>
      <c r="K187" s="35" t="n">
        <v>-0.149381111815616</v>
      </c>
      <c r="L187" s="35" t="n">
        <v>0.107989583820503</v>
      </c>
      <c r="M187" s="35" t="n">
        <v>-0.103670965493655</v>
      </c>
    </row>
    <row r="188" customFormat="false" ht="15" hidden="false" customHeight="false" outlineLevel="0" collapsed="false">
      <c r="A188" s="2" t="n">
        <v>184</v>
      </c>
      <c r="B188" s="35" t="n">
        <v>0.457962542301165</v>
      </c>
      <c r="C188" s="35" t="n">
        <v>-2.00737492748348</v>
      </c>
      <c r="D188" s="35" t="n">
        <v>-0.329557434579901</v>
      </c>
      <c r="E188" s="35" t="n">
        <v>-1.16057901629075</v>
      </c>
      <c r="F188" s="35" t="n">
        <v>-0.776165946341865</v>
      </c>
      <c r="G188" s="35" t="n">
        <v>-0.774821321321044</v>
      </c>
      <c r="H188" s="35" t="n">
        <v>0.220837491599875</v>
      </c>
      <c r="I188" s="35" t="n">
        <v>1.00426291783396</v>
      </c>
      <c r="J188" s="35" t="n">
        <v>-0.0953599884812427</v>
      </c>
      <c r="K188" s="35" t="n">
        <v>0.0499903297302378</v>
      </c>
      <c r="L188" s="35" t="n">
        <v>-0.922143885014811</v>
      </c>
      <c r="M188" s="35" t="n">
        <v>-2.18288425405552</v>
      </c>
      <c r="Q188" s="36" t="n">
        <v>93.2609673295154</v>
      </c>
      <c r="S188" s="36" t="n">
        <v>119.606696616283</v>
      </c>
    </row>
    <row r="189" customFormat="false" ht="15" hidden="false" customHeight="false" outlineLevel="0" collapsed="false">
      <c r="A189" s="2" t="n">
        <v>185</v>
      </c>
      <c r="B189" s="35" t="n">
        <v>-1.0373519856393</v>
      </c>
      <c r="C189" s="35" t="n">
        <v>0.518309284131257</v>
      </c>
      <c r="D189" s="35" t="n">
        <v>-0.557756426624778</v>
      </c>
      <c r="E189" s="35" t="n">
        <v>0.874112110944378</v>
      </c>
      <c r="F189" s="35" t="n">
        <v>-1.03050356894295</v>
      </c>
      <c r="G189" s="35" t="n">
        <v>0.446566903563295</v>
      </c>
      <c r="H189" s="35" t="n">
        <v>0.356543942298629</v>
      </c>
      <c r="I189" s="35" t="n">
        <v>0.107706923006195</v>
      </c>
      <c r="J189" s="35" t="n">
        <v>0.303976194744073</v>
      </c>
      <c r="K189" s="35" t="n">
        <v>-0.232406696696074</v>
      </c>
      <c r="L189" s="35" t="n">
        <v>0.090513305621119</v>
      </c>
      <c r="M189" s="35" t="n">
        <v>-1.69369266182847</v>
      </c>
    </row>
    <row r="190" customFormat="false" ht="15" hidden="false" customHeight="false" outlineLevel="0" collapsed="false">
      <c r="A190" s="2" t="n">
        <v>186</v>
      </c>
      <c r="B190" s="35" t="n">
        <v>-0.116961977039834</v>
      </c>
      <c r="C190" s="35" t="n">
        <v>-0.019116248476818</v>
      </c>
      <c r="D190" s="35" t="n">
        <v>-0.0781311314251896</v>
      </c>
      <c r="E190" s="35" t="n">
        <v>-0.108456715418524</v>
      </c>
      <c r="F190" s="35" t="n">
        <v>0.60284260874793</v>
      </c>
      <c r="G190" s="35" t="n">
        <v>0.534374246773195</v>
      </c>
      <c r="H190" s="35" t="n">
        <v>-0.637252820888842</v>
      </c>
      <c r="I190" s="35" t="n">
        <v>-0.646257161641733</v>
      </c>
      <c r="J190" s="35" t="n">
        <v>0.715773286119764</v>
      </c>
      <c r="K190" s="35" t="n">
        <v>-2.40373679571355</v>
      </c>
      <c r="L190" s="35" t="n">
        <v>-1.71008289194729</v>
      </c>
      <c r="M190" s="35" t="n">
        <v>0.0684492410549002</v>
      </c>
    </row>
    <row r="191" customFormat="false" ht="15" hidden="false" customHeight="false" outlineLevel="0" collapsed="false">
      <c r="A191" s="2" t="n">
        <v>187</v>
      </c>
      <c r="B191" s="35" t="n">
        <v>-0.182098325057702</v>
      </c>
      <c r="C191" s="35" t="n">
        <v>0.501087330213824</v>
      </c>
      <c r="D191" s="35" t="n">
        <v>-2.10745415961231</v>
      </c>
      <c r="E191" s="35" t="n">
        <v>0.967161623075406</v>
      </c>
      <c r="F191" s="35" t="n">
        <v>-1.97983552857129</v>
      </c>
      <c r="G191" s="35" t="n">
        <v>-1.56608450015073</v>
      </c>
      <c r="H191" s="35" t="n">
        <v>-0.916429390446883</v>
      </c>
      <c r="I191" s="35" t="n">
        <v>0.197671245561788</v>
      </c>
      <c r="J191" s="35" t="n">
        <v>-1.54817833804813</v>
      </c>
      <c r="K191" s="35" t="n">
        <v>0.20998805119118</v>
      </c>
      <c r="L191" s="35" t="n">
        <v>0.0880980426425905</v>
      </c>
      <c r="M191" s="35" t="n">
        <v>-0.180210283891496</v>
      </c>
    </row>
    <row r="192" customFormat="false" ht="15" hidden="false" customHeight="false" outlineLevel="0" collapsed="false">
      <c r="A192" s="2" t="n">
        <v>188</v>
      </c>
      <c r="B192" s="35" t="n">
        <v>0.0384224384902409</v>
      </c>
      <c r="C192" s="35" t="n">
        <v>-0.18692939330259</v>
      </c>
      <c r="D192" s="35" t="n">
        <v>0.697787019212847</v>
      </c>
      <c r="E192" s="35" t="n">
        <v>0.135365662333923</v>
      </c>
      <c r="F192" s="35" t="n">
        <v>-0.643950584431903</v>
      </c>
      <c r="G192" s="35" t="n">
        <v>-0.438738923205072</v>
      </c>
      <c r="H192" s="35" t="n">
        <v>-1.02676058769824</v>
      </c>
      <c r="I192" s="35" t="n">
        <v>-1.43740446247709</v>
      </c>
      <c r="J192" s="35" t="n">
        <v>-1.4261198189224</v>
      </c>
      <c r="K192" s="35" t="n">
        <v>1.80683722521286</v>
      </c>
      <c r="L192" s="35" t="n">
        <v>-0.94943640298299</v>
      </c>
      <c r="M192" s="35" t="n">
        <v>0.184311267501241</v>
      </c>
    </row>
    <row r="193" customFormat="false" ht="15" hidden="false" customHeight="false" outlineLevel="0" collapsed="false">
      <c r="A193" s="2" t="n">
        <v>189</v>
      </c>
      <c r="B193" s="35" t="n">
        <v>-0.591091290515077</v>
      </c>
      <c r="C193" s="35" t="n">
        <v>-1.47949085390321</v>
      </c>
      <c r="D193" s="35" t="n">
        <v>-1.54262647620032</v>
      </c>
      <c r="E193" s="35" t="n">
        <v>-1.1242729801857</v>
      </c>
      <c r="F193" s="35" t="n">
        <v>-0.252304686920519</v>
      </c>
      <c r="G193" s="35" t="n">
        <v>0.423433756791151</v>
      </c>
      <c r="H193" s="35" t="n">
        <v>0.561817608624293</v>
      </c>
      <c r="I193" s="35" t="n">
        <v>-0.0861617124794609</v>
      </c>
      <c r="J193" s="35" t="n">
        <v>0.687259117370659</v>
      </c>
      <c r="K193" s="35" t="n">
        <v>-1.16990249760588</v>
      </c>
      <c r="L193" s="35" t="n">
        <v>-0.0309459484625417</v>
      </c>
      <c r="M193" s="35" t="n">
        <v>-0.726740508001995</v>
      </c>
      <c r="R193" s="36" t="n">
        <v>286.15572229939</v>
      </c>
      <c r="V193" s="36" t="n">
        <v>265.084782302182</v>
      </c>
    </row>
    <row r="194" customFormat="false" ht="15" hidden="false" customHeight="false" outlineLevel="0" collapsed="false">
      <c r="A194" s="2" t="n">
        <v>190</v>
      </c>
      <c r="B194" s="35" t="n">
        <v>0.969853912304714</v>
      </c>
      <c r="C194" s="35" t="n">
        <v>-1.53951695237811</v>
      </c>
      <c r="D194" s="35" t="n">
        <v>-0.535057501630701</v>
      </c>
      <c r="E194" s="35" t="n">
        <v>0.556962287776972</v>
      </c>
      <c r="F194" s="35" t="n">
        <v>1.3725796962465</v>
      </c>
      <c r="G194" s="35" t="n">
        <v>0.804513009602607</v>
      </c>
      <c r="H194" s="35" t="n">
        <v>0.0642529556893421</v>
      </c>
      <c r="I194" s="35" t="n">
        <v>0.0198467494855003</v>
      </c>
      <c r="J194" s="35" t="n">
        <v>-0.689293935414573</v>
      </c>
      <c r="K194" s="35" t="n">
        <v>-2.4801916704773</v>
      </c>
      <c r="L194" s="35" t="n">
        <v>1.88560693171964</v>
      </c>
      <c r="M194" s="35" t="n">
        <v>1.16650922077741</v>
      </c>
    </row>
    <row r="195" customFormat="false" ht="15" hidden="false" customHeight="false" outlineLevel="0" collapsed="false">
      <c r="A195" s="2" t="n">
        <v>191</v>
      </c>
      <c r="B195" s="35" t="n">
        <v>1.30454836666607</v>
      </c>
      <c r="C195" s="35" t="n">
        <v>1.01062285504179</v>
      </c>
      <c r="D195" s="35" t="n">
        <v>-1.74357192672711</v>
      </c>
      <c r="E195" s="35" t="n">
        <v>-1.08134642979093</v>
      </c>
      <c r="F195" s="35" t="n">
        <v>-0.242679062828575</v>
      </c>
      <c r="G195" s="35" t="n">
        <v>-0.807455193866784</v>
      </c>
      <c r="H195" s="35" t="n">
        <v>-1.05033132531571</v>
      </c>
      <c r="I195" s="35" t="n">
        <v>-0.446830464438876</v>
      </c>
      <c r="J195" s="35" t="n">
        <v>-2.33484855129869</v>
      </c>
      <c r="K195" s="35" t="n">
        <v>-1.11756419894853</v>
      </c>
      <c r="L195" s="35" t="n">
        <v>0.411775081562605</v>
      </c>
      <c r="M195" s="35" t="n">
        <v>-0.767682404642935</v>
      </c>
    </row>
    <row r="196" customFormat="false" ht="15" hidden="false" customHeight="false" outlineLevel="0" collapsed="false">
      <c r="A196" s="2" t="n">
        <v>192</v>
      </c>
      <c r="B196" s="35" t="n">
        <v>1.52169978296481</v>
      </c>
      <c r="C196" s="35" t="n">
        <v>0.230566965904424</v>
      </c>
      <c r="D196" s="35" t="n">
        <v>0.295527969847901</v>
      </c>
      <c r="E196" s="35" t="n">
        <v>0.410938270583399</v>
      </c>
      <c r="F196" s="35" t="n">
        <v>0.704388290189387</v>
      </c>
      <c r="G196" s="35" t="n">
        <v>0.629602853821273</v>
      </c>
      <c r="H196" s="35" t="n">
        <v>-1.73785843662988</v>
      </c>
      <c r="I196" s="35" t="n">
        <v>-0.247878481158392</v>
      </c>
      <c r="J196" s="35" t="n">
        <v>-0.182439874756253</v>
      </c>
      <c r="K196" s="35" t="n">
        <v>-0.207290054933448</v>
      </c>
      <c r="L196" s="35" t="n">
        <v>-2.80428199358008</v>
      </c>
      <c r="M196" s="35" t="n">
        <v>-0.275129975805583</v>
      </c>
    </row>
    <row r="197" customFormat="false" ht="15" hidden="false" customHeight="false" outlineLevel="0" collapsed="false">
      <c r="A197" s="2" t="n">
        <v>193</v>
      </c>
      <c r="B197" s="35" t="n">
        <v>1.90565227469776</v>
      </c>
      <c r="C197" s="35" t="n">
        <v>0.529206955648693</v>
      </c>
      <c r="D197" s="35" t="n">
        <v>0.494111590005468</v>
      </c>
      <c r="E197" s="35" t="n">
        <v>0.0757455440188773</v>
      </c>
      <c r="F197" s="35" t="n">
        <v>-0.972556290836373</v>
      </c>
      <c r="G197" s="35" t="n">
        <v>-0.351200892577846</v>
      </c>
      <c r="H197" s="35" t="n">
        <v>0.28147208890238</v>
      </c>
      <c r="I197" s="35" t="n">
        <v>1.78021323450617</v>
      </c>
      <c r="J197" s="35" t="n">
        <v>-0.338800853043282</v>
      </c>
      <c r="K197" s="35" t="n">
        <v>-0.615232891269448</v>
      </c>
      <c r="L197" s="35" t="n">
        <v>-1.36618791314679</v>
      </c>
      <c r="M197" s="35" t="n">
        <v>-0.19936323259926</v>
      </c>
      <c r="U197" s="36" t="n">
        <v>56.1003159777096</v>
      </c>
    </row>
    <row r="198" customFormat="false" ht="15" hidden="false" customHeight="false" outlineLevel="0" collapsed="false">
      <c r="A198" s="2" t="n">
        <v>194</v>
      </c>
      <c r="B198" s="35" t="n">
        <v>1.49328065515492</v>
      </c>
      <c r="C198" s="35" t="n">
        <v>-0.984859237856608</v>
      </c>
      <c r="D198" s="35" t="n">
        <v>0.835804104060158</v>
      </c>
      <c r="E198" s="35" t="n">
        <v>0.495512927095412</v>
      </c>
      <c r="F198" s="35" t="n">
        <v>-1.28474944418053</v>
      </c>
      <c r="G198" s="35" t="n">
        <v>-0.164278323084293</v>
      </c>
      <c r="H198" s="35" t="n">
        <v>1.50129231471738</v>
      </c>
      <c r="I198" s="35" t="n">
        <v>-0.0807242499675147</v>
      </c>
      <c r="J198" s="35" t="n">
        <v>0.409919367477105</v>
      </c>
      <c r="K198" s="35" t="n">
        <v>-1.58072291058697</v>
      </c>
      <c r="L198" s="35" t="n">
        <v>0.57855669234578</v>
      </c>
      <c r="M198" s="35" t="n">
        <v>1.77280682594319</v>
      </c>
    </row>
    <row r="199" customFormat="false" ht="15" hidden="false" customHeight="false" outlineLevel="0" collapsed="false">
      <c r="A199" s="2" t="n">
        <v>195</v>
      </c>
      <c r="B199" s="35" t="n">
        <v>-0.459931633314855</v>
      </c>
      <c r="C199" s="35" t="n">
        <v>0.762172406322602</v>
      </c>
      <c r="D199" s="35" t="n">
        <v>-1.690085180809</v>
      </c>
      <c r="E199" s="35" t="n">
        <v>0.322481306535555</v>
      </c>
      <c r="F199" s="35" t="n">
        <v>1.31282015314513</v>
      </c>
      <c r="G199" s="35" t="n">
        <v>-0.388222451485403</v>
      </c>
      <c r="H199" s="35" t="n">
        <v>-0.0988724664046931</v>
      </c>
      <c r="I199" s="35" t="n">
        <v>1.80111985770536</v>
      </c>
      <c r="J199" s="35" t="n">
        <v>-2.52947183002728</v>
      </c>
      <c r="K199" s="35" t="n">
        <v>-1.23646916882829</v>
      </c>
      <c r="L199" s="35" t="n">
        <v>-0.407942170062915</v>
      </c>
      <c r="M199" s="35" t="n">
        <v>0.780740049125515</v>
      </c>
    </row>
    <row r="200" customFormat="false" ht="15" hidden="false" customHeight="false" outlineLevel="0" collapsed="false">
      <c r="A200" s="2" t="n">
        <v>196</v>
      </c>
      <c r="B200" s="35" t="n">
        <v>-0.614376872556437</v>
      </c>
      <c r="C200" s="35" t="n">
        <v>-0.694790476351916</v>
      </c>
      <c r="D200" s="35" t="n">
        <v>0.346469485642603</v>
      </c>
      <c r="E200" s="35" t="n">
        <v>-1.1608016009105</v>
      </c>
      <c r="F200" s="35" t="n">
        <v>-0.402833126359855</v>
      </c>
      <c r="G200" s="35" t="n">
        <v>2.04766630879376</v>
      </c>
      <c r="H200" s="35" t="n">
        <v>-0.615221460049384</v>
      </c>
      <c r="I200" s="35" t="n">
        <v>1.39330266479364</v>
      </c>
      <c r="J200" s="35" t="n">
        <v>0.9847442393783</v>
      </c>
      <c r="K200" s="35" t="n">
        <v>-1.21664437336756</v>
      </c>
      <c r="L200" s="35" t="n">
        <v>0.70973760443078</v>
      </c>
      <c r="M200" s="35" t="n">
        <v>-0.334421545073364</v>
      </c>
    </row>
    <row r="201" customFormat="false" ht="15" hidden="false" customHeight="false" outlineLevel="0" collapsed="false">
      <c r="A201" s="2" t="n">
        <v>197</v>
      </c>
      <c r="B201" s="35" t="n">
        <v>-0.39763893556555</v>
      </c>
      <c r="C201" s="35" t="n">
        <v>-1.27547943215596</v>
      </c>
      <c r="D201" s="35" t="n">
        <v>0.667208999685325</v>
      </c>
      <c r="E201" s="35" t="n">
        <v>-0.163539881202965</v>
      </c>
      <c r="F201" s="35" t="n">
        <v>-0.302552466864056</v>
      </c>
      <c r="G201" s="35" t="n">
        <v>-0.0205210495866154</v>
      </c>
      <c r="H201" s="35" t="n">
        <v>0.669107524463728</v>
      </c>
      <c r="I201" s="35" t="n">
        <v>0.44581791438653</v>
      </c>
      <c r="J201" s="35" t="n">
        <v>0.967111466631494</v>
      </c>
      <c r="K201" s="35" t="n">
        <v>0.17218332890277</v>
      </c>
      <c r="L201" s="35" t="n">
        <v>-0.690578113449631</v>
      </c>
      <c r="M201" s="35" t="n">
        <v>-0.767514504909084</v>
      </c>
    </row>
    <row r="202" customFormat="false" ht="15" hidden="false" customHeight="false" outlineLevel="0" collapsed="false">
      <c r="A202" s="2" t="n">
        <v>198</v>
      </c>
      <c r="B202" s="35" t="n">
        <v>0.558438543979886</v>
      </c>
      <c r="C202" s="35" t="n">
        <v>0.905677302227105</v>
      </c>
      <c r="D202" s="35" t="n">
        <v>-0.0193607046260999</v>
      </c>
      <c r="E202" s="35" t="n">
        <v>1.18686909898938</v>
      </c>
      <c r="F202" s="35" t="n">
        <v>0.669189438527234</v>
      </c>
      <c r="G202" s="35" t="n">
        <v>-0.260103109191111</v>
      </c>
      <c r="H202" s="35" t="n">
        <v>-0.810507272499458</v>
      </c>
      <c r="I202" s="35" t="n">
        <v>1.05484592591996</v>
      </c>
      <c r="J202" s="35" t="n">
        <v>-0.764381295874465</v>
      </c>
      <c r="K202" s="35" t="n">
        <v>0.135062043633845</v>
      </c>
      <c r="L202" s="35" t="n">
        <v>0.909754035616541</v>
      </c>
      <c r="M202" s="35" t="n">
        <v>-0.231510885124785</v>
      </c>
      <c r="X202" s="36" t="n">
        <v>154.027427633933</v>
      </c>
    </row>
    <row r="203" customFormat="false" ht="15" hidden="false" customHeight="false" outlineLevel="0" collapsed="false">
      <c r="A203" s="2" t="n">
        <v>199</v>
      </c>
      <c r="B203" s="35" t="n">
        <v>-0.12983064449943</v>
      </c>
      <c r="C203" s="35" t="n">
        <v>0.356783708760671</v>
      </c>
      <c r="D203" s="35" t="n">
        <v>-0.0154931390242727</v>
      </c>
      <c r="E203" s="35" t="n">
        <v>-0.565755803740197</v>
      </c>
      <c r="F203" s="35" t="n">
        <v>-0.0789993607717656</v>
      </c>
      <c r="G203" s="35" t="n">
        <v>0.226579729426892</v>
      </c>
      <c r="H203" s="35" t="n">
        <v>0.0106327343595067</v>
      </c>
      <c r="I203" s="35" t="n">
        <v>0.694204472970846</v>
      </c>
      <c r="J203" s="35" t="n">
        <v>-0.571279877645124</v>
      </c>
      <c r="K203" s="35" t="n">
        <v>0.877143379453806</v>
      </c>
      <c r="L203" s="35" t="n">
        <v>0.576537890043015</v>
      </c>
      <c r="M203" s="35" t="n">
        <v>-0.230151281145075</v>
      </c>
    </row>
    <row r="204" customFormat="false" ht="15" hidden="false" customHeight="false" outlineLevel="0" collapsed="false">
      <c r="A204" s="2" t="n">
        <v>200</v>
      </c>
      <c r="B204" s="35" t="n">
        <v>0.99109357654758</v>
      </c>
      <c r="C204" s="35" t="n">
        <v>0.423487920767496</v>
      </c>
      <c r="D204" s="35" t="n">
        <v>0.617180236798266</v>
      </c>
      <c r="E204" s="35" t="n">
        <v>-1.09702924459703</v>
      </c>
      <c r="F204" s="35" t="n">
        <v>-0.640013479878773</v>
      </c>
      <c r="G204" s="35" t="n">
        <v>0.533249042887867</v>
      </c>
      <c r="H204" s="35" t="n">
        <v>-1.21025674080796</v>
      </c>
      <c r="I204" s="35" t="n">
        <v>-1.03021881393309</v>
      </c>
      <c r="J204" s="35" t="n">
        <v>0.412775350406163</v>
      </c>
      <c r="K204" s="35" t="n">
        <v>1.43868908197946</v>
      </c>
      <c r="L204" s="35" t="n">
        <v>-0.738257816618938</v>
      </c>
      <c r="M204" s="35" t="n">
        <v>0.819261310874383</v>
      </c>
    </row>
    <row r="205" customFormat="false" ht="15" hidden="false" customHeight="false" outlineLevel="0" collapsed="false">
      <c r="A205" s="2" t="n">
        <v>201</v>
      </c>
      <c r="B205" s="35" t="n">
        <v>1.65039148878709</v>
      </c>
      <c r="C205" s="35" t="n">
        <v>-0.223836265846444</v>
      </c>
      <c r="D205" s="35" t="n">
        <v>0.0407326943516105</v>
      </c>
      <c r="E205" s="35" t="n">
        <v>0.0927566880199048</v>
      </c>
      <c r="F205" s="35" t="n">
        <v>0.24210241318011</v>
      </c>
      <c r="G205" s="35" t="n">
        <v>0.926068706975556</v>
      </c>
      <c r="H205" s="35" t="n">
        <v>-0.00760258691622089</v>
      </c>
      <c r="I205" s="35" t="n">
        <v>0.48646478091097</v>
      </c>
      <c r="J205" s="35" t="n">
        <v>1.17507417295585</v>
      </c>
      <c r="K205" s="35" t="n">
        <v>-0.831167420259527</v>
      </c>
      <c r="L205" s="35" t="n">
        <v>1.31591744542646</v>
      </c>
      <c r="M205" s="35" t="n">
        <v>1.16876479399098</v>
      </c>
      <c r="S205" s="36" t="n">
        <v>179.578508627299</v>
      </c>
    </row>
    <row r="206" customFormat="false" ht="15" hidden="false" customHeight="false" outlineLevel="0" collapsed="false">
      <c r="A206" s="2" t="n">
        <v>202</v>
      </c>
      <c r="B206" s="35" t="n">
        <v>-0.430261239651839</v>
      </c>
      <c r="C206" s="35" t="n">
        <v>-1.24388316832225</v>
      </c>
      <c r="D206" s="35" t="n">
        <v>0.546505032776008</v>
      </c>
      <c r="E206" s="35" t="n">
        <v>1.71015191311249</v>
      </c>
      <c r="F206" s="35" t="n">
        <v>0.229342413744361</v>
      </c>
      <c r="G206" s="35" t="n">
        <v>0.533253619402186</v>
      </c>
      <c r="H206" s="35" t="n">
        <v>1.91776857953865</v>
      </c>
      <c r="I206" s="35" t="n">
        <v>-0.19733257732123</v>
      </c>
      <c r="J206" s="35" t="n">
        <v>-1.72086390623825</v>
      </c>
      <c r="K206" s="35" t="n">
        <v>-0.689234336758311</v>
      </c>
      <c r="L206" s="35" t="n">
        <v>1.26091982159445</v>
      </c>
      <c r="M206" s="35" t="n">
        <v>-0.37253516863128</v>
      </c>
    </row>
    <row r="207" customFormat="false" ht="15" hidden="false" customHeight="false" outlineLevel="0" collapsed="false">
      <c r="A207" s="2" t="n">
        <v>203</v>
      </c>
      <c r="B207" s="35" t="n">
        <v>0.979707726737792</v>
      </c>
      <c r="C207" s="35" t="n">
        <v>-0.610393897463256</v>
      </c>
      <c r="D207" s="35" t="n">
        <v>0.407325399414404</v>
      </c>
      <c r="E207" s="35" t="n">
        <v>-0.0408426117513472</v>
      </c>
      <c r="F207" s="35" t="n">
        <v>1.6789888822302</v>
      </c>
      <c r="G207" s="35" t="n">
        <v>-1.09655743055416</v>
      </c>
      <c r="H207" s="35" t="n">
        <v>0.245564714863739</v>
      </c>
      <c r="I207" s="35" t="n">
        <v>0.677347501522438</v>
      </c>
      <c r="J207" s="35" t="n">
        <v>0.285129854085476</v>
      </c>
      <c r="K207" s="35" t="n">
        <v>0.386346603185606</v>
      </c>
      <c r="L207" s="35" t="n">
        <v>0.151581197261946</v>
      </c>
      <c r="M207" s="35" t="n">
        <v>-0.744181710491052</v>
      </c>
      <c r="Q207" s="36" t="n">
        <v>103.747602101476</v>
      </c>
    </row>
    <row r="208" customFormat="false" ht="15" hidden="false" customHeight="false" outlineLevel="0" collapsed="false">
      <c r="A208" s="2" t="n">
        <v>204</v>
      </c>
      <c r="B208" s="35" t="n">
        <v>-0.392944787570595</v>
      </c>
      <c r="C208" s="35" t="n">
        <v>-2.19856204844741</v>
      </c>
      <c r="D208" s="35" t="n">
        <v>1.56785532664304</v>
      </c>
      <c r="E208" s="35" t="n">
        <v>1.1155173585671</v>
      </c>
      <c r="F208" s="35" t="n">
        <v>0.985270812414619</v>
      </c>
      <c r="G208" s="35" t="n">
        <v>0.231679090719855</v>
      </c>
      <c r="H208" s="35" t="n">
        <v>-0.335563676824568</v>
      </c>
      <c r="I208" s="35" t="n">
        <v>-1.75718878184762</v>
      </c>
      <c r="J208" s="35" t="n">
        <v>0.467319306226922</v>
      </c>
      <c r="K208" s="35" t="n">
        <v>0.0842816321518935</v>
      </c>
      <c r="L208" s="35" t="n">
        <v>-0.732303852054925</v>
      </c>
      <c r="M208" s="35" t="n">
        <v>-2.00951086339875</v>
      </c>
    </row>
    <row r="209" customFormat="false" ht="15" hidden="false" customHeight="false" outlineLevel="0" collapsed="false">
      <c r="A209" s="2" t="n">
        <v>205</v>
      </c>
      <c r="B209" s="35" t="n">
        <v>-1.26649750174636</v>
      </c>
      <c r="C209" s="35" t="n">
        <v>0.165203749606429</v>
      </c>
      <c r="D209" s="35" t="n">
        <v>-0.0657512634545586</v>
      </c>
      <c r="E209" s="35" t="n">
        <v>0.120778549809004</v>
      </c>
      <c r="F209" s="35" t="n">
        <v>1.18260496580458</v>
      </c>
      <c r="G209" s="35" t="n">
        <v>-0.295188465088701</v>
      </c>
      <c r="H209" s="35" t="n">
        <v>1.47588002352997</v>
      </c>
      <c r="I209" s="35" t="n">
        <v>-0.577888421042316</v>
      </c>
      <c r="J209" s="35" t="n">
        <v>-0.239637199432507</v>
      </c>
      <c r="K209" s="35" t="n">
        <v>0.674534517905047</v>
      </c>
      <c r="L209" s="35" t="n">
        <v>-0.544398193903733</v>
      </c>
      <c r="M209" s="35" t="n">
        <v>-1.28985839485748</v>
      </c>
    </row>
    <row r="210" customFormat="false" ht="15" hidden="false" customHeight="false" outlineLevel="0" collapsed="false">
      <c r="A210" s="2" t="n">
        <v>206</v>
      </c>
      <c r="B210" s="35" t="n">
        <v>-1.26884353313889</v>
      </c>
      <c r="C210" s="35" t="n">
        <v>0.474071619595925</v>
      </c>
      <c r="D210" s="35" t="n">
        <v>-0.59476125768807</v>
      </c>
      <c r="E210" s="35" t="n">
        <v>-0.211417166647651</v>
      </c>
      <c r="F210" s="35" t="n">
        <v>0.322741330060503</v>
      </c>
      <c r="G210" s="35" t="n">
        <v>0.919188201624513</v>
      </c>
      <c r="H210" s="35" t="n">
        <v>1.46647985003051</v>
      </c>
      <c r="I210" s="35" t="n">
        <v>-0.7677098523391</v>
      </c>
      <c r="J210" s="35" t="n">
        <v>-1.87004624572575</v>
      </c>
      <c r="K210" s="35" t="n">
        <v>0.97731984207322</v>
      </c>
      <c r="L210" s="35" t="n">
        <v>1.87660359610679</v>
      </c>
      <c r="M210" s="35" t="n">
        <v>1.35859951793355</v>
      </c>
    </row>
    <row r="211" customFormat="false" ht="15" hidden="false" customHeight="false" outlineLevel="0" collapsed="false">
      <c r="A211" s="2" t="n">
        <v>207</v>
      </c>
      <c r="B211" s="35" t="n">
        <v>-0.319129647804326</v>
      </c>
      <c r="C211" s="35" t="n">
        <v>-0.644764358965147</v>
      </c>
      <c r="D211" s="35" t="n">
        <v>-1.0373509640072</v>
      </c>
      <c r="E211" s="35" t="n">
        <v>-0.0795100250699625</v>
      </c>
      <c r="F211" s="35" t="n">
        <v>-0.529875831949651</v>
      </c>
      <c r="G211" s="35" t="n">
        <v>-0.981088489459814</v>
      </c>
      <c r="H211" s="35" t="n">
        <v>-1.32399445982403</v>
      </c>
      <c r="I211" s="35" t="n">
        <v>-0.197103738059924</v>
      </c>
      <c r="J211" s="35" t="n">
        <v>0.113726287080438</v>
      </c>
      <c r="K211" s="35" t="n">
        <v>0.057913126519796</v>
      </c>
      <c r="L211" s="35" t="n">
        <v>0.334158554244545</v>
      </c>
      <c r="M211" s="35" t="n">
        <v>-0.973669422143131</v>
      </c>
    </row>
    <row r="212" customFormat="false" ht="15" hidden="false" customHeight="false" outlineLevel="0" collapsed="false">
      <c r="A212" s="2" t="n">
        <v>208</v>
      </c>
      <c r="B212" s="35" t="n">
        <v>-1.89910094188475</v>
      </c>
      <c r="C212" s="35" t="n">
        <v>-1.54070492790738</v>
      </c>
      <c r="D212" s="35" t="n">
        <v>-0.612719221430912</v>
      </c>
      <c r="E212" s="35" t="n">
        <v>0.473713993004217</v>
      </c>
      <c r="F212" s="35" t="n">
        <v>2.24987993354563</v>
      </c>
      <c r="G212" s="35" t="n">
        <v>0.722192468115026</v>
      </c>
      <c r="H212" s="35" t="n">
        <v>-0.746875398261477</v>
      </c>
      <c r="I212" s="35" t="n">
        <v>-0.675738187602455</v>
      </c>
      <c r="J212" s="35" t="n">
        <v>-1.60038065746315</v>
      </c>
      <c r="K212" s="35" t="n">
        <v>1.10882537133565</v>
      </c>
      <c r="L212" s="35" t="n">
        <v>0.0857805241332449</v>
      </c>
      <c r="M212" s="35" t="n">
        <v>-0.092439484139803</v>
      </c>
    </row>
    <row r="213" customFormat="false" ht="15" hidden="false" customHeight="false" outlineLevel="0" collapsed="false">
      <c r="A213" s="2" t="n">
        <v>209</v>
      </c>
      <c r="B213" s="35" t="n">
        <v>0.499310483482672</v>
      </c>
      <c r="C213" s="35" t="n">
        <v>-0.100700079063153</v>
      </c>
      <c r="D213" s="35" t="n">
        <v>-0.315704338594409</v>
      </c>
      <c r="E213" s="35" t="n">
        <v>0.258828000279529</v>
      </c>
      <c r="F213" s="35" t="n">
        <v>-0.495638773494055</v>
      </c>
      <c r="G213" s="35" t="n">
        <v>1.45893823977912</v>
      </c>
      <c r="H213" s="35" t="n">
        <v>-0.10810377110605</v>
      </c>
      <c r="I213" s="35" t="n">
        <v>0.298034195023559</v>
      </c>
      <c r="J213" s="35" t="n">
        <v>0.730125099337875</v>
      </c>
      <c r="K213" s="35" t="n">
        <v>1.3951726915261</v>
      </c>
      <c r="L213" s="35" t="n">
        <v>0.59049263497013</v>
      </c>
      <c r="M213" s="35" t="n">
        <v>-0.905122612671703</v>
      </c>
    </row>
    <row r="214" customFormat="false" ht="15" hidden="false" customHeight="false" outlineLevel="0" collapsed="false">
      <c r="A214" s="2" t="n">
        <v>210</v>
      </c>
      <c r="B214" s="35" t="n">
        <v>1.51068100446911</v>
      </c>
      <c r="C214" s="35" t="n">
        <v>0.315732107558872</v>
      </c>
      <c r="D214" s="35" t="n">
        <v>1.05963698980149</v>
      </c>
      <c r="E214" s="35" t="n">
        <v>-1.12758660044646</v>
      </c>
      <c r="F214" s="35" t="n">
        <v>0.927574611930203</v>
      </c>
      <c r="G214" s="35" t="n">
        <v>-0.556668024354218</v>
      </c>
      <c r="H214" s="35" t="n">
        <v>0.13959790668653</v>
      </c>
      <c r="I214" s="35" t="n">
        <v>-1.52751945196778</v>
      </c>
      <c r="J214" s="35" t="n">
        <v>2.43222635903479</v>
      </c>
      <c r="K214" s="35" t="n">
        <v>-0.934177453339954</v>
      </c>
      <c r="L214" s="35" t="n">
        <v>0.577258075279382</v>
      </c>
      <c r="M214" s="35" t="n">
        <v>-0.271920452682779</v>
      </c>
      <c r="O214" s="36" t="n">
        <v>263.266012203969</v>
      </c>
    </row>
    <row r="215" customFormat="false" ht="15" hidden="false" customHeight="false" outlineLevel="0" collapsed="false">
      <c r="A215" s="2" t="n">
        <v>211</v>
      </c>
      <c r="B215" s="35" t="n">
        <v>-1.16506210764552</v>
      </c>
      <c r="C215" s="35" t="n">
        <v>0.19514417025546</v>
      </c>
      <c r="D215" s="35" t="n">
        <v>0.0392596881865863</v>
      </c>
      <c r="E215" s="35" t="n">
        <v>0.937975016600279</v>
      </c>
      <c r="F215" s="35" t="n">
        <v>-1.89239100095643</v>
      </c>
      <c r="G215" s="35" t="n">
        <v>-1.8299674306605</v>
      </c>
      <c r="H215" s="35" t="n">
        <v>0.529535295366552</v>
      </c>
      <c r="I215" s="35" t="n">
        <v>0.736015359257319</v>
      </c>
      <c r="J215" s="35" t="n">
        <v>-1.31041533216898</v>
      </c>
      <c r="K215" s="35" t="n">
        <v>-0.806035977899363</v>
      </c>
      <c r="L215" s="35" t="n">
        <v>1.21795032203127</v>
      </c>
      <c r="M215" s="35" t="n">
        <v>3.09528208323771</v>
      </c>
    </row>
    <row r="216" customFormat="false" ht="15" hidden="false" customHeight="false" outlineLevel="0" collapsed="false">
      <c r="A216" s="2" t="n">
        <v>212</v>
      </c>
      <c r="B216" s="35" t="n">
        <v>-0.33431409226944</v>
      </c>
      <c r="C216" s="35" t="n">
        <v>-0.424574741777649</v>
      </c>
      <c r="D216" s="35" t="n">
        <v>0.0138899421324041</v>
      </c>
      <c r="E216" s="35" t="n">
        <v>-2.74365284109632</v>
      </c>
      <c r="F216" s="35" t="n">
        <v>0.956421591644919</v>
      </c>
      <c r="G216" s="35" t="n">
        <v>-1.23227023822726</v>
      </c>
      <c r="H216" s="35" t="n">
        <v>-2.18077914792647</v>
      </c>
      <c r="I216" s="35" t="n">
        <v>0.271111348386653</v>
      </c>
      <c r="J216" s="35" t="n">
        <v>0.018519936102166</v>
      </c>
      <c r="K216" s="35" t="n">
        <v>0.590344767152013</v>
      </c>
      <c r="L216" s="35" t="n">
        <v>1.04566615808335</v>
      </c>
      <c r="M216" s="35" t="n">
        <v>0.593294570437997</v>
      </c>
    </row>
    <row r="217" customFormat="false" ht="15" hidden="false" customHeight="false" outlineLevel="0" collapsed="false">
      <c r="A217" s="2" t="n">
        <v>213</v>
      </c>
      <c r="B217" s="35" t="n">
        <v>1.54355831001872</v>
      </c>
      <c r="C217" s="35" t="n">
        <v>-1.00378051816751</v>
      </c>
      <c r="D217" s="35" t="n">
        <v>-1.06535835051078</v>
      </c>
      <c r="E217" s="35" t="n">
        <v>0.856955614298665</v>
      </c>
      <c r="F217" s="35" t="n">
        <v>-0.44388864591176</v>
      </c>
      <c r="G217" s="35" t="n">
        <v>0.0433907379874948</v>
      </c>
      <c r="H217" s="35" t="n">
        <v>0.652358432324953</v>
      </c>
      <c r="I217" s="35" t="n">
        <v>-0.417616946614026</v>
      </c>
      <c r="J217" s="35" t="n">
        <v>1.28998138804404</v>
      </c>
      <c r="K217" s="35" t="n">
        <v>0.857916262552654</v>
      </c>
      <c r="L217" s="35" t="n">
        <v>-0.872916350529189</v>
      </c>
      <c r="M217" s="35" t="n">
        <v>-1.11984641632967</v>
      </c>
      <c r="U217" s="36" t="n">
        <v>114.231434810391</v>
      </c>
    </row>
    <row r="218" customFormat="false" ht="15" hidden="false" customHeight="false" outlineLevel="0" collapsed="false">
      <c r="A218" s="2" t="n">
        <v>214</v>
      </c>
      <c r="B218" s="35" t="n">
        <v>0.347231996390604</v>
      </c>
      <c r="C218" s="35" t="n">
        <v>1.55069614860964</v>
      </c>
      <c r="D218" s="35" t="n">
        <v>0.0473818497833072</v>
      </c>
      <c r="E218" s="35" t="n">
        <v>0.0485744957473954</v>
      </c>
      <c r="F218" s="35" t="n">
        <v>-1.21528799297619</v>
      </c>
      <c r="G218" s="35" t="n">
        <v>-0.303167102591556</v>
      </c>
      <c r="H218" s="35" t="n">
        <v>2.12268665775721</v>
      </c>
      <c r="I218" s="35" t="n">
        <v>0.748903311929157</v>
      </c>
      <c r="J218" s="35" t="n">
        <v>0.324923550779075</v>
      </c>
      <c r="K218" s="35" t="n">
        <v>0.791099696057465</v>
      </c>
      <c r="L218" s="35" t="n">
        <v>-0.454078341318936</v>
      </c>
      <c r="M218" s="35" t="n">
        <v>0.35409927717109</v>
      </c>
    </row>
    <row r="219" customFormat="false" ht="15" hidden="false" customHeight="false" outlineLevel="0" collapsed="false">
      <c r="A219" s="2" t="n">
        <v>215</v>
      </c>
      <c r="B219" s="35" t="n">
        <v>0.195666624743694</v>
      </c>
      <c r="C219" s="35" t="n">
        <v>0.507182306149373</v>
      </c>
      <c r="D219" s="35" t="n">
        <v>1.06274099368826</v>
      </c>
      <c r="E219" s="35" t="n">
        <v>0.746717895996289</v>
      </c>
      <c r="F219" s="35" t="n">
        <v>-1.13470408902567</v>
      </c>
      <c r="G219" s="35" t="n">
        <v>-1.99701632806745</v>
      </c>
      <c r="H219" s="35" t="n">
        <v>1.31469003114999</v>
      </c>
      <c r="I219" s="35" t="n">
        <v>-1.83224093135887</v>
      </c>
      <c r="J219" s="35" t="n">
        <v>0.318936758614914</v>
      </c>
      <c r="K219" s="35" t="n">
        <v>-1.50321808885197</v>
      </c>
      <c r="L219" s="35" t="n">
        <v>0.0852321204843034</v>
      </c>
      <c r="M219" s="35" t="n">
        <v>0.0310439853478983</v>
      </c>
    </row>
    <row r="220" customFormat="false" ht="15" hidden="false" customHeight="false" outlineLevel="0" collapsed="false">
      <c r="A220" s="2" t="n">
        <v>216</v>
      </c>
      <c r="B220" s="35" t="n">
        <v>-0.261533986299837</v>
      </c>
      <c r="C220" s="35" t="n">
        <v>1.6888129870947</v>
      </c>
      <c r="D220" s="35" t="n">
        <v>-1.06612077023803</v>
      </c>
      <c r="E220" s="35" t="n">
        <v>-1.3415715127477</v>
      </c>
      <c r="F220" s="35" t="n">
        <v>-1.74768210725515</v>
      </c>
      <c r="G220" s="35" t="n">
        <v>-0.093803941911966</v>
      </c>
      <c r="H220" s="35" t="n">
        <v>1.22978632519333</v>
      </c>
      <c r="I220" s="35" t="n">
        <v>-0.195497726323121</v>
      </c>
      <c r="J220" s="35" t="n">
        <v>1.01236208946136</v>
      </c>
      <c r="K220" s="35" t="n">
        <v>1.68646874538592</v>
      </c>
      <c r="L220" s="35" t="n">
        <v>1.47075920789373</v>
      </c>
      <c r="M220" s="35" t="n">
        <v>-0.764593954328031</v>
      </c>
    </row>
    <row r="221" customFormat="false" ht="15" hidden="false" customHeight="false" outlineLevel="0" collapsed="false">
      <c r="A221" s="2" t="n">
        <v>217</v>
      </c>
      <c r="B221" s="35" t="n">
        <v>1.01865879448855</v>
      </c>
      <c r="C221" s="35" t="n">
        <v>0.285968257463159</v>
      </c>
      <c r="D221" s="35" t="n">
        <v>0.367933260891946</v>
      </c>
      <c r="E221" s="35" t="n">
        <v>-0.234064380403719</v>
      </c>
      <c r="F221" s="35" t="n">
        <v>-0.0135880522404367</v>
      </c>
      <c r="G221" s="35" t="n">
        <v>-0.0994938885794683</v>
      </c>
      <c r="H221" s="35" t="n">
        <v>1.44271492734054</v>
      </c>
      <c r="I221" s="35" t="n">
        <v>-0.911090229949724</v>
      </c>
      <c r="J221" s="35" t="n">
        <v>0.771565277088174</v>
      </c>
      <c r="K221" s="35" t="n">
        <v>-0.637385348097813</v>
      </c>
      <c r="L221" s="35" t="n">
        <v>0.427248529770051</v>
      </c>
      <c r="M221" s="35" t="n">
        <v>0.149254877923931</v>
      </c>
    </row>
    <row r="222" customFormat="false" ht="15" hidden="false" customHeight="false" outlineLevel="0" collapsed="false">
      <c r="A222" s="2" t="n">
        <v>218</v>
      </c>
      <c r="B222" s="35" t="n">
        <v>0.329242332684757</v>
      </c>
      <c r="C222" s="35" t="n">
        <v>1.4632262716628</v>
      </c>
      <c r="D222" s="35" t="n">
        <v>0.809093183548862</v>
      </c>
      <c r="E222" s="35" t="n">
        <v>1.08493246590592</v>
      </c>
      <c r="F222" s="35" t="n">
        <v>-0.609132420281029</v>
      </c>
      <c r="G222" s="35" t="n">
        <v>1.46413648269974</v>
      </c>
      <c r="H222" s="35" t="n">
        <v>-0.0100484989037821</v>
      </c>
      <c r="I222" s="35" t="n">
        <v>0.883781258008137</v>
      </c>
      <c r="J222" s="35" t="n">
        <v>-1.02500844204037</v>
      </c>
      <c r="K222" s="35" t="n">
        <v>0.818091997863851</v>
      </c>
      <c r="L222" s="35" t="n">
        <v>0.933213766794252</v>
      </c>
      <c r="M222" s="35" t="n">
        <v>0.768784347501132</v>
      </c>
    </row>
    <row r="223" customFormat="false" ht="15" hidden="false" customHeight="false" outlineLevel="0" collapsed="false">
      <c r="A223" s="2" t="n">
        <v>219</v>
      </c>
      <c r="B223" s="35" t="n">
        <v>-1.08418772209772</v>
      </c>
      <c r="C223" s="35" t="n">
        <v>-0.646250652297367</v>
      </c>
      <c r="D223" s="35" t="n">
        <v>0.624218925708606</v>
      </c>
      <c r="E223" s="35" t="n">
        <v>0.260726505596449</v>
      </c>
      <c r="F223" s="35" t="n">
        <v>-0.404039153194993</v>
      </c>
      <c r="G223" s="35" t="n">
        <v>0.508601584910786</v>
      </c>
      <c r="H223" s="35" t="n">
        <v>2.18408723031438</v>
      </c>
      <c r="I223" s="35" t="n">
        <v>0.10523721721726</v>
      </c>
      <c r="J223" s="35" t="n">
        <v>-1.68476997613833</v>
      </c>
      <c r="K223" s="35" t="n">
        <v>-0.368292198003006</v>
      </c>
      <c r="L223" s="35" t="n">
        <v>-1.77266093703443</v>
      </c>
      <c r="M223" s="35" t="n">
        <v>2.18207168191521</v>
      </c>
      <c r="Q223" s="36" t="n">
        <v>175.002310348475</v>
      </c>
    </row>
    <row r="224" customFormat="false" ht="15" hidden="false" customHeight="false" outlineLevel="0" collapsed="false">
      <c r="A224" s="2" t="n">
        <v>220</v>
      </c>
      <c r="B224" s="35" t="n">
        <v>-2.43209330203511</v>
      </c>
      <c r="C224" s="35" t="n">
        <v>-0.810755571199315</v>
      </c>
      <c r="D224" s="35" t="n">
        <v>1.28784929214946</v>
      </c>
      <c r="E224" s="35" t="n">
        <v>-0.600648331261249</v>
      </c>
      <c r="F224" s="35" t="n">
        <v>0.469732684538581</v>
      </c>
      <c r="G224" s="35" t="n">
        <v>-0.229143379599533</v>
      </c>
      <c r="H224" s="35" t="n">
        <v>0.693754177870543</v>
      </c>
      <c r="I224" s="35" t="n">
        <v>1.35712153198691</v>
      </c>
      <c r="J224" s="35" t="n">
        <v>-1.79742649062228</v>
      </c>
      <c r="K224" s="35" t="n">
        <v>-1.18622465654453</v>
      </c>
      <c r="L224" s="35" t="n">
        <v>1.39438216199233</v>
      </c>
      <c r="M224" s="35" t="n">
        <v>-0.265168979673044</v>
      </c>
    </row>
    <row r="225" customFormat="false" ht="15" hidden="false" customHeight="false" outlineLevel="0" collapsed="false">
      <c r="A225" s="2" t="n">
        <v>221</v>
      </c>
      <c r="B225" s="35" t="n">
        <v>-2.68169229761837</v>
      </c>
      <c r="C225" s="35" t="n">
        <v>1.26406723192374</v>
      </c>
      <c r="D225" s="35" t="n">
        <v>1.6316059648726</v>
      </c>
      <c r="E225" s="35" t="n">
        <v>-1.82942018414487</v>
      </c>
      <c r="F225" s="35" t="n">
        <v>0.00593334681554014</v>
      </c>
      <c r="G225" s="35" t="n">
        <v>1.2503882052735</v>
      </c>
      <c r="H225" s="35" t="n">
        <v>0.432893242766079</v>
      </c>
      <c r="I225" s="35" t="n">
        <v>1.64502050990406</v>
      </c>
      <c r="J225" s="35" t="n">
        <v>1.20963171841288</v>
      </c>
      <c r="K225" s="35" t="n">
        <v>1.0872501702518</v>
      </c>
      <c r="L225" s="35" t="n">
        <v>-0.25127754559789</v>
      </c>
      <c r="M225" s="35" t="n">
        <v>-0.63202042295193</v>
      </c>
    </row>
    <row r="226" customFormat="false" ht="15" hidden="false" customHeight="false" outlineLevel="0" collapsed="false">
      <c r="A226" s="2" t="n">
        <v>222</v>
      </c>
      <c r="B226" s="35" t="n">
        <v>0.657671447559883</v>
      </c>
      <c r="C226" s="35" t="n">
        <v>2.36985566581272</v>
      </c>
      <c r="D226" s="35" t="n">
        <v>1.23151773692166</v>
      </c>
      <c r="E226" s="35" t="n">
        <v>-0.409911030104259</v>
      </c>
      <c r="F226" s="35" t="n">
        <v>0.113583709638223</v>
      </c>
      <c r="G226" s="35" t="n">
        <v>0.456006017690598</v>
      </c>
      <c r="H226" s="35" t="n">
        <v>0.916626048695155</v>
      </c>
      <c r="I226" s="35" t="n">
        <v>-0.0419708932791026</v>
      </c>
      <c r="J226" s="35" t="n">
        <v>-0.0443133238502165</v>
      </c>
      <c r="K226" s="35" t="n">
        <v>-0.786443082717595</v>
      </c>
      <c r="L226" s="35" t="n">
        <v>0.358804767249648</v>
      </c>
      <c r="M226" s="35" t="n">
        <v>0.218996980354736</v>
      </c>
      <c r="P226" s="36" t="n">
        <v>177.54643230641</v>
      </c>
    </row>
    <row r="227" customFormat="false" ht="15" hidden="false" customHeight="false" outlineLevel="0" collapsed="false">
      <c r="A227" s="2" t="n">
        <v>223</v>
      </c>
      <c r="B227" s="35" t="n">
        <v>-0.266084479399774</v>
      </c>
      <c r="C227" s="35" t="n">
        <v>0.752889535718428</v>
      </c>
      <c r="D227" s="35" t="n">
        <v>1.93738192065755</v>
      </c>
      <c r="E227" s="35" t="n">
        <v>-1.0933284330471</v>
      </c>
      <c r="F227" s="35" t="n">
        <v>-0.212289183468517</v>
      </c>
      <c r="G227" s="35" t="n">
        <v>1.04924786284071</v>
      </c>
      <c r="H227" s="35" t="n">
        <v>0.703920362242551</v>
      </c>
      <c r="I227" s="35" t="n">
        <v>0.607973352363788</v>
      </c>
      <c r="J227" s="35" t="n">
        <v>-0.28195860521406</v>
      </c>
      <c r="K227" s="35" t="n">
        <v>-0.836958988497248</v>
      </c>
      <c r="L227" s="35" t="n">
        <v>-1.52484872391689</v>
      </c>
      <c r="M227" s="35" t="n">
        <v>0.509129680840148</v>
      </c>
      <c r="R227" s="36" t="n">
        <v>134.291782841952</v>
      </c>
    </row>
    <row r="228" customFormat="false" ht="15" hidden="false" customHeight="false" outlineLevel="0" collapsed="false">
      <c r="A228" s="2" t="n">
        <v>224</v>
      </c>
      <c r="B228" s="35" t="n">
        <v>1.44812978612742</v>
      </c>
      <c r="C228" s="35" t="n">
        <v>0.114889115081333</v>
      </c>
      <c r="D228" s="35" t="n">
        <v>-0.00586280376176897</v>
      </c>
      <c r="E228" s="35" t="n">
        <v>-2.28870816898092</v>
      </c>
      <c r="F228" s="35" t="n">
        <v>1.25128040910587</v>
      </c>
      <c r="G228" s="35" t="n">
        <v>0.0145814336748746</v>
      </c>
      <c r="H228" s="35" t="n">
        <v>2.13535489664759</v>
      </c>
      <c r="I228" s="35" t="n">
        <v>-0.595011622070641</v>
      </c>
      <c r="J228" s="35" t="n">
        <v>1.57375214555956</v>
      </c>
      <c r="K228" s="35" t="n">
        <v>-0.916580778728525</v>
      </c>
      <c r="L228" s="35" t="n">
        <v>-1.85494116256547</v>
      </c>
      <c r="M228" s="35" t="n">
        <v>-1.42781899890674</v>
      </c>
    </row>
    <row r="229" customFormat="false" ht="15" hidden="false" customHeight="false" outlineLevel="0" collapsed="false">
      <c r="A229" s="2" t="n">
        <v>225</v>
      </c>
      <c r="B229" s="35" t="n">
        <v>0.509994532923356</v>
      </c>
      <c r="C229" s="35" t="n">
        <v>-2.09051601869045</v>
      </c>
      <c r="D229" s="35" t="n">
        <v>0.620683547501622</v>
      </c>
      <c r="E229" s="35" t="n">
        <v>0.73461359566739</v>
      </c>
      <c r="F229" s="35" t="n">
        <v>-0.80450555315502</v>
      </c>
      <c r="G229" s="35" t="n">
        <v>-0.496547920581046</v>
      </c>
      <c r="H229" s="35" t="n">
        <v>1.44265635620161</v>
      </c>
      <c r="I229" s="35" t="n">
        <v>0.92391358633113</v>
      </c>
      <c r="J229" s="35" t="n">
        <v>0.296103031918904</v>
      </c>
      <c r="K229" s="35" t="n">
        <v>0.703479422650119</v>
      </c>
      <c r="L229" s="35" t="n">
        <v>0.382589993809351</v>
      </c>
      <c r="M229" s="35" t="n">
        <v>-1.88074865434733</v>
      </c>
    </row>
    <row r="230" customFormat="false" ht="15" hidden="false" customHeight="false" outlineLevel="0" collapsed="false">
      <c r="A230" s="2" t="n">
        <v>226</v>
      </c>
      <c r="B230" s="35" t="n">
        <v>-1.27203699527369</v>
      </c>
      <c r="C230" s="35" t="n">
        <v>-2.12436309948415</v>
      </c>
      <c r="D230" s="35" t="n">
        <v>1.60236429918478</v>
      </c>
      <c r="E230" s="35" t="n">
        <v>0.744712487401156</v>
      </c>
      <c r="F230" s="35" t="n">
        <v>0.823625600732439</v>
      </c>
      <c r="G230" s="35" t="n">
        <v>-1.4749284454501</v>
      </c>
      <c r="H230" s="35" t="n">
        <v>1.09068179356924</v>
      </c>
      <c r="I230" s="35" t="n">
        <v>-1.20554036020446</v>
      </c>
      <c r="J230" s="35" t="n">
        <v>-0.868829209030889</v>
      </c>
      <c r="K230" s="35" t="n">
        <v>-0.461976451509136</v>
      </c>
      <c r="L230" s="35" t="n">
        <v>-0.924680828814929</v>
      </c>
      <c r="M230" s="35" t="n">
        <v>-0.634333299861813</v>
      </c>
      <c r="P230" s="36" t="n">
        <v>76.4746240951124</v>
      </c>
    </row>
    <row r="231" customFormat="false" ht="15" hidden="false" customHeight="false" outlineLevel="0" collapsed="false">
      <c r="A231" s="2" t="n">
        <v>227</v>
      </c>
      <c r="B231" s="35" t="n">
        <v>0.290388933146936</v>
      </c>
      <c r="C231" s="35" t="n">
        <v>0.391745122013622</v>
      </c>
      <c r="D231" s="35" t="n">
        <v>-0.496741752868724</v>
      </c>
      <c r="E231" s="35" t="n">
        <v>-1.49410196045305</v>
      </c>
      <c r="F231" s="35" t="n">
        <v>-0.335433618507886</v>
      </c>
      <c r="G231" s="35" t="n">
        <v>1.50756037597271</v>
      </c>
      <c r="H231" s="35" t="n">
        <v>-1.03637989720748</v>
      </c>
      <c r="I231" s="35" t="n">
        <v>-0.271251073148195</v>
      </c>
      <c r="J231" s="35" t="n">
        <v>-0.239847064327621</v>
      </c>
      <c r="K231" s="35" t="n">
        <v>0.270141949687297</v>
      </c>
      <c r="L231" s="35" t="n">
        <v>-0.873127742322901</v>
      </c>
      <c r="M231" s="35" t="n">
        <v>0.6958591945135</v>
      </c>
      <c r="Y231" s="36" t="n">
        <v>132.801983006692</v>
      </c>
    </row>
    <row r="232" customFormat="false" ht="15" hidden="false" customHeight="false" outlineLevel="0" collapsed="false">
      <c r="A232" s="2" t="n">
        <v>228</v>
      </c>
      <c r="B232" s="35" t="n">
        <v>1.19186159601291</v>
      </c>
      <c r="C232" s="35" t="n">
        <v>-1.72863888120501</v>
      </c>
      <c r="D232" s="35" t="n">
        <v>0.62350779032841</v>
      </c>
      <c r="E232" s="35" t="n">
        <v>-1.31442891401417</v>
      </c>
      <c r="F232" s="35" t="n">
        <v>-0.0338682945143542</v>
      </c>
      <c r="G232" s="35" t="n">
        <v>0.310708273884152</v>
      </c>
      <c r="H232" s="35" t="n">
        <v>2.23533848313456</v>
      </c>
      <c r="I232" s="35" t="n">
        <v>0.534474496554928</v>
      </c>
      <c r="J232" s="35" t="n">
        <v>0.741103250266295</v>
      </c>
      <c r="K232" s="35" t="n">
        <v>2.1391201701891</v>
      </c>
      <c r="L232" s="35" t="n">
        <v>-0.806949931792043</v>
      </c>
      <c r="M232" s="35" t="n">
        <v>-1.9560791015037</v>
      </c>
    </row>
    <row r="233" customFormat="false" ht="15" hidden="false" customHeight="false" outlineLevel="0" collapsed="false">
      <c r="A233" s="2" t="n">
        <v>229</v>
      </c>
      <c r="B233" s="35" t="n">
        <v>-0.901756687656306</v>
      </c>
      <c r="C233" s="35" t="n">
        <v>-0.343708058466493</v>
      </c>
      <c r="D233" s="35" t="n">
        <v>-1.41189022893199</v>
      </c>
      <c r="E233" s="35" t="n">
        <v>0.611536597718145</v>
      </c>
      <c r="F233" s="35" t="n">
        <v>1.49959814198047</v>
      </c>
      <c r="G233" s="35" t="n">
        <v>0.924822801840704</v>
      </c>
      <c r="H233" s="35" t="n">
        <v>0.00142249602929655</v>
      </c>
      <c r="I233" s="35" t="n">
        <v>-0.0890221854933746</v>
      </c>
      <c r="J233" s="35" t="n">
        <v>-0.33275386513377</v>
      </c>
      <c r="K233" s="35" t="n">
        <v>0.936201499963147</v>
      </c>
      <c r="L233" s="35" t="n">
        <v>-0.043832178071156</v>
      </c>
      <c r="M233" s="35" t="n">
        <v>-1.40314245958617</v>
      </c>
    </row>
    <row r="234" customFormat="false" ht="15" hidden="false" customHeight="false" outlineLevel="0" collapsed="false">
      <c r="A234" s="2" t="n">
        <v>230</v>
      </c>
      <c r="B234" s="35" t="n">
        <v>-0.508742366609308</v>
      </c>
      <c r="C234" s="35" t="n">
        <v>0.403216567699286</v>
      </c>
      <c r="D234" s="35" t="n">
        <v>-0.225830013336825</v>
      </c>
      <c r="E234" s="35" t="n">
        <v>-0.0117276199316397</v>
      </c>
      <c r="F234" s="35" t="n">
        <v>0.24864245394951</v>
      </c>
      <c r="G234" s="35" t="n">
        <v>-0.12575828547935</v>
      </c>
      <c r="H234" s="35" t="n">
        <v>0.817393951337132</v>
      </c>
      <c r="I234" s="35" t="n">
        <v>-0.1089472826873</v>
      </c>
      <c r="J234" s="35" t="n">
        <v>-1.40631615059282</v>
      </c>
      <c r="K234" s="35" t="n">
        <v>-1.81193420341753</v>
      </c>
      <c r="L234" s="35" t="n">
        <v>0.216062124729752</v>
      </c>
      <c r="M234" s="35" t="n">
        <v>0.901940121952588</v>
      </c>
    </row>
    <row r="235" customFormat="false" ht="15" hidden="false" customHeight="false" outlineLevel="0" collapsed="false">
      <c r="A235" s="2" t="n">
        <v>231</v>
      </c>
      <c r="B235" s="35" t="n">
        <v>1.74098717746112</v>
      </c>
      <c r="C235" s="35" t="n">
        <v>-2.21854106253312</v>
      </c>
      <c r="D235" s="35" t="n">
        <v>-0.821041634913022</v>
      </c>
      <c r="E235" s="35" t="n">
        <v>-1.42944600014175</v>
      </c>
      <c r="F235" s="35" t="n">
        <v>-0.0984080438770127</v>
      </c>
      <c r="G235" s="35" t="n">
        <v>0.443136022174298</v>
      </c>
      <c r="H235" s="35" t="n">
        <v>0.360368764529962</v>
      </c>
      <c r="I235" s="35" t="n">
        <v>-0.733734696963189</v>
      </c>
      <c r="J235" s="35" t="n">
        <v>-1.22929508869634</v>
      </c>
      <c r="K235" s="35" t="n">
        <v>-1.54728851781833</v>
      </c>
      <c r="L235" s="35" t="n">
        <v>0.281704590036179</v>
      </c>
      <c r="M235" s="35" t="n">
        <v>-1.99124584888817</v>
      </c>
      <c r="V235" s="36" t="n">
        <v>112.42512384967</v>
      </c>
    </row>
    <row r="236" customFormat="false" ht="15" hidden="false" customHeight="false" outlineLevel="0" collapsed="false">
      <c r="A236" s="2" t="n">
        <v>232</v>
      </c>
      <c r="B236" s="35" t="n">
        <v>-1.74639200802873</v>
      </c>
      <c r="C236" s="35" t="n">
        <v>0.105400991130055</v>
      </c>
      <c r="D236" s="35" t="n">
        <v>-0.419433867718741</v>
      </c>
      <c r="E236" s="35" t="n">
        <v>-1.33515348846744</v>
      </c>
      <c r="F236" s="35" t="n">
        <v>-0.228613323798193</v>
      </c>
      <c r="G236" s="35" t="n">
        <v>-1.84146707209751</v>
      </c>
      <c r="H236" s="35" t="n">
        <v>1.90684579146598</v>
      </c>
      <c r="I236" s="35" t="n">
        <v>-0.131454649593439</v>
      </c>
      <c r="J236" s="35" t="n">
        <v>0.790753653625003</v>
      </c>
      <c r="K236" s="35" t="n">
        <v>-0.250276751093234</v>
      </c>
      <c r="L236" s="35" t="n">
        <v>-0.322932222826356</v>
      </c>
      <c r="M236" s="35" t="n">
        <v>-0.383043877997176</v>
      </c>
    </row>
    <row r="237" customFormat="false" ht="15" hidden="false" customHeight="false" outlineLevel="0" collapsed="false">
      <c r="A237" s="2" t="n">
        <v>233</v>
      </c>
      <c r="B237" s="35" t="n">
        <v>-1.09028691334623</v>
      </c>
      <c r="C237" s="35" t="n">
        <v>-0.923548508930423</v>
      </c>
      <c r="D237" s="35" t="n">
        <v>-2.12557112204043</v>
      </c>
      <c r="E237" s="35" t="n">
        <v>-0.981284827163029</v>
      </c>
      <c r="F237" s="35" t="n">
        <v>0.689083655691151</v>
      </c>
      <c r="G237" s="35" t="n">
        <v>-0.834166817175701</v>
      </c>
      <c r="H237" s="35" t="n">
        <v>-0.71178585136153</v>
      </c>
      <c r="I237" s="35" t="n">
        <v>-2.07457496065603</v>
      </c>
      <c r="J237" s="35" t="n">
        <v>-0.540897251379704</v>
      </c>
      <c r="K237" s="35" t="n">
        <v>-1.8997841357216</v>
      </c>
      <c r="L237" s="35" t="n">
        <v>0.450895724174159</v>
      </c>
      <c r="M237" s="35" t="n">
        <v>-0.0758193872337913</v>
      </c>
    </row>
    <row r="238" customFormat="false" ht="15" hidden="false" customHeight="false" outlineLevel="0" collapsed="false">
      <c r="A238" s="2" t="n">
        <v>234</v>
      </c>
      <c r="B238" s="35" t="n">
        <v>1.0500398671349</v>
      </c>
      <c r="C238" s="35" t="n">
        <v>1.87432058474688</v>
      </c>
      <c r="D238" s="35" t="n">
        <v>0.98601904963216</v>
      </c>
      <c r="E238" s="35" t="n">
        <v>0.0518093711162982</v>
      </c>
      <c r="F238" s="35" t="n">
        <v>1.14324285665732</v>
      </c>
      <c r="G238" s="35" t="n">
        <v>0.264738524516283</v>
      </c>
      <c r="H238" s="35" t="n">
        <v>0.792637393304156</v>
      </c>
      <c r="I238" s="35" t="n">
        <v>1.3751540306934</v>
      </c>
      <c r="J238" s="35" t="n">
        <v>1.12467748949529</v>
      </c>
      <c r="K238" s="35" t="n">
        <v>1.17484472025838</v>
      </c>
      <c r="L238" s="35" t="n">
        <v>0.314483666553382</v>
      </c>
      <c r="M238" s="35" t="n">
        <v>-0.432361828774581</v>
      </c>
    </row>
    <row r="239" customFormat="false" ht="15" hidden="false" customHeight="false" outlineLevel="0" collapsed="false">
      <c r="A239" s="2" t="n">
        <v>235</v>
      </c>
      <c r="B239" s="35" t="n">
        <v>0.198995735706946</v>
      </c>
      <c r="C239" s="35" t="n">
        <v>-0.349156253454454</v>
      </c>
      <c r="D239" s="35" t="n">
        <v>1.66811029412538</v>
      </c>
      <c r="E239" s="35" t="n">
        <v>-0.187083709736842</v>
      </c>
      <c r="F239" s="35" t="n">
        <v>-0.806194953198413</v>
      </c>
      <c r="G239" s="35" t="n">
        <v>1.57089812966449</v>
      </c>
      <c r="H239" s="35" t="n">
        <v>-1.1712194475214</v>
      </c>
      <c r="I239" s="35" t="n">
        <v>0.180195335063235</v>
      </c>
      <c r="J239" s="35" t="n">
        <v>-0.402329310602162</v>
      </c>
      <c r="K239" s="35" t="n">
        <v>-2.03848004787684</v>
      </c>
      <c r="L239" s="35" t="n">
        <v>0.613516708544673</v>
      </c>
      <c r="M239" s="35" t="n">
        <v>-0.393096315225816</v>
      </c>
    </row>
    <row r="240" customFormat="false" ht="15" hidden="false" customHeight="false" outlineLevel="0" collapsed="false">
      <c r="A240" s="2" t="n">
        <v>236</v>
      </c>
      <c r="B240" s="35" t="n">
        <v>-1.14249085419424</v>
      </c>
      <c r="C240" s="35" t="n">
        <v>-1.365432621626</v>
      </c>
      <c r="D240" s="35" t="n">
        <v>-0.345808535380653</v>
      </c>
      <c r="E240" s="35" t="n">
        <v>-1.99072236815882</v>
      </c>
      <c r="F240" s="35" t="n">
        <v>-0.108754735218271</v>
      </c>
      <c r="G240" s="35" t="n">
        <v>-0.284165511827416</v>
      </c>
      <c r="H240" s="35" t="n">
        <v>0.579135166236328</v>
      </c>
      <c r="I240" s="35" t="n">
        <v>0.842851875323176</v>
      </c>
      <c r="J240" s="35" t="n">
        <v>-0.955200023701644</v>
      </c>
      <c r="K240" s="35" t="n">
        <v>-0.697087920745485</v>
      </c>
      <c r="L240" s="35" t="n">
        <v>-0.887815320643443</v>
      </c>
      <c r="M240" s="35" t="n">
        <v>-0.260750799395785</v>
      </c>
      <c r="Y240" s="36" t="n">
        <v>170.172517969419</v>
      </c>
    </row>
    <row r="241" customFormat="false" ht="15" hidden="false" customHeight="false" outlineLevel="0" collapsed="false">
      <c r="A241" s="2" t="n">
        <v>237</v>
      </c>
      <c r="B241" s="35" t="n">
        <v>-1.45524541135512</v>
      </c>
      <c r="C241" s="35" t="n">
        <v>1.01173353324202</v>
      </c>
      <c r="D241" s="35" t="n">
        <v>1.33851204700434</v>
      </c>
      <c r="E241" s="35" t="n">
        <v>-0.441990945718578</v>
      </c>
      <c r="F241" s="35" t="n">
        <v>0.752269183004226</v>
      </c>
      <c r="G241" s="35" t="n">
        <v>-1.39067584265961</v>
      </c>
      <c r="H241" s="35" t="n">
        <v>-1.16623330288754</v>
      </c>
      <c r="I241" s="35" t="n">
        <v>0.281273000289176</v>
      </c>
      <c r="J241" s="35" t="n">
        <v>0.37511899360086</v>
      </c>
      <c r="K241" s="35" t="n">
        <v>0.226852933702242</v>
      </c>
      <c r="L241" s="35" t="n">
        <v>-1.21152042631417</v>
      </c>
      <c r="M241" s="35" t="n">
        <v>-1.09202225775561</v>
      </c>
    </row>
    <row r="242" customFormat="false" ht="15" hidden="false" customHeight="false" outlineLevel="0" collapsed="false">
      <c r="A242" s="2" t="n">
        <v>238</v>
      </c>
      <c r="B242" s="35" t="n">
        <v>0.46345475415187</v>
      </c>
      <c r="C242" s="35" t="n">
        <v>0.13527870108521</v>
      </c>
      <c r="D242" s="35" t="n">
        <v>-0.205334190267858</v>
      </c>
      <c r="E242" s="35" t="n">
        <v>-0.411101908945892</v>
      </c>
      <c r="F242" s="35" t="n">
        <v>-1.23187968059437</v>
      </c>
      <c r="G242" s="35" t="n">
        <v>-0.859961488086689</v>
      </c>
      <c r="H242" s="35" t="n">
        <v>0.841121105785538</v>
      </c>
      <c r="I242" s="35" t="n">
        <v>-1.17093205920451</v>
      </c>
      <c r="J242" s="35" t="n">
        <v>0.775499179552476</v>
      </c>
      <c r="K242" s="35" t="n">
        <v>-0.646448895778755</v>
      </c>
      <c r="L242" s="35" t="n">
        <v>-0.520773853473027</v>
      </c>
      <c r="M242" s="35" t="n">
        <v>-0.875221903957828</v>
      </c>
    </row>
    <row r="243" customFormat="false" ht="15" hidden="false" customHeight="false" outlineLevel="0" collapsed="false">
      <c r="A243" s="2" t="n">
        <v>239</v>
      </c>
      <c r="B243" s="35" t="n">
        <v>1.21426953082382</v>
      </c>
      <c r="C243" s="35" t="n">
        <v>-1.81048425054371</v>
      </c>
      <c r="D243" s="35" t="n">
        <v>-0.710849764186427</v>
      </c>
      <c r="E243" s="35" t="n">
        <v>-0.98068404626071</v>
      </c>
      <c r="F243" s="35" t="n">
        <v>-0.734977532631392</v>
      </c>
      <c r="G243" s="35" t="n">
        <v>-0.0787051303380237</v>
      </c>
      <c r="H243" s="35" t="n">
        <v>0.423305623436371</v>
      </c>
      <c r="I243" s="35" t="n">
        <v>-0.281989626850818</v>
      </c>
      <c r="J243" s="35" t="n">
        <v>-0.926657625003295</v>
      </c>
      <c r="K243" s="35" t="n">
        <v>-0.544679651675859</v>
      </c>
      <c r="L243" s="35" t="n">
        <v>-1.65170393980003</v>
      </c>
      <c r="M243" s="35" t="n">
        <v>0.478173836394167</v>
      </c>
    </row>
    <row r="244" customFormat="false" ht="15" hidden="false" customHeight="false" outlineLevel="0" collapsed="false">
      <c r="A244" s="2" t="n">
        <v>240</v>
      </c>
      <c r="B244" s="35" t="n">
        <v>0.826584512521446</v>
      </c>
      <c r="C244" s="35" t="n">
        <v>-0.729281261480935</v>
      </c>
      <c r="D244" s="35" t="n">
        <v>0.912286623188469</v>
      </c>
      <c r="E244" s="35" t="n">
        <v>1.49638480722912</v>
      </c>
      <c r="F244" s="35" t="n">
        <v>0.964060458346002</v>
      </c>
      <c r="G244" s="35" t="n">
        <v>0.085925159240501</v>
      </c>
      <c r="H244" s="35" t="n">
        <v>0.0825243273371198</v>
      </c>
      <c r="I244" s="35" t="n">
        <v>2.07701620779928</v>
      </c>
      <c r="J244" s="35" t="n">
        <v>0.815251875232892</v>
      </c>
      <c r="K244" s="35" t="n">
        <v>-1.03845896976421</v>
      </c>
      <c r="L244" s="35" t="n">
        <v>-0.184882141352297</v>
      </c>
      <c r="M244" s="35" t="n">
        <v>-0.472765498382241</v>
      </c>
    </row>
    <row r="245" customFormat="false" ht="15" hidden="false" customHeight="false" outlineLevel="0" collapsed="false">
      <c r="A245" s="2" t="n">
        <v>241</v>
      </c>
      <c r="B245" s="35" t="n">
        <v>0.411185324752557</v>
      </c>
      <c r="C245" s="35" t="n">
        <v>0.36718406279889</v>
      </c>
      <c r="D245" s="35" t="n">
        <v>-0.274291756508535</v>
      </c>
      <c r="E245" s="35" t="n">
        <v>-2.01399803861916</v>
      </c>
      <c r="F245" s="35" t="n">
        <v>-0.972174460548752</v>
      </c>
      <c r="G245" s="35" t="n">
        <v>-0.0177555825340438</v>
      </c>
      <c r="H245" s="35" t="n">
        <v>0.645343910964378</v>
      </c>
      <c r="I245" s="35" t="n">
        <v>-0.502782899120921</v>
      </c>
      <c r="J245" s="35" t="n">
        <v>0.190432750097026</v>
      </c>
      <c r="K245" s="35" t="n">
        <v>-1.36667466086586</v>
      </c>
      <c r="L245" s="35" t="n">
        <v>1.61603985386336</v>
      </c>
      <c r="M245" s="35" t="n">
        <v>1.53145337183439</v>
      </c>
    </row>
    <row r="246" customFormat="false" ht="15" hidden="false" customHeight="false" outlineLevel="0" collapsed="false">
      <c r="A246" s="2" t="n">
        <v>242</v>
      </c>
      <c r="B246" s="35" t="n">
        <v>1.49547323561802</v>
      </c>
      <c r="C246" s="35" t="n">
        <v>-1.16267237868694</v>
      </c>
      <c r="D246" s="35" t="n">
        <v>-0.644755431462828</v>
      </c>
      <c r="E246" s="35" t="n">
        <v>-0.180240568490336</v>
      </c>
      <c r="F246" s="35" t="n">
        <v>-0.0567040650490149</v>
      </c>
      <c r="G246" s="35" t="n">
        <v>-0.514194869174419</v>
      </c>
      <c r="H246" s="35" t="n">
        <v>1.4853086584203</v>
      </c>
      <c r="I246" s="35" t="n">
        <v>2.00475986790011</v>
      </c>
      <c r="J246" s="35" t="n">
        <v>-0.600619386009765</v>
      </c>
      <c r="K246" s="35" t="n">
        <v>1.25648725966488</v>
      </c>
      <c r="L246" s="35" t="n">
        <v>0.410270642882061</v>
      </c>
      <c r="M246" s="35" t="n">
        <v>0.0827444989378486</v>
      </c>
    </row>
    <row r="247" customFormat="false" ht="15" hidden="false" customHeight="false" outlineLevel="0" collapsed="false">
      <c r="A247" s="2" t="n">
        <v>243</v>
      </c>
      <c r="B247" s="35" t="n">
        <v>0.311142798182199</v>
      </c>
      <c r="C247" s="35" t="n">
        <v>0.353692030582773</v>
      </c>
      <c r="D247" s="35" t="n">
        <v>0.0203617868587183</v>
      </c>
      <c r="E247" s="35" t="n">
        <v>-1.02059547382701</v>
      </c>
      <c r="F247" s="35" t="n">
        <v>0.486824727068607</v>
      </c>
      <c r="G247" s="35" t="n">
        <v>0.373042421978399</v>
      </c>
      <c r="H247" s="35" t="n">
        <v>-1.371352321141</v>
      </c>
      <c r="I247" s="35" t="n">
        <v>0.281130505913059</v>
      </c>
      <c r="J247" s="35" t="n">
        <v>0.820043934399251</v>
      </c>
      <c r="K247" s="35" t="n">
        <v>-1.44982692657798</v>
      </c>
      <c r="L247" s="35" t="n">
        <v>-0.421176020667906</v>
      </c>
      <c r="M247" s="35" t="n">
        <v>0.169812594454194</v>
      </c>
    </row>
    <row r="248" customFormat="false" ht="15" hidden="false" customHeight="false" outlineLevel="0" collapsed="false">
      <c r="A248" s="2" t="n">
        <v>244</v>
      </c>
      <c r="B248" s="35" t="n">
        <v>-0.832477245197202</v>
      </c>
      <c r="C248" s="35" t="n">
        <v>1.97212513223972</v>
      </c>
      <c r="D248" s="35" t="n">
        <v>0.858923301227204</v>
      </c>
      <c r="E248" s="35" t="n">
        <v>-0.407415049617713</v>
      </c>
      <c r="F248" s="35" t="n">
        <v>-0.051104478664507</v>
      </c>
      <c r="G248" s="35" t="n">
        <v>-0.594140083397411</v>
      </c>
      <c r="H248" s="35" t="n">
        <v>-0.775471153451734</v>
      </c>
      <c r="I248" s="35" t="n">
        <v>-2.16552202145209</v>
      </c>
      <c r="J248" s="35" t="n">
        <v>0.0255122575181947</v>
      </c>
      <c r="K248" s="35" t="n">
        <v>0.474277027895252</v>
      </c>
      <c r="L248" s="35" t="n">
        <v>1.7661599025441</v>
      </c>
      <c r="M248" s="35" t="n">
        <v>-0.220103566469497</v>
      </c>
    </row>
    <row r="249" customFormat="false" ht="15" hidden="false" customHeight="false" outlineLevel="0" collapsed="false">
      <c r="A249" s="2" t="n">
        <v>245</v>
      </c>
      <c r="B249" s="35" t="n">
        <v>2.03188038825089</v>
      </c>
      <c r="C249" s="35" t="n">
        <v>0.397061595584855</v>
      </c>
      <c r="D249" s="35" t="n">
        <v>-1.06371310057862</v>
      </c>
      <c r="E249" s="35" t="n">
        <v>0.663752363018875</v>
      </c>
      <c r="F249" s="35" t="n">
        <v>0.502733303358259</v>
      </c>
      <c r="G249" s="35" t="n">
        <v>0.139899288651827</v>
      </c>
      <c r="H249" s="35" t="n">
        <v>1.55288083239612</v>
      </c>
      <c r="I249" s="35" t="n">
        <v>1.7188018365991</v>
      </c>
      <c r="J249" s="35" t="n">
        <v>0.834154156579903</v>
      </c>
      <c r="K249" s="35" t="n">
        <v>-0.628951991857183</v>
      </c>
      <c r="L249" s="35" t="n">
        <v>-1.82257500281982</v>
      </c>
      <c r="M249" s="35" t="n">
        <v>-0.0368810675886535</v>
      </c>
    </row>
    <row r="250" customFormat="false" ht="15" hidden="false" customHeight="false" outlineLevel="0" collapsed="false">
      <c r="A250" s="2" t="n">
        <v>246</v>
      </c>
      <c r="B250" s="35" t="n">
        <v>-1.23405410259067</v>
      </c>
      <c r="C250" s="35" t="n">
        <v>2.19028839010647</v>
      </c>
      <c r="D250" s="35" t="n">
        <v>-1.75891637443615</v>
      </c>
      <c r="E250" s="35" t="n">
        <v>-1.11547653221125</v>
      </c>
      <c r="F250" s="35" t="n">
        <v>1.72476358888617</v>
      </c>
      <c r="G250" s="35" t="n">
        <v>-0.144559403189661</v>
      </c>
      <c r="H250" s="35" t="n">
        <v>0.4452767248824</v>
      </c>
      <c r="I250" s="35" t="n">
        <v>0.259214928014485</v>
      </c>
      <c r="J250" s="35" t="n">
        <v>-0.829922333868762</v>
      </c>
      <c r="K250" s="35" t="n">
        <v>0.0450683068793702</v>
      </c>
      <c r="L250" s="35" t="n">
        <v>-0.966538098511713</v>
      </c>
      <c r="M250" s="35" t="n">
        <v>1.07428485980008</v>
      </c>
    </row>
    <row r="251" customFormat="false" ht="15" hidden="false" customHeight="false" outlineLevel="0" collapsed="false">
      <c r="A251" s="2" t="n">
        <v>247</v>
      </c>
      <c r="B251" s="35" t="n">
        <v>-0.134538518266501</v>
      </c>
      <c r="C251" s="35" t="n">
        <v>0.191917245398764</v>
      </c>
      <c r="D251" s="35" t="n">
        <v>0.237276477871898</v>
      </c>
      <c r="E251" s="35" t="n">
        <v>-0.572507076586169</v>
      </c>
      <c r="F251" s="35" t="n">
        <v>0.688928791392376</v>
      </c>
      <c r="G251" s="35" t="n">
        <v>0.676520556275542</v>
      </c>
      <c r="H251" s="35" t="n">
        <v>0.11664733343373</v>
      </c>
      <c r="I251" s="35" t="n">
        <v>-1.10230594154155</v>
      </c>
      <c r="J251" s="35" t="n">
        <v>-0.142613843328156</v>
      </c>
      <c r="K251" s="35" t="n">
        <v>-0.686034082632493</v>
      </c>
      <c r="L251" s="35" t="n">
        <v>0.349639750889709</v>
      </c>
      <c r="M251" s="35" t="n">
        <v>2.34726283916486</v>
      </c>
    </row>
    <row r="252" customFormat="false" ht="15" hidden="false" customHeight="false" outlineLevel="0" collapsed="false">
      <c r="A252" s="2" t="n">
        <v>248</v>
      </c>
      <c r="B252" s="35" t="n">
        <v>-0.0730673161230327</v>
      </c>
      <c r="C252" s="35" t="n">
        <v>-0.482100237311818</v>
      </c>
      <c r="D252" s="35" t="n">
        <v>-0.945494688842139</v>
      </c>
      <c r="E252" s="35" t="n">
        <v>0.478307298371375</v>
      </c>
      <c r="F252" s="35" t="n">
        <v>0.581819588012609</v>
      </c>
      <c r="G252" s="35" t="n">
        <v>-0.678335833673232</v>
      </c>
      <c r="H252" s="35" t="n">
        <v>-0.119980753680435</v>
      </c>
      <c r="I252" s="35" t="n">
        <v>0.230270486356808</v>
      </c>
      <c r="J252" s="35" t="n">
        <v>-1.15540021197085</v>
      </c>
      <c r="K252" s="35" t="n">
        <v>2.28801154149637</v>
      </c>
      <c r="L252" s="35" t="n">
        <v>-0.344164479511837</v>
      </c>
      <c r="M252" s="35" t="n">
        <v>-1.82884364814876</v>
      </c>
    </row>
    <row r="253" customFormat="false" ht="15" hidden="false" customHeight="false" outlineLevel="0" collapsed="false">
      <c r="A253" s="2" t="n">
        <v>249</v>
      </c>
      <c r="B253" s="35" t="n">
        <v>1.43113628797891</v>
      </c>
      <c r="C253" s="35" t="n">
        <v>0.424916142550958</v>
      </c>
      <c r="D253" s="35" t="n">
        <v>0.289442866836415</v>
      </c>
      <c r="E253" s="35" t="n">
        <v>0.802252781470244</v>
      </c>
      <c r="F253" s="35" t="n">
        <v>-0.397657711717377</v>
      </c>
      <c r="G253" s="35" t="n">
        <v>-0.549487773511552</v>
      </c>
      <c r="H253" s="35" t="n">
        <v>-1.82153159766118</v>
      </c>
      <c r="I253" s="35" t="n">
        <v>0.558709509760496</v>
      </c>
      <c r="J253" s="35" t="n">
        <v>-0.275817336234922</v>
      </c>
      <c r="K253" s="35" t="n">
        <v>-0.736475423614597</v>
      </c>
      <c r="L253" s="35" t="n">
        <v>1.3537133140055</v>
      </c>
      <c r="M253" s="35" t="n">
        <v>0.924333928346432</v>
      </c>
    </row>
    <row r="254" customFormat="false" ht="15" hidden="false" customHeight="false" outlineLevel="0" collapsed="false">
      <c r="A254" s="2" t="n">
        <v>250</v>
      </c>
      <c r="B254" s="35" t="n">
        <v>-0.76370324018215</v>
      </c>
      <c r="C254" s="35" t="n">
        <v>-1.60250259810074</v>
      </c>
      <c r="D254" s="35" t="n">
        <v>-0.74727689335955</v>
      </c>
      <c r="E254" s="35" t="n">
        <v>-0.329909523087842</v>
      </c>
      <c r="F254" s="35" t="n">
        <v>-0.987884982878833</v>
      </c>
      <c r="G254" s="35" t="n">
        <v>-0.874590095447244</v>
      </c>
      <c r="H254" s="35" t="n">
        <v>0.880669571979058</v>
      </c>
      <c r="I254" s="35" t="n">
        <v>0.376932265175253</v>
      </c>
      <c r="J254" s="35" t="n">
        <v>-2.11584729584317</v>
      </c>
      <c r="K254" s="35" t="n">
        <v>0.957669089059735</v>
      </c>
      <c r="L254" s="35" t="n">
        <v>1.29023858281334</v>
      </c>
      <c r="M254" s="35" t="n">
        <v>0.733621281895799</v>
      </c>
    </row>
    <row r="255" customFormat="false" ht="15" hidden="false" customHeight="false" outlineLevel="0" collapsed="false">
      <c r="A255" s="2" t="n">
        <v>251</v>
      </c>
      <c r="B255" s="35" t="n">
        <v>-0.276720121979194</v>
      </c>
      <c r="C255" s="35" t="n">
        <v>0.41148415587149</v>
      </c>
      <c r="D255" s="35" t="n">
        <v>-0.801523046275083</v>
      </c>
      <c r="E255" s="35" t="n">
        <v>0.244973970944658</v>
      </c>
      <c r="F255" s="35" t="n">
        <v>0.13272858936565</v>
      </c>
      <c r="G255" s="35" t="n">
        <v>0.401709717267993</v>
      </c>
      <c r="H255" s="35" t="n">
        <v>0.381943681247675</v>
      </c>
      <c r="I255" s="35" t="n">
        <v>2.21986595125056</v>
      </c>
      <c r="J255" s="35" t="n">
        <v>0.382305479245338</v>
      </c>
      <c r="K255" s="35" t="n">
        <v>0.173521199685926</v>
      </c>
      <c r="L255" s="35" t="n">
        <v>-1.01831265557513</v>
      </c>
      <c r="M255" s="35" t="n">
        <v>-0.410017207917608</v>
      </c>
    </row>
    <row r="256" customFormat="false" ht="15" hidden="false" customHeight="false" outlineLevel="0" collapsed="false">
      <c r="A256" s="2" t="n">
        <v>252</v>
      </c>
      <c r="B256" s="35" t="n">
        <v>-1.78040641683399</v>
      </c>
      <c r="C256" s="35" t="n">
        <v>-1.22860332682703</v>
      </c>
      <c r="D256" s="35" t="n">
        <v>-1.10105752097875</v>
      </c>
      <c r="E256" s="35" t="n">
        <v>-0.206831896392354</v>
      </c>
      <c r="F256" s="35" t="n">
        <v>1.27972459846985</v>
      </c>
      <c r="G256" s="35" t="n">
        <v>-0.634455883575873</v>
      </c>
      <c r="H256" s="35" t="n">
        <v>1.44932918561432</v>
      </c>
      <c r="I256" s="35" t="n">
        <v>0.521668984504553</v>
      </c>
      <c r="J256" s="35" t="n">
        <v>0.998771484260606</v>
      </c>
      <c r="K256" s="35" t="n">
        <v>-1.16053454419174</v>
      </c>
      <c r="L256" s="35" t="n">
        <v>0.816552537234971</v>
      </c>
      <c r="M256" s="35" t="n">
        <v>-0.310777744117772</v>
      </c>
      <c r="U256" s="36" t="n">
        <v>204.559017907684</v>
      </c>
    </row>
    <row r="257" customFormat="false" ht="15" hidden="false" customHeight="false" outlineLevel="0" collapsed="false">
      <c r="A257" s="2" t="n">
        <v>253</v>
      </c>
      <c r="B257" s="35" t="n">
        <v>0.337534804358388</v>
      </c>
      <c r="C257" s="35" t="n">
        <v>-0.420398649529778</v>
      </c>
      <c r="D257" s="35" t="n">
        <v>0.986312148628075</v>
      </c>
      <c r="E257" s="35" t="n">
        <v>1.87234926225664</v>
      </c>
      <c r="F257" s="35" t="n">
        <v>-0.30367204320622</v>
      </c>
      <c r="G257" s="35" t="n">
        <v>-0.182252800073827</v>
      </c>
      <c r="H257" s="35" t="n">
        <v>0.323236541313098</v>
      </c>
      <c r="I257" s="35" t="n">
        <v>-1.55526818031157</v>
      </c>
      <c r="J257" s="35" t="n">
        <v>0.839542987191514</v>
      </c>
      <c r="K257" s="35" t="n">
        <v>0.760943357240939</v>
      </c>
      <c r="L257" s="35" t="n">
        <v>0.371857669559314</v>
      </c>
      <c r="M257" s="35" t="n">
        <v>2.13121481648651</v>
      </c>
      <c r="T257" s="36" t="n">
        <v>44.1042316416111</v>
      </c>
    </row>
    <row r="258" customFormat="false" ht="15" hidden="false" customHeight="false" outlineLevel="0" collapsed="false">
      <c r="A258" s="2" t="n">
        <v>254</v>
      </c>
      <c r="B258" s="35" t="n">
        <v>0.445162487342726</v>
      </c>
      <c r="C258" s="35" t="n">
        <v>0.113250994320768</v>
      </c>
      <c r="D258" s="35" t="n">
        <v>0.459860594350912</v>
      </c>
      <c r="E258" s="35" t="n">
        <v>1.58098019248911</v>
      </c>
      <c r="F258" s="35" t="n">
        <v>0.783362056989197</v>
      </c>
      <c r="G258" s="35" t="n">
        <v>0.156379387407155</v>
      </c>
      <c r="H258" s="35" t="n">
        <v>0.936664690038542</v>
      </c>
      <c r="I258" s="35" t="n">
        <v>-1.33213453156821</v>
      </c>
      <c r="J258" s="35" t="n">
        <v>1.38815452419634</v>
      </c>
      <c r="K258" s="35" t="n">
        <v>-0.380952856928964</v>
      </c>
      <c r="L258" s="35" t="n">
        <v>-0.0998958831153316</v>
      </c>
      <c r="M258" s="35" t="n">
        <v>0.154958426649751</v>
      </c>
      <c r="P258" s="36" t="n">
        <v>285.702888016409</v>
      </c>
    </row>
    <row r="259" customFormat="false" ht="15" hidden="false" customHeight="false" outlineLevel="0" collapsed="false">
      <c r="A259" s="2" t="n">
        <v>255</v>
      </c>
      <c r="B259" s="35" t="n">
        <v>0.650677300056639</v>
      </c>
      <c r="C259" s="35" t="n">
        <v>0.0235745669218483</v>
      </c>
      <c r="D259" s="35" t="n">
        <v>-0.932106880262748</v>
      </c>
      <c r="E259" s="35" t="n">
        <v>-0.201863608736178</v>
      </c>
      <c r="F259" s="35" t="n">
        <v>1.56255949879457</v>
      </c>
      <c r="G259" s="35" t="n">
        <v>0.654854964525534</v>
      </c>
      <c r="H259" s="35" t="n">
        <v>0.00191693637133799</v>
      </c>
      <c r="I259" s="35" t="n">
        <v>0.843808660737531</v>
      </c>
      <c r="J259" s="35" t="n">
        <v>-1.60669813782372</v>
      </c>
      <c r="K259" s="35" t="n">
        <v>-0.327123049622847</v>
      </c>
      <c r="L259" s="35" t="n">
        <v>0.775363202712445</v>
      </c>
      <c r="M259" s="35" t="n">
        <v>-0.0518770659656688</v>
      </c>
    </row>
    <row r="260" customFormat="false" ht="15" hidden="false" customHeight="false" outlineLevel="0" collapsed="false">
      <c r="A260" s="2" t="n">
        <v>256</v>
      </c>
      <c r="B260" s="35" t="n">
        <v>-0.926733835421843</v>
      </c>
      <c r="C260" s="35" t="n">
        <v>-0.0628588606740703</v>
      </c>
      <c r="D260" s="35" t="n">
        <v>-0.991914812561979</v>
      </c>
      <c r="E260" s="35" t="n">
        <v>-0.441549532445753</v>
      </c>
      <c r="F260" s="35" t="n">
        <v>-0.51574071041721</v>
      </c>
      <c r="G260" s="35" t="n">
        <v>0.391859893269182</v>
      </c>
      <c r="H260" s="35" t="n">
        <v>-1.93847295739552</v>
      </c>
      <c r="I260" s="35" t="n">
        <v>0.355149660333282</v>
      </c>
      <c r="J260" s="35" t="n">
        <v>0.463385055972983</v>
      </c>
      <c r="K260" s="35" t="n">
        <v>-0.260768048734695</v>
      </c>
      <c r="L260" s="35" t="n">
        <v>1.20250327793055</v>
      </c>
      <c r="M260" s="35" t="n">
        <v>-1.26821799596033</v>
      </c>
    </row>
    <row r="261" customFormat="false" ht="15" hidden="false" customHeight="false" outlineLevel="0" collapsed="false">
      <c r="A261" s="2" t="n">
        <v>257</v>
      </c>
      <c r="B261" s="35" t="n">
        <v>0.236362604649253</v>
      </c>
      <c r="C261" s="35" t="n">
        <v>0.020462338439574</v>
      </c>
      <c r="D261" s="35" t="n">
        <v>0.0551419302352944</v>
      </c>
      <c r="E261" s="35" t="n">
        <v>1.42902789262828</v>
      </c>
      <c r="F261" s="35" t="n">
        <v>-1.03122866464122</v>
      </c>
      <c r="G261" s="35" t="n">
        <v>0.599953611231911</v>
      </c>
      <c r="H261" s="35" t="n">
        <v>-1.32383761522154</v>
      </c>
      <c r="I261" s="35" t="n">
        <v>-0.442637039876146</v>
      </c>
      <c r="J261" s="35" t="n">
        <v>0.175791230682056</v>
      </c>
      <c r="K261" s="35" t="n">
        <v>0.846817173820694</v>
      </c>
      <c r="L261" s="35" t="n">
        <v>0.108103041627355</v>
      </c>
      <c r="M261" s="35" t="n">
        <v>0.451050838325382</v>
      </c>
    </row>
    <row r="262" customFormat="false" ht="15" hidden="false" customHeight="false" outlineLevel="0" collapsed="false">
      <c r="A262" s="2" t="n">
        <v>258</v>
      </c>
      <c r="B262" s="35" t="n">
        <v>-0.884144845924074</v>
      </c>
      <c r="C262" s="35" t="n">
        <v>-1.28419593710514</v>
      </c>
      <c r="D262" s="35" t="n">
        <v>-1.57910778516266</v>
      </c>
      <c r="E262" s="35" t="n">
        <v>0.436239424417751</v>
      </c>
      <c r="F262" s="35" t="n">
        <v>0.118665118414937</v>
      </c>
      <c r="G262" s="35" t="n">
        <v>-1.39404593095463</v>
      </c>
      <c r="H262" s="35" t="n">
        <v>0.255841021400846</v>
      </c>
      <c r="I262" s="35" t="n">
        <v>-0.994491053909425</v>
      </c>
      <c r="J262" s="35" t="n">
        <v>0.750308006119715</v>
      </c>
      <c r="K262" s="35" t="n">
        <v>-0.813914857138091</v>
      </c>
      <c r="L262" s="35" t="n">
        <v>0.275701538396877</v>
      </c>
      <c r="M262" s="35" t="n">
        <v>0.74729742747918</v>
      </c>
    </row>
    <row r="263" customFormat="false" ht="15" hidden="false" customHeight="false" outlineLevel="0" collapsed="false">
      <c r="A263" s="2" t="n">
        <v>259</v>
      </c>
      <c r="B263" s="35" t="n">
        <v>-0.479118861213153</v>
      </c>
      <c r="C263" s="35" t="n">
        <v>-0.903087033849245</v>
      </c>
      <c r="D263" s="35" t="n">
        <v>0.335138011441797</v>
      </c>
      <c r="E263" s="35" t="n">
        <v>-0.406996603498421</v>
      </c>
      <c r="F263" s="35" t="n">
        <v>-0.818199663526635</v>
      </c>
      <c r="G263" s="35" t="n">
        <v>2.33206010697119</v>
      </c>
      <c r="H263" s="35" t="n">
        <v>0.739874048150835</v>
      </c>
      <c r="I263" s="35" t="n">
        <v>-1.50672267130449</v>
      </c>
      <c r="J263" s="35" t="n">
        <v>0.509626700124805</v>
      </c>
      <c r="K263" s="35" t="n">
        <v>-0.578861718701929</v>
      </c>
      <c r="L263" s="35" t="n">
        <v>1.23463279569617</v>
      </c>
      <c r="M263" s="35" t="n">
        <v>-1.61854169791555</v>
      </c>
      <c r="T263" s="36" t="n">
        <v>120.221968606848</v>
      </c>
    </row>
    <row r="264" customFormat="false" ht="15" hidden="false" customHeight="false" outlineLevel="0" collapsed="false">
      <c r="A264" s="2" t="n">
        <v>260</v>
      </c>
      <c r="B264" s="35" t="n">
        <v>-0.0785799393735961</v>
      </c>
      <c r="C264" s="35" t="n">
        <v>-0.259113966513708</v>
      </c>
      <c r="D264" s="35" t="n">
        <v>-0.806709860654997</v>
      </c>
      <c r="E264" s="35" t="n">
        <v>-0.100155945517759</v>
      </c>
      <c r="F264" s="35" t="n">
        <v>0.0687052168150737</v>
      </c>
      <c r="G264" s="35" t="n">
        <v>-0.792004685583275</v>
      </c>
      <c r="H264" s="35" t="n">
        <v>0.0759647028239859</v>
      </c>
      <c r="I264" s="35" t="n">
        <v>-0.885613405175578</v>
      </c>
      <c r="J264" s="35" t="n">
        <v>-1.46597691380392</v>
      </c>
      <c r="K264" s="35" t="n">
        <v>0.581812754875053</v>
      </c>
      <c r="L264" s="35" t="n">
        <v>-3.02504066779146</v>
      </c>
      <c r="M264" s="35" t="n">
        <v>0.948947317332993</v>
      </c>
    </row>
    <row r="265" customFormat="false" ht="15" hidden="false" customHeight="false" outlineLevel="0" collapsed="false">
      <c r="A265" s="2" t="n">
        <v>261</v>
      </c>
      <c r="B265" s="35" t="n">
        <v>1.29264646726193</v>
      </c>
      <c r="C265" s="35" t="n">
        <v>-0.950562865163089</v>
      </c>
      <c r="D265" s="35" t="n">
        <v>-0.754928783690141</v>
      </c>
      <c r="E265" s="35" t="n">
        <v>-0.883988223102262</v>
      </c>
      <c r="F265" s="35" t="n">
        <v>-1.23127964957129</v>
      </c>
      <c r="G265" s="35" t="n">
        <v>1.95132569778991</v>
      </c>
      <c r="H265" s="35" t="n">
        <v>-0.766434505630157</v>
      </c>
      <c r="I265" s="35" t="n">
        <v>0.366996273282905</v>
      </c>
      <c r="J265" s="35" t="n">
        <v>0.876130532403471</v>
      </c>
      <c r="K265" s="35" t="n">
        <v>-0.418885809816577</v>
      </c>
      <c r="L265" s="35" t="n">
        <v>0.857313715062298</v>
      </c>
      <c r="M265" s="35" t="n">
        <v>-1.0619773740863</v>
      </c>
      <c r="X265" s="36" t="n">
        <v>108.479514404642</v>
      </c>
    </row>
    <row r="266" customFormat="false" ht="15" hidden="false" customHeight="false" outlineLevel="0" collapsed="false">
      <c r="A266" s="2" t="n">
        <v>262</v>
      </c>
      <c r="B266" s="35" t="n">
        <v>-0.440281406815891</v>
      </c>
      <c r="C266" s="35" t="n">
        <v>-0.921215643092701</v>
      </c>
      <c r="D266" s="35" t="n">
        <v>-0.479420680830102</v>
      </c>
      <c r="E266" s="35" t="n">
        <v>0.254226900124488</v>
      </c>
      <c r="F266" s="35" t="n">
        <v>0.280659339579226</v>
      </c>
      <c r="G266" s="35" t="n">
        <v>-1.07969757153672</v>
      </c>
      <c r="H266" s="35" t="n">
        <v>1.61610719784243</v>
      </c>
      <c r="I266" s="35" t="n">
        <v>1.27539607012558</v>
      </c>
      <c r="J266" s="35" t="n">
        <v>-0.367017100815667</v>
      </c>
      <c r="K266" s="35" t="n">
        <v>-0.486522003982614</v>
      </c>
      <c r="L266" s="35" t="n">
        <v>0.663654539984871</v>
      </c>
      <c r="M266" s="35" t="n">
        <v>-1.79056198306964</v>
      </c>
    </row>
    <row r="267" customFormat="false" ht="15" hidden="false" customHeight="false" outlineLevel="0" collapsed="false">
      <c r="A267" s="2" t="n">
        <v>263</v>
      </c>
      <c r="B267" s="35" t="n">
        <v>0.173972895683038</v>
      </c>
      <c r="C267" s="35" t="n">
        <v>-0.4891861938151</v>
      </c>
      <c r="D267" s="35" t="n">
        <v>0.367599498620685</v>
      </c>
      <c r="E267" s="35" t="n">
        <v>0.20331890122609</v>
      </c>
      <c r="F267" s="35" t="n">
        <v>0.631639466495058</v>
      </c>
      <c r="G267" s="35" t="n">
        <v>-0.436532669053279</v>
      </c>
      <c r="H267" s="35" t="n">
        <v>-0.246826715029712</v>
      </c>
      <c r="I267" s="35" t="n">
        <v>-0.542832242909682</v>
      </c>
      <c r="J267" s="35" t="n">
        <v>-0.0857124255181913</v>
      </c>
      <c r="K267" s="35" t="n">
        <v>0.0777519373580206</v>
      </c>
      <c r="L267" s="35" t="n">
        <v>2.1491552802921</v>
      </c>
      <c r="M267" s="35" t="n">
        <v>-0.387543089830483</v>
      </c>
      <c r="P267" s="36" t="n">
        <v>165.17031781012</v>
      </c>
    </row>
    <row r="268" customFormat="false" ht="15" hidden="false" customHeight="false" outlineLevel="0" collapsed="false">
      <c r="A268" s="2" t="n">
        <v>264</v>
      </c>
      <c r="B268" s="35" t="n">
        <v>-0.847434244999882</v>
      </c>
      <c r="C268" s="35" t="n">
        <v>1.01042649436244</v>
      </c>
      <c r="D268" s="35" t="n">
        <v>-0.219542820373393</v>
      </c>
      <c r="E268" s="35" t="n">
        <v>2.8203048237552</v>
      </c>
      <c r="F268" s="35" t="n">
        <v>-2.1500174055114</v>
      </c>
      <c r="G268" s="35" t="n">
        <v>-0.216868712258202</v>
      </c>
      <c r="H268" s="35" t="n">
        <v>-0.253107820583164</v>
      </c>
      <c r="I268" s="35" t="n">
        <v>1.70057360095633</v>
      </c>
      <c r="J268" s="35" t="n">
        <v>-0.748385613137977</v>
      </c>
      <c r="K268" s="35" t="n">
        <v>-0.0254250164312663</v>
      </c>
      <c r="L268" s="35" t="n">
        <v>-0.0327220667580506</v>
      </c>
      <c r="M268" s="35" t="n">
        <v>3.01832721291295</v>
      </c>
    </row>
    <row r="269" customFormat="false" ht="15" hidden="false" customHeight="false" outlineLevel="0" collapsed="false">
      <c r="A269" s="2" t="n">
        <v>265</v>
      </c>
      <c r="B269" s="35" t="n">
        <v>-0.573284419461201</v>
      </c>
      <c r="C269" s="35" t="n">
        <v>-0.858122737749223</v>
      </c>
      <c r="D269" s="35" t="n">
        <v>0.779933928717395</v>
      </c>
      <c r="E269" s="35" t="n">
        <v>-0.419418181442791</v>
      </c>
      <c r="F269" s="35" t="n">
        <v>0.77142185526733</v>
      </c>
      <c r="G269" s="35" t="n">
        <v>0.254675917492144</v>
      </c>
      <c r="H269" s="35" t="n">
        <v>0.461929846116361</v>
      </c>
      <c r="I269" s="35" t="n">
        <v>0.689567217719113</v>
      </c>
      <c r="J269" s="35" t="n">
        <v>0.0194922895572961</v>
      </c>
      <c r="K269" s="35" t="n">
        <v>-0.304078883088237</v>
      </c>
      <c r="L269" s="35" t="n">
        <v>-0.409088875440665</v>
      </c>
      <c r="M269" s="35" t="n">
        <v>-0.0913857626028854</v>
      </c>
    </row>
    <row r="270" customFormat="false" ht="15" hidden="false" customHeight="false" outlineLevel="0" collapsed="false">
      <c r="A270" s="2" t="n">
        <v>266</v>
      </c>
      <c r="B270" s="35" t="n">
        <v>-0.705188343885183</v>
      </c>
      <c r="C270" s="35" t="n">
        <v>0.864802439213642</v>
      </c>
      <c r="D270" s="35" t="n">
        <v>-0.117003519499502</v>
      </c>
      <c r="E270" s="35" t="n">
        <v>0.379417535285473</v>
      </c>
      <c r="F270" s="35" t="n">
        <v>1.44916403386385</v>
      </c>
      <c r="G270" s="35" t="n">
        <v>0.445898221849663</v>
      </c>
      <c r="H270" s="35" t="n">
        <v>-0.422274848905666</v>
      </c>
      <c r="I270" s="35" t="n">
        <v>-0.215846601175129</v>
      </c>
      <c r="J270" s="35" t="n">
        <v>-1.14686915104916</v>
      </c>
      <c r="K270" s="35" t="n">
        <v>-0.180574492296099</v>
      </c>
      <c r="L270" s="35" t="n">
        <v>-0.27339026612078</v>
      </c>
      <c r="M270" s="35" t="n">
        <v>1.6694976326376</v>
      </c>
    </row>
    <row r="271" customFormat="false" ht="15" hidden="false" customHeight="false" outlineLevel="0" collapsed="false">
      <c r="A271" s="2" t="n">
        <v>267</v>
      </c>
      <c r="B271" s="35" t="n">
        <v>-0.163048185642596</v>
      </c>
      <c r="C271" s="35" t="n">
        <v>-0.971441721773821</v>
      </c>
      <c r="D271" s="35" t="n">
        <v>0.0103949429951126</v>
      </c>
      <c r="E271" s="35" t="n">
        <v>-1.52873132876816</v>
      </c>
      <c r="F271" s="35" t="n">
        <v>0.348059946072822</v>
      </c>
      <c r="G271" s="35" t="n">
        <v>-1.42708260595534</v>
      </c>
      <c r="H271" s="35" t="n">
        <v>1.5740440809595</v>
      </c>
      <c r="I271" s="35" t="n">
        <v>-0.555819640199686</v>
      </c>
      <c r="J271" s="35" t="n">
        <v>-1.60137210775111</v>
      </c>
      <c r="K271" s="35" t="n">
        <v>-0.912248100249498</v>
      </c>
      <c r="L271" s="35" t="n">
        <v>-0.184530658976424</v>
      </c>
      <c r="M271" s="35" t="n">
        <v>-0.409808356672267</v>
      </c>
    </row>
    <row r="272" customFormat="false" ht="15" hidden="false" customHeight="false" outlineLevel="0" collapsed="false">
      <c r="A272" s="2" t="n">
        <v>268</v>
      </c>
      <c r="B272" s="35" t="n">
        <v>0.761870601548841</v>
      </c>
      <c r="C272" s="35" t="n">
        <v>0.257131088744857</v>
      </c>
      <c r="D272" s="35" t="n">
        <v>-1.14368980106549</v>
      </c>
      <c r="E272" s="35" t="n">
        <v>0.112161517764402</v>
      </c>
      <c r="F272" s="35" t="n">
        <v>0.841396332817572</v>
      </c>
      <c r="G272" s="35" t="n">
        <v>-1.03302981924207</v>
      </c>
      <c r="H272" s="35" t="n">
        <v>-1.20755765499907</v>
      </c>
      <c r="I272" s="35" t="n">
        <v>-0.0193027255987254</v>
      </c>
      <c r="J272" s="35" t="n">
        <v>-0.363793787399448</v>
      </c>
      <c r="K272" s="35" t="n">
        <v>-0.400484736565581</v>
      </c>
      <c r="L272" s="35" t="n">
        <v>-0.638135492136033</v>
      </c>
      <c r="M272" s="35" t="n">
        <v>0.790604044676529</v>
      </c>
    </row>
    <row r="273" customFormat="false" ht="15" hidden="false" customHeight="false" outlineLevel="0" collapsed="false">
      <c r="A273" s="2" t="n">
        <v>269</v>
      </c>
      <c r="B273" s="35" t="n">
        <v>-1.11130268436893</v>
      </c>
      <c r="C273" s="35" t="n">
        <v>-1.4348847654452</v>
      </c>
      <c r="D273" s="35" t="n">
        <v>0.56552319279321</v>
      </c>
      <c r="E273" s="35" t="n">
        <v>0.0272577660142919</v>
      </c>
      <c r="F273" s="35" t="n">
        <v>3.54788002216868</v>
      </c>
      <c r="G273" s="35" t="n">
        <v>-0.172145110309688</v>
      </c>
      <c r="H273" s="35" t="n">
        <v>0.845753706838109</v>
      </c>
      <c r="I273" s="35" t="n">
        <v>1.38994504215169</v>
      </c>
      <c r="J273" s="35" t="n">
        <v>-1.50416382577731</v>
      </c>
      <c r="K273" s="35" t="n">
        <v>0.399237163507419</v>
      </c>
      <c r="L273" s="35" t="n">
        <v>0.427502166014749</v>
      </c>
      <c r="M273" s="35" t="n">
        <v>1.67780389601241</v>
      </c>
    </row>
    <row r="274" customFormat="false" ht="15" hidden="false" customHeight="false" outlineLevel="0" collapsed="false">
      <c r="A274" s="2" t="n">
        <v>270</v>
      </c>
      <c r="B274" s="35" t="n">
        <v>0.712733816125847</v>
      </c>
      <c r="C274" s="35" t="n">
        <v>-0.936552450528115</v>
      </c>
      <c r="D274" s="35" t="n">
        <v>0.171683814440859</v>
      </c>
      <c r="E274" s="35" t="n">
        <v>0.51074085288944</v>
      </c>
      <c r="F274" s="35" t="n">
        <v>-0.106615630071026</v>
      </c>
      <c r="G274" s="35" t="n">
        <v>0.361175007400913</v>
      </c>
      <c r="H274" s="35" t="n">
        <v>-1.33764024609518</v>
      </c>
      <c r="I274" s="35" t="n">
        <v>-1.52231362301547</v>
      </c>
      <c r="J274" s="35" t="n">
        <v>0.950308835702373</v>
      </c>
      <c r="K274" s="35" t="n">
        <v>0.0317995884064837</v>
      </c>
      <c r="L274" s="35" t="n">
        <v>0.756997190982078</v>
      </c>
      <c r="M274" s="35" t="n">
        <v>-2.22889877262965</v>
      </c>
    </row>
    <row r="275" customFormat="false" ht="15" hidden="false" customHeight="false" outlineLevel="0" collapsed="false">
      <c r="A275" s="2" t="n">
        <v>271</v>
      </c>
      <c r="B275" s="35" t="n">
        <v>-0.958935644381678</v>
      </c>
      <c r="C275" s="35" t="n">
        <v>0.413224580611666</v>
      </c>
      <c r="D275" s="35" t="n">
        <v>1.49075914151567</v>
      </c>
      <c r="E275" s="35" t="n">
        <v>-0.991328614994344</v>
      </c>
      <c r="F275" s="35" t="n">
        <v>-0.657469994279487</v>
      </c>
      <c r="G275" s="35" t="n">
        <v>-0.49963624621418</v>
      </c>
      <c r="H275" s="35" t="n">
        <v>-1.13141753598597</v>
      </c>
      <c r="I275" s="35" t="n">
        <v>0.347789022413543</v>
      </c>
      <c r="J275" s="35" t="n">
        <v>0.467461219621991</v>
      </c>
      <c r="K275" s="35" t="n">
        <v>1.61753911558254</v>
      </c>
      <c r="L275" s="35" t="n">
        <v>-2.77591396501398</v>
      </c>
      <c r="M275" s="35" t="n">
        <v>-0.459319665814079</v>
      </c>
    </row>
    <row r="276" customFormat="false" ht="15" hidden="false" customHeight="false" outlineLevel="0" collapsed="false">
      <c r="A276" s="2" t="n">
        <v>272</v>
      </c>
      <c r="B276" s="35" t="n">
        <v>0.327007513952016</v>
      </c>
      <c r="C276" s="35" t="n">
        <v>1.94364493746976</v>
      </c>
      <c r="D276" s="35" t="n">
        <v>-0.754882858442845</v>
      </c>
      <c r="E276" s="35" t="n">
        <v>0.0884682030170889</v>
      </c>
      <c r="F276" s="35" t="n">
        <v>-0.314900173941617</v>
      </c>
      <c r="G276" s="35" t="n">
        <v>0.346816090880129</v>
      </c>
      <c r="H276" s="35" t="n">
        <v>2.26129568904617</v>
      </c>
      <c r="I276" s="35" t="n">
        <v>-0.436914164745433</v>
      </c>
      <c r="J276" s="35" t="n">
        <v>0.356496396998113</v>
      </c>
      <c r="K276" s="35" t="n">
        <v>0.166577620466038</v>
      </c>
      <c r="L276" s="35" t="n">
        <v>-0.0556893674118522</v>
      </c>
      <c r="M276" s="35" t="n">
        <v>-0.900025792019819</v>
      </c>
    </row>
    <row r="277" customFormat="false" ht="15" hidden="false" customHeight="false" outlineLevel="0" collapsed="false">
      <c r="A277" s="2" t="n">
        <v>273</v>
      </c>
      <c r="B277" s="35" t="n">
        <v>-0.560870965666268</v>
      </c>
      <c r="C277" s="35" t="n">
        <v>0.828937866288625</v>
      </c>
      <c r="D277" s="35" t="n">
        <v>-0.140065669738551</v>
      </c>
      <c r="E277" s="35" t="n">
        <v>0.00867594945755558</v>
      </c>
      <c r="F277" s="35" t="n">
        <v>-1.55234858941426</v>
      </c>
      <c r="G277" s="35" t="n">
        <v>0.24105380866099</v>
      </c>
      <c r="H277" s="35" t="n">
        <v>0.382387742659809</v>
      </c>
      <c r="I277" s="35" t="n">
        <v>0.187527986534542</v>
      </c>
      <c r="J277" s="35" t="n">
        <v>-1.07054586858908</v>
      </c>
      <c r="K277" s="35" t="n">
        <v>-0.168273427499098</v>
      </c>
      <c r="L277" s="35" t="n">
        <v>0.3229040332512</v>
      </c>
      <c r="M277" s="35" t="n">
        <v>-1.27168702590533</v>
      </c>
    </row>
    <row r="278" customFormat="false" ht="15" hidden="false" customHeight="false" outlineLevel="0" collapsed="false">
      <c r="A278" s="2" t="n">
        <v>274</v>
      </c>
      <c r="B278" s="35" t="n">
        <v>-0.312241802712268</v>
      </c>
      <c r="C278" s="35" t="n">
        <v>-0.199136981717826</v>
      </c>
      <c r="D278" s="35" t="n">
        <v>0.368742937305447</v>
      </c>
      <c r="E278" s="35" t="n">
        <v>0.266647247282035</v>
      </c>
      <c r="F278" s="35" t="n">
        <v>-0.461951766550309</v>
      </c>
      <c r="G278" s="35" t="n">
        <v>0.268968963332227</v>
      </c>
      <c r="H278" s="35" t="n">
        <v>-0.882681863630499</v>
      </c>
      <c r="I278" s="35" t="n">
        <v>0.304054760538703</v>
      </c>
      <c r="J278" s="35" t="n">
        <v>1.2376428458581</v>
      </c>
      <c r="K278" s="35" t="n">
        <v>-0.615081596590468</v>
      </c>
      <c r="L278" s="35" t="n">
        <v>-0.913930730383705</v>
      </c>
      <c r="M278" s="35" t="n">
        <v>-0.663717575978704</v>
      </c>
    </row>
    <row r="279" customFormat="false" ht="15" hidden="false" customHeight="false" outlineLevel="0" collapsed="false">
      <c r="A279" s="2" t="n">
        <v>275</v>
      </c>
      <c r="B279" s="35" t="n">
        <v>-0.402169234723276</v>
      </c>
      <c r="C279" s="35" t="n">
        <v>-1.07359824997495</v>
      </c>
      <c r="D279" s="35" t="n">
        <v>1.26606380596539</v>
      </c>
      <c r="E279" s="35" t="n">
        <v>0.120569382482768</v>
      </c>
      <c r="F279" s="35" t="n">
        <v>2.29440923290076</v>
      </c>
      <c r="G279" s="35" t="n">
        <v>-0.439334250857774</v>
      </c>
      <c r="H279" s="35" t="n">
        <v>-0.128395278633457</v>
      </c>
      <c r="I279" s="35" t="n">
        <v>-0.814330700219999</v>
      </c>
      <c r="J279" s="35" t="n">
        <v>-0.594499991346045</v>
      </c>
      <c r="K279" s="35" t="n">
        <v>1.89848657758904</v>
      </c>
      <c r="L279" s="35" t="n">
        <v>-0.738405588091171</v>
      </c>
      <c r="M279" s="35" t="n">
        <v>1.5269203971374</v>
      </c>
    </row>
    <row r="280" customFormat="false" ht="15" hidden="false" customHeight="false" outlineLevel="0" collapsed="false">
      <c r="A280" s="2" t="n">
        <v>276</v>
      </c>
      <c r="B280" s="35" t="n">
        <v>1.08706132890265</v>
      </c>
      <c r="C280" s="35" t="n">
        <v>-0.571320600511555</v>
      </c>
      <c r="D280" s="35" t="n">
        <v>0.216699608550485</v>
      </c>
      <c r="E280" s="35" t="n">
        <v>0.32787613879733</v>
      </c>
      <c r="F280" s="35" t="n">
        <v>0.800042574545656</v>
      </c>
      <c r="G280" s="35" t="n">
        <v>1.07431092574915</v>
      </c>
      <c r="H280" s="35" t="n">
        <v>1.75014262832943</v>
      </c>
      <c r="I280" s="35" t="n">
        <v>0.263763803425618</v>
      </c>
      <c r="J280" s="35" t="n">
        <v>-0.163269907975934</v>
      </c>
      <c r="K280" s="35" t="n">
        <v>0.971393196817727</v>
      </c>
      <c r="L280" s="35" t="n">
        <v>0.760639639483309</v>
      </c>
      <c r="M280" s="35" t="n">
        <v>-0.320687161688833</v>
      </c>
    </row>
    <row r="281" customFormat="false" ht="15" hidden="false" customHeight="false" outlineLevel="0" collapsed="false">
      <c r="A281" s="2" t="n">
        <v>277</v>
      </c>
      <c r="B281" s="35" t="n">
        <v>0.239466146045259</v>
      </c>
      <c r="C281" s="35" t="n">
        <v>-0.136476062673813</v>
      </c>
      <c r="D281" s="35" t="n">
        <v>0.495358593068864</v>
      </c>
      <c r="E281" s="35" t="n">
        <v>-0.160308801487863</v>
      </c>
      <c r="F281" s="35" t="n">
        <v>-1.62314958180216</v>
      </c>
      <c r="G281" s="35" t="n">
        <v>-0.0686019027937596</v>
      </c>
      <c r="H281" s="35" t="n">
        <v>1.58680854972458</v>
      </c>
      <c r="I281" s="35" t="n">
        <v>0.184223234309979</v>
      </c>
      <c r="J281" s="35" t="n">
        <v>0.06880703087799</v>
      </c>
      <c r="K281" s="35" t="n">
        <v>1.78963840014138</v>
      </c>
      <c r="L281" s="35" t="n">
        <v>0.294643842965188</v>
      </c>
      <c r="M281" s="35" t="n">
        <v>0.533027240731528</v>
      </c>
    </row>
    <row r="282" customFormat="false" ht="15" hidden="false" customHeight="false" outlineLevel="0" collapsed="false">
      <c r="A282" s="2" t="n">
        <v>278</v>
      </c>
      <c r="B282" s="35" t="n">
        <v>1.05598727731331</v>
      </c>
      <c r="C282" s="35" t="n">
        <v>0.711703053644916</v>
      </c>
      <c r="D282" s="35" t="n">
        <v>0.272127616571109</v>
      </c>
      <c r="E282" s="35" t="n">
        <v>0.615156279035478</v>
      </c>
      <c r="F282" s="35" t="n">
        <v>1.08267421869973</v>
      </c>
      <c r="G282" s="35" t="n">
        <v>-0.71532635382168</v>
      </c>
      <c r="H282" s="35" t="n">
        <v>-0.91439897099672</v>
      </c>
      <c r="I282" s="35" t="n">
        <v>-0.995460397570807</v>
      </c>
      <c r="J282" s="35" t="n">
        <v>-0.870290690749757</v>
      </c>
      <c r="K282" s="35" t="n">
        <v>-0.6610349585898</v>
      </c>
      <c r="L282" s="35" t="n">
        <v>0.163197126697034</v>
      </c>
      <c r="M282" s="35" t="n">
        <v>0.126484816112936</v>
      </c>
    </row>
    <row r="283" customFormat="false" ht="15" hidden="false" customHeight="false" outlineLevel="0" collapsed="false">
      <c r="A283" s="2" t="n">
        <v>279</v>
      </c>
      <c r="B283" s="35" t="n">
        <v>-0.383400304397776</v>
      </c>
      <c r="C283" s="35" t="n">
        <v>1.01045072971784</v>
      </c>
      <c r="D283" s="35" t="n">
        <v>0.0801443043701432</v>
      </c>
      <c r="E283" s="35" t="n">
        <v>-0.987621728324835</v>
      </c>
      <c r="F283" s="35" t="n">
        <v>0.640025505427636</v>
      </c>
      <c r="G283" s="35" t="n">
        <v>-0.00773290062672743</v>
      </c>
      <c r="H283" s="35" t="n">
        <v>-0.359315557814308</v>
      </c>
      <c r="I283" s="35" t="n">
        <v>-0.457871275787245</v>
      </c>
      <c r="J283" s="35" t="n">
        <v>1.04242747337906</v>
      </c>
      <c r="K283" s="35" t="n">
        <v>1.71577130456624</v>
      </c>
      <c r="L283" s="35" t="n">
        <v>-0.462631743830952</v>
      </c>
      <c r="M283" s="35" t="n">
        <v>-0.0727605601703085</v>
      </c>
      <c r="Q283" s="36" t="n">
        <v>101.57845638316</v>
      </c>
    </row>
    <row r="284" customFormat="false" ht="15" hidden="false" customHeight="false" outlineLevel="0" collapsed="false">
      <c r="A284" s="2" t="n">
        <v>280</v>
      </c>
      <c r="B284" s="35" t="n">
        <v>-0.258260357833237</v>
      </c>
      <c r="C284" s="35" t="n">
        <v>0.217613872502649</v>
      </c>
      <c r="D284" s="35" t="n">
        <v>0.589344540960838</v>
      </c>
      <c r="E284" s="35" t="n">
        <v>-0.62492755783468</v>
      </c>
      <c r="F284" s="35" t="n">
        <v>-0.464930496333413</v>
      </c>
      <c r="G284" s="35" t="n">
        <v>-0.0167475910679155</v>
      </c>
      <c r="H284" s="35" t="n">
        <v>0.542974916925335</v>
      </c>
      <c r="I284" s="35" t="n">
        <v>-1.08453970061092</v>
      </c>
      <c r="J284" s="35" t="n">
        <v>-0.834067037828475</v>
      </c>
      <c r="K284" s="35" t="n">
        <v>0.177547870867188</v>
      </c>
      <c r="L284" s="35" t="n">
        <v>-1.18134186329272</v>
      </c>
      <c r="M284" s="35" t="n">
        <v>2.41866322743596</v>
      </c>
      <c r="X284" s="36" t="n">
        <v>70.7158640699932</v>
      </c>
    </row>
    <row r="285" customFormat="false" ht="15" hidden="false" customHeight="false" outlineLevel="0" collapsed="false">
      <c r="A285" s="2" t="n">
        <v>281</v>
      </c>
      <c r="B285" s="35" t="n">
        <v>1.59236870829325</v>
      </c>
      <c r="C285" s="35" t="n">
        <v>-0.411532676340627</v>
      </c>
      <c r="D285" s="35" t="n">
        <v>-0.758403879769085</v>
      </c>
      <c r="E285" s="35" t="n">
        <v>-0.710799127336478</v>
      </c>
      <c r="F285" s="35" t="n">
        <v>-0.0662793204329486</v>
      </c>
      <c r="G285" s="35" t="n">
        <v>0.929430565417801</v>
      </c>
      <c r="H285" s="35" t="n">
        <v>-1.21850321833259</v>
      </c>
      <c r="I285" s="35" t="n">
        <v>-1.1699717922816</v>
      </c>
      <c r="J285" s="35" t="n">
        <v>-1.24456572255393</v>
      </c>
      <c r="K285" s="35" t="n">
        <v>-0.688217803191222</v>
      </c>
      <c r="L285" s="35" t="n">
        <v>0.0479391257742932</v>
      </c>
      <c r="M285" s="35" t="n">
        <v>-0.351620468071028</v>
      </c>
    </row>
    <row r="286" customFormat="false" ht="15" hidden="false" customHeight="false" outlineLevel="0" collapsed="false">
      <c r="A286" s="2" t="n">
        <v>282</v>
      </c>
      <c r="B286" s="35" t="n">
        <v>-1.67046139829865</v>
      </c>
      <c r="C286" s="35" t="n">
        <v>-0.664438671671757</v>
      </c>
      <c r="D286" s="35" t="n">
        <v>-1.34545058965343</v>
      </c>
      <c r="E286" s="35" t="n">
        <v>0.955627948370086</v>
      </c>
      <c r="F286" s="35" t="n">
        <v>0.943847837575584</v>
      </c>
      <c r="G286" s="35" t="n">
        <v>-0.41217858457059</v>
      </c>
      <c r="H286" s="35" t="n">
        <v>0.414918965790222</v>
      </c>
      <c r="I286" s="35" t="n">
        <v>-0.851901578547196</v>
      </c>
      <c r="J286" s="35" t="n">
        <v>0.0250628686851837</v>
      </c>
      <c r="K286" s="35" t="n">
        <v>0.657187358493278</v>
      </c>
      <c r="L286" s="35" t="n">
        <v>1.60633669127555</v>
      </c>
      <c r="M286" s="35" t="n">
        <v>-0.614327147232136</v>
      </c>
    </row>
    <row r="287" customFormat="false" ht="15" hidden="false" customHeight="false" outlineLevel="0" collapsed="false">
      <c r="A287" s="2" t="n">
        <v>283</v>
      </c>
      <c r="B287" s="35" t="n">
        <v>-0.901468189301478</v>
      </c>
      <c r="C287" s="35" t="n">
        <v>-0.001294265065161</v>
      </c>
      <c r="D287" s="35" t="n">
        <v>0.575972549862741</v>
      </c>
      <c r="E287" s="35" t="n">
        <v>0.732516108249187</v>
      </c>
      <c r="F287" s="35" t="n">
        <v>0.405093220155189</v>
      </c>
      <c r="G287" s="35" t="n">
        <v>-0.375719518781149</v>
      </c>
      <c r="H287" s="35" t="n">
        <v>0.287388295943909</v>
      </c>
      <c r="I287" s="35" t="n">
        <v>0.292685721568938</v>
      </c>
      <c r="J287" s="35" t="n">
        <v>0.617588779225281</v>
      </c>
      <c r="K287" s="35" t="n">
        <v>-0.374626612891138</v>
      </c>
      <c r="L287" s="35" t="n">
        <v>1.3695409706213</v>
      </c>
      <c r="M287" s="35" t="n">
        <v>0.617912692635287</v>
      </c>
    </row>
    <row r="288" customFormat="false" ht="15" hidden="false" customHeight="false" outlineLevel="0" collapsed="false">
      <c r="A288" s="2" t="n">
        <v>284</v>
      </c>
      <c r="B288" s="35" t="n">
        <v>-0.201479635450408</v>
      </c>
      <c r="C288" s="35" t="n">
        <v>-1.26473938345954</v>
      </c>
      <c r="D288" s="35" t="n">
        <v>-0.276592738363203</v>
      </c>
      <c r="E288" s="35" t="n">
        <v>0.794944501750739</v>
      </c>
      <c r="F288" s="35" t="n">
        <v>-0.0376491771141928</v>
      </c>
      <c r="G288" s="35" t="n">
        <v>0.680203295372658</v>
      </c>
      <c r="H288" s="35" t="n">
        <v>1.56114472486167</v>
      </c>
      <c r="I288" s="35" t="n">
        <v>-0.577193327710773</v>
      </c>
      <c r="J288" s="35" t="n">
        <v>0.374987721485668</v>
      </c>
      <c r="K288" s="35" t="n">
        <v>-1.64045710914186</v>
      </c>
      <c r="L288" s="35" t="n">
        <v>-0.134878399039473</v>
      </c>
      <c r="M288" s="35" t="n">
        <v>-0.441918290096758</v>
      </c>
    </row>
    <row r="289" customFormat="false" ht="15" hidden="false" customHeight="false" outlineLevel="0" collapsed="false">
      <c r="A289" s="2" t="n">
        <v>285</v>
      </c>
      <c r="B289" s="35" t="n">
        <v>1.7977227001981</v>
      </c>
      <c r="C289" s="35" t="n">
        <v>1.90799618051191</v>
      </c>
      <c r="D289" s="35" t="n">
        <v>0.250969343455612</v>
      </c>
      <c r="E289" s="35" t="n">
        <v>0.22354186815816</v>
      </c>
      <c r="F289" s="35" t="n">
        <v>1.21487711364081</v>
      </c>
      <c r="G289" s="35" t="n">
        <v>-0.412211728658183</v>
      </c>
      <c r="H289" s="35" t="n">
        <v>0.747072666063223</v>
      </c>
      <c r="I289" s="35" t="n">
        <v>-0.554819778169741</v>
      </c>
      <c r="J289" s="35" t="n">
        <v>-0.0907338921411812</v>
      </c>
      <c r="K289" s="35" t="n">
        <v>0.133841189895179</v>
      </c>
      <c r="L289" s="35" t="n">
        <v>0.433172824696929</v>
      </c>
      <c r="M289" s="35" t="n">
        <v>-1.48871576909354</v>
      </c>
    </row>
    <row r="290" customFormat="false" ht="15" hidden="false" customHeight="false" outlineLevel="0" collapsed="false">
      <c r="A290" s="2" t="n">
        <v>286</v>
      </c>
      <c r="B290" s="35" t="n">
        <v>-0.633399520432185</v>
      </c>
      <c r="C290" s="35" t="n">
        <v>-0.0393404514404774</v>
      </c>
      <c r="D290" s="35" t="n">
        <v>-0.073580029625464</v>
      </c>
      <c r="E290" s="35" t="n">
        <v>-0.453429482591996</v>
      </c>
      <c r="F290" s="35" t="n">
        <v>-1.59984787352767</v>
      </c>
      <c r="G290" s="35" t="n">
        <v>0.533016828667423</v>
      </c>
      <c r="H290" s="35" t="n">
        <v>0.743641753818345</v>
      </c>
      <c r="I290" s="35" t="n">
        <v>-1.05334740581261</v>
      </c>
      <c r="J290" s="35" t="n">
        <v>-2.07395183777741</v>
      </c>
      <c r="K290" s="35" t="n">
        <v>-1.83687947660077</v>
      </c>
      <c r="L290" s="35" t="n">
        <v>-0.261526259193872</v>
      </c>
      <c r="M290" s="35" t="n">
        <v>-0.954092642007911</v>
      </c>
      <c r="R290" s="36" t="n">
        <v>115.384147036417</v>
      </c>
    </row>
    <row r="291" customFormat="false" ht="15" hidden="false" customHeight="false" outlineLevel="0" collapsed="false">
      <c r="A291" s="2" t="n">
        <v>287</v>
      </c>
      <c r="B291" s="35" t="n">
        <v>0.769941119890209</v>
      </c>
      <c r="C291" s="35" t="n">
        <v>-2.84877496299393</v>
      </c>
      <c r="D291" s="35" t="n">
        <v>0.916556085718425</v>
      </c>
      <c r="E291" s="35" t="n">
        <v>1.11703337620986</v>
      </c>
      <c r="F291" s="35" t="n">
        <v>-2.24545251138401</v>
      </c>
      <c r="G291" s="35" t="n">
        <v>-0.655105632102968</v>
      </c>
      <c r="H291" s="35" t="n">
        <v>0.282062211300506</v>
      </c>
      <c r="I291" s="35" t="n">
        <v>-0.10250465638846</v>
      </c>
      <c r="J291" s="35" t="n">
        <v>-1.61357879506071</v>
      </c>
      <c r="K291" s="35" t="n">
        <v>-0.240770135356361</v>
      </c>
      <c r="L291" s="35" t="n">
        <v>-0.571036354872997</v>
      </c>
      <c r="M291" s="35" t="n">
        <v>0.569429166360635</v>
      </c>
    </row>
    <row r="292" customFormat="false" ht="15" hidden="false" customHeight="false" outlineLevel="0" collapsed="false">
      <c r="A292" s="2" t="n">
        <v>288</v>
      </c>
      <c r="B292" s="35" t="n">
        <v>1.55832187311687</v>
      </c>
      <c r="C292" s="35" t="n">
        <v>1.22640166315496</v>
      </c>
      <c r="D292" s="35" t="n">
        <v>-1.00857430066214</v>
      </c>
      <c r="E292" s="35" t="n">
        <v>-0.765113566197838</v>
      </c>
      <c r="F292" s="35" t="n">
        <v>-0.69019224322056</v>
      </c>
      <c r="G292" s="35" t="n">
        <v>-1.63171164825526</v>
      </c>
      <c r="H292" s="35" t="n">
        <v>0.266717465641784</v>
      </c>
      <c r="I292" s="35" t="n">
        <v>-0.0773955864731107</v>
      </c>
      <c r="J292" s="35" t="n">
        <v>0.498204391264004</v>
      </c>
      <c r="K292" s="35" t="n">
        <v>-0.67228250086765</v>
      </c>
      <c r="L292" s="35" t="n">
        <v>1.23690163632531</v>
      </c>
      <c r="M292" s="35" t="n">
        <v>-2.0702060251207</v>
      </c>
    </row>
    <row r="293" customFormat="false" ht="15" hidden="false" customHeight="false" outlineLevel="0" collapsed="false">
      <c r="A293" s="2" t="n">
        <v>289</v>
      </c>
      <c r="B293" s="35" t="n">
        <v>-0.260874539455989</v>
      </c>
      <c r="C293" s="35" t="n">
        <v>0.206778900677855</v>
      </c>
      <c r="D293" s="35" t="n">
        <v>0.0374432497885255</v>
      </c>
      <c r="E293" s="35" t="n">
        <v>1.35581779974157</v>
      </c>
      <c r="F293" s="35" t="n">
        <v>1.54707593037546</v>
      </c>
      <c r="G293" s="35" t="n">
        <v>1.47369600169957</v>
      </c>
      <c r="H293" s="35" t="n">
        <v>-2.08226195570238</v>
      </c>
      <c r="I293" s="35" t="n">
        <v>1.70756851515141</v>
      </c>
      <c r="J293" s="35" t="n">
        <v>-0.590149924975739</v>
      </c>
      <c r="K293" s="35" t="n">
        <v>-1.65827209307597</v>
      </c>
      <c r="L293" s="35" t="n">
        <v>0.233816617145381</v>
      </c>
      <c r="M293" s="35" t="n">
        <v>0.227256041650351</v>
      </c>
      <c r="V293" s="36" t="n">
        <v>219.207659726759</v>
      </c>
    </row>
    <row r="294" customFormat="false" ht="15" hidden="false" customHeight="false" outlineLevel="0" collapsed="false">
      <c r="A294" s="2" t="n">
        <v>290</v>
      </c>
      <c r="B294" s="35" t="n">
        <v>-0.19837509448757</v>
      </c>
      <c r="C294" s="35" t="n">
        <v>-0.426359076446505</v>
      </c>
      <c r="D294" s="35" t="n">
        <v>-0.239455480176499</v>
      </c>
      <c r="E294" s="35" t="n">
        <v>-1.42048368210493</v>
      </c>
      <c r="F294" s="35" t="n">
        <v>-1.10580435528082</v>
      </c>
      <c r="G294" s="35" t="n">
        <v>-0.0807397324314338</v>
      </c>
      <c r="H294" s="35" t="n">
        <v>-1.79070015006299</v>
      </c>
      <c r="I294" s="35" t="n">
        <v>-0.0927478362958562</v>
      </c>
      <c r="J294" s="35" t="n">
        <v>-0.936009068839404</v>
      </c>
      <c r="K294" s="35" t="n">
        <v>0.769402975210399</v>
      </c>
      <c r="L294" s="35" t="n">
        <v>-0.888673301961106</v>
      </c>
      <c r="M294" s="35" t="n">
        <v>-2.18695577590484</v>
      </c>
      <c r="Y294" s="36" t="n">
        <v>72.5883472769945</v>
      </c>
    </row>
    <row r="295" customFormat="false" ht="15" hidden="false" customHeight="false" outlineLevel="0" collapsed="false">
      <c r="A295" s="2" t="n">
        <v>291</v>
      </c>
      <c r="B295" s="35" t="n">
        <v>1.6461708345876</v>
      </c>
      <c r="C295" s="35" t="n">
        <v>0.769758255702487</v>
      </c>
      <c r="D295" s="35" t="n">
        <v>-0.836327889165432</v>
      </c>
      <c r="E295" s="35" t="n">
        <v>0.0499101503461949</v>
      </c>
      <c r="F295" s="35" t="n">
        <v>-0.86151117634444</v>
      </c>
      <c r="G295" s="35" t="n">
        <v>-2.15818240606216</v>
      </c>
      <c r="H295" s="35" t="n">
        <v>1.03378595791714</v>
      </c>
      <c r="I295" s="35" t="n">
        <v>-0.0105035339381265</v>
      </c>
      <c r="J295" s="35" t="n">
        <v>1.34232865811916</v>
      </c>
      <c r="K295" s="35" t="n">
        <v>-0.0808632782763123</v>
      </c>
      <c r="L295" s="35" t="n">
        <v>-0.89393681782058</v>
      </c>
      <c r="M295" s="35" t="n">
        <v>-0.417648895484956</v>
      </c>
    </row>
    <row r="296" customFormat="false" ht="15" hidden="false" customHeight="false" outlineLevel="0" collapsed="false">
      <c r="A296" s="2" t="n">
        <v>292</v>
      </c>
      <c r="B296" s="35" t="n">
        <v>-0.578785227975423</v>
      </c>
      <c r="C296" s="35" t="n">
        <v>0.231700763542386</v>
      </c>
      <c r="D296" s="35" t="n">
        <v>-0.352195761858317</v>
      </c>
      <c r="E296" s="35" t="n">
        <v>0.619027875683548</v>
      </c>
      <c r="F296" s="35" t="n">
        <v>-0.185345534940066</v>
      </c>
      <c r="G296" s="35" t="n">
        <v>-0.733320089929706</v>
      </c>
      <c r="H296" s="35" t="n">
        <v>-0.230943176205879</v>
      </c>
      <c r="I296" s="35" t="n">
        <v>-0.0380644291177201</v>
      </c>
      <c r="J296" s="35" t="n">
        <v>1.43952427395672</v>
      </c>
      <c r="K296" s="35" t="n">
        <v>-1.37417095740096</v>
      </c>
      <c r="L296" s="35" t="n">
        <v>-0.100934095697776</v>
      </c>
      <c r="M296" s="35" t="n">
        <v>0.405689459340776</v>
      </c>
    </row>
    <row r="297" customFormat="false" ht="15" hidden="false" customHeight="false" outlineLevel="0" collapsed="false">
      <c r="A297" s="2" t="n">
        <v>293</v>
      </c>
      <c r="B297" s="35" t="n">
        <v>-1.07864949303432</v>
      </c>
      <c r="C297" s="35" t="n">
        <v>0.187507181327602</v>
      </c>
      <c r="D297" s="35" t="n">
        <v>-0.0413777425533103</v>
      </c>
      <c r="E297" s="35" t="n">
        <v>0.619594224148051</v>
      </c>
      <c r="F297" s="35" t="n">
        <v>0.0151617996779899</v>
      </c>
      <c r="G297" s="35" t="n">
        <v>0.538344748166358</v>
      </c>
      <c r="H297" s="35" t="n">
        <v>0.451397075502309</v>
      </c>
      <c r="I297" s="35" t="n">
        <v>-0.158879366907248</v>
      </c>
      <c r="J297" s="35" t="n">
        <v>-0.353614913439881</v>
      </c>
      <c r="K297" s="35" t="n">
        <v>0.871454485346602</v>
      </c>
      <c r="L297" s="35" t="n">
        <v>1.48805212319859</v>
      </c>
      <c r="M297" s="35" t="n">
        <v>-0.399837088037833</v>
      </c>
    </row>
    <row r="298" customFormat="false" ht="15" hidden="false" customHeight="false" outlineLevel="0" collapsed="false">
      <c r="A298" s="2" t="n">
        <v>294</v>
      </c>
      <c r="B298" s="35" t="n">
        <v>0.802963026019331</v>
      </c>
      <c r="C298" s="35" t="n">
        <v>-0.421070767230872</v>
      </c>
      <c r="D298" s="35" t="n">
        <v>0.0918621951579517</v>
      </c>
      <c r="E298" s="35" t="n">
        <v>-1.23145673958503</v>
      </c>
      <c r="F298" s="35" t="n">
        <v>-1.46973167810254</v>
      </c>
      <c r="G298" s="35" t="n">
        <v>-0.984484779787274</v>
      </c>
      <c r="H298" s="35" t="n">
        <v>2.03083933874426</v>
      </c>
      <c r="I298" s="35" t="n">
        <v>0.843553268306432</v>
      </c>
      <c r="J298" s="35" t="n">
        <v>-0.284331033119466</v>
      </c>
      <c r="K298" s="35" t="n">
        <v>-1.3639350378718</v>
      </c>
      <c r="L298" s="35" t="n">
        <v>-0.545146440630439</v>
      </c>
      <c r="M298" s="35" t="n">
        <v>1.01760842610476</v>
      </c>
    </row>
    <row r="299" customFormat="false" ht="15" hidden="false" customHeight="false" outlineLevel="0" collapsed="false">
      <c r="A299" s="2" t="n">
        <v>295</v>
      </c>
      <c r="B299" s="35" t="n">
        <v>-0.541888187096389</v>
      </c>
      <c r="C299" s="35" t="n">
        <v>-0.87990703054706</v>
      </c>
      <c r="D299" s="35" t="n">
        <v>1.24399781134568</v>
      </c>
      <c r="E299" s="35" t="n">
        <v>0.353231029375465</v>
      </c>
      <c r="F299" s="35" t="n">
        <v>-1.14300743980971</v>
      </c>
      <c r="G299" s="35" t="n">
        <v>0.124269468461459</v>
      </c>
      <c r="H299" s="35" t="n">
        <v>-1.27738982103451</v>
      </c>
      <c r="I299" s="35" t="n">
        <v>0.316681302380392</v>
      </c>
      <c r="J299" s="35" t="n">
        <v>0.193609969068467</v>
      </c>
      <c r="K299" s="35" t="n">
        <v>1.21270175234507</v>
      </c>
      <c r="L299" s="35" t="n">
        <v>-0.857130078374039</v>
      </c>
      <c r="M299" s="35" t="n">
        <v>0.80430708947843</v>
      </c>
    </row>
    <row r="300" customFormat="false" ht="15" hidden="false" customHeight="false" outlineLevel="0" collapsed="false">
      <c r="A300" s="2" t="n">
        <v>296</v>
      </c>
      <c r="B300" s="35" t="n">
        <v>1.27218425222886</v>
      </c>
      <c r="C300" s="35" t="n">
        <v>-1.83931722859064</v>
      </c>
      <c r="D300" s="35" t="n">
        <v>0.682693127966235</v>
      </c>
      <c r="E300" s="35" t="n">
        <v>1.08495732105677</v>
      </c>
      <c r="F300" s="35" t="n">
        <v>-1.92342103686162</v>
      </c>
      <c r="G300" s="35" t="n">
        <v>0.895030404669361</v>
      </c>
      <c r="H300" s="35" t="n">
        <v>-0.649137114220809</v>
      </c>
      <c r="I300" s="35" t="n">
        <v>0.00762595868676583</v>
      </c>
      <c r="J300" s="35" t="n">
        <v>-0.300299029569267</v>
      </c>
      <c r="K300" s="35" t="n">
        <v>-0.561253672685961</v>
      </c>
      <c r="L300" s="35" t="n">
        <v>-0.797963480545688</v>
      </c>
      <c r="M300" s="35" t="n">
        <v>-0.190971033819648</v>
      </c>
    </row>
    <row r="301" customFormat="false" ht="15" hidden="false" customHeight="false" outlineLevel="0" collapsed="false">
      <c r="A301" s="2" t="n">
        <v>297</v>
      </c>
      <c r="B301" s="35" t="n">
        <v>0.513547495651167</v>
      </c>
      <c r="C301" s="35" t="n">
        <v>-0.498830067434167</v>
      </c>
      <c r="D301" s="35" t="n">
        <v>-1.64213088453225</v>
      </c>
      <c r="E301" s="35" t="n">
        <v>1.07756118859991</v>
      </c>
      <c r="F301" s="35" t="n">
        <v>-0.254944384202214</v>
      </c>
      <c r="G301" s="35" t="n">
        <v>1.4157250523253</v>
      </c>
      <c r="H301" s="35" t="n">
        <v>1.58351990693318</v>
      </c>
      <c r="I301" s="35" t="n">
        <v>-0.481651065626004</v>
      </c>
      <c r="J301" s="35" t="n">
        <v>-1.38491551686268</v>
      </c>
      <c r="K301" s="35" t="n">
        <v>1.09572500748648</v>
      </c>
      <c r="L301" s="35" t="n">
        <v>-1.21757650480821</v>
      </c>
      <c r="M301" s="35" t="n">
        <v>1.28393029003344</v>
      </c>
      <c r="Q301" s="36" t="n">
        <v>86.8045160229705</v>
      </c>
    </row>
    <row r="302" customFormat="false" ht="15" hidden="false" customHeight="false" outlineLevel="0" collapsed="false">
      <c r="A302" s="2" t="n">
        <v>298</v>
      </c>
      <c r="B302" s="35" t="n">
        <v>-1.77990988733213</v>
      </c>
      <c r="C302" s="35" t="n">
        <v>-0.287192127324693</v>
      </c>
      <c r="D302" s="35" t="n">
        <v>0.279028903867192</v>
      </c>
      <c r="E302" s="35" t="n">
        <v>1.48831373761761</v>
      </c>
      <c r="F302" s="35" t="n">
        <v>-0.807613609482762</v>
      </c>
      <c r="G302" s="35" t="n">
        <v>1.25711811881314</v>
      </c>
      <c r="H302" s="35" t="n">
        <v>-1.33082195894259</v>
      </c>
      <c r="I302" s="35" t="n">
        <v>-0.790821128582775</v>
      </c>
      <c r="J302" s="35" t="n">
        <v>-0.9244753797427</v>
      </c>
      <c r="K302" s="35" t="n">
        <v>0.560205805192761</v>
      </c>
      <c r="L302" s="35" t="n">
        <v>1.34870031942718</v>
      </c>
      <c r="M302" s="35" t="n">
        <v>-0.0835254908021333</v>
      </c>
    </row>
    <row r="303" customFormat="false" ht="15" hidden="false" customHeight="false" outlineLevel="0" collapsed="false">
      <c r="A303" s="2" t="n">
        <v>299</v>
      </c>
      <c r="B303" s="35" t="n">
        <v>0.253324699138494</v>
      </c>
      <c r="C303" s="35" t="n">
        <v>-0.341651491703959</v>
      </c>
      <c r="D303" s="35" t="n">
        <v>-0.702965634216978</v>
      </c>
      <c r="E303" s="35" t="n">
        <v>-1.09510462455082</v>
      </c>
      <c r="F303" s="35" t="n">
        <v>1.01931875854454</v>
      </c>
      <c r="G303" s="35" t="n">
        <v>0.258068910025687</v>
      </c>
      <c r="H303" s="35" t="n">
        <v>-0.97253198871583</v>
      </c>
      <c r="I303" s="35" t="n">
        <v>-1.7251151302334</v>
      </c>
      <c r="J303" s="35" t="n">
        <v>0.0955466005036838</v>
      </c>
      <c r="K303" s="35" t="n">
        <v>-0.256206843574885</v>
      </c>
      <c r="L303" s="35" t="n">
        <v>0.481561321426545</v>
      </c>
      <c r="M303" s="35" t="n">
        <v>0.777000554460336</v>
      </c>
      <c r="X303" s="36" t="n">
        <v>66.2421159621083</v>
      </c>
    </row>
    <row r="304" customFormat="false" ht="15" hidden="false" customHeight="false" outlineLevel="0" collapsed="false">
      <c r="A304" s="2" t="n">
        <v>300</v>
      </c>
      <c r="B304" s="35" t="n">
        <v>-0.0142138466927761</v>
      </c>
      <c r="C304" s="35" t="n">
        <v>-1.79703404393805</v>
      </c>
      <c r="D304" s="35" t="n">
        <v>-1.02126618820942</v>
      </c>
      <c r="E304" s="35" t="n">
        <v>-1.44684989808002</v>
      </c>
      <c r="F304" s="35" t="n">
        <v>-0.0669854554609183</v>
      </c>
      <c r="G304" s="35" t="n">
        <v>-1.03857162996761</v>
      </c>
      <c r="H304" s="35" t="n">
        <v>-2.11432650987754</v>
      </c>
      <c r="I304" s="35" t="n">
        <v>-0.27640478411896</v>
      </c>
      <c r="J304" s="35" t="n">
        <v>-0.563921821458937</v>
      </c>
      <c r="K304" s="35" t="n">
        <v>0.841833866921648</v>
      </c>
      <c r="L304" s="35" t="n">
        <v>-1.53292318743864</v>
      </c>
      <c r="M304" s="35" t="n">
        <v>-0.0725353661149763</v>
      </c>
    </row>
    <row r="305" customFormat="false" ht="15" hidden="false" customHeight="false" outlineLevel="0" collapsed="false">
      <c r="A305" s="2" t="n">
        <v>301</v>
      </c>
      <c r="B305" s="35" t="n">
        <v>-0.689330000157</v>
      </c>
      <c r="C305" s="35" t="n">
        <v>1.17217685219736</v>
      </c>
      <c r="D305" s="35" t="n">
        <v>1.43884764363644</v>
      </c>
      <c r="E305" s="35" t="n">
        <v>0.293055174201402</v>
      </c>
      <c r="F305" s="35" t="n">
        <v>-0.067884826958864</v>
      </c>
      <c r="G305" s="35" t="n">
        <v>-0.87082882107678</v>
      </c>
      <c r="H305" s="35" t="n">
        <v>0.666560325295706</v>
      </c>
      <c r="I305" s="35" t="n">
        <v>-1.3602063548115</v>
      </c>
      <c r="J305" s="35" t="n">
        <v>2.23196092092603</v>
      </c>
      <c r="K305" s="35" t="n">
        <v>1.52726122674824</v>
      </c>
      <c r="L305" s="35" t="n">
        <v>-1.85176352346182</v>
      </c>
      <c r="M305" s="35" t="n">
        <v>-0.0517557195387231</v>
      </c>
    </row>
    <row r="306" customFormat="false" ht="15" hidden="false" customHeight="false" outlineLevel="0" collapsed="false">
      <c r="A306" s="2" t="n">
        <v>302</v>
      </c>
      <c r="B306" s="35" t="n">
        <v>1.0785818356114</v>
      </c>
      <c r="C306" s="35" t="n">
        <v>-0.887734795188787</v>
      </c>
      <c r="D306" s="35" t="n">
        <v>0.39800755102708</v>
      </c>
      <c r="E306" s="35" t="n">
        <v>0.338219754733977</v>
      </c>
      <c r="F306" s="35" t="n">
        <v>-0.314554970517734</v>
      </c>
      <c r="G306" s="35" t="n">
        <v>-1.91118678770727</v>
      </c>
      <c r="H306" s="35" t="n">
        <v>-0.870411444805906</v>
      </c>
      <c r="I306" s="35" t="n">
        <v>-0.864683193125063</v>
      </c>
      <c r="J306" s="35" t="n">
        <v>-0.0657164948587384</v>
      </c>
      <c r="K306" s="35" t="n">
        <v>0.403365179172415</v>
      </c>
      <c r="L306" s="35" t="n">
        <v>0.121923529953534</v>
      </c>
      <c r="M306" s="35" t="n">
        <v>-0.0466926488123324</v>
      </c>
    </row>
    <row r="307" customFormat="false" ht="15" hidden="false" customHeight="false" outlineLevel="0" collapsed="false">
      <c r="A307" s="2" t="n">
        <v>303</v>
      </c>
      <c r="B307" s="35" t="n">
        <v>-1.79782517563201</v>
      </c>
      <c r="C307" s="35" t="n">
        <v>0.386822251252565</v>
      </c>
      <c r="D307" s="35" t="n">
        <v>0.212727451220897</v>
      </c>
      <c r="E307" s="35" t="n">
        <v>-1.19757691157381</v>
      </c>
      <c r="F307" s="35" t="n">
        <v>-0.427259932180564</v>
      </c>
      <c r="G307" s="35" t="n">
        <v>-0.977367729195128</v>
      </c>
      <c r="H307" s="35" t="n">
        <v>-0.197473872249213</v>
      </c>
      <c r="I307" s="35" t="n">
        <v>-0.502423277441908</v>
      </c>
      <c r="J307" s="35" t="n">
        <v>-0.601761192054106</v>
      </c>
      <c r="K307" s="35" t="n">
        <v>0.370726835052737</v>
      </c>
      <c r="L307" s="35" t="n">
        <v>0.645727707680316</v>
      </c>
      <c r="M307" s="35" t="n">
        <v>-0.896520564552383</v>
      </c>
    </row>
    <row r="308" customFormat="false" ht="15" hidden="false" customHeight="false" outlineLevel="0" collapsed="false">
      <c r="A308" s="2" t="n">
        <v>304</v>
      </c>
      <c r="B308" s="35" t="n">
        <v>-1.28002085761747</v>
      </c>
      <c r="C308" s="35" t="n">
        <v>-1.15555520238456</v>
      </c>
      <c r="D308" s="35" t="n">
        <v>2.15123811845586</v>
      </c>
      <c r="E308" s="35" t="n">
        <v>0.57373280036128</v>
      </c>
      <c r="F308" s="35" t="n">
        <v>-1.1974383825672</v>
      </c>
      <c r="G308" s="35" t="n">
        <v>0.486858435407579</v>
      </c>
      <c r="H308" s="35" t="n">
        <v>-0.405212035551699</v>
      </c>
      <c r="I308" s="35" t="n">
        <v>-0.244885104345572</v>
      </c>
      <c r="J308" s="35" t="n">
        <v>0.315410366580158</v>
      </c>
      <c r="K308" s="35" t="n">
        <v>-0.51910187719086</v>
      </c>
      <c r="L308" s="35" t="n">
        <v>-1.05095721167395</v>
      </c>
      <c r="M308" s="35" t="n">
        <v>-1.32164003373403</v>
      </c>
      <c r="Q308" s="36" t="n">
        <v>104.358168822501</v>
      </c>
    </row>
    <row r="309" customFormat="false" ht="15" hidden="false" customHeight="false" outlineLevel="0" collapsed="false">
      <c r="A309" s="2" t="n">
        <v>305</v>
      </c>
      <c r="B309" s="35" t="n">
        <v>-0.523426694916402</v>
      </c>
      <c r="C309" s="35" t="n">
        <v>-0.450306378234772</v>
      </c>
      <c r="D309" s="35" t="n">
        <v>-0.291527143099618</v>
      </c>
      <c r="E309" s="35" t="n">
        <v>-1.3553100142666</v>
      </c>
      <c r="F309" s="35" t="n">
        <v>2.10350438572103</v>
      </c>
      <c r="G309" s="35" t="n">
        <v>1.20049973845241</v>
      </c>
      <c r="H309" s="35" t="n">
        <v>0.750641760785886</v>
      </c>
      <c r="I309" s="35" t="n">
        <v>1.37940120989339</v>
      </c>
      <c r="J309" s="35" t="n">
        <v>1.69572880342982</v>
      </c>
      <c r="K309" s="35" t="n">
        <v>-2.07797600266505</v>
      </c>
      <c r="L309" s="35" t="n">
        <v>0.160973160723857</v>
      </c>
      <c r="M309" s="35" t="n">
        <v>0.854083844270875</v>
      </c>
    </row>
    <row r="310" customFormat="false" ht="15" hidden="false" customHeight="false" outlineLevel="0" collapsed="false">
      <c r="A310" s="2" t="n">
        <v>306</v>
      </c>
      <c r="B310" s="35" t="n">
        <v>0.766214137659959</v>
      </c>
      <c r="C310" s="35" t="n">
        <v>-1.22301479414473</v>
      </c>
      <c r="D310" s="35" t="n">
        <v>-0.759400663074409</v>
      </c>
      <c r="E310" s="35" t="n">
        <v>1.57124220442279</v>
      </c>
      <c r="F310" s="35" t="n">
        <v>0.132262774491037</v>
      </c>
      <c r="G310" s="35" t="n">
        <v>1.12097873297956</v>
      </c>
      <c r="H310" s="35" t="n">
        <v>0.024781482900363</v>
      </c>
      <c r="I310" s="35" t="n">
        <v>0.837106050278441</v>
      </c>
      <c r="J310" s="35" t="n">
        <v>0.529683803400865</v>
      </c>
      <c r="K310" s="35" t="n">
        <v>1.27678251348528</v>
      </c>
      <c r="L310" s="35" t="n">
        <v>-0.724238267939523</v>
      </c>
      <c r="M310" s="35" t="n">
        <v>-1.17413520376931</v>
      </c>
    </row>
    <row r="311" customFormat="false" ht="15" hidden="false" customHeight="false" outlineLevel="0" collapsed="false">
      <c r="A311" s="2" t="n">
        <v>307</v>
      </c>
      <c r="B311" s="35" t="n">
        <v>-1.56948015449231</v>
      </c>
      <c r="C311" s="35" t="n">
        <v>0.823116103291133</v>
      </c>
      <c r="D311" s="35" t="n">
        <v>0.563594876196989</v>
      </c>
      <c r="E311" s="35" t="n">
        <v>0.776770579149086</v>
      </c>
      <c r="F311" s="35" t="n">
        <v>-1.10631847637465</v>
      </c>
      <c r="G311" s="35" t="n">
        <v>0.325645200898009</v>
      </c>
      <c r="H311" s="35" t="n">
        <v>-0.121001654168896</v>
      </c>
      <c r="I311" s="35" t="n">
        <v>1.79999025368692</v>
      </c>
      <c r="J311" s="35" t="n">
        <v>0.742429914708438</v>
      </c>
      <c r="K311" s="35" t="n">
        <v>0.72883453610485</v>
      </c>
      <c r="L311" s="35" t="n">
        <v>-0.975069941420605</v>
      </c>
      <c r="M311" s="35" t="n">
        <v>0.36816363196585</v>
      </c>
    </row>
    <row r="312" customFormat="false" ht="15" hidden="false" customHeight="false" outlineLevel="0" collapsed="false">
      <c r="A312" s="2" t="n">
        <v>308</v>
      </c>
      <c r="B312" s="35" t="n">
        <v>-0.66612722131697</v>
      </c>
      <c r="C312" s="35" t="n">
        <v>-1.32011516585393</v>
      </c>
      <c r="D312" s="35" t="n">
        <v>0.346200961250412</v>
      </c>
      <c r="E312" s="35" t="n">
        <v>0.733726678458432</v>
      </c>
      <c r="F312" s="35" t="n">
        <v>1.20100384381726</v>
      </c>
      <c r="G312" s="35" t="n">
        <v>-0.0547242279136932</v>
      </c>
      <c r="H312" s="35" t="n">
        <v>0.754801363657177</v>
      </c>
      <c r="I312" s="35" t="n">
        <v>0.145021358477374</v>
      </c>
      <c r="J312" s="35" t="n">
        <v>0.505481060609973</v>
      </c>
      <c r="K312" s="35" t="n">
        <v>-0.963753081459337</v>
      </c>
      <c r="L312" s="35" t="n">
        <v>0.318506160218426</v>
      </c>
      <c r="M312" s="35" t="n">
        <v>-1.31576085751195</v>
      </c>
      <c r="Q312" s="36" t="n">
        <v>62.8520846750518</v>
      </c>
    </row>
    <row r="313" customFormat="false" ht="15" hidden="false" customHeight="false" outlineLevel="0" collapsed="false">
      <c r="A313" s="2" t="n">
        <v>309</v>
      </c>
      <c r="B313" s="35" t="n">
        <v>-0.745125762149643</v>
      </c>
      <c r="C313" s="35" t="n">
        <v>1.58862144119967</v>
      </c>
      <c r="D313" s="35" t="n">
        <v>1.7662814121982</v>
      </c>
      <c r="E313" s="35" t="n">
        <v>0.213242105879254</v>
      </c>
      <c r="F313" s="35" t="n">
        <v>1.13170315847025</v>
      </c>
      <c r="G313" s="35" t="n">
        <v>-0.734319500881795</v>
      </c>
      <c r="H313" s="35" t="n">
        <v>-1.80537275342099</v>
      </c>
      <c r="I313" s="35" t="n">
        <v>1.68646443308524</v>
      </c>
      <c r="J313" s="35" t="n">
        <v>-0.928609891217465</v>
      </c>
      <c r="K313" s="35" t="n">
        <v>2.33569784781961</v>
      </c>
      <c r="L313" s="35" t="n">
        <v>-0.543797692665351</v>
      </c>
      <c r="M313" s="35" t="n">
        <v>-0.960987826736011</v>
      </c>
      <c r="Y313" s="36" t="n">
        <v>251.006646830361</v>
      </c>
    </row>
    <row r="314" customFormat="false" ht="15" hidden="false" customHeight="false" outlineLevel="0" collapsed="false">
      <c r="A314" s="2" t="n">
        <v>310</v>
      </c>
      <c r="B314" s="35" t="n">
        <v>-1.54249831327211</v>
      </c>
      <c r="C314" s="35" t="n">
        <v>-0.128185281075126</v>
      </c>
      <c r="D314" s="35" t="n">
        <v>0.551233767159827</v>
      </c>
      <c r="E314" s="35" t="n">
        <v>0.251364613258466</v>
      </c>
      <c r="F314" s="35" t="n">
        <v>-0.547690866017491</v>
      </c>
      <c r="G314" s="35" t="n">
        <v>2.15906077439897</v>
      </c>
      <c r="H314" s="35" t="n">
        <v>-0.437057661380204</v>
      </c>
      <c r="I314" s="35" t="n">
        <v>-0.219324481292393</v>
      </c>
      <c r="J314" s="35" t="n">
        <v>-0.896268453108508</v>
      </c>
      <c r="K314" s="35" t="n">
        <v>1.27964398448515</v>
      </c>
      <c r="L314" s="35" t="n">
        <v>-0.352304672206125</v>
      </c>
      <c r="M314" s="35" t="n">
        <v>-1.64851585206233</v>
      </c>
    </row>
    <row r="315" customFormat="false" ht="15" hidden="false" customHeight="false" outlineLevel="0" collapsed="false">
      <c r="A315" s="2" t="n">
        <v>311</v>
      </c>
      <c r="B315" s="35" t="n">
        <v>-0.419862338752115</v>
      </c>
      <c r="C315" s="35" t="n">
        <v>0.488202951502538</v>
      </c>
      <c r="D315" s="35" t="n">
        <v>0.228900368978035</v>
      </c>
      <c r="E315" s="35" t="n">
        <v>-1.05388607287818</v>
      </c>
      <c r="F315" s="35" t="n">
        <v>-0.146136595533914</v>
      </c>
      <c r="G315" s="35" t="n">
        <v>-1.59206141739135</v>
      </c>
      <c r="H315" s="35" t="n">
        <v>0.308064952716854</v>
      </c>
      <c r="I315" s="35" t="n">
        <v>-1.6222902060183</v>
      </c>
      <c r="J315" s="35" t="n">
        <v>-0.98786166832556</v>
      </c>
      <c r="K315" s="35" t="n">
        <v>-0.508619571411396</v>
      </c>
      <c r="L315" s="35" t="n">
        <v>1.32559228878926</v>
      </c>
      <c r="M315" s="35" t="n">
        <v>1.10539554483401</v>
      </c>
    </row>
    <row r="316" customFormat="false" ht="15" hidden="false" customHeight="false" outlineLevel="0" collapsed="false">
      <c r="A316" s="2" t="n">
        <v>312</v>
      </c>
      <c r="B316" s="35" t="n">
        <v>-1.18571085332387</v>
      </c>
      <c r="C316" s="35" t="n">
        <v>0.599683438124204</v>
      </c>
      <c r="D316" s="35" t="n">
        <v>0.339035494819946</v>
      </c>
      <c r="E316" s="35" t="n">
        <v>0.734899775816597</v>
      </c>
      <c r="F316" s="35" t="n">
        <v>-0.714338352499588</v>
      </c>
      <c r="G316" s="35" t="n">
        <v>0.807985984914529</v>
      </c>
      <c r="H316" s="35" t="n">
        <v>1.85886982808071</v>
      </c>
      <c r="I316" s="35" t="n">
        <v>0.551525477995158</v>
      </c>
      <c r="J316" s="35" t="n">
        <v>0.585742920088746</v>
      </c>
      <c r="K316" s="35" t="n">
        <v>1.14888962520431</v>
      </c>
      <c r="L316" s="35" t="n">
        <v>1.01259362685202</v>
      </c>
      <c r="M316" s="35" t="n">
        <v>-1.86484505104124</v>
      </c>
      <c r="P316" s="36" t="n">
        <v>117.563862822385</v>
      </c>
    </row>
    <row r="317" customFormat="false" ht="15" hidden="false" customHeight="false" outlineLevel="0" collapsed="false">
      <c r="A317" s="2" t="n">
        <v>313</v>
      </c>
      <c r="B317" s="35" t="n">
        <v>-0.488987649543273</v>
      </c>
      <c r="C317" s="35" t="n">
        <v>-1.24723531483229</v>
      </c>
      <c r="D317" s="35" t="n">
        <v>-1.0403603592349</v>
      </c>
      <c r="E317" s="35" t="n">
        <v>0.294952552473295</v>
      </c>
      <c r="F317" s="35" t="n">
        <v>-1.24065975122006</v>
      </c>
      <c r="G317" s="35" t="n">
        <v>-1.27738112477115</v>
      </c>
      <c r="H317" s="35" t="n">
        <v>0.339897812348627</v>
      </c>
      <c r="I317" s="35" t="n">
        <v>-0.177713971003378</v>
      </c>
      <c r="J317" s="35" t="n">
        <v>-0.623149767172934</v>
      </c>
      <c r="K317" s="35" t="n">
        <v>-0.0235517917781704</v>
      </c>
      <c r="L317" s="35" t="n">
        <v>0.257230991175937</v>
      </c>
      <c r="M317" s="35" t="n">
        <v>-0.982206391685218</v>
      </c>
      <c r="R317" s="36" t="n">
        <v>157.575642827</v>
      </c>
    </row>
    <row r="318" customFormat="false" ht="15" hidden="false" customHeight="false" outlineLevel="0" collapsed="false">
      <c r="A318" s="2" t="n">
        <v>314</v>
      </c>
      <c r="B318" s="35" t="n">
        <v>0.248688294598894</v>
      </c>
      <c r="C318" s="35" t="n">
        <v>1.02499806839187</v>
      </c>
      <c r="D318" s="35" t="n">
        <v>2.67600647384276</v>
      </c>
      <c r="E318" s="35" t="n">
        <v>-0.822257190762994</v>
      </c>
      <c r="F318" s="35" t="n">
        <v>-1.09124824113152</v>
      </c>
      <c r="G318" s="35" t="n">
        <v>1.14457698764658</v>
      </c>
      <c r="H318" s="35" t="n">
        <v>1.08742759819923</v>
      </c>
      <c r="I318" s="35" t="n">
        <v>0.177318535250162</v>
      </c>
      <c r="J318" s="35" t="n">
        <v>-1.14148419996183</v>
      </c>
      <c r="K318" s="35" t="n">
        <v>0.830026054029724</v>
      </c>
      <c r="L318" s="35" t="n">
        <v>-2.58639870192017</v>
      </c>
      <c r="M318" s="35" t="n">
        <v>-0.00723795021375035</v>
      </c>
    </row>
    <row r="319" customFormat="false" ht="15" hidden="false" customHeight="false" outlineLevel="0" collapsed="false">
      <c r="A319" s="2" t="n">
        <v>315</v>
      </c>
      <c r="B319" s="35" t="n">
        <v>-0.953411834292076</v>
      </c>
      <c r="C319" s="35" t="n">
        <v>-0.579493980363928</v>
      </c>
      <c r="D319" s="35" t="n">
        <v>2.14157683057583</v>
      </c>
      <c r="E319" s="35" t="n">
        <v>-0.0328571947112911</v>
      </c>
      <c r="F319" s="35" t="n">
        <v>1.64853644259528</v>
      </c>
      <c r="G319" s="35" t="n">
        <v>0.244665799658984</v>
      </c>
      <c r="H319" s="35" t="n">
        <v>-1.44555272058396</v>
      </c>
      <c r="I319" s="35" t="n">
        <v>-0.666329894180273</v>
      </c>
      <c r="J319" s="35" t="n">
        <v>-0.0567738827022234</v>
      </c>
      <c r="K319" s="35" t="n">
        <v>-1.54578319026975</v>
      </c>
      <c r="L319" s="35" t="n">
        <v>-1.53472866720885</v>
      </c>
      <c r="M319" s="35" t="n">
        <v>1.5256073253181</v>
      </c>
      <c r="Q319" s="36" t="n">
        <v>74.2569834823766</v>
      </c>
      <c r="V319" s="36" t="n">
        <v>138.305154696616</v>
      </c>
    </row>
    <row r="320" customFormat="false" ht="15" hidden="false" customHeight="false" outlineLevel="0" collapsed="false">
      <c r="A320" s="2" t="n">
        <v>316</v>
      </c>
      <c r="B320" s="35" t="n">
        <v>-0.914282663296273</v>
      </c>
      <c r="C320" s="35" t="n">
        <v>-0.142337540909239</v>
      </c>
      <c r="D320" s="35" t="n">
        <v>0.952397470473539</v>
      </c>
      <c r="E320" s="35" t="n">
        <v>0.142336220533921</v>
      </c>
      <c r="F320" s="35" t="n">
        <v>0.345964382956183</v>
      </c>
      <c r="G320" s="35" t="n">
        <v>1.59538406357166</v>
      </c>
      <c r="H320" s="35" t="n">
        <v>-1.25056045942739</v>
      </c>
      <c r="I320" s="35" t="n">
        <v>0.332671403749334</v>
      </c>
      <c r="J320" s="35" t="n">
        <v>0.847748493219468</v>
      </c>
      <c r="K320" s="35" t="n">
        <v>0.824367924813673</v>
      </c>
      <c r="L320" s="35" t="n">
        <v>-0.67306522756025</v>
      </c>
      <c r="M320" s="35" t="n">
        <v>-1.17404862482101</v>
      </c>
    </row>
    <row r="321" customFormat="false" ht="15" hidden="false" customHeight="false" outlineLevel="0" collapsed="false">
      <c r="A321" s="2" t="n">
        <v>317</v>
      </c>
      <c r="B321" s="35" t="n">
        <v>-1.03165116382937</v>
      </c>
      <c r="C321" s="35" t="n">
        <v>1.6869701835564</v>
      </c>
      <c r="D321" s="35" t="n">
        <v>1.32736589711684</v>
      </c>
      <c r="E321" s="35" t="n">
        <v>0.108316700826912</v>
      </c>
      <c r="F321" s="35" t="n">
        <v>-0.360169636580882</v>
      </c>
      <c r="G321" s="35" t="n">
        <v>0.639587065977552</v>
      </c>
      <c r="H321" s="35" t="n">
        <v>1.03954784261224</v>
      </c>
      <c r="I321" s="35" t="n">
        <v>0.493453503849055</v>
      </c>
      <c r="J321" s="35" t="n">
        <v>0.747106405612546</v>
      </c>
      <c r="K321" s="35" t="n">
        <v>0.472877191057302</v>
      </c>
      <c r="L321" s="35" t="n">
        <v>-1.12773854762596</v>
      </c>
      <c r="M321" s="35" t="n">
        <v>0.314622963517164</v>
      </c>
      <c r="W321" s="36" t="n">
        <v>132.118522481227</v>
      </c>
    </row>
    <row r="322" customFormat="false" ht="15" hidden="false" customHeight="false" outlineLevel="0" collapsed="false">
      <c r="A322" s="2" t="n">
        <v>318</v>
      </c>
      <c r="B322" s="35" t="n">
        <v>-0.893305494758184</v>
      </c>
      <c r="C322" s="35" t="n">
        <v>-1.00691930226913</v>
      </c>
      <c r="D322" s="35" t="n">
        <v>-1.88110042673598</v>
      </c>
      <c r="E322" s="35" t="n">
        <v>0.572801015773676</v>
      </c>
      <c r="F322" s="35" t="n">
        <v>2.01957329025533</v>
      </c>
      <c r="G322" s="35" t="n">
        <v>-2.1090696274818</v>
      </c>
      <c r="H322" s="35" t="n">
        <v>0.327063749828919</v>
      </c>
      <c r="I322" s="35" t="n">
        <v>-1.27124456163151</v>
      </c>
      <c r="J322" s="35" t="n">
        <v>-0.155779799832972</v>
      </c>
      <c r="K322" s="35" t="n">
        <v>-0.80682670163973</v>
      </c>
      <c r="L322" s="35" t="n">
        <v>-1.20995610971238</v>
      </c>
      <c r="M322" s="35" t="n">
        <v>-1.3711520959166</v>
      </c>
    </row>
    <row r="323" customFormat="false" ht="15" hidden="false" customHeight="false" outlineLevel="0" collapsed="false">
      <c r="A323" s="2" t="n">
        <v>319</v>
      </c>
      <c r="B323" s="35" t="n">
        <v>-1.61480246578271</v>
      </c>
      <c r="C323" s="35" t="n">
        <v>0.107421537313712</v>
      </c>
      <c r="D323" s="35" t="n">
        <v>-0.833797651404522</v>
      </c>
      <c r="E323" s="35" t="n">
        <v>-0.838241328932455</v>
      </c>
      <c r="F323" s="35" t="n">
        <v>0.0656128953221543</v>
      </c>
      <c r="G323" s="35" t="n">
        <v>1.2114554220694</v>
      </c>
      <c r="H323" s="35" t="n">
        <v>-0.890408654077565</v>
      </c>
      <c r="I323" s="35" t="n">
        <v>-0.10971762416357</v>
      </c>
      <c r="J323" s="35" t="n">
        <v>-2.61308320158819</v>
      </c>
      <c r="K323" s="35" t="n">
        <v>0.0790115642459869</v>
      </c>
      <c r="L323" s="35" t="n">
        <v>0.795637963388208</v>
      </c>
      <c r="M323" s="35" t="n">
        <v>-1.76985604803133</v>
      </c>
    </row>
    <row r="324" customFormat="false" ht="15" hidden="false" customHeight="false" outlineLevel="0" collapsed="false">
      <c r="A324" s="2" t="n">
        <v>320</v>
      </c>
      <c r="B324" s="35" t="n">
        <v>-1.22639991425088</v>
      </c>
      <c r="C324" s="35" t="n">
        <v>-0.532374789744963</v>
      </c>
      <c r="D324" s="35" t="n">
        <v>0.237140431449388</v>
      </c>
      <c r="E324" s="35" t="n">
        <v>-0.00560318276199123</v>
      </c>
      <c r="F324" s="35" t="n">
        <v>-1.39427569936865</v>
      </c>
      <c r="G324" s="35" t="n">
        <v>1.19299167517785</v>
      </c>
      <c r="H324" s="35" t="n">
        <v>-2.87172781417222</v>
      </c>
      <c r="I324" s="35" t="n">
        <v>-0.405148536069142</v>
      </c>
      <c r="J324" s="35" t="n">
        <v>0.597267323868808</v>
      </c>
      <c r="K324" s="35" t="n">
        <v>-2.21213531597154</v>
      </c>
      <c r="L324" s="35" t="n">
        <v>-0.216296300306389</v>
      </c>
      <c r="M324" s="35" t="n">
        <v>0.147685227309036</v>
      </c>
      <c r="O324" s="36" t="n">
        <v>74.251825884874</v>
      </c>
    </row>
    <row r="325" customFormat="false" ht="15" hidden="false" customHeight="false" outlineLevel="0" collapsed="false">
      <c r="A325" s="2" t="n">
        <v>321</v>
      </c>
      <c r="B325" s="35" t="n">
        <v>0.0771919195767852</v>
      </c>
      <c r="C325" s="35" t="n">
        <v>0.602663623839192</v>
      </c>
      <c r="D325" s="35" t="n">
        <v>-0.0727208852341897</v>
      </c>
      <c r="E325" s="35" t="n">
        <v>0.19965348772865</v>
      </c>
      <c r="F325" s="35" t="n">
        <v>-0.0963655189215227</v>
      </c>
      <c r="G325" s="35" t="n">
        <v>-1.66780844035292</v>
      </c>
      <c r="H325" s="35" t="n">
        <v>-0.104015277486894</v>
      </c>
      <c r="I325" s="35" t="n">
        <v>1.22896287197366</v>
      </c>
      <c r="J325" s="35" t="n">
        <v>0.441526585003268</v>
      </c>
      <c r="K325" s="35" t="n">
        <v>0.373102036217601</v>
      </c>
      <c r="L325" s="35" t="n">
        <v>0.0382628070960255</v>
      </c>
      <c r="M325" s="35" t="n">
        <v>0.778679710354135</v>
      </c>
    </row>
    <row r="326" customFormat="false" ht="15" hidden="false" customHeight="false" outlineLevel="0" collapsed="false">
      <c r="A326" s="2" t="n">
        <v>322</v>
      </c>
      <c r="B326" s="35" t="n">
        <v>-0.924354458350424</v>
      </c>
      <c r="C326" s="35" t="n">
        <v>0.495189356473136</v>
      </c>
      <c r="D326" s="35" t="n">
        <v>0.413652610011099</v>
      </c>
      <c r="E326" s="35" t="n">
        <v>0.996477018042328</v>
      </c>
      <c r="F326" s="35" t="n">
        <v>0.556711143757518</v>
      </c>
      <c r="G326" s="35" t="n">
        <v>1.94480728805821</v>
      </c>
      <c r="H326" s="35" t="n">
        <v>-1.35532939295847</v>
      </c>
      <c r="I326" s="35" t="n">
        <v>-0.220888499183357</v>
      </c>
      <c r="J326" s="35" t="n">
        <v>1.699146062269</v>
      </c>
      <c r="K326" s="35" t="n">
        <v>0.120895262840079</v>
      </c>
      <c r="L326" s="35" t="n">
        <v>-0.0806984550306593</v>
      </c>
      <c r="M326" s="35" t="n">
        <v>1.38251490582362</v>
      </c>
    </row>
    <row r="327" customFormat="false" ht="15" hidden="false" customHeight="false" outlineLevel="0" collapsed="false">
      <c r="A327" s="2" t="n">
        <v>323</v>
      </c>
      <c r="B327" s="35" t="n">
        <v>3.23390189977706</v>
      </c>
      <c r="C327" s="35" t="n">
        <v>-0.140821171361871</v>
      </c>
      <c r="D327" s="35" t="n">
        <v>-0.314178359917399</v>
      </c>
      <c r="E327" s="35" t="n">
        <v>-1.28010749423081</v>
      </c>
      <c r="F327" s="35" t="n">
        <v>-0.0167132277495712</v>
      </c>
      <c r="G327" s="35" t="n">
        <v>-1.51907867163709</v>
      </c>
      <c r="H327" s="35" t="n">
        <v>-0.647739376097935</v>
      </c>
      <c r="I327" s="35" t="n">
        <v>-1.43849434547764</v>
      </c>
      <c r="J327" s="35" t="n">
        <v>-0.752486275974797</v>
      </c>
      <c r="K327" s="35" t="n">
        <v>-0.696578581817932</v>
      </c>
      <c r="L327" s="35" t="n">
        <v>-0.157093762266954</v>
      </c>
      <c r="M327" s="35" t="n">
        <v>1.02893345232625</v>
      </c>
    </row>
    <row r="328" customFormat="false" ht="15" hidden="false" customHeight="false" outlineLevel="0" collapsed="false">
      <c r="A328" s="2" t="n">
        <v>324</v>
      </c>
      <c r="B328" s="35" t="n">
        <v>-0.86001306213048</v>
      </c>
      <c r="C328" s="35" t="n">
        <v>1.68496055274763</v>
      </c>
      <c r="D328" s="35" t="n">
        <v>-0.287536757743695</v>
      </c>
      <c r="E328" s="35" t="n">
        <v>0.783706631766113</v>
      </c>
      <c r="F328" s="35" t="n">
        <v>1.11164456230518</v>
      </c>
      <c r="G328" s="35" t="n">
        <v>-2.17285804757837</v>
      </c>
      <c r="H328" s="35" t="n">
        <v>1.18681243681455</v>
      </c>
      <c r="I328" s="35" t="n">
        <v>0.136246890419691</v>
      </c>
      <c r="J328" s="35" t="n">
        <v>0.65847806475013</v>
      </c>
      <c r="K328" s="35" t="n">
        <v>-0.459665145947755</v>
      </c>
      <c r="L328" s="35" t="n">
        <v>-0.82937899188979</v>
      </c>
      <c r="M328" s="35" t="n">
        <v>-0.0939357932905579</v>
      </c>
    </row>
    <row r="329" customFormat="false" ht="15" hidden="false" customHeight="false" outlineLevel="0" collapsed="false">
      <c r="A329" s="2" t="n">
        <v>325</v>
      </c>
      <c r="B329" s="35" t="n">
        <v>0.416023204059736</v>
      </c>
      <c r="C329" s="35" t="n">
        <v>1.52631125245385</v>
      </c>
      <c r="D329" s="35" t="n">
        <v>-0.663081312308725</v>
      </c>
      <c r="E329" s="35" t="n">
        <v>-0.498306832394566</v>
      </c>
      <c r="F329" s="35" t="n">
        <v>0.218514506727876</v>
      </c>
      <c r="G329" s="35" t="n">
        <v>0.767153481204788</v>
      </c>
      <c r="H329" s="35" t="n">
        <v>1.14720788637035</v>
      </c>
      <c r="I329" s="35" t="n">
        <v>-2.60757235971259</v>
      </c>
      <c r="J329" s="35" t="n">
        <v>1.67675054538141</v>
      </c>
      <c r="K329" s="35" t="n">
        <v>-1.56305273773744</v>
      </c>
      <c r="L329" s="35" t="n">
        <v>-0.437449366993286</v>
      </c>
      <c r="M329" s="35" t="n">
        <v>0.0556353331315055</v>
      </c>
    </row>
    <row r="330" customFormat="false" ht="15" hidden="false" customHeight="false" outlineLevel="0" collapsed="false">
      <c r="A330" s="2" t="n">
        <v>326</v>
      </c>
      <c r="B330" s="35" t="n">
        <v>-1.55215036814428</v>
      </c>
      <c r="C330" s="35" t="n">
        <v>0.701377471273856</v>
      </c>
      <c r="D330" s="35" t="n">
        <v>-0.574737417466681</v>
      </c>
      <c r="E330" s="35" t="n">
        <v>0.101044091819788</v>
      </c>
      <c r="F330" s="35" t="n">
        <v>0.167490594212328</v>
      </c>
      <c r="G330" s="35" t="n">
        <v>-0.225889960378194</v>
      </c>
      <c r="H330" s="35" t="n">
        <v>-0.811708808387989</v>
      </c>
      <c r="I330" s="35" t="n">
        <v>-0.519515033611176</v>
      </c>
      <c r="J330" s="35" t="n">
        <v>-0.65599861755209</v>
      </c>
      <c r="K330" s="35" t="n">
        <v>1.01335886298815</v>
      </c>
      <c r="L330" s="35" t="n">
        <v>-0.717047797922961</v>
      </c>
      <c r="M330" s="35" t="n">
        <v>-1.47636365915055</v>
      </c>
      <c r="U330" s="36" t="n">
        <v>93.9336111092963</v>
      </c>
    </row>
    <row r="331" customFormat="false" ht="15" hidden="false" customHeight="false" outlineLevel="0" collapsed="false">
      <c r="A331" s="2" t="n">
        <v>327</v>
      </c>
      <c r="B331" s="35" t="n">
        <v>-0.312568152586604</v>
      </c>
      <c r="C331" s="35" t="n">
        <v>-0.791297201324918</v>
      </c>
      <c r="D331" s="35" t="n">
        <v>-0.350512915127531</v>
      </c>
      <c r="E331" s="35" t="n">
        <v>-0.464861821109824</v>
      </c>
      <c r="F331" s="35" t="n">
        <v>-0.833494819455586</v>
      </c>
      <c r="G331" s="35" t="n">
        <v>-1.08877242057468</v>
      </c>
      <c r="H331" s="35" t="n">
        <v>-1.65679104247403</v>
      </c>
      <c r="I331" s="35" t="n">
        <v>-1.16393281443631</v>
      </c>
      <c r="J331" s="35" t="n">
        <v>-1.04639593286531</v>
      </c>
      <c r="K331" s="35" t="n">
        <v>-1.40610176637186</v>
      </c>
      <c r="L331" s="35" t="n">
        <v>-0.237755606476442</v>
      </c>
      <c r="M331" s="35" t="n">
        <v>-1.43446291271295</v>
      </c>
    </row>
    <row r="332" customFormat="false" ht="15" hidden="false" customHeight="false" outlineLevel="0" collapsed="false">
      <c r="A332" s="2" t="n">
        <v>328</v>
      </c>
      <c r="B332" s="35" t="n">
        <v>-0.591259752556613</v>
      </c>
      <c r="C332" s="35" t="n">
        <v>-0.418036309154793</v>
      </c>
      <c r="D332" s="35" t="n">
        <v>-0.210601210737669</v>
      </c>
      <c r="E332" s="35" t="n">
        <v>0.062777727110781</v>
      </c>
      <c r="F332" s="35" t="n">
        <v>0.367007597184247</v>
      </c>
      <c r="G332" s="35" t="n">
        <v>-0.266177171599952</v>
      </c>
      <c r="H332" s="35" t="n">
        <v>-0.576833971510845</v>
      </c>
      <c r="I332" s="35" t="n">
        <v>2.33168182630939</v>
      </c>
      <c r="J332" s="35" t="n">
        <v>1.01672966497384</v>
      </c>
      <c r="K332" s="35" t="n">
        <v>0.922704900391211</v>
      </c>
      <c r="L332" s="35" t="n">
        <v>0.793187602817149</v>
      </c>
      <c r="M332" s="35" t="n">
        <v>0.99231269552705</v>
      </c>
      <c r="N332" s="36" t="n">
        <v>162.118610987018</v>
      </c>
    </row>
    <row r="333" customFormat="false" ht="15" hidden="false" customHeight="false" outlineLevel="0" collapsed="false">
      <c r="A333" s="2" t="n">
        <v>329</v>
      </c>
      <c r="B333" s="35" t="n">
        <v>-0.121633926608301</v>
      </c>
      <c r="C333" s="35" t="n">
        <v>0.0653968213231669</v>
      </c>
      <c r="D333" s="35" t="n">
        <v>-0.808018042027056</v>
      </c>
      <c r="E333" s="35" t="n">
        <v>0.0403499446641688</v>
      </c>
      <c r="F333" s="35" t="n">
        <v>-0.0856013992459248</v>
      </c>
      <c r="G333" s="35" t="n">
        <v>0.674604782985654</v>
      </c>
      <c r="H333" s="35" t="n">
        <v>-0.208266821948533</v>
      </c>
      <c r="I333" s="35" t="n">
        <v>-0.769292303082633</v>
      </c>
      <c r="J333" s="35" t="n">
        <v>-0.329508375831204</v>
      </c>
      <c r="K333" s="35" t="n">
        <v>-0.410290173147338</v>
      </c>
      <c r="L333" s="35" t="n">
        <v>0.199472624233182</v>
      </c>
      <c r="M333" s="35" t="n">
        <v>1.00235408319153</v>
      </c>
    </row>
    <row r="334" customFormat="false" ht="15" hidden="false" customHeight="false" outlineLevel="0" collapsed="false">
      <c r="A334" s="2" t="n">
        <v>330</v>
      </c>
      <c r="B334" s="35" t="n">
        <v>1.2945406371939</v>
      </c>
      <c r="C334" s="35" t="n">
        <v>-1.63320390289608</v>
      </c>
      <c r="D334" s="35" t="n">
        <v>0.768668343822323</v>
      </c>
      <c r="E334" s="35" t="n">
        <v>-0.552202811433387</v>
      </c>
      <c r="F334" s="35" t="n">
        <v>0.64439127627985</v>
      </c>
      <c r="G334" s="35" t="n">
        <v>0.535227534002143</v>
      </c>
      <c r="H334" s="35" t="n">
        <v>-0.745004778520401</v>
      </c>
      <c r="I334" s="35" t="n">
        <v>-1.65583197205304</v>
      </c>
      <c r="J334" s="35" t="n">
        <v>0.2598897037885</v>
      </c>
      <c r="K334" s="35" t="n">
        <v>-1.40154336079245</v>
      </c>
      <c r="L334" s="35" t="n">
        <v>-0.142104619002974</v>
      </c>
      <c r="M334" s="35" t="n">
        <v>-1.12738074471713</v>
      </c>
    </row>
    <row r="335" customFormat="false" ht="15" hidden="false" customHeight="false" outlineLevel="0" collapsed="false">
      <c r="A335" s="2" t="n">
        <v>331</v>
      </c>
      <c r="B335" s="35" t="n">
        <v>-0.208273338948277</v>
      </c>
      <c r="C335" s="35" t="n">
        <v>-1.0010601892183</v>
      </c>
      <c r="D335" s="35" t="n">
        <v>-1.24739732839301</v>
      </c>
      <c r="E335" s="35" t="n">
        <v>-2.10568298803854</v>
      </c>
      <c r="F335" s="35" t="n">
        <v>-1.08513747200104</v>
      </c>
      <c r="G335" s="35" t="n">
        <v>-0.0396684730735561</v>
      </c>
      <c r="H335" s="35" t="n">
        <v>-1.42812192429995</v>
      </c>
      <c r="I335" s="35" t="n">
        <v>-0.0504196109420128</v>
      </c>
      <c r="J335" s="35" t="n">
        <v>1.68837210608382</v>
      </c>
      <c r="K335" s="35" t="n">
        <v>0.2348914863219</v>
      </c>
      <c r="L335" s="35" t="n">
        <v>0.343376952828186</v>
      </c>
      <c r="M335" s="35" t="n">
        <v>0.239705302075963</v>
      </c>
    </row>
    <row r="336" customFormat="false" ht="15" hidden="false" customHeight="false" outlineLevel="0" collapsed="false">
      <c r="A336" s="2" t="n">
        <v>332</v>
      </c>
      <c r="B336" s="35" t="n">
        <v>-1.25019962542875</v>
      </c>
      <c r="C336" s="35" t="n">
        <v>0.290616306390756</v>
      </c>
      <c r="D336" s="35" t="n">
        <v>2.471293969968</v>
      </c>
      <c r="E336" s="35" t="n">
        <v>0.523902433203832</v>
      </c>
      <c r="F336" s="35" t="n">
        <v>1.24698294269284</v>
      </c>
      <c r="G336" s="35" t="n">
        <v>0.188882401102533</v>
      </c>
      <c r="H336" s="35" t="n">
        <v>1.75242245240579</v>
      </c>
      <c r="I336" s="35" t="n">
        <v>0.355862989093168</v>
      </c>
      <c r="J336" s="35" t="n">
        <v>0.505498752409199</v>
      </c>
      <c r="K336" s="35" t="n">
        <v>0.120449963895483</v>
      </c>
      <c r="L336" s="35" t="n">
        <v>1.65645208036478</v>
      </c>
      <c r="M336" s="35" t="n">
        <v>0.430795705828254</v>
      </c>
    </row>
    <row r="337" customFormat="false" ht="15" hidden="false" customHeight="false" outlineLevel="0" collapsed="false">
      <c r="A337" s="2" t="n">
        <v>333</v>
      </c>
      <c r="B337" s="35" t="n">
        <v>0.0834700443327452</v>
      </c>
      <c r="C337" s="35" t="n">
        <v>0.308361238607935</v>
      </c>
      <c r="D337" s="35" t="n">
        <v>-1.31254436898448</v>
      </c>
      <c r="E337" s="35" t="n">
        <v>1.47598200590577</v>
      </c>
      <c r="F337" s="35" t="n">
        <v>-1.29102333742425</v>
      </c>
      <c r="G337" s="35" t="n">
        <v>0.762748564206217</v>
      </c>
      <c r="H337" s="35" t="n">
        <v>1.97686950136677</v>
      </c>
      <c r="I337" s="35" t="n">
        <v>0.660298480845629</v>
      </c>
      <c r="J337" s="35" t="n">
        <v>0.42352368350555</v>
      </c>
      <c r="K337" s="35" t="n">
        <v>0.25381295835694</v>
      </c>
      <c r="L337" s="35" t="n">
        <v>-0.116028708141307</v>
      </c>
      <c r="M337" s="35" t="n">
        <v>0.198536735589254</v>
      </c>
    </row>
    <row r="338" customFormat="false" ht="15" hidden="false" customHeight="false" outlineLevel="0" collapsed="false">
      <c r="A338" s="2" t="n">
        <v>334</v>
      </c>
      <c r="B338" s="35" t="n">
        <v>-1.00381492596445</v>
      </c>
      <c r="C338" s="35" t="n">
        <v>-0.676726920147347</v>
      </c>
      <c r="D338" s="35" t="n">
        <v>-0.635078285892064</v>
      </c>
      <c r="E338" s="35" t="n">
        <v>-0.0873908033942029</v>
      </c>
      <c r="F338" s="35" t="n">
        <v>-1.30540270220135</v>
      </c>
      <c r="G338" s="35" t="n">
        <v>-0.993992853047863</v>
      </c>
      <c r="H338" s="35" t="n">
        <v>1.06020765203572</v>
      </c>
      <c r="I338" s="35" t="n">
        <v>-0.700465471359713</v>
      </c>
      <c r="J338" s="35" t="n">
        <v>1.15733376639661</v>
      </c>
      <c r="K338" s="35" t="n">
        <v>0.683712228859394</v>
      </c>
      <c r="L338" s="35" t="n">
        <v>-0.337838057796894</v>
      </c>
      <c r="M338" s="35" t="n">
        <v>1.18990712670207</v>
      </c>
    </row>
    <row r="339" customFormat="false" ht="15" hidden="false" customHeight="false" outlineLevel="0" collapsed="false">
      <c r="A339" s="2" t="n">
        <v>335</v>
      </c>
      <c r="B339" s="35" t="n">
        <v>-0.152955705594709</v>
      </c>
      <c r="C339" s="35" t="n">
        <v>-1.53578429583716</v>
      </c>
      <c r="D339" s="35" t="n">
        <v>-0.692509904359576</v>
      </c>
      <c r="E339" s="35" t="n">
        <v>0.102028670002216</v>
      </c>
      <c r="F339" s="35" t="n">
        <v>0.169081725966002</v>
      </c>
      <c r="G339" s="35" t="n">
        <v>0.575344538234667</v>
      </c>
      <c r="H339" s="35" t="n">
        <v>1.41642311424193</v>
      </c>
      <c r="I339" s="35" t="n">
        <v>1.20657448702579</v>
      </c>
      <c r="J339" s="35" t="n">
        <v>0.000834613724241773</v>
      </c>
      <c r="K339" s="35" t="n">
        <v>-0.997053408872297</v>
      </c>
      <c r="L339" s="35" t="n">
        <v>-0.247775838440776</v>
      </c>
      <c r="M339" s="35" t="n">
        <v>-0.400652970828914</v>
      </c>
    </row>
    <row r="340" customFormat="false" ht="15" hidden="false" customHeight="false" outlineLevel="0" collapsed="false">
      <c r="A340" s="2" t="n">
        <v>336</v>
      </c>
      <c r="B340" s="35" t="n">
        <v>1.57305452955984</v>
      </c>
      <c r="C340" s="35" t="n">
        <v>-0.960993754277505</v>
      </c>
      <c r="D340" s="35" t="n">
        <v>-0.187038265542217</v>
      </c>
      <c r="E340" s="35" t="n">
        <v>-0.363779513030988</v>
      </c>
      <c r="F340" s="35" t="n">
        <v>-1.26367662740169</v>
      </c>
      <c r="G340" s="35" t="n">
        <v>0.908555317445013</v>
      </c>
      <c r="H340" s="35" t="n">
        <v>0.692981069285735</v>
      </c>
      <c r="I340" s="35" t="n">
        <v>1.07840565653791</v>
      </c>
      <c r="J340" s="35" t="n">
        <v>1.03958109805805</v>
      </c>
      <c r="K340" s="35" t="n">
        <v>2.00163998067276</v>
      </c>
      <c r="L340" s="35" t="n">
        <v>-0.725412178057934</v>
      </c>
      <c r="M340" s="35" t="n">
        <v>0.43531282880797</v>
      </c>
    </row>
    <row r="341" customFormat="false" ht="15" hidden="false" customHeight="false" outlineLevel="0" collapsed="false">
      <c r="A341" s="2" t="n">
        <v>337</v>
      </c>
      <c r="B341" s="35" t="n">
        <v>0.930276044366804</v>
      </c>
      <c r="C341" s="35" t="n">
        <v>-2.23592529664277</v>
      </c>
      <c r="D341" s="35" t="n">
        <v>-0.830090113542384</v>
      </c>
      <c r="E341" s="35" t="n">
        <v>0.544446432074917</v>
      </c>
      <c r="F341" s="35" t="n">
        <v>-0.286799591965988</v>
      </c>
      <c r="G341" s="35" t="n">
        <v>-0.295390635384424</v>
      </c>
      <c r="H341" s="35" t="n">
        <v>0.101939858153282</v>
      </c>
      <c r="I341" s="35" t="n">
        <v>1.46596755864113</v>
      </c>
      <c r="J341" s="35" t="n">
        <v>-0.00793066982592909</v>
      </c>
      <c r="K341" s="35" t="n">
        <v>-1.13681946632322</v>
      </c>
      <c r="L341" s="35" t="n">
        <v>-1.28953005126741</v>
      </c>
      <c r="M341" s="35" t="n">
        <v>0.769888277601756</v>
      </c>
      <c r="V341" s="36" t="n">
        <v>157.591120034342</v>
      </c>
    </row>
    <row r="342" customFormat="false" ht="15" hidden="false" customHeight="false" outlineLevel="0" collapsed="false">
      <c r="A342" s="2" t="n">
        <v>338</v>
      </c>
      <c r="B342" s="35" t="n">
        <v>1.06717873099503</v>
      </c>
      <c r="C342" s="35" t="n">
        <v>1.30295521565941</v>
      </c>
      <c r="D342" s="35" t="n">
        <v>0.0334083818211781</v>
      </c>
      <c r="E342" s="35" t="n">
        <v>-0.41526922602033</v>
      </c>
      <c r="F342" s="35" t="n">
        <v>-0.0508414292236769</v>
      </c>
      <c r="G342" s="35" t="n">
        <v>-0.480630609547606</v>
      </c>
      <c r="H342" s="35" t="n">
        <v>1.66611940541805</v>
      </c>
      <c r="I342" s="35" t="n">
        <v>1.46622488837921</v>
      </c>
      <c r="J342" s="35" t="n">
        <v>1.9899304994184</v>
      </c>
      <c r="K342" s="35" t="n">
        <v>-1.2130140054221</v>
      </c>
      <c r="L342" s="35" t="n">
        <v>2.49223185642539</v>
      </c>
      <c r="M342" s="35" t="n">
        <v>-0.172053836971567</v>
      </c>
      <c r="S342" s="36" t="n">
        <v>97.4313572498083</v>
      </c>
    </row>
    <row r="343" customFormat="false" ht="15" hidden="false" customHeight="false" outlineLevel="0" collapsed="false">
      <c r="A343" s="2" t="n">
        <v>339</v>
      </c>
      <c r="B343" s="35" t="n">
        <v>0.521299912052656</v>
      </c>
      <c r="C343" s="35" t="n">
        <v>1.22389424241625</v>
      </c>
      <c r="D343" s="35" t="n">
        <v>1.24561685993549</v>
      </c>
      <c r="E343" s="35" t="n">
        <v>0.899695180734633</v>
      </c>
      <c r="F343" s="35" t="n">
        <v>-1.7894028875372</v>
      </c>
      <c r="G343" s="35" t="n">
        <v>0.58738341504917</v>
      </c>
      <c r="H343" s="35" t="n">
        <v>0.507567853325065</v>
      </c>
      <c r="I343" s="35" t="n">
        <v>0.959806464856195</v>
      </c>
      <c r="J343" s="35" t="n">
        <v>-0.816618012541819</v>
      </c>
      <c r="K343" s="35" t="n">
        <v>0.450957954898156</v>
      </c>
      <c r="L343" s="35" t="n">
        <v>-0.947933344103375</v>
      </c>
      <c r="M343" s="35" t="n">
        <v>-1.17892732824493</v>
      </c>
    </row>
    <row r="344" customFormat="false" ht="15" hidden="false" customHeight="false" outlineLevel="0" collapsed="false">
      <c r="A344" s="2" t="n">
        <v>340</v>
      </c>
      <c r="B344" s="35" t="n">
        <v>-0.0315843235055551</v>
      </c>
      <c r="C344" s="35" t="n">
        <v>-0.335791879536293</v>
      </c>
      <c r="D344" s="35" t="n">
        <v>0.940562284396708</v>
      </c>
      <c r="E344" s="35" t="n">
        <v>0.842921603176676</v>
      </c>
      <c r="F344" s="35" t="n">
        <v>0.511576953372423</v>
      </c>
      <c r="G344" s="35" t="n">
        <v>-0.349132606553922</v>
      </c>
      <c r="H344" s="35" t="n">
        <v>0.621936293002355</v>
      </c>
      <c r="I344" s="35" t="n">
        <v>0.000977047994229143</v>
      </c>
      <c r="J344" s="35" t="n">
        <v>-0.104795419224686</v>
      </c>
      <c r="K344" s="35" t="n">
        <v>0.5056079309728</v>
      </c>
      <c r="L344" s="35" t="n">
        <v>0.0604949238387625</v>
      </c>
      <c r="M344" s="35" t="n">
        <v>0.270166213176877</v>
      </c>
    </row>
    <row r="345" customFormat="false" ht="15" hidden="false" customHeight="false" outlineLevel="0" collapsed="false">
      <c r="A345" s="2" t="n">
        <v>341</v>
      </c>
      <c r="B345" s="35" t="n">
        <v>-1.55792171748771</v>
      </c>
      <c r="C345" s="35" t="n">
        <v>0.713822402027337</v>
      </c>
      <c r="D345" s="35" t="n">
        <v>0.797091105158554</v>
      </c>
      <c r="E345" s="35" t="n">
        <v>0.548492896577373</v>
      </c>
      <c r="F345" s="35" t="n">
        <v>-0.899020556133819</v>
      </c>
      <c r="G345" s="35" t="n">
        <v>-1.07561642573742</v>
      </c>
      <c r="H345" s="35" t="n">
        <v>1.56918596459181</v>
      </c>
      <c r="I345" s="35" t="n">
        <v>-0.522642728131492</v>
      </c>
      <c r="J345" s="35" t="n">
        <v>0.79093668219051</v>
      </c>
      <c r="K345" s="35" t="n">
        <v>-2.09713435186158</v>
      </c>
      <c r="L345" s="35" t="n">
        <v>-0.0204437043189608</v>
      </c>
      <c r="M345" s="35" t="n">
        <v>-1.14120038196914</v>
      </c>
    </row>
    <row r="346" customFormat="false" ht="15" hidden="false" customHeight="false" outlineLevel="0" collapsed="false">
      <c r="A346" s="2" t="n">
        <v>342</v>
      </c>
      <c r="B346" s="35" t="n">
        <v>-0.484656193375278</v>
      </c>
      <c r="C346" s="35" t="n">
        <v>-0.170324686217042</v>
      </c>
      <c r="D346" s="35" t="n">
        <v>-0.138853257939369</v>
      </c>
      <c r="E346" s="35" t="n">
        <v>-1.57079409619633</v>
      </c>
      <c r="F346" s="35" t="n">
        <v>-0.874979201864527</v>
      </c>
      <c r="G346" s="35" t="n">
        <v>-0.655573412494147</v>
      </c>
      <c r="H346" s="35" t="n">
        <v>-1.47940835674643</v>
      </c>
      <c r="I346" s="35" t="n">
        <v>0.669926776585373</v>
      </c>
      <c r="J346" s="35" t="n">
        <v>0.839701563775764</v>
      </c>
      <c r="K346" s="35" t="n">
        <v>1.73086148112543</v>
      </c>
      <c r="L346" s="35" t="n">
        <v>0.369687476555062</v>
      </c>
      <c r="M346" s="35" t="n">
        <v>0.832525335862166</v>
      </c>
    </row>
    <row r="347" customFormat="false" ht="15" hidden="false" customHeight="false" outlineLevel="0" collapsed="false">
      <c r="A347" s="2" t="n">
        <v>343</v>
      </c>
      <c r="B347" s="35" t="n">
        <v>-0.540691111861514</v>
      </c>
      <c r="C347" s="35" t="n">
        <v>-0.907104836105303</v>
      </c>
      <c r="D347" s="35" t="n">
        <v>-0.435314651836943</v>
      </c>
      <c r="E347" s="35" t="n">
        <v>-0.322293781703713</v>
      </c>
      <c r="F347" s="35" t="n">
        <v>-0.608574017503408</v>
      </c>
      <c r="G347" s="35" t="n">
        <v>-0.131091928161923</v>
      </c>
      <c r="H347" s="35" t="n">
        <v>-0.718480660678876</v>
      </c>
      <c r="I347" s="35" t="n">
        <v>-0.288773538622414</v>
      </c>
      <c r="J347" s="35" t="n">
        <v>-0.587627975749562</v>
      </c>
      <c r="K347" s="35" t="n">
        <v>0.0193182535288477</v>
      </c>
      <c r="L347" s="35" t="n">
        <v>-0.717120587742906</v>
      </c>
      <c r="M347" s="35" t="n">
        <v>0.437049830896276</v>
      </c>
    </row>
    <row r="348" customFormat="false" ht="15" hidden="false" customHeight="false" outlineLevel="0" collapsed="false">
      <c r="A348" s="2" t="n">
        <v>344</v>
      </c>
      <c r="B348" s="35" t="n">
        <v>0.676098180027484</v>
      </c>
      <c r="C348" s="35" t="n">
        <v>-1.26908870725596</v>
      </c>
      <c r="D348" s="35" t="n">
        <v>-0.182820121167491</v>
      </c>
      <c r="E348" s="35" t="n">
        <v>-0.136795001985175</v>
      </c>
      <c r="F348" s="35" t="n">
        <v>-1.3221598152689</v>
      </c>
      <c r="G348" s="35" t="n">
        <v>-0.166063559460194</v>
      </c>
      <c r="H348" s="35" t="n">
        <v>1.89151277721609</v>
      </c>
      <c r="I348" s="35" t="n">
        <v>-0.103557677502017</v>
      </c>
      <c r="J348" s="35" t="n">
        <v>-0.0704139758813181</v>
      </c>
      <c r="K348" s="35" t="n">
        <v>2.00001845531053</v>
      </c>
      <c r="L348" s="35" t="n">
        <v>0.158037818403311</v>
      </c>
      <c r="M348" s="35" t="n">
        <v>-1.0333714367928</v>
      </c>
    </row>
    <row r="349" customFormat="false" ht="15" hidden="false" customHeight="false" outlineLevel="0" collapsed="false">
      <c r="A349" s="2" t="n">
        <v>345</v>
      </c>
      <c r="B349" s="35" t="n">
        <v>0.994511230300957</v>
      </c>
      <c r="C349" s="35" t="n">
        <v>-0.990557704965456</v>
      </c>
      <c r="D349" s="35" t="n">
        <v>1.06976714491932</v>
      </c>
      <c r="E349" s="35" t="n">
        <v>1.3605228840998</v>
      </c>
      <c r="F349" s="35" t="n">
        <v>-0.457301010605815</v>
      </c>
      <c r="G349" s="35" t="n">
        <v>-1.37897918652613</v>
      </c>
      <c r="H349" s="35" t="n">
        <v>-0.145780059883396</v>
      </c>
      <c r="I349" s="35" t="n">
        <v>-0.740178629863995</v>
      </c>
      <c r="J349" s="35" t="n">
        <v>-1.13391097520068</v>
      </c>
      <c r="K349" s="35" t="n">
        <v>1.68481371043826</v>
      </c>
      <c r="L349" s="35" t="n">
        <v>0.37343890869137</v>
      </c>
      <c r="M349" s="35" t="n">
        <v>1.3373922838131</v>
      </c>
    </row>
    <row r="350" customFormat="false" ht="15" hidden="false" customHeight="false" outlineLevel="0" collapsed="false">
      <c r="A350" s="2" t="n">
        <v>346</v>
      </c>
      <c r="B350" s="35" t="n">
        <v>0.478525237308656</v>
      </c>
      <c r="C350" s="35" t="n">
        <v>0.0578510712011332</v>
      </c>
      <c r="D350" s="35" t="n">
        <v>0.832200248873001</v>
      </c>
      <c r="E350" s="35" t="n">
        <v>0.994948221394265</v>
      </c>
      <c r="F350" s="35" t="n">
        <v>0.865365536167465</v>
      </c>
      <c r="G350" s="35" t="n">
        <v>1.43394153154156</v>
      </c>
      <c r="H350" s="35" t="n">
        <v>-0.471998675067589</v>
      </c>
      <c r="I350" s="35" t="n">
        <v>1.17806433869208</v>
      </c>
      <c r="J350" s="35" t="n">
        <v>-1.13738930228119</v>
      </c>
      <c r="K350" s="35" t="n">
        <v>0.241849603878301</v>
      </c>
      <c r="L350" s="35" t="n">
        <v>0.335220394127683</v>
      </c>
      <c r="M350" s="35" t="n">
        <v>1.07814698856034</v>
      </c>
      <c r="X350" s="36" t="n">
        <v>79.4283083084125</v>
      </c>
    </row>
    <row r="351" customFormat="false" ht="15" hidden="false" customHeight="false" outlineLevel="0" collapsed="false">
      <c r="A351" s="2" t="n">
        <v>347</v>
      </c>
      <c r="B351" s="35" t="n">
        <v>-0.799584541075987</v>
      </c>
      <c r="C351" s="35" t="n">
        <v>-1.51083301396428</v>
      </c>
      <c r="D351" s="35" t="n">
        <v>0.474644855674842</v>
      </c>
      <c r="E351" s="35" t="n">
        <v>1.22506206460389</v>
      </c>
      <c r="F351" s="35" t="n">
        <v>-0.390320752386192</v>
      </c>
      <c r="G351" s="35" t="n">
        <v>-0.00442686328255896</v>
      </c>
      <c r="H351" s="35" t="n">
        <v>-0.617298701436043</v>
      </c>
      <c r="I351" s="35" t="n">
        <v>-0.422310157100641</v>
      </c>
      <c r="J351" s="35" t="n">
        <v>-0.712323098572824</v>
      </c>
      <c r="K351" s="35" t="n">
        <v>-1.65233743986157</v>
      </c>
      <c r="L351" s="35" t="n">
        <v>0.501258427465076</v>
      </c>
      <c r="M351" s="35" t="n">
        <v>-0.820370257227641</v>
      </c>
    </row>
    <row r="352" customFormat="false" ht="15" hidden="false" customHeight="false" outlineLevel="0" collapsed="false">
      <c r="A352" s="2" t="n">
        <v>348</v>
      </c>
      <c r="B352" s="35" t="n">
        <v>1.85046616212714</v>
      </c>
      <c r="C352" s="35" t="n">
        <v>-0.523075846213382</v>
      </c>
      <c r="D352" s="35" t="n">
        <v>1.00011818070251</v>
      </c>
      <c r="E352" s="35" t="n">
        <v>0.681322279165814</v>
      </c>
      <c r="F352" s="35" t="n">
        <v>0.337755878480376</v>
      </c>
      <c r="G352" s="35" t="n">
        <v>1.456000065199</v>
      </c>
      <c r="H352" s="35" t="n">
        <v>-0.478551317176742</v>
      </c>
      <c r="I352" s="35" t="n">
        <v>-0.948594656612217</v>
      </c>
      <c r="J352" s="35" t="n">
        <v>0.11364292633618</v>
      </c>
      <c r="K352" s="35" t="n">
        <v>1.38679297708136</v>
      </c>
      <c r="L352" s="35" t="n">
        <v>-1.28973577106254</v>
      </c>
      <c r="M352" s="35" t="n">
        <v>1.00493300933729</v>
      </c>
    </row>
    <row r="353" customFormat="false" ht="15" hidden="false" customHeight="false" outlineLevel="0" collapsed="false">
      <c r="A353" s="2" t="n">
        <v>349</v>
      </c>
      <c r="B353" s="35" t="n">
        <v>1.41984453080342</v>
      </c>
      <c r="C353" s="35" t="n">
        <v>1.11840280967017</v>
      </c>
      <c r="D353" s="35" t="n">
        <v>1.26348177735529</v>
      </c>
      <c r="E353" s="35" t="n">
        <v>0.504118440720848</v>
      </c>
      <c r="F353" s="35" t="n">
        <v>-0.39623286823006</v>
      </c>
      <c r="G353" s="35" t="n">
        <v>-0.431074525978377</v>
      </c>
      <c r="H353" s="35" t="n">
        <v>-0.870733694526021</v>
      </c>
      <c r="I353" s="35" t="n">
        <v>0.684028752507333</v>
      </c>
      <c r="J353" s="35" t="n">
        <v>0.0499305776008507</v>
      </c>
      <c r="K353" s="35" t="n">
        <v>1.37198439344564</v>
      </c>
      <c r="L353" s="35" t="n">
        <v>-0.0256522473416605</v>
      </c>
      <c r="M353" s="35" t="n">
        <v>-0.60436491364831</v>
      </c>
    </row>
    <row r="354" customFormat="false" ht="15" hidden="false" customHeight="false" outlineLevel="0" collapsed="false">
      <c r="A354" s="2" t="n">
        <v>350</v>
      </c>
      <c r="B354" s="35" t="n">
        <v>-0.217647563808852</v>
      </c>
      <c r="C354" s="35" t="n">
        <v>0.0264711736390552</v>
      </c>
      <c r="D354" s="35" t="n">
        <v>1.89070313603819</v>
      </c>
      <c r="E354" s="35" t="n">
        <v>-1.62928759477357</v>
      </c>
      <c r="F354" s="35" t="n">
        <v>-0.0582676711602207</v>
      </c>
      <c r="G354" s="35" t="n">
        <v>0.38463992843457</v>
      </c>
      <c r="H354" s="35" t="n">
        <v>-1.35089126076709</v>
      </c>
      <c r="I354" s="35" t="n">
        <v>1.37942988553145</v>
      </c>
      <c r="J354" s="35" t="n">
        <v>0.346752564578852</v>
      </c>
      <c r="K354" s="35" t="n">
        <v>0.488228332457738</v>
      </c>
      <c r="L354" s="35" t="n">
        <v>1.93226499682681</v>
      </c>
      <c r="M354" s="35" t="n">
        <v>0.334745453261588</v>
      </c>
    </row>
    <row r="355" customFormat="false" ht="15" hidden="false" customHeight="false" outlineLevel="0" collapsed="false">
      <c r="A355" s="2" t="n">
        <v>351</v>
      </c>
      <c r="B355" s="35" t="n">
        <v>0.197114576108254</v>
      </c>
      <c r="C355" s="35" t="n">
        <v>-0.220316144785554</v>
      </c>
      <c r="D355" s="35" t="n">
        <v>0.323926124797053</v>
      </c>
      <c r="E355" s="35" t="n">
        <v>-0.0796042935021845</v>
      </c>
      <c r="F355" s="35" t="n">
        <v>0.641425710361196</v>
      </c>
      <c r="G355" s="35" t="n">
        <v>-0.378833840816977</v>
      </c>
      <c r="H355" s="35" t="n">
        <v>0.19952424471089</v>
      </c>
      <c r="I355" s="35" t="n">
        <v>1.23998082350537</v>
      </c>
      <c r="J355" s="35" t="n">
        <v>-1.30482984795045</v>
      </c>
      <c r="K355" s="35" t="n">
        <v>1.63373281664892</v>
      </c>
      <c r="L355" s="35" t="n">
        <v>-0.203619398595664</v>
      </c>
      <c r="M355" s="35" t="n">
        <v>1.26569091155227</v>
      </c>
    </row>
    <row r="356" customFormat="false" ht="15" hidden="false" customHeight="false" outlineLevel="0" collapsed="false">
      <c r="A356" s="2" t="n">
        <v>352</v>
      </c>
      <c r="B356" s="35" t="n">
        <v>0.640279893074148</v>
      </c>
      <c r="C356" s="35" t="n">
        <v>0.405033305354831</v>
      </c>
      <c r="D356" s="35" t="n">
        <v>-0.624375845527859</v>
      </c>
      <c r="E356" s="35" t="n">
        <v>0.95152956396807</v>
      </c>
      <c r="F356" s="35" t="n">
        <v>0.436031405618899</v>
      </c>
      <c r="G356" s="35" t="n">
        <v>0.368858954112251</v>
      </c>
      <c r="H356" s="35" t="n">
        <v>-1.13596312721384</v>
      </c>
      <c r="I356" s="35" t="n">
        <v>-1.69680720304003</v>
      </c>
      <c r="J356" s="35" t="n">
        <v>-2.11723807314414</v>
      </c>
      <c r="K356" s="35" t="n">
        <v>-0.839912628764789</v>
      </c>
      <c r="L356" s="35" t="n">
        <v>-0.088970761009752</v>
      </c>
      <c r="M356" s="35" t="n">
        <v>-2.08443982698897</v>
      </c>
      <c r="S356" s="36" t="n">
        <v>101.140911013432</v>
      </c>
    </row>
    <row r="357" customFormat="false" ht="15" hidden="false" customHeight="false" outlineLevel="0" collapsed="false">
      <c r="A357" s="2" t="n">
        <v>353</v>
      </c>
      <c r="B357" s="35" t="n">
        <v>0.103891333210894</v>
      </c>
      <c r="C357" s="35" t="n">
        <v>-0.599677639951487</v>
      </c>
      <c r="D357" s="35" t="n">
        <v>0.157434113105919</v>
      </c>
      <c r="E357" s="35" t="n">
        <v>0.42047387404664</v>
      </c>
      <c r="F357" s="35" t="n">
        <v>-0.6398094052563</v>
      </c>
      <c r="G357" s="35" t="n">
        <v>-0.434547752844052</v>
      </c>
      <c r="H357" s="35" t="n">
        <v>-0.991219497101329</v>
      </c>
      <c r="I357" s="35" t="n">
        <v>0.0340993770903901</v>
      </c>
      <c r="J357" s="35" t="n">
        <v>-0.318402034162255</v>
      </c>
      <c r="K357" s="35" t="n">
        <v>0.303532277645358</v>
      </c>
      <c r="L357" s="35" t="n">
        <v>1.8444027016628</v>
      </c>
      <c r="M357" s="35" t="n">
        <v>-0.519080521682505</v>
      </c>
    </row>
    <row r="358" customFormat="false" ht="15" hidden="false" customHeight="false" outlineLevel="0" collapsed="false">
      <c r="A358" s="2" t="n">
        <v>354</v>
      </c>
      <c r="B358" s="35" t="n">
        <v>-0.0985355893800558</v>
      </c>
      <c r="C358" s="35" t="n">
        <v>1.8431414775116</v>
      </c>
      <c r="D358" s="35" t="n">
        <v>-0.453304666368917</v>
      </c>
      <c r="E358" s="35" t="n">
        <v>1.11809600138514</v>
      </c>
      <c r="F358" s="35" t="n">
        <v>1.12983632748363</v>
      </c>
      <c r="G358" s="35" t="n">
        <v>0.0715122003637316</v>
      </c>
      <c r="H358" s="35" t="n">
        <v>0.578333091709629</v>
      </c>
      <c r="I358" s="35" t="n">
        <v>0.407618982077369</v>
      </c>
      <c r="J358" s="35" t="n">
        <v>1.31569775598123</v>
      </c>
      <c r="K358" s="35" t="n">
        <v>-0.513924667306881</v>
      </c>
      <c r="L358" s="35" t="n">
        <v>-1.30356029247214</v>
      </c>
      <c r="M358" s="35" t="n">
        <v>0.2069665258058</v>
      </c>
      <c r="N358" s="36" t="n">
        <v>114.151843649934</v>
      </c>
    </row>
    <row r="359" customFormat="false" ht="15" hidden="false" customHeight="false" outlineLevel="0" collapsed="false">
      <c r="A359" s="2" t="n">
        <v>355</v>
      </c>
      <c r="B359" s="35" t="n">
        <v>0.494419758394187</v>
      </c>
      <c r="C359" s="35" t="n">
        <v>0.512551864857455</v>
      </c>
      <c r="D359" s="35" t="n">
        <v>0.72879069107269</v>
      </c>
      <c r="E359" s="35" t="n">
        <v>0.866561401225207</v>
      </c>
      <c r="F359" s="35" t="n">
        <v>-1.39133652712222</v>
      </c>
      <c r="G359" s="35" t="n">
        <v>-1.7461099816833</v>
      </c>
      <c r="H359" s="35" t="n">
        <v>1.17288834092614</v>
      </c>
      <c r="I359" s="35" t="n">
        <v>0.090142274879384</v>
      </c>
      <c r="J359" s="35" t="n">
        <v>-0.477456425982668</v>
      </c>
      <c r="K359" s="35" t="n">
        <v>-0.152184899687459</v>
      </c>
      <c r="L359" s="35" t="n">
        <v>0.389187255180326</v>
      </c>
      <c r="M359" s="35" t="n">
        <v>1.72512631298675</v>
      </c>
    </row>
    <row r="360" customFormat="false" ht="15" hidden="false" customHeight="false" outlineLevel="0" collapsed="false">
      <c r="A360" s="2" t="n">
        <v>356</v>
      </c>
      <c r="B360" s="35" t="n">
        <v>0.0104060939094365</v>
      </c>
      <c r="C360" s="35" t="n">
        <v>0.0652631697020479</v>
      </c>
      <c r="D360" s="35" t="n">
        <v>-0.787550716731931</v>
      </c>
      <c r="E360" s="35" t="n">
        <v>1.10459869319291</v>
      </c>
      <c r="F360" s="35" t="n">
        <v>-1.14930186711764</v>
      </c>
      <c r="G360" s="35" t="n">
        <v>-0.158289561029332</v>
      </c>
      <c r="H360" s="35" t="n">
        <v>0.257919108815744</v>
      </c>
      <c r="I360" s="35" t="n">
        <v>-0.874175485248768</v>
      </c>
      <c r="J360" s="35" t="n">
        <v>-0.497675270648816</v>
      </c>
      <c r="K360" s="35" t="n">
        <v>1.08429860040203</v>
      </c>
      <c r="L360" s="35" t="n">
        <v>-0.580831069458672</v>
      </c>
      <c r="M360" s="35" t="n">
        <v>0.82114887588475</v>
      </c>
    </row>
    <row r="361" customFormat="false" ht="15" hidden="false" customHeight="false" outlineLevel="0" collapsed="false">
      <c r="A361" s="2" t="n">
        <v>357</v>
      </c>
      <c r="B361" s="35" t="n">
        <v>0.204311361853334</v>
      </c>
      <c r="C361" s="35" t="n">
        <v>-2.48707891829759</v>
      </c>
      <c r="D361" s="35" t="n">
        <v>0.453075279644916</v>
      </c>
      <c r="E361" s="35" t="n">
        <v>0.111703763778743</v>
      </c>
      <c r="F361" s="35" t="n">
        <v>-0.554574588216682</v>
      </c>
      <c r="G361" s="35" t="n">
        <v>0.690201971373277</v>
      </c>
      <c r="H361" s="35" t="n">
        <v>0.161269932831155</v>
      </c>
      <c r="I361" s="35" t="n">
        <v>-1.15466444271864</v>
      </c>
      <c r="J361" s="35" t="n">
        <v>2.08388107954887</v>
      </c>
      <c r="K361" s="35" t="n">
        <v>0.636035763707628</v>
      </c>
      <c r="L361" s="35" t="n">
        <v>1.08713232099018</v>
      </c>
      <c r="M361" s="35" t="n">
        <v>-2.06448216625638</v>
      </c>
    </row>
    <row r="362" customFormat="false" ht="15" hidden="false" customHeight="false" outlineLevel="0" collapsed="false">
      <c r="A362" s="2" t="n">
        <v>358</v>
      </c>
      <c r="B362" s="35" t="n">
        <v>-1.61135015473308</v>
      </c>
      <c r="C362" s="35" t="n">
        <v>1.38829034580191</v>
      </c>
      <c r="D362" s="35" t="n">
        <v>2.47452628030578</v>
      </c>
      <c r="E362" s="35" t="n">
        <v>1.25055084157787</v>
      </c>
      <c r="F362" s="35" t="n">
        <v>0.432215589718505</v>
      </c>
      <c r="G362" s="35" t="n">
        <v>0.451947421420359</v>
      </c>
      <c r="H362" s="35" t="n">
        <v>-0.425550642400948</v>
      </c>
      <c r="I362" s="35" t="n">
        <v>-0.506459914791785</v>
      </c>
      <c r="J362" s="35" t="n">
        <v>-1.35374897597869</v>
      </c>
      <c r="K362" s="35" t="n">
        <v>1.7136036675525</v>
      </c>
      <c r="L362" s="35" t="n">
        <v>1.04514535533584</v>
      </c>
      <c r="M362" s="35" t="n">
        <v>-0.831508753299404</v>
      </c>
    </row>
    <row r="363" customFormat="false" ht="15" hidden="false" customHeight="false" outlineLevel="0" collapsed="false">
      <c r="A363" s="2" t="n">
        <v>359</v>
      </c>
      <c r="B363" s="35" t="n">
        <v>-1.60758929242126</v>
      </c>
      <c r="C363" s="35" t="n">
        <v>1.60311103460676</v>
      </c>
      <c r="D363" s="35" t="n">
        <v>-0.859637236794969</v>
      </c>
      <c r="E363" s="35" t="n">
        <v>-1.20529077744136</v>
      </c>
      <c r="F363" s="35" t="n">
        <v>-0.550960650941579</v>
      </c>
      <c r="G363" s="35" t="n">
        <v>0.423889189701913</v>
      </c>
      <c r="H363" s="35" t="n">
        <v>0.220909882701118</v>
      </c>
      <c r="I363" s="35" t="n">
        <v>-0.0492272941794568</v>
      </c>
      <c r="J363" s="35" t="n">
        <v>-0.442990734821118</v>
      </c>
      <c r="K363" s="35" t="n">
        <v>-0.850259385826037</v>
      </c>
      <c r="L363" s="35" t="n">
        <v>0.967607340964291</v>
      </c>
      <c r="M363" s="35" t="n">
        <v>-0.620601969892731</v>
      </c>
    </row>
    <row r="364" customFormat="false" ht="15" hidden="false" customHeight="false" outlineLevel="0" collapsed="false">
      <c r="A364" s="2" t="n">
        <v>360</v>
      </c>
      <c r="B364" s="35" t="n">
        <v>1.74108671246142</v>
      </c>
      <c r="C364" s="35" t="n">
        <v>-0.86685512938161</v>
      </c>
      <c r="D364" s="35" t="n">
        <v>-0.131740461543769</v>
      </c>
      <c r="E364" s="35" t="n">
        <v>-0.359656510242367</v>
      </c>
      <c r="F364" s="35" t="n">
        <v>0.165818545629173</v>
      </c>
      <c r="G364" s="35" t="n">
        <v>-0.952967669341916</v>
      </c>
      <c r="H364" s="35" t="n">
        <v>0.515730944062729</v>
      </c>
      <c r="I364" s="35" t="n">
        <v>-0.160526450078065</v>
      </c>
      <c r="J364" s="35" t="n">
        <v>2.13557332820268</v>
      </c>
      <c r="K364" s="35" t="n">
        <v>1.23292294884767</v>
      </c>
      <c r="L364" s="35" t="n">
        <v>1.48715239850476</v>
      </c>
      <c r="M364" s="35" t="n">
        <v>0.288172197660611</v>
      </c>
    </row>
    <row r="365" customFormat="false" ht="15" hidden="false" customHeight="false" outlineLevel="0" collapsed="false">
      <c r="A365" s="2" t="n">
        <v>361</v>
      </c>
      <c r="B365" s="35" t="n">
        <v>-1.5223693869382</v>
      </c>
      <c r="C365" s="35" t="n">
        <v>-0.395964781842228</v>
      </c>
      <c r="D365" s="35" t="n">
        <v>1.98157089812949</v>
      </c>
      <c r="E365" s="35" t="n">
        <v>-0.332912916826696</v>
      </c>
      <c r="F365" s="35" t="n">
        <v>1.47052268340437</v>
      </c>
      <c r="G365" s="35" t="n">
        <v>0.37921841111353</v>
      </c>
      <c r="H365" s="35" t="n">
        <v>-1.76209344768646</v>
      </c>
      <c r="I365" s="35" t="n">
        <v>1.22952702562902</v>
      </c>
      <c r="J365" s="35" t="n">
        <v>-0.0525386013195593</v>
      </c>
      <c r="K365" s="35" t="n">
        <v>0.317054423375341</v>
      </c>
      <c r="L365" s="35" t="n">
        <v>0.0875519198997002</v>
      </c>
      <c r="M365" s="35" t="n">
        <v>0.0911089027406228</v>
      </c>
    </row>
    <row r="366" customFormat="false" ht="15" hidden="false" customHeight="false" outlineLevel="0" collapsed="false">
      <c r="A366" s="2" t="n">
        <v>362</v>
      </c>
      <c r="B366" s="35" t="n">
        <v>0.487228827172611</v>
      </c>
      <c r="C366" s="35" t="n">
        <v>-0.266674340782379</v>
      </c>
      <c r="D366" s="35" t="n">
        <v>0.614355152477139</v>
      </c>
      <c r="E366" s="35" t="n">
        <v>-1.21238959277865</v>
      </c>
      <c r="F366" s="35" t="n">
        <v>-0.131578413092425</v>
      </c>
      <c r="G366" s="35" t="n">
        <v>0.0356529911951692</v>
      </c>
      <c r="H366" s="35" t="n">
        <v>0.378553189179669</v>
      </c>
      <c r="I366" s="35" t="n">
        <v>-2.22926465243629</v>
      </c>
      <c r="J366" s="35" t="n">
        <v>-2.275098643084</v>
      </c>
      <c r="K366" s="35" t="n">
        <v>0.0248391273711395</v>
      </c>
      <c r="L366" s="35" t="n">
        <v>-1.74410641883767</v>
      </c>
      <c r="M366" s="35" t="n">
        <v>0.401429017330978</v>
      </c>
    </row>
    <row r="367" customFormat="false" ht="15" hidden="false" customHeight="false" outlineLevel="0" collapsed="false">
      <c r="A367" s="2" t="n">
        <v>363</v>
      </c>
      <c r="B367" s="35" t="n">
        <v>0.320376969389119</v>
      </c>
      <c r="C367" s="35" t="n">
        <v>-0.475710546106238</v>
      </c>
      <c r="D367" s="35" t="n">
        <v>0.775317145767573</v>
      </c>
      <c r="E367" s="35" t="n">
        <v>1.45526329448</v>
      </c>
      <c r="F367" s="35" t="n">
        <v>0.22285939223961</v>
      </c>
      <c r="G367" s="35" t="n">
        <v>-0.0504409977601445</v>
      </c>
      <c r="H367" s="35" t="n">
        <v>3.26108601892249</v>
      </c>
      <c r="I367" s="35" t="n">
        <v>-0.184480048019096</v>
      </c>
      <c r="J367" s="35" t="n">
        <v>-0.739669098586225</v>
      </c>
      <c r="K367" s="35" t="n">
        <v>-0.0608753752621744</v>
      </c>
      <c r="L367" s="35" t="n">
        <v>-0.904894398240001</v>
      </c>
      <c r="M367" s="35" t="n">
        <v>0.63852831636659</v>
      </c>
    </row>
    <row r="368" customFormat="false" ht="15" hidden="false" customHeight="false" outlineLevel="0" collapsed="false">
      <c r="A368" s="2" t="n">
        <v>364</v>
      </c>
      <c r="B368" s="35" t="n">
        <v>0.222508758417874</v>
      </c>
      <c r="C368" s="35" t="n">
        <v>0.922010459403003</v>
      </c>
      <c r="D368" s="35" t="n">
        <v>-0.224668651788313</v>
      </c>
      <c r="E368" s="35" t="n">
        <v>-1.32100460529674</v>
      </c>
      <c r="F368" s="35" t="n">
        <v>-0.0789446577556575</v>
      </c>
      <c r="G368" s="35" t="n">
        <v>-1.03476890221156</v>
      </c>
      <c r="H368" s="35" t="n">
        <v>0.74178855325628</v>
      </c>
      <c r="I368" s="35" t="n">
        <v>0.33631838365281</v>
      </c>
      <c r="J368" s="35" t="n">
        <v>1.60677449253935</v>
      </c>
      <c r="K368" s="35" t="n">
        <v>-0.320737129109555</v>
      </c>
      <c r="L368" s="35" t="n">
        <v>0.595173733005889</v>
      </c>
      <c r="M368" s="35" t="n">
        <v>0.491317784473067</v>
      </c>
      <c r="S368" s="36" t="n">
        <v>102.524040248027</v>
      </c>
    </row>
    <row r="369" customFormat="false" ht="15" hidden="false" customHeight="false" outlineLevel="0" collapsed="false">
      <c r="A369" s="2" t="n">
        <v>365</v>
      </c>
      <c r="B369" s="35" t="n">
        <v>-0.693604728209557</v>
      </c>
      <c r="C369" s="35" t="n">
        <v>0.108148458281162</v>
      </c>
      <c r="D369" s="35" t="n">
        <v>1.0837784224847</v>
      </c>
      <c r="E369" s="35" t="n">
        <v>-0.123267737398439</v>
      </c>
      <c r="F369" s="35" t="n">
        <v>1.47758369584008</v>
      </c>
      <c r="G369" s="35" t="n">
        <v>-0.751899681628809</v>
      </c>
      <c r="H369" s="35" t="n">
        <v>-1.65669809776423</v>
      </c>
      <c r="I369" s="35" t="n">
        <v>0.0313826637975986</v>
      </c>
      <c r="J369" s="35" t="n">
        <v>-0.47518523768686</v>
      </c>
      <c r="K369" s="35" t="n">
        <v>-0.565452981028878</v>
      </c>
      <c r="L369" s="35" t="n">
        <v>-0.801717243261853</v>
      </c>
      <c r="M369" s="35" t="n">
        <v>-1.22718878330847</v>
      </c>
    </row>
    <row r="370" customFormat="false" ht="15" hidden="false" customHeight="false" outlineLevel="0" collapsed="false">
      <c r="A370" s="2" t="n">
        <v>366</v>
      </c>
      <c r="B370" s="35" t="n">
        <v>1.01577770105244</v>
      </c>
      <c r="C370" s="35" t="n">
        <v>-0.574021973919856</v>
      </c>
      <c r="D370" s="35" t="n">
        <v>1.72121920968003</v>
      </c>
      <c r="E370" s="35" t="n">
        <v>0.44350423066987</v>
      </c>
      <c r="F370" s="35" t="n">
        <v>-1.4100805236882</v>
      </c>
      <c r="G370" s="35" t="n">
        <v>0.75493997911457</v>
      </c>
      <c r="H370" s="35" t="n">
        <v>0.636297939186588</v>
      </c>
      <c r="I370" s="35" t="n">
        <v>-0.234715875239048</v>
      </c>
      <c r="J370" s="35" t="n">
        <v>0.534933989728231</v>
      </c>
      <c r="K370" s="35" t="n">
        <v>-0.0107312482755255</v>
      </c>
      <c r="L370" s="35" t="n">
        <v>0.38219846299314</v>
      </c>
      <c r="M370" s="35" t="n">
        <v>1.02782729284809</v>
      </c>
    </row>
    <row r="371" customFormat="false" ht="15" hidden="false" customHeight="false" outlineLevel="0" collapsed="false">
      <c r="A371" s="2" t="n">
        <v>367</v>
      </c>
      <c r="B371" s="35" t="n">
        <v>0.351018134978354</v>
      </c>
      <c r="C371" s="35" t="n">
        <v>0.316310529134381</v>
      </c>
      <c r="D371" s="35" t="n">
        <v>-1.14581099886856</v>
      </c>
      <c r="E371" s="35" t="n">
        <v>-0.388931610471953</v>
      </c>
      <c r="F371" s="35" t="n">
        <v>0.667353880175796</v>
      </c>
      <c r="G371" s="35" t="n">
        <v>1.82057337014642</v>
      </c>
      <c r="H371" s="35" t="n">
        <v>-0.912020499784924</v>
      </c>
      <c r="I371" s="35" t="n">
        <v>0.0333479334367906</v>
      </c>
      <c r="J371" s="35" t="n">
        <v>-1.06528197971207</v>
      </c>
      <c r="K371" s="35" t="n">
        <v>0.449364806207958</v>
      </c>
      <c r="L371" s="35" t="n">
        <v>0.712085880103405</v>
      </c>
      <c r="M371" s="35" t="n">
        <v>-0.440305279518821</v>
      </c>
      <c r="T371" s="36" t="n">
        <v>73.1642065832476</v>
      </c>
    </row>
    <row r="372" customFormat="false" ht="15" hidden="false" customHeight="false" outlineLevel="0" collapsed="false">
      <c r="A372" s="2" t="n">
        <v>368</v>
      </c>
      <c r="B372" s="35" t="n">
        <v>-0.342161129270797</v>
      </c>
      <c r="C372" s="35" t="n">
        <v>0.370068603205518</v>
      </c>
      <c r="D372" s="35" t="n">
        <v>-0.244282318988839</v>
      </c>
      <c r="E372" s="35" t="n">
        <v>-0.44294593432732</v>
      </c>
      <c r="F372" s="35" t="n">
        <v>0.139378540082581</v>
      </c>
      <c r="G372" s="35" t="n">
        <v>0.645599433788796</v>
      </c>
      <c r="H372" s="35" t="n">
        <v>-1.23268970383964</v>
      </c>
      <c r="I372" s="35" t="n">
        <v>0.00958062943256491</v>
      </c>
      <c r="J372" s="35" t="n">
        <v>-1.06525344244727</v>
      </c>
      <c r="K372" s="35" t="n">
        <v>0.476730252054381</v>
      </c>
      <c r="L372" s="35" t="n">
        <v>1.60351059737244</v>
      </c>
      <c r="M372" s="35" t="n">
        <v>0.66713532397696</v>
      </c>
    </row>
    <row r="373" customFormat="false" ht="15" hidden="false" customHeight="false" outlineLevel="0" collapsed="false">
      <c r="A373" s="2" t="n">
        <v>369</v>
      </c>
      <c r="B373" s="35" t="n">
        <v>-1.40721334988533</v>
      </c>
      <c r="C373" s="35" t="n">
        <v>-0.266603785808128</v>
      </c>
      <c r="D373" s="35" t="n">
        <v>-1.56850242012101</v>
      </c>
      <c r="E373" s="35" t="n">
        <v>0.715775395388716</v>
      </c>
      <c r="F373" s="35" t="n">
        <v>0.204690970154332</v>
      </c>
      <c r="G373" s="35" t="n">
        <v>-0.881157611382118</v>
      </c>
      <c r="H373" s="35" t="n">
        <v>1.76629427836893</v>
      </c>
      <c r="I373" s="35" t="n">
        <v>-0.924551715478361</v>
      </c>
      <c r="J373" s="35" t="n">
        <v>-0.638291082271915</v>
      </c>
      <c r="K373" s="35" t="n">
        <v>0.161779637900332</v>
      </c>
      <c r="L373" s="35" t="n">
        <v>-1.65264229494684</v>
      </c>
      <c r="M373" s="35" t="n">
        <v>1.16557118750605</v>
      </c>
      <c r="W373" s="36" t="n">
        <v>93.4104244587283</v>
      </c>
    </row>
    <row r="374" customFormat="false" ht="15" hidden="false" customHeight="false" outlineLevel="0" collapsed="false">
      <c r="A374" s="2" t="n">
        <v>370</v>
      </c>
      <c r="B374" s="35" t="n">
        <v>-0.229707565072117</v>
      </c>
      <c r="C374" s="35" t="n">
        <v>-0.787718107505334</v>
      </c>
      <c r="D374" s="35" t="n">
        <v>-2.31669312958808</v>
      </c>
      <c r="E374" s="35" t="n">
        <v>-0.217978767371273</v>
      </c>
      <c r="F374" s="35" t="n">
        <v>0.457019974775813</v>
      </c>
      <c r="G374" s="35" t="n">
        <v>0.0173216360994988</v>
      </c>
      <c r="H374" s="35" t="n">
        <v>0.796641409615235</v>
      </c>
      <c r="I374" s="35" t="n">
        <v>-0.790558076016274</v>
      </c>
      <c r="J374" s="35" t="n">
        <v>-0.46251153228834</v>
      </c>
      <c r="K374" s="35" t="n">
        <v>0.32453411541773</v>
      </c>
      <c r="L374" s="35" t="n">
        <v>-0.141375030512529</v>
      </c>
      <c r="M374" s="35" t="n">
        <v>1.05719496394145</v>
      </c>
    </row>
    <row r="375" customFormat="false" ht="15" hidden="false" customHeight="false" outlineLevel="0" collapsed="false">
      <c r="A375" s="2" t="n">
        <v>371</v>
      </c>
      <c r="B375" s="35" t="n">
        <v>-0.598956468536741</v>
      </c>
      <c r="C375" s="35" t="n">
        <v>2.1347229755974</v>
      </c>
      <c r="D375" s="35" t="n">
        <v>-0.986073896505088</v>
      </c>
      <c r="E375" s="35" t="n">
        <v>0.19035260219709</v>
      </c>
      <c r="F375" s="35" t="n">
        <v>0.568597716752992</v>
      </c>
      <c r="G375" s="35" t="n">
        <v>0.837782864875914</v>
      </c>
      <c r="H375" s="35" t="n">
        <v>1.07435843148187</v>
      </c>
      <c r="I375" s="35" t="n">
        <v>0.043987112859492</v>
      </c>
      <c r="J375" s="35" t="n">
        <v>-0.431980665287762</v>
      </c>
      <c r="K375" s="35" t="n">
        <v>2.03964174766264</v>
      </c>
      <c r="L375" s="35" t="n">
        <v>-0.142216986111108</v>
      </c>
      <c r="M375" s="35" t="n">
        <v>-0.100191762405301</v>
      </c>
    </row>
    <row r="376" customFormat="false" ht="15" hidden="false" customHeight="false" outlineLevel="0" collapsed="false">
      <c r="A376" s="2" t="n">
        <v>372</v>
      </c>
      <c r="B376" s="35" t="n">
        <v>-1.25831810390464</v>
      </c>
      <c r="C376" s="35" t="n">
        <v>-0.564925635455905</v>
      </c>
      <c r="D376" s="35" t="n">
        <v>1.01876370649886</v>
      </c>
      <c r="E376" s="35" t="n">
        <v>-0.15755359843628</v>
      </c>
      <c r="F376" s="35" t="n">
        <v>-1.24254443033747</v>
      </c>
      <c r="G376" s="35" t="n">
        <v>0.156306052251789</v>
      </c>
      <c r="H376" s="35" t="n">
        <v>0.857055689531552</v>
      </c>
      <c r="I376" s="35" t="n">
        <v>0.858676874040021</v>
      </c>
      <c r="J376" s="35" t="n">
        <v>-0.629664530816243</v>
      </c>
      <c r="K376" s="35" t="n">
        <v>1.14153262039949</v>
      </c>
      <c r="L376" s="35" t="n">
        <v>-0.666120496182062</v>
      </c>
      <c r="M376" s="35" t="n">
        <v>0.285267583719054</v>
      </c>
    </row>
    <row r="377" customFormat="false" ht="15" hidden="false" customHeight="false" outlineLevel="0" collapsed="false">
      <c r="A377" s="2" t="n">
        <v>373</v>
      </c>
      <c r="B377" s="35" t="n">
        <v>0.381120533002368</v>
      </c>
      <c r="C377" s="35" t="n">
        <v>-1.74610569478934</v>
      </c>
      <c r="D377" s="35" t="n">
        <v>-0.267272571276299</v>
      </c>
      <c r="E377" s="35" t="n">
        <v>0.270295720276272</v>
      </c>
      <c r="F377" s="35" t="n">
        <v>-2.17526194438705</v>
      </c>
      <c r="G377" s="35" t="n">
        <v>-0.541300553509645</v>
      </c>
      <c r="H377" s="35" t="n">
        <v>1.13290378457961</v>
      </c>
      <c r="I377" s="35" t="n">
        <v>0.487785346433055</v>
      </c>
      <c r="J377" s="35" t="n">
        <v>-1.55229867483758</v>
      </c>
      <c r="K377" s="35" t="n">
        <v>0.352771627074994</v>
      </c>
      <c r="L377" s="35" t="n">
        <v>0.638330229358297</v>
      </c>
      <c r="M377" s="35" t="n">
        <v>-1.88993569459</v>
      </c>
      <c r="O377" s="36" t="n">
        <v>139.438806751019</v>
      </c>
      <c r="Y377" s="36" t="n">
        <v>117.314613535192</v>
      </c>
    </row>
    <row r="378" customFormat="false" ht="15" hidden="false" customHeight="false" outlineLevel="0" collapsed="false">
      <c r="A378" s="2" t="n">
        <v>374</v>
      </c>
      <c r="B378" s="35" t="n">
        <v>0.58282813300456</v>
      </c>
      <c r="C378" s="35" t="n">
        <v>-1.72611575002134</v>
      </c>
      <c r="D378" s="35" t="n">
        <v>1.23201757401244</v>
      </c>
      <c r="E378" s="35" t="n">
        <v>-0.461305099599889</v>
      </c>
      <c r="F378" s="35" t="n">
        <v>-0.315226242719968</v>
      </c>
      <c r="G378" s="35" t="n">
        <v>-1.03322255733459</v>
      </c>
      <c r="H378" s="35" t="n">
        <v>1.97611110685013</v>
      </c>
      <c r="I378" s="35" t="n">
        <v>-2.4012064424667</v>
      </c>
      <c r="J378" s="35" t="n">
        <v>-0.17033592194746</v>
      </c>
      <c r="K378" s="35" t="n">
        <v>0.714276891344251</v>
      </c>
      <c r="L378" s="35" t="n">
        <v>-1.69247367184461</v>
      </c>
      <c r="M378" s="35" t="n">
        <v>0.76871081243952</v>
      </c>
      <c r="W378" s="36" t="n">
        <v>104.40755800573</v>
      </c>
    </row>
    <row r="379" customFormat="false" ht="15" hidden="false" customHeight="false" outlineLevel="0" collapsed="false">
      <c r="A379" s="2" t="n">
        <v>375</v>
      </c>
      <c r="B379" s="35" t="n">
        <v>0.835456324315575</v>
      </c>
      <c r="C379" s="35" t="n">
        <v>-0.0296066435031579</v>
      </c>
      <c r="D379" s="35" t="n">
        <v>-0.661844770141702</v>
      </c>
      <c r="E379" s="35" t="n">
        <v>-1.40273924617987</v>
      </c>
      <c r="F379" s="35" t="n">
        <v>0.859518324570051</v>
      </c>
      <c r="G379" s="35" t="n">
        <v>2.1764210050209</v>
      </c>
      <c r="H379" s="35" t="n">
        <v>1.6176553814931</v>
      </c>
      <c r="I379" s="35" t="n">
        <v>0.569623500951993</v>
      </c>
      <c r="J379" s="35" t="n">
        <v>-0.257294806215745</v>
      </c>
      <c r="K379" s="35" t="n">
        <v>1.26042829534855</v>
      </c>
      <c r="L379" s="35" t="n">
        <v>0.529311955078005</v>
      </c>
      <c r="M379" s="35" t="n">
        <v>-1.5779450257617</v>
      </c>
    </row>
    <row r="380" customFormat="false" ht="15" hidden="false" customHeight="false" outlineLevel="0" collapsed="false">
      <c r="A380" s="2" t="n">
        <v>376</v>
      </c>
      <c r="B380" s="35" t="n">
        <v>0.124210269325297</v>
      </c>
      <c r="C380" s="35" t="n">
        <v>2.15347106579116</v>
      </c>
      <c r="D380" s="35" t="n">
        <v>0.265259739620404</v>
      </c>
      <c r="E380" s="35" t="n">
        <v>-0.0361431277910304</v>
      </c>
      <c r="F380" s="35" t="n">
        <v>-0.348045962772005</v>
      </c>
      <c r="G380" s="35" t="n">
        <v>-1.54181808339973</v>
      </c>
      <c r="H380" s="35" t="n">
        <v>-0.256123681667512</v>
      </c>
      <c r="I380" s="35" t="n">
        <v>0.561378454007461</v>
      </c>
      <c r="J380" s="35" t="n">
        <v>0.577555000467334</v>
      </c>
      <c r="K380" s="35" t="n">
        <v>-0.267256763638495</v>
      </c>
      <c r="L380" s="35" t="n">
        <v>0.465476338270983</v>
      </c>
      <c r="M380" s="35" t="n">
        <v>-0.0327565846141483</v>
      </c>
    </row>
    <row r="381" customFormat="false" ht="15" hidden="false" customHeight="false" outlineLevel="0" collapsed="false">
      <c r="A381" s="2" t="n">
        <v>377</v>
      </c>
      <c r="B381" s="35" t="n">
        <v>-0.238362112596184</v>
      </c>
      <c r="C381" s="35" t="n">
        <v>-0.448075289782728</v>
      </c>
      <c r="D381" s="35" t="n">
        <v>-0.713045014894988</v>
      </c>
      <c r="E381" s="35" t="n">
        <v>-1.67006472121242</v>
      </c>
      <c r="F381" s="35" t="n">
        <v>0.94789416196685</v>
      </c>
      <c r="G381" s="35" t="n">
        <v>-0.749873800243543</v>
      </c>
      <c r="H381" s="35" t="n">
        <v>0.0292248737268322</v>
      </c>
      <c r="I381" s="35" t="n">
        <v>1.21706030053599</v>
      </c>
      <c r="J381" s="35" t="n">
        <v>0.0743994651640369</v>
      </c>
      <c r="K381" s="35" t="n">
        <v>-1.00106271607378</v>
      </c>
      <c r="L381" s="35" t="n">
        <v>-0.346199236291763</v>
      </c>
      <c r="M381" s="35" t="n">
        <v>-0.809538351961892</v>
      </c>
    </row>
    <row r="382" customFormat="false" ht="15" hidden="false" customHeight="false" outlineLevel="0" collapsed="false">
      <c r="A382" s="2" t="n">
        <v>378</v>
      </c>
      <c r="B382" s="35" t="n">
        <v>1.14909086585648</v>
      </c>
      <c r="C382" s="35" t="n">
        <v>2.03322957458831</v>
      </c>
      <c r="D382" s="35" t="n">
        <v>0.0882584206822389</v>
      </c>
      <c r="E382" s="35" t="n">
        <v>-1.29546089456066</v>
      </c>
      <c r="F382" s="35" t="n">
        <v>0.446577514756709</v>
      </c>
      <c r="G382" s="35" t="n">
        <v>2.05213614099754</v>
      </c>
      <c r="H382" s="35" t="n">
        <v>-1.3866189698768</v>
      </c>
      <c r="I382" s="35" t="n">
        <v>-0.0476221894372325</v>
      </c>
      <c r="J382" s="35" t="n">
        <v>0.681708017889935</v>
      </c>
      <c r="K382" s="35" t="n">
        <v>0.667545134730504</v>
      </c>
      <c r="L382" s="35" t="n">
        <v>-1.60791721424023</v>
      </c>
      <c r="M382" s="35" t="n">
        <v>0.464352956582194</v>
      </c>
    </row>
    <row r="383" customFormat="false" ht="15" hidden="false" customHeight="false" outlineLevel="0" collapsed="false">
      <c r="A383" s="2" t="n">
        <v>379</v>
      </c>
      <c r="B383" s="35" t="n">
        <v>0.783278247559638</v>
      </c>
      <c r="C383" s="35" t="n">
        <v>-0.429017100805138</v>
      </c>
      <c r="D383" s="35" t="n">
        <v>-1.32046548700523</v>
      </c>
      <c r="E383" s="35" t="n">
        <v>0.377601573466321</v>
      </c>
      <c r="F383" s="35" t="n">
        <v>0.142466777748862</v>
      </c>
      <c r="G383" s="35" t="n">
        <v>0.770317100275855</v>
      </c>
      <c r="H383" s="35" t="n">
        <v>-0.767419673131697</v>
      </c>
      <c r="I383" s="35" t="n">
        <v>1.67293968012379</v>
      </c>
      <c r="J383" s="35" t="n">
        <v>1.28005226070889</v>
      </c>
      <c r="K383" s="35" t="n">
        <v>0.393770661227585</v>
      </c>
      <c r="L383" s="35" t="n">
        <v>0.614824713603374</v>
      </c>
      <c r="M383" s="35" t="n">
        <v>-0.264283100922507</v>
      </c>
      <c r="Q383" s="36" t="n">
        <v>196.039219151663</v>
      </c>
    </row>
    <row r="384" customFormat="false" ht="15" hidden="false" customHeight="false" outlineLevel="0" collapsed="false">
      <c r="A384" s="2" t="n">
        <v>380</v>
      </c>
      <c r="B384" s="35" t="n">
        <v>2.32074907968081</v>
      </c>
      <c r="C384" s="35" t="n">
        <v>0.549875200861713</v>
      </c>
      <c r="D384" s="35" t="n">
        <v>-0.85156258677417</v>
      </c>
      <c r="E384" s="35" t="n">
        <v>0.467787177881802</v>
      </c>
      <c r="F384" s="35" t="n">
        <v>-1.35671217653254</v>
      </c>
      <c r="G384" s="35" t="n">
        <v>-2.97671876333626</v>
      </c>
      <c r="H384" s="35" t="n">
        <v>0.271752284792385</v>
      </c>
      <c r="I384" s="35" t="n">
        <v>-0.148244287799973</v>
      </c>
      <c r="J384" s="35" t="n">
        <v>1.34803570019968</v>
      </c>
      <c r="K384" s="35" t="n">
        <v>-1.56092632356896</v>
      </c>
      <c r="L384" s="35" t="n">
        <v>-0.784208441801756</v>
      </c>
      <c r="M384" s="35" t="n">
        <v>-1.09347878228429</v>
      </c>
      <c r="R384" s="36" t="n">
        <v>75.325404738328</v>
      </c>
      <c r="T384" s="36" t="n">
        <v>192.54195542401</v>
      </c>
    </row>
    <row r="385" customFormat="false" ht="15" hidden="false" customHeight="false" outlineLevel="0" collapsed="false">
      <c r="A385" s="2" t="n">
        <v>381</v>
      </c>
      <c r="B385" s="35" t="n">
        <v>0.577148306213904</v>
      </c>
      <c r="C385" s="35" t="n">
        <v>0.683691207516131</v>
      </c>
      <c r="D385" s="35" t="n">
        <v>-0.565608312439173</v>
      </c>
      <c r="E385" s="35" t="n">
        <v>-0.616141919789138</v>
      </c>
      <c r="F385" s="35" t="n">
        <v>1.71336744598288</v>
      </c>
      <c r="G385" s="35" t="n">
        <v>-0.360235027310977</v>
      </c>
      <c r="H385" s="35" t="n">
        <v>-0.025706058960306</v>
      </c>
      <c r="I385" s="35" t="n">
        <v>1.60014357933968</v>
      </c>
      <c r="J385" s="35" t="n">
        <v>-0.329874862262225</v>
      </c>
      <c r="K385" s="35" t="n">
        <v>1.30010367596963</v>
      </c>
      <c r="L385" s="35" t="n">
        <v>-0.603076361307939</v>
      </c>
      <c r="M385" s="35" t="n">
        <v>0.606027367289722</v>
      </c>
    </row>
    <row r="386" customFormat="false" ht="15" hidden="false" customHeight="false" outlineLevel="0" collapsed="false">
      <c r="A386" s="2" t="n">
        <v>382</v>
      </c>
      <c r="B386" s="35" t="n">
        <v>-0.917796730638678</v>
      </c>
      <c r="C386" s="35" t="n">
        <v>-1.38342107190631</v>
      </c>
      <c r="D386" s="35" t="n">
        <v>-0.221596175081326</v>
      </c>
      <c r="E386" s="35" t="n">
        <v>-0.576428536143799</v>
      </c>
      <c r="F386" s="35" t="n">
        <v>-1.86454794573824</v>
      </c>
      <c r="G386" s="35" t="n">
        <v>-0.272165475158161</v>
      </c>
      <c r="H386" s="35" t="n">
        <v>-0.843314694680735</v>
      </c>
      <c r="I386" s="35" t="n">
        <v>0.124835706398378</v>
      </c>
      <c r="J386" s="35" t="n">
        <v>0.081090464806028</v>
      </c>
      <c r="K386" s="35" t="n">
        <v>-0.477696136785581</v>
      </c>
      <c r="L386" s="35" t="n">
        <v>-0.0769644869252067</v>
      </c>
      <c r="M386" s="35" t="n">
        <v>0.233733196220979</v>
      </c>
    </row>
    <row r="387" customFormat="false" ht="15" hidden="false" customHeight="false" outlineLevel="0" collapsed="false">
      <c r="A387" s="2" t="n">
        <v>383</v>
      </c>
      <c r="B387" s="35" t="n">
        <v>0.988463194481178</v>
      </c>
      <c r="C387" s="35" t="n">
        <v>0.325947409137869</v>
      </c>
      <c r="D387" s="35" t="n">
        <v>-1.34298856874305</v>
      </c>
      <c r="E387" s="35" t="n">
        <v>0.743327044984848</v>
      </c>
      <c r="F387" s="35" t="n">
        <v>0.110762683231836</v>
      </c>
      <c r="G387" s="35" t="n">
        <v>-0.743691532466035</v>
      </c>
      <c r="H387" s="35" t="n">
        <v>1.8148817420813</v>
      </c>
      <c r="I387" s="35" t="n">
        <v>-0.724957607545873</v>
      </c>
      <c r="J387" s="35" t="n">
        <v>0.655127226911306</v>
      </c>
      <c r="K387" s="35" t="n">
        <v>0.194615787664679</v>
      </c>
      <c r="L387" s="35" t="n">
        <v>-0.167856250578657</v>
      </c>
      <c r="M387" s="35" t="n">
        <v>-0.881133447128806</v>
      </c>
    </row>
    <row r="388" customFormat="false" ht="15" hidden="false" customHeight="false" outlineLevel="0" collapsed="false">
      <c r="A388" s="2" t="n">
        <v>384</v>
      </c>
      <c r="B388" s="35" t="n">
        <v>2.35702673180991</v>
      </c>
      <c r="C388" s="35" t="n">
        <v>-0.18501423465275</v>
      </c>
      <c r="D388" s="35" t="n">
        <v>0.327890093713519</v>
      </c>
      <c r="E388" s="35" t="n">
        <v>-0.243659487258252</v>
      </c>
      <c r="F388" s="35" t="n">
        <v>0.800009541408985</v>
      </c>
      <c r="G388" s="35" t="n">
        <v>2.07214019096333</v>
      </c>
      <c r="H388" s="35" t="n">
        <v>1.32620688730654</v>
      </c>
      <c r="I388" s="35" t="n">
        <v>0.316820901613264</v>
      </c>
      <c r="J388" s="35" t="n">
        <v>0.742720254106258</v>
      </c>
      <c r="K388" s="35" t="n">
        <v>1.0473991151974</v>
      </c>
      <c r="L388" s="35" t="n">
        <v>-0.826064439506298</v>
      </c>
      <c r="M388" s="35" t="n">
        <v>0.546046634072724</v>
      </c>
      <c r="P388" s="36" t="n">
        <v>168.174414296545</v>
      </c>
    </row>
    <row r="389" customFormat="false" ht="15" hidden="false" customHeight="false" outlineLevel="0" collapsed="false">
      <c r="A389" s="2" t="n">
        <v>385</v>
      </c>
      <c r="B389" s="35" t="n">
        <v>0.299377690058291</v>
      </c>
      <c r="C389" s="35" t="n">
        <v>-0.281481396845422</v>
      </c>
      <c r="D389" s="35" t="n">
        <v>0.558465293393149</v>
      </c>
      <c r="E389" s="35" t="n">
        <v>-0.780833121557127</v>
      </c>
      <c r="F389" s="35" t="n">
        <v>-0.879677627557561</v>
      </c>
      <c r="G389" s="35" t="n">
        <v>0.589385718825309</v>
      </c>
      <c r="H389" s="35" t="n">
        <v>-1.55518937643225</v>
      </c>
      <c r="I389" s="35" t="n">
        <v>-1.21327166715769</v>
      </c>
      <c r="J389" s="35" t="n">
        <v>0.591969683933393</v>
      </c>
      <c r="K389" s="35" t="n">
        <v>0.376008538730399</v>
      </c>
      <c r="L389" s="35" t="n">
        <v>0.360580256697918</v>
      </c>
      <c r="M389" s="35" t="n">
        <v>-0.338359614614502</v>
      </c>
    </row>
    <row r="390" customFormat="false" ht="15" hidden="false" customHeight="false" outlineLevel="0" collapsed="false">
      <c r="A390" s="2" t="n">
        <v>386</v>
      </c>
      <c r="B390" s="35" t="n">
        <v>-0.15610041187033</v>
      </c>
      <c r="C390" s="35" t="n">
        <v>-0.593376678894287</v>
      </c>
      <c r="D390" s="35" t="n">
        <v>2.06394008003688</v>
      </c>
      <c r="E390" s="35" t="n">
        <v>-0.677712507645677</v>
      </c>
      <c r="F390" s="35" t="n">
        <v>0.0857310168223286</v>
      </c>
      <c r="G390" s="35" t="n">
        <v>-0.27758065421477</v>
      </c>
      <c r="H390" s="35" t="n">
        <v>1.94240718090492</v>
      </c>
      <c r="I390" s="35" t="n">
        <v>-0.976796297172257</v>
      </c>
      <c r="J390" s="35" t="n">
        <v>0.610547842941394</v>
      </c>
      <c r="K390" s="35" t="n">
        <v>-1.03667839554063</v>
      </c>
      <c r="L390" s="35" t="n">
        <v>0.551668356055022</v>
      </c>
      <c r="M390" s="35" t="n">
        <v>0.970100642876781</v>
      </c>
      <c r="N390" s="36" t="n">
        <v>146.232294648479</v>
      </c>
    </row>
    <row r="391" customFormat="false" ht="15" hidden="false" customHeight="false" outlineLevel="0" collapsed="false">
      <c r="A391" s="2" t="n">
        <v>387</v>
      </c>
      <c r="B391" s="35" t="n">
        <v>-0.56871401088044</v>
      </c>
      <c r="C391" s="35" t="n">
        <v>0.485842166746734</v>
      </c>
      <c r="D391" s="35" t="n">
        <v>-0.544181468359597</v>
      </c>
      <c r="E391" s="35" t="n">
        <v>0.277463711406715</v>
      </c>
      <c r="F391" s="35" t="n">
        <v>0.494424143128912</v>
      </c>
      <c r="G391" s="35" t="n">
        <v>-0.0171951639247155</v>
      </c>
      <c r="H391" s="35" t="n">
        <v>0.959647688500012</v>
      </c>
      <c r="I391" s="35" t="n">
        <v>-0.345221479520029</v>
      </c>
      <c r="J391" s="35" t="n">
        <v>-0.0302105831106627</v>
      </c>
      <c r="K391" s="35" t="n">
        <v>1.82809094101177</v>
      </c>
      <c r="L391" s="35" t="n">
        <v>0.377390292661961</v>
      </c>
      <c r="M391" s="35" t="n">
        <v>-1.35419742798543</v>
      </c>
    </row>
    <row r="392" customFormat="false" ht="15" hidden="false" customHeight="false" outlineLevel="0" collapsed="false">
      <c r="A392" s="2" t="n">
        <v>388</v>
      </c>
      <c r="B392" s="35" t="n">
        <v>1.94332527993603</v>
      </c>
      <c r="C392" s="35" t="n">
        <v>2.01461035049093</v>
      </c>
      <c r="D392" s="35" t="n">
        <v>-1.24939459092796</v>
      </c>
      <c r="E392" s="35" t="n">
        <v>1.03085309760765</v>
      </c>
      <c r="F392" s="35" t="n">
        <v>0.621321278187864</v>
      </c>
      <c r="G392" s="35" t="n">
        <v>-0.390563220516975</v>
      </c>
      <c r="H392" s="35" t="n">
        <v>2.74000420198251</v>
      </c>
      <c r="I392" s="35" t="n">
        <v>-0.343558778846955</v>
      </c>
      <c r="J392" s="35" t="n">
        <v>-0.24409806237493</v>
      </c>
      <c r="K392" s="35" t="n">
        <v>-0.723163817251983</v>
      </c>
      <c r="L392" s="35" t="n">
        <v>1.48601414492571</v>
      </c>
      <c r="M392" s="35" t="n">
        <v>-0.353536745012857</v>
      </c>
    </row>
    <row r="393" customFormat="false" ht="15" hidden="false" customHeight="false" outlineLevel="0" collapsed="false">
      <c r="A393" s="2" t="n">
        <v>389</v>
      </c>
      <c r="B393" s="35" t="n">
        <v>-0.153732944498546</v>
      </c>
      <c r="C393" s="35" t="n">
        <v>0.0122407227827425</v>
      </c>
      <c r="D393" s="35" t="n">
        <v>0.0558035708000016</v>
      </c>
      <c r="E393" s="35" t="n">
        <v>0.411340417222642</v>
      </c>
      <c r="F393" s="35" t="n">
        <v>0.136054129359434</v>
      </c>
      <c r="G393" s="35" t="n">
        <v>-0.27305151517908</v>
      </c>
      <c r="H393" s="35" t="n">
        <v>-0.987199237306203</v>
      </c>
      <c r="I393" s="35" t="n">
        <v>1.0119584177414</v>
      </c>
      <c r="J393" s="35" t="n">
        <v>0.409639707856348</v>
      </c>
      <c r="K393" s="35" t="n">
        <v>-0.603504585635143</v>
      </c>
      <c r="L393" s="35" t="n">
        <v>0.449160085570138</v>
      </c>
      <c r="M393" s="35" t="n">
        <v>1.98886793505111</v>
      </c>
    </row>
    <row r="394" customFormat="false" ht="15" hidden="false" customHeight="false" outlineLevel="0" collapsed="false">
      <c r="A394" s="2" t="n">
        <v>390</v>
      </c>
      <c r="B394" s="35" t="n">
        <v>-0.211259515656989</v>
      </c>
      <c r="C394" s="35" t="n">
        <v>-0.632073118014934</v>
      </c>
      <c r="D394" s="35" t="n">
        <v>-0.666672572848058</v>
      </c>
      <c r="E394" s="35" t="n">
        <v>-0.682113209731397</v>
      </c>
      <c r="F394" s="35" t="n">
        <v>-0.350277162589441</v>
      </c>
      <c r="G394" s="35" t="n">
        <v>-0.32165975756035</v>
      </c>
      <c r="H394" s="35" t="n">
        <v>-1.73188853944266</v>
      </c>
      <c r="I394" s="35" t="n">
        <v>0.63650811490324</v>
      </c>
      <c r="J394" s="35" t="n">
        <v>-0.902786518405587</v>
      </c>
      <c r="K394" s="35" t="n">
        <v>-0.434919929741618</v>
      </c>
      <c r="L394" s="35" t="n">
        <v>-0.298648749272371</v>
      </c>
      <c r="M394" s="35" t="n">
        <v>-1.25538612486542</v>
      </c>
    </row>
    <row r="395" customFormat="false" ht="15" hidden="false" customHeight="false" outlineLevel="0" collapsed="false">
      <c r="A395" s="2" t="n">
        <v>391</v>
      </c>
      <c r="B395" s="35" t="n">
        <v>0.341810490888179</v>
      </c>
      <c r="C395" s="35" t="n">
        <v>-0.0532700526018084</v>
      </c>
      <c r="D395" s="35" t="n">
        <v>0.886483437046765</v>
      </c>
      <c r="E395" s="35" t="n">
        <v>0.808889587758152</v>
      </c>
      <c r="F395" s="35" t="n">
        <v>1.28372366417271</v>
      </c>
      <c r="G395" s="35" t="n">
        <v>1.3001642630808</v>
      </c>
      <c r="H395" s="35" t="n">
        <v>0.553655968002044</v>
      </c>
      <c r="I395" s="35" t="n">
        <v>0.125309916946544</v>
      </c>
      <c r="J395" s="35" t="n">
        <v>-0.829243430003801</v>
      </c>
      <c r="K395" s="35" t="n">
        <v>2.18787929134225</v>
      </c>
      <c r="L395" s="35" t="n">
        <v>1.35405684139727</v>
      </c>
      <c r="M395" s="35" t="n">
        <v>0.727432295602154</v>
      </c>
    </row>
    <row r="396" customFormat="false" ht="15" hidden="false" customHeight="false" outlineLevel="0" collapsed="false">
      <c r="A396" s="2" t="n">
        <v>392</v>
      </c>
      <c r="B396" s="35" t="n">
        <v>-1.38574841952696</v>
      </c>
      <c r="C396" s="35" t="n">
        <v>0.0953133082323524</v>
      </c>
      <c r="D396" s="35" t="n">
        <v>1.50700518536541</v>
      </c>
      <c r="E396" s="35" t="n">
        <v>-0.479167908363921</v>
      </c>
      <c r="F396" s="35" t="n">
        <v>0.475478737866537</v>
      </c>
      <c r="G396" s="35" t="n">
        <v>1.70560906177034</v>
      </c>
      <c r="H396" s="35" t="n">
        <v>0.043047716159109</v>
      </c>
      <c r="I396" s="35" t="n">
        <v>-0.485756383093596</v>
      </c>
      <c r="J396" s="35" t="n">
        <v>-1.72228890522642</v>
      </c>
      <c r="K396" s="35" t="n">
        <v>-1.65334393911229</v>
      </c>
      <c r="L396" s="35" t="n">
        <v>-1.26681351335779</v>
      </c>
      <c r="M396" s="35" t="n">
        <v>-0.578619491621069</v>
      </c>
      <c r="Y396" s="36" t="n">
        <v>80.592237455364</v>
      </c>
    </row>
    <row r="397" customFormat="false" ht="15" hidden="false" customHeight="false" outlineLevel="0" collapsed="false">
      <c r="A397" s="2" t="n">
        <v>393</v>
      </c>
      <c r="B397" s="35" t="n">
        <v>-0.233046227702691</v>
      </c>
      <c r="C397" s="35" t="n">
        <v>1.86003698382893</v>
      </c>
      <c r="D397" s="35" t="n">
        <v>-0.357452949891321</v>
      </c>
      <c r="E397" s="35" t="n">
        <v>1.8043714218868</v>
      </c>
      <c r="F397" s="35" t="n">
        <v>-1.14374045274694</v>
      </c>
      <c r="G397" s="35" t="n">
        <v>-0.721210257015772</v>
      </c>
      <c r="H397" s="35" t="n">
        <v>1.09796798780124</v>
      </c>
      <c r="I397" s="35" t="n">
        <v>-0.845685648867465</v>
      </c>
      <c r="J397" s="35" t="n">
        <v>0.733580901761017</v>
      </c>
      <c r="K397" s="35" t="n">
        <v>-0.621391224420017</v>
      </c>
      <c r="L397" s="35" t="n">
        <v>-0.954760578663365</v>
      </c>
      <c r="M397" s="35" t="n">
        <v>-0.955834971268915</v>
      </c>
    </row>
    <row r="398" customFormat="false" ht="15" hidden="false" customHeight="false" outlineLevel="0" collapsed="false">
      <c r="A398" s="2" t="n">
        <v>394</v>
      </c>
      <c r="B398" s="35" t="n">
        <v>-1.22839915822068</v>
      </c>
      <c r="C398" s="35" t="n">
        <v>0.762465283335708</v>
      </c>
      <c r="D398" s="35" t="n">
        <v>-0.229446091958353</v>
      </c>
      <c r="E398" s="35" t="n">
        <v>0.444299515811674</v>
      </c>
      <c r="F398" s="35" t="n">
        <v>1.08247752399813</v>
      </c>
      <c r="G398" s="35" t="n">
        <v>-1.24349361156696</v>
      </c>
      <c r="H398" s="35" t="n">
        <v>1.0759694588747</v>
      </c>
      <c r="I398" s="35" t="n">
        <v>-0.753645619339131</v>
      </c>
      <c r="J398" s="35" t="n">
        <v>-0.108999323013219</v>
      </c>
      <c r="K398" s="35" t="n">
        <v>0.714319526673312</v>
      </c>
      <c r="L398" s="35" t="n">
        <v>0.646846221623912</v>
      </c>
      <c r="M398" s="35" t="n">
        <v>-1.67390819504331</v>
      </c>
      <c r="U398" s="36" t="n">
        <v>98.6532395678749</v>
      </c>
      <c r="AG398" s="36" t="n">
        <v>82.3635641774358</v>
      </c>
    </row>
    <row r="399" customFormat="false" ht="15" hidden="false" customHeight="false" outlineLevel="0" collapsed="false">
      <c r="A399" s="2" t="n">
        <v>395</v>
      </c>
      <c r="B399" s="35" t="n">
        <v>-0.0994201998425484</v>
      </c>
      <c r="C399" s="35" t="n">
        <v>-0.909924344604161</v>
      </c>
      <c r="D399" s="35" t="n">
        <v>-0.992875935895071</v>
      </c>
      <c r="E399" s="35" t="n">
        <v>0.222162174018033</v>
      </c>
      <c r="F399" s="35" t="n">
        <v>-1.19203518656957</v>
      </c>
      <c r="G399" s="35" t="n">
        <v>-0.750134015363966</v>
      </c>
      <c r="H399" s="35" t="n">
        <v>1.04776347727181</v>
      </c>
      <c r="I399" s="35" t="n">
        <v>0.544460953504908</v>
      </c>
      <c r="J399" s="35" t="n">
        <v>-0.992486537817145</v>
      </c>
      <c r="K399" s="35" t="n">
        <v>0.733186256253232</v>
      </c>
      <c r="L399" s="35" t="n">
        <v>-0.457100886331965</v>
      </c>
      <c r="M399" s="35" t="n">
        <v>-0.820460183083619</v>
      </c>
    </row>
    <row r="400" customFormat="false" ht="15" hidden="false" customHeight="false" outlineLevel="0" collapsed="false">
      <c r="A400" s="2" t="n">
        <v>396</v>
      </c>
      <c r="B400" s="35" t="n">
        <v>0.54260422644422</v>
      </c>
      <c r="C400" s="35" t="n">
        <v>-1.90934497206975</v>
      </c>
      <c r="D400" s="35" t="n">
        <v>1.15944039149345</v>
      </c>
      <c r="E400" s="35" t="n">
        <v>-0.194603547058759</v>
      </c>
      <c r="F400" s="35" t="n">
        <v>0.169448327505416</v>
      </c>
      <c r="G400" s="35" t="n">
        <v>0.831892126052115</v>
      </c>
      <c r="H400" s="35" t="n">
        <v>-0.309379532023516</v>
      </c>
      <c r="I400" s="35" t="n">
        <v>-0.642829595429394</v>
      </c>
      <c r="J400" s="35" t="n">
        <v>0.157265537045882</v>
      </c>
      <c r="K400" s="35" t="n">
        <v>1.29475844961729</v>
      </c>
      <c r="L400" s="35" t="n">
        <v>-0.356709333101203</v>
      </c>
      <c r="M400" s="35" t="n">
        <v>-0.411009509574814</v>
      </c>
    </row>
    <row r="401" customFormat="false" ht="15" hidden="false" customHeight="false" outlineLevel="0" collapsed="false">
      <c r="A401" s="2" t="n">
        <v>397</v>
      </c>
      <c r="B401" s="35" t="n">
        <v>0.974249456008241</v>
      </c>
      <c r="C401" s="35" t="n">
        <v>-0.909769113562919</v>
      </c>
      <c r="D401" s="35" t="n">
        <v>0.119656307280291</v>
      </c>
      <c r="E401" s="35" t="n">
        <v>-0.0147173923245175</v>
      </c>
      <c r="F401" s="35" t="n">
        <v>0.0627189277235921</v>
      </c>
      <c r="G401" s="35" t="n">
        <v>0.0537362064007312</v>
      </c>
      <c r="H401" s="35" t="n">
        <v>-1.08984979277902</v>
      </c>
      <c r="I401" s="35" t="n">
        <v>-0.767201889942697</v>
      </c>
      <c r="J401" s="35" t="n">
        <v>-0.96225368252442</v>
      </c>
      <c r="K401" s="35" t="n">
        <v>0.430915883051452</v>
      </c>
      <c r="L401" s="35" t="n">
        <v>0.802875038756981</v>
      </c>
      <c r="M401" s="35" t="n">
        <v>-0.410255544933698</v>
      </c>
    </row>
    <row r="402" customFormat="false" ht="15" hidden="false" customHeight="false" outlineLevel="0" collapsed="false">
      <c r="A402" s="2" t="n">
        <v>398</v>
      </c>
      <c r="B402" s="35" t="n">
        <v>-0.371792053189036</v>
      </c>
      <c r="C402" s="35" t="n">
        <v>-0.94791842605945</v>
      </c>
      <c r="D402" s="35" t="n">
        <v>-0.239106866893525</v>
      </c>
      <c r="E402" s="35" t="n">
        <v>-0.130249536125902</v>
      </c>
      <c r="F402" s="35" t="n">
        <v>1.07717197940732</v>
      </c>
      <c r="G402" s="35" t="n">
        <v>0.516150400808012</v>
      </c>
      <c r="H402" s="35" t="n">
        <v>1.18470317449479</v>
      </c>
      <c r="I402" s="35" t="n">
        <v>-1.72067485761005</v>
      </c>
      <c r="J402" s="35" t="n">
        <v>0.541738741600339</v>
      </c>
      <c r="K402" s="35" t="n">
        <v>0.576338460909895</v>
      </c>
      <c r="L402" s="35" t="n">
        <v>-1.15199096250056</v>
      </c>
      <c r="M402" s="35" t="n">
        <v>0.739627910909712</v>
      </c>
    </row>
    <row r="403" customFormat="false" ht="15" hidden="false" customHeight="false" outlineLevel="0" collapsed="false">
      <c r="A403" s="2" t="n">
        <v>399</v>
      </c>
      <c r="B403" s="35" t="n">
        <v>0.871071805163386</v>
      </c>
      <c r="C403" s="35" t="n">
        <v>-0.261880473423659</v>
      </c>
      <c r="D403" s="35" t="n">
        <v>0.691441849640648</v>
      </c>
      <c r="E403" s="35" t="n">
        <v>-0.247691728625335</v>
      </c>
      <c r="F403" s="35" t="n">
        <v>1.40879767110283</v>
      </c>
      <c r="G403" s="35" t="n">
        <v>1.4662347948524</v>
      </c>
      <c r="H403" s="35" t="n">
        <v>-2.0320246760609</v>
      </c>
      <c r="I403" s="35" t="n">
        <v>1.76925978834593</v>
      </c>
      <c r="J403" s="35" t="n">
        <v>-0.784344750636193</v>
      </c>
      <c r="K403" s="35" t="n">
        <v>-0.581430637852654</v>
      </c>
      <c r="L403" s="35" t="n">
        <v>0.0473339105788706</v>
      </c>
      <c r="M403" s="35" t="n">
        <v>-0.71552230814466</v>
      </c>
    </row>
    <row r="404" customFormat="false" ht="15" hidden="false" customHeight="false" outlineLevel="0" collapsed="false">
      <c r="A404" s="2" t="n">
        <v>400</v>
      </c>
      <c r="B404" s="35" t="n">
        <v>-0.343456320273911</v>
      </c>
      <c r="C404" s="35" t="n">
        <v>0.281661416067192</v>
      </c>
      <c r="D404" s="35" t="n">
        <v>-1.71475471118805</v>
      </c>
      <c r="E404" s="35" t="n">
        <v>0.186603361079646</v>
      </c>
      <c r="F404" s="35" t="n">
        <v>-0.252106382371712</v>
      </c>
      <c r="G404" s="35" t="n">
        <v>-0.702143335489756</v>
      </c>
      <c r="H404" s="35" t="n">
        <v>0.76465189387771</v>
      </c>
      <c r="I404" s="35" t="n">
        <v>0.58122204900952</v>
      </c>
      <c r="J404" s="35" t="n">
        <v>-0.707198597248324</v>
      </c>
      <c r="K404" s="35" t="n">
        <v>-0.604734104908944</v>
      </c>
      <c r="L404" s="35" t="n">
        <v>1.1920390910201</v>
      </c>
      <c r="M404" s="35" t="n">
        <v>-0.133419261062779</v>
      </c>
      <c r="Q404" s="36" t="n">
        <v>102.481350846559</v>
      </c>
    </row>
    <row r="405" customFormat="false" ht="15" hidden="false" customHeight="false" outlineLevel="0" collapsed="false">
      <c r="A405" s="2" t="n">
        <v>401</v>
      </c>
      <c r="B405" s="35" t="n">
        <v>-1.60702566102524</v>
      </c>
      <c r="C405" s="35" t="n">
        <v>0.703842815210561</v>
      </c>
      <c r="D405" s="35" t="n">
        <v>-0.0081777737084387</v>
      </c>
      <c r="E405" s="35" t="n">
        <v>-0.0702146913147523</v>
      </c>
      <c r="F405" s="35" t="n">
        <v>1.2379211596145</v>
      </c>
      <c r="G405" s="35" t="n">
        <v>-0.890731484240568</v>
      </c>
      <c r="H405" s="35" t="n">
        <v>-0.485255951864292</v>
      </c>
      <c r="I405" s="35" t="n">
        <v>2.10128276242845</v>
      </c>
      <c r="J405" s="35" t="n">
        <v>-0.304467290452191</v>
      </c>
      <c r="K405" s="35" t="n">
        <v>-0.0910871337200971</v>
      </c>
      <c r="L405" s="35" t="n">
        <v>0.158257294609605</v>
      </c>
      <c r="M405" s="35" t="n">
        <v>0.352168264948408</v>
      </c>
    </row>
    <row r="406" customFormat="false" ht="15" hidden="false" customHeight="false" outlineLevel="0" collapsed="false">
      <c r="A406" s="2" t="n">
        <v>402</v>
      </c>
      <c r="B406" s="35" t="n">
        <v>0.625880198515304</v>
      </c>
      <c r="C406" s="35" t="n">
        <v>-1.45895607275112</v>
      </c>
      <c r="D406" s="35" t="n">
        <v>0.160184471706332</v>
      </c>
      <c r="E406" s="35" t="n">
        <v>-1.34746578269139</v>
      </c>
      <c r="F406" s="35" t="n">
        <v>0.667816082093037</v>
      </c>
      <c r="G406" s="35" t="n">
        <v>0.450990138411478</v>
      </c>
      <c r="H406" s="35" t="n">
        <v>0.64326365720701</v>
      </c>
      <c r="I406" s="35" t="n">
        <v>0.249803396602084</v>
      </c>
      <c r="J406" s="35" t="n">
        <v>0.854425405867557</v>
      </c>
      <c r="K406" s="35" t="n">
        <v>-1.6130703352344</v>
      </c>
      <c r="L406" s="35" t="n">
        <v>1.17350676380459</v>
      </c>
      <c r="M406" s="35" t="n">
        <v>0.416976193634766</v>
      </c>
    </row>
    <row r="407" customFormat="false" ht="15" hidden="false" customHeight="false" outlineLevel="0" collapsed="false">
      <c r="A407" s="2" t="n">
        <v>403</v>
      </c>
      <c r="B407" s="35" t="n">
        <v>-0.153625071057862</v>
      </c>
      <c r="C407" s="35" t="n">
        <v>-2.60698703504926</v>
      </c>
      <c r="D407" s="35" t="n">
        <v>-0.986426200239041</v>
      </c>
      <c r="E407" s="35" t="n">
        <v>-0.298514155086826</v>
      </c>
      <c r="F407" s="35" t="n">
        <v>-0.150584063155042</v>
      </c>
      <c r="G407" s="35" t="n">
        <v>-0.210474751785191</v>
      </c>
      <c r="H407" s="35" t="n">
        <v>2.41527300211983</v>
      </c>
      <c r="I407" s="35" t="n">
        <v>-0.374333914453122</v>
      </c>
      <c r="J407" s="35" t="n">
        <v>-0.80687173349656</v>
      </c>
      <c r="K407" s="35" t="n">
        <v>-0.92388657320425</v>
      </c>
      <c r="L407" s="35" t="n">
        <v>0.082408607777227</v>
      </c>
      <c r="M407" s="35" t="n">
        <v>-0.533800962463148</v>
      </c>
    </row>
    <row r="408" customFormat="false" ht="15" hidden="false" customHeight="false" outlineLevel="0" collapsed="false">
      <c r="A408" s="2" t="n">
        <v>404</v>
      </c>
      <c r="B408" s="35" t="n">
        <v>0.164743903757558</v>
      </c>
      <c r="C408" s="35" t="n">
        <v>0.105801276858839</v>
      </c>
      <c r="D408" s="35" t="n">
        <v>1.19745051766159</v>
      </c>
      <c r="E408" s="35" t="n">
        <v>0.975545868266138</v>
      </c>
      <c r="F408" s="35" t="n">
        <v>-0.737429896553657</v>
      </c>
      <c r="G408" s="35" t="n">
        <v>-0.310804610723149</v>
      </c>
      <c r="H408" s="35" t="n">
        <v>0.630343224862198</v>
      </c>
      <c r="I408" s="35" t="n">
        <v>-0.48253242698282</v>
      </c>
      <c r="J408" s="35" t="n">
        <v>-1.03158697393429</v>
      </c>
      <c r="K408" s="35" t="n">
        <v>-0.821456174848778</v>
      </c>
      <c r="L408" s="35" t="n">
        <v>-2.22759727667768</v>
      </c>
      <c r="M408" s="35" t="n">
        <v>-0.651513067567009</v>
      </c>
    </row>
    <row r="409" customFormat="false" ht="15" hidden="false" customHeight="false" outlineLevel="0" collapsed="false">
      <c r="A409" s="2" t="n">
        <v>405</v>
      </c>
      <c r="B409" s="35" t="n">
        <v>-2.56917380299481</v>
      </c>
      <c r="C409" s="35" t="n">
        <v>0.0626337755191039</v>
      </c>
      <c r="D409" s="35" t="n">
        <v>0.362801673737666</v>
      </c>
      <c r="E409" s="35" t="n">
        <v>0.258526627719474</v>
      </c>
      <c r="F409" s="35" t="n">
        <v>0.0606356794238902</v>
      </c>
      <c r="G409" s="35" t="n">
        <v>0.152392502936745</v>
      </c>
      <c r="H409" s="35" t="n">
        <v>1.08675339261899</v>
      </c>
      <c r="I409" s="35" t="n">
        <v>0.40026064255454</v>
      </c>
      <c r="J409" s="35" t="n">
        <v>0.403136900276364</v>
      </c>
      <c r="K409" s="35" t="n">
        <v>-0.837273075693332</v>
      </c>
      <c r="L409" s="35" t="n">
        <v>-0.995885993912623</v>
      </c>
      <c r="M409" s="35" t="n">
        <v>0.286207558887447</v>
      </c>
    </row>
    <row r="410" customFormat="false" ht="15" hidden="false" customHeight="false" outlineLevel="0" collapsed="false">
      <c r="A410" s="2" t="n">
        <v>406</v>
      </c>
      <c r="B410" s="35" t="n">
        <v>0.27354480320452</v>
      </c>
      <c r="C410" s="35" t="n">
        <v>-0.332638666252639</v>
      </c>
      <c r="D410" s="35" t="n">
        <v>1.48101747149831</v>
      </c>
      <c r="E410" s="35" t="n">
        <v>-1.62782568532577</v>
      </c>
      <c r="F410" s="35" t="n">
        <v>0.470799414727579</v>
      </c>
      <c r="G410" s="35" t="n">
        <v>-0.804350051996056</v>
      </c>
      <c r="H410" s="35" t="n">
        <v>1.09493557229932</v>
      </c>
      <c r="I410" s="35" t="n">
        <v>0.569156201322892</v>
      </c>
      <c r="J410" s="35" t="n">
        <v>-0.462385233862153</v>
      </c>
      <c r="K410" s="35" t="n">
        <v>0.0381949401818392</v>
      </c>
      <c r="L410" s="35" t="n">
        <v>1.55929414149646</v>
      </c>
      <c r="M410" s="35" t="n">
        <v>-0.0660903675687577</v>
      </c>
    </row>
    <row r="411" customFormat="false" ht="15" hidden="false" customHeight="false" outlineLevel="0" collapsed="false">
      <c r="A411" s="2" t="n">
        <v>407</v>
      </c>
      <c r="B411" s="35" t="n">
        <v>0.311091844866971</v>
      </c>
      <c r="C411" s="35" t="n">
        <v>-0.512275426400386</v>
      </c>
      <c r="D411" s="35" t="n">
        <v>-0.848375165022164</v>
      </c>
      <c r="E411" s="35" t="n">
        <v>1.1950710277508</v>
      </c>
      <c r="F411" s="35" t="n">
        <v>-1.25885246996884</v>
      </c>
      <c r="G411" s="35" t="n">
        <v>-2.01347532711386</v>
      </c>
      <c r="H411" s="35" t="n">
        <v>0.114538329863885</v>
      </c>
      <c r="I411" s="35" t="n">
        <v>2.14813001749895</v>
      </c>
      <c r="J411" s="35" t="n">
        <v>0.982913759281335</v>
      </c>
      <c r="K411" s="35" t="n">
        <v>1.00647878223475</v>
      </c>
      <c r="L411" s="35" t="n">
        <v>0.407297615272083</v>
      </c>
      <c r="M411" s="35" t="n">
        <v>-0.475465946678206</v>
      </c>
    </row>
    <row r="412" customFormat="false" ht="15" hidden="false" customHeight="false" outlineLevel="0" collapsed="false">
      <c r="A412" s="2" t="n">
        <v>408</v>
      </c>
      <c r="B412" s="35" t="n">
        <v>0.311438213854956</v>
      </c>
      <c r="C412" s="35" t="n">
        <v>0.668508157678941</v>
      </c>
      <c r="D412" s="35" t="n">
        <v>-0.356238059394355</v>
      </c>
      <c r="E412" s="35" t="n">
        <v>0.0919834798733183</v>
      </c>
      <c r="F412" s="35" t="n">
        <v>-0.487968176616474</v>
      </c>
      <c r="G412" s="35" t="n">
        <v>0.24110911612701</v>
      </c>
      <c r="H412" s="35" t="n">
        <v>-0.0863834779164724</v>
      </c>
      <c r="I412" s="35" t="n">
        <v>1.15491989773543</v>
      </c>
      <c r="J412" s="35" t="n">
        <v>1.29703431191592</v>
      </c>
      <c r="K412" s="35" t="n">
        <v>0.698002274589594</v>
      </c>
      <c r="L412" s="35" t="n">
        <v>0.786798530735717</v>
      </c>
      <c r="M412" s="35" t="n">
        <v>1.02543506663525</v>
      </c>
    </row>
    <row r="413" customFormat="false" ht="15" hidden="false" customHeight="false" outlineLevel="0" collapsed="false">
      <c r="A413" s="2" t="n">
        <v>409</v>
      </c>
      <c r="B413" s="35" t="n">
        <v>1.10896493931132</v>
      </c>
      <c r="C413" s="35" t="n">
        <v>-1.27381664635544</v>
      </c>
      <c r="D413" s="35" t="n">
        <v>-0.106042730176949</v>
      </c>
      <c r="E413" s="35" t="n">
        <v>0.940152256165734</v>
      </c>
      <c r="F413" s="35" t="n">
        <v>0.0668148352892907</v>
      </c>
      <c r="G413" s="35" t="n">
        <v>-0.713635564217097</v>
      </c>
      <c r="H413" s="35" t="n">
        <v>0.146515758259748</v>
      </c>
      <c r="I413" s="35" t="n">
        <v>0.862150645703557</v>
      </c>
      <c r="J413" s="35" t="n">
        <v>-0.460887091507902</v>
      </c>
      <c r="K413" s="35" t="n">
        <v>1.96140091034532</v>
      </c>
      <c r="L413" s="35" t="n">
        <v>-0.30937163970855</v>
      </c>
      <c r="M413" s="35" t="n">
        <v>-1.86392067882721</v>
      </c>
    </row>
    <row r="414" customFormat="false" ht="15" hidden="false" customHeight="false" outlineLevel="0" collapsed="false">
      <c r="A414" s="2" t="n">
        <v>410</v>
      </c>
      <c r="B414" s="35" t="n">
        <v>-0.293320334650879</v>
      </c>
      <c r="C414" s="35" t="n">
        <v>-2.42213148128335</v>
      </c>
      <c r="D414" s="35" t="n">
        <v>-0.90172916078304</v>
      </c>
      <c r="E414" s="35" t="n">
        <v>-0.283429563573488</v>
      </c>
      <c r="F414" s="35" t="n">
        <v>-1.47650754111746</v>
      </c>
      <c r="G414" s="35" t="n">
        <v>-1.0576517249426</v>
      </c>
      <c r="H414" s="35" t="n">
        <v>1.13676115401411</v>
      </c>
      <c r="I414" s="35" t="n">
        <v>0.143440740301503</v>
      </c>
      <c r="J414" s="35" t="n">
        <v>0.236392229823682</v>
      </c>
      <c r="K414" s="35" t="n">
        <v>0.00952330461187867</v>
      </c>
      <c r="L414" s="35" t="n">
        <v>0.749319667328912</v>
      </c>
      <c r="M414" s="35" t="n">
        <v>0.412500388543734</v>
      </c>
    </row>
    <row r="415" customFormat="false" ht="15" hidden="false" customHeight="false" outlineLevel="0" collapsed="false">
      <c r="A415" s="2" t="n">
        <v>411</v>
      </c>
      <c r="B415" s="35" t="n">
        <v>2.2237239826397</v>
      </c>
      <c r="C415" s="35" t="n">
        <v>-0.673994505038887</v>
      </c>
      <c r="D415" s="35" t="n">
        <v>-1.5258551509306</v>
      </c>
      <c r="E415" s="35" t="n">
        <v>1.48687924363072</v>
      </c>
      <c r="F415" s="35" t="n">
        <v>0.168556034986452</v>
      </c>
      <c r="G415" s="35" t="n">
        <v>1.31862423440209</v>
      </c>
      <c r="H415" s="35" t="n">
        <v>-0.214568997582463</v>
      </c>
      <c r="I415" s="35" t="n">
        <v>1.18679424978812</v>
      </c>
      <c r="J415" s="35" t="n">
        <v>-0.413476245047443</v>
      </c>
      <c r="K415" s="35" t="n">
        <v>-0.725799872413534</v>
      </c>
      <c r="L415" s="35" t="n">
        <v>-0.615818685268145</v>
      </c>
      <c r="M415" s="35" t="n">
        <v>-1.03317172950765</v>
      </c>
      <c r="U415" s="36" t="n">
        <v>250.066417635487</v>
      </c>
    </row>
    <row r="416" customFormat="false" ht="15" hidden="false" customHeight="false" outlineLevel="0" collapsed="false">
      <c r="A416" s="2" t="n">
        <v>412</v>
      </c>
      <c r="B416" s="35" t="n">
        <v>0.803103449266855</v>
      </c>
      <c r="C416" s="35" t="n">
        <v>0.861220099685926</v>
      </c>
      <c r="D416" s="35" t="n">
        <v>0.494687010734842</v>
      </c>
      <c r="E416" s="35" t="n">
        <v>0.188516382314143</v>
      </c>
      <c r="F416" s="35" t="n">
        <v>0.197185529681143</v>
      </c>
      <c r="G416" s="35" t="n">
        <v>-0.147881085014108</v>
      </c>
      <c r="H416" s="35" t="n">
        <v>0.526957936394946</v>
      </c>
      <c r="I416" s="35" t="n">
        <v>0.195726756342224</v>
      </c>
      <c r="J416" s="35" t="n">
        <v>-1.50918348026046</v>
      </c>
      <c r="K416" s="35" t="n">
        <v>-0.303979766170932</v>
      </c>
      <c r="L416" s="35" t="n">
        <v>1.6433879709969</v>
      </c>
      <c r="M416" s="35" t="n">
        <v>-0.0992273300167329</v>
      </c>
    </row>
    <row r="417" customFormat="false" ht="15" hidden="false" customHeight="false" outlineLevel="0" collapsed="false">
      <c r="A417" s="2" t="n">
        <v>413</v>
      </c>
      <c r="B417" s="35" t="n">
        <v>0.624006202184599</v>
      </c>
      <c r="C417" s="35" t="n">
        <v>3.16559086716972</v>
      </c>
      <c r="D417" s="35" t="n">
        <v>-0.0164386152978143</v>
      </c>
      <c r="E417" s="35" t="n">
        <v>-0.821777005037345</v>
      </c>
      <c r="F417" s="35" t="n">
        <v>0.53184689268801</v>
      </c>
      <c r="G417" s="35" t="n">
        <v>0.149288504049878</v>
      </c>
      <c r="H417" s="35" t="n">
        <v>0.275148789779279</v>
      </c>
      <c r="I417" s="35" t="n">
        <v>-0.617933177575889</v>
      </c>
      <c r="J417" s="35" t="n">
        <v>-0.413486562945091</v>
      </c>
      <c r="K417" s="35" t="n">
        <v>0.518823817380634</v>
      </c>
      <c r="L417" s="35" t="n">
        <v>0.0409240078944702</v>
      </c>
      <c r="M417" s="35" t="n">
        <v>0.635230543622158</v>
      </c>
    </row>
    <row r="418" customFormat="false" ht="15" hidden="false" customHeight="false" outlineLevel="0" collapsed="false">
      <c r="A418" s="2" t="n">
        <v>414</v>
      </c>
      <c r="B418" s="35" t="n">
        <v>-2.4214827638407</v>
      </c>
      <c r="C418" s="35" t="n">
        <v>0.882865560925427</v>
      </c>
      <c r="D418" s="35" t="n">
        <v>1.9217400566968</v>
      </c>
      <c r="E418" s="35" t="n">
        <v>-1.7608757235185</v>
      </c>
      <c r="F418" s="35" t="n">
        <v>-1.76811075024168</v>
      </c>
      <c r="G418" s="35" t="n">
        <v>0.248871481403376</v>
      </c>
      <c r="H418" s="35" t="n">
        <v>-0.0794521249149802</v>
      </c>
      <c r="I418" s="35" t="n">
        <v>-0.168245966135463</v>
      </c>
      <c r="J418" s="35" t="n">
        <v>-0.905344811394646</v>
      </c>
      <c r="K418" s="35" t="n">
        <v>-1.03201501865044</v>
      </c>
      <c r="L418" s="35" t="n">
        <v>-0.974934171186468</v>
      </c>
      <c r="M418" s="35" t="n">
        <v>-0.497031425545326</v>
      </c>
    </row>
    <row r="419" customFormat="false" ht="15" hidden="false" customHeight="false" outlineLevel="0" collapsed="false">
      <c r="A419" s="2" t="n">
        <v>415</v>
      </c>
      <c r="B419" s="35" t="n">
        <v>-1.89310893353595</v>
      </c>
      <c r="C419" s="35" t="n">
        <v>-0.0123118353365894</v>
      </c>
      <c r="D419" s="35" t="n">
        <v>1.55045865367474</v>
      </c>
      <c r="E419" s="35" t="n">
        <v>-0.659055419054836</v>
      </c>
      <c r="F419" s="35" t="n">
        <v>-1.82267781903301</v>
      </c>
      <c r="G419" s="35" t="n">
        <v>-1.33885413892579</v>
      </c>
      <c r="H419" s="35" t="n">
        <v>1.68355111936163</v>
      </c>
      <c r="I419" s="35" t="n">
        <v>-2.1938870994239</v>
      </c>
      <c r="J419" s="35" t="n">
        <v>1.18255565070896</v>
      </c>
      <c r="K419" s="35" t="n">
        <v>0.959126603954175</v>
      </c>
      <c r="L419" s="35" t="n">
        <v>0.069740683107304</v>
      </c>
      <c r="M419" s="35" t="n">
        <v>-0.678796490452149</v>
      </c>
    </row>
    <row r="420" customFormat="false" ht="15" hidden="false" customHeight="false" outlineLevel="0" collapsed="false">
      <c r="A420" s="2" t="n">
        <v>416</v>
      </c>
      <c r="B420" s="35" t="n">
        <v>1.5844553249261</v>
      </c>
      <c r="C420" s="35" t="n">
        <v>-0.159152837665598</v>
      </c>
      <c r="D420" s="35" t="n">
        <v>0.44991802158369</v>
      </c>
      <c r="E420" s="35" t="n">
        <v>-0.786790990453382</v>
      </c>
      <c r="F420" s="35" t="n">
        <v>-1.27589010947762</v>
      </c>
      <c r="G420" s="35" t="n">
        <v>0.419670491918437</v>
      </c>
      <c r="H420" s="35" t="n">
        <v>1.69434274734403</v>
      </c>
      <c r="I420" s="35" t="n">
        <v>-0.907781061956963</v>
      </c>
      <c r="J420" s="35" t="n">
        <v>-0.63433300423861</v>
      </c>
      <c r="K420" s="35" t="n">
        <v>0.631517208215969</v>
      </c>
      <c r="L420" s="35" t="n">
        <v>2.05583081441332</v>
      </c>
      <c r="M420" s="35" t="n">
        <v>-1.85565151267635</v>
      </c>
      <c r="N420" s="36" t="n">
        <v>113.356702420635</v>
      </c>
    </row>
    <row r="421" customFormat="false" ht="15" hidden="false" customHeight="false" outlineLevel="0" collapsed="false">
      <c r="A421" s="2" t="n">
        <v>417</v>
      </c>
      <c r="B421" s="35" t="n">
        <v>0.476443178713753</v>
      </c>
      <c r="C421" s="35" t="n">
        <v>-1.48066806605532</v>
      </c>
      <c r="D421" s="35" t="n">
        <v>-1.12026098983275</v>
      </c>
      <c r="E421" s="35" t="n">
        <v>1.37300275011224</v>
      </c>
      <c r="F421" s="35" t="n">
        <v>-0.891617516106779</v>
      </c>
      <c r="G421" s="35" t="n">
        <v>-0.573448585288099</v>
      </c>
      <c r="H421" s="35" t="n">
        <v>0.102982173899946</v>
      </c>
      <c r="I421" s="35" t="n">
        <v>1.51789751049972</v>
      </c>
      <c r="J421" s="35" t="n">
        <v>-1.63752382883781</v>
      </c>
      <c r="K421" s="35" t="n">
        <v>0.417726317786374</v>
      </c>
      <c r="L421" s="35" t="n">
        <v>-0.257452910190242</v>
      </c>
      <c r="M421" s="35" t="n">
        <v>0.944124377756128</v>
      </c>
    </row>
    <row r="422" customFormat="false" ht="15" hidden="false" customHeight="false" outlineLevel="0" collapsed="false">
      <c r="A422" s="2" t="n">
        <v>418</v>
      </c>
      <c r="B422" s="35" t="n">
        <v>1.02011162882645</v>
      </c>
      <c r="C422" s="35" t="n">
        <v>0.628779760918408</v>
      </c>
      <c r="D422" s="35" t="n">
        <v>-0.65057962759652</v>
      </c>
      <c r="E422" s="35" t="n">
        <v>-1.31504064485042</v>
      </c>
      <c r="F422" s="35" t="n">
        <v>-2.42668539886229</v>
      </c>
      <c r="G422" s="35" t="n">
        <v>-0.69827372119058</v>
      </c>
      <c r="H422" s="35" t="n">
        <v>1.17116786572876</v>
      </c>
      <c r="I422" s="35" t="n">
        <v>-1.1611147523439</v>
      </c>
      <c r="J422" s="35" t="n">
        <v>0.325134357595343</v>
      </c>
      <c r="K422" s="35" t="n">
        <v>-0.100664143864848</v>
      </c>
      <c r="L422" s="35" t="n">
        <v>0.846613893177427</v>
      </c>
      <c r="M422" s="35" t="n">
        <v>0.257002880374258</v>
      </c>
    </row>
    <row r="423" customFormat="false" ht="15" hidden="false" customHeight="false" outlineLevel="0" collapsed="false">
      <c r="A423" s="2" t="n">
        <v>419</v>
      </c>
      <c r="B423" s="35" t="n">
        <v>-0.290708378423758</v>
      </c>
      <c r="C423" s="35" t="n">
        <v>-2.40410234500243</v>
      </c>
      <c r="D423" s="35" t="n">
        <v>-0.375941576290857</v>
      </c>
      <c r="E423" s="35" t="n">
        <v>1.01932413253001</v>
      </c>
      <c r="F423" s="35" t="n">
        <v>0.369078963234773</v>
      </c>
      <c r="G423" s="35" t="n">
        <v>-1.10384700335544</v>
      </c>
      <c r="H423" s="35" t="n">
        <v>-0.168642823438121</v>
      </c>
      <c r="I423" s="35" t="n">
        <v>-1.82431115392836</v>
      </c>
      <c r="J423" s="35" t="n">
        <v>-1.17532658422149</v>
      </c>
      <c r="K423" s="35" t="n">
        <v>0.703634644365132</v>
      </c>
      <c r="L423" s="35" t="n">
        <v>-0.582104970151807</v>
      </c>
      <c r="M423" s="35" t="n">
        <v>0.725830167890672</v>
      </c>
      <c r="O423" s="36" t="n">
        <v>26.9217567447569</v>
      </c>
    </row>
    <row r="424" customFormat="false" ht="15" hidden="false" customHeight="false" outlineLevel="0" collapsed="false">
      <c r="A424" s="2" t="n">
        <v>420</v>
      </c>
      <c r="B424" s="35" t="n">
        <v>-0.0270398056024536</v>
      </c>
      <c r="C424" s="35" t="n">
        <v>1.15553036515283</v>
      </c>
      <c r="D424" s="35" t="n">
        <v>2.10578445605665</v>
      </c>
      <c r="E424" s="35" t="n">
        <v>-0.319219919818626</v>
      </c>
      <c r="F424" s="35" t="n">
        <v>-0.795847255038102</v>
      </c>
      <c r="G424" s="35" t="n">
        <v>-1.57743639710192</v>
      </c>
      <c r="H424" s="35" t="n">
        <v>-0.34027627268625</v>
      </c>
      <c r="I424" s="35" t="n">
        <v>1.42956253303101</v>
      </c>
      <c r="J424" s="35" t="n">
        <v>0.997142343145895</v>
      </c>
      <c r="K424" s="35" t="n">
        <v>-0.475131322616979</v>
      </c>
      <c r="L424" s="35" t="n">
        <v>1.12294633937389</v>
      </c>
      <c r="M424" s="35" t="n">
        <v>-0.790527275481447</v>
      </c>
      <c r="U424" s="36" t="n">
        <v>102.583960673894</v>
      </c>
    </row>
    <row r="425" customFormat="false" ht="15" hidden="false" customHeight="false" outlineLevel="0" collapsed="false">
      <c r="A425" s="2" t="n">
        <v>421</v>
      </c>
      <c r="B425" s="35" t="n">
        <v>0.685147774254029</v>
      </c>
      <c r="C425" s="35" t="n">
        <v>-0.278611565675613</v>
      </c>
      <c r="D425" s="35" t="n">
        <v>3.28599301599456</v>
      </c>
      <c r="E425" s="35" t="n">
        <v>-0.134450524212426</v>
      </c>
      <c r="F425" s="35" t="n">
        <v>-1.27068536481217</v>
      </c>
      <c r="G425" s="35" t="n">
        <v>-1.93348473644195</v>
      </c>
      <c r="H425" s="35" t="n">
        <v>-0.0655501831388915</v>
      </c>
      <c r="I425" s="35" t="n">
        <v>0.455520029971821</v>
      </c>
      <c r="J425" s="35" t="n">
        <v>1.84243732588124</v>
      </c>
      <c r="K425" s="35" t="n">
        <v>0.244964057114602</v>
      </c>
      <c r="L425" s="35" t="n">
        <v>0.107891989845648</v>
      </c>
      <c r="M425" s="35" t="n">
        <v>0.376104829029812</v>
      </c>
    </row>
    <row r="426" customFormat="false" ht="15" hidden="false" customHeight="false" outlineLevel="0" collapsed="false">
      <c r="A426" s="2" t="n">
        <v>422</v>
      </c>
      <c r="B426" s="35" t="n">
        <v>-0.692266240959074</v>
      </c>
      <c r="C426" s="35" t="n">
        <v>-0.597444170160301</v>
      </c>
      <c r="D426" s="35" t="n">
        <v>0.17382281845652</v>
      </c>
      <c r="E426" s="35" t="n">
        <v>1.091720519635</v>
      </c>
      <c r="F426" s="35" t="n">
        <v>1.28280360619038</v>
      </c>
      <c r="G426" s="35" t="n">
        <v>-0.64121558868132</v>
      </c>
      <c r="H426" s="35" t="n">
        <v>0.548213882201206</v>
      </c>
      <c r="I426" s="35" t="n">
        <v>1.30584298347637</v>
      </c>
      <c r="J426" s="35" t="n">
        <v>-0.0994540861933355</v>
      </c>
      <c r="K426" s="35" t="n">
        <v>-0.433745107937417</v>
      </c>
      <c r="L426" s="35" t="n">
        <v>-1.28624475619574</v>
      </c>
      <c r="M426" s="35" t="n">
        <v>-0.0901495246776006</v>
      </c>
    </row>
    <row r="427" customFormat="false" ht="15" hidden="false" customHeight="false" outlineLevel="0" collapsed="false">
      <c r="A427" s="2" t="n">
        <v>423</v>
      </c>
      <c r="B427" s="35" t="n">
        <v>1.42921876391766</v>
      </c>
      <c r="C427" s="35" t="n">
        <v>1.26818744692715</v>
      </c>
      <c r="D427" s="35" t="n">
        <v>1.13305439980133</v>
      </c>
      <c r="E427" s="35" t="n">
        <v>1.54166373413019</v>
      </c>
      <c r="F427" s="35" t="n">
        <v>-2.55420176242044</v>
      </c>
      <c r="G427" s="35" t="n">
        <v>1.37489282411018</v>
      </c>
      <c r="H427" s="35" t="n">
        <v>-1.28367628875633</v>
      </c>
      <c r="I427" s="35" t="n">
        <v>-1.13285329505302</v>
      </c>
      <c r="J427" s="35" t="n">
        <v>0.0269264614149134</v>
      </c>
      <c r="K427" s="35" t="n">
        <v>-0.753419399139786</v>
      </c>
      <c r="L427" s="35" t="n">
        <v>-2.25590362902853</v>
      </c>
      <c r="M427" s="35" t="n">
        <v>-0.839112683597516</v>
      </c>
    </row>
    <row r="428" customFormat="false" ht="15" hidden="false" customHeight="false" outlineLevel="0" collapsed="false">
      <c r="A428" s="2" t="n">
        <v>424</v>
      </c>
      <c r="B428" s="35" t="n">
        <v>-1.00441937428093</v>
      </c>
      <c r="C428" s="35" t="n">
        <v>0.742954515498898</v>
      </c>
      <c r="D428" s="35" t="n">
        <v>0.230569122838247</v>
      </c>
      <c r="E428" s="35" t="n">
        <v>0.842101608517773</v>
      </c>
      <c r="F428" s="35" t="n">
        <v>0.883143041438841</v>
      </c>
      <c r="G428" s="35" t="n">
        <v>-0.162810376521381</v>
      </c>
      <c r="H428" s="35" t="n">
        <v>1.34972612657666</v>
      </c>
      <c r="I428" s="35" t="n">
        <v>0.141810764866682</v>
      </c>
      <c r="J428" s="35" t="n">
        <v>-1.12913705946228</v>
      </c>
      <c r="K428" s="35" t="n">
        <v>-1.18776336085072</v>
      </c>
      <c r="L428" s="35" t="n">
        <v>-1.25109828927241</v>
      </c>
      <c r="M428" s="35" t="n">
        <v>-0.931751998714741</v>
      </c>
    </row>
    <row r="429" customFormat="false" ht="15" hidden="false" customHeight="false" outlineLevel="0" collapsed="false">
      <c r="A429" s="2" t="n">
        <v>425</v>
      </c>
      <c r="B429" s="35" t="n">
        <v>0.331794455799843</v>
      </c>
      <c r="C429" s="35" t="n">
        <v>1.07863946858161</v>
      </c>
      <c r="D429" s="35" t="n">
        <v>-0.492327423844827</v>
      </c>
      <c r="E429" s="35" t="n">
        <v>-0.0692275164277576</v>
      </c>
      <c r="F429" s="35" t="n">
        <v>-1.9012207168204</v>
      </c>
      <c r="G429" s="35" t="n">
        <v>0.124124234406532</v>
      </c>
      <c r="H429" s="35" t="n">
        <v>0.235420695034649</v>
      </c>
      <c r="I429" s="35" t="n">
        <v>2.0508668564383</v>
      </c>
      <c r="J429" s="35" t="n">
        <v>-0.418281952449573</v>
      </c>
      <c r="K429" s="35" t="n">
        <v>0.0559672652347404</v>
      </c>
      <c r="L429" s="35" t="n">
        <v>-0.0386613113171651</v>
      </c>
      <c r="M429" s="35" t="n">
        <v>-0.564362744892274</v>
      </c>
      <c r="U429" s="36" t="n">
        <v>42.8571105739975</v>
      </c>
    </row>
    <row r="430" customFormat="false" ht="15" hidden="false" customHeight="false" outlineLevel="0" collapsed="false">
      <c r="A430" s="2" t="n">
        <v>426</v>
      </c>
      <c r="B430" s="35" t="n">
        <v>-0.156907438041186</v>
      </c>
      <c r="C430" s="35" t="n">
        <v>-0.258019167033614</v>
      </c>
      <c r="D430" s="35" t="n">
        <v>-1.68463188478409</v>
      </c>
      <c r="E430" s="35" t="n">
        <v>-1.18034516141137</v>
      </c>
      <c r="F430" s="35" t="n">
        <v>-0.66903313682906</v>
      </c>
      <c r="G430" s="35" t="n">
        <v>-0.913815240227263</v>
      </c>
      <c r="H430" s="35" t="n">
        <v>-0.180587642549548</v>
      </c>
      <c r="I430" s="35" t="n">
        <v>0.398547989402257</v>
      </c>
      <c r="J430" s="35" t="n">
        <v>-0.104846656275303</v>
      </c>
      <c r="K430" s="35" t="n">
        <v>-1.1400125711181</v>
      </c>
      <c r="L430" s="35" t="n">
        <v>0.00947139543553596</v>
      </c>
      <c r="M430" s="35" t="n">
        <v>0.551497506618255</v>
      </c>
      <c r="T430" s="36" t="n">
        <v>178.794938974607</v>
      </c>
    </row>
    <row r="431" customFormat="false" ht="15" hidden="false" customHeight="false" outlineLevel="0" collapsed="false">
      <c r="A431" s="2" t="n">
        <v>427</v>
      </c>
      <c r="B431" s="35" t="n">
        <v>0.473244099181502</v>
      </c>
      <c r="C431" s="35" t="n">
        <v>-1.65461580512828</v>
      </c>
      <c r="D431" s="35" t="n">
        <v>-0.921287756023824</v>
      </c>
      <c r="E431" s="35" t="n">
        <v>-2.07711282730982</v>
      </c>
      <c r="F431" s="35" t="n">
        <v>2.64859157759193</v>
      </c>
      <c r="G431" s="35" t="n">
        <v>0.407367488096092</v>
      </c>
      <c r="H431" s="35" t="n">
        <v>1.85617394211502</v>
      </c>
      <c r="I431" s="35" t="n">
        <v>0.0802248068869279</v>
      </c>
      <c r="J431" s="35" t="n">
        <v>1.66590540097102</v>
      </c>
      <c r="K431" s="35" t="n">
        <v>0.56277033407904</v>
      </c>
      <c r="L431" s="35" t="n">
        <v>-1.07441000759262</v>
      </c>
      <c r="M431" s="35" t="n">
        <v>-2.00770736420471</v>
      </c>
    </row>
    <row r="432" customFormat="false" ht="15" hidden="false" customHeight="false" outlineLevel="0" collapsed="false">
      <c r="A432" s="2" t="n">
        <v>428</v>
      </c>
      <c r="B432" s="35" t="n">
        <v>1.37125564975205</v>
      </c>
      <c r="C432" s="35" t="n">
        <v>-0.132787079260108</v>
      </c>
      <c r="D432" s="35" t="n">
        <v>0.432732040522676</v>
      </c>
      <c r="E432" s="35" t="n">
        <v>1.56153437080129</v>
      </c>
      <c r="F432" s="35" t="n">
        <v>-0.507138780395855</v>
      </c>
      <c r="G432" s="35" t="n">
        <v>-1.3055032496147</v>
      </c>
      <c r="H432" s="35" t="n">
        <v>0.996148528416044</v>
      </c>
      <c r="I432" s="35" t="n">
        <v>1.10452273151262</v>
      </c>
      <c r="J432" s="35" t="n">
        <v>0.953124401852421</v>
      </c>
      <c r="K432" s="35" t="n">
        <v>-0.248129956521245</v>
      </c>
      <c r="L432" s="35" t="n">
        <v>0.642039574325306</v>
      </c>
      <c r="M432" s="35" t="n">
        <v>-0.910161161852314</v>
      </c>
    </row>
    <row r="433" customFormat="false" ht="15" hidden="false" customHeight="false" outlineLevel="0" collapsed="false">
      <c r="A433" s="2" t="n">
        <v>429</v>
      </c>
      <c r="B433" s="35" t="n">
        <v>-0.996040916577352</v>
      </c>
      <c r="C433" s="35" t="n">
        <v>1.46975648698982</v>
      </c>
      <c r="D433" s="35" t="n">
        <v>0.750532286010284</v>
      </c>
      <c r="E433" s="35" t="n">
        <v>-0.743244798376344</v>
      </c>
      <c r="F433" s="35" t="n">
        <v>-0.851179603894155</v>
      </c>
      <c r="G433" s="35" t="n">
        <v>0.0961041217021708</v>
      </c>
      <c r="H433" s="35" t="n">
        <v>1.58675835910045</v>
      </c>
      <c r="I433" s="35" t="n">
        <v>-0.643492917292975</v>
      </c>
      <c r="J433" s="35" t="n">
        <v>-0.178184082943833</v>
      </c>
      <c r="K433" s="35" t="n">
        <v>-1.11707938048935</v>
      </c>
      <c r="L433" s="35" t="n">
        <v>-0.0326489131875116</v>
      </c>
      <c r="M433" s="35" t="n">
        <v>2.05642749786463</v>
      </c>
      <c r="R433" s="36" t="n">
        <v>37.1845006961618</v>
      </c>
    </row>
    <row r="434" customFormat="false" ht="15" hidden="false" customHeight="false" outlineLevel="0" collapsed="false">
      <c r="A434" s="2" t="n">
        <v>430</v>
      </c>
      <c r="B434" s="35" t="n">
        <v>0.584417712265637</v>
      </c>
      <c r="C434" s="35" t="n">
        <v>-0.445211561719863</v>
      </c>
      <c r="D434" s="35" t="n">
        <v>0.595159035216064</v>
      </c>
      <c r="E434" s="35" t="n">
        <v>-0.82493286648997</v>
      </c>
      <c r="F434" s="35" t="n">
        <v>-0.3762136162635</v>
      </c>
      <c r="G434" s="35" t="n">
        <v>0.60342311883903</v>
      </c>
      <c r="H434" s="35" t="n">
        <v>3.12622681154517</v>
      </c>
      <c r="I434" s="35" t="n">
        <v>0.528494485749182</v>
      </c>
      <c r="J434" s="35" t="n">
        <v>-0.465782996522227</v>
      </c>
      <c r="K434" s="35" t="n">
        <v>0.348641422525256</v>
      </c>
      <c r="L434" s="35" t="n">
        <v>0.863099059000357</v>
      </c>
      <c r="M434" s="35" t="n">
        <v>0.849199819388892</v>
      </c>
      <c r="U434" s="36" t="n">
        <v>119.94422765037</v>
      </c>
    </row>
    <row r="435" customFormat="false" ht="15" hidden="false" customHeight="false" outlineLevel="0" collapsed="false">
      <c r="A435" s="2" t="n">
        <v>431</v>
      </c>
      <c r="B435" s="35" t="n">
        <v>0.254646363253799</v>
      </c>
      <c r="C435" s="35" t="n">
        <v>-1.24955160512814</v>
      </c>
      <c r="D435" s="35" t="n">
        <v>-0.995080267190011</v>
      </c>
      <c r="E435" s="35" t="n">
        <v>-0.34072782003196</v>
      </c>
      <c r="F435" s="35" t="n">
        <v>1.42401107989144</v>
      </c>
      <c r="G435" s="35" t="n">
        <v>1.0545012940096</v>
      </c>
      <c r="H435" s="35" t="n">
        <v>0.217120512517704</v>
      </c>
      <c r="I435" s="35" t="n">
        <v>-0.480933436736927</v>
      </c>
      <c r="J435" s="35" t="n">
        <v>-1.2108404970903</v>
      </c>
      <c r="K435" s="35" t="n">
        <v>0.735218947528104</v>
      </c>
      <c r="L435" s="35" t="n">
        <v>-0.928412649329366</v>
      </c>
      <c r="M435" s="35" t="n">
        <v>-0.523947685440031</v>
      </c>
    </row>
    <row r="436" customFormat="false" ht="15" hidden="false" customHeight="false" outlineLevel="0" collapsed="false">
      <c r="A436" s="2" t="n">
        <v>432</v>
      </c>
      <c r="B436" s="35" t="n">
        <v>0.980149391981368</v>
      </c>
      <c r="C436" s="35" t="n">
        <v>-0.593784456602068</v>
      </c>
      <c r="D436" s="35" t="n">
        <v>-0.245974839449935</v>
      </c>
      <c r="E436" s="35" t="n">
        <v>0.3717180517223</v>
      </c>
      <c r="F436" s="35" t="n">
        <v>-0.193394590593841</v>
      </c>
      <c r="G436" s="35" t="n">
        <v>-0.371510628548093</v>
      </c>
      <c r="H436" s="35" t="n">
        <v>0.0801859900367774</v>
      </c>
      <c r="I436" s="35" t="n">
        <v>0.1640149628472</v>
      </c>
      <c r="J436" s="35" t="n">
        <v>-0.0550565690650745</v>
      </c>
      <c r="K436" s="35" t="n">
        <v>-0.314101725718053</v>
      </c>
      <c r="L436" s="35" t="n">
        <v>0.621150785112172</v>
      </c>
      <c r="M436" s="35" t="n">
        <v>-1.58103200970049</v>
      </c>
    </row>
    <row r="437" customFormat="false" ht="15" hidden="false" customHeight="false" outlineLevel="0" collapsed="false">
      <c r="A437" s="2" t="n">
        <v>433</v>
      </c>
      <c r="B437" s="35" t="n">
        <v>0.114956981728515</v>
      </c>
      <c r="C437" s="35" t="n">
        <v>1.25142107412677</v>
      </c>
      <c r="D437" s="35" t="n">
        <v>-0.161543810385138</v>
      </c>
      <c r="E437" s="35" t="n">
        <v>-1.13589813595987</v>
      </c>
      <c r="F437" s="35" t="n">
        <v>-2.04412855212373</v>
      </c>
      <c r="G437" s="35" t="n">
        <v>-1.01218104088831</v>
      </c>
      <c r="H437" s="35" t="n">
        <v>-0.288988409223865</v>
      </c>
      <c r="I437" s="35" t="n">
        <v>1.46539293491089</v>
      </c>
      <c r="J437" s="35" t="n">
        <v>-0.649794054220105</v>
      </c>
      <c r="K437" s="35" t="n">
        <v>-1.05322489573743</v>
      </c>
      <c r="L437" s="35" t="n">
        <v>1.00139897598629</v>
      </c>
      <c r="M437" s="35" t="n">
        <v>0.196887427922405</v>
      </c>
    </row>
    <row r="438" customFormat="false" ht="15" hidden="false" customHeight="false" outlineLevel="0" collapsed="false">
      <c r="A438" s="2" t="n">
        <v>434</v>
      </c>
      <c r="B438" s="35" t="n">
        <v>-0.351967642206338</v>
      </c>
      <c r="C438" s="35" t="n">
        <v>-0.0940387449376991</v>
      </c>
      <c r="D438" s="35" t="n">
        <v>1.69158577176485</v>
      </c>
      <c r="E438" s="35" t="n">
        <v>0.110309353858405</v>
      </c>
      <c r="F438" s="35" t="n">
        <v>0.426891928467332</v>
      </c>
      <c r="G438" s="35" t="n">
        <v>-0.140551990919077</v>
      </c>
      <c r="H438" s="35" t="n">
        <v>-0.837137482596294</v>
      </c>
      <c r="I438" s="35" t="n">
        <v>0.274739918118636</v>
      </c>
      <c r="J438" s="35" t="n">
        <v>-1.26983568218643</v>
      </c>
      <c r="K438" s="35" t="n">
        <v>0.425892337395674</v>
      </c>
      <c r="L438" s="35" t="n">
        <v>0.692504279708603</v>
      </c>
      <c r="M438" s="35" t="n">
        <v>0.908985639782885</v>
      </c>
    </row>
    <row r="439" customFormat="false" ht="15" hidden="false" customHeight="false" outlineLevel="0" collapsed="false">
      <c r="A439" s="2" t="n">
        <v>435</v>
      </c>
      <c r="B439" s="35" t="n">
        <v>0.644433740406758</v>
      </c>
      <c r="C439" s="35" t="n">
        <v>1.38481167537753</v>
      </c>
      <c r="D439" s="35" t="n">
        <v>-0.896414231595076</v>
      </c>
      <c r="E439" s="35" t="n">
        <v>0.350607074485368</v>
      </c>
      <c r="F439" s="35" t="n">
        <v>0.464174499784521</v>
      </c>
      <c r="G439" s="35" t="n">
        <v>0.45816057012358</v>
      </c>
      <c r="H439" s="35" t="n">
        <v>0.240619610171392</v>
      </c>
      <c r="I439" s="35" t="n">
        <v>1.33436779314854</v>
      </c>
      <c r="J439" s="35" t="n">
        <v>-2.44318220873718</v>
      </c>
      <c r="K439" s="35" t="n">
        <v>0.394494981622227</v>
      </c>
      <c r="L439" s="35" t="n">
        <v>-0.332926416481517</v>
      </c>
      <c r="M439" s="35" t="n">
        <v>0.416076411068392</v>
      </c>
      <c r="V439" s="36" t="n">
        <v>90.713243833036</v>
      </c>
    </row>
    <row r="440" customFormat="false" ht="15" hidden="false" customHeight="false" outlineLevel="0" collapsed="false">
      <c r="A440" s="2" t="n">
        <v>436</v>
      </c>
      <c r="B440" s="35" t="n">
        <v>1.4782007160392</v>
      </c>
      <c r="C440" s="35" t="n">
        <v>0.283578118686788</v>
      </c>
      <c r="D440" s="35" t="n">
        <v>-0.394417930289453</v>
      </c>
      <c r="E440" s="35" t="n">
        <v>0.239243898804839</v>
      </c>
      <c r="F440" s="35" t="n">
        <v>-1.00272748816446</v>
      </c>
      <c r="G440" s="35" t="n">
        <v>-0.438280485146553</v>
      </c>
      <c r="H440" s="35" t="n">
        <v>-1.41420169416635</v>
      </c>
      <c r="I440" s="35" t="n">
        <v>-2.02043165563046</v>
      </c>
      <c r="J440" s="35" t="n">
        <v>0.519949968977955</v>
      </c>
      <c r="K440" s="35" t="n">
        <v>-2.47993107228583</v>
      </c>
      <c r="L440" s="35" t="n">
        <v>-0.920336544663713</v>
      </c>
      <c r="M440" s="35" t="n">
        <v>-0.0591581163686521</v>
      </c>
      <c r="N440" s="36" t="n">
        <v>132.49394535251</v>
      </c>
    </row>
    <row r="441" customFormat="false" ht="15" hidden="false" customHeight="false" outlineLevel="0" collapsed="false">
      <c r="A441" s="2" t="n">
        <v>437</v>
      </c>
      <c r="B441" s="35" t="n">
        <v>0.962800000738611</v>
      </c>
      <c r="C441" s="35" t="n">
        <v>-0.414091299041735</v>
      </c>
      <c r="D441" s="35" t="n">
        <v>0.0725755943256913</v>
      </c>
      <c r="E441" s="35" t="n">
        <v>0.480530542750298</v>
      </c>
      <c r="F441" s="35" t="n">
        <v>-1.53825418887073</v>
      </c>
      <c r="G441" s="35" t="n">
        <v>-1.16721556248356</v>
      </c>
      <c r="H441" s="35" t="n">
        <v>0.216239020724885</v>
      </c>
      <c r="I441" s="35" t="n">
        <v>-1.78333321681534</v>
      </c>
      <c r="J441" s="35" t="n">
        <v>1.22236480657407</v>
      </c>
      <c r="K441" s="35" t="n">
        <v>-0.0223120270851134</v>
      </c>
      <c r="L441" s="35" t="n">
        <v>-0.392328116826091</v>
      </c>
      <c r="M441" s="35" t="n">
        <v>-1.28052063289529</v>
      </c>
      <c r="X441" s="36" t="n">
        <v>152.582515832026</v>
      </c>
    </row>
    <row r="442" customFormat="false" ht="15" hidden="false" customHeight="false" outlineLevel="0" collapsed="false">
      <c r="A442" s="2" t="n">
        <v>438</v>
      </c>
      <c r="B442" s="35" t="n">
        <v>0.303157718750997</v>
      </c>
      <c r="C442" s="35" t="n">
        <v>-0.668156757686908</v>
      </c>
      <c r="D442" s="35" t="n">
        <v>1.13781012617512</v>
      </c>
      <c r="E442" s="35" t="n">
        <v>1.92990634595828</v>
      </c>
      <c r="F442" s="35" t="n">
        <v>-0.980885810650926</v>
      </c>
      <c r="G442" s="35" t="n">
        <v>0.842565238405646</v>
      </c>
      <c r="H442" s="35" t="n">
        <v>-0.985884296908417</v>
      </c>
      <c r="I442" s="35" t="n">
        <v>-0.418581091824416</v>
      </c>
      <c r="J442" s="35" t="n">
        <v>1.77914882695796</v>
      </c>
      <c r="K442" s="35" t="n">
        <v>0.852471188687923</v>
      </c>
      <c r="L442" s="35" t="n">
        <v>0.531028454616526</v>
      </c>
      <c r="M442" s="35" t="n">
        <v>0.34102134476274</v>
      </c>
      <c r="Q442" s="36" t="n">
        <v>116.236266991941</v>
      </c>
    </row>
    <row r="443" customFormat="false" ht="15" hidden="false" customHeight="false" outlineLevel="0" collapsed="false">
      <c r="A443" s="2" t="n">
        <v>439</v>
      </c>
      <c r="B443" s="35" t="n">
        <v>0.573871236702087</v>
      </c>
      <c r="C443" s="35" t="n">
        <v>0.597779961320671</v>
      </c>
      <c r="D443" s="35" t="n">
        <v>-0.787919788156431</v>
      </c>
      <c r="E443" s="35" t="n">
        <v>-0.34778758051171</v>
      </c>
      <c r="F443" s="35" t="n">
        <v>0.0470541186399368</v>
      </c>
      <c r="G443" s="35" t="n">
        <v>0.0154805794083763</v>
      </c>
      <c r="H443" s="35" t="n">
        <v>-1.42206275842722</v>
      </c>
      <c r="I443" s="35" t="n">
        <v>0.096434222581906</v>
      </c>
      <c r="J443" s="35" t="n">
        <v>0.89811555534766</v>
      </c>
      <c r="K443" s="35" t="n">
        <v>0.341916102672359</v>
      </c>
      <c r="L443" s="35" t="n">
        <v>0.137166674134023</v>
      </c>
      <c r="M443" s="35" t="n">
        <v>0.657403664002484</v>
      </c>
    </row>
    <row r="444" customFormat="false" ht="15" hidden="false" customHeight="false" outlineLevel="0" collapsed="false">
      <c r="A444" s="2" t="n">
        <v>440</v>
      </c>
      <c r="B444" s="35" t="n">
        <v>-1.39377518985061</v>
      </c>
      <c r="C444" s="35" t="n">
        <v>0.186531153561826</v>
      </c>
      <c r="D444" s="35" t="n">
        <v>0.420664254769428</v>
      </c>
      <c r="E444" s="35" t="n">
        <v>0.230008570899012</v>
      </c>
      <c r="F444" s="35" t="n">
        <v>0.687943577603597</v>
      </c>
      <c r="G444" s="35" t="n">
        <v>-0.366772125289263</v>
      </c>
      <c r="H444" s="35" t="n">
        <v>0.515893255756536</v>
      </c>
      <c r="I444" s="35" t="n">
        <v>1.67454820823218</v>
      </c>
      <c r="J444" s="35" t="n">
        <v>0.795397106617018</v>
      </c>
      <c r="K444" s="35" t="n">
        <v>-0.515942520389815</v>
      </c>
      <c r="L444" s="35" t="n">
        <v>1.21038920099732</v>
      </c>
      <c r="M444" s="35" t="n">
        <v>-0.51254180798897</v>
      </c>
    </row>
    <row r="445" customFormat="false" ht="15" hidden="false" customHeight="false" outlineLevel="0" collapsed="false">
      <c r="A445" s="2" t="n">
        <v>441</v>
      </c>
      <c r="B445" s="35" t="n">
        <v>-0.391738952663265</v>
      </c>
      <c r="C445" s="35" t="n">
        <v>0.627231369774679</v>
      </c>
      <c r="D445" s="35" t="n">
        <v>0.886215736973192</v>
      </c>
      <c r="E445" s="35" t="n">
        <v>0.757838742288941</v>
      </c>
      <c r="F445" s="35" t="n">
        <v>-0.251368635443332</v>
      </c>
      <c r="G445" s="35" t="n">
        <v>0.0785473613282348</v>
      </c>
      <c r="H445" s="35" t="n">
        <v>-2.55173558907635</v>
      </c>
      <c r="I445" s="35" t="n">
        <v>0.708866118788284</v>
      </c>
      <c r="J445" s="35" t="n">
        <v>-1.3372163537894</v>
      </c>
      <c r="K445" s="35" t="n">
        <v>-0.0125590795246728</v>
      </c>
      <c r="L445" s="35" t="n">
        <v>-0.0896527700661476</v>
      </c>
      <c r="M445" s="35" t="n">
        <v>-0.0410558124033121</v>
      </c>
      <c r="S445" s="36" t="n">
        <v>116.303757659008</v>
      </c>
    </row>
    <row r="446" customFormat="false" ht="15" hidden="false" customHeight="false" outlineLevel="0" collapsed="false">
      <c r="A446" s="2" t="n">
        <v>442</v>
      </c>
      <c r="B446" s="35" t="n">
        <v>-0.102548444961263</v>
      </c>
      <c r="C446" s="35" t="n">
        <v>-0.471915684503115</v>
      </c>
      <c r="D446" s="35" t="n">
        <v>0.0356386752080673</v>
      </c>
      <c r="E446" s="35" t="n">
        <v>1.64812586551762</v>
      </c>
      <c r="F446" s="35" t="n">
        <v>-1.15158331111258</v>
      </c>
      <c r="G446" s="35" t="n">
        <v>1.8360794477286</v>
      </c>
      <c r="H446" s="35" t="n">
        <v>-0.660737724740206</v>
      </c>
      <c r="I446" s="35" t="n">
        <v>-0.269728546672264</v>
      </c>
      <c r="J446" s="35" t="n">
        <v>-1.84942695903192</v>
      </c>
      <c r="K446" s="35" t="n">
        <v>0.202842503882252</v>
      </c>
      <c r="L446" s="35" t="n">
        <v>0.071038358109239</v>
      </c>
      <c r="M446" s="35" t="n">
        <v>1.75552935887178</v>
      </c>
      <c r="O446" s="36" t="n">
        <v>77.5916161682866</v>
      </c>
      <c r="R446" s="36" t="n">
        <v>115.676058028528</v>
      </c>
    </row>
    <row r="447" customFormat="false" ht="15" hidden="false" customHeight="false" outlineLevel="0" collapsed="false">
      <c r="A447" s="2" t="n">
        <v>443</v>
      </c>
      <c r="B447" s="35" t="n">
        <v>-0.387059521159454</v>
      </c>
      <c r="C447" s="35" t="n">
        <v>0.671143106688701</v>
      </c>
      <c r="D447" s="35" t="n">
        <v>-0.205246349267286</v>
      </c>
      <c r="E447" s="35" t="n">
        <v>2.01287665883898</v>
      </c>
      <c r="F447" s="35" t="n">
        <v>-1.45512907862833</v>
      </c>
      <c r="G447" s="35" t="n">
        <v>-0.182045102608357</v>
      </c>
      <c r="H447" s="35" t="n">
        <v>-1.3980591550719</v>
      </c>
      <c r="I447" s="35" t="n">
        <v>-0.428718456855673</v>
      </c>
      <c r="J447" s="35" t="n">
        <v>-0.73124642166771</v>
      </c>
      <c r="K447" s="35" t="n">
        <v>-0.0223870175168545</v>
      </c>
      <c r="L447" s="35" t="n">
        <v>-0.259545093604347</v>
      </c>
      <c r="M447" s="35" t="n">
        <v>0.311036618385589</v>
      </c>
    </row>
    <row r="448" customFormat="false" ht="15" hidden="false" customHeight="false" outlineLevel="0" collapsed="false">
      <c r="A448" s="2" t="n">
        <v>444</v>
      </c>
      <c r="B448" s="35" t="n">
        <v>-0.550588495539119</v>
      </c>
      <c r="C448" s="35" t="n">
        <v>0.171459381817173</v>
      </c>
      <c r="D448" s="35" t="n">
        <v>-2.02153720221322</v>
      </c>
      <c r="E448" s="35" t="n">
        <v>0.788185648495594</v>
      </c>
      <c r="F448" s="35" t="n">
        <v>-1.12653214456845</v>
      </c>
      <c r="G448" s="35" t="n">
        <v>-1.30089714093087</v>
      </c>
      <c r="H448" s="35" t="n">
        <v>-1.42612990447144</v>
      </c>
      <c r="I448" s="35" t="n">
        <v>0.244331180595583</v>
      </c>
      <c r="J448" s="35" t="n">
        <v>-2.31856508145526</v>
      </c>
      <c r="K448" s="35" t="n">
        <v>1.94635086598294</v>
      </c>
      <c r="L448" s="35" t="n">
        <v>-2.35376733632617</v>
      </c>
      <c r="M448" s="35" t="n">
        <v>0.482358798107516</v>
      </c>
    </row>
    <row r="449" customFormat="false" ht="15" hidden="false" customHeight="false" outlineLevel="0" collapsed="false">
      <c r="A449" s="2" t="n">
        <v>445</v>
      </c>
      <c r="B449" s="35" t="n">
        <v>0.102727990012111</v>
      </c>
      <c r="C449" s="35" t="n">
        <v>-0.62107761350676</v>
      </c>
      <c r="D449" s="35" t="n">
        <v>-1.89751732389353</v>
      </c>
      <c r="E449" s="35" t="n">
        <v>1.50730827871729</v>
      </c>
      <c r="F449" s="35" t="n">
        <v>-0.091356483863857</v>
      </c>
      <c r="G449" s="35" t="n">
        <v>-0.388000497670761</v>
      </c>
      <c r="H449" s="35" t="n">
        <v>-0.455383131996929</v>
      </c>
      <c r="I449" s="35" t="n">
        <v>-1.2006506870461</v>
      </c>
      <c r="J449" s="35" t="n">
        <v>-0.609895127880039</v>
      </c>
      <c r="K449" s="35" t="n">
        <v>-0.756554379701031</v>
      </c>
      <c r="L449" s="35" t="n">
        <v>0.321246828120009</v>
      </c>
      <c r="M449" s="35" t="n">
        <v>0.543322668716458</v>
      </c>
    </row>
    <row r="450" customFormat="false" ht="15" hidden="false" customHeight="false" outlineLevel="0" collapsed="false">
      <c r="A450" s="2" t="n">
        <v>446</v>
      </c>
      <c r="B450" s="35" t="n">
        <v>0.551355269455378</v>
      </c>
      <c r="C450" s="35" t="n">
        <v>-0.496593282433061</v>
      </c>
      <c r="D450" s="35" t="n">
        <v>0.274655505681325</v>
      </c>
      <c r="E450" s="35" t="n">
        <v>0.437483432167631</v>
      </c>
      <c r="F450" s="35" t="n">
        <v>-1.63422230785779</v>
      </c>
      <c r="G450" s="35" t="n">
        <v>0.692004280186671</v>
      </c>
      <c r="H450" s="35" t="n">
        <v>-0.399671423545526</v>
      </c>
      <c r="I450" s="35" t="n">
        <v>-0.773215441618973</v>
      </c>
      <c r="J450" s="35" t="n">
        <v>-0.064197135523586</v>
      </c>
      <c r="K450" s="35" t="n">
        <v>-0.874373733184496</v>
      </c>
      <c r="L450" s="35" t="n">
        <v>-0.23988034171963</v>
      </c>
      <c r="M450" s="35" t="n">
        <v>0.108302505424878</v>
      </c>
    </row>
    <row r="451" customFormat="false" ht="15" hidden="false" customHeight="false" outlineLevel="0" collapsed="false">
      <c r="A451" s="2" t="n">
        <v>447</v>
      </c>
      <c r="B451" s="35" t="n">
        <v>2.09056220936548</v>
      </c>
      <c r="C451" s="35" t="n">
        <v>-0.971599827515074</v>
      </c>
      <c r="D451" s="35" t="n">
        <v>-0.826149625920362</v>
      </c>
      <c r="E451" s="35" t="n">
        <v>-1.37025167581131</v>
      </c>
      <c r="F451" s="35" t="n">
        <v>-0.341304948790432</v>
      </c>
      <c r="G451" s="35" t="n">
        <v>-0.094709747976389</v>
      </c>
      <c r="H451" s="35" t="n">
        <v>-0.401626105889427</v>
      </c>
      <c r="I451" s="35" t="n">
        <v>-0.521088413197917</v>
      </c>
      <c r="J451" s="35" t="n">
        <v>0.377696714059312</v>
      </c>
      <c r="K451" s="35" t="n">
        <v>-0.253921178162162</v>
      </c>
      <c r="L451" s="35" t="n">
        <v>-0.375611508566508</v>
      </c>
      <c r="M451" s="35" t="n">
        <v>0.447331952600434</v>
      </c>
    </row>
    <row r="452" customFormat="false" ht="15" hidden="false" customHeight="false" outlineLevel="0" collapsed="false">
      <c r="A452" s="2" t="n">
        <v>448</v>
      </c>
      <c r="B452" s="35" t="n">
        <v>-0.551259843029195</v>
      </c>
      <c r="C452" s="35" t="n">
        <v>0.653384447606067</v>
      </c>
      <c r="D452" s="35" t="n">
        <v>0.875003933729047</v>
      </c>
      <c r="E452" s="35" t="n">
        <v>-0.208398646998926</v>
      </c>
      <c r="F452" s="35" t="n">
        <v>-0.0341341889456285</v>
      </c>
      <c r="G452" s="35" t="n">
        <v>1.26443727834748</v>
      </c>
      <c r="H452" s="35" t="n">
        <v>0.362366273879776</v>
      </c>
      <c r="I452" s="35" t="n">
        <v>-0.75338104535099</v>
      </c>
      <c r="J452" s="35" t="n">
        <v>-0.581330875275494</v>
      </c>
      <c r="K452" s="35" t="n">
        <v>-0.465991901638442</v>
      </c>
      <c r="L452" s="35" t="n">
        <v>0.517418548059216</v>
      </c>
      <c r="M452" s="35" t="n">
        <v>-0.559676300946665</v>
      </c>
    </row>
    <row r="453" customFormat="false" ht="15" hidden="false" customHeight="false" outlineLevel="0" collapsed="false">
      <c r="A453" s="2" t="n">
        <v>449</v>
      </c>
      <c r="B453" s="35" t="n">
        <v>-0.759745077063984</v>
      </c>
      <c r="C453" s="35" t="n">
        <v>0.0353241934740056</v>
      </c>
      <c r="D453" s="35" t="n">
        <v>-0.106858537313428</v>
      </c>
      <c r="E453" s="35" t="n">
        <v>1.22073694224307</v>
      </c>
      <c r="F453" s="35" t="n">
        <v>0.84360415091971</v>
      </c>
      <c r="G453" s="35" t="n">
        <v>-0.543301948511827</v>
      </c>
      <c r="H453" s="35" t="n">
        <v>0.955693557926646</v>
      </c>
      <c r="I453" s="35" t="n">
        <v>0.0936078756125798</v>
      </c>
      <c r="J453" s="35" t="n">
        <v>-0.365506443220218</v>
      </c>
      <c r="K453" s="35" t="n">
        <v>-1.0168531936069</v>
      </c>
      <c r="L453" s="35" t="n">
        <v>-1.27282258786731</v>
      </c>
      <c r="M453" s="35" t="n">
        <v>-1.45279809883642</v>
      </c>
    </row>
    <row r="454" customFormat="false" ht="15" hidden="false" customHeight="false" outlineLevel="0" collapsed="false">
      <c r="A454" s="2" t="n">
        <v>450</v>
      </c>
      <c r="B454" s="35" t="n">
        <v>1.14614117572955</v>
      </c>
      <c r="C454" s="35" t="n">
        <v>1.0440745728435</v>
      </c>
      <c r="D454" s="35" t="n">
        <v>-0.0497503411381853</v>
      </c>
      <c r="E454" s="35" t="n">
        <v>0.162087751628402</v>
      </c>
      <c r="F454" s="35" t="n">
        <v>-0.0513503653790443</v>
      </c>
      <c r="G454" s="35" t="n">
        <v>0.0573617237329994</v>
      </c>
      <c r="H454" s="35" t="n">
        <v>-0.354937004535048</v>
      </c>
      <c r="I454" s="35" t="n">
        <v>1.76573974861452</v>
      </c>
      <c r="J454" s="35" t="n">
        <v>-0.736861302662116</v>
      </c>
      <c r="K454" s="35" t="n">
        <v>0.646617825648168</v>
      </c>
      <c r="L454" s="35" t="n">
        <v>0.774593313311479</v>
      </c>
      <c r="M454" s="35" t="n">
        <v>-0.296998488629658</v>
      </c>
    </row>
    <row r="455" customFormat="false" ht="15" hidden="false" customHeight="false" outlineLevel="0" collapsed="false">
      <c r="A455" s="2" t="n">
        <v>451</v>
      </c>
      <c r="B455" s="35" t="n">
        <v>0.304574016158769</v>
      </c>
      <c r="C455" s="35" t="n">
        <v>-2.49715967992785</v>
      </c>
      <c r="D455" s="35" t="n">
        <v>-1.51438684270009</v>
      </c>
      <c r="E455" s="35" t="n">
        <v>-1.44708740125477</v>
      </c>
      <c r="F455" s="35" t="n">
        <v>-1.45912820796343</v>
      </c>
      <c r="G455" s="35" t="n">
        <v>-0.326761960569566</v>
      </c>
      <c r="H455" s="35" t="n">
        <v>-1.49161239319054</v>
      </c>
      <c r="I455" s="35" t="n">
        <v>0.595348852987189</v>
      </c>
      <c r="J455" s="35" t="n">
        <v>-0.687918916098128</v>
      </c>
      <c r="K455" s="35" t="n">
        <v>-0.544744848473751</v>
      </c>
      <c r="L455" s="35" t="n">
        <v>1.08362927693156</v>
      </c>
      <c r="M455" s="35" t="n">
        <v>-0.179883332364164</v>
      </c>
    </row>
    <row r="456" customFormat="false" ht="15" hidden="false" customHeight="false" outlineLevel="0" collapsed="false">
      <c r="A456" s="2" t="n">
        <v>452</v>
      </c>
      <c r="B456" s="35" t="n">
        <v>-0.739773260857903</v>
      </c>
      <c r="C456" s="35" t="n">
        <v>0.833193875919596</v>
      </c>
      <c r="D456" s="35" t="n">
        <v>0.149322851275626</v>
      </c>
      <c r="E456" s="35" t="n">
        <v>-1.17709780072616</v>
      </c>
      <c r="F456" s="35" t="n">
        <v>0.903995437668687</v>
      </c>
      <c r="G456" s="35" t="n">
        <v>2.74799904002466</v>
      </c>
      <c r="H456" s="35" t="n">
        <v>-0.912769178125386</v>
      </c>
      <c r="I456" s="35" t="n">
        <v>-0.945379429736681</v>
      </c>
      <c r="J456" s="35" t="n">
        <v>0.756419407912326</v>
      </c>
      <c r="K456" s="35" t="n">
        <v>-0.109759220996244</v>
      </c>
      <c r="L456" s="35" t="n">
        <v>-0.280962583887625</v>
      </c>
      <c r="M456" s="35" t="n">
        <v>-0.418137946208517</v>
      </c>
    </row>
    <row r="457" customFormat="false" ht="15" hidden="false" customHeight="false" outlineLevel="0" collapsed="false">
      <c r="A457" s="2" t="n">
        <v>453</v>
      </c>
      <c r="B457" s="35" t="n">
        <v>1.68057839172252</v>
      </c>
      <c r="C457" s="35" t="n">
        <v>1.18857573844628</v>
      </c>
      <c r="D457" s="35" t="n">
        <v>1.74404701320173</v>
      </c>
      <c r="E457" s="35" t="n">
        <v>2.2424715371774</v>
      </c>
      <c r="F457" s="35" t="n">
        <v>-0.0927973914408493</v>
      </c>
      <c r="G457" s="35" t="n">
        <v>0.129035035715862</v>
      </c>
      <c r="H457" s="35" t="n">
        <v>1.7009743913346</v>
      </c>
      <c r="I457" s="35" t="n">
        <v>0.0353178871697382</v>
      </c>
      <c r="J457" s="35" t="n">
        <v>-0.518546513662891</v>
      </c>
      <c r="K457" s="35" t="n">
        <v>-0.732605228255043</v>
      </c>
      <c r="L457" s="35" t="n">
        <v>1.62585289360034</v>
      </c>
      <c r="M457" s="35" t="n">
        <v>1.14266344423558</v>
      </c>
      <c r="T457" s="36" t="n">
        <v>66.8241147857547</v>
      </c>
    </row>
    <row r="458" customFormat="false" ht="15" hidden="false" customHeight="false" outlineLevel="0" collapsed="false">
      <c r="A458" s="2" t="n">
        <v>454</v>
      </c>
      <c r="B458" s="35" t="n">
        <v>-0.0600825195514174</v>
      </c>
      <c r="C458" s="35" t="n">
        <v>0.983028857422898</v>
      </c>
      <c r="D458" s="35" t="n">
        <v>-1.58965864013177</v>
      </c>
      <c r="E458" s="35" t="n">
        <v>1.60411695478917</v>
      </c>
      <c r="F458" s="35" t="n">
        <v>-1.12871304319179</v>
      </c>
      <c r="G458" s="35" t="n">
        <v>-0.351983980320716</v>
      </c>
      <c r="H458" s="35" t="n">
        <v>-1.27193352036017</v>
      </c>
      <c r="I458" s="35" t="n">
        <v>-0.311735065011273</v>
      </c>
      <c r="J458" s="35" t="n">
        <v>-0.473927191110972</v>
      </c>
      <c r="K458" s="35" t="n">
        <v>0.10626408482899</v>
      </c>
      <c r="L458" s="35" t="n">
        <v>-1.67743790252193</v>
      </c>
      <c r="M458" s="35" t="n">
        <v>1.73639270258369</v>
      </c>
      <c r="S458" s="36" t="n">
        <v>138.24675911232</v>
      </c>
    </row>
    <row r="459" customFormat="false" ht="15" hidden="false" customHeight="false" outlineLevel="0" collapsed="false">
      <c r="A459" s="2" t="n">
        <v>455</v>
      </c>
      <c r="B459" s="35" t="n">
        <v>-0.178542561245261</v>
      </c>
      <c r="C459" s="35" t="n">
        <v>-0.937124618181725</v>
      </c>
      <c r="D459" s="35" t="n">
        <v>-0.737658601718044</v>
      </c>
      <c r="E459" s="35" t="n">
        <v>-0.618124567669424</v>
      </c>
      <c r="F459" s="35" t="n">
        <v>0.151181435805169</v>
      </c>
      <c r="G459" s="35" t="n">
        <v>0.0767676687512738</v>
      </c>
      <c r="H459" s="35" t="n">
        <v>-1.04556909452808</v>
      </c>
      <c r="I459" s="35" t="n">
        <v>-0.217211113391513</v>
      </c>
      <c r="J459" s="35" t="n">
        <v>0.119104440169922</v>
      </c>
      <c r="K459" s="35" t="n">
        <v>0.0978375782814526</v>
      </c>
      <c r="L459" s="35" t="n">
        <v>-1.79370557403418</v>
      </c>
      <c r="M459" s="35" t="n">
        <v>0.0928981751729732</v>
      </c>
    </row>
    <row r="460" customFormat="false" ht="15" hidden="false" customHeight="false" outlineLevel="0" collapsed="false">
      <c r="A460" s="2" t="n">
        <v>456</v>
      </c>
      <c r="B460" s="35" t="n">
        <v>-0.467579529850618</v>
      </c>
      <c r="C460" s="35" t="n">
        <v>1.41275140565401</v>
      </c>
      <c r="D460" s="35" t="n">
        <v>-0.0462887109971085</v>
      </c>
      <c r="E460" s="35" t="n">
        <v>-0.28335996765834</v>
      </c>
      <c r="F460" s="35" t="n">
        <v>-2.40732250354718</v>
      </c>
      <c r="G460" s="35" t="n">
        <v>-0.204812558362974</v>
      </c>
      <c r="H460" s="35" t="n">
        <v>-1.31896432941137</v>
      </c>
      <c r="I460" s="35" t="n">
        <v>0.011123242651616</v>
      </c>
      <c r="J460" s="35" t="n">
        <v>-0.264793849013589</v>
      </c>
      <c r="K460" s="35" t="n">
        <v>1.13538591533619</v>
      </c>
      <c r="L460" s="35" t="n">
        <v>0.0566898132254834</v>
      </c>
      <c r="M460" s="35" t="n">
        <v>0.186779219123172</v>
      </c>
    </row>
    <row r="461" customFormat="false" ht="15" hidden="false" customHeight="false" outlineLevel="0" collapsed="false">
      <c r="A461" s="2" t="n">
        <v>457</v>
      </c>
      <c r="B461" s="35" t="n">
        <v>-0.775684730474261</v>
      </c>
      <c r="C461" s="35" t="n">
        <v>-0.580697863251505</v>
      </c>
      <c r="D461" s="35" t="n">
        <v>-0.405864220874102</v>
      </c>
      <c r="E461" s="35" t="n">
        <v>-0.712084798837184</v>
      </c>
      <c r="F461" s="35" t="n">
        <v>0.672422780452603</v>
      </c>
      <c r="G461" s="35" t="n">
        <v>1.60670158090339</v>
      </c>
      <c r="H461" s="35" t="n">
        <v>0.413727860402145</v>
      </c>
      <c r="I461" s="35" t="n">
        <v>-1.31447350953592</v>
      </c>
      <c r="J461" s="35" t="n">
        <v>-0.428454782751488</v>
      </c>
      <c r="K461" s="35" t="n">
        <v>-1.41431262903047</v>
      </c>
      <c r="L461" s="35" t="n">
        <v>0.957268216421835</v>
      </c>
      <c r="M461" s="35" t="n">
        <v>-0.280668681357394</v>
      </c>
      <c r="N461" s="36" t="n">
        <v>127.465516179361</v>
      </c>
    </row>
    <row r="462" customFormat="false" ht="15" hidden="false" customHeight="false" outlineLevel="0" collapsed="false">
      <c r="A462" s="2" t="n">
        <v>458</v>
      </c>
      <c r="B462" s="35" t="n">
        <v>0.245233738767861</v>
      </c>
      <c r="C462" s="35" t="n">
        <v>0.702662791441574</v>
      </c>
      <c r="D462" s="35" t="n">
        <v>0.986586986569956</v>
      </c>
      <c r="E462" s="35" t="n">
        <v>-0.808467763362523</v>
      </c>
      <c r="F462" s="35" t="n">
        <v>-1.40634050465569</v>
      </c>
      <c r="G462" s="35" t="n">
        <v>-0.217089935391036</v>
      </c>
      <c r="H462" s="35" t="n">
        <v>0.983416310945536</v>
      </c>
      <c r="I462" s="35" t="n">
        <v>-2.04082175884996</v>
      </c>
      <c r="J462" s="35" t="n">
        <v>-0.0475891526757757</v>
      </c>
      <c r="K462" s="35" t="n">
        <v>3.17374691685284</v>
      </c>
      <c r="L462" s="35" t="n">
        <v>-0.00756538605871006</v>
      </c>
      <c r="M462" s="35" t="n">
        <v>0.451061548921852</v>
      </c>
    </row>
    <row r="463" customFormat="false" ht="15" hidden="false" customHeight="false" outlineLevel="0" collapsed="false">
      <c r="A463" s="2" t="n">
        <v>459</v>
      </c>
      <c r="B463" s="35" t="n">
        <v>-0.81461449339568</v>
      </c>
      <c r="C463" s="35" t="n">
        <v>0.684888907267989</v>
      </c>
      <c r="D463" s="35" t="n">
        <v>0.328185331539953</v>
      </c>
      <c r="E463" s="35" t="n">
        <v>-1.17750283678142</v>
      </c>
      <c r="F463" s="35" t="n">
        <v>-0.296011013968849</v>
      </c>
      <c r="G463" s="35" t="n">
        <v>0.28134555955551</v>
      </c>
      <c r="H463" s="35" t="n">
        <v>-0.660243852303305</v>
      </c>
      <c r="I463" s="35" t="n">
        <v>-0.431387399071862</v>
      </c>
      <c r="J463" s="35" t="n">
        <v>0.351291167150687</v>
      </c>
      <c r="K463" s="35" t="n">
        <v>1.43676325043818</v>
      </c>
      <c r="L463" s="35" t="n">
        <v>-1.11288667910486</v>
      </c>
      <c r="M463" s="35" t="n">
        <v>-0.335006721468932</v>
      </c>
    </row>
    <row r="464" customFormat="false" ht="15" hidden="false" customHeight="false" outlineLevel="0" collapsed="false">
      <c r="A464" s="2" t="n">
        <v>460</v>
      </c>
      <c r="B464" s="35" t="n">
        <v>2.59663559163516</v>
      </c>
      <c r="C464" s="35" t="n">
        <v>-1.40672950866215</v>
      </c>
      <c r="D464" s="35" t="n">
        <v>1.0036610851877</v>
      </c>
      <c r="E464" s="35" t="n">
        <v>1.00404008823203</v>
      </c>
      <c r="F464" s="35" t="n">
        <v>0.565719122095393</v>
      </c>
      <c r="G464" s="35" t="n">
        <v>-0.586427505703186</v>
      </c>
      <c r="H464" s="35" t="n">
        <v>0.267925644023041</v>
      </c>
      <c r="I464" s="35" t="n">
        <v>0.626120211123671</v>
      </c>
      <c r="J464" s="35" t="n">
        <v>0.0279899902262273</v>
      </c>
      <c r="K464" s="35" t="n">
        <v>1.95012254777966</v>
      </c>
      <c r="L464" s="35" t="n">
        <v>-0.158594573350692</v>
      </c>
      <c r="M464" s="35" t="n">
        <v>1.18840636742102</v>
      </c>
    </row>
    <row r="465" customFormat="false" ht="15" hidden="false" customHeight="false" outlineLevel="0" collapsed="false">
      <c r="A465" s="2" t="n">
        <v>461</v>
      </c>
      <c r="B465" s="35" t="n">
        <v>0.472157069152002</v>
      </c>
      <c r="C465" s="35" t="n">
        <v>0.0519893910034266</v>
      </c>
      <c r="D465" s="35" t="n">
        <v>0.0740549871124142</v>
      </c>
      <c r="E465" s="35" t="n">
        <v>-1.18756158895456</v>
      </c>
      <c r="F465" s="35" t="n">
        <v>-0.117982224867021</v>
      </c>
      <c r="G465" s="35" t="n">
        <v>-2.10489986065326</v>
      </c>
      <c r="H465" s="35" t="n">
        <v>-0.0988681871055534</v>
      </c>
      <c r="I465" s="35" t="n">
        <v>-0.00390717450359713</v>
      </c>
      <c r="J465" s="35" t="n">
        <v>-1.70501567986526</v>
      </c>
      <c r="K465" s="35" t="n">
        <v>0.962355720145251</v>
      </c>
      <c r="L465" s="35" t="n">
        <v>1.64389834083785</v>
      </c>
      <c r="M465" s="35" t="n">
        <v>1.09224771569172</v>
      </c>
    </row>
    <row r="466" customFormat="false" ht="15" hidden="false" customHeight="false" outlineLevel="0" collapsed="false">
      <c r="A466" s="2" t="n">
        <v>462</v>
      </c>
      <c r="B466" s="35" t="n">
        <v>-0.112342657785396</v>
      </c>
      <c r="C466" s="35" t="n">
        <v>-1.66267410325122</v>
      </c>
      <c r="D466" s="35" t="n">
        <v>-0.291982149822445</v>
      </c>
      <c r="E466" s="35" t="n">
        <v>0.367088410792517</v>
      </c>
      <c r="F466" s="35" t="n">
        <v>-0.308886595183833</v>
      </c>
      <c r="G466" s="35" t="n">
        <v>-0.655901328194174</v>
      </c>
      <c r="H466" s="35" t="n">
        <v>-1.42194935682246</v>
      </c>
      <c r="I466" s="35" t="n">
        <v>-1.4500624574415</v>
      </c>
      <c r="J466" s="35" t="n">
        <v>-0.70594017957954</v>
      </c>
      <c r="K466" s="35" t="n">
        <v>-0.756345057245156</v>
      </c>
      <c r="L466" s="35" t="n">
        <v>-0.323184371921084</v>
      </c>
      <c r="M466" s="35" t="n">
        <v>0.783190519122974</v>
      </c>
      <c r="N466" s="36" t="n">
        <v>103.076760890052</v>
      </c>
    </row>
    <row r="467" customFormat="false" ht="15" hidden="false" customHeight="false" outlineLevel="0" collapsed="false">
      <c r="A467" s="2" t="n">
        <v>463</v>
      </c>
      <c r="B467" s="35" t="n">
        <v>-0.641062791442071</v>
      </c>
      <c r="C467" s="35" t="n">
        <v>0.855598939838716</v>
      </c>
      <c r="D467" s="35" t="n">
        <v>0.348348116487289</v>
      </c>
      <c r="E467" s="35" t="n">
        <v>0.514699559900703</v>
      </c>
      <c r="F467" s="35" t="n">
        <v>0.0178475066309964</v>
      </c>
      <c r="G467" s="35" t="n">
        <v>-1.37529359113985</v>
      </c>
      <c r="H467" s="35" t="n">
        <v>1.11009374102207</v>
      </c>
      <c r="I467" s="35" t="n">
        <v>-1.98652516404182</v>
      </c>
      <c r="J467" s="35" t="n">
        <v>-0.432966183049077</v>
      </c>
      <c r="K467" s="35" t="n">
        <v>0.950825251163793</v>
      </c>
      <c r="L467" s="35" t="n">
        <v>-0.57643171690808</v>
      </c>
      <c r="M467" s="35" t="n">
        <v>0.516278919031348</v>
      </c>
      <c r="R467" s="36" t="n">
        <v>118.475170423866</v>
      </c>
    </row>
    <row r="468" customFormat="false" ht="15" hidden="false" customHeight="false" outlineLevel="0" collapsed="false">
      <c r="A468" s="2" t="n">
        <v>464</v>
      </c>
      <c r="B468" s="35" t="n">
        <v>0.385192198684141</v>
      </c>
      <c r="C468" s="35" t="n">
        <v>-1.6917432072153</v>
      </c>
      <c r="D468" s="35" t="n">
        <v>-1.72262918145321</v>
      </c>
      <c r="E468" s="35" t="n">
        <v>1.42516667367039</v>
      </c>
      <c r="F468" s="35" t="n">
        <v>0.27405793871835</v>
      </c>
      <c r="G468" s="35" t="n">
        <v>-0.905449410331042</v>
      </c>
      <c r="H468" s="35" t="n">
        <v>0.531032042288383</v>
      </c>
      <c r="I468" s="35" t="n">
        <v>2.15021310164981</v>
      </c>
      <c r="J468" s="35" t="n">
        <v>0.302008580778071</v>
      </c>
      <c r="K468" s="35" t="n">
        <v>0.727803282109686</v>
      </c>
      <c r="L468" s="35" t="n">
        <v>-0.635073326254147</v>
      </c>
      <c r="M468" s="35" t="n">
        <v>-0.203399202761694</v>
      </c>
      <c r="T468" s="36" t="n">
        <v>55.7398945840369</v>
      </c>
    </row>
    <row r="469" customFormat="false" ht="15" hidden="false" customHeight="false" outlineLevel="0" collapsed="false">
      <c r="A469" s="2" t="n">
        <v>465</v>
      </c>
      <c r="B469" s="35" t="n">
        <v>1.12137034714461</v>
      </c>
      <c r="C469" s="35" t="n">
        <v>-0.275206582589212</v>
      </c>
      <c r="D469" s="35" t="n">
        <v>-1.34511946479596</v>
      </c>
      <c r="E469" s="35" t="n">
        <v>1.1334258478556</v>
      </c>
      <c r="F469" s="35" t="n">
        <v>-2.47240193360593</v>
      </c>
      <c r="G469" s="35" t="n">
        <v>-2.49431677966156</v>
      </c>
      <c r="H469" s="35" t="n">
        <v>0.455566327539503</v>
      </c>
      <c r="I469" s="35" t="n">
        <v>-1.00467454240047</v>
      </c>
      <c r="J469" s="35" t="n">
        <v>0.0265442128471574</v>
      </c>
      <c r="K469" s="35" t="n">
        <v>-0.905219058509101</v>
      </c>
      <c r="L469" s="35" t="n">
        <v>-0.571313119927514</v>
      </c>
      <c r="M469" s="35" t="n">
        <v>0.415558167862181</v>
      </c>
      <c r="R469" s="36" t="n">
        <v>185.541106554314</v>
      </c>
    </row>
    <row r="470" customFormat="false" ht="15" hidden="false" customHeight="false" outlineLevel="0" collapsed="false">
      <c r="A470" s="2" t="n">
        <v>466</v>
      </c>
      <c r="B470" s="35" t="n">
        <v>0.363677792168643</v>
      </c>
      <c r="C470" s="35" t="n">
        <v>0.162362389036735</v>
      </c>
      <c r="D470" s="35" t="n">
        <v>1.16941591682873</v>
      </c>
      <c r="E470" s="35" t="n">
        <v>0.0168727974670708</v>
      </c>
      <c r="F470" s="35" t="n">
        <v>-0.947827245612919</v>
      </c>
      <c r="G470" s="35" t="n">
        <v>-0.588694966530695</v>
      </c>
      <c r="H470" s="35" t="n">
        <v>0.189704817651983</v>
      </c>
      <c r="I470" s="35" t="n">
        <v>1.11357458934124</v>
      </c>
      <c r="J470" s="35" t="n">
        <v>0.399723858692682</v>
      </c>
      <c r="K470" s="35" t="n">
        <v>1.40755134400329</v>
      </c>
      <c r="L470" s="35" t="n">
        <v>-0.345551235467021</v>
      </c>
      <c r="M470" s="35" t="n">
        <v>1.11252442736729</v>
      </c>
    </row>
    <row r="471" customFormat="false" ht="15" hidden="false" customHeight="false" outlineLevel="0" collapsed="false">
      <c r="A471" s="2" t="n">
        <v>467</v>
      </c>
      <c r="B471" s="35" t="n">
        <v>-1.02278745959104</v>
      </c>
      <c r="C471" s="35" t="n">
        <v>-0.0160829786475644</v>
      </c>
      <c r="D471" s="35" t="n">
        <v>2.19064371909488</v>
      </c>
      <c r="E471" s="35" t="n">
        <v>-0.08099135381195</v>
      </c>
      <c r="F471" s="35" t="n">
        <v>-0.0266575185358269</v>
      </c>
      <c r="G471" s="35" t="n">
        <v>-1.07537255765122</v>
      </c>
      <c r="H471" s="35" t="n">
        <v>0.114310236991267</v>
      </c>
      <c r="I471" s="35" t="n">
        <v>0.374851370034822</v>
      </c>
      <c r="J471" s="35" t="n">
        <v>-0.379141670801609</v>
      </c>
      <c r="K471" s="35" t="n">
        <v>-0.592597073210488</v>
      </c>
      <c r="L471" s="35" t="n">
        <v>0.213345752066861</v>
      </c>
      <c r="M471" s="35" t="n">
        <v>-0.0928438084820573</v>
      </c>
    </row>
    <row r="472" customFormat="false" ht="15" hidden="false" customHeight="false" outlineLevel="0" collapsed="false">
      <c r="A472" s="2" t="n">
        <v>468</v>
      </c>
      <c r="B472" s="35" t="n">
        <v>-0.114121518100588</v>
      </c>
      <c r="C472" s="35" t="n">
        <v>0.13853399178131</v>
      </c>
      <c r="D472" s="35" t="n">
        <v>0.364153870448906</v>
      </c>
      <c r="E472" s="35" t="n">
        <v>-1.11695428767435</v>
      </c>
      <c r="F472" s="35" t="n">
        <v>0.469752259688231</v>
      </c>
      <c r="G472" s="35" t="n">
        <v>-1.54117035416709</v>
      </c>
      <c r="H472" s="35" t="n">
        <v>0.566841024226977</v>
      </c>
      <c r="I472" s="35" t="n">
        <v>-1.0638887452368</v>
      </c>
      <c r="J472" s="35" t="n">
        <v>-0.0830432190590777</v>
      </c>
      <c r="K472" s="35" t="n">
        <v>-0.0417460589344187</v>
      </c>
      <c r="L472" s="35" t="n">
        <v>-0.497653390897553</v>
      </c>
      <c r="M472" s="35" t="n">
        <v>-0.660028353301296</v>
      </c>
    </row>
    <row r="473" customFormat="false" ht="15" hidden="false" customHeight="false" outlineLevel="0" collapsed="false">
      <c r="A473" s="2" t="n">
        <v>469</v>
      </c>
      <c r="B473" s="35" t="n">
        <v>-1.59078709491561</v>
      </c>
      <c r="C473" s="35" t="n">
        <v>-0.234634893073285</v>
      </c>
      <c r="D473" s="35" t="n">
        <v>0.0587067468966329</v>
      </c>
      <c r="E473" s="35" t="n">
        <v>1.68745036875195</v>
      </c>
      <c r="F473" s="35" t="n">
        <v>0.357686021908896</v>
      </c>
      <c r="G473" s="35" t="n">
        <v>0.810335428047758</v>
      </c>
      <c r="H473" s="35" t="n">
        <v>-0.268475532621342</v>
      </c>
      <c r="I473" s="35" t="n">
        <v>0.141391642207702</v>
      </c>
      <c r="J473" s="35" t="n">
        <v>0.567506468556817</v>
      </c>
      <c r="K473" s="35" t="n">
        <v>0.829683891306863</v>
      </c>
      <c r="L473" s="35" t="n">
        <v>1.106902063335</v>
      </c>
      <c r="M473" s="35" t="n">
        <v>0.573178772995117</v>
      </c>
      <c r="P473" s="36" t="n">
        <v>121.39132695715</v>
      </c>
      <c r="U473" s="36" t="n">
        <v>95.0166723422509</v>
      </c>
    </row>
    <row r="474" customFormat="false" ht="15" hidden="false" customHeight="false" outlineLevel="0" collapsed="false">
      <c r="A474" s="2" t="n">
        <v>470</v>
      </c>
      <c r="B474" s="35" t="n">
        <v>1.54634927949654</v>
      </c>
      <c r="C474" s="35" t="n">
        <v>-0.0902482799449653</v>
      </c>
      <c r="D474" s="35" t="n">
        <v>2.00232359871341</v>
      </c>
      <c r="E474" s="35" t="n">
        <v>0.321003250076959</v>
      </c>
      <c r="F474" s="35" t="n">
        <v>2.42879208594087</v>
      </c>
      <c r="G474" s="35" t="n">
        <v>1.09487413296756</v>
      </c>
      <c r="H474" s="35" t="n">
        <v>-1.01330823598849</v>
      </c>
      <c r="I474" s="35" t="n">
        <v>-1.68581253731101</v>
      </c>
      <c r="J474" s="35" t="n">
        <v>0.301618245349401</v>
      </c>
      <c r="K474" s="35" t="n">
        <v>0.164985909255487</v>
      </c>
      <c r="L474" s="35" t="n">
        <v>-0.822780101716501</v>
      </c>
      <c r="M474" s="35" t="n">
        <v>-0.581972159026721</v>
      </c>
      <c r="S474" s="36" t="n">
        <v>53.9479448675507</v>
      </c>
    </row>
    <row r="475" customFormat="false" ht="15" hidden="false" customHeight="false" outlineLevel="0" collapsed="false">
      <c r="A475" s="2" t="n">
        <v>471</v>
      </c>
      <c r="B475" s="35" t="n">
        <v>0.793515941949739</v>
      </c>
      <c r="C475" s="35" t="n">
        <v>0.432177420456866</v>
      </c>
      <c r="D475" s="35" t="n">
        <v>-0.452631091886555</v>
      </c>
      <c r="E475" s="35" t="n">
        <v>-0.483959959872124</v>
      </c>
      <c r="F475" s="35" t="n">
        <v>-1.0090173155361</v>
      </c>
      <c r="G475" s="35" t="n">
        <v>-1.35460619370053</v>
      </c>
      <c r="H475" s="35" t="n">
        <v>1.27574557792404</v>
      </c>
      <c r="I475" s="35" t="n">
        <v>0.803858541027544</v>
      </c>
      <c r="J475" s="35" t="n">
        <v>-0.77353974601041</v>
      </c>
      <c r="K475" s="35" t="n">
        <v>2.04828919761104</v>
      </c>
      <c r="L475" s="35" t="n">
        <v>-0.808837561151853</v>
      </c>
      <c r="M475" s="35" t="n">
        <v>1.08610259613309</v>
      </c>
    </row>
    <row r="476" customFormat="false" ht="15" hidden="false" customHeight="false" outlineLevel="0" collapsed="false">
      <c r="A476" s="2" t="n">
        <v>472</v>
      </c>
      <c r="B476" s="35" t="n">
        <v>0.317053914753114</v>
      </c>
      <c r="C476" s="35" t="n">
        <v>-0.405112376255534</v>
      </c>
      <c r="D476" s="35" t="n">
        <v>0.557874023875314</v>
      </c>
      <c r="E476" s="35" t="n">
        <v>-0.199297370889659</v>
      </c>
      <c r="F476" s="35" t="n">
        <v>0.159904245782541</v>
      </c>
      <c r="G476" s="35" t="n">
        <v>1.02004531607622</v>
      </c>
      <c r="H476" s="35" t="n">
        <v>-0.516983885611344</v>
      </c>
      <c r="I476" s="35" t="n">
        <v>1.27906360815115</v>
      </c>
      <c r="J476" s="35" t="n">
        <v>0.866406487659253</v>
      </c>
      <c r="K476" s="35" t="n">
        <v>-0.107009626419922</v>
      </c>
      <c r="L476" s="35" t="n">
        <v>-1.39725646481927</v>
      </c>
      <c r="M476" s="35" t="n">
        <v>-0.309550737367052</v>
      </c>
    </row>
    <row r="477" customFormat="false" ht="15" hidden="false" customHeight="false" outlineLevel="0" collapsed="false">
      <c r="A477" s="2" t="n">
        <v>473</v>
      </c>
      <c r="B477" s="35" t="n">
        <v>0.401467739863227</v>
      </c>
      <c r="C477" s="35" t="n">
        <v>-0.527018578417286</v>
      </c>
      <c r="D477" s="35" t="n">
        <v>0.786112029885501</v>
      </c>
      <c r="E477" s="35" t="n">
        <v>-0.164641471402742</v>
      </c>
      <c r="F477" s="35" t="n">
        <v>-0.0394336576232941</v>
      </c>
      <c r="G477" s="35" t="n">
        <v>-1.16737753060877</v>
      </c>
      <c r="H477" s="35" t="n">
        <v>-1.45713746746498</v>
      </c>
      <c r="I477" s="35" t="n">
        <v>-1.64934898930808</v>
      </c>
      <c r="J477" s="35" t="n">
        <v>0.0681342028677904</v>
      </c>
      <c r="K477" s="35" t="n">
        <v>0.238624511602647</v>
      </c>
      <c r="L477" s="35" t="n">
        <v>1.36687180068315</v>
      </c>
      <c r="M477" s="35" t="n">
        <v>0.131507287261722</v>
      </c>
    </row>
    <row r="478" customFormat="false" ht="15" hidden="false" customHeight="false" outlineLevel="0" collapsed="false">
      <c r="A478" s="2" t="n">
        <v>474</v>
      </c>
      <c r="B478" s="35" t="n">
        <v>-0.458868015782618</v>
      </c>
      <c r="C478" s="35" t="n">
        <v>-0.0464829037831199</v>
      </c>
      <c r="D478" s="35" t="n">
        <v>-0.69144786754022</v>
      </c>
      <c r="E478" s="35" t="n">
        <v>0.449949359291106</v>
      </c>
      <c r="F478" s="35" t="n">
        <v>0.691476547310192</v>
      </c>
      <c r="G478" s="35" t="n">
        <v>1.76088382006319</v>
      </c>
      <c r="H478" s="35" t="n">
        <v>-0.148307543201645</v>
      </c>
      <c r="I478" s="35" t="n">
        <v>0.84495514284521</v>
      </c>
      <c r="J478" s="35" t="n">
        <v>0.233730138561018</v>
      </c>
      <c r="K478" s="35" t="n">
        <v>-1.98381242672669</v>
      </c>
      <c r="L478" s="35" t="n">
        <v>0.722831656428488</v>
      </c>
      <c r="M478" s="35" t="n">
        <v>0.344457735289974</v>
      </c>
    </row>
    <row r="479" customFormat="false" ht="15" hidden="false" customHeight="false" outlineLevel="0" collapsed="false">
      <c r="A479" s="2" t="n">
        <v>475</v>
      </c>
      <c r="B479" s="35" t="n">
        <v>-0.0369502278635992</v>
      </c>
      <c r="C479" s="35" t="n">
        <v>-0.502397059439638</v>
      </c>
      <c r="D479" s="35" t="n">
        <v>0.0888171884917103</v>
      </c>
      <c r="E479" s="35" t="n">
        <v>-1.5950515627315</v>
      </c>
      <c r="F479" s="35" t="n">
        <v>-2.52619030117147</v>
      </c>
      <c r="G479" s="35" t="n">
        <v>0.593325587319374</v>
      </c>
      <c r="H479" s="35" t="n">
        <v>0.573594513043553</v>
      </c>
      <c r="I479" s="35" t="n">
        <v>1.55020517963297</v>
      </c>
      <c r="J479" s="35" t="n">
        <v>-1.22113813011445</v>
      </c>
      <c r="K479" s="35" t="n">
        <v>-0.686948828822377</v>
      </c>
      <c r="L479" s="35" t="n">
        <v>0.806958160575766</v>
      </c>
      <c r="M479" s="35" t="n">
        <v>0.987576703962394</v>
      </c>
    </row>
    <row r="480" customFormat="false" ht="15" hidden="false" customHeight="false" outlineLevel="0" collapsed="false">
      <c r="A480" s="2" t="n">
        <v>476</v>
      </c>
      <c r="B480" s="35" t="n">
        <v>1.07000417494636</v>
      </c>
      <c r="C480" s="35" t="n">
        <v>-1.64594089872523</v>
      </c>
      <c r="D480" s="35" t="n">
        <v>0.982110214564709</v>
      </c>
      <c r="E480" s="35" t="n">
        <v>-0.78877638020253</v>
      </c>
      <c r="F480" s="35" t="n">
        <v>-1.28099033940301</v>
      </c>
      <c r="G480" s="35" t="n">
        <v>0.102839249509238</v>
      </c>
      <c r="H480" s="35" t="n">
        <v>1.79223986787426</v>
      </c>
      <c r="I480" s="35" t="n">
        <v>1.79693897318991</v>
      </c>
      <c r="J480" s="35" t="n">
        <v>0.96630593783896</v>
      </c>
      <c r="K480" s="35" t="n">
        <v>1.27799837480907</v>
      </c>
      <c r="L480" s="35" t="n">
        <v>0.530697287607468</v>
      </c>
      <c r="M480" s="35" t="n">
        <v>1.17492187667597</v>
      </c>
    </row>
    <row r="481" customFormat="false" ht="15" hidden="false" customHeight="false" outlineLevel="0" collapsed="false">
      <c r="A481" s="2" t="n">
        <v>477</v>
      </c>
      <c r="B481" s="35" t="n">
        <v>0.0649115689556174</v>
      </c>
      <c r="C481" s="35" t="n">
        <v>-0.74889890709274</v>
      </c>
      <c r="D481" s="35" t="n">
        <v>-0.860475510527236</v>
      </c>
      <c r="E481" s="35" t="n">
        <v>-0.48570583330474</v>
      </c>
      <c r="F481" s="35" t="n">
        <v>-1.024007654211</v>
      </c>
      <c r="G481" s="35" t="n">
        <v>-1.32810110908783</v>
      </c>
      <c r="H481" s="35" t="n">
        <v>1.18868715722351</v>
      </c>
      <c r="I481" s="35" t="n">
        <v>-0.124821372122935</v>
      </c>
      <c r="J481" s="35" t="n">
        <v>-0.7601370816802</v>
      </c>
      <c r="K481" s="35" t="n">
        <v>1.16399548767822</v>
      </c>
      <c r="L481" s="35" t="n">
        <v>-1.10579444129622</v>
      </c>
      <c r="M481" s="35" t="n">
        <v>1.76994683280813</v>
      </c>
    </row>
    <row r="482" customFormat="false" ht="15" hidden="false" customHeight="false" outlineLevel="0" collapsed="false">
      <c r="A482" s="2" t="n">
        <v>478</v>
      </c>
      <c r="B482" s="35" t="n">
        <v>0.697779939807478</v>
      </c>
      <c r="C482" s="35" t="n">
        <v>-0.0800674684019888</v>
      </c>
      <c r="D482" s="35" t="n">
        <v>-1.24013533742056</v>
      </c>
      <c r="E482" s="35" t="n">
        <v>-0.617806346460249</v>
      </c>
      <c r="F482" s="35" t="n">
        <v>-1.11876321698389</v>
      </c>
      <c r="G482" s="35" t="n">
        <v>-0.943255396473486</v>
      </c>
      <c r="H482" s="35" t="n">
        <v>-0.465904529518115</v>
      </c>
      <c r="I482" s="35" t="n">
        <v>-0.230501775618926</v>
      </c>
      <c r="J482" s="35" t="n">
        <v>-0.819893223785517</v>
      </c>
      <c r="K482" s="35" t="n">
        <v>1.65493105806032</v>
      </c>
      <c r="L482" s="35" t="n">
        <v>0.103323636666466</v>
      </c>
      <c r="M482" s="35" t="n">
        <v>0.442045774122303</v>
      </c>
    </row>
    <row r="483" customFormat="false" ht="15" hidden="false" customHeight="false" outlineLevel="0" collapsed="false">
      <c r="A483" s="2" t="n">
        <v>479</v>
      </c>
      <c r="B483" s="35" t="n">
        <v>0.329220391658236</v>
      </c>
      <c r="C483" s="35" t="n">
        <v>0.534304752182098</v>
      </c>
      <c r="D483" s="35" t="n">
        <v>-1.10701203174342</v>
      </c>
      <c r="E483" s="35" t="n">
        <v>-0.428583367617727</v>
      </c>
      <c r="F483" s="35" t="n">
        <v>0.397996713697164</v>
      </c>
      <c r="G483" s="35" t="n">
        <v>-0.290178074875286</v>
      </c>
      <c r="H483" s="35" t="n">
        <v>1.67854861645925</v>
      </c>
      <c r="I483" s="35" t="n">
        <v>-0.806182823510894</v>
      </c>
      <c r="J483" s="35" t="n">
        <v>-0.0349106992938684</v>
      </c>
      <c r="K483" s="35" t="n">
        <v>0.10492039866613</v>
      </c>
      <c r="L483" s="35" t="n">
        <v>0.619813547796891</v>
      </c>
      <c r="M483" s="35" t="n">
        <v>-0.817700975123411</v>
      </c>
    </row>
    <row r="484" customFormat="false" ht="15" hidden="false" customHeight="false" outlineLevel="0" collapsed="false">
      <c r="A484" s="2" t="n">
        <v>480</v>
      </c>
      <c r="B484" s="35" t="n">
        <v>0.341333597200887</v>
      </c>
      <c r="C484" s="35" t="n">
        <v>-0.286949061913691</v>
      </c>
      <c r="D484" s="35" t="n">
        <v>-2.08764867911837</v>
      </c>
      <c r="E484" s="35" t="n">
        <v>0.696053939543774</v>
      </c>
      <c r="F484" s="35" t="n">
        <v>-2.01247044947758</v>
      </c>
      <c r="G484" s="35" t="n">
        <v>-0.101619930807096</v>
      </c>
      <c r="H484" s="35" t="n">
        <v>0.140835361072945</v>
      </c>
      <c r="I484" s="35" t="n">
        <v>-0.46826120037595</v>
      </c>
      <c r="J484" s="35" t="n">
        <v>-0.669803604774594</v>
      </c>
      <c r="K484" s="35" t="n">
        <v>-0.192581766903238</v>
      </c>
      <c r="L484" s="35" t="n">
        <v>-0.557750288172775</v>
      </c>
      <c r="M484" s="35" t="n">
        <v>0.926002960292665</v>
      </c>
    </row>
    <row r="485" customFormat="false" ht="15" hidden="false" customHeight="false" outlineLevel="0" collapsed="false">
      <c r="A485" s="2" t="n">
        <v>481</v>
      </c>
      <c r="B485" s="35" t="n">
        <v>0.428483352377681</v>
      </c>
      <c r="C485" s="35" t="n">
        <v>-0.582542741752</v>
      </c>
      <c r="D485" s="35" t="n">
        <v>-0.268408770910025</v>
      </c>
      <c r="E485" s="35" t="n">
        <v>0.56010305803289</v>
      </c>
      <c r="F485" s="35" t="n">
        <v>-0.727259651584515</v>
      </c>
      <c r="G485" s="35" t="n">
        <v>-1.43881623551321</v>
      </c>
      <c r="H485" s="35" t="n">
        <v>1.50284572958085</v>
      </c>
      <c r="I485" s="35" t="n">
        <v>-0.56483938757656</v>
      </c>
      <c r="J485" s="35" t="n">
        <v>-2.16411973883217</v>
      </c>
      <c r="K485" s="35" t="n">
        <v>-1.05680539046135</v>
      </c>
      <c r="L485" s="35" t="n">
        <v>0.320332451540858</v>
      </c>
      <c r="M485" s="35" t="n">
        <v>-1.20623310647069</v>
      </c>
    </row>
    <row r="486" customFormat="false" ht="15" hidden="false" customHeight="false" outlineLevel="0" collapsed="false">
      <c r="A486" s="2" t="n">
        <v>482</v>
      </c>
      <c r="B486" s="35" t="n">
        <v>1.15080638583454</v>
      </c>
      <c r="C486" s="35" t="n">
        <v>-2.25827828764153</v>
      </c>
      <c r="D486" s="35" t="n">
        <v>-0.623154068021791</v>
      </c>
      <c r="E486" s="35" t="n">
        <v>1.27167709177424</v>
      </c>
      <c r="F486" s="35" t="n">
        <v>-1.68111202215892</v>
      </c>
      <c r="G486" s="35" t="n">
        <v>0.939353971620114</v>
      </c>
      <c r="H486" s="35" t="n">
        <v>-0.0662098046713141</v>
      </c>
      <c r="I486" s="35" t="n">
        <v>-0.0681498451915839</v>
      </c>
      <c r="J486" s="35" t="n">
        <v>0.989552022359013</v>
      </c>
      <c r="K486" s="35" t="n">
        <v>0.285807879343539</v>
      </c>
      <c r="L486" s="35" t="n">
        <v>0.532271489282882</v>
      </c>
      <c r="M486" s="35" t="n">
        <v>1.09504058028557</v>
      </c>
    </row>
    <row r="487" customFormat="false" ht="15" hidden="false" customHeight="false" outlineLevel="0" collapsed="false">
      <c r="A487" s="2" t="n">
        <v>483</v>
      </c>
      <c r="B487" s="35" t="n">
        <v>-0.180013800441973</v>
      </c>
      <c r="C487" s="35" t="n">
        <v>0.635265659169706</v>
      </c>
      <c r="D487" s="35" t="n">
        <v>-0.160830762838842</v>
      </c>
      <c r="E487" s="35" t="n">
        <v>0.296080288563994</v>
      </c>
      <c r="F487" s="35" t="n">
        <v>2.26958102765583</v>
      </c>
      <c r="G487" s="35" t="n">
        <v>1.86772490356915</v>
      </c>
      <c r="H487" s="35" t="n">
        <v>0.133240050792842</v>
      </c>
      <c r="I487" s="35" t="n">
        <v>-0.181269264265353</v>
      </c>
      <c r="J487" s="35" t="n">
        <v>-0.718698984189737</v>
      </c>
      <c r="K487" s="35" t="n">
        <v>0.828983195201463</v>
      </c>
      <c r="L487" s="35" t="n">
        <v>1.06061743312618</v>
      </c>
      <c r="M487" s="35" t="n">
        <v>-0.229341242068566</v>
      </c>
    </row>
    <row r="488" customFormat="false" ht="15" hidden="false" customHeight="false" outlineLevel="0" collapsed="false">
      <c r="A488" s="2" t="n">
        <v>484</v>
      </c>
      <c r="B488" s="35" t="n">
        <v>0.791983086007639</v>
      </c>
      <c r="C488" s="35" t="n">
        <v>1.04188403563876</v>
      </c>
      <c r="D488" s="35" t="n">
        <v>-0.828041223312156</v>
      </c>
      <c r="E488" s="35" t="n">
        <v>1.44320022484939</v>
      </c>
      <c r="F488" s="35" t="n">
        <v>0.223786064337895</v>
      </c>
      <c r="G488" s="35" t="n">
        <v>-0.549667259688799</v>
      </c>
      <c r="H488" s="35" t="n">
        <v>-1.00776404894577</v>
      </c>
      <c r="I488" s="35" t="n">
        <v>0.0673970727258968</v>
      </c>
      <c r="J488" s="35" t="n">
        <v>-0.591011804857811</v>
      </c>
      <c r="K488" s="35" t="n">
        <v>1.35368504688738</v>
      </c>
      <c r="L488" s="35" t="n">
        <v>0.650438036866052</v>
      </c>
      <c r="M488" s="35" t="n">
        <v>-1.06672921245087</v>
      </c>
    </row>
    <row r="489" customFormat="false" ht="15" hidden="false" customHeight="false" outlineLevel="0" collapsed="false">
      <c r="A489" s="2" t="n">
        <v>485</v>
      </c>
      <c r="B489" s="35" t="n">
        <v>-0.676908376893298</v>
      </c>
      <c r="C489" s="35" t="n">
        <v>-0.560740278540488</v>
      </c>
      <c r="D489" s="35" t="n">
        <v>0.630209374326678</v>
      </c>
      <c r="E489" s="35" t="n">
        <v>0.273000546229341</v>
      </c>
      <c r="F489" s="35" t="n">
        <v>-0.146092617445934</v>
      </c>
      <c r="G489" s="35" t="n">
        <v>0.95187991241242</v>
      </c>
      <c r="H489" s="35" t="n">
        <v>0.754474078370939</v>
      </c>
      <c r="I489" s="35" t="n">
        <v>-0.866592313972488</v>
      </c>
      <c r="J489" s="35" t="n">
        <v>-0.459653393872934</v>
      </c>
      <c r="K489" s="35" t="n">
        <v>-0.83998023448135</v>
      </c>
      <c r="L489" s="35" t="n">
        <v>1.1886817148976</v>
      </c>
      <c r="M489" s="35" t="n">
        <v>0.862490979497506</v>
      </c>
    </row>
    <row r="490" customFormat="false" ht="15" hidden="false" customHeight="false" outlineLevel="0" collapsed="false">
      <c r="A490" s="2" t="n">
        <v>486</v>
      </c>
      <c r="B490" s="35" t="n">
        <v>-0.466853645792187</v>
      </c>
      <c r="C490" s="35" t="n">
        <v>-1.09710982787256</v>
      </c>
      <c r="D490" s="35" t="n">
        <v>-0.305142491422881</v>
      </c>
      <c r="E490" s="35" t="n">
        <v>-1.25099545506453</v>
      </c>
      <c r="F490" s="35" t="n">
        <v>-0.674936734232673</v>
      </c>
      <c r="G490" s="35" t="n">
        <v>-0.696122319701944</v>
      </c>
      <c r="H490" s="35" t="n">
        <v>-0.349501825175615</v>
      </c>
      <c r="I490" s="35" t="n">
        <v>1.64706437320902</v>
      </c>
      <c r="J490" s="35" t="n">
        <v>-0.705431795757223</v>
      </c>
      <c r="K490" s="35" t="n">
        <v>0.721181064709637</v>
      </c>
      <c r="L490" s="35" t="n">
        <v>0.181848953597555</v>
      </c>
      <c r="M490" s="35" t="n">
        <v>-0.634413356609215</v>
      </c>
      <c r="V490" s="36" t="n">
        <v>157.259098763962</v>
      </c>
    </row>
    <row r="491" customFormat="false" ht="15" hidden="false" customHeight="false" outlineLevel="0" collapsed="false">
      <c r="A491" s="2" t="n">
        <v>487</v>
      </c>
      <c r="B491" s="35" t="n">
        <v>-0.600962850666335</v>
      </c>
      <c r="C491" s="35" t="n">
        <v>0.236626749671922</v>
      </c>
      <c r="D491" s="35" t="n">
        <v>0.344793768751392</v>
      </c>
      <c r="E491" s="35" t="n">
        <v>-0.684904245119146</v>
      </c>
      <c r="F491" s="35" t="n">
        <v>0.0763882997764376</v>
      </c>
      <c r="G491" s="35" t="n">
        <v>-0.506801482138829</v>
      </c>
      <c r="H491" s="35" t="n">
        <v>-0.153071224685606</v>
      </c>
      <c r="I491" s="35" t="n">
        <v>-0.426790241647455</v>
      </c>
      <c r="J491" s="35" t="n">
        <v>-0.681545608218696</v>
      </c>
      <c r="K491" s="35" t="n">
        <v>0.478808929750556</v>
      </c>
      <c r="L491" s="35" t="n">
        <v>0.753159942707813</v>
      </c>
      <c r="M491" s="35" t="n">
        <v>-1.25450929989216</v>
      </c>
    </row>
    <row r="492" customFormat="false" ht="15" hidden="false" customHeight="false" outlineLevel="0" collapsed="false">
      <c r="A492" s="2" t="n">
        <v>488</v>
      </c>
      <c r="B492" s="35" t="n">
        <v>0.969445913772886</v>
      </c>
      <c r="C492" s="35" t="n">
        <v>-1.03986842272336</v>
      </c>
      <c r="D492" s="35" t="n">
        <v>0.620633495121057</v>
      </c>
      <c r="E492" s="35" t="n">
        <v>1.93007257372135</v>
      </c>
      <c r="F492" s="35" t="n">
        <v>-1.16411861243083</v>
      </c>
      <c r="G492" s="35" t="n">
        <v>1.64672416302103</v>
      </c>
      <c r="H492" s="35" t="n">
        <v>1.3927392830403</v>
      </c>
      <c r="I492" s="35" t="n">
        <v>-0.610597621154883</v>
      </c>
      <c r="J492" s="35" t="n">
        <v>0.033337305582104</v>
      </c>
      <c r="K492" s="35" t="n">
        <v>-0.822320567208075</v>
      </c>
      <c r="L492" s="35" t="n">
        <v>0.587167640740822</v>
      </c>
      <c r="M492" s="35" t="n">
        <v>0.0107835488455864</v>
      </c>
    </row>
    <row r="493" customFormat="false" ht="15" hidden="false" customHeight="false" outlineLevel="0" collapsed="false">
      <c r="A493" s="2" t="n">
        <v>489</v>
      </c>
      <c r="B493" s="35" t="n">
        <v>-0.183926459949019</v>
      </c>
      <c r="C493" s="35" t="n">
        <v>-1.31502764578444</v>
      </c>
      <c r="D493" s="35" t="n">
        <v>-0.426589468292077</v>
      </c>
      <c r="E493" s="35" t="n">
        <v>1.09620756989794</v>
      </c>
      <c r="F493" s="35" t="n">
        <v>-1.62849059337266</v>
      </c>
      <c r="G493" s="35" t="n">
        <v>-0.333837336951205</v>
      </c>
      <c r="H493" s="35" t="n">
        <v>0.333518311190912</v>
      </c>
      <c r="I493" s="35" t="n">
        <v>0.241946813314439</v>
      </c>
      <c r="J493" s="35" t="n">
        <v>-0.348527915306528</v>
      </c>
      <c r="K493" s="35" t="n">
        <v>0.401615454084856</v>
      </c>
      <c r="L493" s="35" t="n">
        <v>1.67803621374019</v>
      </c>
      <c r="M493" s="35" t="n">
        <v>1.09785355874147</v>
      </c>
      <c r="T493" s="36" t="n">
        <v>159.639528243094</v>
      </c>
    </row>
    <row r="494" customFormat="false" ht="15" hidden="false" customHeight="false" outlineLevel="0" collapsed="false">
      <c r="A494" s="2" t="n">
        <v>490</v>
      </c>
      <c r="B494" s="35" t="n">
        <v>1.34533260961196</v>
      </c>
      <c r="C494" s="35" t="n">
        <v>0.456819390147253</v>
      </c>
      <c r="D494" s="35" t="n">
        <v>-0.339638618343376</v>
      </c>
      <c r="E494" s="35" t="n">
        <v>0.418997708371593</v>
      </c>
      <c r="F494" s="35" t="n">
        <v>-0.842618055600144</v>
      </c>
      <c r="G494" s="35" t="n">
        <v>-1.5674869899451</v>
      </c>
      <c r="H494" s="35" t="n">
        <v>-0.866007112791495</v>
      </c>
      <c r="I494" s="35" t="n">
        <v>-0.534299359833843</v>
      </c>
      <c r="J494" s="35" t="n">
        <v>-0.102769248138029</v>
      </c>
      <c r="K494" s="35" t="n">
        <v>-0.396531925309003</v>
      </c>
      <c r="L494" s="35" t="n">
        <v>0.294282268044829</v>
      </c>
      <c r="M494" s="35" t="n">
        <v>-1.53451721253897</v>
      </c>
      <c r="S494" s="36" t="n">
        <v>218.802931428948</v>
      </c>
      <c r="U494" s="36" t="n">
        <v>67.6999207727441</v>
      </c>
    </row>
    <row r="495" customFormat="false" ht="15" hidden="false" customHeight="false" outlineLevel="0" collapsed="false">
      <c r="A495" s="2" t="n">
        <v>491</v>
      </c>
      <c r="B495" s="35" t="n">
        <v>-0.899358314083774</v>
      </c>
      <c r="C495" s="35" t="n">
        <v>0.148972177178354</v>
      </c>
      <c r="D495" s="35" t="n">
        <v>0.391229552848817</v>
      </c>
      <c r="E495" s="35" t="n">
        <v>0.651421901188599</v>
      </c>
      <c r="F495" s="35" t="n">
        <v>-0.938816417497805</v>
      </c>
      <c r="G495" s="35" t="n">
        <v>-0.988610094889454</v>
      </c>
      <c r="H495" s="35" t="n">
        <v>-0.301010800489831</v>
      </c>
      <c r="I495" s="35" t="n">
        <v>0.372728765606771</v>
      </c>
      <c r="J495" s="35" t="n">
        <v>-0.871239256066509</v>
      </c>
      <c r="K495" s="35" t="n">
        <v>-1.34060641090526</v>
      </c>
      <c r="L495" s="35" t="n">
        <v>-1.4376748822957</v>
      </c>
      <c r="M495" s="35" t="n">
        <v>-0.764137303248837</v>
      </c>
    </row>
    <row r="496" customFormat="false" ht="15" hidden="false" customHeight="false" outlineLevel="0" collapsed="false">
      <c r="A496" s="2" t="n">
        <v>492</v>
      </c>
      <c r="B496" s="35" t="n">
        <v>0.506836449143133</v>
      </c>
      <c r="C496" s="35" t="n">
        <v>0.333810586296455</v>
      </c>
      <c r="D496" s="35" t="n">
        <v>1.62399649712072</v>
      </c>
      <c r="E496" s="35" t="n">
        <v>0.471402974941537</v>
      </c>
      <c r="F496" s="35" t="n">
        <v>0.10628178019009</v>
      </c>
      <c r="G496" s="35" t="n">
        <v>0.401582909369496</v>
      </c>
      <c r="H496" s="35" t="n">
        <v>-0.391849610265245</v>
      </c>
      <c r="I496" s="35" t="n">
        <v>0.790854685285516</v>
      </c>
      <c r="J496" s="35" t="n">
        <v>-2.07643685026213</v>
      </c>
      <c r="K496" s="35" t="n">
        <v>-0.421595731410001</v>
      </c>
      <c r="L496" s="35" t="n">
        <v>-1.22070147266588</v>
      </c>
      <c r="M496" s="35" t="n">
        <v>0.390252701345957</v>
      </c>
      <c r="R496" s="36" t="n">
        <v>55.5467106480318</v>
      </c>
    </row>
    <row r="497" customFormat="false" ht="15" hidden="false" customHeight="false" outlineLevel="0" collapsed="false">
      <c r="A497" s="2" t="n">
        <v>493</v>
      </c>
      <c r="B497" s="35" t="n">
        <v>-1.03314855338558</v>
      </c>
      <c r="C497" s="35" t="n">
        <v>-0.466198689351496</v>
      </c>
      <c r="D497" s="35" t="n">
        <v>-1.2774847891462</v>
      </c>
      <c r="E497" s="35" t="n">
        <v>-0.107898389037916</v>
      </c>
      <c r="F497" s="35" t="n">
        <v>1.09369436143832</v>
      </c>
      <c r="G497" s="35" t="n">
        <v>-0.275025477159579</v>
      </c>
      <c r="H497" s="35" t="n">
        <v>-0.98661709084554</v>
      </c>
      <c r="I497" s="35" t="n">
        <v>0.943221492758482</v>
      </c>
      <c r="J497" s="35" t="n">
        <v>0.726667964000024</v>
      </c>
      <c r="K497" s="35" t="n">
        <v>0.255641981917039</v>
      </c>
      <c r="L497" s="35" t="n">
        <v>-0.681695593331596</v>
      </c>
      <c r="M497" s="35" t="n">
        <v>-1.444051799452</v>
      </c>
      <c r="T497" s="36" t="n">
        <v>167.829659543581</v>
      </c>
    </row>
    <row r="498" customFormat="false" ht="15" hidden="false" customHeight="false" outlineLevel="0" collapsed="false">
      <c r="A498" s="2" t="n">
        <v>494</v>
      </c>
      <c r="B498" s="35" t="n">
        <v>1.24566411039272</v>
      </c>
      <c r="C498" s="35" t="n">
        <v>-0.197465982028394</v>
      </c>
      <c r="D498" s="35" t="n">
        <v>-0.0251597423490834</v>
      </c>
      <c r="E498" s="35" t="n">
        <v>2.16047515021645</v>
      </c>
      <c r="F498" s="35" t="n">
        <v>0.352696058883163</v>
      </c>
      <c r="G498" s="35" t="n">
        <v>1.57354883071569</v>
      </c>
      <c r="H498" s="35" t="n">
        <v>2.2189934702733</v>
      </c>
      <c r="I498" s="35" t="n">
        <v>-0.273351778062672</v>
      </c>
      <c r="J498" s="35" t="n">
        <v>0.701706730028709</v>
      </c>
      <c r="K498" s="35" t="n">
        <v>1.79934219423551</v>
      </c>
      <c r="L498" s="35" t="n">
        <v>3.10665053593504</v>
      </c>
      <c r="M498" s="35" t="n">
        <v>0.393947882993401</v>
      </c>
    </row>
    <row r="499" customFormat="false" ht="15" hidden="false" customHeight="false" outlineLevel="0" collapsed="false">
      <c r="A499" s="2" t="n">
        <v>495</v>
      </c>
      <c r="B499" s="35" t="n">
        <v>-0.569253683572111</v>
      </c>
      <c r="C499" s="35" t="n">
        <v>1.4416379373224</v>
      </c>
      <c r="D499" s="35" t="n">
        <v>0.0818716850599834</v>
      </c>
      <c r="E499" s="35" t="n">
        <v>-1.77762096214718</v>
      </c>
      <c r="F499" s="35" t="n">
        <v>-0.344637831417403</v>
      </c>
      <c r="G499" s="35" t="n">
        <v>0.264495787628423</v>
      </c>
      <c r="H499" s="35" t="n">
        <v>-0.106720037195896</v>
      </c>
      <c r="I499" s="35" t="n">
        <v>-1.23681354612845</v>
      </c>
      <c r="J499" s="35" t="n">
        <v>0.703340274246631</v>
      </c>
      <c r="K499" s="35" t="n">
        <v>1.45441777667733</v>
      </c>
      <c r="L499" s="35" t="n">
        <v>0.617206293515232</v>
      </c>
      <c r="M499" s="35" t="n">
        <v>0.704239926035341</v>
      </c>
    </row>
    <row r="500" customFormat="false" ht="15" hidden="false" customHeight="false" outlineLevel="0" collapsed="false">
      <c r="A500" s="2" t="n">
        <v>496</v>
      </c>
      <c r="B500" s="35" t="n">
        <v>0.580140425555392</v>
      </c>
      <c r="C500" s="35" t="n">
        <v>-0.952429254618445</v>
      </c>
      <c r="D500" s="35" t="n">
        <v>-0.428257941854783</v>
      </c>
      <c r="E500" s="35" t="n">
        <v>-0.383401886688578</v>
      </c>
      <c r="F500" s="35" t="n">
        <v>-0.217184013540496</v>
      </c>
      <c r="G500" s="35" t="n">
        <v>0.352024577035887</v>
      </c>
      <c r="H500" s="35" t="n">
        <v>-0.32375517658022</v>
      </c>
      <c r="I500" s="35" t="n">
        <v>2.29600609858595</v>
      </c>
      <c r="J500" s="35" t="n">
        <v>0.300086764088166</v>
      </c>
      <c r="K500" s="35" t="n">
        <v>0.211652168840266</v>
      </c>
      <c r="L500" s="35" t="n">
        <v>0.0838858959192926</v>
      </c>
      <c r="M500" s="35" t="n">
        <v>0.579746167804307</v>
      </c>
      <c r="V500" s="36" t="n">
        <v>156.31158887325</v>
      </c>
    </row>
    <row r="501" customFormat="false" ht="15" hidden="false" customHeight="false" outlineLevel="0" collapsed="false">
      <c r="A501" s="2" t="n">
        <v>497</v>
      </c>
      <c r="B501" s="35" t="n">
        <v>-0.563600606707623</v>
      </c>
      <c r="C501" s="35" t="n">
        <v>-0.978055960731753</v>
      </c>
      <c r="D501" s="35" t="n">
        <v>-1.35452279974776</v>
      </c>
      <c r="E501" s="35" t="n">
        <v>0.0834474309528539</v>
      </c>
      <c r="F501" s="35" t="n">
        <v>-0.0274842973395158</v>
      </c>
      <c r="G501" s="35" t="n">
        <v>-0.982807285445883</v>
      </c>
      <c r="H501" s="35" t="n">
        <v>0.0458773678838655</v>
      </c>
      <c r="I501" s="35" t="n">
        <v>-1.06202409472692</v>
      </c>
      <c r="J501" s="35" t="n">
        <v>1.24451193394517</v>
      </c>
      <c r="K501" s="35" t="n">
        <v>0.894993461694249</v>
      </c>
      <c r="L501" s="35" t="n">
        <v>0.12575608717494</v>
      </c>
      <c r="M501" s="35" t="n">
        <v>1.79966574869436</v>
      </c>
      <c r="S501" s="36" t="n">
        <v>104.790033719517</v>
      </c>
    </row>
    <row r="502" customFormat="false" ht="15" hidden="false" customHeight="false" outlineLevel="0" collapsed="false">
      <c r="A502" s="2" t="n">
        <v>498</v>
      </c>
      <c r="B502" s="35" t="n">
        <v>-0.641097727516568</v>
      </c>
      <c r="C502" s="35" t="n">
        <v>-0.588965900815894</v>
      </c>
      <c r="D502" s="35" t="n">
        <v>0.197057140247034</v>
      </c>
      <c r="E502" s="35" t="n">
        <v>-1.04462745302678</v>
      </c>
      <c r="F502" s="35" t="n">
        <v>0.447202710798527</v>
      </c>
      <c r="G502" s="35" t="n">
        <v>-0.200885573024399</v>
      </c>
      <c r="H502" s="35" t="n">
        <v>0.142246681082296</v>
      </c>
      <c r="I502" s="35" t="n">
        <v>1.91710827966542</v>
      </c>
      <c r="J502" s="35" t="n">
        <v>1.08511806530242</v>
      </c>
      <c r="K502" s="35" t="n">
        <v>0.972540480644914</v>
      </c>
      <c r="L502" s="35" t="n">
        <v>0.111329115691439</v>
      </c>
      <c r="M502" s="35" t="n">
        <v>1.33869212451452</v>
      </c>
    </row>
    <row r="503" customFormat="false" ht="15" hidden="false" customHeight="false" outlineLevel="0" collapsed="false">
      <c r="A503" s="2" t="n">
        <v>499</v>
      </c>
      <c r="B503" s="35" t="n">
        <v>0.365293569990418</v>
      </c>
      <c r="C503" s="35" t="n">
        <v>-1.011361651891</v>
      </c>
      <c r="D503" s="35" t="n">
        <v>-0.663700304405763</v>
      </c>
      <c r="E503" s="35" t="n">
        <v>-1.69101454322586</v>
      </c>
      <c r="F503" s="35" t="n">
        <v>1.1692467985553</v>
      </c>
      <c r="G503" s="35" t="n">
        <v>-1.45353553103386</v>
      </c>
      <c r="H503" s="35" t="n">
        <v>-0.00317451973593241</v>
      </c>
      <c r="I503" s="35" t="n">
        <v>0.19861305834293</v>
      </c>
      <c r="J503" s="35" t="n">
        <v>1.04950419397628</v>
      </c>
      <c r="K503" s="35" t="n">
        <v>1.8164225809643</v>
      </c>
      <c r="L503" s="35" t="n">
        <v>0.366623788361752</v>
      </c>
      <c r="M503" s="35" t="n">
        <v>0.586909867438536</v>
      </c>
      <c r="U503" s="36" t="n">
        <v>121.37362999006</v>
      </c>
      <c r="W503" s="36" t="n">
        <v>109.890752303329</v>
      </c>
    </row>
    <row r="504" customFormat="false" ht="15" hidden="false" customHeight="false" outlineLevel="0" collapsed="false">
      <c r="A504" s="2" t="n">
        <v>500</v>
      </c>
      <c r="B504" s="35" t="n">
        <v>-1.59164150004778</v>
      </c>
      <c r="C504" s="35" t="n">
        <v>-0.0263141964499237</v>
      </c>
      <c r="D504" s="35" t="n">
        <v>-0.173924056209071</v>
      </c>
      <c r="E504" s="35" t="n">
        <v>-0.416739457389882</v>
      </c>
      <c r="F504" s="35" t="n">
        <v>-1.72721765295799</v>
      </c>
      <c r="G504" s="35" t="n">
        <v>-0.776823474288179</v>
      </c>
      <c r="H504" s="35" t="n">
        <v>0.794337522652352</v>
      </c>
      <c r="I504" s="35" t="n">
        <v>-0.149347802114434</v>
      </c>
      <c r="J504" s="35" t="n">
        <v>-0.821831453233095</v>
      </c>
      <c r="K504" s="35" t="n">
        <v>-0.129071877208549</v>
      </c>
      <c r="L504" s="35" t="n">
        <v>0.0830333348207702</v>
      </c>
      <c r="M504" s="35" t="n">
        <v>0.130727282572465</v>
      </c>
    </row>
    <row r="505" customFormat="false" ht="15" hidden="false" customHeight="false" outlineLevel="0" collapsed="false">
      <c r="A505" s="2" t="n">
        <v>501</v>
      </c>
      <c r="B505" s="35" t="n">
        <v>-1.06867675670849</v>
      </c>
      <c r="C505" s="35" t="n">
        <v>0.528339144220965</v>
      </c>
      <c r="D505" s="35" t="n">
        <v>-0.947525976825062</v>
      </c>
      <c r="E505" s="35" t="n">
        <v>1.32980856366776</v>
      </c>
      <c r="F505" s="35" t="n">
        <v>0.77414416084232</v>
      </c>
      <c r="G505" s="35" t="n">
        <v>0.575941756434497</v>
      </c>
      <c r="H505" s="35" t="n">
        <v>1.38311680459953</v>
      </c>
      <c r="I505" s="35" t="n">
        <v>0.837874762418015</v>
      </c>
      <c r="J505" s="35" t="n">
        <v>-0.119154940223373</v>
      </c>
      <c r="K505" s="35" t="n">
        <v>-0.996785534212768</v>
      </c>
      <c r="L505" s="35" t="n">
        <v>-0.978988682767688</v>
      </c>
      <c r="M505" s="35" t="n">
        <v>0.0774660806055855</v>
      </c>
    </row>
    <row r="506" customFormat="false" ht="15" hidden="false" customHeight="false" outlineLevel="0" collapsed="false">
      <c r="A506" s="2" t="n">
        <v>502</v>
      </c>
      <c r="B506" s="35" t="n">
        <v>1.63419739277023</v>
      </c>
      <c r="C506" s="35" t="n">
        <v>-0.13878132452958</v>
      </c>
      <c r="D506" s="35" t="n">
        <v>-0.355546691194925</v>
      </c>
      <c r="E506" s="35" t="n">
        <v>0.842333280051032</v>
      </c>
      <c r="F506" s="35" t="n">
        <v>0.908451450442345</v>
      </c>
      <c r="G506" s="35" t="n">
        <v>-0.651503521555989</v>
      </c>
      <c r="H506" s="35" t="n">
        <v>-0.520876482819569</v>
      </c>
      <c r="I506" s="35" t="n">
        <v>1.20023988122376</v>
      </c>
      <c r="J506" s="35" t="n">
        <v>-0.951712181088101</v>
      </c>
      <c r="K506" s="35" t="n">
        <v>0.968860489409107</v>
      </c>
      <c r="L506" s="35" t="n">
        <v>-1.37986277346377</v>
      </c>
      <c r="M506" s="35" t="n">
        <v>-0.165884679089362</v>
      </c>
    </row>
    <row r="507" customFormat="false" ht="15" hidden="false" customHeight="false" outlineLevel="0" collapsed="false">
      <c r="A507" s="2" t="n">
        <v>503</v>
      </c>
      <c r="B507" s="35" t="n">
        <v>-0.697788872301854</v>
      </c>
      <c r="C507" s="35" t="n">
        <v>-0.0387987601245252</v>
      </c>
      <c r="D507" s="35" t="n">
        <v>0.013503969293302</v>
      </c>
      <c r="E507" s="35" t="n">
        <v>1.49986478044395</v>
      </c>
      <c r="F507" s="35" t="n">
        <v>1.48370150501584</v>
      </c>
      <c r="G507" s="35" t="n">
        <v>1.36823540964818</v>
      </c>
      <c r="H507" s="35" t="n">
        <v>1.07261601037092</v>
      </c>
      <c r="I507" s="35" t="n">
        <v>1.20415856562202</v>
      </c>
      <c r="J507" s="35" t="n">
        <v>0.94230669304863</v>
      </c>
      <c r="K507" s="35" t="n">
        <v>0.0440551643211702</v>
      </c>
      <c r="L507" s="35" t="n">
        <v>0.438628363568924</v>
      </c>
      <c r="M507" s="35" t="n">
        <v>0.327260761529213</v>
      </c>
    </row>
    <row r="508" customFormat="false" ht="15" hidden="false" customHeight="false" outlineLevel="0" collapsed="false">
      <c r="A508" s="2" t="n">
        <v>504</v>
      </c>
      <c r="B508" s="35" t="n">
        <v>0.938307739290906</v>
      </c>
      <c r="C508" s="35" t="n">
        <v>0.639053339571476</v>
      </c>
      <c r="D508" s="35" t="n">
        <v>0.915542908875431</v>
      </c>
      <c r="E508" s="35" t="n">
        <v>0.673155631285976</v>
      </c>
      <c r="F508" s="35" t="n">
        <v>-0.836153741669548</v>
      </c>
      <c r="G508" s="35" t="n">
        <v>-1.1429767799259</v>
      </c>
      <c r="H508" s="35" t="n">
        <v>0.450644488844661</v>
      </c>
      <c r="I508" s="35" t="n">
        <v>-1.121735085807</v>
      </c>
      <c r="J508" s="35" t="n">
        <v>-0.254589831588873</v>
      </c>
      <c r="K508" s="35" t="n">
        <v>1.39835762221864</v>
      </c>
      <c r="L508" s="35" t="n">
        <v>-0.632527656957584</v>
      </c>
      <c r="M508" s="35" t="n">
        <v>-0.230239531527981</v>
      </c>
    </row>
    <row r="509" customFormat="false" ht="15" hidden="false" customHeight="false" outlineLevel="0" collapsed="false">
      <c r="A509" s="2" t="n">
        <v>505</v>
      </c>
      <c r="B509" s="35" t="n">
        <v>-0.737325948009183</v>
      </c>
      <c r="C509" s="35" t="n">
        <v>1.06781188276852</v>
      </c>
      <c r="D509" s="35" t="n">
        <v>-0.359154639505494</v>
      </c>
      <c r="E509" s="35" t="n">
        <v>1.58302607403061</v>
      </c>
      <c r="F509" s="35" t="n">
        <v>1.90709704799081</v>
      </c>
      <c r="G509" s="35" t="n">
        <v>-2.79832853262867</v>
      </c>
      <c r="H509" s="35" t="n">
        <v>-1.52282652391488</v>
      </c>
      <c r="I509" s="35" t="n">
        <v>1.83821594102984</v>
      </c>
      <c r="J509" s="35" t="n">
        <v>0.761150517035707</v>
      </c>
      <c r="K509" s="35" t="n">
        <v>0.854328770623649</v>
      </c>
      <c r="L509" s="35" t="n">
        <v>-1.32889519290027</v>
      </c>
      <c r="M509" s="35" t="n">
        <v>-0.966404215337542</v>
      </c>
    </row>
    <row r="510" customFormat="false" ht="15" hidden="false" customHeight="false" outlineLevel="0" collapsed="false">
      <c r="A510" s="2" t="n">
        <v>506</v>
      </c>
      <c r="B510" s="35" t="n">
        <v>-1.51755454369079</v>
      </c>
      <c r="C510" s="35" t="n">
        <v>0.00670432730732814</v>
      </c>
      <c r="D510" s="35" t="n">
        <v>0.168476584696025</v>
      </c>
      <c r="E510" s="35" t="n">
        <v>1.92319446945134</v>
      </c>
      <c r="F510" s="35" t="n">
        <v>0.262966529352013</v>
      </c>
      <c r="G510" s="35" t="n">
        <v>0.987911955824401</v>
      </c>
      <c r="H510" s="35" t="n">
        <v>-0.727138796837733</v>
      </c>
      <c r="I510" s="35" t="n">
        <v>-0.691637656365608</v>
      </c>
      <c r="J510" s="35" t="n">
        <v>0.352933183471873</v>
      </c>
      <c r="K510" s="35" t="n">
        <v>-0.380076905635303</v>
      </c>
      <c r="L510" s="35" t="n">
        <v>-1.00370470097896</v>
      </c>
      <c r="M510" s="35" t="n">
        <v>-1.00177719164008</v>
      </c>
      <c r="P510" s="36" t="n">
        <v>67.4740924184047</v>
      </c>
    </row>
    <row r="511" customFormat="false" ht="15" hidden="false" customHeight="false" outlineLevel="0" collapsed="false">
      <c r="A511" s="2" t="n">
        <v>507</v>
      </c>
      <c r="B511" s="35" t="n">
        <v>-0.291132279653792</v>
      </c>
      <c r="C511" s="35" t="n">
        <v>0.0274029231460756</v>
      </c>
      <c r="D511" s="35" t="n">
        <v>-0.218001813394882</v>
      </c>
      <c r="E511" s="35" t="n">
        <v>1.56689155672042</v>
      </c>
      <c r="F511" s="35" t="n">
        <v>-1.19618498678587</v>
      </c>
      <c r="G511" s="35" t="n">
        <v>-1.23282140386259</v>
      </c>
      <c r="H511" s="35" t="n">
        <v>0.918324247981717</v>
      </c>
      <c r="I511" s="35" t="n">
        <v>0.561093978905476</v>
      </c>
      <c r="J511" s="35" t="n">
        <v>0.957731361292844</v>
      </c>
      <c r="K511" s="35" t="n">
        <v>-1.04147037626685</v>
      </c>
      <c r="L511" s="35" t="n">
        <v>0.115112865359219</v>
      </c>
      <c r="M511" s="35" t="n">
        <v>0.999011425782301</v>
      </c>
      <c r="U511" s="36" t="n">
        <v>156.149563540989</v>
      </c>
    </row>
    <row r="512" customFormat="false" ht="15" hidden="false" customHeight="false" outlineLevel="0" collapsed="false">
      <c r="A512" s="2" t="n">
        <v>508</v>
      </c>
      <c r="B512" s="35" t="n">
        <v>0.987049702411375</v>
      </c>
      <c r="C512" s="35" t="n">
        <v>-1.17225842778852</v>
      </c>
      <c r="D512" s="35" t="n">
        <v>1.58467924083831</v>
      </c>
      <c r="E512" s="35" t="n">
        <v>0.243158196664912</v>
      </c>
      <c r="F512" s="35" t="n">
        <v>-0.541045577496892</v>
      </c>
      <c r="G512" s="35" t="n">
        <v>-1.35212954736213</v>
      </c>
      <c r="H512" s="35" t="n">
        <v>-1.02160507746032</v>
      </c>
      <c r="I512" s="35" t="n">
        <v>0.661377074111662</v>
      </c>
      <c r="J512" s="35" t="n">
        <v>0.882364275506053</v>
      </c>
      <c r="K512" s="35" t="n">
        <v>-0.750525760143419</v>
      </c>
      <c r="L512" s="35" t="n">
        <v>0.0392405673509202</v>
      </c>
      <c r="M512" s="35" t="n">
        <v>-1.19686350152993</v>
      </c>
    </row>
    <row r="513" customFormat="false" ht="15" hidden="false" customHeight="false" outlineLevel="0" collapsed="false">
      <c r="A513" s="2" t="n">
        <v>509</v>
      </c>
      <c r="B513" s="35" t="n">
        <v>0.095277285976679</v>
      </c>
      <c r="C513" s="35" t="n">
        <v>0.52765571401971</v>
      </c>
      <c r="D513" s="35" t="n">
        <v>1.18278883796476</v>
      </c>
      <c r="E513" s="35" t="n">
        <v>-0.130345900678672</v>
      </c>
      <c r="F513" s="35" t="n">
        <v>-0.784235408860667</v>
      </c>
      <c r="G513" s="35" t="n">
        <v>1.50875908729288</v>
      </c>
      <c r="H513" s="35" t="n">
        <v>-0.598496962398089</v>
      </c>
      <c r="I513" s="35" t="n">
        <v>0.734660573311176</v>
      </c>
      <c r="J513" s="35" t="n">
        <v>-0.945559484007053</v>
      </c>
      <c r="K513" s="35" t="n">
        <v>0.870661070545427</v>
      </c>
      <c r="L513" s="35" t="n">
        <v>-0.304005673733326</v>
      </c>
      <c r="M513" s="35" t="n">
        <v>1.91229121774939</v>
      </c>
    </row>
    <row r="514" customFormat="false" ht="15" hidden="false" customHeight="false" outlineLevel="0" collapsed="false">
      <c r="A514" s="2" t="n">
        <v>510</v>
      </c>
      <c r="B514" s="35" t="n">
        <v>-0.174673314338696</v>
      </c>
      <c r="C514" s="35" t="n">
        <v>0.924684832770053</v>
      </c>
      <c r="D514" s="35" t="n">
        <v>0.293713781930948</v>
      </c>
      <c r="E514" s="35" t="n">
        <v>-1.4308740660318</v>
      </c>
      <c r="F514" s="35" t="n">
        <v>1.2356915465907</v>
      </c>
      <c r="G514" s="35" t="n">
        <v>0.702111415107442</v>
      </c>
      <c r="H514" s="35" t="n">
        <v>0.827077459653351</v>
      </c>
      <c r="I514" s="35" t="n">
        <v>0.539252437582389</v>
      </c>
      <c r="J514" s="35" t="n">
        <v>1.18683615408638</v>
      </c>
      <c r="K514" s="35" t="n">
        <v>1.07579647253238</v>
      </c>
      <c r="L514" s="35" t="n">
        <v>0.473251491444846</v>
      </c>
      <c r="M514" s="35" t="n">
        <v>-0.209408538742759</v>
      </c>
    </row>
    <row r="515" customFormat="false" ht="15" hidden="false" customHeight="false" outlineLevel="0" collapsed="false">
      <c r="A515" s="2" t="n">
        <v>511</v>
      </c>
      <c r="B515" s="35" t="n">
        <v>0.974764427145401</v>
      </c>
      <c r="C515" s="35" t="n">
        <v>0.180078779202452</v>
      </c>
      <c r="D515" s="35" t="n">
        <v>-1.36843294400024</v>
      </c>
      <c r="E515" s="35" t="n">
        <v>1.56187634477415</v>
      </c>
      <c r="F515" s="35" t="n">
        <v>-0.36262027109432</v>
      </c>
      <c r="G515" s="35" t="n">
        <v>0.958901544903776</v>
      </c>
      <c r="H515" s="35" t="n">
        <v>-0.94484541523052</v>
      </c>
      <c r="I515" s="35" t="n">
        <v>-0.617228385034315</v>
      </c>
      <c r="J515" s="35" t="n">
        <v>-0.990021022422031</v>
      </c>
      <c r="K515" s="35" t="n">
        <v>-0.644835624247828</v>
      </c>
      <c r="L515" s="35" t="n">
        <v>2.95915093501339</v>
      </c>
      <c r="M515" s="35" t="n">
        <v>0.623927320255776</v>
      </c>
    </row>
    <row r="516" customFormat="false" ht="15" hidden="false" customHeight="false" outlineLevel="0" collapsed="false">
      <c r="A516" s="2" t="n">
        <v>512</v>
      </c>
      <c r="B516" s="35" t="n">
        <v>-0.640337324821907</v>
      </c>
      <c r="C516" s="35" t="n">
        <v>-1.10215363517217</v>
      </c>
      <c r="D516" s="35" t="n">
        <v>0.958847714084074</v>
      </c>
      <c r="E516" s="35" t="n">
        <v>-1.0130393919794</v>
      </c>
      <c r="F516" s="35" t="n">
        <v>-0.699343679764324</v>
      </c>
      <c r="G516" s="35" t="n">
        <v>0.368981037558345</v>
      </c>
      <c r="H516" s="35" t="n">
        <v>-1.41006094886982</v>
      </c>
      <c r="I516" s="35" t="n">
        <v>-0.508202566145528</v>
      </c>
      <c r="J516" s="35" t="n">
        <v>0.8229033112316</v>
      </c>
      <c r="K516" s="35" t="n">
        <v>0.731896964010845</v>
      </c>
      <c r="L516" s="35" t="n">
        <v>0.599684606429148</v>
      </c>
      <c r="M516" s="35" t="n">
        <v>0.408859010145378</v>
      </c>
    </row>
    <row r="517" customFormat="false" ht="15" hidden="false" customHeight="false" outlineLevel="0" collapsed="false">
      <c r="A517" s="2" t="n">
        <v>513</v>
      </c>
      <c r="B517" s="35" t="n">
        <v>0.841088084642748</v>
      </c>
      <c r="C517" s="35" t="n">
        <v>-0.633155065919731</v>
      </c>
      <c r="D517" s="35" t="n">
        <v>-0.448498810705815</v>
      </c>
      <c r="E517" s="35" t="n">
        <v>0.192208822628751</v>
      </c>
      <c r="F517" s="35" t="n">
        <v>0.115622551808519</v>
      </c>
      <c r="G517" s="35" t="n">
        <v>-0.19246467443691</v>
      </c>
      <c r="H517" s="35" t="n">
        <v>1.7329335491025</v>
      </c>
      <c r="I517" s="35" t="n">
        <v>-1.06347722943288</v>
      </c>
      <c r="J517" s="35" t="n">
        <v>0.811849059821062</v>
      </c>
      <c r="K517" s="35" t="n">
        <v>-0.245143184817453</v>
      </c>
      <c r="L517" s="35" t="n">
        <v>0.536815993150463</v>
      </c>
      <c r="M517" s="35" t="n">
        <v>-1.20426994376276</v>
      </c>
    </row>
    <row r="518" customFormat="false" ht="15" hidden="false" customHeight="false" outlineLevel="0" collapsed="false">
      <c r="A518" s="2" t="n">
        <v>514</v>
      </c>
      <c r="B518" s="35" t="n">
        <v>0.42943226929881</v>
      </c>
      <c r="C518" s="35" t="n">
        <v>1.12344192367647</v>
      </c>
      <c r="D518" s="35" t="n">
        <v>0.327245958657077</v>
      </c>
      <c r="E518" s="35" t="n">
        <v>0.0677640463141338</v>
      </c>
      <c r="F518" s="35" t="n">
        <v>0.445090420333648</v>
      </c>
      <c r="G518" s="35" t="n">
        <v>0.209995626033071</v>
      </c>
      <c r="H518" s="35" t="n">
        <v>0.525015628927446</v>
      </c>
      <c r="I518" s="35" t="n">
        <v>0.679950210001683</v>
      </c>
      <c r="J518" s="35" t="n">
        <v>1.11933095344225</v>
      </c>
      <c r="K518" s="35" t="n">
        <v>0.708953814100058</v>
      </c>
      <c r="L518" s="35" t="n">
        <v>0.421127225247867</v>
      </c>
      <c r="M518" s="35" t="n">
        <v>0.306162502155568</v>
      </c>
    </row>
    <row r="519" customFormat="false" ht="15" hidden="false" customHeight="false" outlineLevel="0" collapsed="false">
      <c r="A519" s="2" t="n">
        <v>515</v>
      </c>
      <c r="B519" s="35" t="n">
        <v>-0.910872289140415</v>
      </c>
      <c r="C519" s="35" t="n">
        <v>-0.838060595374998</v>
      </c>
      <c r="D519" s="35" t="n">
        <v>-0.329304082606934</v>
      </c>
      <c r="E519" s="35" t="n">
        <v>-0.262977160945184</v>
      </c>
      <c r="F519" s="35" t="n">
        <v>-1.67882993249628</v>
      </c>
      <c r="G519" s="35" t="n">
        <v>0.23241650236962</v>
      </c>
      <c r="H519" s="35" t="n">
        <v>-0.915563497785093</v>
      </c>
      <c r="I519" s="35" t="n">
        <v>1.01262724462176</v>
      </c>
      <c r="J519" s="35" t="n">
        <v>1.8742942785704</v>
      </c>
      <c r="K519" s="35" t="n">
        <v>-1.34351061589985</v>
      </c>
      <c r="L519" s="35" t="n">
        <v>-1.40719901908749</v>
      </c>
      <c r="M519" s="35" t="n">
        <v>-0.228941223034706</v>
      </c>
    </row>
    <row r="520" customFormat="false" ht="15" hidden="false" customHeight="false" outlineLevel="0" collapsed="false">
      <c r="A520" s="2" t="n">
        <v>516</v>
      </c>
      <c r="B520" s="35" t="n">
        <v>1.03863273236703</v>
      </c>
      <c r="C520" s="35" t="n">
        <v>2.14275143634316</v>
      </c>
      <c r="D520" s="35" t="n">
        <v>-0.349499584782934</v>
      </c>
      <c r="E520" s="35" t="n">
        <v>0.411802331194722</v>
      </c>
      <c r="F520" s="35" t="n">
        <v>0.196964090959272</v>
      </c>
      <c r="G520" s="35" t="n">
        <v>0.745823210612279</v>
      </c>
      <c r="H520" s="35" t="n">
        <v>0.99029806037566</v>
      </c>
      <c r="I520" s="35" t="n">
        <v>0.397231361681673</v>
      </c>
      <c r="J520" s="35" t="n">
        <v>0.120512070820291</v>
      </c>
      <c r="K520" s="35" t="n">
        <v>0.148444264478785</v>
      </c>
      <c r="L520" s="35" t="n">
        <v>1.54561654876293</v>
      </c>
      <c r="M520" s="35" t="n">
        <v>1.47971820857856</v>
      </c>
      <c r="Y520" s="36" t="n">
        <v>157.914364099078</v>
      </c>
    </row>
    <row r="521" customFormat="false" ht="15" hidden="false" customHeight="false" outlineLevel="0" collapsed="false">
      <c r="A521" s="2" t="n">
        <v>517</v>
      </c>
      <c r="B521" s="35" t="n">
        <v>1.23519396468066</v>
      </c>
      <c r="C521" s="35" t="n">
        <v>0.327853411427715</v>
      </c>
      <c r="D521" s="35" t="n">
        <v>-0.122234073415018</v>
      </c>
      <c r="E521" s="35" t="n">
        <v>1.25272814135041</v>
      </c>
      <c r="F521" s="35" t="n">
        <v>0.286654871328967</v>
      </c>
      <c r="G521" s="35" t="n">
        <v>0.987463870495752</v>
      </c>
      <c r="H521" s="35" t="n">
        <v>-1.15906241255289</v>
      </c>
      <c r="I521" s="35" t="n">
        <v>-0.918573565037734</v>
      </c>
      <c r="J521" s="35" t="n">
        <v>-1.99326990843652</v>
      </c>
      <c r="K521" s="35" t="n">
        <v>0.345241848692401</v>
      </c>
      <c r="L521" s="35" t="n">
        <v>-0.533175755455267</v>
      </c>
      <c r="M521" s="35" t="n">
        <v>0.482379427451185</v>
      </c>
    </row>
    <row r="522" customFormat="false" ht="15" hidden="false" customHeight="false" outlineLevel="0" collapsed="false">
      <c r="A522" s="2" t="n">
        <v>518</v>
      </c>
      <c r="B522" s="35" t="n">
        <v>-0.13237423930322</v>
      </c>
      <c r="C522" s="35" t="n">
        <v>0.663534956419743</v>
      </c>
      <c r="D522" s="35" t="n">
        <v>1.82320653699946</v>
      </c>
      <c r="E522" s="35" t="n">
        <v>0.651451357278115</v>
      </c>
      <c r="F522" s="35" t="n">
        <v>-1.27840126433663</v>
      </c>
      <c r="G522" s="35" t="n">
        <v>-0.0261566844736807</v>
      </c>
      <c r="H522" s="35" t="n">
        <v>1.27430063584178</v>
      </c>
      <c r="I522" s="35" t="n">
        <v>0.514174698808386</v>
      </c>
      <c r="J522" s="35" t="n">
        <v>0.359640804131418</v>
      </c>
      <c r="K522" s="35" t="n">
        <v>1.73950370073323</v>
      </c>
      <c r="L522" s="35" t="n">
        <v>-0.155307823048244</v>
      </c>
      <c r="M522" s="35" t="n">
        <v>0.18080602431776</v>
      </c>
    </row>
    <row r="523" customFormat="false" ht="15" hidden="false" customHeight="false" outlineLevel="0" collapsed="false">
      <c r="A523" s="2" t="n">
        <v>519</v>
      </c>
      <c r="B523" s="35" t="n">
        <v>0.229491646434917</v>
      </c>
      <c r="C523" s="35" t="n">
        <v>-0.683100908644575</v>
      </c>
      <c r="D523" s="35" t="n">
        <v>0.196098755107651</v>
      </c>
      <c r="E523" s="35" t="n">
        <v>-0.509630937065972</v>
      </c>
      <c r="F523" s="35" t="n">
        <v>0.370162053019904</v>
      </c>
      <c r="G523" s="35" t="n">
        <v>-0.0463334538889043</v>
      </c>
      <c r="H523" s="35" t="n">
        <v>-0.0933599065016505</v>
      </c>
      <c r="I523" s="35" t="n">
        <v>1.56691775958049</v>
      </c>
      <c r="J523" s="35" t="n">
        <v>2.04668996198289</v>
      </c>
      <c r="K523" s="35" t="n">
        <v>0.718685454686626</v>
      </c>
      <c r="L523" s="35" t="n">
        <v>0.356469003285783</v>
      </c>
      <c r="M523" s="35" t="n">
        <v>1.17967408456966</v>
      </c>
    </row>
    <row r="524" customFormat="false" ht="15" hidden="false" customHeight="false" outlineLevel="0" collapsed="false">
      <c r="A524" s="2" t="n">
        <v>520</v>
      </c>
      <c r="B524" s="35" t="n">
        <v>-0.17156587390726</v>
      </c>
      <c r="C524" s="35" t="n">
        <v>0.086169380258576</v>
      </c>
      <c r="D524" s="35" t="n">
        <v>-2.40251909440518</v>
      </c>
      <c r="E524" s="35" t="n">
        <v>0.706463653088466</v>
      </c>
      <c r="F524" s="35" t="n">
        <v>0.944229730176223</v>
      </c>
      <c r="G524" s="35" t="n">
        <v>-2.83363910897156</v>
      </c>
      <c r="H524" s="35" t="n">
        <v>-1.08669671901615</v>
      </c>
      <c r="I524" s="35" t="n">
        <v>-0.080551060989158</v>
      </c>
      <c r="J524" s="35" t="n">
        <v>0.428042190841031</v>
      </c>
      <c r="K524" s="35" t="n">
        <v>-2.0440036629337</v>
      </c>
      <c r="L524" s="35" t="n">
        <v>-0.973761173195692</v>
      </c>
      <c r="M524" s="35" t="n">
        <v>0.469325324819429</v>
      </c>
    </row>
    <row r="525" customFormat="false" ht="15" hidden="false" customHeight="false" outlineLevel="0" collapsed="false">
      <c r="A525" s="2" t="n">
        <v>521</v>
      </c>
      <c r="B525" s="35" t="n">
        <v>-1.01471610936251</v>
      </c>
      <c r="C525" s="35" t="n">
        <v>0.410797376681982</v>
      </c>
      <c r="D525" s="35" t="n">
        <v>0.716524403132442</v>
      </c>
      <c r="E525" s="35" t="n">
        <v>-0.747591018231467</v>
      </c>
      <c r="F525" s="35" t="n">
        <v>-0.644503002577765</v>
      </c>
      <c r="G525" s="35" t="n">
        <v>0.256463775376025</v>
      </c>
      <c r="H525" s="35" t="n">
        <v>2.78830043930616</v>
      </c>
      <c r="I525" s="35" t="n">
        <v>-1.47583563127526</v>
      </c>
      <c r="J525" s="35" t="n">
        <v>0.388646792590218</v>
      </c>
      <c r="K525" s="35" t="n">
        <v>-0.0932594998128226</v>
      </c>
      <c r="L525" s="35" t="n">
        <v>0.713821030602151</v>
      </c>
      <c r="M525" s="35" t="n">
        <v>-1.54647626771791</v>
      </c>
      <c r="R525" s="36" t="n">
        <v>87.8978503910079</v>
      </c>
    </row>
    <row r="526" customFormat="false" ht="15" hidden="false" customHeight="false" outlineLevel="0" collapsed="false">
      <c r="A526" s="2" t="n">
        <v>522</v>
      </c>
      <c r="B526" s="35" t="n">
        <v>0.896279199011588</v>
      </c>
      <c r="C526" s="35" t="n">
        <v>0.992541437694631</v>
      </c>
      <c r="D526" s="35" t="n">
        <v>0.0685872355046477</v>
      </c>
      <c r="E526" s="35" t="n">
        <v>1.1167246670374</v>
      </c>
      <c r="F526" s="35" t="n">
        <v>0.618029059932845</v>
      </c>
      <c r="G526" s="35" t="n">
        <v>-2.10625381761988</v>
      </c>
      <c r="H526" s="35" t="n">
        <v>1.01951027562792</v>
      </c>
      <c r="I526" s="35" t="n">
        <v>-0.0915446584689178</v>
      </c>
      <c r="J526" s="35" t="n">
        <v>1.30940037114806</v>
      </c>
      <c r="K526" s="35" t="n">
        <v>1.56871606452847</v>
      </c>
      <c r="L526" s="35" t="n">
        <v>-0.783358231514966</v>
      </c>
      <c r="M526" s="35" t="n">
        <v>0.275989929431686</v>
      </c>
    </row>
    <row r="527" customFormat="false" ht="15" hidden="false" customHeight="false" outlineLevel="0" collapsed="false">
      <c r="A527" s="2" t="n">
        <v>523</v>
      </c>
      <c r="B527" s="35" t="n">
        <v>-0.904640660305155</v>
      </c>
      <c r="C527" s="35" t="n">
        <v>0.268572192089277</v>
      </c>
      <c r="D527" s="35" t="n">
        <v>-0.545183502909677</v>
      </c>
      <c r="E527" s="35" t="n">
        <v>1.1116940748834</v>
      </c>
      <c r="F527" s="35" t="n">
        <v>0.469202912185956</v>
      </c>
      <c r="G527" s="35" t="n">
        <v>-0.594268111723084</v>
      </c>
      <c r="H527" s="35" t="n">
        <v>-0.255439812095328</v>
      </c>
      <c r="I527" s="35" t="n">
        <v>1.08407255987896</v>
      </c>
      <c r="J527" s="35" t="n">
        <v>0.270295272385543</v>
      </c>
      <c r="K527" s="35" t="n">
        <v>1.01082747374746</v>
      </c>
      <c r="L527" s="35" t="n">
        <v>1.78007436040185</v>
      </c>
      <c r="M527" s="35" t="n">
        <v>-1.32701539025706</v>
      </c>
    </row>
    <row r="528" customFormat="false" ht="15" hidden="false" customHeight="false" outlineLevel="0" collapsed="false">
      <c r="A528" s="2" t="n">
        <v>524</v>
      </c>
      <c r="B528" s="35" t="n">
        <v>0.628000034098563</v>
      </c>
      <c r="C528" s="35" t="n">
        <v>0.147673024253957</v>
      </c>
      <c r="D528" s="35" t="n">
        <v>0.138116115463916</v>
      </c>
      <c r="E528" s="35" t="n">
        <v>-1.85500069644014</v>
      </c>
      <c r="F528" s="35" t="n">
        <v>-0.171171777853316</v>
      </c>
      <c r="G528" s="35" t="n">
        <v>1.62708761884148</v>
      </c>
      <c r="H528" s="35" t="n">
        <v>1.65071146704171</v>
      </c>
      <c r="I528" s="35" t="n">
        <v>0.979026401551176</v>
      </c>
      <c r="J528" s="35" t="n">
        <v>-0.391197102544919</v>
      </c>
      <c r="K528" s="35" t="n">
        <v>-0.979298931830959</v>
      </c>
      <c r="L528" s="35" t="n">
        <v>0.349399819599324</v>
      </c>
      <c r="M528" s="35" t="n">
        <v>0.0955870945299706</v>
      </c>
    </row>
    <row r="529" customFormat="false" ht="15" hidden="false" customHeight="false" outlineLevel="0" collapsed="false">
      <c r="A529" s="2" t="n">
        <v>525</v>
      </c>
      <c r="B529" s="35" t="n">
        <v>-0.431508992075117</v>
      </c>
      <c r="C529" s="35" t="n">
        <v>0.563519259127834</v>
      </c>
      <c r="D529" s="35" t="n">
        <v>-0.784820448783985</v>
      </c>
      <c r="E529" s="35" t="n">
        <v>-0.3422866422356</v>
      </c>
      <c r="F529" s="35" t="n">
        <v>1.18740446811745</v>
      </c>
      <c r="G529" s="35" t="n">
        <v>-0.0900370746016133</v>
      </c>
      <c r="H529" s="35" t="n">
        <v>0.702941412927724</v>
      </c>
      <c r="I529" s="35" t="n">
        <v>0.47165697579078</v>
      </c>
      <c r="J529" s="35" t="n">
        <v>-1.43762869164844</v>
      </c>
      <c r="K529" s="35" t="n">
        <v>0.90809576662697</v>
      </c>
      <c r="L529" s="35" t="n">
        <v>-0.44128128570823</v>
      </c>
      <c r="M529" s="35" t="n">
        <v>-0.572143823194084</v>
      </c>
      <c r="U529" s="36" t="n">
        <v>104.120569035971</v>
      </c>
    </row>
    <row r="530" customFormat="false" ht="15" hidden="false" customHeight="false" outlineLevel="0" collapsed="false">
      <c r="A530" s="2" t="n">
        <v>526</v>
      </c>
      <c r="B530" s="35" t="n">
        <v>-0.928455607595449</v>
      </c>
      <c r="C530" s="35" t="n">
        <v>-0.26051749440821</v>
      </c>
      <c r="D530" s="35" t="n">
        <v>0.714433406309531</v>
      </c>
      <c r="E530" s="35" t="n">
        <v>0.95484581301506</v>
      </c>
      <c r="F530" s="35" t="n">
        <v>0.674339507372147</v>
      </c>
      <c r="G530" s="35" t="n">
        <v>0.84527333009796</v>
      </c>
      <c r="H530" s="35" t="n">
        <v>0.866609009989952</v>
      </c>
      <c r="I530" s="35" t="n">
        <v>1.14027837298373</v>
      </c>
      <c r="J530" s="35" t="n">
        <v>-0.815846144079057</v>
      </c>
      <c r="K530" s="35" t="n">
        <v>-0.381991715051871</v>
      </c>
      <c r="L530" s="35" t="n">
        <v>1.56092188124006</v>
      </c>
      <c r="M530" s="35" t="n">
        <v>-1.02308878687148</v>
      </c>
    </row>
    <row r="531" customFormat="false" ht="15" hidden="false" customHeight="false" outlineLevel="0" collapsed="false">
      <c r="A531" s="2" t="n">
        <v>527</v>
      </c>
      <c r="B531" s="35" t="n">
        <v>0.710827606042798</v>
      </c>
      <c r="C531" s="35" t="n">
        <v>0.51541722764118</v>
      </c>
      <c r="D531" s="35" t="n">
        <v>-0.040645042690362</v>
      </c>
      <c r="E531" s="35" t="n">
        <v>0.765935547063806</v>
      </c>
      <c r="F531" s="35" t="n">
        <v>0.0529973159065</v>
      </c>
      <c r="G531" s="35" t="n">
        <v>-0.866377820732162</v>
      </c>
      <c r="H531" s="35" t="n">
        <v>-1.28267958641281</v>
      </c>
      <c r="I531" s="35" t="n">
        <v>0.422569011445174</v>
      </c>
      <c r="J531" s="35" t="n">
        <v>-0.553633291909216</v>
      </c>
      <c r="K531" s="35" t="n">
        <v>-0.760415259752249</v>
      </c>
      <c r="L531" s="35" t="n">
        <v>1.15694162678678</v>
      </c>
      <c r="M531" s="35" t="n">
        <v>-1.89357807834239</v>
      </c>
    </row>
    <row r="532" customFormat="false" ht="15" hidden="false" customHeight="false" outlineLevel="0" collapsed="false">
      <c r="A532" s="2" t="n">
        <v>528</v>
      </c>
      <c r="B532" s="35" t="n">
        <v>0.330066062177686</v>
      </c>
      <c r="C532" s="35" t="n">
        <v>0.142802164039122</v>
      </c>
      <c r="D532" s="35" t="n">
        <v>-1.35263164641809</v>
      </c>
      <c r="E532" s="35" t="n">
        <v>-2.67926058034783</v>
      </c>
      <c r="F532" s="35" t="n">
        <v>1.52418992783769</v>
      </c>
      <c r="G532" s="35" t="n">
        <v>1.01271891335282</v>
      </c>
      <c r="H532" s="35" t="n">
        <v>1.84865092984266</v>
      </c>
      <c r="I532" s="35" t="n">
        <v>-0.214208502976179</v>
      </c>
      <c r="J532" s="35" t="n">
        <v>-0.986868726677018</v>
      </c>
      <c r="K532" s="35" t="n">
        <v>1.07980522216782</v>
      </c>
      <c r="L532" s="35" t="n">
        <v>0.583330306406551</v>
      </c>
      <c r="M532" s="35" t="n">
        <v>0.271191651847532</v>
      </c>
    </row>
    <row r="533" customFormat="false" ht="15" hidden="false" customHeight="false" outlineLevel="0" collapsed="false">
      <c r="A533" s="2" t="n">
        <v>529</v>
      </c>
      <c r="B533" s="35" t="n">
        <v>1.94107944890261</v>
      </c>
      <c r="C533" s="35" t="n">
        <v>-1.2894457379672</v>
      </c>
      <c r="D533" s="35" t="n">
        <v>-0.542572720674648</v>
      </c>
      <c r="E533" s="35" t="n">
        <v>-1.62476176650849</v>
      </c>
      <c r="F533" s="35" t="n">
        <v>-1.54180216166188</v>
      </c>
      <c r="G533" s="35" t="n">
        <v>0.874935859950955</v>
      </c>
      <c r="H533" s="35" t="n">
        <v>-0.741211208522253</v>
      </c>
      <c r="I533" s="35" t="n">
        <v>0.70594177515154</v>
      </c>
      <c r="J533" s="35" t="n">
        <v>0.74155482301362</v>
      </c>
      <c r="K533" s="35" t="n">
        <v>-0.778131800836529</v>
      </c>
      <c r="L533" s="35" t="n">
        <v>0.834218281403381</v>
      </c>
      <c r="M533" s="35" t="n">
        <v>-1.42863315216081</v>
      </c>
    </row>
    <row r="534" customFormat="false" ht="15" hidden="false" customHeight="false" outlineLevel="0" collapsed="false">
      <c r="A534" s="2" t="n">
        <v>530</v>
      </c>
      <c r="B534" s="35" t="n">
        <v>0.0251288868514697</v>
      </c>
      <c r="C534" s="35" t="n">
        <v>1.32360392052355</v>
      </c>
      <c r="D534" s="35" t="n">
        <v>-0.211958333887381</v>
      </c>
      <c r="E534" s="35" t="n">
        <v>0.581251710428258</v>
      </c>
      <c r="F534" s="35" t="n">
        <v>0.211738257608051</v>
      </c>
      <c r="G534" s="35" t="n">
        <v>-0.686840937168117</v>
      </c>
      <c r="H534" s="35" t="n">
        <v>0.263597390611984</v>
      </c>
      <c r="I534" s="35" t="n">
        <v>-0.269828241636886</v>
      </c>
      <c r="J534" s="35" t="n">
        <v>-0.713151047397735</v>
      </c>
      <c r="K534" s="35" t="n">
        <v>-1.15206063486145</v>
      </c>
      <c r="L534" s="35" t="n">
        <v>0.440783690219285</v>
      </c>
      <c r="M534" s="35" t="n">
        <v>0.890054391514597</v>
      </c>
    </row>
    <row r="535" customFormat="false" ht="15" hidden="false" customHeight="false" outlineLevel="0" collapsed="false">
      <c r="A535" s="2" t="n">
        <v>531</v>
      </c>
      <c r="B535" s="35" t="n">
        <v>0.244914909961653</v>
      </c>
      <c r="C535" s="35" t="n">
        <v>-0.168548080561268</v>
      </c>
      <c r="D535" s="35" t="n">
        <v>-0.906930451416846</v>
      </c>
      <c r="E535" s="35" t="n">
        <v>0.571982821524665</v>
      </c>
      <c r="F535" s="35" t="n">
        <v>1.44326268434772</v>
      </c>
      <c r="G535" s="35" t="n">
        <v>-1.11064711098537</v>
      </c>
      <c r="H535" s="35" t="n">
        <v>0.762473819507826</v>
      </c>
      <c r="I535" s="35" t="n">
        <v>0.157884325460992</v>
      </c>
      <c r="J535" s="35" t="n">
        <v>-0.47891677920962</v>
      </c>
      <c r="K535" s="35" t="n">
        <v>-0.542955822230547</v>
      </c>
      <c r="L535" s="35" t="n">
        <v>0.155062148379993</v>
      </c>
      <c r="M535" s="35" t="n">
        <v>0.832057963688723</v>
      </c>
      <c r="W535" s="36" t="n">
        <v>48.5782665529257</v>
      </c>
    </row>
    <row r="536" customFormat="false" ht="15" hidden="false" customHeight="false" outlineLevel="0" collapsed="false">
      <c r="A536" s="2" t="n">
        <v>532</v>
      </c>
      <c r="B536" s="35" t="n">
        <v>0.211274895729183</v>
      </c>
      <c r="C536" s="35" t="n">
        <v>1.03942064204879</v>
      </c>
      <c r="D536" s="35" t="n">
        <v>0.739201068770638</v>
      </c>
      <c r="E536" s="35" t="n">
        <v>-0.531212774201944</v>
      </c>
      <c r="F536" s="35" t="n">
        <v>0.57969434450476</v>
      </c>
      <c r="G536" s="35" t="n">
        <v>-1.98988924040102</v>
      </c>
      <c r="H536" s="35" t="n">
        <v>0.551699686689139</v>
      </c>
      <c r="I536" s="35" t="n">
        <v>-0.395817346970885</v>
      </c>
      <c r="J536" s="35" t="n">
        <v>-0.945458408621367</v>
      </c>
      <c r="K536" s="35" t="n">
        <v>-1.35456937730973</v>
      </c>
      <c r="L536" s="35" t="n">
        <v>-0.30535608001027</v>
      </c>
      <c r="M536" s="35" t="n">
        <v>1.1006236420524</v>
      </c>
    </row>
    <row r="537" customFormat="false" ht="15" hidden="false" customHeight="false" outlineLevel="0" collapsed="false">
      <c r="A537" s="2" t="n">
        <v>533</v>
      </c>
      <c r="B537" s="35" t="n">
        <v>-0.153766408093789</v>
      </c>
      <c r="C537" s="35" t="n">
        <v>-1.10575162068664</v>
      </c>
      <c r="D537" s="35" t="n">
        <v>-0.600168575893787</v>
      </c>
      <c r="E537" s="35" t="n">
        <v>-0.416088089478064</v>
      </c>
      <c r="F537" s="35" t="n">
        <v>-0.300968292042907</v>
      </c>
      <c r="G537" s="35" t="n">
        <v>0.161812882654178</v>
      </c>
      <c r="H537" s="35" t="n">
        <v>0.0100043175599995</v>
      </c>
      <c r="I537" s="35" t="n">
        <v>-0.323927092938189</v>
      </c>
      <c r="J537" s="35" t="n">
        <v>0.733458300638852</v>
      </c>
      <c r="K537" s="35" t="n">
        <v>0.162153819860412</v>
      </c>
      <c r="L537" s="35" t="n">
        <v>-0.0124978324585398</v>
      </c>
      <c r="M537" s="35" t="n">
        <v>-0.648901277454217</v>
      </c>
    </row>
    <row r="538" customFormat="false" ht="15" hidden="false" customHeight="false" outlineLevel="0" collapsed="false">
      <c r="A538" s="2" t="n">
        <v>534</v>
      </c>
      <c r="B538" s="35" t="n">
        <v>1.41260926767441</v>
      </c>
      <c r="C538" s="35" t="n">
        <v>0.799046343770445</v>
      </c>
      <c r="D538" s="35" t="n">
        <v>-0.402249004454288</v>
      </c>
      <c r="E538" s="35" t="n">
        <v>0.28920845856992</v>
      </c>
      <c r="F538" s="35" t="n">
        <v>0.997432154203563</v>
      </c>
      <c r="G538" s="35" t="n">
        <v>0.0932823214521119</v>
      </c>
      <c r="H538" s="35" t="n">
        <v>1.4137932567081</v>
      </c>
      <c r="I538" s="35" t="n">
        <v>1.21014599456206</v>
      </c>
      <c r="J538" s="35" t="n">
        <v>1.06004992409815</v>
      </c>
      <c r="K538" s="35" t="n">
        <v>0.410997055827768</v>
      </c>
      <c r="L538" s="35" t="n">
        <v>1.07194359264001</v>
      </c>
      <c r="M538" s="35" t="n">
        <v>-0.854859020507285</v>
      </c>
      <c r="R538" s="36" t="n">
        <v>49.5919365475436</v>
      </c>
    </row>
    <row r="539" customFormat="false" ht="15" hidden="false" customHeight="false" outlineLevel="0" collapsed="false">
      <c r="A539" s="2" t="n">
        <v>535</v>
      </c>
      <c r="B539" s="35" t="n">
        <v>1.60050570113205</v>
      </c>
      <c r="C539" s="35" t="n">
        <v>-1.52795228202244</v>
      </c>
      <c r="D539" s="35" t="n">
        <v>0.739982830489375</v>
      </c>
      <c r="E539" s="35" t="n">
        <v>1.47418503873953</v>
      </c>
      <c r="F539" s="35" t="n">
        <v>-0.725908360314018</v>
      </c>
      <c r="G539" s="35" t="n">
        <v>-0.337602079112118</v>
      </c>
      <c r="H539" s="35" t="n">
        <v>0.564405544984331</v>
      </c>
      <c r="I539" s="35" t="n">
        <v>0.453480225155178</v>
      </c>
      <c r="J539" s="35" t="n">
        <v>1.53065984919331</v>
      </c>
      <c r="K539" s="35" t="n">
        <v>0.652670589317558</v>
      </c>
      <c r="L539" s="35" t="n">
        <v>-0.558973740783871</v>
      </c>
      <c r="M539" s="35" t="n">
        <v>0.620447609856831</v>
      </c>
    </row>
    <row r="540" customFormat="false" ht="15" hidden="false" customHeight="false" outlineLevel="0" collapsed="false">
      <c r="A540" s="2" t="n">
        <v>536</v>
      </c>
      <c r="B540" s="35" t="n">
        <v>0.778134126541431</v>
      </c>
      <c r="C540" s="35" t="n">
        <v>0.780256385789811</v>
      </c>
      <c r="D540" s="35" t="n">
        <v>0.35161039100589</v>
      </c>
      <c r="E540" s="35" t="n">
        <v>-1.03452013171989</v>
      </c>
      <c r="F540" s="35" t="n">
        <v>-1.02154594321121</v>
      </c>
      <c r="G540" s="35" t="n">
        <v>0.444968219844926</v>
      </c>
      <c r="H540" s="35" t="n">
        <v>-0.43361861951402</v>
      </c>
      <c r="I540" s="35" t="n">
        <v>0.670341461307409</v>
      </c>
      <c r="J540" s="35" t="n">
        <v>-0.836907920653849</v>
      </c>
      <c r="K540" s="35" t="n">
        <v>0.857625029991731</v>
      </c>
      <c r="L540" s="35" t="n">
        <v>-1.53958082191111</v>
      </c>
      <c r="M540" s="35" t="n">
        <v>-1.39609479996694</v>
      </c>
      <c r="R540" s="36" t="n">
        <v>81.3392846821294</v>
      </c>
    </row>
    <row r="541" customFormat="false" ht="15" hidden="false" customHeight="false" outlineLevel="0" collapsed="false">
      <c r="A541" s="2" t="n">
        <v>537</v>
      </c>
      <c r="B541" s="35" t="n">
        <v>-0.908837665865797</v>
      </c>
      <c r="C541" s="35" t="n">
        <v>-0.642161641452055</v>
      </c>
      <c r="D541" s="35" t="n">
        <v>1.28969371915304</v>
      </c>
      <c r="E541" s="35" t="n">
        <v>-0.333624481795661</v>
      </c>
      <c r="F541" s="35" t="n">
        <v>0.145760305856825</v>
      </c>
      <c r="G541" s="35" t="n">
        <v>0.837827361855676</v>
      </c>
      <c r="H541" s="35" t="n">
        <v>0.980214150454623</v>
      </c>
      <c r="I541" s="35" t="n">
        <v>-0.916630365861759</v>
      </c>
      <c r="J541" s="35" t="n">
        <v>0.884700453107716</v>
      </c>
      <c r="K541" s="35" t="n">
        <v>-0.983047161473792</v>
      </c>
      <c r="L541" s="35" t="n">
        <v>0.477844366518468</v>
      </c>
      <c r="M541" s="35" t="n">
        <v>-0.802262041028629</v>
      </c>
      <c r="N541" s="36" t="n">
        <v>109.323606567091</v>
      </c>
    </row>
    <row r="542" customFormat="false" ht="15" hidden="false" customHeight="false" outlineLevel="0" collapsed="false">
      <c r="A542" s="2" t="n">
        <v>538</v>
      </c>
      <c r="B542" s="35" t="n">
        <v>0.551534895417218</v>
      </c>
      <c r="C542" s="35" t="n">
        <v>1.0026606752305</v>
      </c>
      <c r="D542" s="35" t="n">
        <v>0.533265522323615</v>
      </c>
      <c r="E542" s="35" t="n">
        <v>-0.438149508200437</v>
      </c>
      <c r="F542" s="35" t="n">
        <v>1.20957584894877</v>
      </c>
      <c r="G542" s="35" t="n">
        <v>-0.929933784718603</v>
      </c>
      <c r="H542" s="35" t="n">
        <v>-2.30565071873894</v>
      </c>
      <c r="I542" s="35" t="n">
        <v>0.498153360526012</v>
      </c>
      <c r="J542" s="35" t="n">
        <v>-0.0267279664724345</v>
      </c>
      <c r="K542" s="35" t="n">
        <v>0.279630969885949</v>
      </c>
      <c r="L542" s="35" t="n">
        <v>-0.545269306330032</v>
      </c>
      <c r="M542" s="35" t="n">
        <v>-0.492696519609454</v>
      </c>
    </row>
    <row r="543" customFormat="false" ht="15" hidden="false" customHeight="false" outlineLevel="0" collapsed="false">
      <c r="A543" s="2" t="n">
        <v>539</v>
      </c>
      <c r="B543" s="35" t="n">
        <v>0.160345406305199</v>
      </c>
      <c r="C543" s="35" t="n">
        <v>0.556581283426087</v>
      </c>
      <c r="D543" s="35" t="n">
        <v>0.594722864690952</v>
      </c>
      <c r="E543" s="35" t="n">
        <v>-1.84374724027913</v>
      </c>
      <c r="F543" s="35" t="n">
        <v>0.0722293939475973</v>
      </c>
      <c r="G543" s="35" t="n">
        <v>-2.39078010271145</v>
      </c>
      <c r="H543" s="35" t="n">
        <v>0.57972845669545</v>
      </c>
      <c r="I543" s="35" t="n">
        <v>-0.637997680232747</v>
      </c>
      <c r="J543" s="35" t="n">
        <v>-0.606303924747713</v>
      </c>
      <c r="K543" s="35" t="n">
        <v>-1.38427071042708</v>
      </c>
      <c r="L543" s="35" t="n">
        <v>-0.962463257386992</v>
      </c>
      <c r="M543" s="35" t="n">
        <v>-1.41307566527679</v>
      </c>
    </row>
    <row r="544" customFormat="false" ht="15" hidden="false" customHeight="false" outlineLevel="0" collapsed="false">
      <c r="A544" s="2" t="n">
        <v>540</v>
      </c>
      <c r="B544" s="35" t="n">
        <v>-0.346523096034174</v>
      </c>
      <c r="C544" s="35" t="n">
        <v>1.24689717410095</v>
      </c>
      <c r="D544" s="35" t="n">
        <v>0.0680068441355469</v>
      </c>
      <c r="E544" s="35" t="n">
        <v>0.169406685831295</v>
      </c>
      <c r="F544" s="35" t="n">
        <v>-0.446905962563203</v>
      </c>
      <c r="G544" s="35" t="n">
        <v>-1.25130117201716</v>
      </c>
      <c r="H544" s="35" t="n">
        <v>-2.47583400871115</v>
      </c>
      <c r="I544" s="35" t="n">
        <v>0.57157077354693</v>
      </c>
      <c r="J544" s="35" t="n">
        <v>1.58864026147608</v>
      </c>
      <c r="K544" s="35" t="n">
        <v>-1.81558307182175</v>
      </c>
      <c r="L544" s="35" t="n">
        <v>-1.70044125225992</v>
      </c>
      <c r="M544" s="35" t="n">
        <v>0.518939023123528</v>
      </c>
    </row>
    <row r="545" customFormat="false" ht="15" hidden="false" customHeight="false" outlineLevel="0" collapsed="false">
      <c r="A545" s="2" t="n">
        <v>541</v>
      </c>
      <c r="B545" s="35" t="n">
        <v>-1.44762449173014</v>
      </c>
      <c r="C545" s="35" t="n">
        <v>0.416110222884103</v>
      </c>
      <c r="D545" s="35" t="n">
        <v>1.41563019672236</v>
      </c>
      <c r="E545" s="35" t="n">
        <v>1.27155084620755</v>
      </c>
      <c r="F545" s="35" t="n">
        <v>0.466537907960807</v>
      </c>
      <c r="G545" s="35" t="n">
        <v>0.921689979860412</v>
      </c>
      <c r="H545" s="35" t="n">
        <v>1.06596230095616</v>
      </c>
      <c r="I545" s="35" t="n">
        <v>1.3208437035232</v>
      </c>
      <c r="J545" s="35" t="n">
        <v>0.420579616363067</v>
      </c>
      <c r="K545" s="35" t="n">
        <v>-0.643723031464517</v>
      </c>
      <c r="L545" s="35" t="n">
        <v>1.4821104670713</v>
      </c>
      <c r="M545" s="35" t="n">
        <v>2.1770590156604</v>
      </c>
    </row>
    <row r="546" customFormat="false" ht="15" hidden="false" customHeight="false" outlineLevel="0" collapsed="false">
      <c r="A546" s="2" t="n">
        <v>542</v>
      </c>
      <c r="B546" s="35" t="n">
        <v>0.987802288409422</v>
      </c>
      <c r="C546" s="35" t="n">
        <v>0.0721338568067161</v>
      </c>
      <c r="D546" s="35" t="n">
        <v>-1.3219418391857</v>
      </c>
      <c r="E546" s="35" t="n">
        <v>0.373290468343901</v>
      </c>
      <c r="F546" s="35" t="n">
        <v>-0.353014469881516</v>
      </c>
      <c r="G546" s="35" t="n">
        <v>0.456920510733916</v>
      </c>
      <c r="H546" s="35" t="n">
        <v>-1.31241078715529</v>
      </c>
      <c r="I546" s="35" t="n">
        <v>0.359041993538196</v>
      </c>
      <c r="J546" s="35" t="n">
        <v>-1.49749159069785</v>
      </c>
      <c r="K546" s="35" t="n">
        <v>0.623281787833338</v>
      </c>
      <c r="L546" s="35" t="n">
        <v>0.371217590542566</v>
      </c>
      <c r="M546" s="35" t="n">
        <v>-0.372633107079277</v>
      </c>
    </row>
    <row r="547" customFormat="false" ht="15" hidden="false" customHeight="false" outlineLevel="0" collapsed="false">
      <c r="A547" s="2" t="n">
        <v>543</v>
      </c>
      <c r="B547" s="35" t="n">
        <v>1.30387764165642</v>
      </c>
      <c r="C547" s="35" t="n">
        <v>-0.333229647934232</v>
      </c>
      <c r="D547" s="35" t="n">
        <v>0.402500719556808</v>
      </c>
      <c r="E547" s="35" t="n">
        <v>-0.29601998068427</v>
      </c>
      <c r="F547" s="35" t="n">
        <v>1.02812038505211</v>
      </c>
      <c r="G547" s="35" t="n">
        <v>-1.44186022710237</v>
      </c>
      <c r="H547" s="35" t="n">
        <v>1.26846506659178</v>
      </c>
      <c r="I547" s="35" t="n">
        <v>0.0918455780793952</v>
      </c>
      <c r="J547" s="35" t="n">
        <v>-1.18664784142343</v>
      </c>
      <c r="K547" s="35" t="n">
        <v>-1.23104557722745</v>
      </c>
      <c r="L547" s="35" t="n">
        <v>0.645182990459343</v>
      </c>
      <c r="M547" s="35" t="n">
        <v>0.203792319855047</v>
      </c>
      <c r="Y547" s="36" t="n">
        <v>135.325716197308</v>
      </c>
    </row>
    <row r="548" customFormat="false" ht="15" hidden="false" customHeight="false" outlineLevel="0" collapsed="false">
      <c r="A548" s="2" t="n">
        <v>544</v>
      </c>
      <c r="B548" s="35" t="n">
        <v>0.415849156533733</v>
      </c>
      <c r="C548" s="35" t="n">
        <v>0.130215135511498</v>
      </c>
      <c r="D548" s="35" t="n">
        <v>1.52879459379486</v>
      </c>
      <c r="E548" s="35" t="n">
        <v>-1.03746033817306</v>
      </c>
      <c r="F548" s="35" t="n">
        <v>0.411062803957218</v>
      </c>
      <c r="G548" s="35" t="n">
        <v>-0.508632952515527</v>
      </c>
      <c r="H548" s="35" t="n">
        <v>-0.760250556963406</v>
      </c>
      <c r="I548" s="35" t="n">
        <v>1.55176036028056</v>
      </c>
      <c r="J548" s="35" t="n">
        <v>-0.358867509880834</v>
      </c>
      <c r="K548" s="35" t="n">
        <v>0.803545520452449</v>
      </c>
      <c r="L548" s="35" t="n">
        <v>0.682020156827189</v>
      </c>
      <c r="M548" s="35" t="n">
        <v>0.236538756736578</v>
      </c>
    </row>
    <row r="549" customFormat="false" ht="15" hidden="false" customHeight="false" outlineLevel="0" collapsed="false">
      <c r="A549" s="2" t="n">
        <v>545</v>
      </c>
      <c r="B549" s="35" t="n">
        <v>0.560136892445623</v>
      </c>
      <c r="C549" s="35" t="n">
        <v>-1.43621097939432</v>
      </c>
      <c r="D549" s="35" t="n">
        <v>0.292933356223695</v>
      </c>
      <c r="E549" s="35" t="n">
        <v>-0.759193323055381</v>
      </c>
      <c r="F549" s="35" t="n">
        <v>0.465774240672974</v>
      </c>
      <c r="G549" s="35" t="n">
        <v>0.975692990763374</v>
      </c>
      <c r="H549" s="35" t="n">
        <v>-0.0667312759973529</v>
      </c>
      <c r="I549" s="35" t="n">
        <v>0.377360645368186</v>
      </c>
      <c r="J549" s="35" t="n">
        <v>-0.142592194398438</v>
      </c>
      <c r="K549" s="35" t="n">
        <v>0.688055490785147</v>
      </c>
      <c r="L549" s="35" t="n">
        <v>0.60489359515546</v>
      </c>
      <c r="M549" s="35" t="n">
        <v>-0.533845521665931</v>
      </c>
      <c r="T549" s="36" t="n">
        <v>116.590298548385</v>
      </c>
    </row>
    <row r="550" customFormat="false" ht="15" hidden="false" customHeight="false" outlineLevel="0" collapsed="false">
      <c r="A550" s="2" t="n">
        <v>546</v>
      </c>
      <c r="B550" s="35" t="n">
        <v>1.86274328186371</v>
      </c>
      <c r="C550" s="35" t="n">
        <v>-1.35513696836361</v>
      </c>
      <c r="D550" s="35" t="n">
        <v>1.77195480303673</v>
      </c>
      <c r="E550" s="35" t="n">
        <v>1.6478516133646</v>
      </c>
      <c r="F550" s="35" t="n">
        <v>-0.000797977752221885</v>
      </c>
      <c r="G550" s="35" t="n">
        <v>-0.657079980147587</v>
      </c>
      <c r="H550" s="35" t="n">
        <v>-1.47306133437524</v>
      </c>
      <c r="I550" s="35" t="n">
        <v>-0.191452587991404</v>
      </c>
      <c r="J550" s="35" t="n">
        <v>-1.27480523928228</v>
      </c>
      <c r="K550" s="35" t="n">
        <v>0.581657683640561</v>
      </c>
      <c r="L550" s="35" t="n">
        <v>-0.149184572730187</v>
      </c>
      <c r="M550" s="35" t="n">
        <v>-1.9547419337294</v>
      </c>
    </row>
    <row r="551" customFormat="false" ht="15" hidden="false" customHeight="false" outlineLevel="0" collapsed="false">
      <c r="A551" s="2" t="n">
        <v>547</v>
      </c>
      <c r="B551" s="35" t="n">
        <v>2.03996725515972</v>
      </c>
      <c r="C551" s="35" t="n">
        <v>-0.683675111491577</v>
      </c>
      <c r="D551" s="35" t="n">
        <v>-0.388032706047273</v>
      </c>
      <c r="E551" s="35" t="n">
        <v>-0.113994053548711</v>
      </c>
      <c r="F551" s="35" t="n">
        <v>0.0139266667081418</v>
      </c>
      <c r="G551" s="35" t="n">
        <v>0.450137114393165</v>
      </c>
      <c r="H551" s="35" t="n">
        <v>-0.238408564484563</v>
      </c>
      <c r="I551" s="35" t="n">
        <v>-0.331327931407044</v>
      </c>
      <c r="J551" s="35" t="n">
        <v>0.794354641809482</v>
      </c>
      <c r="K551" s="35" t="n">
        <v>-1.10032641785064</v>
      </c>
      <c r="L551" s="35" t="n">
        <v>0.157777074682164</v>
      </c>
      <c r="M551" s="35" t="n">
        <v>0.786609360355383</v>
      </c>
    </row>
    <row r="552" customFormat="false" ht="15" hidden="false" customHeight="false" outlineLevel="0" collapsed="false">
      <c r="A552" s="2" t="n">
        <v>548</v>
      </c>
      <c r="B552" s="35" t="n">
        <v>0.327308462832344</v>
      </c>
      <c r="C552" s="35" t="n">
        <v>0.758223728856518</v>
      </c>
      <c r="D552" s="35" t="n">
        <v>-0.961498056514415</v>
      </c>
      <c r="E552" s="35" t="n">
        <v>1.71061509591258</v>
      </c>
      <c r="F552" s="35" t="n">
        <v>-0.928899870273475</v>
      </c>
      <c r="G552" s="35" t="n">
        <v>0.227649802469337</v>
      </c>
      <c r="H552" s="35" t="n">
        <v>-0.356444843998807</v>
      </c>
      <c r="I552" s="35" t="n">
        <v>-0.539503006901153</v>
      </c>
      <c r="J552" s="35" t="n">
        <v>-0.0845728423028324</v>
      </c>
      <c r="K552" s="35" t="n">
        <v>-1.86037359031294</v>
      </c>
      <c r="L552" s="35" t="n">
        <v>0.405934179455752</v>
      </c>
      <c r="M552" s="35" t="n">
        <v>0.810751085936006</v>
      </c>
      <c r="W552" s="36" t="n">
        <v>76.1743220337194</v>
      </c>
    </row>
    <row r="553" customFormat="false" ht="15" hidden="false" customHeight="false" outlineLevel="0" collapsed="false">
      <c r="A553" s="2" t="n">
        <v>549</v>
      </c>
      <c r="B553" s="35" t="n">
        <v>-2.7470894377455</v>
      </c>
      <c r="C553" s="35" t="n">
        <v>0.693912469408465</v>
      </c>
      <c r="D553" s="35" t="n">
        <v>-0.692967490740224</v>
      </c>
      <c r="E553" s="35" t="n">
        <v>-0.257269931067624</v>
      </c>
      <c r="F553" s="35" t="n">
        <v>-0.16347525458312</v>
      </c>
      <c r="G553" s="35" t="n">
        <v>0.358996081541236</v>
      </c>
      <c r="H553" s="35" t="n">
        <v>-1.60402161509709</v>
      </c>
      <c r="I553" s="35" t="n">
        <v>-2.28481565478827</v>
      </c>
      <c r="J553" s="35" t="n">
        <v>1.40324452490407</v>
      </c>
      <c r="K553" s="35" t="n">
        <v>-0.369237397429375</v>
      </c>
      <c r="L553" s="35" t="n">
        <v>-0.818008228602672</v>
      </c>
      <c r="M553" s="35" t="n">
        <v>1.68370828137411</v>
      </c>
    </row>
    <row r="554" customFormat="false" ht="15" hidden="false" customHeight="false" outlineLevel="0" collapsed="false">
      <c r="A554" s="2" t="n">
        <v>550</v>
      </c>
      <c r="B554" s="35" t="n">
        <v>0.817557032368833</v>
      </c>
      <c r="C554" s="35" t="n">
        <v>0.696395962916245</v>
      </c>
      <c r="D554" s="35" t="n">
        <v>-0.1575160052797</v>
      </c>
      <c r="E554" s="35" t="n">
        <v>2.410564605115</v>
      </c>
      <c r="F554" s="35" t="n">
        <v>0.0340708290847881</v>
      </c>
      <c r="G554" s="35" t="n">
        <v>2.19442351382685</v>
      </c>
      <c r="H554" s="35" t="n">
        <v>0.0314535947083333</v>
      </c>
      <c r="I554" s="35" t="n">
        <v>-0.505938206783165</v>
      </c>
      <c r="J554" s="35" t="n">
        <v>0.925133657377963</v>
      </c>
      <c r="K554" s="35" t="n">
        <v>-0.488968937019683</v>
      </c>
      <c r="L554" s="35" t="n">
        <v>-0.804352527608056</v>
      </c>
      <c r="M554" s="35" t="n">
        <v>-0.452952859132919</v>
      </c>
    </row>
    <row r="555" customFormat="false" ht="15" hidden="false" customHeight="false" outlineLevel="0" collapsed="false">
      <c r="A555" s="2" t="n">
        <v>551</v>
      </c>
      <c r="B555" s="35" t="n">
        <v>0.257503090602815</v>
      </c>
      <c r="C555" s="35" t="n">
        <v>-0.320350701028234</v>
      </c>
      <c r="D555" s="35" t="n">
        <v>-0.766396534950275</v>
      </c>
      <c r="E555" s="35" t="n">
        <v>0.340449821410709</v>
      </c>
      <c r="F555" s="35" t="n">
        <v>-1.64093463969535</v>
      </c>
      <c r="G555" s="35" t="n">
        <v>-0.764013387503463</v>
      </c>
      <c r="H555" s="35" t="n">
        <v>0.833520832200945</v>
      </c>
      <c r="I555" s="35" t="n">
        <v>0.425496447246622</v>
      </c>
      <c r="J555" s="35" t="n">
        <v>0.429593103452896</v>
      </c>
      <c r="K555" s="35" t="n">
        <v>-1.72609695117188</v>
      </c>
      <c r="L555" s="35" t="n">
        <v>-0.374188148528048</v>
      </c>
      <c r="M555" s="35" t="n">
        <v>-1.06678718777924</v>
      </c>
      <c r="T555" s="36" t="n">
        <v>146.366361060278</v>
      </c>
    </row>
    <row r="556" customFormat="false" ht="15" hidden="false" customHeight="false" outlineLevel="0" collapsed="false">
      <c r="A556" s="2" t="n">
        <v>552</v>
      </c>
      <c r="B556" s="35" t="n">
        <v>0.789722597806795</v>
      </c>
      <c r="C556" s="35" t="n">
        <v>0.949423727399874</v>
      </c>
      <c r="D556" s="35" t="n">
        <v>0.060275736633014</v>
      </c>
      <c r="E556" s="35" t="n">
        <v>0.172737880708343</v>
      </c>
      <c r="F556" s="35" t="n">
        <v>-0.413962122399491</v>
      </c>
      <c r="G556" s="35" t="n">
        <v>-1.49558510400162</v>
      </c>
      <c r="H556" s="35" t="n">
        <v>0.50495116811579</v>
      </c>
      <c r="I556" s="35" t="n">
        <v>-0.925916061966002</v>
      </c>
      <c r="J556" s="35" t="n">
        <v>0.915276231865727</v>
      </c>
      <c r="K556" s="35" t="n">
        <v>0.656597895440468</v>
      </c>
      <c r="L556" s="35" t="n">
        <v>-1.22257182020834</v>
      </c>
      <c r="M556" s="35" t="n">
        <v>1.09393791701703</v>
      </c>
    </row>
    <row r="557" customFormat="false" ht="15" hidden="false" customHeight="false" outlineLevel="0" collapsed="false">
      <c r="A557" s="2" t="n">
        <v>553</v>
      </c>
      <c r="B557" s="35" t="n">
        <v>-0.41218783072694</v>
      </c>
      <c r="C557" s="35" t="n">
        <v>0.135428460716928</v>
      </c>
      <c r="D557" s="35" t="n">
        <v>0.00634798736428872</v>
      </c>
      <c r="E557" s="35" t="n">
        <v>-0.278882110501735</v>
      </c>
      <c r="F557" s="35" t="n">
        <v>1.94723492404656</v>
      </c>
      <c r="G557" s="35" t="n">
        <v>1.8620160193823</v>
      </c>
      <c r="H557" s="35" t="n">
        <v>1.47802065662492</v>
      </c>
      <c r="I557" s="35" t="n">
        <v>-0.0670113446793191</v>
      </c>
      <c r="J557" s="35" t="n">
        <v>0.836365830273195</v>
      </c>
      <c r="K557" s="35" t="n">
        <v>0.870457943533829</v>
      </c>
      <c r="L557" s="35" t="n">
        <v>0.794704928372043</v>
      </c>
      <c r="M557" s="35" t="n">
        <v>0.557173150114782</v>
      </c>
    </row>
    <row r="558" customFormat="false" ht="15" hidden="false" customHeight="false" outlineLevel="0" collapsed="false">
      <c r="A558" s="2" t="n">
        <v>554</v>
      </c>
      <c r="B558" s="35" t="n">
        <v>-0.896955271717377</v>
      </c>
      <c r="C558" s="35" t="n">
        <v>-0.268800200780398</v>
      </c>
      <c r="D558" s="35" t="n">
        <v>0.641415984568979</v>
      </c>
      <c r="E558" s="35" t="n">
        <v>-0.72486702843238</v>
      </c>
      <c r="F558" s="35" t="n">
        <v>-0.555811307994448</v>
      </c>
      <c r="G558" s="35" t="n">
        <v>-0.882654520149097</v>
      </c>
      <c r="H558" s="35" t="n">
        <v>0.729095578624722</v>
      </c>
      <c r="I558" s="35" t="n">
        <v>0.550812138498783</v>
      </c>
      <c r="J558" s="35" t="n">
        <v>-0.369576911786829</v>
      </c>
      <c r="K558" s="35" t="n">
        <v>0.548550830531127</v>
      </c>
      <c r="L558" s="35" t="n">
        <v>-1.20937744300949</v>
      </c>
      <c r="M558" s="35" t="n">
        <v>-1.1368707493646</v>
      </c>
      <c r="Q558" s="36" t="n">
        <v>209.688564995948</v>
      </c>
    </row>
    <row r="559" customFormat="false" ht="15" hidden="false" customHeight="false" outlineLevel="0" collapsed="false">
      <c r="A559" s="2" t="n">
        <v>555</v>
      </c>
      <c r="B559" s="35" t="n">
        <v>0.612694918209751</v>
      </c>
      <c r="C559" s="35" t="n">
        <v>0.265629646543605</v>
      </c>
      <c r="D559" s="35" t="n">
        <v>0.225179205161656</v>
      </c>
      <c r="E559" s="35" t="n">
        <v>-0.214328659081224</v>
      </c>
      <c r="F559" s="35" t="n">
        <v>-0.00359468781595647</v>
      </c>
      <c r="G559" s="35" t="n">
        <v>-0.409405157534129</v>
      </c>
      <c r="H559" s="35" t="n">
        <v>-0.237353880089005</v>
      </c>
      <c r="I559" s="35" t="n">
        <v>-1.3541723748925</v>
      </c>
      <c r="J559" s="35" t="n">
        <v>0.251723356665105</v>
      </c>
      <c r="K559" s="35" t="n">
        <v>-1.6128773813113</v>
      </c>
      <c r="L559" s="35" t="n">
        <v>-0.129768844966065</v>
      </c>
      <c r="M559" s="35" t="n">
        <v>1.17485282719307</v>
      </c>
      <c r="S559" s="36" t="n">
        <v>156.279595536191</v>
      </c>
    </row>
    <row r="560" customFormat="false" ht="15" hidden="false" customHeight="false" outlineLevel="0" collapsed="false">
      <c r="A560" s="2" t="n">
        <v>556</v>
      </c>
      <c r="B560" s="35" t="n">
        <v>-0.196690636970092</v>
      </c>
      <c r="C560" s="35" t="n">
        <v>1.18878078165137</v>
      </c>
      <c r="D560" s="35" t="n">
        <v>1.24054873972445</v>
      </c>
      <c r="E560" s="35" t="n">
        <v>-1.75616781758902</v>
      </c>
      <c r="F560" s="35" t="n">
        <v>-0.042708049560269</v>
      </c>
      <c r="G560" s="35" t="n">
        <v>-0.368714573650956</v>
      </c>
      <c r="H560" s="35" t="n">
        <v>-1.33361988951135</v>
      </c>
      <c r="I560" s="35" t="n">
        <v>-1.26857645287191</v>
      </c>
      <c r="J560" s="35" t="n">
        <v>-0.869303219345861</v>
      </c>
      <c r="K560" s="35" t="n">
        <v>1.73003537232139</v>
      </c>
      <c r="L560" s="35" t="n">
        <v>0.699068844205203</v>
      </c>
      <c r="M560" s="35" t="n">
        <v>-1.20298440747791</v>
      </c>
    </row>
    <row r="561" customFormat="false" ht="15" hidden="false" customHeight="false" outlineLevel="0" collapsed="false">
      <c r="A561" s="2" t="n">
        <v>557</v>
      </c>
      <c r="B561" s="35" t="n">
        <v>0.204125765420825</v>
      </c>
      <c r="C561" s="35" t="n">
        <v>0.365339671492832</v>
      </c>
      <c r="D561" s="35" t="n">
        <v>-0.625056185788592</v>
      </c>
      <c r="E561" s="35" t="n">
        <v>0.760715480642969</v>
      </c>
      <c r="F561" s="35" t="n">
        <v>-1.25879343372799</v>
      </c>
      <c r="G561" s="35" t="n">
        <v>0.196631158364925</v>
      </c>
      <c r="H561" s="35" t="n">
        <v>-0.388815968480599</v>
      </c>
      <c r="I561" s="35" t="n">
        <v>0.549247166532799</v>
      </c>
      <c r="J561" s="35" t="n">
        <v>-0.0422626427328915</v>
      </c>
      <c r="K561" s="35" t="n">
        <v>-0.985986577172755</v>
      </c>
      <c r="L561" s="35" t="n">
        <v>1.66032600927937</v>
      </c>
      <c r="M561" s="35" t="n">
        <v>0.416375843569443</v>
      </c>
    </row>
    <row r="562" customFormat="false" ht="15" hidden="false" customHeight="false" outlineLevel="0" collapsed="false">
      <c r="A562" s="2" t="n">
        <v>558</v>
      </c>
      <c r="B562" s="35" t="n">
        <v>0.516590019953213</v>
      </c>
      <c r="C562" s="35" t="n">
        <v>-1.7142951098616</v>
      </c>
      <c r="D562" s="35" t="n">
        <v>-0.717049976185509</v>
      </c>
      <c r="E562" s="35" t="n">
        <v>0.709684162058945</v>
      </c>
      <c r="F562" s="35" t="n">
        <v>2.23934604499021</v>
      </c>
      <c r="G562" s="35" t="n">
        <v>0.439539049791843</v>
      </c>
      <c r="H562" s="35" t="n">
        <v>-1.27214391564729</v>
      </c>
      <c r="I562" s="35" t="n">
        <v>-0.157009743742457</v>
      </c>
      <c r="J562" s="35" t="n">
        <v>0.416043837428074</v>
      </c>
      <c r="K562" s="35" t="n">
        <v>-0.831008839589222</v>
      </c>
      <c r="L562" s="35" t="n">
        <v>-0.293977219947881</v>
      </c>
      <c r="M562" s="35" t="n">
        <v>0.777769241238779</v>
      </c>
      <c r="R562" s="36" t="n">
        <v>154.820727290752</v>
      </c>
    </row>
    <row r="563" customFormat="false" ht="15" hidden="false" customHeight="false" outlineLevel="0" collapsed="false">
      <c r="A563" s="2" t="n">
        <v>559</v>
      </c>
      <c r="B563" s="35" t="n">
        <v>0.201318688035982</v>
      </c>
      <c r="C563" s="35" t="n">
        <v>1.0811714088852</v>
      </c>
      <c r="D563" s="35" t="n">
        <v>-0.658949931456822</v>
      </c>
      <c r="E563" s="35" t="n">
        <v>0.413003959834561</v>
      </c>
      <c r="F563" s="35" t="n">
        <v>0.143143325309903</v>
      </c>
      <c r="G563" s="35" t="n">
        <v>1.02083548356078</v>
      </c>
      <c r="H563" s="35" t="n">
        <v>0.280714812126725</v>
      </c>
      <c r="I563" s="35" t="n">
        <v>-0.14240748325225</v>
      </c>
      <c r="J563" s="35" t="n">
        <v>-0.313008964043705</v>
      </c>
      <c r="K563" s="35" t="n">
        <v>-0.839758612692382</v>
      </c>
      <c r="L563" s="35" t="n">
        <v>1.13031428734773</v>
      </c>
      <c r="M563" s="35" t="n">
        <v>-1.18005974278416</v>
      </c>
    </row>
    <row r="564" customFormat="false" ht="15" hidden="false" customHeight="false" outlineLevel="0" collapsed="false">
      <c r="A564" s="2" t="n">
        <v>560</v>
      </c>
      <c r="B564" s="35" t="n">
        <v>-1.34024385738057</v>
      </c>
      <c r="C564" s="35" t="n">
        <v>-0.0772723283328639</v>
      </c>
      <c r="D564" s="35" t="n">
        <v>-0.98216264870417</v>
      </c>
      <c r="E564" s="35" t="n">
        <v>-0.618213771001907</v>
      </c>
      <c r="F564" s="35" t="n">
        <v>0.067068044655146</v>
      </c>
      <c r="G564" s="35" t="n">
        <v>1.14366111459715</v>
      </c>
      <c r="H564" s="35" t="n">
        <v>0.140259033492814</v>
      </c>
      <c r="I564" s="35" t="n">
        <v>0.799039901415546</v>
      </c>
      <c r="J564" s="35" t="n">
        <v>1.43731853502821</v>
      </c>
      <c r="K564" s="35" t="n">
        <v>1.23522328699267</v>
      </c>
      <c r="L564" s="35" t="n">
        <v>-0.589948565960606</v>
      </c>
      <c r="M564" s="35" t="n">
        <v>0.30129245430964</v>
      </c>
    </row>
    <row r="565" customFormat="false" ht="15" hidden="false" customHeight="false" outlineLevel="0" collapsed="false">
      <c r="A565" s="2" t="n">
        <v>561</v>
      </c>
      <c r="B565" s="35" t="n">
        <v>0.668473164273014</v>
      </c>
      <c r="C565" s="35" t="n">
        <v>1.86279062901902</v>
      </c>
      <c r="D565" s="35" t="n">
        <v>-0.0315215965117028</v>
      </c>
      <c r="E565" s="35" t="n">
        <v>0.765570345302867</v>
      </c>
      <c r="F565" s="35" t="n">
        <v>-0.906358765498522</v>
      </c>
      <c r="G565" s="35" t="n">
        <v>-0.756422552931592</v>
      </c>
      <c r="H565" s="35" t="n">
        <v>0.31170224082201</v>
      </c>
      <c r="I565" s="35" t="n">
        <v>-0.282310338309943</v>
      </c>
      <c r="J565" s="35" t="n">
        <v>0.0977514666461958</v>
      </c>
      <c r="K565" s="35" t="n">
        <v>-1.21298701780833</v>
      </c>
      <c r="L565" s="35" t="n">
        <v>0.536209364615241</v>
      </c>
      <c r="M565" s="35" t="n">
        <v>-1.18569460826992</v>
      </c>
    </row>
    <row r="566" customFormat="false" ht="15" hidden="false" customHeight="false" outlineLevel="0" collapsed="false">
      <c r="A566" s="2" t="n">
        <v>562</v>
      </c>
      <c r="B566" s="35" t="n">
        <v>-0.395602711647919</v>
      </c>
      <c r="C566" s="35" t="n">
        <v>-0.875804112394154</v>
      </c>
      <c r="D566" s="35" t="n">
        <v>1.34276105801616</v>
      </c>
      <c r="E566" s="35" t="n">
        <v>1.28542641745204</v>
      </c>
      <c r="F566" s="35" t="n">
        <v>0.6483384239237</v>
      </c>
      <c r="G566" s="35" t="n">
        <v>-0.722369282955356</v>
      </c>
      <c r="H566" s="35" t="n">
        <v>0.365714214823074</v>
      </c>
      <c r="I566" s="35" t="n">
        <v>-1.28915671706369</v>
      </c>
      <c r="J566" s="35" t="n">
        <v>-1.27622561472067</v>
      </c>
      <c r="K566" s="35" t="n">
        <v>-0.720798316682221</v>
      </c>
      <c r="L566" s="35" t="n">
        <v>0.52661969516202</v>
      </c>
      <c r="M566" s="35" t="n">
        <v>1.33249474350609</v>
      </c>
      <c r="R566" s="36" t="n">
        <v>135.371574507582</v>
      </c>
    </row>
    <row r="567" customFormat="false" ht="15" hidden="false" customHeight="false" outlineLevel="0" collapsed="false">
      <c r="A567" s="2" t="n">
        <v>563</v>
      </c>
      <c r="B567" s="35" t="n">
        <v>-0.120744113802124</v>
      </c>
      <c r="C567" s="35" t="n">
        <v>0.68907898614217</v>
      </c>
      <c r="D567" s="35" t="n">
        <v>0.334833171877933</v>
      </c>
      <c r="E567" s="35" t="n">
        <v>-0.0959671217186503</v>
      </c>
      <c r="F567" s="35" t="n">
        <v>0.262489028013062</v>
      </c>
      <c r="G567" s="35" t="n">
        <v>-1.44836632306389</v>
      </c>
      <c r="H567" s="35" t="n">
        <v>-0.0590843730842728</v>
      </c>
      <c r="I567" s="35" t="n">
        <v>2.26189509255726</v>
      </c>
      <c r="J567" s="35" t="n">
        <v>-0.505591949882715</v>
      </c>
      <c r="K567" s="35" t="n">
        <v>0.154192688345028</v>
      </c>
      <c r="L567" s="35" t="n">
        <v>-1.35971827790917</v>
      </c>
      <c r="M567" s="35" t="n">
        <v>0.460540564792047</v>
      </c>
    </row>
    <row r="568" customFormat="false" ht="15" hidden="false" customHeight="false" outlineLevel="0" collapsed="false">
      <c r="A568" s="2" t="n">
        <v>564</v>
      </c>
      <c r="B568" s="35" t="n">
        <v>0.51135556199135</v>
      </c>
      <c r="C568" s="35" t="n">
        <v>0.0371214801148145</v>
      </c>
      <c r="D568" s="35" t="n">
        <v>-1.3249231119155</v>
      </c>
      <c r="E568" s="35" t="n">
        <v>-1.01936189681304</v>
      </c>
      <c r="F568" s="35" t="n">
        <v>0.416445340065545</v>
      </c>
      <c r="G568" s="35" t="n">
        <v>-0.198009898300655</v>
      </c>
      <c r="H568" s="35" t="n">
        <v>0.0429037153313995</v>
      </c>
      <c r="I568" s="35" t="n">
        <v>-1.26026399587619</v>
      </c>
      <c r="J568" s="35" t="n">
        <v>-0.746024228585201</v>
      </c>
      <c r="K568" s="35" t="n">
        <v>0.67183995740848</v>
      </c>
      <c r="L568" s="35" t="n">
        <v>-1.10335212029863</v>
      </c>
      <c r="M568" s="35" t="n">
        <v>0.176451227952743</v>
      </c>
    </row>
    <row r="569" customFormat="false" ht="15" hidden="false" customHeight="false" outlineLevel="0" collapsed="false">
      <c r="A569" s="2" t="n">
        <v>565</v>
      </c>
      <c r="B569" s="35" t="n">
        <v>-1.366544262353</v>
      </c>
      <c r="C569" s="35" t="n">
        <v>0.209754974451577</v>
      </c>
      <c r="D569" s="35" t="n">
        <v>0.665913254308672</v>
      </c>
      <c r="E569" s="35" t="n">
        <v>-1.51466598965282</v>
      </c>
      <c r="F569" s="35" t="n">
        <v>0.294932685048682</v>
      </c>
      <c r="G569" s="35" t="n">
        <v>-0.909004045922981</v>
      </c>
      <c r="H569" s="35" t="n">
        <v>0.784721990658604</v>
      </c>
      <c r="I569" s="35" t="n">
        <v>-1.20281716463574</v>
      </c>
      <c r="J569" s="35" t="n">
        <v>-0.438207325797573</v>
      </c>
      <c r="K569" s="35" t="n">
        <v>0.935197890613625</v>
      </c>
      <c r="L569" s="35" t="n">
        <v>-0.119847665637926</v>
      </c>
      <c r="M569" s="35" t="n">
        <v>-0.777753045152419</v>
      </c>
    </row>
    <row r="570" customFormat="false" ht="15" hidden="false" customHeight="false" outlineLevel="0" collapsed="false">
      <c r="A570" s="2" t="n">
        <v>566</v>
      </c>
      <c r="B570" s="35" t="n">
        <v>-0.183507047323275</v>
      </c>
      <c r="C570" s="35" t="n">
        <v>0.044191116163033</v>
      </c>
      <c r="D570" s="35" t="n">
        <v>1.23928099232522</v>
      </c>
      <c r="E570" s="35" t="n">
        <v>-0.387652452535188</v>
      </c>
      <c r="F570" s="35" t="n">
        <v>0.869398562420792</v>
      </c>
      <c r="G570" s="35" t="n">
        <v>1.46496679487396</v>
      </c>
      <c r="H570" s="35" t="n">
        <v>-0.990374467404921</v>
      </c>
      <c r="I570" s="35" t="n">
        <v>-0.336367116064761</v>
      </c>
      <c r="J570" s="35" t="n">
        <v>-0.531152748917126</v>
      </c>
      <c r="K570" s="35" t="n">
        <v>1.82876295400132</v>
      </c>
      <c r="L570" s="35" t="n">
        <v>0.552602299930581</v>
      </c>
      <c r="M570" s="35" t="n">
        <v>1.33843784681422</v>
      </c>
    </row>
    <row r="571" customFormat="false" ht="15" hidden="false" customHeight="false" outlineLevel="0" collapsed="false">
      <c r="A571" s="2" t="n">
        <v>567</v>
      </c>
      <c r="B571" s="35" t="n">
        <v>-1.74678616766063</v>
      </c>
      <c r="C571" s="35" t="n">
        <v>1.1211772655218</v>
      </c>
      <c r="D571" s="35" t="n">
        <v>0.177095571151522</v>
      </c>
      <c r="E571" s="35" t="n">
        <v>-1.76574632717273</v>
      </c>
      <c r="F571" s="35" t="n">
        <v>1.29091430163056</v>
      </c>
      <c r="G571" s="35" t="n">
        <v>-0.559268695604357</v>
      </c>
      <c r="H571" s="35" t="n">
        <v>-0.167789348338429</v>
      </c>
      <c r="I571" s="35" t="n">
        <v>0.258707336916283</v>
      </c>
      <c r="J571" s="35" t="n">
        <v>0.30150178935891</v>
      </c>
      <c r="K571" s="35" t="n">
        <v>0.856722710549338</v>
      </c>
      <c r="L571" s="35" t="n">
        <v>1.11619997798397</v>
      </c>
      <c r="M571" s="35" t="n">
        <v>1.22370766460067</v>
      </c>
    </row>
    <row r="572" customFormat="false" ht="15" hidden="false" customHeight="false" outlineLevel="0" collapsed="false">
      <c r="A572" s="2" t="n">
        <v>568</v>
      </c>
      <c r="B572" s="35" t="n">
        <v>-0.481861535495916</v>
      </c>
      <c r="C572" s="35" t="n">
        <v>1.98800481932214</v>
      </c>
      <c r="D572" s="35" t="n">
        <v>-0.557537592650435</v>
      </c>
      <c r="E572" s="35" t="n">
        <v>2.19805680782547</v>
      </c>
      <c r="F572" s="35" t="n">
        <v>-0.711282272261339</v>
      </c>
      <c r="G572" s="35" t="n">
        <v>-0.834194699687911</v>
      </c>
      <c r="H572" s="35" t="n">
        <v>-0.622859938380811</v>
      </c>
      <c r="I572" s="35" t="n">
        <v>-1.6539648050961</v>
      </c>
      <c r="J572" s="35" t="n">
        <v>-0.281372427209778</v>
      </c>
      <c r="K572" s="35" t="n">
        <v>-0.341148861736185</v>
      </c>
      <c r="L572" s="35" t="n">
        <v>0.162898868899225</v>
      </c>
      <c r="M572" s="35" t="n">
        <v>-0.978527227541008</v>
      </c>
    </row>
    <row r="573" customFormat="false" ht="15" hidden="false" customHeight="false" outlineLevel="0" collapsed="false">
      <c r="A573" s="2" t="n">
        <v>569</v>
      </c>
      <c r="B573" s="35" t="n">
        <v>0.409667016502279</v>
      </c>
      <c r="C573" s="35" t="n">
        <v>-1.36711628130058</v>
      </c>
      <c r="D573" s="35" t="n">
        <v>0.646299980830793</v>
      </c>
      <c r="E573" s="35" t="n">
        <v>0.353957593410153</v>
      </c>
      <c r="F573" s="35" t="n">
        <v>-1.36323636068832</v>
      </c>
      <c r="G573" s="35" t="n">
        <v>0.0434626630340066</v>
      </c>
      <c r="H573" s="35" t="n">
        <v>-1.37048866412883</v>
      </c>
      <c r="I573" s="35" t="n">
        <v>-2.39505921585834</v>
      </c>
      <c r="J573" s="35" t="n">
        <v>0.644616914681228</v>
      </c>
      <c r="K573" s="35" t="n">
        <v>-1.14073732247926</v>
      </c>
      <c r="L573" s="35" t="n">
        <v>1.40031588001695</v>
      </c>
      <c r="M573" s="35" t="n">
        <v>0.453092843428807</v>
      </c>
    </row>
    <row r="574" customFormat="false" ht="15" hidden="false" customHeight="false" outlineLevel="0" collapsed="false">
      <c r="A574" s="2" t="n">
        <v>570</v>
      </c>
      <c r="B574" s="35" t="n">
        <v>-0.076905352851414</v>
      </c>
      <c r="C574" s="35" t="n">
        <v>-0.661065148940358</v>
      </c>
      <c r="D574" s="35" t="n">
        <v>-1.71999461618395</v>
      </c>
      <c r="E574" s="35" t="n">
        <v>0.340004270538944</v>
      </c>
      <c r="F574" s="35" t="n">
        <v>0.318243537988138</v>
      </c>
      <c r="G574" s="35" t="n">
        <v>0.013655982402953</v>
      </c>
      <c r="H574" s="35" t="n">
        <v>-0.393663221667976</v>
      </c>
      <c r="I574" s="35" t="n">
        <v>1.8380316810416</v>
      </c>
      <c r="J574" s="35" t="n">
        <v>0.536173311989541</v>
      </c>
      <c r="K574" s="35" t="n">
        <v>0.665538886927135</v>
      </c>
      <c r="L574" s="35" t="n">
        <v>1.39435007027338</v>
      </c>
      <c r="M574" s="35" t="n">
        <v>-0.759841156768202</v>
      </c>
    </row>
    <row r="575" customFormat="false" ht="15" hidden="false" customHeight="false" outlineLevel="0" collapsed="false">
      <c r="A575" s="2" t="n">
        <v>571</v>
      </c>
      <c r="B575" s="35" t="n">
        <v>-0.222282457439731</v>
      </c>
      <c r="C575" s="35" t="n">
        <v>3.41272611469463</v>
      </c>
      <c r="D575" s="35" t="n">
        <v>0.0313482923866866</v>
      </c>
      <c r="E575" s="35" t="n">
        <v>1.08497780638082</v>
      </c>
      <c r="F575" s="35" t="n">
        <v>-1.71819848275159</v>
      </c>
      <c r="G575" s="35" t="n">
        <v>-0.605597707361118</v>
      </c>
      <c r="H575" s="35" t="n">
        <v>-0.562210861049505</v>
      </c>
      <c r="I575" s="35" t="n">
        <v>-1.69373028102286</v>
      </c>
      <c r="J575" s="35" t="n">
        <v>-0.614275875010896</v>
      </c>
      <c r="K575" s="35" t="n">
        <v>-1.43198786291918</v>
      </c>
      <c r="L575" s="35" t="n">
        <v>-0.640090668094597</v>
      </c>
      <c r="M575" s="35" t="n">
        <v>-2.09389629798174</v>
      </c>
      <c r="V575" s="36" t="n">
        <v>68.6113201593619</v>
      </c>
    </row>
    <row r="576" customFormat="false" ht="15" hidden="false" customHeight="false" outlineLevel="0" collapsed="false">
      <c r="A576" s="2" t="n">
        <v>572</v>
      </c>
      <c r="B576" s="35" t="n">
        <v>0.626683912733153</v>
      </c>
      <c r="C576" s="35" t="n">
        <v>0.852814067428037</v>
      </c>
      <c r="D576" s="35" t="n">
        <v>-0.608574075135772</v>
      </c>
      <c r="E576" s="35" t="n">
        <v>0.66609961129881</v>
      </c>
      <c r="F576" s="35" t="n">
        <v>0.223915022483656</v>
      </c>
      <c r="G576" s="35" t="n">
        <v>0.0368135862219987</v>
      </c>
      <c r="H576" s="35" t="n">
        <v>-0.208738816036265</v>
      </c>
      <c r="I576" s="35" t="n">
        <v>-1.35936211620021</v>
      </c>
      <c r="J576" s="35" t="n">
        <v>-0.911608228254166</v>
      </c>
      <c r="K576" s="35" t="n">
        <v>1.21419291916291</v>
      </c>
      <c r="L576" s="35" t="n">
        <v>0.847493730715187</v>
      </c>
      <c r="M576" s="35" t="n">
        <v>0.0829431492101558</v>
      </c>
    </row>
    <row r="577" customFormat="false" ht="15" hidden="false" customHeight="false" outlineLevel="0" collapsed="false">
      <c r="A577" s="2" t="n">
        <v>573</v>
      </c>
      <c r="B577" s="35" t="n">
        <v>-0.357065786922822</v>
      </c>
      <c r="C577" s="35" t="n">
        <v>0.881058884232824</v>
      </c>
      <c r="D577" s="35" t="n">
        <v>-1.21185269271165</v>
      </c>
      <c r="E577" s="35" t="n">
        <v>-0.201863941636331</v>
      </c>
      <c r="F577" s="35" t="n">
        <v>-0.121022040460998</v>
      </c>
      <c r="G577" s="35" t="n">
        <v>0.606825966189674</v>
      </c>
      <c r="H577" s="35" t="n">
        <v>-2.41624903396967</v>
      </c>
      <c r="I577" s="35" t="n">
        <v>0.242537833895521</v>
      </c>
      <c r="J577" s="35" t="n">
        <v>0.0569018895782184</v>
      </c>
      <c r="K577" s="35" t="n">
        <v>-1.0827031456749</v>
      </c>
      <c r="L577" s="35" t="n">
        <v>0.0324407999571416</v>
      </c>
      <c r="M577" s="35" t="n">
        <v>-0.333832235029355</v>
      </c>
      <c r="V577" s="36" t="n">
        <v>59.6158382508042</v>
      </c>
    </row>
    <row r="578" customFormat="false" ht="15" hidden="false" customHeight="false" outlineLevel="0" collapsed="false">
      <c r="A578" s="2" t="n">
        <v>574</v>
      </c>
      <c r="B578" s="35" t="n">
        <v>-1.55453875786806</v>
      </c>
      <c r="C578" s="35" t="n">
        <v>-1.29083362200496</v>
      </c>
      <c r="D578" s="35" t="n">
        <v>1.06342144275307</v>
      </c>
      <c r="E578" s="35" t="n">
        <v>-0.664427606937915</v>
      </c>
      <c r="F578" s="35" t="n">
        <v>-0.195535053669141</v>
      </c>
      <c r="G578" s="35" t="n">
        <v>-1.31678040086717</v>
      </c>
      <c r="H578" s="35" t="n">
        <v>0.510521487488873</v>
      </c>
      <c r="I578" s="35" t="n">
        <v>1.6092144561178</v>
      </c>
      <c r="J578" s="35" t="n">
        <v>-0.783432592152375</v>
      </c>
      <c r="K578" s="35" t="n">
        <v>-0.812106009245143</v>
      </c>
      <c r="L578" s="35" t="n">
        <v>-0.193754274758468</v>
      </c>
      <c r="M578" s="35" t="n">
        <v>-1.49909318133488</v>
      </c>
    </row>
    <row r="579" customFormat="false" ht="15" hidden="false" customHeight="false" outlineLevel="0" collapsed="false">
      <c r="A579" s="2" t="n">
        <v>575</v>
      </c>
      <c r="B579" s="35" t="n">
        <v>1.09581581848456</v>
      </c>
      <c r="C579" s="35" t="n">
        <v>1.21764263783683</v>
      </c>
      <c r="D579" s="35" t="n">
        <v>-1.0260939265646</v>
      </c>
      <c r="E579" s="35" t="n">
        <v>-1.3691475920903</v>
      </c>
      <c r="F579" s="35" t="n">
        <v>0.258261704313176</v>
      </c>
      <c r="G579" s="35" t="n">
        <v>1.00213576912579</v>
      </c>
      <c r="H579" s="35" t="n">
        <v>1.15432309761407</v>
      </c>
      <c r="I579" s="35" t="n">
        <v>1.50610459935788</v>
      </c>
      <c r="J579" s="35" t="n">
        <v>-0.660804015761252</v>
      </c>
      <c r="K579" s="35" t="n">
        <v>0.0958046137266947</v>
      </c>
      <c r="L579" s="35" t="n">
        <v>-0.0762430730281283</v>
      </c>
      <c r="M579" s="35" t="n">
        <v>1.2234784882072</v>
      </c>
    </row>
    <row r="580" customFormat="false" ht="15" hidden="false" customHeight="false" outlineLevel="0" collapsed="false">
      <c r="A580" s="2" t="n">
        <v>576</v>
      </c>
      <c r="B580" s="35" t="n">
        <v>0.232654294199966</v>
      </c>
      <c r="C580" s="35" t="n">
        <v>-0.526714873079337</v>
      </c>
      <c r="D580" s="35" t="n">
        <v>2.34685543074365</v>
      </c>
      <c r="E580" s="35" t="n">
        <v>0.787753096404475</v>
      </c>
      <c r="F580" s="35" t="n">
        <v>0.0290687229586105</v>
      </c>
      <c r="G580" s="35" t="n">
        <v>-1.17119080267382</v>
      </c>
      <c r="H580" s="35" t="n">
        <v>0.32455540110961</v>
      </c>
      <c r="I580" s="35" t="n">
        <v>-1.13214365214086</v>
      </c>
      <c r="J580" s="35" t="n">
        <v>0.479063417051193</v>
      </c>
      <c r="K580" s="35" t="n">
        <v>-0.225336023219895</v>
      </c>
      <c r="L580" s="35" t="n">
        <v>-1.17186614607709</v>
      </c>
      <c r="M580" s="35" t="n">
        <v>-0.490596484486507</v>
      </c>
    </row>
    <row r="581" customFormat="false" ht="15" hidden="false" customHeight="false" outlineLevel="0" collapsed="false">
      <c r="A581" s="2" t="n">
        <v>577</v>
      </c>
      <c r="B581" s="35" t="n">
        <v>0.805287323613219</v>
      </c>
      <c r="C581" s="35" t="n">
        <v>1.31823554340187</v>
      </c>
      <c r="D581" s="35" t="n">
        <v>0.60939707075721</v>
      </c>
      <c r="E581" s="35" t="n">
        <v>-1.27230667697477</v>
      </c>
      <c r="F581" s="35" t="n">
        <v>-0.146545763954873</v>
      </c>
      <c r="G581" s="35" t="n">
        <v>1.03145040055761</v>
      </c>
      <c r="H581" s="35" t="n">
        <v>1.24900275490041</v>
      </c>
      <c r="I581" s="35" t="n">
        <v>-0.429930945256418</v>
      </c>
      <c r="J581" s="35" t="n">
        <v>2.26925802467789</v>
      </c>
      <c r="K581" s="35" t="n">
        <v>-1.31716017344124</v>
      </c>
      <c r="L581" s="35" t="n">
        <v>-1.11942669196815</v>
      </c>
      <c r="M581" s="35" t="n">
        <v>0.371076018931036</v>
      </c>
    </row>
    <row r="582" customFormat="false" ht="15" hidden="false" customHeight="false" outlineLevel="0" collapsed="false">
      <c r="A582" s="2" t="n">
        <v>578</v>
      </c>
      <c r="B582" s="35" t="n">
        <v>-0.394504619222206</v>
      </c>
      <c r="C582" s="35" t="n">
        <v>-1.00379022588576</v>
      </c>
      <c r="D582" s="35" t="n">
        <v>0.274473856584167</v>
      </c>
      <c r="E582" s="35" t="n">
        <v>-0.696247639631902</v>
      </c>
      <c r="F582" s="35" t="n">
        <v>-0.135295805195006</v>
      </c>
      <c r="G582" s="35" t="n">
        <v>-1.16599760072417</v>
      </c>
      <c r="H582" s="35" t="n">
        <v>1.4455261822058</v>
      </c>
      <c r="I582" s="35" t="n">
        <v>-0.625018613487087</v>
      </c>
      <c r="J582" s="35" t="n">
        <v>0.656916959923174</v>
      </c>
      <c r="K582" s="35" t="n">
        <v>1.32540376363564</v>
      </c>
      <c r="L582" s="35" t="n">
        <v>0.331888502690736</v>
      </c>
      <c r="M582" s="35" t="n">
        <v>-1.94720972547955</v>
      </c>
    </row>
    <row r="583" customFormat="false" ht="15" hidden="false" customHeight="false" outlineLevel="0" collapsed="false">
      <c r="A583" s="2" t="n">
        <v>579</v>
      </c>
      <c r="B583" s="35" t="n">
        <v>-0.424774884238147</v>
      </c>
      <c r="C583" s="35" t="n">
        <v>2.76969373134237</v>
      </c>
      <c r="D583" s="35" t="n">
        <v>0.2747791783074</v>
      </c>
      <c r="E583" s="35" t="n">
        <v>-0.292846555917084</v>
      </c>
      <c r="F583" s="35" t="n">
        <v>-0.565173825593921</v>
      </c>
      <c r="G583" s="35" t="n">
        <v>1.46102433835367</v>
      </c>
      <c r="H583" s="35" t="n">
        <v>-0.385391965700688</v>
      </c>
      <c r="I583" s="35" t="n">
        <v>-0.822484889689052</v>
      </c>
      <c r="J583" s="35" t="n">
        <v>-0.117072811329854</v>
      </c>
      <c r="K583" s="35" t="n">
        <v>2.01897986621914</v>
      </c>
      <c r="L583" s="35" t="n">
        <v>-0.176945371332043</v>
      </c>
      <c r="M583" s="35" t="n">
        <v>-1.12843875530448</v>
      </c>
    </row>
    <row r="584" customFormat="false" ht="15" hidden="false" customHeight="false" outlineLevel="0" collapsed="false">
      <c r="A584" s="2" t="n">
        <v>580</v>
      </c>
      <c r="B584" s="35" t="n">
        <v>-0.737142668608095</v>
      </c>
      <c r="C584" s="35" t="n">
        <v>0.0520057201551353</v>
      </c>
      <c r="D584" s="35" t="n">
        <v>0.997882195945255</v>
      </c>
      <c r="E584" s="35" t="n">
        <v>0.708029938270221</v>
      </c>
      <c r="F584" s="35" t="n">
        <v>-0.496894849847342</v>
      </c>
      <c r="G584" s="35" t="n">
        <v>1.08232734551302</v>
      </c>
      <c r="H584" s="35" t="n">
        <v>-0.193547519542574</v>
      </c>
      <c r="I584" s="35" t="n">
        <v>0.689774446775319</v>
      </c>
      <c r="J584" s="35" t="n">
        <v>1.39238014684633</v>
      </c>
      <c r="K584" s="35" t="n">
        <v>0.444585971308566</v>
      </c>
      <c r="L584" s="35" t="n">
        <v>-0.488929949048412</v>
      </c>
      <c r="M584" s="35" t="n">
        <v>-1.19579043021031</v>
      </c>
      <c r="Q584" s="36" t="n">
        <v>205.137090774127</v>
      </c>
    </row>
    <row r="585" customFormat="false" ht="15" hidden="false" customHeight="false" outlineLevel="0" collapsed="false">
      <c r="A585" s="2" t="n">
        <v>581</v>
      </c>
      <c r="B585" s="35" t="n">
        <v>-1.92412802836319</v>
      </c>
      <c r="C585" s="35" t="n">
        <v>-1.41140457126279</v>
      </c>
      <c r="D585" s="35" t="n">
        <v>-1.90328965341003</v>
      </c>
      <c r="E585" s="35" t="n">
        <v>-1.5487620101957</v>
      </c>
      <c r="F585" s="35" t="n">
        <v>0.267058933581882</v>
      </c>
      <c r="G585" s="35" t="n">
        <v>0.278967503604103</v>
      </c>
      <c r="H585" s="35" t="n">
        <v>0.654415529007851</v>
      </c>
      <c r="I585" s="35" t="n">
        <v>0.509143587718848</v>
      </c>
      <c r="J585" s="35" t="n">
        <v>0.146363049657403</v>
      </c>
      <c r="K585" s="35" t="n">
        <v>0.757040491663897</v>
      </c>
      <c r="L585" s="35" t="n">
        <v>-0.212921600587606</v>
      </c>
      <c r="M585" s="35" t="n">
        <v>0.626841226988602</v>
      </c>
    </row>
    <row r="586" customFormat="false" ht="15" hidden="false" customHeight="false" outlineLevel="0" collapsed="false">
      <c r="A586" s="2" t="n">
        <v>582</v>
      </c>
      <c r="B586" s="35" t="n">
        <v>-0.47425230165644</v>
      </c>
      <c r="C586" s="35" t="n">
        <v>0.281373306736329</v>
      </c>
      <c r="D586" s="35" t="n">
        <v>-1.46201819933546</v>
      </c>
      <c r="E586" s="35" t="n">
        <v>-1.93761869080608</v>
      </c>
      <c r="F586" s="35" t="n">
        <v>0.177077561590263</v>
      </c>
      <c r="G586" s="35" t="n">
        <v>1.51485430287456</v>
      </c>
      <c r="H586" s="35" t="n">
        <v>-0.832220793821359</v>
      </c>
      <c r="I586" s="35" t="n">
        <v>0.385068544933395</v>
      </c>
      <c r="J586" s="35" t="n">
        <v>-1.18697668915555</v>
      </c>
      <c r="K586" s="35" t="n">
        <v>-0.239916168017188</v>
      </c>
      <c r="L586" s="35" t="n">
        <v>-0.501635571824684</v>
      </c>
      <c r="M586" s="35" t="n">
        <v>0.332681133189653</v>
      </c>
      <c r="W586" s="36" t="n">
        <v>58.288641952732</v>
      </c>
    </row>
    <row r="587" customFormat="false" ht="15" hidden="false" customHeight="false" outlineLevel="0" collapsed="false">
      <c r="A587" s="2" t="n">
        <v>583</v>
      </c>
      <c r="B587" s="35" t="n">
        <v>-0.612857158552132</v>
      </c>
      <c r="C587" s="35" t="n">
        <v>-0.865294564160434</v>
      </c>
      <c r="D587" s="35" t="n">
        <v>0.229208841228067</v>
      </c>
      <c r="E587" s="35" t="n">
        <v>-0.0672397515430769</v>
      </c>
      <c r="F587" s="35" t="n">
        <v>0.413015846415521</v>
      </c>
      <c r="G587" s="35" t="n">
        <v>0.599054437026686</v>
      </c>
      <c r="H587" s="35" t="n">
        <v>1.09507682828245</v>
      </c>
      <c r="I587" s="35" t="n">
        <v>1.8459921972606</v>
      </c>
      <c r="J587" s="35" t="n">
        <v>0.408129907365603</v>
      </c>
      <c r="K587" s="35" t="n">
        <v>1.01303385232535</v>
      </c>
      <c r="L587" s="35" t="n">
        <v>1.54140545135191</v>
      </c>
      <c r="M587" s="35" t="n">
        <v>0.026056717172933</v>
      </c>
    </row>
    <row r="588" customFormat="false" ht="15" hidden="false" customHeight="false" outlineLevel="0" collapsed="false">
      <c r="A588" s="2" t="n">
        <v>584</v>
      </c>
      <c r="B588" s="35" t="n">
        <v>1.56051391377556</v>
      </c>
      <c r="C588" s="35" t="n">
        <v>-0.361270576132877</v>
      </c>
      <c r="D588" s="35" t="n">
        <v>0.148203117163141</v>
      </c>
      <c r="E588" s="35" t="n">
        <v>1.60931876955342</v>
      </c>
      <c r="F588" s="35" t="n">
        <v>-0.503181814055849</v>
      </c>
      <c r="G588" s="35" t="n">
        <v>0.636605297781363</v>
      </c>
      <c r="H588" s="35" t="n">
        <v>-0.426023270820045</v>
      </c>
      <c r="I588" s="35" t="n">
        <v>0.503926377069578</v>
      </c>
      <c r="J588" s="35" t="n">
        <v>-0.511187839184039</v>
      </c>
      <c r="K588" s="35" t="n">
        <v>-1.56478796678108</v>
      </c>
      <c r="L588" s="35" t="n">
        <v>0.620294305687314</v>
      </c>
      <c r="M588" s="35" t="n">
        <v>1.36836104022849</v>
      </c>
      <c r="O588" s="36" t="n">
        <v>265.806834157895</v>
      </c>
    </row>
    <row r="589" customFormat="false" ht="15" hidden="false" customHeight="false" outlineLevel="0" collapsed="false">
      <c r="A589" s="2" t="n">
        <v>585</v>
      </c>
      <c r="B589" s="35" t="n">
        <v>-1.92200712204978</v>
      </c>
      <c r="C589" s="35" t="n">
        <v>1.06503428953498</v>
      </c>
      <c r="D589" s="35" t="n">
        <v>1.1740392474199</v>
      </c>
      <c r="E589" s="35" t="n">
        <v>0.522586657383129</v>
      </c>
      <c r="F589" s="35" t="n">
        <v>0.802936944825813</v>
      </c>
      <c r="G589" s="35" t="n">
        <v>-0.053176015589336</v>
      </c>
      <c r="H589" s="35" t="n">
        <v>-0.821215157662873</v>
      </c>
      <c r="I589" s="35" t="n">
        <v>0.647648667037561</v>
      </c>
      <c r="J589" s="35" t="n">
        <v>0.202126929078851</v>
      </c>
      <c r="K589" s="35" t="n">
        <v>-1.14523723044783</v>
      </c>
      <c r="L589" s="35" t="n">
        <v>-0.211729466522844</v>
      </c>
      <c r="M589" s="35" t="n">
        <v>0.333944290940566</v>
      </c>
    </row>
    <row r="590" customFormat="false" ht="15" hidden="false" customHeight="false" outlineLevel="0" collapsed="false">
      <c r="A590" s="2" t="n">
        <v>586</v>
      </c>
      <c r="B590" s="35" t="n">
        <v>0.0030023169201341</v>
      </c>
      <c r="C590" s="35" t="n">
        <v>-0.734339229123511</v>
      </c>
      <c r="D590" s="35" t="n">
        <v>1.67423650065822</v>
      </c>
      <c r="E590" s="35" t="n">
        <v>-0.542180969052651</v>
      </c>
      <c r="F590" s="35" t="n">
        <v>-0.97897737389747</v>
      </c>
      <c r="G590" s="35" t="n">
        <v>-0.0808549862978903</v>
      </c>
      <c r="H590" s="35" t="n">
        <v>-0.373812249875508</v>
      </c>
      <c r="I590" s="35" t="n">
        <v>-1.05084396782573</v>
      </c>
      <c r="J590" s="35" t="n">
        <v>0.580880430069384</v>
      </c>
      <c r="K590" s="35" t="n">
        <v>0.649922818749403</v>
      </c>
      <c r="L590" s="35" t="n">
        <v>-1.35397893370796</v>
      </c>
      <c r="M590" s="35" t="n">
        <v>1.40678362009317</v>
      </c>
      <c r="W590" s="36" t="n">
        <v>167.902606033934</v>
      </c>
    </row>
    <row r="591" customFormat="false" ht="15" hidden="false" customHeight="false" outlineLevel="0" collapsed="false">
      <c r="A591" s="2" t="n">
        <v>587</v>
      </c>
      <c r="B591" s="35" t="n">
        <v>-0.213445406410744</v>
      </c>
      <c r="C591" s="35" t="n">
        <v>-0.0110474500319124</v>
      </c>
      <c r="D591" s="35" t="n">
        <v>-0.28483542345659</v>
      </c>
      <c r="E591" s="35" t="n">
        <v>-0.861226030174278</v>
      </c>
      <c r="F591" s="35" t="n">
        <v>-1.14078726274091</v>
      </c>
      <c r="G591" s="35" t="n">
        <v>0.130383654112496</v>
      </c>
      <c r="H591" s="35" t="n">
        <v>-1.40103921563076</v>
      </c>
      <c r="I591" s="35" t="n">
        <v>0.970846524460419</v>
      </c>
      <c r="J591" s="35" t="n">
        <v>0.722607957019691</v>
      </c>
      <c r="K591" s="35" t="n">
        <v>0.114316540952787</v>
      </c>
      <c r="L591" s="35" t="n">
        <v>-0.456360591017613</v>
      </c>
      <c r="M591" s="35" t="n">
        <v>-1.33663507616787</v>
      </c>
    </row>
    <row r="592" customFormat="false" ht="15" hidden="false" customHeight="false" outlineLevel="0" collapsed="false">
      <c r="A592" s="2" t="n">
        <v>588</v>
      </c>
      <c r="B592" s="35" t="n">
        <v>-0.118475003752154</v>
      </c>
      <c r="C592" s="35" t="n">
        <v>-0.147493900603914</v>
      </c>
      <c r="D592" s="35" t="n">
        <v>0.41230365683891</v>
      </c>
      <c r="E592" s="35" t="n">
        <v>-0.529554295658882</v>
      </c>
      <c r="F592" s="35" t="n">
        <v>0.56366153232748</v>
      </c>
      <c r="G592" s="35" t="n">
        <v>0.59682155145033</v>
      </c>
      <c r="H592" s="35" t="n">
        <v>0.3556454226102</v>
      </c>
      <c r="I592" s="35" t="n">
        <v>0.750969089103907</v>
      </c>
      <c r="J592" s="35" t="n">
        <v>-1.19711676790833</v>
      </c>
      <c r="K592" s="35" t="n">
        <v>1.2668033803024</v>
      </c>
      <c r="L592" s="35" t="n">
        <v>-0.674901384290398</v>
      </c>
      <c r="M592" s="35" t="n">
        <v>0.690796161006901</v>
      </c>
    </row>
    <row r="593" customFormat="false" ht="15" hidden="false" customHeight="false" outlineLevel="0" collapsed="false">
      <c r="A593" s="2" t="n">
        <v>589</v>
      </c>
      <c r="B593" s="35" t="n">
        <v>-0.197130651145701</v>
      </c>
      <c r="C593" s="35" t="n">
        <v>-0.475412310362272</v>
      </c>
      <c r="D593" s="35" t="n">
        <v>1.66529786961149</v>
      </c>
      <c r="E593" s="35" t="n">
        <v>-0.138927368276632</v>
      </c>
      <c r="F593" s="35" t="n">
        <v>0.458973730735028</v>
      </c>
      <c r="G593" s="35" t="n">
        <v>-1.71821321016527</v>
      </c>
      <c r="H593" s="35" t="n">
        <v>0.285022743644748</v>
      </c>
      <c r="I593" s="35" t="n">
        <v>0.91613254789081</v>
      </c>
      <c r="J593" s="35" t="n">
        <v>-0.632391813509531</v>
      </c>
      <c r="K593" s="35" t="n">
        <v>1.36607330761135</v>
      </c>
      <c r="L593" s="35" t="n">
        <v>0.87998555523586</v>
      </c>
      <c r="M593" s="35" t="n">
        <v>0.300184295276061</v>
      </c>
    </row>
    <row r="594" customFormat="false" ht="15" hidden="false" customHeight="false" outlineLevel="0" collapsed="false">
      <c r="A594" s="2" t="n">
        <v>590</v>
      </c>
      <c r="B594" s="35" t="n">
        <v>0.167182233073223</v>
      </c>
      <c r="C594" s="35" t="n">
        <v>-0.116197831997932</v>
      </c>
      <c r="D594" s="35" t="n">
        <v>-1.35483232624965</v>
      </c>
      <c r="E594" s="35" t="n">
        <v>-0.63385339123049</v>
      </c>
      <c r="F594" s="35" t="n">
        <v>-0.216981495654339</v>
      </c>
      <c r="G594" s="35" t="n">
        <v>-0.113226167248164</v>
      </c>
      <c r="H594" s="35" t="n">
        <v>0.285323266025955</v>
      </c>
      <c r="I594" s="35" t="n">
        <v>-0.870823935156069</v>
      </c>
      <c r="J594" s="35" t="n">
        <v>0.671759725396884</v>
      </c>
      <c r="K594" s="35" t="n">
        <v>-1.88541131296813</v>
      </c>
      <c r="L594" s="35" t="n">
        <v>3.20865946568264</v>
      </c>
      <c r="M594" s="35" t="n">
        <v>-2.23491250618784</v>
      </c>
    </row>
    <row r="595" customFormat="false" ht="15" hidden="false" customHeight="false" outlineLevel="0" collapsed="false">
      <c r="A595" s="2" t="n">
        <v>591</v>
      </c>
      <c r="B595" s="35" t="n">
        <v>0.797351858295971</v>
      </c>
      <c r="C595" s="35" t="n">
        <v>0.119157898622354</v>
      </c>
      <c r="D595" s="35" t="n">
        <v>0.951679234471634</v>
      </c>
      <c r="E595" s="35" t="n">
        <v>-1.20260128961265</v>
      </c>
      <c r="F595" s="35" t="n">
        <v>0.0567818195706317</v>
      </c>
      <c r="G595" s="35" t="n">
        <v>-0.423438396448707</v>
      </c>
      <c r="H595" s="35" t="n">
        <v>-0.513766145662935</v>
      </c>
      <c r="I595" s="35" t="n">
        <v>-0.644172311383046</v>
      </c>
      <c r="J595" s="35" t="n">
        <v>-1.12870351049212</v>
      </c>
      <c r="K595" s="35" t="n">
        <v>-0.539136777767438</v>
      </c>
      <c r="L595" s="35" t="n">
        <v>0.788270668147459</v>
      </c>
      <c r="M595" s="35" t="n">
        <v>-0.965628515626045</v>
      </c>
    </row>
    <row r="596" customFormat="false" ht="15" hidden="false" customHeight="false" outlineLevel="0" collapsed="false">
      <c r="A596" s="2" t="n">
        <v>592</v>
      </c>
      <c r="B596" s="35" t="n">
        <v>-1.7093943772358</v>
      </c>
      <c r="C596" s="35" t="n">
        <v>1.24982791519246</v>
      </c>
      <c r="D596" s="35" t="n">
        <v>0.371948537712751</v>
      </c>
      <c r="E596" s="35" t="n">
        <v>-1.40639517197854</v>
      </c>
      <c r="F596" s="35" t="n">
        <v>0.559034171641908</v>
      </c>
      <c r="G596" s="35" t="n">
        <v>-1.22245810008761</v>
      </c>
      <c r="H596" s="35" t="n">
        <v>-0.452071265008043</v>
      </c>
      <c r="I596" s="35" t="n">
        <v>-0.177439899946935</v>
      </c>
      <c r="J596" s="35" t="n">
        <v>-1.05522312362949</v>
      </c>
      <c r="K596" s="35" t="n">
        <v>-0.0858271235162904</v>
      </c>
      <c r="L596" s="35" t="n">
        <v>-0.50138074164596</v>
      </c>
      <c r="M596" s="35" t="n">
        <v>1.31220126772325</v>
      </c>
    </row>
    <row r="597" customFormat="false" ht="15" hidden="false" customHeight="false" outlineLevel="0" collapsed="false">
      <c r="A597" s="2" t="n">
        <v>593</v>
      </c>
      <c r="B597" s="35" t="n">
        <v>0.768265410028344</v>
      </c>
      <c r="C597" s="35" t="n">
        <v>0.498463574964757</v>
      </c>
      <c r="D597" s="35" t="n">
        <v>1.70610480046102</v>
      </c>
      <c r="E597" s="35" t="n">
        <v>0.0389703751809699</v>
      </c>
      <c r="F597" s="35" t="n">
        <v>-1.32267500376941</v>
      </c>
      <c r="G597" s="35" t="n">
        <v>-0.0546888200811794</v>
      </c>
      <c r="H597" s="35" t="n">
        <v>-1.4178633543459</v>
      </c>
      <c r="I597" s="35" t="n">
        <v>-0.0848989579019343</v>
      </c>
      <c r="J597" s="35" t="n">
        <v>3.05007179862317</v>
      </c>
      <c r="K597" s="35" t="n">
        <v>-0.806327865854408</v>
      </c>
      <c r="L597" s="35" t="n">
        <v>0.652852281658882</v>
      </c>
      <c r="M597" s="35" t="n">
        <v>1.49262193803686</v>
      </c>
    </row>
    <row r="598" customFormat="false" ht="15" hidden="false" customHeight="false" outlineLevel="0" collapsed="false">
      <c r="A598" s="2" t="n">
        <v>594</v>
      </c>
      <c r="B598" s="35" t="n">
        <v>-0.348771293555046</v>
      </c>
      <c r="C598" s="35" t="n">
        <v>1.5838915614984</v>
      </c>
      <c r="D598" s="35" t="n">
        <v>0.384987101151702</v>
      </c>
      <c r="E598" s="35" t="n">
        <v>-1.68566283558312</v>
      </c>
      <c r="F598" s="35" t="n">
        <v>0.972525462858869</v>
      </c>
      <c r="G598" s="35" t="n">
        <v>-1.39218619686407</v>
      </c>
      <c r="H598" s="35" t="n">
        <v>1.29565491212057</v>
      </c>
      <c r="I598" s="35" t="n">
        <v>-0.060518959247353</v>
      </c>
      <c r="J598" s="35" t="n">
        <v>-0.944711269023554</v>
      </c>
      <c r="K598" s="35" t="n">
        <v>-1.20283620125326</v>
      </c>
      <c r="L598" s="35" t="n">
        <v>-0.230091776253433</v>
      </c>
      <c r="M598" s="35" t="n">
        <v>0.00281034727869241</v>
      </c>
    </row>
    <row r="599" customFormat="false" ht="15" hidden="false" customHeight="false" outlineLevel="0" collapsed="false">
      <c r="A599" s="2" t="n">
        <v>595</v>
      </c>
      <c r="B599" s="35" t="n">
        <v>-1.05809376715614</v>
      </c>
      <c r="C599" s="35" t="n">
        <v>0.885773715487821</v>
      </c>
      <c r="D599" s="35" t="n">
        <v>-2.05917454433215</v>
      </c>
      <c r="E599" s="35" t="n">
        <v>-0.118406448766584</v>
      </c>
      <c r="F599" s="35" t="n">
        <v>0.207440419163195</v>
      </c>
      <c r="G599" s="35" t="n">
        <v>0.425605017297484</v>
      </c>
      <c r="H599" s="35" t="n">
        <v>0.885842611253363</v>
      </c>
      <c r="I599" s="35" t="n">
        <v>0.161867162455924</v>
      </c>
      <c r="J599" s="35" t="n">
        <v>1.17846080000761</v>
      </c>
      <c r="K599" s="35" t="n">
        <v>0.542572035634254</v>
      </c>
      <c r="L599" s="35" t="n">
        <v>-1.0678413329931</v>
      </c>
      <c r="M599" s="35" t="n">
        <v>-2.11735527796841</v>
      </c>
    </row>
    <row r="600" customFormat="false" ht="15" hidden="false" customHeight="false" outlineLevel="0" collapsed="false">
      <c r="A600" s="2" t="n">
        <v>596</v>
      </c>
      <c r="B600" s="35" t="n">
        <v>-1.93397011168137</v>
      </c>
      <c r="C600" s="35" t="n">
        <v>0.223758404485179</v>
      </c>
      <c r="D600" s="35" t="n">
        <v>0.231448301844174</v>
      </c>
      <c r="E600" s="35" t="n">
        <v>-0.0313962471972282</v>
      </c>
      <c r="F600" s="35" t="n">
        <v>0.0527979499306615</v>
      </c>
      <c r="G600" s="35" t="n">
        <v>0.336290536609317</v>
      </c>
      <c r="H600" s="35" t="n">
        <v>-1.56611885869543</v>
      </c>
      <c r="I600" s="35" t="n">
        <v>1.17355124756546</v>
      </c>
      <c r="J600" s="35" t="n">
        <v>1.0917213535648</v>
      </c>
      <c r="K600" s="35" t="n">
        <v>-0.490856939060781</v>
      </c>
      <c r="L600" s="35" t="n">
        <v>-0.386890663322111</v>
      </c>
      <c r="M600" s="35" t="n">
        <v>0.766520488448924</v>
      </c>
      <c r="X600" s="36" t="n">
        <v>103.945263273815</v>
      </c>
    </row>
    <row r="601" customFormat="false" ht="15" hidden="false" customHeight="false" outlineLevel="0" collapsed="false">
      <c r="A601" s="2" t="n">
        <v>597</v>
      </c>
      <c r="B601" s="35" t="n">
        <v>-1.90439726499627</v>
      </c>
      <c r="C601" s="35" t="n">
        <v>1.14279769727474</v>
      </c>
      <c r="D601" s="35" t="n">
        <v>-0.417465800471449</v>
      </c>
      <c r="E601" s="35" t="n">
        <v>-0.27277716847038</v>
      </c>
      <c r="F601" s="35" t="n">
        <v>-0.497228395553859</v>
      </c>
      <c r="G601" s="35" t="n">
        <v>1.14703358212729</v>
      </c>
      <c r="H601" s="35" t="n">
        <v>1.34165527330211</v>
      </c>
      <c r="I601" s="35" t="n">
        <v>-0.968131149184267</v>
      </c>
      <c r="J601" s="35" t="n">
        <v>-1.08918253033316</v>
      </c>
      <c r="K601" s="35" t="n">
        <v>-1.33878521847303</v>
      </c>
      <c r="L601" s="35" t="n">
        <v>-1.15921205536131</v>
      </c>
      <c r="M601" s="35" t="n">
        <v>1.13612570854523</v>
      </c>
    </row>
    <row r="602" customFormat="false" ht="15" hidden="false" customHeight="false" outlineLevel="0" collapsed="false">
      <c r="A602" s="2" t="n">
        <v>598</v>
      </c>
      <c r="B602" s="35" t="n">
        <v>-0.163023330624266</v>
      </c>
      <c r="C602" s="35" t="n">
        <v>-0.93985032542962</v>
      </c>
      <c r="D602" s="35" t="n">
        <v>-0.841264581811437</v>
      </c>
      <c r="E602" s="35" t="n">
        <v>-1.26344289827695</v>
      </c>
      <c r="F602" s="35" t="n">
        <v>0.130171727961251</v>
      </c>
      <c r="G602" s="35" t="n">
        <v>-1.67467562898725</v>
      </c>
      <c r="H602" s="35" t="n">
        <v>-1.36899877167255</v>
      </c>
      <c r="I602" s="35" t="n">
        <v>-0.378090211320604</v>
      </c>
      <c r="J602" s="35" t="n">
        <v>-0.470864292843498</v>
      </c>
      <c r="K602" s="35" t="n">
        <v>0.593973433993741</v>
      </c>
      <c r="L602" s="35" t="n">
        <v>1.65058886038327</v>
      </c>
      <c r="M602" s="35" t="n">
        <v>-1.91887362521738</v>
      </c>
    </row>
    <row r="603" customFormat="false" ht="15" hidden="false" customHeight="false" outlineLevel="0" collapsed="false">
      <c r="A603" s="2" t="n">
        <v>599</v>
      </c>
      <c r="B603" s="35" t="n">
        <v>-1.21264971059572</v>
      </c>
      <c r="C603" s="35" t="n">
        <v>0.658257378383572</v>
      </c>
      <c r="D603" s="35" t="n">
        <v>-0.331928500402523</v>
      </c>
      <c r="E603" s="35" t="n">
        <v>0.339480687512076</v>
      </c>
      <c r="F603" s="35" t="n">
        <v>-0.842520138753948</v>
      </c>
      <c r="G603" s="35" t="n">
        <v>-0.250702875499252</v>
      </c>
      <c r="H603" s="35" t="n">
        <v>1.12650763936571</v>
      </c>
      <c r="I603" s="35" t="n">
        <v>2.21461768051528</v>
      </c>
      <c r="J603" s="35" t="n">
        <v>-0.412929300708529</v>
      </c>
      <c r="K603" s="35" t="n">
        <v>0.842140454606332</v>
      </c>
      <c r="L603" s="35" t="n">
        <v>0.975052727050597</v>
      </c>
      <c r="M603" s="35" t="n">
        <v>1.40576132267782</v>
      </c>
      <c r="R603" s="36" t="n">
        <v>120.009569179055</v>
      </c>
    </row>
    <row r="604" customFormat="false" ht="15" hidden="false" customHeight="false" outlineLevel="0" collapsed="false">
      <c r="A604" s="2" t="n">
        <v>600</v>
      </c>
      <c r="B604" s="35" t="n">
        <v>-1.21842376646999</v>
      </c>
      <c r="C604" s="35" t="n">
        <v>-0.723235641074039</v>
      </c>
      <c r="D604" s="35" t="n">
        <v>1.89403414246669</v>
      </c>
      <c r="E604" s="35" t="n">
        <v>0.721516844847854</v>
      </c>
      <c r="F604" s="35" t="n">
        <v>0.434731205184837</v>
      </c>
      <c r="G604" s="35" t="n">
        <v>-0.669631258817443</v>
      </c>
      <c r="H604" s="35" t="n">
        <v>0.160869330377404</v>
      </c>
      <c r="I604" s="35" t="n">
        <v>-0.2978721495187</v>
      </c>
      <c r="J604" s="35" t="n">
        <v>-0.785430065414584</v>
      </c>
      <c r="K604" s="35" t="n">
        <v>0.165682613727528</v>
      </c>
      <c r="L604" s="35" t="n">
        <v>-0.592941726985477</v>
      </c>
      <c r="M604" s="35" t="n">
        <v>-1.0968047229497</v>
      </c>
    </row>
    <row r="605" customFormat="false" ht="15" hidden="false" customHeight="false" outlineLevel="0" collapsed="false">
      <c r="A605" s="2" t="n">
        <v>601</v>
      </c>
      <c r="B605" s="35" t="n">
        <v>-0.589590964566595</v>
      </c>
      <c r="C605" s="35" t="n">
        <v>0.850896300062823</v>
      </c>
      <c r="D605" s="35" t="n">
        <v>0.546056229504826</v>
      </c>
      <c r="E605" s="35" t="n">
        <v>1.61028952865127</v>
      </c>
      <c r="F605" s="35" t="n">
        <v>-1.35977674321754</v>
      </c>
      <c r="G605" s="35" t="n">
        <v>3.22383320190195</v>
      </c>
      <c r="H605" s="35" t="n">
        <v>-0.284714198603977</v>
      </c>
      <c r="I605" s="35" t="n">
        <v>1.71115399968577</v>
      </c>
      <c r="J605" s="35" t="n">
        <v>-0.0437826667617443</v>
      </c>
      <c r="K605" s="35" t="n">
        <v>-0.249395095973428</v>
      </c>
      <c r="L605" s="35" t="n">
        <v>2.18525475539095</v>
      </c>
      <c r="M605" s="35" t="n">
        <v>-1.77231727783277</v>
      </c>
    </row>
    <row r="606" customFormat="false" ht="15" hidden="false" customHeight="false" outlineLevel="0" collapsed="false">
      <c r="A606" s="2" t="n">
        <v>602</v>
      </c>
      <c r="B606" s="35" t="n">
        <v>-0.0772028012994315</v>
      </c>
      <c r="C606" s="35" t="n">
        <v>-1.3383355299187</v>
      </c>
      <c r="D606" s="35" t="n">
        <v>-0.193902149883101</v>
      </c>
      <c r="E606" s="35" t="n">
        <v>0.0235004938705356</v>
      </c>
      <c r="F606" s="35" t="n">
        <v>1.07251316972505</v>
      </c>
      <c r="G606" s="35" t="n">
        <v>-0.207649775261384</v>
      </c>
      <c r="H606" s="35" t="n">
        <v>-0.142273645702831</v>
      </c>
      <c r="I606" s="35" t="n">
        <v>-0.406803447452623</v>
      </c>
      <c r="J606" s="35" t="n">
        <v>0.827018360463671</v>
      </c>
      <c r="K606" s="35" t="n">
        <v>-0.424435948929902</v>
      </c>
      <c r="L606" s="35" t="n">
        <v>3.01955575285902</v>
      </c>
      <c r="M606" s="35" t="n">
        <v>0.685632238935566</v>
      </c>
    </row>
    <row r="607" customFormat="false" ht="15" hidden="false" customHeight="false" outlineLevel="0" collapsed="false">
      <c r="A607" s="2" t="n">
        <v>603</v>
      </c>
      <c r="B607" s="35" t="n">
        <v>-0.566559986364636</v>
      </c>
      <c r="C607" s="35" t="n">
        <v>0.319791220772014</v>
      </c>
      <c r="D607" s="35" t="n">
        <v>-0.516338284676892</v>
      </c>
      <c r="E607" s="35" t="n">
        <v>-0.383648891892789</v>
      </c>
      <c r="F607" s="35" t="n">
        <v>-1.85160996358134</v>
      </c>
      <c r="G607" s="35" t="n">
        <v>-1.69942488775832</v>
      </c>
      <c r="H607" s="35" t="n">
        <v>1.64438418690272</v>
      </c>
      <c r="I607" s="35" t="n">
        <v>-0.554838580307372</v>
      </c>
      <c r="J607" s="35" t="n">
        <v>0.00675999646599681</v>
      </c>
      <c r="K607" s="35" t="n">
        <v>0.730539270986789</v>
      </c>
      <c r="L607" s="35" t="n">
        <v>0.504861906364481</v>
      </c>
      <c r="M607" s="35" t="n">
        <v>0.0629569877044661</v>
      </c>
      <c r="N607" s="36" t="n">
        <v>84.6136563868572</v>
      </c>
    </row>
    <row r="608" customFormat="false" ht="15" hidden="false" customHeight="false" outlineLevel="0" collapsed="false">
      <c r="A608" s="2" t="n">
        <v>604</v>
      </c>
      <c r="B608" s="35" t="n">
        <v>-1.22745070379736</v>
      </c>
      <c r="C608" s="35" t="n">
        <v>-1.26925717317647</v>
      </c>
      <c r="D608" s="35" t="n">
        <v>0.452341733371489</v>
      </c>
      <c r="E608" s="35" t="n">
        <v>-0.31317585319627</v>
      </c>
      <c r="F608" s="35" t="n">
        <v>-2.64497458683052</v>
      </c>
      <c r="G608" s="35" t="n">
        <v>2.11608749514308</v>
      </c>
      <c r="H608" s="35" t="n">
        <v>-0.0954371033409589</v>
      </c>
      <c r="I608" s="35" t="n">
        <v>-0.0713070241607874</v>
      </c>
      <c r="J608" s="35" t="n">
        <v>-1.38743414693031</v>
      </c>
      <c r="K608" s="35" t="n">
        <v>-1.22249390783108</v>
      </c>
      <c r="L608" s="35" t="n">
        <v>0.372924204831264</v>
      </c>
      <c r="M608" s="35" t="n">
        <v>-0.715511656689633</v>
      </c>
    </row>
    <row r="609" customFormat="false" ht="15" hidden="false" customHeight="false" outlineLevel="0" collapsed="false">
      <c r="A609" s="2" t="n">
        <v>605</v>
      </c>
      <c r="B609" s="35" t="n">
        <v>-0.719851673795562</v>
      </c>
      <c r="C609" s="35" t="n">
        <v>0.973941949655166</v>
      </c>
      <c r="D609" s="35" t="n">
        <v>0.0411431405021146</v>
      </c>
      <c r="E609" s="35" t="n">
        <v>-2.16842524088762</v>
      </c>
      <c r="F609" s="35" t="n">
        <v>0.373735486532728</v>
      </c>
      <c r="G609" s="35" t="n">
        <v>-0.256484554235989</v>
      </c>
      <c r="H609" s="35" t="n">
        <v>0.893436497828413</v>
      </c>
      <c r="I609" s="35" t="n">
        <v>1.74924582700343</v>
      </c>
      <c r="J609" s="35" t="n">
        <v>1.17959846296258</v>
      </c>
      <c r="K609" s="35" t="n">
        <v>0.904998945170359</v>
      </c>
      <c r="L609" s="35" t="n">
        <v>0.448828129901316</v>
      </c>
      <c r="M609" s="35" t="n">
        <v>1.18923647770873</v>
      </c>
    </row>
    <row r="610" customFormat="false" ht="15" hidden="false" customHeight="false" outlineLevel="0" collapsed="false">
      <c r="A610" s="2" t="n">
        <v>606</v>
      </c>
      <c r="B610" s="35" t="n">
        <v>-0.267894517902687</v>
      </c>
      <c r="C610" s="35" t="n">
        <v>-2.69576620915897</v>
      </c>
      <c r="D610" s="35" t="n">
        <v>-0.132737389205082</v>
      </c>
      <c r="E610" s="35" t="n">
        <v>0.672515564520555</v>
      </c>
      <c r="F610" s="35" t="n">
        <v>-0.427857480958539</v>
      </c>
      <c r="G610" s="35" t="n">
        <v>-0.756077827405904</v>
      </c>
      <c r="H610" s="35" t="n">
        <v>-0.147585669164825</v>
      </c>
      <c r="I610" s="35" t="n">
        <v>0.12283873458342</v>
      </c>
      <c r="J610" s="35" t="n">
        <v>-0.25851511746597</v>
      </c>
      <c r="K610" s="35" t="n">
        <v>1.23881932296098</v>
      </c>
      <c r="L610" s="35" t="n">
        <v>0.417742566484622</v>
      </c>
      <c r="M610" s="35" t="n">
        <v>0.17102988385703</v>
      </c>
    </row>
    <row r="611" customFormat="false" ht="15" hidden="false" customHeight="false" outlineLevel="0" collapsed="false">
      <c r="A611" s="2" t="n">
        <v>607</v>
      </c>
      <c r="B611" s="35" t="n">
        <v>-1.13980738308554</v>
      </c>
      <c r="C611" s="35" t="n">
        <v>0.826826772470982</v>
      </c>
      <c r="D611" s="35" t="n">
        <v>0.0392627679014379</v>
      </c>
      <c r="E611" s="35" t="n">
        <v>0.0317928541165529</v>
      </c>
      <c r="F611" s="35" t="n">
        <v>-0.433625974949513</v>
      </c>
      <c r="G611" s="35" t="n">
        <v>-1.09983630128283</v>
      </c>
      <c r="H611" s="35" t="n">
        <v>-0.832043981404841</v>
      </c>
      <c r="I611" s="35" t="n">
        <v>1.61373820969543</v>
      </c>
      <c r="J611" s="35" t="n">
        <v>0.361308629706305</v>
      </c>
      <c r="K611" s="35" t="n">
        <v>0.786391564925499</v>
      </c>
      <c r="L611" s="35" t="n">
        <v>0.469321254050086</v>
      </c>
      <c r="M611" s="35" t="n">
        <v>-0.0403728049917498</v>
      </c>
      <c r="Y611" s="36" t="n">
        <v>77.6571862119207</v>
      </c>
    </row>
    <row r="612" customFormat="false" ht="15" hidden="false" customHeight="false" outlineLevel="0" collapsed="false">
      <c r="A612" s="2" t="n">
        <v>608</v>
      </c>
      <c r="B612" s="35" t="n">
        <v>0.81410378752904</v>
      </c>
      <c r="C612" s="35" t="n">
        <v>-0.598247351862664</v>
      </c>
      <c r="D612" s="35" t="n">
        <v>0.515213291876331</v>
      </c>
      <c r="E612" s="35" t="n">
        <v>-0.988413042786642</v>
      </c>
      <c r="F612" s="35" t="n">
        <v>1.17863101490356</v>
      </c>
      <c r="G612" s="35" t="n">
        <v>-0.99748962070985</v>
      </c>
      <c r="H612" s="35" t="n">
        <v>-0.0645349712450461</v>
      </c>
      <c r="I612" s="35" t="n">
        <v>-1.21269863298873</v>
      </c>
      <c r="J612" s="35" t="n">
        <v>0.687559082792362</v>
      </c>
      <c r="K612" s="35" t="n">
        <v>-0.227978247471318</v>
      </c>
      <c r="L612" s="35" t="n">
        <v>-0.839269795671396</v>
      </c>
      <c r="M612" s="35" t="n">
        <v>0.263658190744846</v>
      </c>
      <c r="O612" s="36" t="n">
        <v>126.761817492719</v>
      </c>
    </row>
    <row r="613" customFormat="false" ht="15" hidden="false" customHeight="false" outlineLevel="0" collapsed="false">
      <c r="A613" s="2" t="n">
        <v>609</v>
      </c>
      <c r="B613" s="35" t="n">
        <v>1.18148488509045</v>
      </c>
      <c r="C613" s="35" t="n">
        <v>-1.12403122559087</v>
      </c>
      <c r="D613" s="35" t="n">
        <v>-1.10835253179984</v>
      </c>
      <c r="E613" s="35" t="n">
        <v>-0.965266493865757</v>
      </c>
      <c r="F613" s="35" t="n">
        <v>-0.63973133594687</v>
      </c>
      <c r="G613" s="35" t="n">
        <v>-1.42505756414542</v>
      </c>
      <c r="H613" s="35" t="n">
        <v>-0.146765240540318</v>
      </c>
      <c r="I613" s="35" t="n">
        <v>1.6383528650691</v>
      </c>
      <c r="J613" s="35" t="n">
        <v>-0.360535981456286</v>
      </c>
      <c r="K613" s="35" t="n">
        <v>-0.0716276416185493</v>
      </c>
      <c r="L613" s="35" t="n">
        <v>0.780740034909365</v>
      </c>
      <c r="M613" s="35" t="n">
        <v>-1.46135848338053</v>
      </c>
    </row>
    <row r="614" customFormat="false" ht="15" hidden="false" customHeight="false" outlineLevel="0" collapsed="false">
      <c r="A614" s="2" t="n">
        <v>610</v>
      </c>
      <c r="B614" s="35" t="n">
        <v>1.20729108004027</v>
      </c>
      <c r="C614" s="35" t="n">
        <v>-1.32959102209097</v>
      </c>
      <c r="D614" s="35" t="n">
        <v>0.499005292038787</v>
      </c>
      <c r="E614" s="35" t="n">
        <v>-0.820328807905755</v>
      </c>
      <c r="F614" s="35" t="n">
        <v>0.42549027220432</v>
      </c>
      <c r="G614" s="35" t="n">
        <v>-0.348259570262608</v>
      </c>
      <c r="H614" s="35" t="n">
        <v>0.696501687659687</v>
      </c>
      <c r="I614" s="35" t="n">
        <v>-0.432915823788402</v>
      </c>
      <c r="J614" s="35" t="n">
        <v>0.351490930265221</v>
      </c>
      <c r="K614" s="35" t="n">
        <v>1.86406026181236</v>
      </c>
      <c r="L614" s="35" t="n">
        <v>-1.18951343177927</v>
      </c>
      <c r="M614" s="35" t="n">
        <v>-0.459754100194956</v>
      </c>
    </row>
    <row r="615" customFormat="false" ht="15" hidden="false" customHeight="false" outlineLevel="0" collapsed="false">
      <c r="A615" s="2" t="n">
        <v>611</v>
      </c>
      <c r="B615" s="35" t="n">
        <v>-0.400285914080447</v>
      </c>
      <c r="C615" s="35" t="n">
        <v>1.20883267077274</v>
      </c>
      <c r="D615" s="35" t="n">
        <v>-0.296190327375244</v>
      </c>
      <c r="E615" s="35" t="n">
        <v>-0.451127622473624</v>
      </c>
      <c r="F615" s="35" t="n">
        <v>0.947742457141683</v>
      </c>
      <c r="G615" s="35" t="n">
        <v>0.023270452029757</v>
      </c>
      <c r="H615" s="35" t="n">
        <v>-0.310125485479893</v>
      </c>
      <c r="I615" s="35" t="n">
        <v>-0.0754290611551896</v>
      </c>
      <c r="J615" s="35" t="n">
        <v>0.112870289884012</v>
      </c>
      <c r="K615" s="35" t="n">
        <v>0.899649823588795</v>
      </c>
      <c r="L615" s="35" t="n">
        <v>-0.116293863346558</v>
      </c>
      <c r="M615" s="35" t="n">
        <v>0.764605398613959</v>
      </c>
    </row>
    <row r="616" customFormat="false" ht="15" hidden="false" customHeight="false" outlineLevel="0" collapsed="false">
      <c r="A616" s="2" t="n">
        <v>612</v>
      </c>
      <c r="B616" s="35" t="n">
        <v>-0.417277182437944</v>
      </c>
      <c r="C616" s="35" t="n">
        <v>0.632674215315982</v>
      </c>
      <c r="D616" s="35" t="n">
        <v>0.782752421645996</v>
      </c>
      <c r="E616" s="35" t="n">
        <v>-1.00710156591941</v>
      </c>
      <c r="F616" s="35" t="n">
        <v>0.543008370318616</v>
      </c>
      <c r="G616" s="35" t="n">
        <v>-0.0295744288245268</v>
      </c>
      <c r="H616" s="35" t="n">
        <v>3.20404505158888</v>
      </c>
      <c r="I616" s="35" t="n">
        <v>-1.13514145610025</v>
      </c>
      <c r="J616" s="35" t="n">
        <v>-0.196695759582031</v>
      </c>
      <c r="K616" s="35" t="n">
        <v>-0.827349759178841</v>
      </c>
      <c r="L616" s="35" t="n">
        <v>-0.732278028851645</v>
      </c>
      <c r="M616" s="35" t="n">
        <v>0.910536308732703</v>
      </c>
    </row>
    <row r="617" customFormat="false" ht="15" hidden="false" customHeight="false" outlineLevel="0" collapsed="false">
      <c r="A617" s="2" t="n">
        <v>613</v>
      </c>
      <c r="B617" s="35" t="n">
        <v>-0.988624682075223</v>
      </c>
      <c r="C617" s="35" t="n">
        <v>2.51669169214258</v>
      </c>
      <c r="D617" s="35" t="n">
        <v>1.31298925160161</v>
      </c>
      <c r="E617" s="35" t="n">
        <v>-0.447801582628784</v>
      </c>
      <c r="F617" s="35" t="n">
        <v>-1.24842575461267</v>
      </c>
      <c r="G617" s="35" t="n">
        <v>-0.0976726838935822</v>
      </c>
      <c r="H617" s="35" t="n">
        <v>-0.374584687021253</v>
      </c>
      <c r="I617" s="35" t="n">
        <v>-0.484458228449038</v>
      </c>
      <c r="J617" s="35" t="n">
        <v>1.23870005279141</v>
      </c>
      <c r="K617" s="35" t="n">
        <v>1.36896321159992</v>
      </c>
      <c r="L617" s="35" t="n">
        <v>-0.265888990984825</v>
      </c>
      <c r="M617" s="35" t="n">
        <v>-0.51939727569975</v>
      </c>
      <c r="Q617" s="36" t="n">
        <v>119.621807480722</v>
      </c>
    </row>
    <row r="618" customFormat="false" ht="15" hidden="false" customHeight="false" outlineLevel="0" collapsed="false">
      <c r="A618" s="2" t="n">
        <v>614</v>
      </c>
      <c r="B618" s="35" t="n">
        <v>1.30250719459386</v>
      </c>
      <c r="C618" s="35" t="n">
        <v>2.32300673562525</v>
      </c>
      <c r="D618" s="35" t="n">
        <v>-0.255020933713101</v>
      </c>
      <c r="E618" s="35" t="n">
        <v>0.342525642494447</v>
      </c>
      <c r="F618" s="35" t="n">
        <v>0.984020422420297</v>
      </c>
      <c r="G618" s="35" t="n">
        <v>2.10647061760071</v>
      </c>
      <c r="H618" s="35" t="n">
        <v>0.13818936067559</v>
      </c>
      <c r="I618" s="35" t="n">
        <v>0.665006114035597</v>
      </c>
      <c r="J618" s="35" t="n">
        <v>-0.78455855348087</v>
      </c>
      <c r="K618" s="35" t="n">
        <v>0.288755916809715</v>
      </c>
      <c r="L618" s="35" t="n">
        <v>0.374932331708397</v>
      </c>
      <c r="M618" s="35" t="n">
        <v>-0.94904502120073</v>
      </c>
    </row>
    <row r="619" customFormat="false" ht="15" hidden="false" customHeight="false" outlineLevel="0" collapsed="false">
      <c r="A619" s="2" t="n">
        <v>615</v>
      </c>
      <c r="B619" s="35" t="n">
        <v>-0.543624407476035</v>
      </c>
      <c r="C619" s="35" t="n">
        <v>-0.698621322314342</v>
      </c>
      <c r="D619" s="35" t="n">
        <v>0.0541399555687964</v>
      </c>
      <c r="E619" s="35" t="n">
        <v>-1.0685123037608</v>
      </c>
      <c r="F619" s="35" t="n">
        <v>-0.167986306314302</v>
      </c>
      <c r="G619" s="35" t="n">
        <v>-1.49410467377429</v>
      </c>
      <c r="H619" s="35" t="n">
        <v>0.866133332488297</v>
      </c>
      <c r="I619" s="35" t="n">
        <v>-1.68420002982149</v>
      </c>
      <c r="J619" s="35" t="n">
        <v>0.265270976094783</v>
      </c>
      <c r="K619" s="35" t="n">
        <v>0.432672090835043</v>
      </c>
      <c r="L619" s="35" t="n">
        <v>-0.704311763225369</v>
      </c>
      <c r="M619" s="35" t="n">
        <v>0.681944584389659</v>
      </c>
    </row>
    <row r="620" customFormat="false" ht="15" hidden="false" customHeight="false" outlineLevel="0" collapsed="false">
      <c r="A620" s="2" t="n">
        <v>616</v>
      </c>
      <c r="B620" s="35" t="n">
        <v>2.10450881959317</v>
      </c>
      <c r="C620" s="35" t="n">
        <v>1.37892542470026</v>
      </c>
      <c r="D620" s="35" t="n">
        <v>-1.43576738907634</v>
      </c>
      <c r="E620" s="35" t="n">
        <v>0.269083465803632</v>
      </c>
      <c r="F620" s="35" t="n">
        <v>0.341489843535497</v>
      </c>
      <c r="G620" s="35" t="n">
        <v>0.348214049145697</v>
      </c>
      <c r="H620" s="35" t="n">
        <v>0.327409743947269</v>
      </c>
      <c r="I620" s="35" t="n">
        <v>-0.0621937770366164</v>
      </c>
      <c r="J620" s="35" t="n">
        <v>0.970600530160909</v>
      </c>
      <c r="K620" s="35" t="n">
        <v>-1.50996618370409</v>
      </c>
      <c r="L620" s="35" t="n">
        <v>-0.616587836451398</v>
      </c>
      <c r="M620" s="35" t="n">
        <v>-0.64902233879365</v>
      </c>
    </row>
    <row r="621" customFormat="false" ht="15" hidden="false" customHeight="false" outlineLevel="0" collapsed="false">
      <c r="A621" s="2" t="n">
        <v>617</v>
      </c>
      <c r="B621" s="35" t="n">
        <v>-2.09851496351769</v>
      </c>
      <c r="C621" s="35" t="n">
        <v>0.416113911163348</v>
      </c>
      <c r="D621" s="35" t="n">
        <v>-1.4569220799276</v>
      </c>
      <c r="E621" s="35" t="n">
        <v>-0.903804513741095</v>
      </c>
      <c r="F621" s="35" t="n">
        <v>-0.437615811303817</v>
      </c>
      <c r="G621" s="35" t="n">
        <v>0.77680253865367</v>
      </c>
      <c r="H621" s="35" t="n">
        <v>-0.0531728900709598</v>
      </c>
      <c r="I621" s="35" t="n">
        <v>0.914940087761414</v>
      </c>
      <c r="J621" s="35" t="n">
        <v>0.963645891650056</v>
      </c>
      <c r="K621" s="35" t="n">
        <v>0.678439328699862</v>
      </c>
      <c r="L621" s="35" t="n">
        <v>1.3704182979972</v>
      </c>
      <c r="M621" s="35" t="n">
        <v>0.249915217356251</v>
      </c>
    </row>
    <row r="622" customFormat="false" ht="15" hidden="false" customHeight="false" outlineLevel="0" collapsed="false">
      <c r="A622" s="2" t="n">
        <v>618</v>
      </c>
      <c r="B622" s="35" t="n">
        <v>0.162323317572372</v>
      </c>
      <c r="C622" s="35" t="n">
        <v>-0.208443761987358</v>
      </c>
      <c r="D622" s="35" t="n">
        <v>-0.557123333451839</v>
      </c>
      <c r="E622" s="35" t="n">
        <v>-0.605631695017241</v>
      </c>
      <c r="F622" s="35" t="n">
        <v>1.23659010665068</v>
      </c>
      <c r="G622" s="35" t="n">
        <v>0.531170104360265</v>
      </c>
      <c r="H622" s="35" t="n">
        <v>0.459675421847244</v>
      </c>
      <c r="I622" s="35" t="n">
        <v>-1.27981621862982</v>
      </c>
      <c r="J622" s="35" t="n">
        <v>0.603524630808029</v>
      </c>
      <c r="K622" s="35" t="n">
        <v>0.00415560833477724</v>
      </c>
      <c r="L622" s="35" t="n">
        <v>0.0757225505162798</v>
      </c>
      <c r="M622" s="35" t="n">
        <v>0.95688984653209</v>
      </c>
    </row>
    <row r="623" customFormat="false" ht="15" hidden="false" customHeight="false" outlineLevel="0" collapsed="false">
      <c r="A623" s="2" t="n">
        <v>619</v>
      </c>
      <c r="B623" s="35" t="n">
        <v>0.440559534858152</v>
      </c>
      <c r="C623" s="35" t="n">
        <v>2.25839760276721</v>
      </c>
      <c r="D623" s="35" t="n">
        <v>0.898243094011884</v>
      </c>
      <c r="E623" s="35" t="n">
        <v>0.201372547958051</v>
      </c>
      <c r="F623" s="35" t="n">
        <v>-0.476926811057209</v>
      </c>
      <c r="G623" s="35" t="n">
        <v>0.239778729713533</v>
      </c>
      <c r="H623" s="35" t="n">
        <v>1.19750593384134</v>
      </c>
      <c r="I623" s="35" t="n">
        <v>-0.606056411167061</v>
      </c>
      <c r="J623" s="35" t="n">
        <v>-1.37711895363809</v>
      </c>
      <c r="K623" s="35" t="n">
        <v>0.709749004581109</v>
      </c>
      <c r="L623" s="35" t="n">
        <v>1.01944101674659</v>
      </c>
      <c r="M623" s="35" t="n">
        <v>-0.632951974842559</v>
      </c>
    </row>
    <row r="624" customFormat="false" ht="15" hidden="false" customHeight="false" outlineLevel="0" collapsed="false">
      <c r="A624" s="2" t="n">
        <v>620</v>
      </c>
      <c r="B624" s="35" t="n">
        <v>-0.0531612727870253</v>
      </c>
      <c r="C624" s="35" t="n">
        <v>0.906347384663881</v>
      </c>
      <c r="D624" s="35" t="n">
        <v>-0.321414957791184</v>
      </c>
      <c r="E624" s="35" t="n">
        <v>0.390404331057227</v>
      </c>
      <c r="F624" s="35" t="n">
        <v>1.47061732381621</v>
      </c>
      <c r="G624" s="35" t="n">
        <v>0.766273348800252</v>
      </c>
      <c r="H624" s="35" t="n">
        <v>-0.599051527182018</v>
      </c>
      <c r="I624" s="35" t="n">
        <v>-0.0562115927388501</v>
      </c>
      <c r="J624" s="35" t="n">
        <v>-0.306368266383777</v>
      </c>
      <c r="K624" s="35" t="n">
        <v>-0.358398513689361</v>
      </c>
      <c r="L624" s="35" t="n">
        <v>-0.659697351432448</v>
      </c>
      <c r="M624" s="35" t="n">
        <v>0.0572298765712141</v>
      </c>
    </row>
    <row r="625" customFormat="false" ht="15" hidden="false" customHeight="false" outlineLevel="0" collapsed="false">
      <c r="A625" s="2" t="n">
        <v>621</v>
      </c>
      <c r="B625" s="35" t="n">
        <v>0.52641892117658</v>
      </c>
      <c r="C625" s="35" t="n">
        <v>0.0727653401470788</v>
      </c>
      <c r="D625" s="35" t="n">
        <v>-0.268308141560118</v>
      </c>
      <c r="E625" s="35" t="n">
        <v>1.04492945405194</v>
      </c>
      <c r="F625" s="35" t="n">
        <v>0.383358270944276</v>
      </c>
      <c r="G625" s="35" t="n">
        <v>0.55587825122366</v>
      </c>
      <c r="H625" s="35" t="n">
        <v>0.773221979310917</v>
      </c>
      <c r="I625" s="35" t="n">
        <v>0.0472610499476327</v>
      </c>
      <c r="J625" s="35" t="n">
        <v>2.82571382617343</v>
      </c>
      <c r="K625" s="35" t="n">
        <v>1.88184434875895</v>
      </c>
      <c r="L625" s="35" t="n">
        <v>-1.64541766735795</v>
      </c>
      <c r="M625" s="35" t="n">
        <v>1.74175710879508</v>
      </c>
    </row>
    <row r="626" customFormat="false" ht="15" hidden="false" customHeight="false" outlineLevel="0" collapsed="false">
      <c r="A626" s="2" t="n">
        <v>622</v>
      </c>
      <c r="B626" s="35" t="n">
        <v>1.93658328939591</v>
      </c>
      <c r="C626" s="35" t="n">
        <v>0.560966217611377</v>
      </c>
      <c r="D626" s="35" t="n">
        <v>0.835110996103518</v>
      </c>
      <c r="E626" s="35" t="n">
        <v>-0.490494036356097</v>
      </c>
      <c r="F626" s="35" t="n">
        <v>2.09699750023434</v>
      </c>
      <c r="G626" s="35" t="n">
        <v>1.57976541719543</v>
      </c>
      <c r="H626" s="35" t="n">
        <v>-0.516780744217493</v>
      </c>
      <c r="I626" s="35" t="n">
        <v>-0.631328042422617</v>
      </c>
      <c r="J626" s="35" t="n">
        <v>0.780358555343515</v>
      </c>
      <c r="K626" s="35" t="n">
        <v>0.792181296728731</v>
      </c>
      <c r="L626" s="35" t="n">
        <v>0.12478172563793</v>
      </c>
      <c r="M626" s="35" t="n">
        <v>-0.261607014230351</v>
      </c>
      <c r="O626" s="36" t="n">
        <v>135.9107917876</v>
      </c>
    </row>
    <row r="627" customFormat="false" ht="15" hidden="false" customHeight="false" outlineLevel="0" collapsed="false">
      <c r="A627" s="2" t="n">
        <v>623</v>
      </c>
      <c r="B627" s="35" t="n">
        <v>-0.0931388305072169</v>
      </c>
      <c r="C627" s="35" t="n">
        <v>-0.743339649740972</v>
      </c>
      <c r="D627" s="35" t="n">
        <v>-1.67137731621477</v>
      </c>
      <c r="E627" s="35" t="n">
        <v>-0.640903511650766</v>
      </c>
      <c r="F627" s="35" t="n">
        <v>0.581072425665634</v>
      </c>
      <c r="G627" s="35" t="n">
        <v>-0.463545116081338</v>
      </c>
      <c r="H627" s="35" t="n">
        <v>0.327070385207254</v>
      </c>
      <c r="I627" s="35" t="n">
        <v>-0.155799452731625</v>
      </c>
      <c r="J627" s="35" t="n">
        <v>-1.15948449334588</v>
      </c>
      <c r="K627" s="35" t="n">
        <v>-2.14199901315949</v>
      </c>
      <c r="L627" s="35" t="n">
        <v>-0.937835178800231</v>
      </c>
      <c r="M627" s="35" t="n">
        <v>0.63809752545612</v>
      </c>
    </row>
    <row r="628" customFormat="false" ht="15" hidden="false" customHeight="false" outlineLevel="0" collapsed="false">
      <c r="A628" s="2" t="n">
        <v>624</v>
      </c>
      <c r="B628" s="35" t="n">
        <v>0.771534874749278</v>
      </c>
      <c r="C628" s="35" t="n">
        <v>-0.985474819913616</v>
      </c>
      <c r="D628" s="35" t="n">
        <v>0.0624221311502745</v>
      </c>
      <c r="E628" s="35" t="n">
        <v>-0.0119719514515121</v>
      </c>
      <c r="F628" s="35" t="n">
        <v>-0.470624939422299</v>
      </c>
      <c r="G628" s="35" t="n">
        <v>0.92721129855629</v>
      </c>
      <c r="H628" s="35" t="n">
        <v>-0.407963242592238</v>
      </c>
      <c r="I628" s="35" t="n">
        <v>0.556687005043479</v>
      </c>
      <c r="J628" s="35" t="n">
        <v>-1.27092455229037</v>
      </c>
      <c r="K628" s="35" t="n">
        <v>2.14515147194027</v>
      </c>
      <c r="L628" s="35" t="n">
        <v>0.265776622689541</v>
      </c>
      <c r="M628" s="35" t="n">
        <v>0.41501262051651</v>
      </c>
    </row>
    <row r="629" customFormat="false" ht="15" hidden="false" customHeight="false" outlineLevel="0" collapsed="false">
      <c r="A629" s="2" t="n">
        <v>625</v>
      </c>
      <c r="B629" s="35" t="n">
        <v>-0.493786374212368</v>
      </c>
      <c r="C629" s="35" t="n">
        <v>-0.520750249231571</v>
      </c>
      <c r="D629" s="35" t="n">
        <v>0.879334299837916</v>
      </c>
      <c r="E629" s="35" t="n">
        <v>-0.0408009088681075</v>
      </c>
      <c r="F629" s="35" t="n">
        <v>0.33950341752337</v>
      </c>
      <c r="G629" s="35" t="n">
        <v>0.0682050364015276</v>
      </c>
      <c r="H629" s="35" t="n">
        <v>-0.303647634029877</v>
      </c>
      <c r="I629" s="35" t="n">
        <v>0.76715013973809</v>
      </c>
      <c r="J629" s="35" t="n">
        <v>0.897874937443934</v>
      </c>
      <c r="K629" s="35" t="n">
        <v>-1.19265709737922</v>
      </c>
      <c r="L629" s="35" t="n">
        <v>0.21340833120804</v>
      </c>
      <c r="M629" s="35" t="n">
        <v>0.178253590675505</v>
      </c>
    </row>
    <row r="630" customFormat="false" ht="15" hidden="false" customHeight="false" outlineLevel="0" collapsed="false">
      <c r="A630" s="2" t="n">
        <v>626</v>
      </c>
      <c r="B630" s="35" t="n">
        <v>-1.29411435972724</v>
      </c>
      <c r="C630" s="35" t="n">
        <v>-0.776830424075569</v>
      </c>
      <c r="D630" s="35" t="n">
        <v>-0.463493823465945</v>
      </c>
      <c r="E630" s="35" t="n">
        <v>1.09509977392749</v>
      </c>
      <c r="F630" s="35" t="n">
        <v>0.239335546428424</v>
      </c>
      <c r="G630" s="35" t="n">
        <v>-0.338777773583447</v>
      </c>
      <c r="H630" s="35" t="n">
        <v>-0.758563323621074</v>
      </c>
      <c r="I630" s="35" t="n">
        <v>-0.0353837877737707</v>
      </c>
      <c r="J630" s="35" t="n">
        <v>1.37988245394657</v>
      </c>
      <c r="K630" s="35" t="n">
        <v>1.42767139824164</v>
      </c>
      <c r="L630" s="35" t="n">
        <v>0.330722046750864</v>
      </c>
      <c r="M630" s="35" t="n">
        <v>-0.017118922016548</v>
      </c>
    </row>
    <row r="631" customFormat="false" ht="15" hidden="false" customHeight="false" outlineLevel="0" collapsed="false">
      <c r="A631" s="2" t="n">
        <v>627</v>
      </c>
      <c r="B631" s="35" t="n">
        <v>-1.09823316092202</v>
      </c>
      <c r="C631" s="35" t="n">
        <v>-0.00249066736132714</v>
      </c>
      <c r="D631" s="35" t="n">
        <v>-0.283346710312458</v>
      </c>
      <c r="E631" s="35" t="n">
        <v>-1.05979521974888</v>
      </c>
      <c r="F631" s="35" t="n">
        <v>-0.0436620151199941</v>
      </c>
      <c r="G631" s="35" t="n">
        <v>0.975056886609609</v>
      </c>
      <c r="H631" s="35" t="n">
        <v>1.33484476601626</v>
      </c>
      <c r="I631" s="35" t="n">
        <v>1.05772435062598</v>
      </c>
      <c r="J631" s="35" t="n">
        <v>0.582469821572189</v>
      </c>
      <c r="K631" s="35" t="n">
        <v>-1.4150159762361</v>
      </c>
      <c r="L631" s="35" t="n">
        <v>0.294146440925969</v>
      </c>
      <c r="M631" s="35" t="n">
        <v>0.761088888909104</v>
      </c>
    </row>
    <row r="632" customFormat="false" ht="15" hidden="false" customHeight="false" outlineLevel="0" collapsed="false">
      <c r="A632" s="2" t="n">
        <v>628</v>
      </c>
      <c r="B632" s="35" t="n">
        <v>0.794882525521295</v>
      </c>
      <c r="C632" s="35" t="n">
        <v>1.25799793616017</v>
      </c>
      <c r="D632" s="35" t="n">
        <v>1.21517919914876</v>
      </c>
      <c r="E632" s="35" t="n">
        <v>-0.339175402853311</v>
      </c>
      <c r="F632" s="35" t="n">
        <v>1.78683988879008</v>
      </c>
      <c r="G632" s="35" t="n">
        <v>-0.555606771917114</v>
      </c>
      <c r="H632" s="35" t="n">
        <v>-1.84920878206356</v>
      </c>
      <c r="I632" s="35" t="n">
        <v>0.202427918965771</v>
      </c>
      <c r="J632" s="35" t="n">
        <v>0.266374285173045</v>
      </c>
      <c r="K632" s="35" t="n">
        <v>0.469635844774552</v>
      </c>
      <c r="L632" s="35" t="n">
        <v>-0.354840122691415</v>
      </c>
      <c r="M632" s="35" t="n">
        <v>-0.420659746519361</v>
      </c>
    </row>
    <row r="633" customFormat="false" ht="15" hidden="false" customHeight="false" outlineLevel="0" collapsed="false">
      <c r="A633" s="2" t="n">
        <v>629</v>
      </c>
      <c r="B633" s="35" t="n">
        <v>0.27870830801058</v>
      </c>
      <c r="C633" s="35" t="n">
        <v>0.654159283396025</v>
      </c>
      <c r="D633" s="35" t="n">
        <v>1.22610384891954</v>
      </c>
      <c r="E633" s="35" t="n">
        <v>-0.336164201642669</v>
      </c>
      <c r="F633" s="35" t="n">
        <v>-0.402174193095937</v>
      </c>
      <c r="G633" s="35" t="n">
        <v>-0.321503977484415</v>
      </c>
      <c r="H633" s="35" t="n">
        <v>-0.0287382026511255</v>
      </c>
      <c r="I633" s="35" t="n">
        <v>0.373822173228214</v>
      </c>
      <c r="J633" s="35" t="n">
        <v>-1.7840260589183</v>
      </c>
      <c r="K633" s="35" t="n">
        <v>-0.329120530827462</v>
      </c>
      <c r="L633" s="35" t="n">
        <v>1.06612130984555</v>
      </c>
      <c r="M633" s="35" t="n">
        <v>0.738987601309203</v>
      </c>
    </row>
    <row r="634" customFormat="false" ht="15" hidden="false" customHeight="false" outlineLevel="0" collapsed="false">
      <c r="A634" s="2" t="n">
        <v>630</v>
      </c>
      <c r="B634" s="35" t="n">
        <v>-1.46893626680826</v>
      </c>
      <c r="C634" s="35" t="n">
        <v>0.886909481722149</v>
      </c>
      <c r="D634" s="35" t="n">
        <v>1.22362976790297</v>
      </c>
      <c r="E634" s="35" t="n">
        <v>0.988400730914028</v>
      </c>
      <c r="F634" s="35" t="n">
        <v>-2.53299779306157</v>
      </c>
      <c r="G634" s="35" t="n">
        <v>-0.427074748191538</v>
      </c>
      <c r="H634" s="35" t="n">
        <v>-1.59484460128539</v>
      </c>
      <c r="I634" s="35" t="n">
        <v>-1.51132900660295</v>
      </c>
      <c r="J634" s="35" t="n">
        <v>-0.287732230358364</v>
      </c>
      <c r="K634" s="35" t="n">
        <v>-0.581166091976121</v>
      </c>
      <c r="L634" s="35" t="n">
        <v>1.08122685458464</v>
      </c>
      <c r="M634" s="35" t="n">
        <v>0.0421084321583188</v>
      </c>
    </row>
    <row r="635" customFormat="false" ht="15" hidden="false" customHeight="false" outlineLevel="0" collapsed="false">
      <c r="A635" s="2" t="n">
        <v>631</v>
      </c>
      <c r="B635" s="35" t="n">
        <v>0.277321680455387</v>
      </c>
      <c r="C635" s="35" t="n">
        <v>0.773825061593213</v>
      </c>
      <c r="D635" s="35" t="n">
        <v>0.752572639780229</v>
      </c>
      <c r="E635" s="35" t="n">
        <v>1.03977537468819</v>
      </c>
      <c r="F635" s="35" t="n">
        <v>0.561883322571765</v>
      </c>
      <c r="G635" s="35" t="n">
        <v>0.0744414685789466</v>
      </c>
      <c r="H635" s="35" t="n">
        <v>-0.724237567127644</v>
      </c>
      <c r="I635" s="35" t="n">
        <v>0.156604249113677</v>
      </c>
      <c r="J635" s="35" t="n">
        <v>-0.276561135603423</v>
      </c>
      <c r="K635" s="35" t="n">
        <v>-0.606924687594547</v>
      </c>
      <c r="L635" s="35" t="n">
        <v>-0.239923452165118</v>
      </c>
      <c r="M635" s="35" t="n">
        <v>-1.14820012286605</v>
      </c>
    </row>
    <row r="636" customFormat="false" ht="15" hidden="false" customHeight="false" outlineLevel="0" collapsed="false">
      <c r="A636" s="2" t="n">
        <v>632</v>
      </c>
      <c r="B636" s="35" t="n">
        <v>0.56842553606646</v>
      </c>
      <c r="C636" s="35" t="n">
        <v>-0.159156859074218</v>
      </c>
      <c r="D636" s="35" t="n">
        <v>0.780670023525137</v>
      </c>
      <c r="E636" s="35" t="n">
        <v>-2.14505967599352</v>
      </c>
      <c r="F636" s="35" t="n">
        <v>0.255098555700565</v>
      </c>
      <c r="G636" s="35" t="n">
        <v>0.307356416408403</v>
      </c>
      <c r="H636" s="35" t="n">
        <v>0.279836077520457</v>
      </c>
      <c r="I636" s="35" t="n">
        <v>-2.20002573491115</v>
      </c>
      <c r="J636" s="35" t="n">
        <v>-1.52132309099213</v>
      </c>
      <c r="K636" s="35" t="n">
        <v>-0.253474529787769</v>
      </c>
      <c r="L636" s="35" t="n">
        <v>0.650180468588652</v>
      </c>
      <c r="M636" s="35" t="n">
        <v>-0.972906283590899</v>
      </c>
      <c r="P636" s="36" t="n">
        <v>129.87315772672</v>
      </c>
    </row>
    <row r="637" customFormat="false" ht="15" hidden="false" customHeight="false" outlineLevel="0" collapsed="false">
      <c r="A637" s="2" t="n">
        <v>633</v>
      </c>
      <c r="B637" s="35" t="n">
        <v>0.455423272364364</v>
      </c>
      <c r="C637" s="35" t="n">
        <v>-2.38619991629282</v>
      </c>
      <c r="D637" s="35" t="n">
        <v>-0.0899220814305603</v>
      </c>
      <c r="E637" s="35" t="n">
        <v>0.906726986970601</v>
      </c>
      <c r="F637" s="35" t="n">
        <v>0.292078401439917</v>
      </c>
      <c r="G637" s="35" t="n">
        <v>-1.47934003707381</v>
      </c>
      <c r="H637" s="35" t="n">
        <v>-0.245663849415861</v>
      </c>
      <c r="I637" s="35" t="n">
        <v>-1.72110103073599</v>
      </c>
      <c r="J637" s="35" t="n">
        <v>-1.33409623271556</v>
      </c>
      <c r="K637" s="35" t="n">
        <v>0.44488079474105</v>
      </c>
      <c r="L637" s="35" t="n">
        <v>-0.10935079106782</v>
      </c>
      <c r="M637" s="35" t="n">
        <v>-0.999467823816277</v>
      </c>
      <c r="X637" s="36" t="n">
        <v>180.91091972329</v>
      </c>
    </row>
    <row r="638" customFormat="false" ht="15" hidden="false" customHeight="false" outlineLevel="0" collapsed="false">
      <c r="A638" s="2" t="n">
        <v>634</v>
      </c>
      <c r="B638" s="35" t="n">
        <v>1.09796908784824</v>
      </c>
      <c r="C638" s="35" t="n">
        <v>-0.629593265532994</v>
      </c>
      <c r="D638" s="35" t="n">
        <v>-1.17000310621538</v>
      </c>
      <c r="E638" s="35" t="n">
        <v>1.27329931151527</v>
      </c>
      <c r="F638" s="35" t="n">
        <v>-1.79435611272511</v>
      </c>
      <c r="G638" s="35" t="n">
        <v>-1.41885132289596</v>
      </c>
      <c r="H638" s="35" t="n">
        <v>-1.02472208922827</v>
      </c>
      <c r="I638" s="35" t="n">
        <v>-1.77411075620372</v>
      </c>
      <c r="J638" s="35" t="n">
        <v>-0.120606008476899</v>
      </c>
      <c r="K638" s="35" t="n">
        <v>0.108738057691355</v>
      </c>
      <c r="L638" s="35" t="n">
        <v>0.0631910197474664</v>
      </c>
      <c r="M638" s="35" t="n">
        <v>1.18337346526722</v>
      </c>
    </row>
    <row r="639" customFormat="false" ht="15" hidden="false" customHeight="false" outlineLevel="0" collapsed="false">
      <c r="A639" s="2" t="n">
        <v>635</v>
      </c>
      <c r="B639" s="35" t="n">
        <v>-1.47594532898458</v>
      </c>
      <c r="C639" s="35" t="n">
        <v>0.464086345744149</v>
      </c>
      <c r="D639" s="35" t="n">
        <v>-0.303137414454821</v>
      </c>
      <c r="E639" s="35" t="n">
        <v>1.55392069200091</v>
      </c>
      <c r="F639" s="35" t="n">
        <v>-1.53220053156055</v>
      </c>
      <c r="G639" s="35" t="n">
        <v>-0.684407283975266</v>
      </c>
      <c r="H639" s="35" t="n">
        <v>-1.9215662549365</v>
      </c>
      <c r="I639" s="35" t="n">
        <v>0.564828778855795</v>
      </c>
      <c r="J639" s="35" t="n">
        <v>0.300148446098309</v>
      </c>
      <c r="K639" s="35" t="n">
        <v>0.381645655876446</v>
      </c>
      <c r="L639" s="35" t="n">
        <v>-0.0769957466668102</v>
      </c>
      <c r="M639" s="35" t="n">
        <v>1.58979843311263</v>
      </c>
      <c r="O639" s="36" t="n">
        <v>78.7755972934461</v>
      </c>
    </row>
    <row r="640" customFormat="false" ht="15" hidden="false" customHeight="false" outlineLevel="0" collapsed="false">
      <c r="A640" s="2" t="n">
        <v>636</v>
      </c>
      <c r="B640" s="35" t="n">
        <v>-0.962987628829265</v>
      </c>
      <c r="C640" s="35" t="n">
        <v>1.47953446120762</v>
      </c>
      <c r="D640" s="35" t="n">
        <v>0.453206345709395</v>
      </c>
      <c r="E640" s="35" t="n">
        <v>-1.16184083855584</v>
      </c>
      <c r="F640" s="35" t="n">
        <v>1.16769345207758</v>
      </c>
      <c r="G640" s="35" t="n">
        <v>-2.07265482805162</v>
      </c>
      <c r="H640" s="35" t="n">
        <v>0.132923863020114</v>
      </c>
      <c r="I640" s="35" t="n">
        <v>0.0753486653941024</v>
      </c>
      <c r="J640" s="35" t="n">
        <v>-0.567898118711166</v>
      </c>
      <c r="K640" s="35" t="n">
        <v>0.259787410009263</v>
      </c>
      <c r="L640" s="35" t="n">
        <v>0.823874937448739</v>
      </c>
      <c r="M640" s="35" t="n">
        <v>-2.49030821505338</v>
      </c>
    </row>
    <row r="641" customFormat="false" ht="15" hidden="false" customHeight="false" outlineLevel="0" collapsed="false">
      <c r="A641" s="2" t="n">
        <v>637</v>
      </c>
      <c r="B641" s="35" t="n">
        <v>-1.08784727595691</v>
      </c>
      <c r="C641" s="35" t="n">
        <v>1.01545005093625</v>
      </c>
      <c r="D641" s="35" t="n">
        <v>0.784045571013263</v>
      </c>
      <c r="E641" s="35" t="n">
        <v>1.52198880464204</v>
      </c>
      <c r="F641" s="35" t="n">
        <v>0.534965159370327</v>
      </c>
      <c r="G641" s="35" t="n">
        <v>-0.121020139385825</v>
      </c>
      <c r="H641" s="35" t="n">
        <v>0.965086866137572</v>
      </c>
      <c r="I641" s="35" t="n">
        <v>1.6094681131904</v>
      </c>
      <c r="J641" s="35" t="n">
        <v>-0.37359260693194</v>
      </c>
      <c r="K641" s="35" t="n">
        <v>0.513001117616135</v>
      </c>
      <c r="L641" s="35" t="n">
        <v>1.3455982930397</v>
      </c>
      <c r="M641" s="35" t="n">
        <v>0.943143159609974</v>
      </c>
      <c r="Q641" s="36" t="n">
        <v>159.720984125549</v>
      </c>
    </row>
    <row r="642" customFormat="false" ht="15" hidden="false" customHeight="false" outlineLevel="0" collapsed="false">
      <c r="A642" s="2" t="n">
        <v>638</v>
      </c>
      <c r="B642" s="35" t="n">
        <v>0.12799318829064</v>
      </c>
      <c r="C642" s="35" t="n">
        <v>0.154269304448228</v>
      </c>
      <c r="D642" s="35" t="n">
        <v>-0.883123064804523</v>
      </c>
      <c r="E642" s="35" t="n">
        <v>2.17472229154678</v>
      </c>
      <c r="F642" s="35" t="n">
        <v>-0.42741779608966</v>
      </c>
      <c r="G642" s="35" t="n">
        <v>-0.165652836056146</v>
      </c>
      <c r="H642" s="35" t="n">
        <v>-1.68521023665758</v>
      </c>
      <c r="I642" s="35" t="n">
        <v>-0.643402888992144</v>
      </c>
      <c r="J642" s="35" t="n">
        <v>0.348197911814248</v>
      </c>
      <c r="K642" s="35" t="n">
        <v>1.5112429268471</v>
      </c>
      <c r="L642" s="35" t="n">
        <v>0.539175988694145</v>
      </c>
      <c r="M642" s="35" t="n">
        <v>1.1656610084232</v>
      </c>
    </row>
    <row r="643" customFormat="false" ht="15" hidden="false" customHeight="false" outlineLevel="0" collapsed="false">
      <c r="A643" s="2" t="n">
        <v>639</v>
      </c>
      <c r="B643" s="35" t="n">
        <v>1.28813452998946</v>
      </c>
      <c r="C643" s="35" t="n">
        <v>0.940933780080886</v>
      </c>
      <c r="D643" s="35" t="n">
        <v>0.0756751396420041</v>
      </c>
      <c r="E643" s="35" t="n">
        <v>0.225325187516383</v>
      </c>
      <c r="F643" s="35" t="n">
        <v>0.0324184575735401</v>
      </c>
      <c r="G643" s="35" t="n">
        <v>-0.556618651300892</v>
      </c>
      <c r="H643" s="35" t="n">
        <v>-0.897205423025036</v>
      </c>
      <c r="I643" s="35" t="n">
        <v>0.646401465737893</v>
      </c>
      <c r="J643" s="35" t="n">
        <v>-0.918408003328963</v>
      </c>
      <c r="K643" s="35" t="n">
        <v>0.643059745276751</v>
      </c>
      <c r="L643" s="35" t="n">
        <v>-0.825881596560866</v>
      </c>
      <c r="M643" s="35" t="n">
        <v>1.7399140037006</v>
      </c>
    </row>
    <row r="644" customFormat="false" ht="15" hidden="false" customHeight="false" outlineLevel="0" collapsed="false">
      <c r="A644" s="2" t="n">
        <v>640</v>
      </c>
      <c r="B644" s="35" t="n">
        <v>-0.450311801889763</v>
      </c>
      <c r="C644" s="35" t="n">
        <v>0.218785539670072</v>
      </c>
      <c r="D644" s="35" t="n">
        <v>-0.201221991606573</v>
      </c>
      <c r="E644" s="35" t="n">
        <v>-1.34124453544261</v>
      </c>
      <c r="F644" s="35" t="n">
        <v>-0.0459041973733266</v>
      </c>
      <c r="G644" s="35" t="n">
        <v>1.30556803524099</v>
      </c>
      <c r="H644" s="35" t="n">
        <v>0.582622010122891</v>
      </c>
      <c r="I644" s="35" t="n">
        <v>-1.81762869938211</v>
      </c>
      <c r="J644" s="35" t="n">
        <v>-0.471564519971317</v>
      </c>
      <c r="K644" s="35" t="n">
        <v>0.510687106603611</v>
      </c>
      <c r="L644" s="35" t="n">
        <v>0.0370536049383768</v>
      </c>
      <c r="M644" s="35" t="n">
        <v>0.544857700337879</v>
      </c>
    </row>
    <row r="645" customFormat="false" ht="15" hidden="false" customHeight="false" outlineLevel="0" collapsed="false">
      <c r="A645" s="2" t="n">
        <v>641</v>
      </c>
      <c r="B645" s="35" t="n">
        <v>0.333634371767837</v>
      </c>
      <c r="C645" s="35" t="n">
        <v>0.199464890546425</v>
      </c>
      <c r="D645" s="35" t="n">
        <v>2.9766374162157</v>
      </c>
      <c r="E645" s="35" t="n">
        <v>-1.01249385424232</v>
      </c>
      <c r="F645" s="35" t="n">
        <v>-1.75409065312695</v>
      </c>
      <c r="G645" s="35" t="n">
        <v>0.0230491082604154</v>
      </c>
      <c r="H645" s="35" t="n">
        <v>-1.18617943509792</v>
      </c>
      <c r="I645" s="35" t="n">
        <v>1.92384838206349</v>
      </c>
      <c r="J645" s="35" t="n">
        <v>-0.30929220842159</v>
      </c>
      <c r="K645" s="35" t="n">
        <v>1.2135981763406</v>
      </c>
      <c r="L645" s="35" t="n">
        <v>0.441384733567091</v>
      </c>
      <c r="M645" s="35" t="n">
        <v>0.720879269455769</v>
      </c>
    </row>
    <row r="646" customFormat="false" ht="15" hidden="false" customHeight="false" outlineLevel="0" collapsed="false">
      <c r="A646" s="2" t="n">
        <v>642</v>
      </c>
      <c r="B646" s="35" t="n">
        <v>0.85923366020826</v>
      </c>
      <c r="C646" s="35" t="n">
        <v>0.163731287163583</v>
      </c>
      <c r="D646" s="35" t="n">
        <v>1.19823389385919</v>
      </c>
      <c r="E646" s="35" t="n">
        <v>1.35559315208148</v>
      </c>
      <c r="F646" s="35" t="n">
        <v>-0.756655686096839</v>
      </c>
      <c r="G646" s="35" t="n">
        <v>0.600561477903174</v>
      </c>
      <c r="H646" s="35" t="n">
        <v>-1.78120596065631</v>
      </c>
      <c r="I646" s="35" t="n">
        <v>0.721167452226844</v>
      </c>
      <c r="J646" s="35" t="n">
        <v>-1.06917278598417</v>
      </c>
      <c r="K646" s="35" t="n">
        <v>-0.25012957507761</v>
      </c>
      <c r="L646" s="35" t="n">
        <v>-0.654717706642247</v>
      </c>
      <c r="M646" s="35" t="n">
        <v>-0.245659382208773</v>
      </c>
      <c r="N646" s="36" t="n">
        <v>73.4880656655818</v>
      </c>
    </row>
    <row r="647" customFormat="false" ht="15" hidden="false" customHeight="false" outlineLevel="0" collapsed="false">
      <c r="A647" s="2" t="n">
        <v>643</v>
      </c>
      <c r="B647" s="35" t="n">
        <v>-0.462621234494938</v>
      </c>
      <c r="C647" s="35" t="n">
        <v>0.677275804669942</v>
      </c>
      <c r="D647" s="35" t="n">
        <v>-0.460324301224568</v>
      </c>
      <c r="E647" s="35" t="n">
        <v>-0.979059058976663</v>
      </c>
      <c r="F647" s="35" t="n">
        <v>0.488937601794964</v>
      </c>
      <c r="G647" s="35" t="n">
        <v>-1.5383731183004</v>
      </c>
      <c r="H647" s="35" t="n">
        <v>-0.812969909197416</v>
      </c>
      <c r="I647" s="35" t="n">
        <v>-1.07195719985222</v>
      </c>
      <c r="J647" s="35" t="n">
        <v>-0.436408735842068</v>
      </c>
      <c r="K647" s="35" t="n">
        <v>-0.442138453150383</v>
      </c>
      <c r="L647" s="35" t="n">
        <v>1.00712330209145</v>
      </c>
      <c r="M647" s="35" t="n">
        <v>0.332299679713477</v>
      </c>
    </row>
    <row r="648" customFormat="false" ht="15" hidden="false" customHeight="false" outlineLevel="0" collapsed="false">
      <c r="A648" s="2" t="n">
        <v>644</v>
      </c>
      <c r="B648" s="35" t="n">
        <v>0.801381808333313</v>
      </c>
      <c r="C648" s="35" t="n">
        <v>2.04844363128269</v>
      </c>
      <c r="D648" s="35" t="n">
        <v>-0.153158690688474</v>
      </c>
      <c r="E648" s="35" t="n">
        <v>-1.35519864370166</v>
      </c>
      <c r="F648" s="35" t="n">
        <v>1.17304191040267</v>
      </c>
      <c r="G648" s="35" t="n">
        <v>-0.599071616116397</v>
      </c>
      <c r="H648" s="35" t="n">
        <v>0.637899303285979</v>
      </c>
      <c r="I648" s="35" t="n">
        <v>1.29915996151033</v>
      </c>
      <c r="J648" s="35" t="n">
        <v>3.47308461850668</v>
      </c>
      <c r="K648" s="35" t="n">
        <v>0.185886358846746</v>
      </c>
      <c r="L648" s="35" t="n">
        <v>-0.620002467581149</v>
      </c>
      <c r="M648" s="35" t="n">
        <v>2.88115911416114</v>
      </c>
    </row>
    <row r="649" customFormat="false" ht="15" hidden="false" customHeight="false" outlineLevel="0" collapsed="false">
      <c r="A649" s="2" t="n">
        <v>645</v>
      </c>
      <c r="B649" s="35" t="n">
        <v>-0.118025953211608</v>
      </c>
      <c r="C649" s="35" t="n">
        <v>-0.410114870247983</v>
      </c>
      <c r="D649" s="35" t="n">
        <v>-0.50197746196241</v>
      </c>
      <c r="E649" s="35" t="n">
        <v>1.98223332717265</v>
      </c>
      <c r="F649" s="35" t="n">
        <v>1.34259927986302</v>
      </c>
      <c r="G649" s="35" t="n">
        <v>1.49472379579035</v>
      </c>
      <c r="H649" s="35" t="n">
        <v>0.367967869565248</v>
      </c>
      <c r="I649" s="35" t="n">
        <v>0.303642458115777</v>
      </c>
      <c r="J649" s="35" t="n">
        <v>0.827219164434523</v>
      </c>
      <c r="K649" s="35" t="n">
        <v>-0.858134847407242</v>
      </c>
      <c r="L649" s="35" t="n">
        <v>0.760721529259555</v>
      </c>
      <c r="M649" s="35" t="n">
        <v>-0.973915326795187</v>
      </c>
    </row>
    <row r="650" customFormat="false" ht="15" hidden="false" customHeight="false" outlineLevel="0" collapsed="false">
      <c r="A650" s="2" t="n">
        <v>646</v>
      </c>
      <c r="B650" s="35" t="n">
        <v>1.76290215499188</v>
      </c>
      <c r="C650" s="35" t="n">
        <v>0.362568424224437</v>
      </c>
      <c r="D650" s="35" t="n">
        <v>1.02799745180978</v>
      </c>
      <c r="E650" s="35" t="n">
        <v>-0.00375209048560096</v>
      </c>
      <c r="F650" s="35" t="n">
        <v>-0.341397461296221</v>
      </c>
      <c r="G650" s="35" t="n">
        <v>-0.292044661076462</v>
      </c>
      <c r="H650" s="35" t="n">
        <v>1.80936877686203</v>
      </c>
      <c r="I650" s="35" t="n">
        <v>1.09483601696571</v>
      </c>
      <c r="J650" s="35" t="n">
        <v>-0.316088982170614</v>
      </c>
      <c r="K650" s="35" t="n">
        <v>0.280402006510991</v>
      </c>
      <c r="L650" s="35" t="n">
        <v>1.64142667567127</v>
      </c>
      <c r="M650" s="35" t="n">
        <v>1.13096382801069</v>
      </c>
      <c r="Q650" s="36" t="n">
        <v>229.353176647266</v>
      </c>
    </row>
    <row r="651" customFormat="false" ht="15" hidden="false" customHeight="false" outlineLevel="0" collapsed="false">
      <c r="A651" s="2" t="n">
        <v>647</v>
      </c>
      <c r="B651" s="35" t="n">
        <v>1.39959163902141</v>
      </c>
      <c r="C651" s="35" t="n">
        <v>-0.980611061134018</v>
      </c>
      <c r="D651" s="35" t="n">
        <v>0.605769586336901</v>
      </c>
      <c r="E651" s="35" t="n">
        <v>-0.149884702358357</v>
      </c>
      <c r="F651" s="35" t="n">
        <v>-1.3415927136991</v>
      </c>
      <c r="G651" s="35" t="n">
        <v>-1.56641568097422</v>
      </c>
      <c r="H651" s="35" t="n">
        <v>-0.602529100010421</v>
      </c>
      <c r="I651" s="35" t="n">
        <v>-1.4080277045344</v>
      </c>
      <c r="J651" s="35" t="n">
        <v>-0.144213048276555</v>
      </c>
      <c r="K651" s="35" t="n">
        <v>-0.927257096317437</v>
      </c>
      <c r="L651" s="35" t="n">
        <v>-1.55952503745346</v>
      </c>
      <c r="M651" s="35" t="n">
        <v>-0.0883272379488641</v>
      </c>
    </row>
    <row r="652" customFormat="false" ht="15" hidden="false" customHeight="false" outlineLevel="0" collapsed="false">
      <c r="A652" s="2" t="n">
        <v>648</v>
      </c>
      <c r="B652" s="35" t="n">
        <v>-0.439474504962845</v>
      </c>
      <c r="C652" s="35" t="n">
        <v>0.307827610773718</v>
      </c>
      <c r="D652" s="35" t="n">
        <v>-0.0819620385432304</v>
      </c>
      <c r="E652" s="35" t="n">
        <v>0.300479192833209</v>
      </c>
      <c r="F652" s="35" t="n">
        <v>-0.349575577523038</v>
      </c>
      <c r="G652" s="35" t="n">
        <v>-1.07482040734743</v>
      </c>
      <c r="H652" s="35" t="n">
        <v>0.868493001366592</v>
      </c>
      <c r="I652" s="35" t="n">
        <v>-0.396576431950958</v>
      </c>
      <c r="J652" s="35" t="n">
        <v>1.38882769822159</v>
      </c>
      <c r="K652" s="35" t="n">
        <v>-0.288118025366235</v>
      </c>
      <c r="L652" s="35" t="n">
        <v>2.04812168088729</v>
      </c>
      <c r="M652" s="35" t="n">
        <v>-0.419690247129143</v>
      </c>
    </row>
    <row r="653" customFormat="false" ht="15" hidden="false" customHeight="false" outlineLevel="0" collapsed="false">
      <c r="A653" s="2" t="n">
        <v>649</v>
      </c>
      <c r="B653" s="35" t="n">
        <v>-0.524234385517488</v>
      </c>
      <c r="C653" s="35" t="n">
        <v>-0.976517968760014</v>
      </c>
      <c r="D653" s="35" t="n">
        <v>1.269145381063</v>
      </c>
      <c r="E653" s="35" t="n">
        <v>0.696971826546973</v>
      </c>
      <c r="F653" s="35" t="n">
        <v>1.70489543634491</v>
      </c>
      <c r="G653" s="35" t="n">
        <v>0.66654510470406</v>
      </c>
      <c r="H653" s="35" t="n">
        <v>0.977963902366211</v>
      </c>
      <c r="I653" s="35" t="n">
        <v>0.381958590193241</v>
      </c>
      <c r="J653" s="35" t="n">
        <v>0.369214974489321</v>
      </c>
      <c r="K653" s="35" t="n">
        <v>-0.148470689542343</v>
      </c>
      <c r="L653" s="35" t="n">
        <v>1.0594172843751</v>
      </c>
      <c r="M653" s="35" t="n">
        <v>1.51756659644446</v>
      </c>
    </row>
    <row r="654" customFormat="false" ht="15" hidden="false" customHeight="false" outlineLevel="0" collapsed="false">
      <c r="A654" s="2" t="n">
        <v>650</v>
      </c>
      <c r="B654" s="35" t="n">
        <v>1.85172456728237</v>
      </c>
      <c r="C654" s="35" t="n">
        <v>-0.978029048441487</v>
      </c>
      <c r="D654" s="35" t="n">
        <v>0.726933389281368</v>
      </c>
      <c r="E654" s="35" t="n">
        <v>-0.0116461788740048</v>
      </c>
      <c r="F654" s="35" t="n">
        <v>0.448457522244609</v>
      </c>
      <c r="G654" s="35" t="n">
        <v>-0.572074187198238</v>
      </c>
      <c r="H654" s="35" t="n">
        <v>-0.406554137099061</v>
      </c>
      <c r="I654" s="35" t="n">
        <v>1.3956106228474</v>
      </c>
      <c r="J654" s="35" t="n">
        <v>-0.557583434892853</v>
      </c>
      <c r="K654" s="35" t="n">
        <v>-2.42173570652366</v>
      </c>
      <c r="L654" s="35" t="n">
        <v>1.39960285410237</v>
      </c>
      <c r="M654" s="35" t="n">
        <v>0.802741848997163</v>
      </c>
    </row>
    <row r="655" customFormat="false" ht="15" hidden="false" customHeight="false" outlineLevel="0" collapsed="false">
      <c r="A655" s="2" t="n">
        <v>651</v>
      </c>
      <c r="B655" s="35" t="n">
        <v>-0.850321299687181</v>
      </c>
      <c r="C655" s="35" t="n">
        <v>0.806281231592821</v>
      </c>
      <c r="D655" s="35" t="n">
        <v>-0.709834394218252</v>
      </c>
      <c r="E655" s="35" t="n">
        <v>0.46147089147017</v>
      </c>
      <c r="F655" s="35" t="n">
        <v>0.495136121786458</v>
      </c>
      <c r="G655" s="35" t="n">
        <v>0.897448379323217</v>
      </c>
      <c r="H655" s="35" t="n">
        <v>0.573631604716181</v>
      </c>
      <c r="I655" s="35" t="n">
        <v>-0.0758687333598069</v>
      </c>
      <c r="J655" s="35" t="n">
        <v>0.0323053231262943</v>
      </c>
      <c r="K655" s="35" t="n">
        <v>0.0999109572390352</v>
      </c>
      <c r="L655" s="35" t="n">
        <v>-0.112422712758278</v>
      </c>
      <c r="M655" s="35" t="n">
        <v>-1.29607051846283</v>
      </c>
    </row>
    <row r="656" customFormat="false" ht="15" hidden="false" customHeight="false" outlineLevel="0" collapsed="false">
      <c r="A656" s="2" t="n">
        <v>652</v>
      </c>
      <c r="B656" s="35" t="n">
        <v>1.17339428187185</v>
      </c>
      <c r="C656" s="35" t="n">
        <v>-0.928656424158897</v>
      </c>
      <c r="D656" s="35" t="n">
        <v>0.316743839776512</v>
      </c>
      <c r="E656" s="35" t="n">
        <v>0.809498536746586</v>
      </c>
      <c r="F656" s="35" t="n">
        <v>-0.268156092126349</v>
      </c>
      <c r="G656" s="35" t="n">
        <v>-0.327105646326008</v>
      </c>
      <c r="H656" s="35" t="n">
        <v>1.55970170966599</v>
      </c>
      <c r="I656" s="35" t="n">
        <v>-0.375137087812345</v>
      </c>
      <c r="J656" s="35" t="n">
        <v>0.164203776273174</v>
      </c>
      <c r="K656" s="35" t="n">
        <v>-1.26468754140164</v>
      </c>
      <c r="L656" s="35" t="n">
        <v>0.138208830665161</v>
      </c>
      <c r="M656" s="35" t="n">
        <v>-2.17639283022785</v>
      </c>
    </row>
    <row r="657" customFormat="false" ht="15" hidden="false" customHeight="false" outlineLevel="0" collapsed="false">
      <c r="A657" s="2" t="n">
        <v>653</v>
      </c>
      <c r="B657" s="35" t="n">
        <v>-0.389172195365924</v>
      </c>
      <c r="C657" s="35" t="n">
        <v>-1.06356110618936</v>
      </c>
      <c r="D657" s="35" t="n">
        <v>-0.285622886914847</v>
      </c>
      <c r="E657" s="35" t="n">
        <v>0.832835803130484</v>
      </c>
      <c r="F657" s="35" t="n">
        <v>0.287300853192966</v>
      </c>
      <c r="G657" s="35" t="n">
        <v>-0.411934064973254</v>
      </c>
      <c r="H657" s="35" t="n">
        <v>0.585628404896644</v>
      </c>
      <c r="I657" s="35" t="n">
        <v>0.0811553030123696</v>
      </c>
      <c r="J657" s="35" t="n">
        <v>0.598552281156782</v>
      </c>
      <c r="K657" s="35" t="n">
        <v>-1.08719763291848</v>
      </c>
      <c r="L657" s="35" t="n">
        <v>0.0560931418114904</v>
      </c>
      <c r="M657" s="35" t="n">
        <v>-0.916949179181861</v>
      </c>
      <c r="S657" s="36" t="n">
        <v>180.468422398014</v>
      </c>
      <c r="V657" s="36" t="n">
        <v>178.252943710374</v>
      </c>
    </row>
    <row r="658" customFormat="false" ht="15" hidden="false" customHeight="false" outlineLevel="0" collapsed="false">
      <c r="A658" s="2" t="n">
        <v>654</v>
      </c>
      <c r="B658" s="35" t="n">
        <v>-1.13093419218147</v>
      </c>
      <c r="C658" s="35" t="n">
        <v>1.06314039327622</v>
      </c>
      <c r="D658" s="35" t="n">
        <v>-1.70117156415933</v>
      </c>
      <c r="E658" s="35" t="n">
        <v>-0.404361596588112</v>
      </c>
      <c r="F658" s="35" t="n">
        <v>-0.89615540138913</v>
      </c>
      <c r="G658" s="35" t="n">
        <v>0.210352655662422</v>
      </c>
      <c r="H658" s="35" t="n">
        <v>0.35362042832331</v>
      </c>
      <c r="I658" s="35" t="n">
        <v>-1.2358344176679</v>
      </c>
      <c r="J658" s="35" t="n">
        <v>-0.204423174726526</v>
      </c>
      <c r="K658" s="35" t="n">
        <v>-0.914667397779307</v>
      </c>
      <c r="L658" s="35" t="n">
        <v>0.815423694530657</v>
      </c>
      <c r="M658" s="35" t="n">
        <v>0.609233168067017</v>
      </c>
    </row>
    <row r="659" customFormat="false" ht="15" hidden="false" customHeight="false" outlineLevel="0" collapsed="false">
      <c r="A659" s="2" t="n">
        <v>655</v>
      </c>
      <c r="B659" s="35" t="n">
        <v>1.74665040511009</v>
      </c>
      <c r="C659" s="35" t="n">
        <v>-0.303377411340459</v>
      </c>
      <c r="D659" s="35" t="n">
        <v>0.148278145981452</v>
      </c>
      <c r="E659" s="35" t="n">
        <v>-0.264691004652151</v>
      </c>
      <c r="F659" s="35" t="n">
        <v>1.17998491626782</v>
      </c>
      <c r="G659" s="35" t="n">
        <v>-1.80076570779192</v>
      </c>
      <c r="H659" s="35" t="n">
        <v>-1.10631594757616</v>
      </c>
      <c r="I659" s="35" t="n">
        <v>-0.323356605012907</v>
      </c>
      <c r="J659" s="35" t="n">
        <v>1.46779845917544</v>
      </c>
      <c r="K659" s="35" t="n">
        <v>-0.687424431549902</v>
      </c>
      <c r="L659" s="35" t="n">
        <v>-0.929066744702187</v>
      </c>
      <c r="M659" s="35" t="n">
        <v>2.36468656312168</v>
      </c>
    </row>
    <row r="660" customFormat="false" ht="15" hidden="false" customHeight="false" outlineLevel="0" collapsed="false">
      <c r="A660" s="2" t="n">
        <v>656</v>
      </c>
      <c r="B660" s="35" t="n">
        <v>0.460079549187224</v>
      </c>
      <c r="C660" s="35" t="n">
        <v>-0.533624813711792</v>
      </c>
      <c r="D660" s="35" t="n">
        <v>0.633411054647964</v>
      </c>
      <c r="E660" s="35" t="n">
        <v>0.084071990916541</v>
      </c>
      <c r="F660" s="35" t="n">
        <v>-0.891474117255723</v>
      </c>
      <c r="G660" s="35" t="n">
        <v>-0.0945378280727358</v>
      </c>
      <c r="H660" s="35" t="n">
        <v>0.552518503780218</v>
      </c>
      <c r="I660" s="35" t="n">
        <v>-2.23316871995233</v>
      </c>
      <c r="J660" s="35" t="n">
        <v>1.81885990133671</v>
      </c>
      <c r="K660" s="35" t="n">
        <v>-0.438864518966426</v>
      </c>
      <c r="L660" s="35" t="n">
        <v>0.520451003614694</v>
      </c>
      <c r="M660" s="35" t="n">
        <v>1.21697998246996</v>
      </c>
    </row>
    <row r="661" customFormat="false" ht="15" hidden="false" customHeight="false" outlineLevel="0" collapsed="false">
      <c r="A661" s="2" t="n">
        <v>657</v>
      </c>
      <c r="B661" s="35" t="n">
        <v>-1.00496593598763</v>
      </c>
      <c r="C661" s="35" t="n">
        <v>1.66638171787642</v>
      </c>
      <c r="D661" s="35" t="n">
        <v>-0.147936563563801</v>
      </c>
      <c r="E661" s="35" t="n">
        <v>0.37202464999552</v>
      </c>
      <c r="F661" s="35" t="n">
        <v>-1.1241716002078</v>
      </c>
      <c r="G661" s="35" t="n">
        <v>-1.08487123310726</v>
      </c>
      <c r="H661" s="35" t="n">
        <v>0.731554163832678</v>
      </c>
      <c r="I661" s="35" t="n">
        <v>-0.696212208035009</v>
      </c>
      <c r="J661" s="35" t="n">
        <v>-0.182579279040178</v>
      </c>
      <c r="K661" s="35" t="n">
        <v>0.196170034451886</v>
      </c>
      <c r="L661" s="35" t="n">
        <v>0.146141257506433</v>
      </c>
      <c r="M661" s="35" t="n">
        <v>-1.07649769372269</v>
      </c>
      <c r="S661" s="36" t="n">
        <v>299.998446608128</v>
      </c>
    </row>
    <row r="662" customFormat="false" ht="15" hidden="false" customHeight="false" outlineLevel="0" collapsed="false">
      <c r="A662" s="2" t="n">
        <v>658</v>
      </c>
      <c r="B662" s="35" t="n">
        <v>-0.209263854265954</v>
      </c>
      <c r="C662" s="35" t="n">
        <v>0.504467643214827</v>
      </c>
      <c r="D662" s="35" t="n">
        <v>-0.0475192200954852</v>
      </c>
      <c r="E662" s="35" t="n">
        <v>-0.331774675169469</v>
      </c>
      <c r="F662" s="35" t="n">
        <v>0.688195775349776</v>
      </c>
      <c r="G662" s="35" t="n">
        <v>0.254120295348296</v>
      </c>
      <c r="H662" s="35" t="n">
        <v>-0.330694182858441</v>
      </c>
      <c r="I662" s="35" t="n">
        <v>-0.452694058890211</v>
      </c>
      <c r="J662" s="35" t="n">
        <v>0.477791614663815</v>
      </c>
      <c r="K662" s="35" t="n">
        <v>-1.62953772791554</v>
      </c>
      <c r="L662" s="35" t="n">
        <v>-0.186967975813592</v>
      </c>
      <c r="M662" s="35" t="n">
        <v>-0.261161500551891</v>
      </c>
    </row>
    <row r="663" customFormat="false" ht="15" hidden="false" customHeight="false" outlineLevel="0" collapsed="false">
      <c r="A663" s="2" t="n">
        <v>659</v>
      </c>
      <c r="B663" s="35" t="n">
        <v>-0.702704627411777</v>
      </c>
      <c r="C663" s="35" t="n">
        <v>-0.822190983920769</v>
      </c>
      <c r="D663" s="35" t="n">
        <v>0.437363107445382</v>
      </c>
      <c r="E663" s="35" t="n">
        <v>2.07119495956591</v>
      </c>
      <c r="F663" s="35" t="n">
        <v>-0.744310458758662</v>
      </c>
      <c r="G663" s="35" t="n">
        <v>0.494726232143596</v>
      </c>
      <c r="H663" s="35" t="n">
        <v>1.0201022197579</v>
      </c>
      <c r="I663" s="35" t="n">
        <v>0.234624610097108</v>
      </c>
      <c r="J663" s="35" t="n">
        <v>-1.05668598665363</v>
      </c>
      <c r="K663" s="35" t="n">
        <v>0.787777786496424</v>
      </c>
      <c r="L663" s="35" t="n">
        <v>-1.97562698330452</v>
      </c>
      <c r="M663" s="35" t="n">
        <v>-0.462127882758754</v>
      </c>
    </row>
    <row r="664" customFormat="false" ht="15" hidden="false" customHeight="false" outlineLevel="0" collapsed="false">
      <c r="A664" s="2" t="n">
        <v>660</v>
      </c>
      <c r="B664" s="35" t="n">
        <v>-0.936002741135527</v>
      </c>
      <c r="C664" s="35" t="n">
        <v>1.37352712347602</v>
      </c>
      <c r="D664" s="35" t="n">
        <v>-0.983869178708694</v>
      </c>
      <c r="E664" s="35" t="n">
        <v>-0.666343104930632</v>
      </c>
      <c r="F664" s="35" t="n">
        <v>0.249223213428091</v>
      </c>
      <c r="G664" s="35" t="n">
        <v>0.780645855050383</v>
      </c>
      <c r="H664" s="35" t="n">
        <v>-1.21076259616213</v>
      </c>
      <c r="I664" s="35" t="n">
        <v>1.59513329785031</v>
      </c>
      <c r="J664" s="35" t="n">
        <v>0.189111195978091</v>
      </c>
      <c r="K664" s="35" t="n">
        <v>0.752028847157634</v>
      </c>
      <c r="L664" s="35" t="n">
        <v>-0.890048426682337</v>
      </c>
      <c r="M664" s="35" t="n">
        <v>-0.132625106235212</v>
      </c>
    </row>
    <row r="665" customFormat="false" ht="15" hidden="false" customHeight="false" outlineLevel="0" collapsed="false">
      <c r="A665" s="2" t="n">
        <v>661</v>
      </c>
      <c r="B665" s="35" t="n">
        <v>-0.0768609227580749</v>
      </c>
      <c r="C665" s="35" t="n">
        <v>-1.55919722001616</v>
      </c>
      <c r="D665" s="35" t="n">
        <v>2.26159199764151</v>
      </c>
      <c r="E665" s="35" t="n">
        <v>-0.270697743524573</v>
      </c>
      <c r="F665" s="35" t="n">
        <v>-0.185928110932859</v>
      </c>
      <c r="G665" s="35" t="n">
        <v>1.38939587616911</v>
      </c>
      <c r="H665" s="35" t="n">
        <v>0.0689894772697802</v>
      </c>
      <c r="I665" s="35" t="n">
        <v>-0.250928390266829</v>
      </c>
      <c r="J665" s="35" t="n">
        <v>0.574746490263218</v>
      </c>
      <c r="K665" s="35" t="n">
        <v>-0.0231844895215435</v>
      </c>
      <c r="L665" s="35" t="n">
        <v>-0.659486193760167</v>
      </c>
      <c r="M665" s="35" t="n">
        <v>-0.484409268066483</v>
      </c>
    </row>
    <row r="666" customFormat="false" ht="15" hidden="false" customHeight="false" outlineLevel="0" collapsed="false">
      <c r="A666" s="2" t="n">
        <v>662</v>
      </c>
      <c r="B666" s="35" t="n">
        <v>1.1189211806196</v>
      </c>
      <c r="C666" s="35" t="n">
        <v>0.247483259000708</v>
      </c>
      <c r="D666" s="35" t="n">
        <v>-0.521638969747079</v>
      </c>
      <c r="E666" s="35" t="n">
        <v>0.546225929109071</v>
      </c>
      <c r="F666" s="35" t="n">
        <v>0.0508257385391028</v>
      </c>
      <c r="G666" s="35" t="n">
        <v>0.491031178911436</v>
      </c>
      <c r="H666" s="35" t="n">
        <v>0.18367630669349</v>
      </c>
      <c r="I666" s="35" t="n">
        <v>-0.679833602342227</v>
      </c>
      <c r="J666" s="35" t="n">
        <v>0.326715531752127</v>
      </c>
      <c r="K666" s="35" t="n">
        <v>1.16907663107411</v>
      </c>
      <c r="L666" s="35" t="n">
        <v>0.368465865920828</v>
      </c>
      <c r="M666" s="35" t="n">
        <v>-0.494683646848274</v>
      </c>
    </row>
    <row r="667" customFormat="false" ht="15" hidden="false" customHeight="false" outlineLevel="0" collapsed="false">
      <c r="A667" s="2" t="n">
        <v>663</v>
      </c>
      <c r="B667" s="35" t="n">
        <v>-1.38212646781361</v>
      </c>
      <c r="C667" s="35" t="n">
        <v>0.57209880206506</v>
      </c>
      <c r="D667" s="35" t="n">
        <v>0.295428211645683</v>
      </c>
      <c r="E667" s="35" t="n">
        <v>-1.24954330420363</v>
      </c>
      <c r="F667" s="35" t="n">
        <v>-0.551737968857186</v>
      </c>
      <c r="G667" s="35" t="n">
        <v>-1.3016042410437</v>
      </c>
      <c r="H667" s="35" t="n">
        <v>0.947928036820208</v>
      </c>
      <c r="I667" s="35" t="n">
        <v>0.102101939899085</v>
      </c>
      <c r="J667" s="35" t="n">
        <v>-1.47537438381261</v>
      </c>
      <c r="K667" s="35" t="n">
        <v>-0.159459689339762</v>
      </c>
      <c r="L667" s="35" t="n">
        <v>-0.218839890703619</v>
      </c>
      <c r="M667" s="35" t="n">
        <v>2.07604914797129</v>
      </c>
    </row>
    <row r="668" customFormat="false" ht="15" hidden="false" customHeight="false" outlineLevel="0" collapsed="false">
      <c r="A668" s="2" t="n">
        <v>664</v>
      </c>
      <c r="B668" s="35" t="n">
        <v>0.522694615845877</v>
      </c>
      <c r="C668" s="35" t="n">
        <v>-1.24804264194328</v>
      </c>
      <c r="D668" s="35" t="n">
        <v>1.03232454843539</v>
      </c>
      <c r="E668" s="35" t="n">
        <v>0.494375746166488</v>
      </c>
      <c r="F668" s="35" t="n">
        <v>0.443632725502382</v>
      </c>
      <c r="G668" s="35" t="n">
        <v>2.36854798722031</v>
      </c>
      <c r="H668" s="35" t="n">
        <v>-1.82149835082511</v>
      </c>
      <c r="I668" s="35" t="n">
        <v>-0.504521959123875</v>
      </c>
      <c r="J668" s="35" t="n">
        <v>1.28266570073998</v>
      </c>
      <c r="K668" s="35" t="n">
        <v>0.741225052942723</v>
      </c>
      <c r="L668" s="35" t="n">
        <v>1.03735536471284</v>
      </c>
      <c r="M668" s="35" t="n">
        <v>0.0324262370189881</v>
      </c>
    </row>
    <row r="669" customFormat="false" ht="15" hidden="false" customHeight="false" outlineLevel="0" collapsed="false">
      <c r="A669" s="2" t="n">
        <v>665</v>
      </c>
      <c r="B669" s="35" t="n">
        <v>-1.42410791477966</v>
      </c>
      <c r="C669" s="35" t="n">
        <v>0.308289641119774</v>
      </c>
      <c r="D669" s="35" t="n">
        <v>2.3986043854841</v>
      </c>
      <c r="E669" s="35" t="n">
        <v>0.0764368434634983</v>
      </c>
      <c r="F669" s="35" t="n">
        <v>-0.131964259475927</v>
      </c>
      <c r="G669" s="35" t="n">
        <v>-2.00917203201921</v>
      </c>
      <c r="H669" s="35" t="n">
        <v>1.05659541855897</v>
      </c>
      <c r="I669" s="35" t="n">
        <v>-0.464860684650855</v>
      </c>
      <c r="J669" s="35" t="n">
        <v>0.773938493736204</v>
      </c>
      <c r="K669" s="35" t="n">
        <v>0.877608395955924</v>
      </c>
      <c r="L669" s="35" t="n">
        <v>1.61143169602456</v>
      </c>
      <c r="M669" s="35" t="n">
        <v>2.86234598089145</v>
      </c>
      <c r="N669" s="36" t="n">
        <v>103.236314965294</v>
      </c>
    </row>
    <row r="670" customFormat="false" ht="15" hidden="false" customHeight="false" outlineLevel="0" collapsed="false">
      <c r="A670" s="2" t="n">
        <v>666</v>
      </c>
      <c r="B670" s="35" t="n">
        <v>-0.0464875556267292</v>
      </c>
      <c r="C670" s="35" t="n">
        <v>-1.35517092289389</v>
      </c>
      <c r="D670" s="35" t="n">
        <v>0.283715014253952</v>
      </c>
      <c r="E670" s="35" t="n">
        <v>-0.215444985433834</v>
      </c>
      <c r="F670" s="35" t="n">
        <v>0.775177304951727</v>
      </c>
      <c r="G670" s="35" t="n">
        <v>-0.410100675331245</v>
      </c>
      <c r="H670" s="35" t="n">
        <v>0.232669042479978</v>
      </c>
      <c r="I670" s="35" t="n">
        <v>-0.942807475111305</v>
      </c>
      <c r="J670" s="35" t="n">
        <v>-0.731307202455269</v>
      </c>
      <c r="K670" s="35" t="n">
        <v>0.017041255915661</v>
      </c>
      <c r="L670" s="35" t="n">
        <v>0.244332236498618</v>
      </c>
      <c r="M670" s="35" t="n">
        <v>-1.17902470827267</v>
      </c>
      <c r="Y670" s="36" t="n">
        <v>143.453548295259</v>
      </c>
    </row>
    <row r="671" customFormat="false" ht="15" hidden="false" customHeight="false" outlineLevel="0" collapsed="false">
      <c r="A671" s="2" t="n">
        <v>667</v>
      </c>
      <c r="B671" s="35" t="n">
        <v>-1.41976294772527</v>
      </c>
      <c r="C671" s="35" t="n">
        <v>0.163336797907243</v>
      </c>
      <c r="D671" s="35" t="n">
        <v>-1.04627560901103</v>
      </c>
      <c r="E671" s="35" t="n">
        <v>0.217271666557776</v>
      </c>
      <c r="F671" s="35" t="n">
        <v>-0.902672965775053</v>
      </c>
      <c r="G671" s="35" t="n">
        <v>-1.57100052293746</v>
      </c>
      <c r="H671" s="35" t="n">
        <v>0.504848329371023</v>
      </c>
      <c r="I671" s="35" t="n">
        <v>1.02795145749705</v>
      </c>
      <c r="J671" s="35" t="n">
        <v>-1.99834952802761</v>
      </c>
      <c r="K671" s="35" t="n">
        <v>-1.73222852904513</v>
      </c>
      <c r="L671" s="35" t="n">
        <v>0.280632818796568</v>
      </c>
      <c r="M671" s="35" t="n">
        <v>-0.880888886082872</v>
      </c>
    </row>
    <row r="672" customFormat="false" ht="15" hidden="false" customHeight="false" outlineLevel="0" collapsed="false">
      <c r="A672" s="2" t="n">
        <v>668</v>
      </c>
      <c r="B672" s="35" t="n">
        <v>-1.3156476696041</v>
      </c>
      <c r="C672" s="35" t="n">
        <v>-1.00768575755985</v>
      </c>
      <c r="D672" s="35" t="n">
        <v>1.16574849654594</v>
      </c>
      <c r="E672" s="35" t="n">
        <v>-0.418374292423432</v>
      </c>
      <c r="F672" s="35" t="n">
        <v>1.12919581402226</v>
      </c>
      <c r="G672" s="35" t="n">
        <v>0.766001445021995</v>
      </c>
      <c r="H672" s="35" t="n">
        <v>-0.64415273064531</v>
      </c>
      <c r="I672" s="35" t="n">
        <v>-0.0273602130182533</v>
      </c>
      <c r="J672" s="35" t="n">
        <v>0.741354037990061</v>
      </c>
      <c r="K672" s="35" t="n">
        <v>0.0957923235580559</v>
      </c>
      <c r="L672" s="35" t="n">
        <v>-0.571312540632302</v>
      </c>
      <c r="M672" s="35" t="n">
        <v>0.0071060208147323</v>
      </c>
    </row>
    <row r="673" customFormat="false" ht="15" hidden="false" customHeight="false" outlineLevel="0" collapsed="false">
      <c r="A673" s="2" t="n">
        <v>669</v>
      </c>
      <c r="B673" s="35" t="n">
        <v>-0.673726719739369</v>
      </c>
      <c r="C673" s="35" t="n">
        <v>0.761351159631374</v>
      </c>
      <c r="D673" s="35" t="n">
        <v>1.0802963926343</v>
      </c>
      <c r="E673" s="35" t="n">
        <v>-0.647365044808919</v>
      </c>
      <c r="F673" s="35" t="n">
        <v>-0.713441280134729</v>
      </c>
      <c r="G673" s="35" t="n">
        <v>1.32618667824258</v>
      </c>
      <c r="H673" s="35" t="n">
        <v>-1.14268748195945</v>
      </c>
      <c r="I673" s="35" t="n">
        <v>0.833369986756597</v>
      </c>
      <c r="J673" s="35" t="n">
        <v>0.907341523813985</v>
      </c>
      <c r="K673" s="35" t="n">
        <v>-0.475957091734032</v>
      </c>
      <c r="L673" s="35" t="n">
        <v>0.0264952342854794</v>
      </c>
      <c r="M673" s="35" t="n">
        <v>-0.640584057643475</v>
      </c>
    </row>
    <row r="674" customFormat="false" ht="15" hidden="false" customHeight="false" outlineLevel="0" collapsed="false">
      <c r="A674" s="2" t="n">
        <v>670</v>
      </c>
      <c r="B674" s="35" t="n">
        <v>0.996930958015607</v>
      </c>
      <c r="C674" s="35" t="n">
        <v>1.88148109896297</v>
      </c>
      <c r="D674" s="35" t="n">
        <v>2.02660786675808</v>
      </c>
      <c r="E674" s="35" t="n">
        <v>0.280457286996812</v>
      </c>
      <c r="F674" s="35" t="n">
        <v>0.00970619855866565</v>
      </c>
      <c r="G674" s="35" t="n">
        <v>0.862624217259307</v>
      </c>
      <c r="H674" s="35" t="n">
        <v>1.61879058285036</v>
      </c>
      <c r="I674" s="35" t="n">
        <v>0.105155521041166</v>
      </c>
      <c r="J674" s="35" t="n">
        <v>-0.902601654303518</v>
      </c>
      <c r="K674" s="35" t="n">
        <v>0.665897358252009</v>
      </c>
      <c r="L674" s="35" t="n">
        <v>1.87951484426527</v>
      </c>
      <c r="M674" s="35" t="n">
        <v>0.141053508527388</v>
      </c>
    </row>
    <row r="675" customFormat="false" ht="15" hidden="false" customHeight="false" outlineLevel="0" collapsed="false">
      <c r="A675" s="2" t="n">
        <v>671</v>
      </c>
      <c r="B675" s="35" t="n">
        <v>0.833212173583027</v>
      </c>
      <c r="C675" s="35" t="n">
        <v>0.360665984904641</v>
      </c>
      <c r="D675" s="35" t="n">
        <v>0.653137827245975</v>
      </c>
      <c r="E675" s="35" t="n">
        <v>0.397104585336738</v>
      </c>
      <c r="F675" s="35" t="n">
        <v>0.00899192352844279</v>
      </c>
      <c r="G675" s="35" t="n">
        <v>0.86401990583447</v>
      </c>
      <c r="H675" s="35" t="n">
        <v>0.633730120839063</v>
      </c>
      <c r="I675" s="35" t="n">
        <v>1.80269943107081</v>
      </c>
      <c r="J675" s="35" t="n">
        <v>0.252443081645006</v>
      </c>
      <c r="K675" s="35" t="n">
        <v>-0.68502209623368</v>
      </c>
      <c r="L675" s="35" t="n">
        <v>-1.18002391221348</v>
      </c>
      <c r="M675" s="35" t="n">
        <v>0.937170026845148</v>
      </c>
    </row>
    <row r="676" customFormat="false" ht="15" hidden="false" customHeight="false" outlineLevel="0" collapsed="false">
      <c r="A676" s="2" t="n">
        <v>672</v>
      </c>
      <c r="B676" s="35" t="n">
        <v>-0.140099675342084</v>
      </c>
      <c r="C676" s="35" t="n">
        <v>-0.116289684315702</v>
      </c>
      <c r="D676" s="35" t="n">
        <v>1.23571089051638</v>
      </c>
      <c r="E676" s="35" t="n">
        <v>0.20638638330268</v>
      </c>
      <c r="F676" s="35" t="n">
        <v>0.055746401987589</v>
      </c>
      <c r="G676" s="35" t="n">
        <v>-1.26683705151503</v>
      </c>
      <c r="H676" s="35" t="n">
        <v>0.0480331037868626</v>
      </c>
      <c r="I676" s="35" t="n">
        <v>1.30519998835058</v>
      </c>
      <c r="J676" s="35" t="n">
        <v>-0.641390712818752</v>
      </c>
      <c r="K676" s="35" t="n">
        <v>-1.65111728404955</v>
      </c>
      <c r="L676" s="35" t="n">
        <v>-3.16077569740579</v>
      </c>
      <c r="M676" s="35" t="n">
        <v>-1.02919469454083</v>
      </c>
    </row>
    <row r="677" customFormat="false" ht="15" hidden="false" customHeight="false" outlineLevel="0" collapsed="false">
      <c r="A677" s="2" t="n">
        <v>673</v>
      </c>
      <c r="B677" s="35" t="n">
        <v>-0.322345079931425</v>
      </c>
      <c r="C677" s="35" t="n">
        <v>-0.38071775582936</v>
      </c>
      <c r="D677" s="35" t="n">
        <v>-2.30518253422718</v>
      </c>
      <c r="E677" s="35" t="n">
        <v>-1.99003999253583</v>
      </c>
      <c r="F677" s="35" t="n">
        <v>1.09030323581575</v>
      </c>
      <c r="G677" s="35" t="n">
        <v>0.0949706293441662</v>
      </c>
      <c r="H677" s="35" t="n">
        <v>-0.233611507466244</v>
      </c>
      <c r="I677" s="35" t="n">
        <v>0.264382232863181</v>
      </c>
      <c r="J677" s="35" t="n">
        <v>-0.61283011706388</v>
      </c>
      <c r="K677" s="35" t="n">
        <v>-0.144741856640564</v>
      </c>
      <c r="L677" s="35" t="n">
        <v>1.49308695625249</v>
      </c>
      <c r="M677" s="35" t="n">
        <v>0.148535362592335</v>
      </c>
    </row>
    <row r="678" customFormat="false" ht="15" hidden="false" customHeight="false" outlineLevel="0" collapsed="false">
      <c r="A678" s="2" t="n">
        <v>674</v>
      </c>
      <c r="B678" s="35" t="n">
        <v>0.109684792423984</v>
      </c>
      <c r="C678" s="35" t="n">
        <v>-1.12650032320872</v>
      </c>
      <c r="D678" s="35" t="n">
        <v>-2.25999340098482</v>
      </c>
      <c r="E678" s="35" t="n">
        <v>0.697116124600098</v>
      </c>
      <c r="F678" s="35" t="n">
        <v>0.239746292516261</v>
      </c>
      <c r="G678" s="35" t="n">
        <v>0.71698459866034</v>
      </c>
      <c r="H678" s="35" t="n">
        <v>-0.620544328945356</v>
      </c>
      <c r="I678" s="35" t="n">
        <v>-0.469139100007176</v>
      </c>
      <c r="J678" s="35" t="n">
        <v>1.58515166838415</v>
      </c>
      <c r="K678" s="35" t="n">
        <v>0.0999380151619073</v>
      </c>
      <c r="L678" s="35" t="n">
        <v>0.654963074473831</v>
      </c>
      <c r="M678" s="35" t="n">
        <v>-1.38772579045184</v>
      </c>
    </row>
    <row r="679" customFormat="false" ht="15" hidden="false" customHeight="false" outlineLevel="0" collapsed="false">
      <c r="A679" s="2" t="n">
        <v>675</v>
      </c>
      <c r="B679" s="35" t="n">
        <v>2.80696120656137</v>
      </c>
      <c r="C679" s="35" t="n">
        <v>-0.790594900295227</v>
      </c>
      <c r="D679" s="35" t="n">
        <v>-0.616063211120798</v>
      </c>
      <c r="E679" s="35" t="n">
        <v>-0.949727398052156</v>
      </c>
      <c r="F679" s="35" t="n">
        <v>1.61070018166499</v>
      </c>
      <c r="G679" s="35" t="n">
        <v>-0.0812319237561349</v>
      </c>
      <c r="H679" s="35" t="n">
        <v>-0.769343903242172</v>
      </c>
      <c r="I679" s="35" t="n">
        <v>-0.602509769773924</v>
      </c>
      <c r="J679" s="35" t="n">
        <v>0.433320699901534</v>
      </c>
      <c r="K679" s="35" t="n">
        <v>-0.398197967333779</v>
      </c>
      <c r="L679" s="35" t="n">
        <v>-0.333288807699551</v>
      </c>
      <c r="M679" s="35" t="n">
        <v>0.898342188273411</v>
      </c>
      <c r="N679" s="36" t="n">
        <v>153.210029731458</v>
      </c>
      <c r="V679" s="36" t="n">
        <v>57.7167349781938</v>
      </c>
    </row>
    <row r="680" customFormat="false" ht="15" hidden="false" customHeight="false" outlineLevel="0" collapsed="false">
      <c r="A680" s="2" t="n">
        <v>676</v>
      </c>
      <c r="B680" s="35" t="n">
        <v>0.339939514400232</v>
      </c>
      <c r="C680" s="35" t="n">
        <v>0.374366903007201</v>
      </c>
      <c r="D680" s="35" t="n">
        <v>-0.492620975867787</v>
      </c>
      <c r="E680" s="35" t="n">
        <v>-0.636309313989562</v>
      </c>
      <c r="F680" s="35" t="n">
        <v>0.756965805386715</v>
      </c>
      <c r="G680" s="35" t="n">
        <v>-0.103434799120597</v>
      </c>
      <c r="H680" s="35" t="n">
        <v>0.352497876991303</v>
      </c>
      <c r="I680" s="35" t="n">
        <v>2.32668167474749</v>
      </c>
      <c r="J680" s="35" t="n">
        <v>0.100698577793965</v>
      </c>
      <c r="K680" s="35" t="n">
        <v>-0.44135689382636</v>
      </c>
      <c r="L680" s="35" t="n">
        <v>1.2723397085962</v>
      </c>
      <c r="M680" s="35" t="n">
        <v>-0.099460185632859</v>
      </c>
      <c r="X680" s="36" t="n">
        <v>84.9763822933847</v>
      </c>
    </row>
    <row r="681" customFormat="false" ht="15" hidden="false" customHeight="false" outlineLevel="0" collapsed="false">
      <c r="A681" s="2" t="n">
        <v>677</v>
      </c>
      <c r="B681" s="35" t="n">
        <v>-0.13760988909272</v>
      </c>
      <c r="C681" s="35" t="n">
        <v>-1.15633754258004</v>
      </c>
      <c r="D681" s="35" t="n">
        <v>-0.561254470547818</v>
      </c>
      <c r="E681" s="35" t="n">
        <v>0.97939966985313</v>
      </c>
      <c r="F681" s="35" t="n">
        <v>-0.840434261311499</v>
      </c>
      <c r="G681" s="35" t="n">
        <v>0.732973341043893</v>
      </c>
      <c r="H681" s="35" t="n">
        <v>-0.254573721000688</v>
      </c>
      <c r="I681" s="35" t="n">
        <v>0.318480416075963</v>
      </c>
      <c r="J681" s="35" t="n">
        <v>0.533734777763459</v>
      </c>
      <c r="K681" s="35" t="n">
        <v>-2.28993196236363</v>
      </c>
      <c r="L681" s="35" t="n">
        <v>-0.472442312375587</v>
      </c>
      <c r="M681" s="35" t="n">
        <v>-0.141092295851829</v>
      </c>
    </row>
    <row r="682" customFormat="false" ht="15" hidden="false" customHeight="false" outlineLevel="0" collapsed="false">
      <c r="A682" s="2" t="n">
        <v>678</v>
      </c>
      <c r="B682" s="35" t="n">
        <v>-0.490084303842128</v>
      </c>
      <c r="C682" s="35" t="n">
        <v>0.792723620587139</v>
      </c>
      <c r="D682" s="35" t="n">
        <v>-1.0526625829548</v>
      </c>
      <c r="E682" s="35" t="n">
        <v>-0.495399379069903</v>
      </c>
      <c r="F682" s="35" t="n">
        <v>0.270429161885789</v>
      </c>
      <c r="G682" s="35" t="n">
        <v>0.861125191351662</v>
      </c>
      <c r="H682" s="35" t="n">
        <v>-0.185899846676574</v>
      </c>
      <c r="I682" s="35" t="n">
        <v>0.277426587062186</v>
      </c>
      <c r="J682" s="35" t="n">
        <v>-2.32431520096153</v>
      </c>
      <c r="K682" s="35" t="n">
        <v>-0.365607588469119</v>
      </c>
      <c r="L682" s="35" t="n">
        <v>-2.12950480213343</v>
      </c>
      <c r="M682" s="35" t="n">
        <v>-0.630445155423003</v>
      </c>
      <c r="O682" s="36" t="n">
        <v>102.374423485218</v>
      </c>
    </row>
    <row r="683" customFormat="false" ht="15" hidden="false" customHeight="false" outlineLevel="0" collapsed="false">
      <c r="A683" s="2" t="n">
        <v>679</v>
      </c>
      <c r="B683" s="35" t="n">
        <v>-0.318867755764021</v>
      </c>
      <c r="C683" s="35" t="n">
        <v>1.77464233596956</v>
      </c>
      <c r="D683" s="35" t="n">
        <v>-0.518823563685076</v>
      </c>
      <c r="E683" s="35" t="n">
        <v>-0.460163096114962</v>
      </c>
      <c r="F683" s="35" t="n">
        <v>-1.46501292065544</v>
      </c>
      <c r="G683" s="35" t="n">
        <v>0.144544915588128</v>
      </c>
      <c r="H683" s="35" t="n">
        <v>0.226484500332671</v>
      </c>
      <c r="I683" s="35" t="n">
        <v>-1.63633440847789</v>
      </c>
      <c r="J683" s="35" t="n">
        <v>-0.0950768486525936</v>
      </c>
      <c r="K683" s="35" t="n">
        <v>0.196370873435608</v>
      </c>
      <c r="L683" s="35" t="n">
        <v>0.985568168804654</v>
      </c>
      <c r="M683" s="35" t="n">
        <v>-1.1846537918617</v>
      </c>
    </row>
    <row r="684" customFormat="false" ht="15" hidden="false" customHeight="false" outlineLevel="0" collapsed="false">
      <c r="A684" s="2" t="n">
        <v>680</v>
      </c>
      <c r="B684" s="35" t="n">
        <v>0.610688405330411</v>
      </c>
      <c r="C684" s="35" t="n">
        <v>-0.767606018305364</v>
      </c>
      <c r="D684" s="35" t="n">
        <v>0.0568730895355681</v>
      </c>
      <c r="E684" s="35" t="n">
        <v>-0.195617608740634</v>
      </c>
      <c r="F684" s="35" t="n">
        <v>-2.59752629990189</v>
      </c>
      <c r="G684" s="35" t="n">
        <v>-1.62557837010088</v>
      </c>
      <c r="H684" s="35" t="n">
        <v>1.57927878667913</v>
      </c>
      <c r="I684" s="35" t="n">
        <v>0.0116443792435523</v>
      </c>
      <c r="J684" s="35" t="n">
        <v>-0.412592073664566</v>
      </c>
      <c r="K684" s="35" t="n">
        <v>-0.543747995193495</v>
      </c>
      <c r="L684" s="35" t="n">
        <v>0.392094527932451</v>
      </c>
      <c r="M684" s="35" t="n">
        <v>0.517860164213319</v>
      </c>
    </row>
    <row r="685" customFormat="false" ht="15" hidden="false" customHeight="false" outlineLevel="0" collapsed="false">
      <c r="A685" s="2" t="n">
        <v>681</v>
      </c>
      <c r="B685" s="35" t="n">
        <v>0.569122924439028</v>
      </c>
      <c r="C685" s="35" t="n">
        <v>-0.558796165643398</v>
      </c>
      <c r="D685" s="35" t="n">
        <v>0.444758795019061</v>
      </c>
      <c r="E685" s="35" t="n">
        <v>1.6827789019211</v>
      </c>
      <c r="F685" s="35" t="n">
        <v>-1.17943860824227</v>
      </c>
      <c r="G685" s="35" t="n">
        <v>-0.456176339167899</v>
      </c>
      <c r="H685" s="35" t="n">
        <v>1.94153911026049</v>
      </c>
      <c r="I685" s="35" t="n">
        <v>-0.358308181177475</v>
      </c>
      <c r="J685" s="35" t="n">
        <v>2.25628237984195</v>
      </c>
      <c r="K685" s="35" t="n">
        <v>0.545302997765211</v>
      </c>
      <c r="L685" s="35" t="n">
        <v>-0.0520315301091088</v>
      </c>
      <c r="M685" s="35" t="n">
        <v>0.0112337737444926</v>
      </c>
    </row>
    <row r="686" customFormat="false" ht="15" hidden="false" customHeight="false" outlineLevel="0" collapsed="false">
      <c r="A686" s="2" t="n">
        <v>682</v>
      </c>
      <c r="B686" s="35" t="n">
        <v>-2.39363033819382</v>
      </c>
      <c r="C686" s="35" t="n">
        <v>-0.875208756620229</v>
      </c>
      <c r="D686" s="35" t="n">
        <v>0.983377299897038</v>
      </c>
      <c r="E686" s="35" t="n">
        <v>1.96566146453423</v>
      </c>
      <c r="F686" s="35" t="n">
        <v>-0.207545905579581</v>
      </c>
      <c r="G686" s="35" t="n">
        <v>-0.0550504665949626</v>
      </c>
      <c r="H686" s="35" t="n">
        <v>1.11144470300693</v>
      </c>
      <c r="I686" s="35" t="n">
        <v>-0.613147993296036</v>
      </c>
      <c r="J686" s="35" t="n">
        <v>0.18874319725484</v>
      </c>
      <c r="K686" s="35" t="n">
        <v>-0.246234750453665</v>
      </c>
      <c r="L686" s="35" t="n">
        <v>0.0557106120361762</v>
      </c>
      <c r="M686" s="35" t="n">
        <v>-0.673351338523182</v>
      </c>
    </row>
    <row r="687" customFormat="false" ht="15" hidden="false" customHeight="false" outlineLevel="0" collapsed="false">
      <c r="A687" s="2" t="n">
        <v>683</v>
      </c>
      <c r="B687" s="35" t="n">
        <v>2.08953881105714</v>
      </c>
      <c r="C687" s="35" t="n">
        <v>1.04979869184996</v>
      </c>
      <c r="D687" s="35" t="n">
        <v>-0.419936518674713</v>
      </c>
      <c r="E687" s="35" t="n">
        <v>0.604397015563292</v>
      </c>
      <c r="F687" s="35" t="n">
        <v>-0.00162072753624585</v>
      </c>
      <c r="G687" s="35" t="n">
        <v>-1.98243191531983</v>
      </c>
      <c r="H687" s="35" t="n">
        <v>0.351538814995118</v>
      </c>
      <c r="I687" s="35" t="n">
        <v>0.546487935169197</v>
      </c>
      <c r="J687" s="35" t="n">
        <v>1.03731950025022</v>
      </c>
      <c r="K687" s="35" t="n">
        <v>0.247252022615252</v>
      </c>
      <c r="L687" s="35" t="n">
        <v>-1.57537292452626</v>
      </c>
      <c r="M687" s="35" t="n">
        <v>-0.800287025066616</v>
      </c>
    </row>
    <row r="688" customFormat="false" ht="15" hidden="false" customHeight="false" outlineLevel="0" collapsed="false">
      <c r="A688" s="2" t="n">
        <v>684</v>
      </c>
      <c r="B688" s="35" t="n">
        <v>0.433538422104008</v>
      </c>
      <c r="C688" s="35" t="n">
        <v>-0.464180973714157</v>
      </c>
      <c r="D688" s="35" t="n">
        <v>0.572066869782639</v>
      </c>
      <c r="E688" s="35" t="n">
        <v>0.501746063749734</v>
      </c>
      <c r="F688" s="35" t="n">
        <v>-0.4821386971629</v>
      </c>
      <c r="G688" s="35" t="n">
        <v>0.727101207461749</v>
      </c>
      <c r="H688" s="35" t="n">
        <v>-1.37065448049976</v>
      </c>
      <c r="I688" s="35" t="n">
        <v>-1.74329778113562</v>
      </c>
      <c r="J688" s="35" t="n">
        <v>0.404542869682356</v>
      </c>
      <c r="K688" s="35" t="n">
        <v>0.629508100355238</v>
      </c>
      <c r="L688" s="35" t="n">
        <v>0.96894599032903</v>
      </c>
      <c r="M688" s="35" t="n">
        <v>-0.174430900479588</v>
      </c>
    </row>
    <row r="689" customFormat="false" ht="15" hidden="false" customHeight="false" outlineLevel="0" collapsed="false">
      <c r="A689" s="2" t="n">
        <v>685</v>
      </c>
      <c r="B689" s="35" t="n">
        <v>-0.103762158340175</v>
      </c>
      <c r="C689" s="35" t="n">
        <v>0.638748681036784</v>
      </c>
      <c r="D689" s="35" t="n">
        <v>1.18208744950711</v>
      </c>
      <c r="E689" s="35" t="n">
        <v>-0.92189525822365</v>
      </c>
      <c r="F689" s="35" t="n">
        <v>-0.702778482044212</v>
      </c>
      <c r="G689" s="35" t="n">
        <v>-0.778638724925241</v>
      </c>
      <c r="H689" s="35" t="n">
        <v>-0.392616572563975</v>
      </c>
      <c r="I689" s="35" t="n">
        <v>1.12379232552951</v>
      </c>
      <c r="J689" s="35" t="n">
        <v>-0.503493996499076</v>
      </c>
      <c r="K689" s="35" t="n">
        <v>-0.166176888397144</v>
      </c>
      <c r="L689" s="35" t="n">
        <v>-1.5672274242422</v>
      </c>
      <c r="M689" s="35" t="n">
        <v>0.495720144071779</v>
      </c>
    </row>
    <row r="690" customFormat="false" ht="15" hidden="false" customHeight="false" outlineLevel="0" collapsed="false">
      <c r="A690" s="2" t="n">
        <v>686</v>
      </c>
      <c r="B690" s="35" t="n">
        <v>2.66874310956383</v>
      </c>
      <c r="C690" s="35" t="n">
        <v>0.041618724362389</v>
      </c>
      <c r="D690" s="35" t="n">
        <v>0.103272714173908</v>
      </c>
      <c r="E690" s="35" t="n">
        <v>-0.233686214378118</v>
      </c>
      <c r="F690" s="35" t="n">
        <v>-1.38109332492644</v>
      </c>
      <c r="G690" s="35" t="n">
        <v>-0.685098861351796</v>
      </c>
      <c r="H690" s="35" t="n">
        <v>1.98678796923356</v>
      </c>
      <c r="I690" s="35" t="n">
        <v>0.657477176279084</v>
      </c>
      <c r="J690" s="35" t="n">
        <v>0.165356689233301</v>
      </c>
      <c r="K690" s="35" t="n">
        <v>0.655315431102934</v>
      </c>
      <c r="L690" s="35" t="n">
        <v>-0.407500517989794</v>
      </c>
      <c r="M690" s="35" t="n">
        <v>0.507527697356913</v>
      </c>
    </row>
    <row r="691" customFormat="false" ht="15" hidden="false" customHeight="false" outlineLevel="0" collapsed="false">
      <c r="A691" s="2" t="n">
        <v>687</v>
      </c>
      <c r="B691" s="35" t="n">
        <v>-1.55373888823779</v>
      </c>
      <c r="C691" s="35" t="n">
        <v>1.78204044252359</v>
      </c>
      <c r="D691" s="35" t="n">
        <v>0.031800231034012</v>
      </c>
      <c r="E691" s="35" t="n">
        <v>0.084609235565146</v>
      </c>
      <c r="F691" s="35" t="n">
        <v>-0.473907390825575</v>
      </c>
      <c r="G691" s="35" t="n">
        <v>0.257241598816242</v>
      </c>
      <c r="H691" s="35" t="n">
        <v>-0.693513412291567</v>
      </c>
      <c r="I691" s="35" t="n">
        <v>1.05312527276539</v>
      </c>
      <c r="J691" s="35" t="n">
        <v>0.062655142776584</v>
      </c>
      <c r="K691" s="35" t="n">
        <v>0.877055375834653</v>
      </c>
      <c r="L691" s="35" t="n">
        <v>1.40878600768584</v>
      </c>
      <c r="M691" s="35" t="n">
        <v>-1.78070838526416</v>
      </c>
      <c r="O691" s="36" t="n">
        <v>76.6029439007904</v>
      </c>
    </row>
    <row r="692" customFormat="false" ht="15" hidden="false" customHeight="false" outlineLevel="0" collapsed="false">
      <c r="A692" s="2" t="n">
        <v>688</v>
      </c>
      <c r="B692" s="35" t="n">
        <v>-1.25862476928297</v>
      </c>
      <c r="C692" s="35" t="n">
        <v>-0.675911223273114</v>
      </c>
      <c r="D692" s="35" t="n">
        <v>0.869426130440082</v>
      </c>
      <c r="E692" s="35" t="n">
        <v>-0.0343187563067169</v>
      </c>
      <c r="F692" s="35" t="n">
        <v>0.731822527159796</v>
      </c>
      <c r="G692" s="35" t="n">
        <v>-1.1096334734268</v>
      </c>
      <c r="H692" s="35" t="n">
        <v>-1.60558756870057</v>
      </c>
      <c r="I692" s="35" t="n">
        <v>0.121885770439119</v>
      </c>
      <c r="J692" s="35" t="n">
        <v>-0.0977434404994508</v>
      </c>
      <c r="K692" s="35" t="n">
        <v>-1.51307548412262</v>
      </c>
      <c r="L692" s="35" t="n">
        <v>0.925610721636277</v>
      </c>
      <c r="M692" s="35" t="n">
        <v>-2.01113413849375</v>
      </c>
      <c r="U692" s="36" t="n">
        <v>174.076936259604</v>
      </c>
    </row>
    <row r="693" customFormat="false" ht="15" hidden="false" customHeight="false" outlineLevel="0" collapsed="false">
      <c r="A693" s="2" t="n">
        <v>689</v>
      </c>
      <c r="B693" s="35" t="n">
        <v>1.10982202507547</v>
      </c>
      <c r="C693" s="35" t="n">
        <v>-1.29883067082036</v>
      </c>
      <c r="D693" s="35" t="n">
        <v>0.890696120350513</v>
      </c>
      <c r="E693" s="35" t="n">
        <v>0.755112967604711</v>
      </c>
      <c r="F693" s="35" t="n">
        <v>1.06680326269402</v>
      </c>
      <c r="G693" s="35" t="n">
        <v>-0.399712243366279</v>
      </c>
      <c r="H693" s="35" t="n">
        <v>-0.0243744365255818</v>
      </c>
      <c r="I693" s="35" t="n">
        <v>-0.531731956597385</v>
      </c>
      <c r="J693" s="35" t="n">
        <v>0.392666564519109</v>
      </c>
      <c r="K693" s="35" t="n">
        <v>-1.24737860521391</v>
      </c>
      <c r="L693" s="35" t="n">
        <v>-1.6394182933222</v>
      </c>
      <c r="M693" s="35" t="n">
        <v>1.01194824310555</v>
      </c>
    </row>
    <row r="694" customFormat="false" ht="15" hidden="false" customHeight="false" outlineLevel="0" collapsed="false">
      <c r="A694" s="2" t="n">
        <v>690</v>
      </c>
      <c r="B694" s="35" t="n">
        <v>-0.00683545187443075</v>
      </c>
      <c r="C694" s="35" t="n">
        <v>-0.0711296925660268</v>
      </c>
      <c r="D694" s="35" t="n">
        <v>-0.660191677557925</v>
      </c>
      <c r="E694" s="35" t="n">
        <v>-0.483092498308542</v>
      </c>
      <c r="F694" s="35" t="n">
        <v>1.19864084660781</v>
      </c>
      <c r="G694" s="35" t="n">
        <v>1.63572988154123</v>
      </c>
      <c r="H694" s="35" t="n">
        <v>0.145555317867441</v>
      </c>
      <c r="I694" s="35" t="n">
        <v>0.433631769510606</v>
      </c>
      <c r="J694" s="35" t="n">
        <v>-1.80880009336418</v>
      </c>
      <c r="K694" s="35" t="n">
        <v>0.367328259371757</v>
      </c>
      <c r="L694" s="35" t="n">
        <v>-0.629849437661319</v>
      </c>
      <c r="M694" s="35" t="n">
        <v>1.12985725034094</v>
      </c>
    </row>
    <row r="695" customFormat="false" ht="15" hidden="false" customHeight="false" outlineLevel="0" collapsed="false">
      <c r="A695" s="2" t="n">
        <v>691</v>
      </c>
      <c r="B695" s="35" t="n">
        <v>0.876875152059944</v>
      </c>
      <c r="C695" s="35" t="n">
        <v>-0.950822359668555</v>
      </c>
      <c r="D695" s="35" t="n">
        <v>-0.744679110672773</v>
      </c>
      <c r="E695" s="35" t="n">
        <v>1.36404282950194</v>
      </c>
      <c r="F695" s="35" t="n">
        <v>-0.490576367763902</v>
      </c>
      <c r="G695" s="35" t="n">
        <v>0.774545731512439</v>
      </c>
      <c r="H695" s="35" t="n">
        <v>-0.788064177256475</v>
      </c>
      <c r="I695" s="35" t="n">
        <v>-0.663851705174199</v>
      </c>
      <c r="J695" s="35" t="n">
        <v>1.88713956324406</v>
      </c>
      <c r="K695" s="35" t="n">
        <v>2.28452111147303</v>
      </c>
      <c r="L695" s="35" t="n">
        <v>-1.41268190579405</v>
      </c>
      <c r="M695" s="35" t="n">
        <v>0.5328849913451</v>
      </c>
    </row>
    <row r="696" customFormat="false" ht="15" hidden="false" customHeight="false" outlineLevel="0" collapsed="false">
      <c r="A696" s="2" t="n">
        <v>692</v>
      </c>
      <c r="B696" s="35" t="n">
        <v>1.21917466324096</v>
      </c>
      <c r="C696" s="35" t="n">
        <v>-0.563757972294427</v>
      </c>
      <c r="D696" s="35" t="n">
        <v>-1.9635674191263</v>
      </c>
      <c r="E696" s="35" t="n">
        <v>0.79630963774038</v>
      </c>
      <c r="F696" s="35" t="n">
        <v>0.354431831562332</v>
      </c>
      <c r="G696" s="35" t="n">
        <v>-1.19356890616384</v>
      </c>
      <c r="H696" s="35" t="n">
        <v>0.107091554335994</v>
      </c>
      <c r="I696" s="35" t="n">
        <v>-1.25218400303568</v>
      </c>
      <c r="J696" s="35" t="n">
        <v>1.35695190356262</v>
      </c>
      <c r="K696" s="35" t="n">
        <v>-0.201632717516716</v>
      </c>
      <c r="L696" s="35" t="n">
        <v>-0.316433218929727</v>
      </c>
      <c r="M696" s="35" t="n">
        <v>-0.32363489526555</v>
      </c>
      <c r="T696" s="36" t="n">
        <v>122.856575077328</v>
      </c>
    </row>
    <row r="697" customFormat="false" ht="15" hidden="false" customHeight="false" outlineLevel="0" collapsed="false">
      <c r="A697" s="2" t="n">
        <v>693</v>
      </c>
      <c r="B697" s="35" t="n">
        <v>1.82039930827552</v>
      </c>
      <c r="C697" s="35" t="n">
        <v>-0.402822145241286</v>
      </c>
      <c r="D697" s="35" t="n">
        <v>0.343860173674088</v>
      </c>
      <c r="E697" s="35" t="n">
        <v>0.415401256940685</v>
      </c>
      <c r="F697" s="35" t="n">
        <v>0.86124375340549</v>
      </c>
      <c r="G697" s="35" t="n">
        <v>0.41923273835737</v>
      </c>
      <c r="H697" s="35" t="n">
        <v>0.17078516920896</v>
      </c>
      <c r="I697" s="35" t="n">
        <v>-1.76779462820215</v>
      </c>
      <c r="J697" s="35" t="n">
        <v>-1.01929618350678</v>
      </c>
      <c r="K697" s="35" t="n">
        <v>0.220535572832188</v>
      </c>
      <c r="L697" s="35" t="n">
        <v>-1.26590471850192</v>
      </c>
      <c r="M697" s="35" t="n">
        <v>0.0628493120602399</v>
      </c>
      <c r="S697" s="36" t="n">
        <v>80.981849594109</v>
      </c>
    </row>
    <row r="698" customFormat="false" ht="15" hidden="false" customHeight="false" outlineLevel="0" collapsed="false">
      <c r="A698" s="2" t="n">
        <v>694</v>
      </c>
      <c r="B698" s="35" t="n">
        <v>0.659345564134977</v>
      </c>
      <c r="C698" s="35" t="n">
        <v>1.4769283751266</v>
      </c>
      <c r="D698" s="35" t="n">
        <v>0.47191251438108</v>
      </c>
      <c r="E698" s="35" t="n">
        <v>0.267425934609956</v>
      </c>
      <c r="F698" s="35" t="n">
        <v>0.433938452607495</v>
      </c>
      <c r="G698" s="35" t="n">
        <v>1.23816104976788</v>
      </c>
      <c r="H698" s="35" t="n">
        <v>-0.596636686243094</v>
      </c>
      <c r="I698" s="35" t="n">
        <v>0.893788593506832</v>
      </c>
      <c r="J698" s="35" t="n">
        <v>1.25583269662789</v>
      </c>
      <c r="K698" s="35" t="n">
        <v>0.160841294611859</v>
      </c>
      <c r="L698" s="35" t="n">
        <v>1.64480812691704</v>
      </c>
      <c r="M698" s="35" t="n">
        <v>0.0589960371185949</v>
      </c>
    </row>
    <row r="699" customFormat="false" ht="15" hidden="false" customHeight="false" outlineLevel="0" collapsed="false">
      <c r="A699" s="2" t="n">
        <v>695</v>
      </c>
      <c r="B699" s="35" t="n">
        <v>-0.64253907935964</v>
      </c>
      <c r="C699" s="35" t="n">
        <v>0.21617742644927</v>
      </c>
      <c r="D699" s="35" t="n">
        <v>-0.241716982450961</v>
      </c>
      <c r="E699" s="35" t="n">
        <v>1.93228532393104</v>
      </c>
      <c r="F699" s="35" t="n">
        <v>-0.985218901570818</v>
      </c>
      <c r="G699" s="35" t="n">
        <v>1.24348861800922</v>
      </c>
      <c r="H699" s="35" t="n">
        <v>-0.0178839583712335</v>
      </c>
      <c r="I699" s="35" t="n">
        <v>0.435381243831477</v>
      </c>
      <c r="J699" s="35" t="n">
        <v>-0.276826251713747</v>
      </c>
      <c r="K699" s="35" t="n">
        <v>-0.561641394984952</v>
      </c>
      <c r="L699" s="35" t="n">
        <v>0.0218255852862496</v>
      </c>
      <c r="M699" s="35" t="n">
        <v>0.703849445820749</v>
      </c>
    </row>
    <row r="700" customFormat="false" ht="15" hidden="false" customHeight="false" outlineLevel="0" collapsed="false">
      <c r="A700" s="2" t="n">
        <v>696</v>
      </c>
      <c r="B700" s="35" t="n">
        <v>-1.68201888336916</v>
      </c>
      <c r="C700" s="35" t="n">
        <v>0.370639681579688</v>
      </c>
      <c r="D700" s="35" t="n">
        <v>-0.391585954638432</v>
      </c>
      <c r="E700" s="35" t="n">
        <v>0.170961444641489</v>
      </c>
      <c r="F700" s="35" t="n">
        <v>-0.313793995721244</v>
      </c>
      <c r="G700" s="35" t="n">
        <v>0.813478222449587</v>
      </c>
      <c r="H700" s="35" t="n">
        <v>2.86417724814453</v>
      </c>
      <c r="I700" s="35" t="n">
        <v>0.347685775951198</v>
      </c>
      <c r="J700" s="35" t="n">
        <v>0.352279506297904</v>
      </c>
      <c r="K700" s="35" t="n">
        <v>-0.27187106558629</v>
      </c>
      <c r="L700" s="35" t="n">
        <v>1.83708092681061</v>
      </c>
      <c r="M700" s="35" t="n">
        <v>0.969126788244389</v>
      </c>
      <c r="Q700" s="36" t="n">
        <v>71.5006417934133</v>
      </c>
    </row>
    <row r="701" customFormat="false" ht="15" hidden="false" customHeight="false" outlineLevel="0" collapsed="false">
      <c r="A701" s="2" t="n">
        <v>697</v>
      </c>
      <c r="B701" s="35" t="n">
        <v>0.129711791626534</v>
      </c>
      <c r="C701" s="35" t="n">
        <v>0.610218320144942</v>
      </c>
      <c r="D701" s="35" t="n">
        <v>1.0068765775627</v>
      </c>
      <c r="E701" s="35" t="n">
        <v>0.274544673180419</v>
      </c>
      <c r="F701" s="35" t="n">
        <v>-1.6282489838272</v>
      </c>
      <c r="G701" s="35" t="n">
        <v>1.05750248334377</v>
      </c>
      <c r="H701" s="35" t="n">
        <v>-0.918622721884199</v>
      </c>
      <c r="I701" s="35" t="n">
        <v>0.346438266134286</v>
      </c>
      <c r="J701" s="35" t="n">
        <v>-1.17578847949156</v>
      </c>
      <c r="K701" s="35" t="n">
        <v>-0.0614696790025837</v>
      </c>
      <c r="L701" s="35" t="n">
        <v>-0.000237857830287068</v>
      </c>
      <c r="M701" s="35" t="n">
        <v>0.72636786840297</v>
      </c>
    </row>
    <row r="702" customFormat="false" ht="15" hidden="false" customHeight="false" outlineLevel="0" collapsed="false">
      <c r="A702" s="2" t="n">
        <v>698</v>
      </c>
      <c r="B702" s="35" t="n">
        <v>-1.76527341541497</v>
      </c>
      <c r="C702" s="35" t="n">
        <v>1.22132967480171</v>
      </c>
      <c r="D702" s="35" t="n">
        <v>0.101393053624766</v>
      </c>
      <c r="E702" s="35" t="n">
        <v>-1.11469862513647</v>
      </c>
      <c r="F702" s="35" t="n">
        <v>-0.0443299448050717</v>
      </c>
      <c r="G702" s="35" t="n">
        <v>-1.28981512747293</v>
      </c>
      <c r="H702" s="35" t="n">
        <v>0.482261005043128</v>
      </c>
      <c r="I702" s="35" t="n">
        <v>-0.83826281657616</v>
      </c>
      <c r="J702" s="35" t="n">
        <v>1.43191146740725</v>
      </c>
      <c r="K702" s="35" t="n">
        <v>-1.12835106018533</v>
      </c>
      <c r="L702" s="35" t="n">
        <v>0.131421222070366</v>
      </c>
      <c r="M702" s="35" t="n">
        <v>0.0218194513267231</v>
      </c>
      <c r="P702" s="36" t="n">
        <v>120.122577656151</v>
      </c>
    </row>
    <row r="703" customFormat="false" ht="15" hidden="false" customHeight="false" outlineLevel="0" collapsed="false">
      <c r="A703" s="2" t="n">
        <v>699</v>
      </c>
      <c r="B703" s="35" t="n">
        <v>0.0535605755215976</v>
      </c>
      <c r="C703" s="35" t="n">
        <v>0.703984683792764</v>
      </c>
      <c r="D703" s="35" t="n">
        <v>0.0617960843111133</v>
      </c>
      <c r="E703" s="35" t="n">
        <v>0.229812478098962</v>
      </c>
      <c r="F703" s="35" t="n">
        <v>-0.791821951891417</v>
      </c>
      <c r="G703" s="35" t="n">
        <v>-0.484831357875211</v>
      </c>
      <c r="H703" s="35" t="n">
        <v>1.30140861692368</v>
      </c>
      <c r="I703" s="35" t="n">
        <v>1.05134043534885</v>
      </c>
      <c r="J703" s="35" t="n">
        <v>0.960483413528896</v>
      </c>
      <c r="K703" s="35" t="n">
        <v>1.33045839755525</v>
      </c>
      <c r="L703" s="35" t="n">
        <v>1.46841847169388</v>
      </c>
      <c r="M703" s="35" t="n">
        <v>-0.0752161594617498</v>
      </c>
    </row>
    <row r="704" customFormat="false" ht="15" hidden="false" customHeight="false" outlineLevel="0" collapsed="false">
      <c r="A704" s="2" t="n">
        <v>700</v>
      </c>
      <c r="B704" s="35" t="n">
        <v>-0.80542998682625</v>
      </c>
      <c r="C704" s="35" t="n">
        <v>-0.309023454116761</v>
      </c>
      <c r="D704" s="35" t="n">
        <v>-0.659507977662155</v>
      </c>
      <c r="E704" s="35" t="n">
        <v>1.17918570242413</v>
      </c>
      <c r="F704" s="35" t="n">
        <v>-0.13361738921717</v>
      </c>
      <c r="G704" s="35" t="n">
        <v>-0.202938703489824</v>
      </c>
      <c r="H704" s="35" t="n">
        <v>0.0620165278736095</v>
      </c>
      <c r="I704" s="35" t="n">
        <v>-0.169864009254029</v>
      </c>
      <c r="J704" s="35" t="n">
        <v>-1.64384857945741</v>
      </c>
      <c r="K704" s="35" t="n">
        <v>1.21192263994248</v>
      </c>
      <c r="L704" s="35" t="n">
        <v>0.405268443437462</v>
      </c>
      <c r="M704" s="35" t="n">
        <v>0.20597046842756</v>
      </c>
      <c r="U704" s="36" t="n">
        <v>183.330085296504</v>
      </c>
    </row>
    <row r="705" customFormat="false" ht="15" hidden="false" customHeight="false" outlineLevel="0" collapsed="false">
      <c r="A705" s="2" t="n">
        <v>701</v>
      </c>
      <c r="B705" s="35" t="n">
        <v>0.375366964782539</v>
      </c>
      <c r="C705" s="35" t="n">
        <v>-1.89058283034105</v>
      </c>
      <c r="D705" s="35" t="n">
        <v>-2.31999901032157</v>
      </c>
      <c r="E705" s="35" t="n">
        <v>-0.291336344882103</v>
      </c>
      <c r="F705" s="35" t="n">
        <v>-0.105021099971428</v>
      </c>
      <c r="G705" s="35" t="n">
        <v>-0.638775404901468</v>
      </c>
      <c r="H705" s="35" t="n">
        <v>0.540900455156648</v>
      </c>
      <c r="I705" s="35" t="n">
        <v>0.544278457625216</v>
      </c>
      <c r="J705" s="35" t="n">
        <v>-0.495937066248356</v>
      </c>
      <c r="K705" s="35" t="n">
        <v>0.95780509870503</v>
      </c>
      <c r="L705" s="35" t="n">
        <v>0.233427244987711</v>
      </c>
      <c r="M705" s="35" t="n">
        <v>0.130631448999116</v>
      </c>
      <c r="W705" s="36" t="n">
        <v>126.38877365991</v>
      </c>
    </row>
    <row r="706" customFormat="false" ht="15" hidden="false" customHeight="false" outlineLevel="0" collapsed="false">
      <c r="A706" s="2" t="n">
        <v>702</v>
      </c>
      <c r="B706" s="35" t="n">
        <v>0.688650043959413</v>
      </c>
      <c r="C706" s="35" t="n">
        <v>1.05245935036889</v>
      </c>
      <c r="D706" s="35" t="n">
        <v>-0.419308881237324</v>
      </c>
      <c r="E706" s="35" t="n">
        <v>0.144439852220022</v>
      </c>
      <c r="F706" s="35" t="n">
        <v>-0.977260041775004</v>
      </c>
      <c r="G706" s="35" t="n">
        <v>-1.2068412339744</v>
      </c>
      <c r="H706" s="35" t="n">
        <v>-0.868855637777476</v>
      </c>
      <c r="I706" s="35" t="n">
        <v>0.59130209846295</v>
      </c>
      <c r="J706" s="35" t="n">
        <v>-0.35025970232881</v>
      </c>
      <c r="K706" s="35" t="n">
        <v>-0.79462422020186</v>
      </c>
      <c r="L706" s="35" t="n">
        <v>-0.918171713870501</v>
      </c>
      <c r="M706" s="35" t="n">
        <v>1.90349094836998</v>
      </c>
      <c r="X706" s="36" t="n">
        <v>129.059918787511</v>
      </c>
    </row>
    <row r="707" customFormat="false" ht="15" hidden="false" customHeight="false" outlineLevel="0" collapsed="false">
      <c r="A707" s="2" t="n">
        <v>703</v>
      </c>
      <c r="B707" s="35" t="n">
        <v>-0.0487351714434089</v>
      </c>
      <c r="C707" s="35" t="n">
        <v>-1.34225455485806</v>
      </c>
      <c r="D707" s="35" t="n">
        <v>1.38691871651256</v>
      </c>
      <c r="E707" s="35" t="n">
        <v>0.661315588478907</v>
      </c>
      <c r="F707" s="35" t="n">
        <v>-0.616766885646721</v>
      </c>
      <c r="G707" s="35" t="n">
        <v>0.848151072308218</v>
      </c>
      <c r="H707" s="35" t="n">
        <v>-0.159371983063395</v>
      </c>
      <c r="I707" s="35" t="n">
        <v>-0.135240699627465</v>
      </c>
      <c r="J707" s="35" t="n">
        <v>-0.355929325281971</v>
      </c>
      <c r="K707" s="35" t="n">
        <v>-0.699122584171428</v>
      </c>
      <c r="L707" s="35" t="n">
        <v>-0.923353987045496</v>
      </c>
      <c r="M707" s="35" t="n">
        <v>-0.112071631294515</v>
      </c>
    </row>
    <row r="708" customFormat="false" ht="15" hidden="false" customHeight="false" outlineLevel="0" collapsed="false">
      <c r="A708" s="2" t="n">
        <v>704</v>
      </c>
      <c r="B708" s="35" t="n">
        <v>-1.38645186957167</v>
      </c>
      <c r="C708" s="35" t="n">
        <v>0.346151269391569</v>
      </c>
      <c r="D708" s="35" t="n">
        <v>-0.120473609856983</v>
      </c>
      <c r="E708" s="35" t="n">
        <v>-0.453352358133001</v>
      </c>
      <c r="F708" s="35" t="n">
        <v>-0.878480478623009</v>
      </c>
      <c r="G708" s="35" t="n">
        <v>-1.29952831542843</v>
      </c>
      <c r="H708" s="35" t="n">
        <v>-2.65126188637201</v>
      </c>
      <c r="I708" s="35" t="n">
        <v>-0.514555779462867</v>
      </c>
      <c r="J708" s="35" t="n">
        <v>0.942322250711141</v>
      </c>
      <c r="K708" s="35" t="n">
        <v>-0.661723929353188</v>
      </c>
      <c r="L708" s="35" t="n">
        <v>-0.415663383038022</v>
      </c>
      <c r="M708" s="35" t="n">
        <v>-0.127250901233385</v>
      </c>
    </row>
    <row r="709" customFormat="false" ht="15" hidden="false" customHeight="false" outlineLevel="0" collapsed="false">
      <c r="A709" s="2" t="n">
        <v>705</v>
      </c>
      <c r="B709" s="35" t="n">
        <v>0.140033237286629</v>
      </c>
      <c r="C709" s="35" t="n">
        <v>-0.777638489828902</v>
      </c>
      <c r="D709" s="35" t="n">
        <v>-0.610070586193094</v>
      </c>
      <c r="E709" s="35" t="n">
        <v>1.38736187216794</v>
      </c>
      <c r="F709" s="35" t="n">
        <v>-0.500804564556286</v>
      </c>
      <c r="G709" s="35" t="n">
        <v>0.105677866207299</v>
      </c>
      <c r="H709" s="35" t="n">
        <v>-0.15923961689566</v>
      </c>
      <c r="I709" s="35" t="n">
        <v>0.779340777157895</v>
      </c>
      <c r="J709" s="35" t="n">
        <v>0.238846158628479</v>
      </c>
      <c r="K709" s="35" t="n">
        <v>-1.35755573122158</v>
      </c>
      <c r="L709" s="35" t="n">
        <v>-0.63966305967288</v>
      </c>
      <c r="M709" s="35" t="n">
        <v>-0.529218026651025</v>
      </c>
      <c r="R709" s="36" t="n">
        <v>61.7554511031002</v>
      </c>
    </row>
    <row r="710" customFormat="false" ht="15" hidden="false" customHeight="false" outlineLevel="0" collapsed="false">
      <c r="A710" s="2" t="n">
        <v>706</v>
      </c>
      <c r="B710" s="35" t="n">
        <v>-0.732897992143487</v>
      </c>
      <c r="C710" s="35" t="n">
        <v>-0.246168245098905</v>
      </c>
      <c r="D710" s="35" t="n">
        <v>-1.2712478969641</v>
      </c>
      <c r="E710" s="35" t="n">
        <v>1.28956164523865</v>
      </c>
      <c r="F710" s="35" t="n">
        <v>-0.682511392312506</v>
      </c>
      <c r="G710" s="35" t="n">
        <v>-0.405005779896741</v>
      </c>
      <c r="H710" s="35" t="n">
        <v>-1.14159475684038</v>
      </c>
      <c r="I710" s="35" t="n">
        <v>0.277454891088899</v>
      </c>
      <c r="J710" s="35" t="n">
        <v>-0.181998063910521</v>
      </c>
      <c r="K710" s="35" t="n">
        <v>2.21628987992869</v>
      </c>
      <c r="L710" s="35" t="n">
        <v>0.833430494847278</v>
      </c>
      <c r="M710" s="35" t="n">
        <v>-0.056816630048465</v>
      </c>
      <c r="R710" s="36" t="n">
        <v>77.3412466667794</v>
      </c>
    </row>
    <row r="711" customFormat="false" ht="15" hidden="false" customHeight="false" outlineLevel="0" collapsed="false">
      <c r="A711" s="2" t="n">
        <v>707</v>
      </c>
      <c r="B711" s="35" t="n">
        <v>0.302580437758659</v>
      </c>
      <c r="C711" s="35" t="n">
        <v>-0.202413493483261</v>
      </c>
      <c r="D711" s="35" t="n">
        <v>0.093807636605501</v>
      </c>
      <c r="E711" s="35" t="n">
        <v>-0.350419521496203</v>
      </c>
      <c r="F711" s="35" t="n">
        <v>-0.369112300706452</v>
      </c>
      <c r="G711" s="35" t="n">
        <v>0.908388714572807</v>
      </c>
      <c r="H711" s="35" t="n">
        <v>1.07805372258587</v>
      </c>
      <c r="I711" s="35" t="n">
        <v>1.22827847074585</v>
      </c>
      <c r="J711" s="35" t="n">
        <v>-1.31765635400865</v>
      </c>
      <c r="K711" s="35" t="n">
        <v>0.242705214179217</v>
      </c>
      <c r="L711" s="35" t="n">
        <v>-0.107601745075996</v>
      </c>
      <c r="M711" s="35" t="n">
        <v>0.593380020684513</v>
      </c>
    </row>
    <row r="712" customFormat="false" ht="15" hidden="false" customHeight="false" outlineLevel="0" collapsed="false">
      <c r="A712" s="2" t="n">
        <v>708</v>
      </c>
      <c r="B712" s="35" t="n">
        <v>-0.466727555479645</v>
      </c>
      <c r="C712" s="35" t="n">
        <v>-1.61602711753483</v>
      </c>
      <c r="D712" s="35" t="n">
        <v>0.141078337918324</v>
      </c>
      <c r="E712" s="35" t="n">
        <v>-0.90033661988129</v>
      </c>
      <c r="F712" s="35" t="n">
        <v>-0.968785411405908</v>
      </c>
      <c r="G712" s="35" t="n">
        <v>-0.325164258310302</v>
      </c>
      <c r="H712" s="35" t="n">
        <v>0.39485042880871</v>
      </c>
      <c r="I712" s="35" t="n">
        <v>-0.297261796174794</v>
      </c>
      <c r="J712" s="35" t="n">
        <v>-1.53606354804261</v>
      </c>
      <c r="K712" s="35" t="n">
        <v>0.0894053849207007</v>
      </c>
      <c r="L712" s="35" t="n">
        <v>0.509596546940091</v>
      </c>
      <c r="M712" s="35" t="n">
        <v>1.50160040313942</v>
      </c>
      <c r="X712" s="36" t="n">
        <v>52.3886899915083</v>
      </c>
    </row>
    <row r="713" customFormat="false" ht="15" hidden="false" customHeight="false" outlineLevel="0" collapsed="false">
      <c r="A713" s="2" t="n">
        <v>709</v>
      </c>
      <c r="B713" s="35" t="n">
        <v>2.32809796257527</v>
      </c>
      <c r="C713" s="35" t="n">
        <v>-0.0833460590312891</v>
      </c>
      <c r="D713" s="35" t="n">
        <v>0.704610227470424</v>
      </c>
      <c r="E713" s="35" t="n">
        <v>1.54450627451206</v>
      </c>
      <c r="F713" s="35" t="n">
        <v>-0.723499566489548</v>
      </c>
      <c r="G713" s="35" t="n">
        <v>-0.56798153745515</v>
      </c>
      <c r="H713" s="35" t="n">
        <v>1.87974145329661</v>
      </c>
      <c r="I713" s="35" t="n">
        <v>0.231843537421475</v>
      </c>
      <c r="J713" s="35" t="n">
        <v>-0.48454576681151</v>
      </c>
      <c r="K713" s="35" t="n">
        <v>-0.795258803132483</v>
      </c>
      <c r="L713" s="35" t="n">
        <v>-1.01512780908803</v>
      </c>
      <c r="M713" s="35" t="n">
        <v>0.110334980040218</v>
      </c>
    </row>
    <row r="714" customFormat="false" ht="15" hidden="false" customHeight="false" outlineLevel="0" collapsed="false">
      <c r="A714" s="2" t="n">
        <v>710</v>
      </c>
      <c r="B714" s="35" t="n">
        <v>-0.558231063151889</v>
      </c>
      <c r="C714" s="35" t="n">
        <v>-0.366602386230365</v>
      </c>
      <c r="D714" s="35" t="n">
        <v>-1.35050483226378</v>
      </c>
      <c r="E714" s="35" t="n">
        <v>0.1302280703992</v>
      </c>
      <c r="F714" s="35" t="n">
        <v>1.74220761827303</v>
      </c>
      <c r="G714" s="35" t="n">
        <v>0.196314957607127</v>
      </c>
      <c r="H714" s="35" t="n">
        <v>-0.723089120652374</v>
      </c>
      <c r="I714" s="35" t="n">
        <v>0.955252818515139</v>
      </c>
      <c r="J714" s="35" t="n">
        <v>-0.25380275744707</v>
      </c>
      <c r="K714" s="35" t="n">
        <v>-1.38131887045179</v>
      </c>
      <c r="L714" s="35" t="n">
        <v>-2.41704165816803</v>
      </c>
      <c r="M714" s="35" t="n">
        <v>0.666503767850384</v>
      </c>
    </row>
    <row r="715" customFormat="false" ht="15" hidden="false" customHeight="false" outlineLevel="0" collapsed="false">
      <c r="A715" s="2" t="n">
        <v>711</v>
      </c>
      <c r="B715" s="35" t="n">
        <v>-1.93993466590196</v>
      </c>
      <c r="C715" s="35" t="n">
        <v>-0.290361174816263</v>
      </c>
      <c r="D715" s="35" t="n">
        <v>-0.183639769963376</v>
      </c>
      <c r="E715" s="35" t="n">
        <v>-0.165351392855563</v>
      </c>
      <c r="F715" s="35" t="n">
        <v>0.714370155535959</v>
      </c>
      <c r="G715" s="35" t="n">
        <v>0.158716296757226</v>
      </c>
      <c r="H715" s="35" t="n">
        <v>-0.715118987806202</v>
      </c>
      <c r="I715" s="35" t="n">
        <v>0.0945135975247335</v>
      </c>
      <c r="J715" s="35" t="n">
        <v>1.36951926766597</v>
      </c>
      <c r="K715" s="35" t="n">
        <v>-0.773300170116757</v>
      </c>
      <c r="L715" s="35" t="n">
        <v>-0.0667784355435013</v>
      </c>
      <c r="M715" s="35" t="n">
        <v>1.8266736431923</v>
      </c>
    </row>
    <row r="716" customFormat="false" ht="15" hidden="false" customHeight="false" outlineLevel="0" collapsed="false">
      <c r="A716" s="2" t="n">
        <v>712</v>
      </c>
      <c r="B716" s="35" t="n">
        <v>-0.925158141959985</v>
      </c>
      <c r="C716" s="35" t="n">
        <v>-0.829028591702036</v>
      </c>
      <c r="D716" s="35" t="n">
        <v>1.38581217671749</v>
      </c>
      <c r="E716" s="35" t="n">
        <v>-0.416678833556108</v>
      </c>
      <c r="F716" s="35" t="n">
        <v>-0.870635669495013</v>
      </c>
      <c r="G716" s="35" t="n">
        <v>-0.489682416006977</v>
      </c>
      <c r="H716" s="35" t="n">
        <v>0.05369542760122</v>
      </c>
      <c r="I716" s="35" t="n">
        <v>0.0879212638155019</v>
      </c>
      <c r="J716" s="35" t="n">
        <v>-0.403063172934423</v>
      </c>
      <c r="K716" s="35" t="n">
        <v>-0.586364472326799</v>
      </c>
      <c r="L716" s="35" t="n">
        <v>0.3412688221126</v>
      </c>
      <c r="M716" s="35" t="n">
        <v>0.823060434669378</v>
      </c>
    </row>
    <row r="717" customFormat="false" ht="15" hidden="false" customHeight="false" outlineLevel="0" collapsed="false">
      <c r="A717" s="2" t="n">
        <v>713</v>
      </c>
      <c r="B717" s="35" t="n">
        <v>0.0727936102403686</v>
      </c>
      <c r="C717" s="35" t="n">
        <v>-1.63931476808241</v>
      </c>
      <c r="D717" s="35" t="n">
        <v>0.664863566999091</v>
      </c>
      <c r="E717" s="35" t="n">
        <v>0.332836949107241</v>
      </c>
      <c r="F717" s="35" t="n">
        <v>-0.592936760018984</v>
      </c>
      <c r="G717" s="35" t="n">
        <v>0.911129997508055</v>
      </c>
      <c r="H717" s="35" t="n">
        <v>0.0332984184163696</v>
      </c>
      <c r="I717" s="35" t="n">
        <v>0.618892686604616</v>
      </c>
      <c r="J717" s="35" t="n">
        <v>-0.407139441416495</v>
      </c>
      <c r="K717" s="35" t="n">
        <v>0.0310456971691425</v>
      </c>
      <c r="L717" s="35" t="n">
        <v>1.33375078529288</v>
      </c>
      <c r="M717" s="35" t="n">
        <v>-1.5450681895016</v>
      </c>
    </row>
    <row r="718" customFormat="false" ht="15" hidden="false" customHeight="false" outlineLevel="0" collapsed="false">
      <c r="A718" s="2" t="n">
        <v>714</v>
      </c>
      <c r="B718" s="35" t="n">
        <v>2.77474595067545</v>
      </c>
      <c r="C718" s="35" t="n">
        <v>1.52227053340061</v>
      </c>
      <c r="D718" s="35" t="n">
        <v>-0.325971361570813</v>
      </c>
      <c r="E718" s="35" t="n">
        <v>-0.294988848218438</v>
      </c>
      <c r="F718" s="35" t="n">
        <v>0.633974242389665</v>
      </c>
      <c r="G718" s="35" t="n">
        <v>1.50156157026771</v>
      </c>
      <c r="H718" s="35" t="n">
        <v>-0.788506875630519</v>
      </c>
      <c r="I718" s="35" t="n">
        <v>0.59973124519856</v>
      </c>
      <c r="J718" s="35" t="n">
        <v>1.90412914803168</v>
      </c>
      <c r="K718" s="35" t="n">
        <v>1.24521586310707</v>
      </c>
      <c r="L718" s="35" t="n">
        <v>0.431886320643504</v>
      </c>
      <c r="M718" s="35" t="n">
        <v>1.26084216702749</v>
      </c>
    </row>
    <row r="719" customFormat="false" ht="15" hidden="false" customHeight="false" outlineLevel="0" collapsed="false">
      <c r="A719" s="2" t="n">
        <v>715</v>
      </c>
      <c r="B719" s="35" t="n">
        <v>1.39568777456628</v>
      </c>
      <c r="C719" s="35" t="n">
        <v>0.749561067468399</v>
      </c>
      <c r="D719" s="35" t="n">
        <v>1.11718039977695</v>
      </c>
      <c r="E719" s="35" t="n">
        <v>1.43187872426366</v>
      </c>
      <c r="F719" s="35" t="n">
        <v>0.96605499313782</v>
      </c>
      <c r="G719" s="35" t="n">
        <v>-0.81376627376246</v>
      </c>
      <c r="H719" s="35" t="n">
        <v>0.189698708666075</v>
      </c>
      <c r="I719" s="35" t="n">
        <v>-0.215245240531374</v>
      </c>
      <c r="J719" s="35" t="n">
        <v>0.141129987988137</v>
      </c>
      <c r="K719" s="35" t="n">
        <v>0.763484597891187</v>
      </c>
      <c r="L719" s="35" t="n">
        <v>0.668698653941796</v>
      </c>
      <c r="M719" s="35" t="n">
        <v>1.17213982517981</v>
      </c>
    </row>
    <row r="720" customFormat="false" ht="15" hidden="false" customHeight="false" outlineLevel="0" collapsed="false">
      <c r="A720" s="2" t="n">
        <v>716</v>
      </c>
      <c r="B720" s="35" t="n">
        <v>-0.604813030389292</v>
      </c>
      <c r="C720" s="35" t="n">
        <v>0.0323165789994799</v>
      </c>
      <c r="D720" s="35" t="n">
        <v>-1.22376732922053</v>
      </c>
      <c r="E720" s="35" t="n">
        <v>0.75000739078106</v>
      </c>
      <c r="F720" s="35" t="n">
        <v>-0.519489543836024</v>
      </c>
      <c r="G720" s="35" t="n">
        <v>-0.450879653392519</v>
      </c>
      <c r="H720" s="35" t="n">
        <v>0.0723145125314685</v>
      </c>
      <c r="I720" s="35" t="n">
        <v>0.285883090356552</v>
      </c>
      <c r="J720" s="35" t="n">
        <v>-0.0138970602307918</v>
      </c>
      <c r="K720" s="35" t="n">
        <v>1.39849188424629</v>
      </c>
      <c r="L720" s="35" t="n">
        <v>0.351171332804279</v>
      </c>
      <c r="M720" s="35" t="n">
        <v>0.0176594442806033</v>
      </c>
      <c r="Q720" s="36" t="n">
        <v>110.768969161231</v>
      </c>
    </row>
    <row r="721" customFormat="false" ht="15" hidden="false" customHeight="false" outlineLevel="0" collapsed="false">
      <c r="A721" s="2" t="n">
        <v>717</v>
      </c>
      <c r="B721" s="35" t="n">
        <v>-0.00386100759063107</v>
      </c>
      <c r="C721" s="35" t="n">
        <v>-1.02373748306245</v>
      </c>
      <c r="D721" s="35" t="n">
        <v>0.277838200769366</v>
      </c>
      <c r="E721" s="35" t="n">
        <v>0.0933540455979806</v>
      </c>
      <c r="F721" s="35" t="n">
        <v>-0.223938155963966</v>
      </c>
      <c r="G721" s="35" t="n">
        <v>-1.21008635565325</v>
      </c>
      <c r="H721" s="35" t="n">
        <v>-0.45022958295224</v>
      </c>
      <c r="I721" s="35" t="n">
        <v>0.0839926435823502</v>
      </c>
      <c r="J721" s="35" t="n">
        <v>1.22023655807745</v>
      </c>
      <c r="K721" s="35" t="n">
        <v>1.38410330287594</v>
      </c>
      <c r="L721" s="35" t="n">
        <v>0.0202620627949932</v>
      </c>
      <c r="M721" s="35" t="n">
        <v>0.689086515754662</v>
      </c>
    </row>
    <row r="722" customFormat="false" ht="15" hidden="false" customHeight="false" outlineLevel="0" collapsed="false">
      <c r="A722" s="2" t="n">
        <v>718</v>
      </c>
      <c r="B722" s="35" t="n">
        <v>-1.21787314077098</v>
      </c>
      <c r="C722" s="35" t="n">
        <v>1.01626363908018</v>
      </c>
      <c r="D722" s="35" t="n">
        <v>0.782743015480465</v>
      </c>
      <c r="E722" s="35" t="n">
        <v>0.353833450871451</v>
      </c>
      <c r="F722" s="35" t="n">
        <v>1.6113534123199</v>
      </c>
      <c r="G722" s="35" t="n">
        <v>-0.121157821895205</v>
      </c>
      <c r="H722" s="35" t="n">
        <v>1.19639467745515</v>
      </c>
      <c r="I722" s="35" t="n">
        <v>-1.52012388877137</v>
      </c>
      <c r="J722" s="35" t="n">
        <v>-1.26611294932701</v>
      </c>
      <c r="K722" s="35" t="n">
        <v>-0.236303989242054</v>
      </c>
      <c r="L722" s="35" t="n">
        <v>0.190036231887433</v>
      </c>
      <c r="M722" s="35" t="n">
        <v>-0.949584215394486</v>
      </c>
    </row>
    <row r="723" customFormat="false" ht="15" hidden="false" customHeight="false" outlineLevel="0" collapsed="false">
      <c r="A723" s="2" t="n">
        <v>719</v>
      </c>
      <c r="B723" s="35" t="n">
        <v>-1.47775740921065</v>
      </c>
      <c r="C723" s="35" t="n">
        <v>-1.18907211788181</v>
      </c>
      <c r="D723" s="35" t="n">
        <v>-0.108378665972418</v>
      </c>
      <c r="E723" s="35" t="n">
        <v>0.900572229893219</v>
      </c>
      <c r="F723" s="35" t="n">
        <v>-0.032821596097154</v>
      </c>
      <c r="G723" s="35" t="n">
        <v>0.140470167219881</v>
      </c>
      <c r="H723" s="35" t="n">
        <v>-1.4108431818006</v>
      </c>
      <c r="I723" s="35" t="n">
        <v>-0.617767113257127</v>
      </c>
      <c r="J723" s="35" t="n">
        <v>-0.632327323219975</v>
      </c>
      <c r="K723" s="35" t="n">
        <v>-1.08298118485422</v>
      </c>
      <c r="L723" s="35" t="n">
        <v>0.424368946940941</v>
      </c>
      <c r="M723" s="35" t="n">
        <v>-0.345923571495007</v>
      </c>
      <c r="S723" s="36" t="n">
        <v>166.105264079183</v>
      </c>
    </row>
    <row r="724" customFormat="false" ht="15" hidden="false" customHeight="false" outlineLevel="0" collapsed="false">
      <c r="A724" s="2" t="n">
        <v>720</v>
      </c>
      <c r="B724" s="35" t="n">
        <v>0.932426901891963</v>
      </c>
      <c r="C724" s="35" t="n">
        <v>0.267320856451319</v>
      </c>
      <c r="D724" s="35" t="n">
        <v>-0.939533033858177</v>
      </c>
      <c r="E724" s="35" t="n">
        <v>0.960671720512049</v>
      </c>
      <c r="F724" s="35" t="n">
        <v>-1.70044614815191</v>
      </c>
      <c r="G724" s="35" t="n">
        <v>-0.328132198327086</v>
      </c>
      <c r="H724" s="35" t="n">
        <v>0.0804413280837885</v>
      </c>
      <c r="I724" s="35" t="n">
        <v>0.836426515236537</v>
      </c>
      <c r="J724" s="35" t="n">
        <v>-0.310065428828208</v>
      </c>
      <c r="K724" s="35" t="n">
        <v>0.584399469480867</v>
      </c>
      <c r="L724" s="35" t="n">
        <v>0.510249250640467</v>
      </c>
      <c r="M724" s="35" t="n">
        <v>-0.907716298403042</v>
      </c>
    </row>
    <row r="725" customFormat="false" ht="15" hidden="false" customHeight="false" outlineLevel="0" collapsed="false">
      <c r="A725" s="2" t="n">
        <v>721</v>
      </c>
      <c r="B725" s="35" t="n">
        <v>0.40351510288781</v>
      </c>
      <c r="C725" s="35" t="n">
        <v>2.18098450871027</v>
      </c>
      <c r="D725" s="35" t="n">
        <v>0.228243995095654</v>
      </c>
      <c r="E725" s="35" t="n">
        <v>-0.12543832083941</v>
      </c>
      <c r="F725" s="35" t="n">
        <v>-1.36534349382388</v>
      </c>
      <c r="G725" s="35" t="n">
        <v>-0.54295927250401</v>
      </c>
      <c r="H725" s="35" t="n">
        <v>0.0433934624862707</v>
      </c>
      <c r="I725" s="35" t="n">
        <v>-0.599036509914605</v>
      </c>
      <c r="J725" s="35" t="n">
        <v>-0.768915895344728</v>
      </c>
      <c r="K725" s="35" t="n">
        <v>0.678335735504237</v>
      </c>
      <c r="L725" s="35" t="n">
        <v>-0.631739131088643</v>
      </c>
      <c r="M725" s="35" t="n">
        <v>-0.200583716839467</v>
      </c>
    </row>
    <row r="726" customFormat="false" ht="15" hidden="false" customHeight="false" outlineLevel="0" collapsed="false">
      <c r="A726" s="2" t="n">
        <v>722</v>
      </c>
      <c r="B726" s="35" t="n">
        <v>-0.768182348691444</v>
      </c>
      <c r="C726" s="35" t="n">
        <v>-1.52182137445258</v>
      </c>
      <c r="D726" s="35" t="n">
        <v>0.731727036208031</v>
      </c>
      <c r="E726" s="35" t="n">
        <v>0.52537172070647</v>
      </c>
      <c r="F726" s="35" t="n">
        <v>2.07518289525813</v>
      </c>
      <c r="G726" s="35" t="n">
        <v>-0.723251948158848</v>
      </c>
      <c r="H726" s="35" t="n">
        <v>1.29901587663417</v>
      </c>
      <c r="I726" s="35" t="n">
        <v>-0.0972751171154704</v>
      </c>
      <c r="J726" s="35" t="n">
        <v>0.588415376048306</v>
      </c>
      <c r="K726" s="35" t="n">
        <v>-0.784539144279421</v>
      </c>
      <c r="L726" s="35" t="n">
        <v>-1.06644921779968</v>
      </c>
      <c r="M726" s="35" t="n">
        <v>0.55955720473913</v>
      </c>
    </row>
    <row r="727" customFormat="false" ht="15" hidden="false" customHeight="false" outlineLevel="0" collapsed="false">
      <c r="A727" s="2" t="n">
        <v>723</v>
      </c>
      <c r="B727" s="35" t="n">
        <v>-0.732889035498452</v>
      </c>
      <c r="C727" s="35" t="n">
        <v>-0.801921719572488</v>
      </c>
      <c r="D727" s="35" t="n">
        <v>0.999897936482165</v>
      </c>
      <c r="E727" s="35" t="n">
        <v>-0.428650404898542</v>
      </c>
      <c r="F727" s="35" t="n">
        <v>0.616962764418871</v>
      </c>
      <c r="G727" s="35" t="n">
        <v>-0.383884444890587</v>
      </c>
      <c r="H727" s="35" t="n">
        <v>-0.546865785731344</v>
      </c>
      <c r="I727" s="35" t="n">
        <v>-0.7470821635137</v>
      </c>
      <c r="J727" s="35" t="n">
        <v>-0.319517853352475</v>
      </c>
      <c r="K727" s="35" t="n">
        <v>0.713455879250326</v>
      </c>
      <c r="L727" s="35" t="n">
        <v>-0.105179099145268</v>
      </c>
      <c r="M727" s="35" t="n">
        <v>-1.97661093802543</v>
      </c>
    </row>
    <row r="728" customFormat="false" ht="15" hidden="false" customHeight="false" outlineLevel="0" collapsed="false">
      <c r="A728" s="2" t="n">
        <v>724</v>
      </c>
      <c r="B728" s="35" t="n">
        <v>0.416360116475023</v>
      </c>
      <c r="C728" s="35" t="n">
        <v>0.263443222839535</v>
      </c>
      <c r="D728" s="35" t="n">
        <v>-0.361095192556914</v>
      </c>
      <c r="E728" s="35" t="n">
        <v>-0.614821201925919</v>
      </c>
      <c r="F728" s="35" t="n">
        <v>2.1804079080214</v>
      </c>
      <c r="G728" s="35" t="n">
        <v>-0.0648452910807636</v>
      </c>
      <c r="H728" s="35" t="n">
        <v>-0.819415644328656</v>
      </c>
      <c r="I728" s="35" t="n">
        <v>0.0276536866504846</v>
      </c>
      <c r="J728" s="35" t="n">
        <v>1.0018071267314</v>
      </c>
      <c r="K728" s="35" t="n">
        <v>-0.670112841951611</v>
      </c>
      <c r="L728" s="35" t="n">
        <v>-0.321108977300878</v>
      </c>
      <c r="M728" s="35" t="n">
        <v>-0.962872135874647</v>
      </c>
    </row>
    <row r="729" customFormat="false" ht="15" hidden="false" customHeight="false" outlineLevel="0" collapsed="false">
      <c r="A729" s="2" t="n">
        <v>725</v>
      </c>
      <c r="B729" s="35" t="n">
        <v>0.669384784594681</v>
      </c>
      <c r="C729" s="35" t="n">
        <v>-0.321561716150914</v>
      </c>
      <c r="D729" s="35" t="n">
        <v>-2.42018598223264</v>
      </c>
      <c r="E729" s="35" t="n">
        <v>-0.844123665831563</v>
      </c>
      <c r="F729" s="35" t="n">
        <v>0.016021960755856</v>
      </c>
      <c r="G729" s="35" t="n">
        <v>-0.858831544876093</v>
      </c>
      <c r="H729" s="35" t="n">
        <v>-0.598643511811611</v>
      </c>
      <c r="I729" s="35" t="n">
        <v>-0.523988641237185</v>
      </c>
      <c r="J729" s="35" t="n">
        <v>0.615113263057238</v>
      </c>
      <c r="K729" s="35" t="n">
        <v>1.77258780651776</v>
      </c>
      <c r="L729" s="35" t="n">
        <v>0.345919413932337</v>
      </c>
      <c r="M729" s="35" t="n">
        <v>-1.55945389294142</v>
      </c>
    </row>
    <row r="730" customFormat="false" ht="15" hidden="false" customHeight="false" outlineLevel="0" collapsed="false">
      <c r="A730" s="2" t="n">
        <v>726</v>
      </c>
      <c r="B730" s="35" t="n">
        <v>-0.819605156239912</v>
      </c>
      <c r="C730" s="35" t="n">
        <v>1.61197243484133</v>
      </c>
      <c r="D730" s="35" t="n">
        <v>-0.265774786240115</v>
      </c>
      <c r="E730" s="35" t="n">
        <v>0.19829297918814</v>
      </c>
      <c r="F730" s="35" t="n">
        <v>-1.17005924440364</v>
      </c>
      <c r="G730" s="35" t="n">
        <v>0.963612085620865</v>
      </c>
      <c r="H730" s="35" t="n">
        <v>-1.0686924424761</v>
      </c>
      <c r="I730" s="35" t="n">
        <v>-1.03806163934862</v>
      </c>
      <c r="J730" s="35" t="n">
        <v>-0.431117134304229</v>
      </c>
      <c r="K730" s="35" t="n">
        <v>-0.272534482535957</v>
      </c>
      <c r="L730" s="35" t="n">
        <v>-0.0168150182985143</v>
      </c>
      <c r="M730" s="35" t="n">
        <v>-1.55059480731168</v>
      </c>
    </row>
    <row r="731" customFormat="false" ht="15" hidden="false" customHeight="false" outlineLevel="0" collapsed="false">
      <c r="A731" s="2" t="n">
        <v>727</v>
      </c>
      <c r="B731" s="35" t="n">
        <v>-1.73383433871957</v>
      </c>
      <c r="C731" s="35" t="n">
        <v>-0.27788242811923</v>
      </c>
      <c r="D731" s="35" t="n">
        <v>0.427951181482413</v>
      </c>
      <c r="E731" s="35" t="n">
        <v>0.223145525643207</v>
      </c>
      <c r="F731" s="35" t="n">
        <v>-1.25825898558297</v>
      </c>
      <c r="G731" s="35" t="n">
        <v>-0.780882858404369</v>
      </c>
      <c r="H731" s="35" t="n">
        <v>0.0881065742929608</v>
      </c>
      <c r="I731" s="35" t="n">
        <v>-0.0625953113672282</v>
      </c>
      <c r="J731" s="35" t="n">
        <v>-1.71182237009235</v>
      </c>
      <c r="K731" s="35" t="n">
        <v>0.311612602172607</v>
      </c>
      <c r="L731" s="35" t="n">
        <v>-0.15191725285511</v>
      </c>
      <c r="M731" s="35" t="n">
        <v>1.99750472257383</v>
      </c>
    </row>
    <row r="732" customFormat="false" ht="15" hidden="false" customHeight="false" outlineLevel="0" collapsed="false">
      <c r="A732" s="2" t="n">
        <v>728</v>
      </c>
      <c r="B732" s="35" t="n">
        <v>0.891017243316374</v>
      </c>
      <c r="C732" s="35" t="n">
        <v>-0.266340021563608</v>
      </c>
      <c r="D732" s="35" t="n">
        <v>0.454646085805326</v>
      </c>
      <c r="E732" s="35" t="n">
        <v>0.335870965886362</v>
      </c>
      <c r="F732" s="35" t="n">
        <v>-0.626024112247869</v>
      </c>
      <c r="G732" s="35" t="n">
        <v>-0.671405924767698</v>
      </c>
      <c r="H732" s="35" t="n">
        <v>0.431590118680085</v>
      </c>
      <c r="I732" s="35" t="n">
        <v>-0.153806603384084</v>
      </c>
      <c r="J732" s="35" t="n">
        <v>1.25750926291844</v>
      </c>
      <c r="K732" s="35" t="n">
        <v>-2.68250175820146</v>
      </c>
      <c r="L732" s="35" t="n">
        <v>0.893808194692773</v>
      </c>
      <c r="M732" s="35" t="n">
        <v>-0.145147127467062</v>
      </c>
    </row>
    <row r="733" customFormat="false" ht="15" hidden="false" customHeight="false" outlineLevel="0" collapsed="false">
      <c r="A733" s="2" t="n">
        <v>729</v>
      </c>
      <c r="B733" s="35" t="n">
        <v>-0.751687757872439</v>
      </c>
      <c r="C733" s="35" t="n">
        <v>-0.409642777122443</v>
      </c>
      <c r="D733" s="35" t="n">
        <v>-0.00696944064264071</v>
      </c>
      <c r="E733" s="35" t="n">
        <v>-2.43908819645766</v>
      </c>
      <c r="F733" s="35" t="n">
        <v>0.463107113539806</v>
      </c>
      <c r="G733" s="35" t="n">
        <v>-2.10361039046825</v>
      </c>
      <c r="H733" s="35" t="n">
        <v>0.340416920123725</v>
      </c>
      <c r="I733" s="35" t="n">
        <v>-1.38253270102602</v>
      </c>
      <c r="J733" s="35" t="n">
        <v>0.66730806874146</v>
      </c>
      <c r="K733" s="35" t="n">
        <v>1.17688145910635</v>
      </c>
      <c r="L733" s="35" t="n">
        <v>-0.810013427651551</v>
      </c>
      <c r="M733" s="35" t="n">
        <v>-0.337079824260919</v>
      </c>
      <c r="Q733" s="36" t="n">
        <v>43.83335381202</v>
      </c>
    </row>
    <row r="734" customFormat="false" ht="15" hidden="false" customHeight="false" outlineLevel="0" collapsed="false">
      <c r="A734" s="2" t="n">
        <v>730</v>
      </c>
      <c r="B734" s="35" t="n">
        <v>-1.85182566140658</v>
      </c>
      <c r="C734" s="35" t="n">
        <v>-1.11095908593876</v>
      </c>
      <c r="D734" s="35" t="n">
        <v>-0.841545994765848</v>
      </c>
      <c r="E734" s="35" t="n">
        <v>0.940384558975982</v>
      </c>
      <c r="F734" s="35" t="n">
        <v>1.339161115902</v>
      </c>
      <c r="G734" s="35" t="n">
        <v>0.0634363045948799</v>
      </c>
      <c r="H734" s="35" t="n">
        <v>-0.102402657974267</v>
      </c>
      <c r="I734" s="35" t="n">
        <v>1.39330491140414</v>
      </c>
      <c r="J734" s="35" t="n">
        <v>1.44289345309633</v>
      </c>
      <c r="K734" s="35" t="n">
        <v>0.250002082552685</v>
      </c>
      <c r="L734" s="35" t="n">
        <v>-0.0563717646457858</v>
      </c>
      <c r="M734" s="35" t="n">
        <v>0.588488387398347</v>
      </c>
      <c r="V734" s="36" t="n">
        <v>146.629813043732</v>
      </c>
    </row>
    <row r="735" customFormat="false" ht="15" hidden="false" customHeight="false" outlineLevel="0" collapsed="false">
      <c r="A735" s="2" t="n">
        <v>731</v>
      </c>
      <c r="B735" s="35" t="n">
        <v>-0.203551487650931</v>
      </c>
      <c r="C735" s="35" t="n">
        <v>-0.666511081698728</v>
      </c>
      <c r="D735" s="35" t="n">
        <v>0.229528924075738</v>
      </c>
      <c r="E735" s="35" t="n">
        <v>0.130116576450843</v>
      </c>
      <c r="F735" s="35" t="n">
        <v>-0.497801546328817</v>
      </c>
      <c r="G735" s="35" t="n">
        <v>0.677529620765373</v>
      </c>
      <c r="H735" s="35" t="n">
        <v>-0.137351483007506</v>
      </c>
      <c r="I735" s="35" t="n">
        <v>0.675935157847919</v>
      </c>
      <c r="J735" s="35" t="n">
        <v>0.703173399277879</v>
      </c>
      <c r="K735" s="35" t="n">
        <v>-0.377970945588682</v>
      </c>
      <c r="L735" s="35" t="n">
        <v>0.0833328055145956</v>
      </c>
      <c r="M735" s="35" t="n">
        <v>1.52258755982845</v>
      </c>
    </row>
    <row r="736" customFormat="false" ht="15" hidden="false" customHeight="false" outlineLevel="0" collapsed="false">
      <c r="A736" s="2" t="n">
        <v>732</v>
      </c>
      <c r="B736" s="35" t="n">
        <v>0.200390726514498</v>
      </c>
      <c r="C736" s="35" t="n">
        <v>-1.30104295201531</v>
      </c>
      <c r="D736" s="35" t="n">
        <v>0.17361256432689</v>
      </c>
      <c r="E736" s="35" t="n">
        <v>-1.27237209136644</v>
      </c>
      <c r="F736" s="35" t="n">
        <v>0.288067089989002</v>
      </c>
      <c r="G736" s="35" t="n">
        <v>0.957092143628763</v>
      </c>
      <c r="H736" s="35" t="n">
        <v>-0.847149860899852</v>
      </c>
      <c r="I736" s="35" t="n">
        <v>0.473799505386683</v>
      </c>
      <c r="J736" s="35" t="n">
        <v>1.84068638540793</v>
      </c>
      <c r="K736" s="35" t="n">
        <v>-0.785466642935959</v>
      </c>
      <c r="L736" s="35" t="n">
        <v>0.722381462069353</v>
      </c>
      <c r="M736" s="35" t="n">
        <v>-0.710641054812711</v>
      </c>
    </row>
    <row r="737" customFormat="false" ht="15" hidden="false" customHeight="false" outlineLevel="0" collapsed="false">
      <c r="A737" s="2" t="n">
        <v>733</v>
      </c>
      <c r="B737" s="35" t="n">
        <v>0.954910534663629</v>
      </c>
      <c r="C737" s="35" t="n">
        <v>0.895237189558329</v>
      </c>
      <c r="D737" s="35" t="n">
        <v>-1.69976099132621</v>
      </c>
      <c r="E737" s="35" t="n">
        <v>-1.4052139435467</v>
      </c>
      <c r="F737" s="35" t="n">
        <v>1.02620671384033</v>
      </c>
      <c r="G737" s="35" t="n">
        <v>-1.16555214513535</v>
      </c>
      <c r="H737" s="35" t="n">
        <v>0.154738784037819</v>
      </c>
      <c r="I737" s="35" t="n">
        <v>1.61497518215784</v>
      </c>
      <c r="J737" s="35" t="n">
        <v>3.0273850824672</v>
      </c>
      <c r="K737" s="35" t="n">
        <v>0.366693057588418</v>
      </c>
      <c r="L737" s="35" t="n">
        <v>0.883017470696214</v>
      </c>
      <c r="M737" s="35" t="n">
        <v>0.188376152930779</v>
      </c>
      <c r="Y737" s="36" t="n">
        <v>122.761784517461</v>
      </c>
    </row>
    <row r="738" customFormat="false" ht="15" hidden="false" customHeight="false" outlineLevel="0" collapsed="false">
      <c r="A738" s="2" t="n">
        <v>734</v>
      </c>
      <c r="B738" s="35" t="n">
        <v>-0.449940215199186</v>
      </c>
      <c r="C738" s="35" t="n">
        <v>-1.79604162456365</v>
      </c>
      <c r="D738" s="35" t="n">
        <v>-1.62663353647644</v>
      </c>
      <c r="E738" s="35" t="n">
        <v>-0.220730307686731</v>
      </c>
      <c r="F738" s="35" t="n">
        <v>0.397360691355018</v>
      </c>
      <c r="G738" s="35" t="n">
        <v>1.01946794964109</v>
      </c>
      <c r="H738" s="35" t="n">
        <v>0.529620813942354</v>
      </c>
      <c r="I738" s="35" t="n">
        <v>-0.572861728500844</v>
      </c>
      <c r="J738" s="35" t="n">
        <v>-1.42188671152186</v>
      </c>
      <c r="K738" s="35" t="n">
        <v>1.23485364231205</v>
      </c>
      <c r="L738" s="35" t="n">
        <v>-0.893367655683272</v>
      </c>
      <c r="M738" s="35" t="n">
        <v>-0.334141696738791</v>
      </c>
    </row>
    <row r="739" customFormat="false" ht="15" hidden="false" customHeight="false" outlineLevel="0" collapsed="false">
      <c r="A739" s="2" t="n">
        <v>735</v>
      </c>
      <c r="B739" s="35" t="n">
        <v>0.267138068636642</v>
      </c>
      <c r="C739" s="35" t="n">
        <v>0.930356987705258</v>
      </c>
      <c r="D739" s="35" t="n">
        <v>-0.240239579173155</v>
      </c>
      <c r="E739" s="35" t="n">
        <v>0.0277594446562425</v>
      </c>
      <c r="F739" s="35" t="n">
        <v>-1.0572433373021</v>
      </c>
      <c r="G739" s="35" t="n">
        <v>-0.00676838739129706</v>
      </c>
      <c r="H739" s="35" t="n">
        <v>-0.170346858598685</v>
      </c>
      <c r="I739" s="35" t="n">
        <v>0.714710033602481</v>
      </c>
      <c r="J739" s="35" t="n">
        <v>-0.0410394312496499</v>
      </c>
      <c r="K739" s="35" t="n">
        <v>-0.568220637216865</v>
      </c>
      <c r="L739" s="35" t="n">
        <v>0.762903345814144</v>
      </c>
      <c r="M739" s="35" t="n">
        <v>-1.07013570293443</v>
      </c>
    </row>
    <row r="740" customFormat="false" ht="15" hidden="false" customHeight="false" outlineLevel="0" collapsed="false">
      <c r="A740" s="2" t="n">
        <v>736</v>
      </c>
      <c r="B740" s="35" t="n">
        <v>-1.28777068169685</v>
      </c>
      <c r="C740" s="35" t="n">
        <v>0.489885043015088</v>
      </c>
      <c r="D740" s="35" t="n">
        <v>0.682497382149859</v>
      </c>
      <c r="E740" s="35" t="n">
        <v>0.99733702622994</v>
      </c>
      <c r="F740" s="35" t="n">
        <v>-1.86390301272939</v>
      </c>
      <c r="G740" s="35" t="n">
        <v>-0.112067552844756</v>
      </c>
      <c r="H740" s="35" t="n">
        <v>0.842456211770165</v>
      </c>
      <c r="I740" s="35" t="n">
        <v>1.17588143894485</v>
      </c>
      <c r="J740" s="35" t="n">
        <v>-1.19362440355405</v>
      </c>
      <c r="K740" s="35" t="n">
        <v>0.52044115317615</v>
      </c>
      <c r="L740" s="35" t="n">
        <v>-0.263159949387116</v>
      </c>
      <c r="M740" s="35" t="n">
        <v>-0.65953544322983</v>
      </c>
      <c r="R740" s="36" t="n">
        <v>119.922740423377</v>
      </c>
    </row>
    <row r="741" customFormat="false" ht="15" hidden="false" customHeight="false" outlineLevel="0" collapsed="false">
      <c r="A741" s="2" t="n">
        <v>737</v>
      </c>
      <c r="B741" s="35" t="n">
        <v>0.456634771861029</v>
      </c>
      <c r="C741" s="35" t="n">
        <v>-0.519979493407048</v>
      </c>
      <c r="D741" s="35" t="n">
        <v>0.751194485440589</v>
      </c>
      <c r="E741" s="35" t="n">
        <v>-1.28072171625225</v>
      </c>
      <c r="F741" s="35" t="n">
        <v>-0.541990409862869</v>
      </c>
      <c r="G741" s="35" t="n">
        <v>-0.349949747462697</v>
      </c>
      <c r="H741" s="35" t="n">
        <v>-0.109395730057447</v>
      </c>
      <c r="I741" s="35" t="n">
        <v>0.211154144991857</v>
      </c>
      <c r="J741" s="35" t="n">
        <v>1.56444379844676</v>
      </c>
      <c r="K741" s="35" t="n">
        <v>0.0347358109018532</v>
      </c>
      <c r="L741" s="35" t="n">
        <v>0.756059427944862</v>
      </c>
      <c r="M741" s="35" t="n">
        <v>0.794349772643824</v>
      </c>
      <c r="U741" s="36" t="n">
        <v>151.848218400485</v>
      </c>
    </row>
    <row r="742" customFormat="false" ht="15" hidden="false" customHeight="false" outlineLevel="0" collapsed="false">
      <c r="A742" s="2" t="n">
        <v>738</v>
      </c>
      <c r="B742" s="35" t="n">
        <v>-1.56342266368204</v>
      </c>
      <c r="C742" s="35" t="n">
        <v>0.178359830201337</v>
      </c>
      <c r="D742" s="35" t="n">
        <v>0.906857356407601</v>
      </c>
      <c r="E742" s="35" t="n">
        <v>0.982196522433403</v>
      </c>
      <c r="F742" s="35" t="n">
        <v>0.302251424968351</v>
      </c>
      <c r="G742" s="35" t="n">
        <v>-1.60864517780866</v>
      </c>
      <c r="H742" s="35" t="n">
        <v>1.63517867865262</v>
      </c>
      <c r="I742" s="35" t="n">
        <v>-0.368994573735481</v>
      </c>
      <c r="J742" s="35" t="n">
        <v>-0.376614811989457</v>
      </c>
      <c r="K742" s="35" t="n">
        <v>1.81117921441088</v>
      </c>
      <c r="L742" s="35" t="n">
        <v>-1.14298888667513</v>
      </c>
      <c r="M742" s="35" t="n">
        <v>-1.38525223153422</v>
      </c>
    </row>
    <row r="743" customFormat="false" ht="15" hidden="false" customHeight="false" outlineLevel="0" collapsed="false">
      <c r="A743" s="2" t="n">
        <v>739</v>
      </c>
      <c r="B743" s="35" t="n">
        <v>0.598377537229411</v>
      </c>
      <c r="C743" s="35" t="n">
        <v>-0.245656817872241</v>
      </c>
      <c r="D743" s="35" t="n">
        <v>1.36220565325661</v>
      </c>
      <c r="E743" s="35" t="n">
        <v>-0.699446705581516</v>
      </c>
      <c r="F743" s="35" t="n">
        <v>-0.16574109896542</v>
      </c>
      <c r="G743" s="35" t="n">
        <v>-2.3163934499742</v>
      </c>
      <c r="H743" s="35" t="n">
        <v>-0.227545513313799</v>
      </c>
      <c r="I743" s="35" t="n">
        <v>-0.491488460450895</v>
      </c>
      <c r="J743" s="35" t="n">
        <v>-1.39499974343683</v>
      </c>
      <c r="K743" s="35" t="n">
        <v>-0.860191614653136</v>
      </c>
      <c r="L743" s="35" t="n">
        <v>-1.51208899931961</v>
      </c>
      <c r="M743" s="35" t="n">
        <v>0.751433209140282</v>
      </c>
    </row>
    <row r="744" customFormat="false" ht="15" hidden="false" customHeight="false" outlineLevel="0" collapsed="false">
      <c r="A744" s="2" t="n">
        <v>740</v>
      </c>
      <c r="B744" s="35" t="n">
        <v>0.158121045992964</v>
      </c>
      <c r="C744" s="35" t="n">
        <v>0.121366610876471</v>
      </c>
      <c r="D744" s="35" t="n">
        <v>-0.823749708122169</v>
      </c>
      <c r="E744" s="35" t="n">
        <v>-0.0329843857238322</v>
      </c>
      <c r="F744" s="35" t="n">
        <v>-0.526535853675412</v>
      </c>
      <c r="G744" s="35" t="n">
        <v>0.0748923691580744</v>
      </c>
      <c r="H744" s="35" t="n">
        <v>0.93899664886646</v>
      </c>
      <c r="I744" s="35" t="n">
        <v>1.09895335273126</v>
      </c>
      <c r="J744" s="35" t="n">
        <v>-1.88319958508318</v>
      </c>
      <c r="K744" s="35" t="n">
        <v>-0.0614350284494011</v>
      </c>
      <c r="L744" s="35" t="n">
        <v>-0.633209753909336</v>
      </c>
      <c r="M744" s="35" t="n">
        <v>-1.17173201400197</v>
      </c>
    </row>
    <row r="745" customFormat="false" ht="15" hidden="false" customHeight="false" outlineLevel="0" collapsed="false">
      <c r="A745" s="2" t="n">
        <v>741</v>
      </c>
      <c r="B745" s="35" t="n">
        <v>-1.54357743242742</v>
      </c>
      <c r="C745" s="35" t="n">
        <v>-1.04275203425419</v>
      </c>
      <c r="D745" s="35" t="n">
        <v>-1.9348350995672</v>
      </c>
      <c r="E745" s="35" t="n">
        <v>-0.620688987536169</v>
      </c>
      <c r="F745" s="35" t="n">
        <v>0.895469361035452</v>
      </c>
      <c r="G745" s="35" t="n">
        <v>1.29408515388566</v>
      </c>
      <c r="H745" s="35" t="n">
        <v>-1.74806291982481</v>
      </c>
      <c r="I745" s="35" t="n">
        <v>-2.36411789580975</v>
      </c>
      <c r="J745" s="35" t="n">
        <v>0.953509484312347</v>
      </c>
      <c r="K745" s="35" t="n">
        <v>-0.224246560344288</v>
      </c>
      <c r="L745" s="35" t="n">
        <v>-1.41760199098915</v>
      </c>
      <c r="M745" s="35" t="n">
        <v>-0.260936120389645</v>
      </c>
    </row>
    <row r="746" customFormat="false" ht="15" hidden="false" customHeight="false" outlineLevel="0" collapsed="false">
      <c r="A746" s="2" t="n">
        <v>742</v>
      </c>
      <c r="B746" s="35" t="n">
        <v>-0.645253649527367</v>
      </c>
      <c r="C746" s="35" t="n">
        <v>-2.05710644042314</v>
      </c>
      <c r="D746" s="35" t="n">
        <v>-0.790360160784643</v>
      </c>
      <c r="E746" s="35" t="n">
        <v>-0.0891735419097247</v>
      </c>
      <c r="F746" s="35" t="n">
        <v>-0.657389898177911</v>
      </c>
      <c r="G746" s="35" t="n">
        <v>-0.270663623170892</v>
      </c>
      <c r="H746" s="35" t="n">
        <v>-1.1499421965994</v>
      </c>
      <c r="I746" s="35" t="n">
        <v>0.379354294709075</v>
      </c>
      <c r="J746" s="35" t="n">
        <v>-0.227998734121779</v>
      </c>
      <c r="K746" s="35" t="n">
        <v>-0.0496074242281322</v>
      </c>
      <c r="L746" s="35" t="n">
        <v>0.12833716070954</v>
      </c>
      <c r="M746" s="35" t="n">
        <v>0.811098483648614</v>
      </c>
      <c r="Q746" s="36" t="n">
        <v>141.312638269994</v>
      </c>
    </row>
    <row r="747" customFormat="false" ht="15" hidden="false" customHeight="false" outlineLevel="0" collapsed="false">
      <c r="A747" s="2" t="n">
        <v>743</v>
      </c>
      <c r="B747" s="35" t="n">
        <v>1.65634743716062</v>
      </c>
      <c r="C747" s="35" t="n">
        <v>-0.0254727231531912</v>
      </c>
      <c r="D747" s="35" t="n">
        <v>1.83753811429155</v>
      </c>
      <c r="E747" s="35" t="n">
        <v>0.376531931573006</v>
      </c>
      <c r="F747" s="35" t="n">
        <v>-1.41017209279514</v>
      </c>
      <c r="G747" s="35" t="n">
        <v>2.05602843741511</v>
      </c>
      <c r="H747" s="35" t="n">
        <v>1.51651518189549</v>
      </c>
      <c r="I747" s="35" t="n">
        <v>1.81458549218725</v>
      </c>
      <c r="J747" s="35" t="n">
        <v>0.201076494988628</v>
      </c>
      <c r="K747" s="35" t="n">
        <v>2.11028953843684</v>
      </c>
      <c r="L747" s="35" t="n">
        <v>0.239977854930672</v>
      </c>
      <c r="M747" s="35" t="n">
        <v>1.43400177458967</v>
      </c>
      <c r="O747" s="36" t="n">
        <v>138.16509847831</v>
      </c>
    </row>
    <row r="748" customFormat="false" ht="15" hidden="false" customHeight="false" outlineLevel="0" collapsed="false">
      <c r="A748" s="2" t="n">
        <v>744</v>
      </c>
      <c r="B748" s="35" t="n">
        <v>-1.07795035475273</v>
      </c>
      <c r="C748" s="35" t="n">
        <v>-0.883906294490987</v>
      </c>
      <c r="D748" s="35" t="n">
        <v>-0.660759604507486</v>
      </c>
      <c r="E748" s="35" t="n">
        <v>-1.21657704626208</v>
      </c>
      <c r="F748" s="35" t="n">
        <v>-0.685087933612218</v>
      </c>
      <c r="G748" s="35" t="n">
        <v>0.632226166436946</v>
      </c>
      <c r="H748" s="35" t="n">
        <v>0.434015985109627</v>
      </c>
      <c r="I748" s="35" t="n">
        <v>1.45319702292419</v>
      </c>
      <c r="J748" s="35" t="n">
        <v>-1.14750358335966</v>
      </c>
      <c r="K748" s="35" t="n">
        <v>-0.410319842422622</v>
      </c>
      <c r="L748" s="35" t="n">
        <v>-0.181653752082564</v>
      </c>
      <c r="M748" s="35" t="n">
        <v>-0.474773394007265</v>
      </c>
      <c r="R748" s="36" t="n">
        <v>124.523917043058</v>
      </c>
    </row>
    <row r="749" customFormat="false" ht="15" hidden="false" customHeight="false" outlineLevel="0" collapsed="false">
      <c r="A749" s="2" t="n">
        <v>745</v>
      </c>
      <c r="B749" s="35" t="n">
        <v>-1.67102387664969</v>
      </c>
      <c r="C749" s="35" t="n">
        <v>-1.06391603141311</v>
      </c>
      <c r="D749" s="35" t="n">
        <v>0.311855649644475</v>
      </c>
      <c r="E749" s="35" t="n">
        <v>-0.135730199995663</v>
      </c>
      <c r="F749" s="35" t="n">
        <v>-0.0862164743170245</v>
      </c>
      <c r="G749" s="35" t="n">
        <v>-1.11634125761453</v>
      </c>
      <c r="H749" s="35" t="n">
        <v>-1.06595352933849</v>
      </c>
      <c r="I749" s="35" t="n">
        <v>1.53392714776665</v>
      </c>
      <c r="J749" s="35" t="n">
        <v>0.909983258155931</v>
      </c>
      <c r="K749" s="35" t="n">
        <v>-0.948961812365551</v>
      </c>
      <c r="L749" s="35" t="n">
        <v>-0.425209796162492</v>
      </c>
      <c r="M749" s="35" t="n">
        <v>-0.515241064728351</v>
      </c>
    </row>
    <row r="750" customFormat="false" ht="15" hidden="false" customHeight="false" outlineLevel="0" collapsed="false">
      <c r="A750" s="2" t="n">
        <v>746</v>
      </c>
      <c r="B750" s="35" t="n">
        <v>-0.303287790940889</v>
      </c>
      <c r="C750" s="35" t="n">
        <v>0.902469117294681</v>
      </c>
      <c r="D750" s="35" t="n">
        <v>-2.04920067254808</v>
      </c>
      <c r="E750" s="35" t="n">
        <v>-0.279359465989737</v>
      </c>
      <c r="F750" s="35" t="n">
        <v>1.84114908817231</v>
      </c>
      <c r="G750" s="35" t="n">
        <v>-0.791708633691283</v>
      </c>
      <c r="H750" s="35" t="n">
        <v>2.03097618717623</v>
      </c>
      <c r="I750" s="35" t="n">
        <v>1.44611548297917</v>
      </c>
      <c r="J750" s="35" t="n">
        <v>0.549149230354761</v>
      </c>
      <c r="K750" s="35" t="n">
        <v>-0.612116825688579</v>
      </c>
      <c r="L750" s="35" t="n">
        <v>-0.266294196486578</v>
      </c>
      <c r="M750" s="35" t="n">
        <v>-2.1643888273699</v>
      </c>
    </row>
    <row r="751" customFormat="false" ht="15" hidden="false" customHeight="false" outlineLevel="0" collapsed="false">
      <c r="A751" s="2" t="n">
        <v>747</v>
      </c>
      <c r="B751" s="35" t="n">
        <v>0.154154804467768</v>
      </c>
      <c r="C751" s="35" t="n">
        <v>0.224222140766869</v>
      </c>
      <c r="D751" s="35" t="n">
        <v>0.368787316231094</v>
      </c>
      <c r="E751" s="35" t="n">
        <v>0.374981409343878</v>
      </c>
      <c r="F751" s="35" t="n">
        <v>-0.469396306829804</v>
      </c>
      <c r="G751" s="35" t="n">
        <v>-0.251316286465836</v>
      </c>
      <c r="H751" s="35" t="n">
        <v>1.87963856191834</v>
      </c>
      <c r="I751" s="35" t="n">
        <v>1.09010744997445</v>
      </c>
      <c r="J751" s="35" t="n">
        <v>0.700166553562839</v>
      </c>
      <c r="K751" s="35" t="n">
        <v>-0.699101391079351</v>
      </c>
      <c r="L751" s="35" t="n">
        <v>1.29627698425692</v>
      </c>
      <c r="M751" s="35" t="n">
        <v>-0.519643220485113</v>
      </c>
      <c r="W751" s="36" t="n">
        <v>104.76785234056</v>
      </c>
    </row>
    <row r="752" customFormat="false" ht="15" hidden="false" customHeight="false" outlineLevel="0" collapsed="false">
      <c r="A752" s="2" t="n">
        <v>748</v>
      </c>
      <c r="B752" s="35" t="n">
        <v>0.810707428836557</v>
      </c>
      <c r="C752" s="35" t="n">
        <v>0.681494134220351</v>
      </c>
      <c r="D752" s="35" t="n">
        <v>1.09973283430462</v>
      </c>
      <c r="E752" s="35" t="n">
        <v>-2.03207278425203</v>
      </c>
      <c r="F752" s="35" t="n">
        <v>0.524263721975819</v>
      </c>
      <c r="G752" s="35" t="n">
        <v>0.717024447734262</v>
      </c>
      <c r="H752" s="35" t="n">
        <v>-0.87521908136613</v>
      </c>
      <c r="I752" s="35" t="n">
        <v>-1.28673349285283</v>
      </c>
      <c r="J752" s="35" t="n">
        <v>-0.109131160131155</v>
      </c>
      <c r="K752" s="35" t="n">
        <v>-1.06330370680612</v>
      </c>
      <c r="L752" s="35" t="n">
        <v>-1.1095366429799</v>
      </c>
      <c r="M752" s="35" t="n">
        <v>0.262344551536183</v>
      </c>
    </row>
    <row r="753" customFormat="false" ht="15" hidden="false" customHeight="false" outlineLevel="0" collapsed="false">
      <c r="A753" s="2" t="n">
        <v>749</v>
      </c>
      <c r="B753" s="35" t="n">
        <v>-0.15956942931417</v>
      </c>
      <c r="C753" s="35" t="n">
        <v>-0.315613770402544</v>
      </c>
      <c r="D753" s="35" t="n">
        <v>2.02562367729342</v>
      </c>
      <c r="E753" s="35" t="n">
        <v>2.1021869307355</v>
      </c>
      <c r="F753" s="35" t="n">
        <v>0.0414573508386987</v>
      </c>
      <c r="G753" s="35" t="n">
        <v>-0.762766170984285</v>
      </c>
      <c r="H753" s="35" t="n">
        <v>0.662978310744847</v>
      </c>
      <c r="I753" s="35" t="n">
        <v>-0.894291738174396</v>
      </c>
      <c r="J753" s="35" t="n">
        <v>0.463118780915709</v>
      </c>
      <c r="K753" s="35" t="n">
        <v>-1.63574313026465</v>
      </c>
      <c r="L753" s="35" t="n">
        <v>-1.45791207559278</v>
      </c>
      <c r="M753" s="35" t="n">
        <v>-1.04586726270454</v>
      </c>
    </row>
    <row r="754" customFormat="false" ht="15" hidden="false" customHeight="false" outlineLevel="0" collapsed="false">
      <c r="A754" s="2" t="n">
        <v>750</v>
      </c>
      <c r="B754" s="35" t="n">
        <v>-0.480234451388497</v>
      </c>
      <c r="C754" s="35" t="n">
        <v>-0.937169028023205</v>
      </c>
      <c r="D754" s="35" t="n">
        <v>0.528949734973884</v>
      </c>
      <c r="E754" s="35" t="n">
        <v>0.428467403652583</v>
      </c>
      <c r="F754" s="35" t="n">
        <v>-0.475964744203883</v>
      </c>
      <c r="G754" s="35" t="n">
        <v>-1.6738105893073</v>
      </c>
      <c r="H754" s="35" t="n">
        <v>0.0353651975353362</v>
      </c>
      <c r="I754" s="35" t="n">
        <v>-1.29082661955721</v>
      </c>
      <c r="J754" s="35" t="n">
        <v>0.817465342738099</v>
      </c>
      <c r="K754" s="35" t="n">
        <v>1.90700932897069</v>
      </c>
      <c r="L754" s="35" t="n">
        <v>0.360846192670403</v>
      </c>
      <c r="M754" s="35" t="n">
        <v>-1.76266781585462</v>
      </c>
    </row>
    <row r="755" customFormat="false" ht="15" hidden="false" customHeight="false" outlineLevel="0" collapsed="false">
      <c r="A755" s="2" t="n">
        <v>751</v>
      </c>
      <c r="B755" s="35" t="n">
        <v>-0.247289160207316</v>
      </c>
      <c r="C755" s="35" t="n">
        <v>-0.192167003109595</v>
      </c>
      <c r="D755" s="35" t="n">
        <v>0.81512340009817</v>
      </c>
      <c r="E755" s="35" t="n">
        <v>0.502270193892092</v>
      </c>
      <c r="F755" s="35" t="n">
        <v>-2.56765556498925</v>
      </c>
      <c r="G755" s="35" t="n">
        <v>-1.33446287390968</v>
      </c>
      <c r="H755" s="35" t="n">
        <v>-0.19827715128446</v>
      </c>
      <c r="I755" s="35" t="n">
        <v>0.660472339448514</v>
      </c>
      <c r="J755" s="35" t="n">
        <v>-0.00528975930224482</v>
      </c>
      <c r="K755" s="35" t="n">
        <v>-0.403476677727768</v>
      </c>
      <c r="L755" s="35" t="n">
        <v>-1.04398989674283</v>
      </c>
      <c r="M755" s="35" t="n">
        <v>1.07753764442531</v>
      </c>
      <c r="Y755" s="36" t="n">
        <v>126.28620423788</v>
      </c>
    </row>
    <row r="756" customFormat="false" ht="15" hidden="false" customHeight="false" outlineLevel="0" collapsed="false">
      <c r="A756" s="2" t="n">
        <v>752</v>
      </c>
      <c r="B756" s="35" t="n">
        <v>0.764523968228692</v>
      </c>
      <c r="C756" s="35" t="n">
        <v>-0.0264200677879908</v>
      </c>
      <c r="D756" s="35" t="n">
        <v>1.37115201336271</v>
      </c>
      <c r="E756" s="35" t="n">
        <v>-0.515267651197591</v>
      </c>
      <c r="F756" s="35" t="n">
        <v>-1.31696094145736</v>
      </c>
      <c r="G756" s="35" t="n">
        <v>-0.00191338079897421</v>
      </c>
      <c r="H756" s="35" t="n">
        <v>-1.13845291720393</v>
      </c>
      <c r="I756" s="35" t="n">
        <v>-1.34967688606205</v>
      </c>
      <c r="J756" s="35" t="n">
        <v>-0.059423758349027</v>
      </c>
      <c r="K756" s="35" t="n">
        <v>-0.470379633859498</v>
      </c>
      <c r="L756" s="35" t="n">
        <v>1.57554733912934</v>
      </c>
      <c r="M756" s="35" t="n">
        <v>0.212766913035576</v>
      </c>
      <c r="V756" s="36" t="n">
        <v>147.426038724357</v>
      </c>
    </row>
    <row r="757" customFormat="false" ht="15" hidden="false" customHeight="false" outlineLevel="0" collapsed="false">
      <c r="A757" s="2" t="n">
        <v>753</v>
      </c>
      <c r="B757" s="35" t="n">
        <v>-0.192258175595768</v>
      </c>
      <c r="C757" s="35" t="n">
        <v>0.427435758645575</v>
      </c>
      <c r="D757" s="35" t="n">
        <v>-0.282835621827839</v>
      </c>
      <c r="E757" s="35" t="n">
        <v>0.133242718961669</v>
      </c>
      <c r="F757" s="35" t="n">
        <v>-0.108881605293151</v>
      </c>
      <c r="G757" s="35" t="n">
        <v>-0.202761811771259</v>
      </c>
      <c r="H757" s="35" t="n">
        <v>-0.553478964346787</v>
      </c>
      <c r="I757" s="35" t="n">
        <v>-0.34705656940747</v>
      </c>
      <c r="J757" s="35" t="n">
        <v>2.60765271402987</v>
      </c>
      <c r="K757" s="35" t="n">
        <v>-0.731242798693254</v>
      </c>
      <c r="L757" s="35" t="n">
        <v>-1.81362115571029</v>
      </c>
      <c r="M757" s="35" t="n">
        <v>-0.442302853161296</v>
      </c>
    </row>
    <row r="758" customFormat="false" ht="15" hidden="false" customHeight="false" outlineLevel="0" collapsed="false">
      <c r="A758" s="2" t="n">
        <v>754</v>
      </c>
      <c r="B758" s="35" t="n">
        <v>0.548805813372516</v>
      </c>
      <c r="C758" s="35" t="n">
        <v>0.226469460806914</v>
      </c>
      <c r="D758" s="35" t="n">
        <v>0.972134966206503</v>
      </c>
      <c r="E758" s="35" t="n">
        <v>1.77865481588604</v>
      </c>
      <c r="F758" s="35" t="n">
        <v>-0.229985632606001</v>
      </c>
      <c r="G758" s="35" t="n">
        <v>0.3082255391684</v>
      </c>
      <c r="H758" s="35" t="n">
        <v>-0.0566431456272379</v>
      </c>
      <c r="I758" s="35" t="n">
        <v>2.55458279499584</v>
      </c>
      <c r="J758" s="35" t="n">
        <v>-1.02089248563819</v>
      </c>
      <c r="K758" s="35" t="n">
        <v>-2.30211743314053</v>
      </c>
      <c r="L758" s="35" t="n">
        <v>-2.26520902236415</v>
      </c>
      <c r="M758" s="35" t="n">
        <v>-0.0982831125970942</v>
      </c>
    </row>
    <row r="759" customFormat="false" ht="15" hidden="false" customHeight="false" outlineLevel="0" collapsed="false">
      <c r="A759" s="2" t="n">
        <v>755</v>
      </c>
      <c r="B759" s="35" t="n">
        <v>-1.80994493496161</v>
      </c>
      <c r="C759" s="35" t="n">
        <v>0.178775222593121</v>
      </c>
      <c r="D759" s="35" t="n">
        <v>2.24180236644897</v>
      </c>
      <c r="E759" s="35" t="n">
        <v>0.220838250257782</v>
      </c>
      <c r="F759" s="35" t="n">
        <v>1.26593981929554</v>
      </c>
      <c r="G759" s="35" t="n">
        <v>0.911644480180371</v>
      </c>
      <c r="H759" s="35" t="n">
        <v>1.51149893463945</v>
      </c>
      <c r="I759" s="35" t="n">
        <v>-0.962298945343152</v>
      </c>
      <c r="J759" s="35" t="n">
        <v>-1.2390969403265</v>
      </c>
      <c r="K759" s="35" t="n">
        <v>-2.01029677514084</v>
      </c>
      <c r="L759" s="35" t="n">
        <v>1.15982603572066</v>
      </c>
      <c r="M759" s="35" t="n">
        <v>-0.217725037764893</v>
      </c>
      <c r="W759" s="36" t="n">
        <v>178.451407649301</v>
      </c>
    </row>
    <row r="760" customFormat="false" ht="15" hidden="false" customHeight="false" outlineLevel="0" collapsed="false">
      <c r="A760" s="2" t="n">
        <v>756</v>
      </c>
      <c r="B760" s="35" t="n">
        <v>-0.373779463727075</v>
      </c>
      <c r="C760" s="35" t="n">
        <v>1.57732416222101</v>
      </c>
      <c r="D760" s="35" t="n">
        <v>0.522949494835206</v>
      </c>
      <c r="E760" s="35" t="n">
        <v>-1.03631628490304</v>
      </c>
      <c r="F760" s="35" t="n">
        <v>-2.14878093433528</v>
      </c>
      <c r="G760" s="35" t="n">
        <v>0.256117162388158</v>
      </c>
      <c r="H760" s="35" t="n">
        <v>0.835265287825856</v>
      </c>
      <c r="I760" s="35" t="n">
        <v>-1.3462129714081</v>
      </c>
      <c r="J760" s="35" t="n">
        <v>-0.433939892173049</v>
      </c>
      <c r="K760" s="35" t="n">
        <v>0.688567127279138</v>
      </c>
      <c r="L760" s="35" t="n">
        <v>-0.143648072918836</v>
      </c>
      <c r="M760" s="35" t="n">
        <v>0.257065893195184</v>
      </c>
      <c r="S760" s="36" t="n">
        <v>204.329414823839</v>
      </c>
    </row>
    <row r="761" customFormat="false" ht="15" hidden="false" customHeight="false" outlineLevel="0" collapsed="false">
      <c r="A761" s="2" t="n">
        <v>757</v>
      </c>
      <c r="B761" s="35" t="n">
        <v>-0.100343685225941</v>
      </c>
      <c r="C761" s="35" t="n">
        <v>-2.00798130453849</v>
      </c>
      <c r="D761" s="35" t="n">
        <v>-0.812354877070536</v>
      </c>
      <c r="E761" s="35" t="n">
        <v>-0.592770936445886</v>
      </c>
      <c r="F761" s="35" t="n">
        <v>0.0831374885676044</v>
      </c>
      <c r="G761" s="35" t="n">
        <v>-0.689793500308925</v>
      </c>
      <c r="H761" s="35" t="n">
        <v>-0.536730075996484</v>
      </c>
      <c r="I761" s="35" t="n">
        <v>1.93602264699669</v>
      </c>
      <c r="J761" s="35" t="n">
        <v>0.0279966636426007</v>
      </c>
      <c r="K761" s="35" t="n">
        <v>-1.37272663024157</v>
      </c>
      <c r="L761" s="35" t="n">
        <v>-0.781319210249018</v>
      </c>
      <c r="M761" s="35" t="n">
        <v>0.563777790644892</v>
      </c>
    </row>
    <row r="762" customFormat="false" ht="15" hidden="false" customHeight="false" outlineLevel="0" collapsed="false">
      <c r="A762" s="2" t="n">
        <v>758</v>
      </c>
      <c r="B762" s="35" t="n">
        <v>1.02866476197056</v>
      </c>
      <c r="C762" s="35" t="n">
        <v>-0.259022062232304</v>
      </c>
      <c r="D762" s="35" t="n">
        <v>-1.39104551881722</v>
      </c>
      <c r="E762" s="35" t="n">
        <v>1.46934252524859</v>
      </c>
      <c r="F762" s="35" t="n">
        <v>0.79622864699529</v>
      </c>
      <c r="G762" s="35" t="n">
        <v>-0.073260838665236</v>
      </c>
      <c r="H762" s="35" t="n">
        <v>0.772728317843939</v>
      </c>
      <c r="I762" s="35" t="n">
        <v>-0.720023076519126</v>
      </c>
      <c r="J762" s="35" t="n">
        <v>0.246294563263069</v>
      </c>
      <c r="K762" s="35" t="n">
        <v>-0.576823475189653</v>
      </c>
      <c r="L762" s="35" t="n">
        <v>-0.223072765648159</v>
      </c>
      <c r="M762" s="35" t="n">
        <v>-0.138534349670969</v>
      </c>
    </row>
    <row r="763" customFormat="false" ht="15" hidden="false" customHeight="false" outlineLevel="0" collapsed="false">
      <c r="A763" s="2" t="n">
        <v>759</v>
      </c>
      <c r="B763" s="35" t="n">
        <v>0.45232895629528</v>
      </c>
      <c r="C763" s="35" t="n">
        <v>0.622032936720212</v>
      </c>
      <c r="D763" s="35" t="n">
        <v>-1.604224135867</v>
      </c>
      <c r="E763" s="35" t="n">
        <v>1.89977165560749</v>
      </c>
      <c r="F763" s="35" t="n">
        <v>0.76997184966538</v>
      </c>
      <c r="G763" s="35" t="n">
        <v>0.488186762912643</v>
      </c>
      <c r="H763" s="35" t="n">
        <v>0.305732056970528</v>
      </c>
      <c r="I763" s="35" t="n">
        <v>-1.14992805144944</v>
      </c>
      <c r="J763" s="35" t="n">
        <v>0.509900961417028</v>
      </c>
      <c r="K763" s="35" t="n">
        <v>-0.597611236749983</v>
      </c>
      <c r="L763" s="35" t="n">
        <v>-0.879712827989294</v>
      </c>
      <c r="M763" s="35" t="n">
        <v>-0.108155810018286</v>
      </c>
    </row>
    <row r="764" customFormat="false" ht="15" hidden="false" customHeight="false" outlineLevel="0" collapsed="false">
      <c r="A764" s="2" t="n">
        <v>760</v>
      </c>
      <c r="B764" s="35" t="n">
        <v>0.205303213573157</v>
      </c>
      <c r="C764" s="35" t="n">
        <v>-0.732779501862096</v>
      </c>
      <c r="D764" s="35" t="n">
        <v>0.932160092610296</v>
      </c>
      <c r="E764" s="35" t="n">
        <v>-0.214881690978683</v>
      </c>
      <c r="F764" s="35" t="n">
        <v>1.52034286276393</v>
      </c>
      <c r="G764" s="35" t="n">
        <v>1.24512435965999</v>
      </c>
      <c r="H764" s="35" t="n">
        <v>1.0088031107635</v>
      </c>
      <c r="I764" s="35" t="n">
        <v>-1.14688426236637</v>
      </c>
      <c r="J764" s="35" t="n">
        <v>0.968301979766144</v>
      </c>
      <c r="K764" s="35" t="n">
        <v>0.386576917521394</v>
      </c>
      <c r="L764" s="35" t="n">
        <v>-2.6731050672972</v>
      </c>
      <c r="M764" s="35" t="n">
        <v>-0.57426719345451</v>
      </c>
    </row>
    <row r="765" customFormat="false" ht="15" hidden="false" customHeight="false" outlineLevel="0" collapsed="false">
      <c r="A765" s="2" t="n">
        <v>761</v>
      </c>
      <c r="B765" s="35" t="n">
        <v>1.07832386538589</v>
      </c>
      <c r="C765" s="35" t="n">
        <v>-0.434092431562704</v>
      </c>
      <c r="D765" s="35" t="n">
        <v>-1.07326748062152</v>
      </c>
      <c r="E765" s="35" t="n">
        <v>-3.54003194355852</v>
      </c>
      <c r="F765" s="35" t="n">
        <v>-0.0126520370306996</v>
      </c>
      <c r="G765" s="35" t="n">
        <v>0.553439812276005</v>
      </c>
      <c r="H765" s="35" t="n">
        <v>0.598472170510902</v>
      </c>
      <c r="I765" s="35" t="n">
        <v>0.367995115972809</v>
      </c>
      <c r="J765" s="35" t="n">
        <v>1.06996090274655</v>
      </c>
      <c r="K765" s="35" t="n">
        <v>-0.519158250588882</v>
      </c>
      <c r="L765" s="35" t="n">
        <v>-0.885553738505055</v>
      </c>
      <c r="M765" s="35" t="n">
        <v>0.324178301892651</v>
      </c>
    </row>
    <row r="766" customFormat="false" ht="15" hidden="false" customHeight="false" outlineLevel="0" collapsed="false">
      <c r="A766" s="2" t="n">
        <v>762</v>
      </c>
      <c r="B766" s="35" t="n">
        <v>0.163206963324502</v>
      </c>
      <c r="C766" s="35" t="n">
        <v>-0.804892200500118</v>
      </c>
      <c r="D766" s="35" t="n">
        <v>-1.2232337580268</v>
      </c>
      <c r="E766" s="35" t="n">
        <v>1.71154074326047</v>
      </c>
      <c r="F766" s="35" t="n">
        <v>-0.14704489874424</v>
      </c>
      <c r="G766" s="35" t="n">
        <v>-0.499538886451573</v>
      </c>
      <c r="H766" s="35" t="n">
        <v>-1.50160955699638</v>
      </c>
      <c r="I766" s="35" t="n">
        <v>-3.21463477945809</v>
      </c>
      <c r="J766" s="35" t="n">
        <v>-2.24267453133957</v>
      </c>
      <c r="K766" s="35" t="n">
        <v>-0.165134965203599</v>
      </c>
      <c r="L766" s="35" t="n">
        <v>1.69331875064897</v>
      </c>
      <c r="M766" s="35" t="n">
        <v>1.15261611247974</v>
      </c>
    </row>
    <row r="767" customFormat="false" ht="15" hidden="false" customHeight="false" outlineLevel="0" collapsed="false">
      <c r="A767" s="2" t="n">
        <v>763</v>
      </c>
      <c r="B767" s="35" t="n">
        <v>3.15843688606724</v>
      </c>
      <c r="C767" s="35" t="n">
        <v>-2.08549783339318</v>
      </c>
      <c r="D767" s="35" t="n">
        <v>-1.3067571618015</v>
      </c>
      <c r="E767" s="35" t="n">
        <v>1.24904091654028</v>
      </c>
      <c r="F767" s="35" t="n">
        <v>-0.82691518038915</v>
      </c>
      <c r="G767" s="35" t="n">
        <v>-1.15073011183524</v>
      </c>
      <c r="H767" s="35" t="n">
        <v>0.325992935625458</v>
      </c>
      <c r="I767" s="35" t="n">
        <v>-0.215946868419504</v>
      </c>
      <c r="J767" s="35" t="n">
        <v>0.547453042129463</v>
      </c>
      <c r="K767" s="35" t="n">
        <v>0.630570364036526</v>
      </c>
      <c r="L767" s="35" t="n">
        <v>-0.409144515572611</v>
      </c>
      <c r="M767" s="35" t="n">
        <v>1.23642501459259</v>
      </c>
      <c r="P767" s="36" t="n">
        <v>123.839682476489</v>
      </c>
      <c r="W767" s="36" t="n">
        <v>99.8749925082662</v>
      </c>
    </row>
    <row r="768" customFormat="false" ht="15" hidden="false" customHeight="false" outlineLevel="0" collapsed="false">
      <c r="A768" s="2" t="n">
        <v>764</v>
      </c>
      <c r="B768" s="35" t="n">
        <v>-0.923282171597981</v>
      </c>
      <c r="C768" s="35" t="n">
        <v>-0.171063810086304</v>
      </c>
      <c r="D768" s="35" t="n">
        <v>1.34073672643319</v>
      </c>
      <c r="E768" s="35" t="n">
        <v>0.149589821442656</v>
      </c>
      <c r="F768" s="35" t="n">
        <v>-0.723338325086848</v>
      </c>
      <c r="G768" s="35" t="n">
        <v>-0.325979750062749</v>
      </c>
      <c r="H768" s="35" t="n">
        <v>0.621056003860286</v>
      </c>
      <c r="I768" s="35" t="n">
        <v>2.11680547199189</v>
      </c>
      <c r="J768" s="35" t="n">
        <v>1.56192739051778</v>
      </c>
      <c r="K768" s="35" t="n">
        <v>0.0908923755980817</v>
      </c>
      <c r="L768" s="35" t="n">
        <v>1.21936476752848</v>
      </c>
      <c r="M768" s="35" t="n">
        <v>-1.60783929913547</v>
      </c>
    </row>
    <row r="769" customFormat="false" ht="15" hidden="false" customHeight="false" outlineLevel="0" collapsed="false">
      <c r="A769" s="2" t="n">
        <v>765</v>
      </c>
      <c r="B769" s="35" t="n">
        <v>0.118911606782285</v>
      </c>
      <c r="C769" s="35" t="n">
        <v>-0.154566281702265</v>
      </c>
      <c r="D769" s="35" t="n">
        <v>1.08255342200296</v>
      </c>
      <c r="E769" s="35" t="n">
        <v>-0.170759620553475</v>
      </c>
      <c r="F769" s="35" t="n">
        <v>1.48069665091335</v>
      </c>
      <c r="G769" s="35" t="n">
        <v>-0.101869632215813</v>
      </c>
      <c r="H769" s="35" t="n">
        <v>-1.22440218930472</v>
      </c>
      <c r="I769" s="35" t="n">
        <v>-2.52202006393843</v>
      </c>
      <c r="J769" s="35" t="n">
        <v>0.0109766438763883</v>
      </c>
      <c r="K769" s="35" t="n">
        <v>-0.735926613702191</v>
      </c>
      <c r="L769" s="35" t="n">
        <v>-1.38323525713678</v>
      </c>
      <c r="M769" s="35" t="n">
        <v>-0.21068902900619</v>
      </c>
      <c r="V769" s="36" t="n">
        <v>89.8368830808648</v>
      </c>
    </row>
    <row r="770" customFormat="false" ht="15" hidden="false" customHeight="false" outlineLevel="0" collapsed="false">
      <c r="A770" s="2" t="n">
        <v>766</v>
      </c>
      <c r="B770" s="35" t="n">
        <v>1.84968338933</v>
      </c>
      <c r="C770" s="35" t="n">
        <v>1.46223485991809</v>
      </c>
      <c r="D770" s="35" t="n">
        <v>0.268946766433346</v>
      </c>
      <c r="E770" s="35" t="n">
        <v>1.34232891602993</v>
      </c>
      <c r="F770" s="35" t="n">
        <v>-0.984089476732641</v>
      </c>
      <c r="G770" s="35" t="n">
        <v>0.016802522698955</v>
      </c>
      <c r="H770" s="35" t="n">
        <v>1.224757519849</v>
      </c>
      <c r="I770" s="35" t="n">
        <v>-0.230556940795503</v>
      </c>
      <c r="J770" s="35" t="n">
        <v>0.938740766746089</v>
      </c>
      <c r="K770" s="35" t="n">
        <v>-0.476938155450237</v>
      </c>
      <c r="L770" s="35" t="n">
        <v>0.87536304213023</v>
      </c>
      <c r="M770" s="35" t="n">
        <v>2.24800173908232</v>
      </c>
      <c r="P770" s="36" t="n">
        <v>82.1008909549855</v>
      </c>
    </row>
    <row r="771" customFormat="false" ht="15" hidden="false" customHeight="false" outlineLevel="0" collapsed="false">
      <c r="A771" s="2" t="n">
        <v>767</v>
      </c>
      <c r="B771" s="35" t="n">
        <v>0.784050957456133</v>
      </c>
      <c r="C771" s="35" t="n">
        <v>-1.15452474016661</v>
      </c>
      <c r="D771" s="35" t="n">
        <v>0.234846143515583</v>
      </c>
      <c r="E771" s="35" t="n">
        <v>-0.00479057856766901</v>
      </c>
      <c r="F771" s="35" t="n">
        <v>0.831958397871721</v>
      </c>
      <c r="G771" s="35" t="n">
        <v>-0.242482063651307</v>
      </c>
      <c r="H771" s="35" t="n">
        <v>0.934731496153185</v>
      </c>
      <c r="I771" s="35" t="n">
        <v>0.395932893539402</v>
      </c>
      <c r="J771" s="35" t="n">
        <v>-0.240139488758929</v>
      </c>
      <c r="K771" s="35" t="n">
        <v>-0.447547705958777</v>
      </c>
      <c r="L771" s="35" t="n">
        <v>-1.39100421824895</v>
      </c>
      <c r="M771" s="35" t="n">
        <v>-1.66809994436228</v>
      </c>
    </row>
    <row r="772" customFormat="false" ht="15" hidden="false" customHeight="false" outlineLevel="0" collapsed="false">
      <c r="A772" s="2" t="n">
        <v>768</v>
      </c>
      <c r="B772" s="35" t="n">
        <v>0.313931286694671</v>
      </c>
      <c r="C772" s="35" t="n">
        <v>0.778804646350769</v>
      </c>
      <c r="D772" s="35" t="n">
        <v>-0.746345316337552</v>
      </c>
      <c r="E772" s="35" t="n">
        <v>1.14563580746123</v>
      </c>
      <c r="F772" s="35" t="n">
        <v>0.125888298227357</v>
      </c>
      <c r="G772" s="35" t="n">
        <v>-2.66396925737448</v>
      </c>
      <c r="H772" s="35" t="n">
        <v>0.0484385224682567</v>
      </c>
      <c r="I772" s="35" t="n">
        <v>0.473044922954757</v>
      </c>
      <c r="J772" s="35" t="n">
        <v>0.582181972336579</v>
      </c>
      <c r="K772" s="35" t="n">
        <v>1.18325997065159</v>
      </c>
      <c r="L772" s="35" t="n">
        <v>0.656344838563245</v>
      </c>
      <c r="M772" s="35" t="n">
        <v>-0.902560963936269</v>
      </c>
    </row>
    <row r="773" customFormat="false" ht="15" hidden="false" customHeight="false" outlineLevel="0" collapsed="false">
      <c r="A773" s="2" t="n">
        <v>769</v>
      </c>
      <c r="B773" s="35" t="n">
        <v>1.01690399109659</v>
      </c>
      <c r="C773" s="35" t="n">
        <v>0.940680069396727</v>
      </c>
      <c r="D773" s="35" t="n">
        <v>-0.282033069755663</v>
      </c>
      <c r="E773" s="35" t="n">
        <v>-0.328915426283782</v>
      </c>
      <c r="F773" s="35" t="n">
        <v>0.857807034204867</v>
      </c>
      <c r="G773" s="35" t="n">
        <v>-0.0737069432817102</v>
      </c>
      <c r="H773" s="35" t="n">
        <v>1.78352643559867</v>
      </c>
      <c r="I773" s="35" t="n">
        <v>0.143698556313673</v>
      </c>
      <c r="J773" s="35" t="n">
        <v>0.21076484908313</v>
      </c>
      <c r="K773" s="35" t="n">
        <v>2.70575224883149</v>
      </c>
      <c r="L773" s="35" t="n">
        <v>0.279424044976655</v>
      </c>
      <c r="M773" s="35" t="n">
        <v>-0.225989704382606</v>
      </c>
    </row>
    <row r="774" customFormat="false" ht="15" hidden="false" customHeight="false" outlineLevel="0" collapsed="false">
      <c r="A774" s="2" t="n">
        <v>770</v>
      </c>
      <c r="B774" s="35" t="n">
        <v>-0.467553730716164</v>
      </c>
      <c r="C774" s="35" t="n">
        <v>0.804615944211188</v>
      </c>
      <c r="D774" s="35" t="n">
        <v>0.462256498155375</v>
      </c>
      <c r="E774" s="35" t="n">
        <v>0.355956913277647</v>
      </c>
      <c r="F774" s="35" t="n">
        <v>1.72111618308646</v>
      </c>
      <c r="G774" s="35" t="n">
        <v>1.6195373092958</v>
      </c>
      <c r="H774" s="35" t="n">
        <v>-0.785857433596023</v>
      </c>
      <c r="I774" s="35" t="n">
        <v>0.442146178028636</v>
      </c>
      <c r="J774" s="35" t="n">
        <v>0.422458785205787</v>
      </c>
      <c r="K774" s="35" t="n">
        <v>-0.0399805238966658</v>
      </c>
      <c r="L774" s="35" t="n">
        <v>1.39625650664468</v>
      </c>
      <c r="M774" s="35" t="n">
        <v>0.921467194781783</v>
      </c>
      <c r="S774" s="36" t="n">
        <v>118.017449403475</v>
      </c>
    </row>
    <row r="775" customFormat="false" ht="15" hidden="false" customHeight="false" outlineLevel="0" collapsed="false">
      <c r="A775" s="2" t="n">
        <v>771</v>
      </c>
      <c r="B775" s="35" t="n">
        <v>0.121083368902105</v>
      </c>
      <c r="C775" s="35" t="n">
        <v>-0.555311155679654</v>
      </c>
      <c r="D775" s="35" t="n">
        <v>1.28868583270927</v>
      </c>
      <c r="E775" s="35" t="n">
        <v>2.21904461453692</v>
      </c>
      <c r="F775" s="35" t="n">
        <v>-2.01404135796689</v>
      </c>
      <c r="G775" s="35" t="n">
        <v>-0.622255058029052</v>
      </c>
      <c r="H775" s="35" t="n">
        <v>1.00746499268745</v>
      </c>
      <c r="I775" s="35" t="n">
        <v>-0.722162513976228</v>
      </c>
      <c r="J775" s="35" t="n">
        <v>-0.265659947486033</v>
      </c>
      <c r="K775" s="35" t="n">
        <v>-0.477765769913325</v>
      </c>
      <c r="L775" s="35" t="n">
        <v>0.465568484847267</v>
      </c>
      <c r="M775" s="35" t="n">
        <v>-0.288165579251744</v>
      </c>
      <c r="S775" s="36" t="n">
        <v>141.28524013625</v>
      </c>
    </row>
    <row r="776" customFormat="false" ht="15" hidden="false" customHeight="false" outlineLevel="0" collapsed="false">
      <c r="A776" s="2" t="n">
        <v>772</v>
      </c>
      <c r="B776" s="35" t="n">
        <v>0.182463088846001</v>
      </c>
      <c r="C776" s="35" t="n">
        <v>0.50725610941235</v>
      </c>
      <c r="D776" s="35" t="n">
        <v>0.863328024473266</v>
      </c>
      <c r="E776" s="35" t="n">
        <v>-0.961590338622663</v>
      </c>
      <c r="F776" s="35" t="n">
        <v>-0.13867641397603</v>
      </c>
      <c r="G776" s="35" t="n">
        <v>-0.753837297581063</v>
      </c>
      <c r="H776" s="35" t="n">
        <v>0.601507576007078</v>
      </c>
      <c r="I776" s="35" t="n">
        <v>0.146649957918314</v>
      </c>
      <c r="J776" s="35" t="n">
        <v>-1.0986475931051</v>
      </c>
      <c r="K776" s="35" t="n">
        <v>-0.53385788244383</v>
      </c>
      <c r="L776" s="35" t="n">
        <v>-0.401204242396416</v>
      </c>
      <c r="M776" s="35" t="n">
        <v>-1.73261562346545</v>
      </c>
    </row>
    <row r="777" customFormat="false" ht="15" hidden="false" customHeight="false" outlineLevel="0" collapsed="false">
      <c r="A777" s="2" t="n">
        <v>773</v>
      </c>
      <c r="B777" s="35" t="n">
        <v>1.96069691269303</v>
      </c>
      <c r="C777" s="35" t="n">
        <v>-0.567052299733028</v>
      </c>
      <c r="D777" s="35" t="n">
        <v>0.376529705437957</v>
      </c>
      <c r="E777" s="35" t="n">
        <v>0.563265660430028</v>
      </c>
      <c r="F777" s="35" t="n">
        <v>0.842684452757426</v>
      </c>
      <c r="G777" s="35" t="n">
        <v>-1.56942938226969</v>
      </c>
      <c r="H777" s="35" t="n">
        <v>-0.462157494583236</v>
      </c>
      <c r="I777" s="35" t="n">
        <v>-0.958845069391934</v>
      </c>
      <c r="J777" s="35" t="n">
        <v>0.296640230376221</v>
      </c>
      <c r="K777" s="35" t="n">
        <v>-0.0204723697644119</v>
      </c>
      <c r="L777" s="35" t="n">
        <v>1.27229472206266</v>
      </c>
      <c r="M777" s="35" t="n">
        <v>1.93066599758062</v>
      </c>
      <c r="S777" s="36" t="n">
        <v>66.5256495956029</v>
      </c>
    </row>
    <row r="778" customFormat="false" ht="15" hidden="false" customHeight="false" outlineLevel="0" collapsed="false">
      <c r="A778" s="2" t="n">
        <v>774</v>
      </c>
      <c r="B778" s="35" t="n">
        <v>0.337245976944227</v>
      </c>
      <c r="C778" s="35" t="n">
        <v>0.188340724171267</v>
      </c>
      <c r="D778" s="35" t="n">
        <v>2.79358136365941</v>
      </c>
      <c r="E778" s="35" t="n">
        <v>-0.820152198477899</v>
      </c>
      <c r="F778" s="35" t="n">
        <v>-2.01937314655813</v>
      </c>
      <c r="G778" s="35" t="n">
        <v>0.325297354855156</v>
      </c>
      <c r="H778" s="35" t="n">
        <v>0.322215016173497</v>
      </c>
      <c r="I778" s="35" t="n">
        <v>0.0969727709148543</v>
      </c>
      <c r="J778" s="35" t="n">
        <v>0.300373317586579</v>
      </c>
      <c r="K778" s="35" t="n">
        <v>-0.0548155768556618</v>
      </c>
      <c r="L778" s="35" t="n">
        <v>0.390599716468988</v>
      </c>
      <c r="M778" s="35" t="n">
        <v>-0.647470168025425</v>
      </c>
    </row>
    <row r="779" customFormat="false" ht="15" hidden="false" customHeight="false" outlineLevel="0" collapsed="false">
      <c r="A779" s="2" t="n">
        <v>775</v>
      </c>
      <c r="B779" s="35" t="n">
        <v>2.09942985027491</v>
      </c>
      <c r="C779" s="35" t="n">
        <v>1.61161160546105</v>
      </c>
      <c r="D779" s="35" t="n">
        <v>0.759147368126072</v>
      </c>
      <c r="E779" s="35" t="n">
        <v>1.90679004365506</v>
      </c>
      <c r="F779" s="35" t="n">
        <v>0.725397114167123</v>
      </c>
      <c r="G779" s="35" t="n">
        <v>0.352866348873585</v>
      </c>
      <c r="H779" s="35" t="n">
        <v>-0.690345841436733</v>
      </c>
      <c r="I779" s="35" t="n">
        <v>1.14592202765278</v>
      </c>
      <c r="J779" s="35" t="n">
        <v>0.869576084878685</v>
      </c>
      <c r="K779" s="35" t="n">
        <v>0.499673887683748</v>
      </c>
      <c r="L779" s="35" t="n">
        <v>-1.3236867586844</v>
      </c>
      <c r="M779" s="35" t="n">
        <v>1.28637309134306</v>
      </c>
    </row>
    <row r="780" customFormat="false" ht="15" hidden="false" customHeight="false" outlineLevel="0" collapsed="false">
      <c r="A780" s="2" t="n">
        <v>776</v>
      </c>
      <c r="B780" s="35" t="n">
        <v>-0.0174800923877181</v>
      </c>
      <c r="C780" s="35" t="n">
        <v>0.668048705685894</v>
      </c>
      <c r="D780" s="35" t="n">
        <v>-1.99583517651152</v>
      </c>
      <c r="E780" s="35" t="n">
        <v>0.550979720179823</v>
      </c>
      <c r="F780" s="35" t="n">
        <v>0.00629317212786672</v>
      </c>
      <c r="G780" s="35" t="n">
        <v>-0.969363317154431</v>
      </c>
      <c r="H780" s="35" t="n">
        <v>0.932258424341951</v>
      </c>
      <c r="I780" s="35" t="n">
        <v>0.368093477217582</v>
      </c>
      <c r="J780" s="35" t="n">
        <v>-0.807502395889473</v>
      </c>
      <c r="K780" s="35" t="n">
        <v>-0.143980591739939</v>
      </c>
      <c r="L780" s="35" t="n">
        <v>-0.474004574412329</v>
      </c>
      <c r="M780" s="35" t="n">
        <v>-0.987006225752863</v>
      </c>
      <c r="O780" s="36" t="n">
        <v>127.401010679413</v>
      </c>
    </row>
    <row r="781" customFormat="false" ht="15" hidden="false" customHeight="false" outlineLevel="0" collapsed="false">
      <c r="A781" s="2" t="n">
        <v>777</v>
      </c>
      <c r="B781" s="35" t="n">
        <v>0.277331118995931</v>
      </c>
      <c r="C781" s="35" t="n">
        <v>-0.0102384920745057</v>
      </c>
      <c r="D781" s="35" t="n">
        <v>-1.20359471258095</v>
      </c>
      <c r="E781" s="35" t="n">
        <v>0.567671340723851</v>
      </c>
      <c r="F781" s="35" t="n">
        <v>-1.28149146161689</v>
      </c>
      <c r="G781" s="35" t="n">
        <v>0.204101107617667</v>
      </c>
      <c r="H781" s="35" t="n">
        <v>0.0815471384875737</v>
      </c>
      <c r="I781" s="35" t="n">
        <v>-1.00635439022559</v>
      </c>
      <c r="J781" s="35" t="n">
        <v>-0.636424870569102</v>
      </c>
      <c r="K781" s="35" t="n">
        <v>0.729598299107911</v>
      </c>
      <c r="L781" s="35" t="n">
        <v>0.74984997554936</v>
      </c>
      <c r="M781" s="35" t="n">
        <v>0.23770124962783</v>
      </c>
    </row>
    <row r="782" customFormat="false" ht="15" hidden="false" customHeight="false" outlineLevel="0" collapsed="false">
      <c r="A782" s="2" t="n">
        <v>778</v>
      </c>
      <c r="B782" s="35" t="n">
        <v>-1.7049813148673</v>
      </c>
      <c r="C782" s="35" t="n">
        <v>-1.60241186790263</v>
      </c>
      <c r="D782" s="35" t="n">
        <v>-0.115914615966986</v>
      </c>
      <c r="E782" s="35" t="n">
        <v>0.827259712518522</v>
      </c>
      <c r="F782" s="35" t="n">
        <v>1.03645330689378</v>
      </c>
      <c r="G782" s="35" t="n">
        <v>-0.521521681578228</v>
      </c>
      <c r="H782" s="35" t="n">
        <v>0.895358259858807</v>
      </c>
      <c r="I782" s="35" t="n">
        <v>0.265097993489841</v>
      </c>
      <c r="J782" s="35" t="n">
        <v>2.5271659132874</v>
      </c>
      <c r="K782" s="35" t="n">
        <v>-2.5593163278752</v>
      </c>
      <c r="L782" s="35" t="n">
        <v>0.642964364229764</v>
      </c>
      <c r="M782" s="35" t="n">
        <v>0.259983404212223</v>
      </c>
    </row>
    <row r="783" customFormat="false" ht="15" hidden="false" customHeight="false" outlineLevel="0" collapsed="false">
      <c r="A783" s="2" t="n">
        <v>779</v>
      </c>
      <c r="B783" s="35" t="n">
        <v>0.64171550529772</v>
      </c>
      <c r="C783" s="35" t="n">
        <v>-1.07137201213766</v>
      </c>
      <c r="D783" s="35" t="n">
        <v>-1.07982470356968</v>
      </c>
      <c r="E783" s="35" t="n">
        <v>-1.05709539186993</v>
      </c>
      <c r="F783" s="35" t="n">
        <v>0.189784740019299</v>
      </c>
      <c r="G783" s="35" t="n">
        <v>0.874652728952524</v>
      </c>
      <c r="H783" s="35" t="n">
        <v>-0.984827924875601</v>
      </c>
      <c r="I783" s="35" t="n">
        <v>-0.444053272058228</v>
      </c>
      <c r="J783" s="35" t="n">
        <v>0.858017954561278</v>
      </c>
      <c r="K783" s="35" t="n">
        <v>-0.0280336611196034</v>
      </c>
      <c r="L783" s="35" t="n">
        <v>0.771281479776128</v>
      </c>
      <c r="M783" s="35" t="n">
        <v>1.74056320017426</v>
      </c>
    </row>
    <row r="784" customFormat="false" ht="15" hidden="false" customHeight="false" outlineLevel="0" collapsed="false">
      <c r="A784" s="2" t="n">
        <v>780</v>
      </c>
      <c r="B784" s="35" t="n">
        <v>-1.98295163322721</v>
      </c>
      <c r="C784" s="35" t="n">
        <v>0.37417209134299</v>
      </c>
      <c r="D784" s="35" t="n">
        <v>0.222996090445481</v>
      </c>
      <c r="E784" s="35" t="n">
        <v>1.95836591486741</v>
      </c>
      <c r="F784" s="35" t="n">
        <v>-0.417249566207484</v>
      </c>
      <c r="G784" s="35" t="n">
        <v>0.0978769218352128</v>
      </c>
      <c r="H784" s="35" t="n">
        <v>-0.249959646630978</v>
      </c>
      <c r="I784" s="35" t="n">
        <v>0.0354295876392861</v>
      </c>
      <c r="J784" s="35" t="n">
        <v>0.656630233320268</v>
      </c>
      <c r="K784" s="35" t="n">
        <v>0.957524582689988</v>
      </c>
      <c r="L784" s="35" t="n">
        <v>2.8916007028505</v>
      </c>
      <c r="M784" s="35" t="n">
        <v>0.938361412883574</v>
      </c>
    </row>
    <row r="785" customFormat="false" ht="15" hidden="false" customHeight="false" outlineLevel="0" collapsed="false">
      <c r="A785" s="2" t="n">
        <v>781</v>
      </c>
      <c r="B785" s="35" t="n">
        <v>0.68655868935206</v>
      </c>
      <c r="C785" s="35" t="n">
        <v>-0.408595340769217</v>
      </c>
      <c r="D785" s="35" t="n">
        <v>-0.562130482199432</v>
      </c>
      <c r="E785" s="35" t="n">
        <v>-0.72854068411708</v>
      </c>
      <c r="F785" s="35" t="n">
        <v>1.33377259827264</v>
      </c>
      <c r="G785" s="35" t="n">
        <v>0.383795672306681</v>
      </c>
      <c r="H785" s="35" t="n">
        <v>1.38808204462735</v>
      </c>
      <c r="I785" s="35" t="n">
        <v>-0.829294579504885</v>
      </c>
      <c r="J785" s="35" t="n">
        <v>-1.79558033945767</v>
      </c>
      <c r="K785" s="35" t="n">
        <v>-2.34921898947238</v>
      </c>
      <c r="L785" s="35" t="n">
        <v>-0.114151538991597</v>
      </c>
      <c r="M785" s="35" t="n">
        <v>-0.191584040674892</v>
      </c>
    </row>
    <row r="786" customFormat="false" ht="15" hidden="false" customHeight="false" outlineLevel="0" collapsed="false">
      <c r="A786" s="2" t="n">
        <v>782</v>
      </c>
      <c r="B786" s="35" t="n">
        <v>0.997167581349273</v>
      </c>
      <c r="C786" s="35" t="n">
        <v>-0.11183205922552</v>
      </c>
      <c r="D786" s="35" t="n">
        <v>0.500455553405054</v>
      </c>
      <c r="E786" s="35" t="n">
        <v>-1.11903871963445</v>
      </c>
      <c r="F786" s="35" t="n">
        <v>-0.167134032527246</v>
      </c>
      <c r="G786" s="35" t="n">
        <v>0.0178311108435673</v>
      </c>
      <c r="H786" s="35" t="n">
        <v>-0.714579596784227</v>
      </c>
      <c r="I786" s="35" t="n">
        <v>1.10168079256511</v>
      </c>
      <c r="J786" s="35" t="n">
        <v>-0.878470173261188</v>
      </c>
      <c r="K786" s="35" t="n">
        <v>-1.14512182015785</v>
      </c>
      <c r="L786" s="35" t="n">
        <v>0.438481461126462</v>
      </c>
      <c r="M786" s="35" t="n">
        <v>-0.955702113514505</v>
      </c>
    </row>
    <row r="787" customFormat="false" ht="15" hidden="false" customHeight="false" outlineLevel="0" collapsed="false">
      <c r="A787" s="2" t="n">
        <v>783</v>
      </c>
      <c r="B787" s="35" t="n">
        <v>0.41438793490401</v>
      </c>
      <c r="C787" s="35" t="n">
        <v>-0.350159302740126</v>
      </c>
      <c r="D787" s="35" t="n">
        <v>-0.480788860763442</v>
      </c>
      <c r="E787" s="35" t="n">
        <v>-0.159492012209872</v>
      </c>
      <c r="F787" s="35" t="n">
        <v>-1.02896530373842</v>
      </c>
      <c r="G787" s="35" t="n">
        <v>-2.65151966247811</v>
      </c>
      <c r="H787" s="35" t="n">
        <v>1.10186506486951</v>
      </c>
      <c r="I787" s="35" t="n">
        <v>-0.172115437657726</v>
      </c>
      <c r="J787" s="35" t="n">
        <v>-1.00268601744413</v>
      </c>
      <c r="K787" s="35" t="n">
        <v>0.42921202740857</v>
      </c>
      <c r="L787" s="35" t="n">
        <v>-0.231892545399541</v>
      </c>
      <c r="M787" s="35" t="n">
        <v>0.00958097573914195</v>
      </c>
    </row>
    <row r="788" customFormat="false" ht="15" hidden="false" customHeight="false" outlineLevel="0" collapsed="false">
      <c r="A788" s="2" t="n">
        <v>784</v>
      </c>
      <c r="B788" s="35" t="n">
        <v>-1.04909177523692</v>
      </c>
      <c r="C788" s="35" t="n">
        <v>-1.470313098811</v>
      </c>
      <c r="D788" s="35" t="n">
        <v>1.5120038618435</v>
      </c>
      <c r="E788" s="35" t="n">
        <v>-2.08684417774711</v>
      </c>
      <c r="F788" s="35" t="n">
        <v>-1.86175687275912</v>
      </c>
      <c r="G788" s="35" t="n">
        <v>-0.260993640954877</v>
      </c>
      <c r="H788" s="35" t="n">
        <v>-2.1190823153958</v>
      </c>
      <c r="I788" s="35" t="n">
        <v>0.314427310380678</v>
      </c>
      <c r="J788" s="35" t="n">
        <v>0.843433571267264</v>
      </c>
      <c r="K788" s="35" t="n">
        <v>0.851474268128098</v>
      </c>
      <c r="L788" s="35" t="n">
        <v>-1.15093353437116</v>
      </c>
      <c r="M788" s="35" t="n">
        <v>1.02816836219713</v>
      </c>
    </row>
    <row r="789" customFormat="false" ht="15" hidden="false" customHeight="false" outlineLevel="0" collapsed="false">
      <c r="A789" s="2" t="n">
        <v>785</v>
      </c>
      <c r="B789" s="35" t="n">
        <v>-0.280389300843333</v>
      </c>
      <c r="C789" s="35" t="n">
        <v>2.55351696436808</v>
      </c>
      <c r="D789" s="35" t="n">
        <v>-0.218108364325811</v>
      </c>
      <c r="E789" s="35" t="n">
        <v>0.769642485292748</v>
      </c>
      <c r="F789" s="35" t="n">
        <v>0.432156367191903</v>
      </c>
      <c r="G789" s="35" t="n">
        <v>1.80387555270331</v>
      </c>
      <c r="H789" s="35" t="n">
        <v>1.38575314258032</v>
      </c>
      <c r="I789" s="35" t="n">
        <v>-0.391447188733994</v>
      </c>
      <c r="J789" s="35" t="n">
        <v>-0.86925548784315</v>
      </c>
      <c r="K789" s="35" t="n">
        <v>1.43507978187712</v>
      </c>
      <c r="L789" s="35" t="n">
        <v>-2.1739818190557</v>
      </c>
      <c r="M789" s="35" t="n">
        <v>-0.155970286400471</v>
      </c>
    </row>
    <row r="790" customFormat="false" ht="15" hidden="false" customHeight="false" outlineLevel="0" collapsed="false">
      <c r="A790" s="2" t="n">
        <v>786</v>
      </c>
      <c r="B790" s="35" t="n">
        <v>-2.66712380817082</v>
      </c>
      <c r="C790" s="35" t="n">
        <v>-1.69320450750554</v>
      </c>
      <c r="D790" s="35" t="n">
        <v>1.01736859658732</v>
      </c>
      <c r="E790" s="35" t="n">
        <v>-0.588354106616181</v>
      </c>
      <c r="F790" s="35" t="n">
        <v>-0.628592253570527</v>
      </c>
      <c r="G790" s="35" t="n">
        <v>-1.43762624614987</v>
      </c>
      <c r="H790" s="35" t="n">
        <v>-0.382992192793873</v>
      </c>
      <c r="I790" s="35" t="n">
        <v>-0.542826561956516</v>
      </c>
      <c r="J790" s="35" t="n">
        <v>0.7283501674826</v>
      </c>
      <c r="K790" s="35" t="n">
        <v>-0.32643083080238</v>
      </c>
      <c r="L790" s="35" t="n">
        <v>-1.30556298138839</v>
      </c>
      <c r="M790" s="35" t="n">
        <v>-0.661778972172646</v>
      </c>
    </row>
    <row r="791" customFormat="false" ht="15" hidden="false" customHeight="false" outlineLevel="0" collapsed="false">
      <c r="A791" s="2" t="n">
        <v>787</v>
      </c>
      <c r="B791" s="35" t="n">
        <v>-0.722390283270816</v>
      </c>
      <c r="C791" s="35" t="n">
        <v>-1.90722835726971</v>
      </c>
      <c r="D791" s="35" t="n">
        <v>1.06752963969497</v>
      </c>
      <c r="E791" s="35" t="n">
        <v>-1.50688771903561</v>
      </c>
      <c r="F791" s="35" t="n">
        <v>-0.49519221335707</v>
      </c>
      <c r="G791" s="35" t="n">
        <v>1.06193427195579</v>
      </c>
      <c r="H791" s="35" t="n">
        <v>-1.41245001888925</v>
      </c>
      <c r="I791" s="35" t="n">
        <v>0.36013155415224</v>
      </c>
      <c r="J791" s="35" t="n">
        <v>-0.0142611801195016</v>
      </c>
      <c r="K791" s="35" t="n">
        <v>-2.12645222487713</v>
      </c>
      <c r="L791" s="35" t="n">
        <v>0.920494357660766</v>
      </c>
      <c r="M791" s="35" t="n">
        <v>1.2888312178287</v>
      </c>
    </row>
    <row r="792" customFormat="false" ht="15" hidden="false" customHeight="false" outlineLevel="0" collapsed="false">
      <c r="A792" s="2" t="n">
        <v>788</v>
      </c>
      <c r="B792" s="35" t="n">
        <v>0.237552386706978</v>
      </c>
      <c r="C792" s="35" t="n">
        <v>-0.461524837870302</v>
      </c>
      <c r="D792" s="35" t="n">
        <v>-0.819638417656052</v>
      </c>
      <c r="E792" s="35" t="n">
        <v>-1.94107532817143</v>
      </c>
      <c r="F792" s="35" t="n">
        <v>1.02215381767018</v>
      </c>
      <c r="G792" s="35" t="n">
        <v>1.02517921708079</v>
      </c>
      <c r="H792" s="35" t="n">
        <v>0.73784835429745</v>
      </c>
      <c r="I792" s="35" t="n">
        <v>-1.76557351929505</v>
      </c>
      <c r="J792" s="35" t="n">
        <v>0.228767013039478</v>
      </c>
      <c r="K792" s="35" t="n">
        <v>0.196712430045251</v>
      </c>
      <c r="L792" s="35" t="n">
        <v>-0.301885399890891</v>
      </c>
      <c r="M792" s="35" t="n">
        <v>-0.633710530092347</v>
      </c>
    </row>
    <row r="793" customFormat="false" ht="15" hidden="false" customHeight="false" outlineLevel="0" collapsed="false">
      <c r="A793" s="2" t="n">
        <v>789</v>
      </c>
      <c r="B793" s="35" t="n">
        <v>0.00310341212008123</v>
      </c>
      <c r="C793" s="35" t="n">
        <v>1.41199368067114</v>
      </c>
      <c r="D793" s="35" t="n">
        <v>-0.360615106090331</v>
      </c>
      <c r="E793" s="35" t="n">
        <v>0.485498348956439</v>
      </c>
      <c r="F793" s="35" t="n">
        <v>0.598111661735838</v>
      </c>
      <c r="G793" s="35" t="n">
        <v>-1.31424348339755</v>
      </c>
      <c r="H793" s="35" t="n">
        <v>-0.422339814776947</v>
      </c>
      <c r="I793" s="35" t="n">
        <v>-0.941997874479722</v>
      </c>
      <c r="J793" s="35" t="n">
        <v>-0.324702648759094</v>
      </c>
      <c r="K793" s="35" t="n">
        <v>1.11768524854605</v>
      </c>
      <c r="L793" s="35" t="n">
        <v>0.0664923409176292</v>
      </c>
      <c r="M793" s="35" t="n">
        <v>-1.28478305414398</v>
      </c>
      <c r="O793" s="36" t="n">
        <v>223.829003896058</v>
      </c>
    </row>
    <row r="794" customFormat="false" ht="15" hidden="false" customHeight="false" outlineLevel="0" collapsed="false">
      <c r="A794" s="2" t="n">
        <v>790</v>
      </c>
      <c r="B794" s="35" t="n">
        <v>-0.374694969187249</v>
      </c>
      <c r="C794" s="35" t="n">
        <v>0.845563050529949</v>
      </c>
      <c r="D794" s="35" t="n">
        <v>-0.208445831266904</v>
      </c>
      <c r="E794" s="35" t="n">
        <v>0.351196694097006</v>
      </c>
      <c r="F794" s="35" t="n">
        <v>-0.970971035360585</v>
      </c>
      <c r="G794" s="35" t="n">
        <v>0.0769731418783718</v>
      </c>
      <c r="H794" s="35" t="n">
        <v>0.97714414959754</v>
      </c>
      <c r="I794" s="35" t="n">
        <v>0.0925971006443383</v>
      </c>
      <c r="J794" s="35" t="n">
        <v>0.0483674647838845</v>
      </c>
      <c r="K794" s="35" t="n">
        <v>1.49007721988109</v>
      </c>
      <c r="L794" s="35" t="n">
        <v>-0.909537297461644</v>
      </c>
      <c r="M794" s="35" t="n">
        <v>-0.892515931198475</v>
      </c>
    </row>
    <row r="795" customFormat="false" ht="15" hidden="false" customHeight="false" outlineLevel="0" collapsed="false">
      <c r="A795" s="2" t="n">
        <v>791</v>
      </c>
      <c r="B795" s="35" t="n">
        <v>1.31183183744849</v>
      </c>
      <c r="C795" s="35" t="n">
        <v>-0.843081118283331</v>
      </c>
      <c r="D795" s="35" t="n">
        <v>0.255900176149442</v>
      </c>
      <c r="E795" s="35" t="n">
        <v>0.254932378609592</v>
      </c>
      <c r="F795" s="35" t="n">
        <v>0.744047308050469</v>
      </c>
      <c r="G795" s="35" t="n">
        <v>0.0415344296468899</v>
      </c>
      <c r="H795" s="35" t="n">
        <v>0.700873982213436</v>
      </c>
      <c r="I795" s="35" t="n">
        <v>1.74334102895066</v>
      </c>
      <c r="J795" s="35" t="n">
        <v>-0.380529500630676</v>
      </c>
      <c r="K795" s="35" t="n">
        <v>-0.556734361727731</v>
      </c>
      <c r="L795" s="35" t="n">
        <v>-0.490659385392512</v>
      </c>
      <c r="M795" s="35" t="n">
        <v>1.27429495622525</v>
      </c>
    </row>
    <row r="796" customFormat="false" ht="15" hidden="false" customHeight="false" outlineLevel="0" collapsed="false">
      <c r="A796" s="2" t="n">
        <v>792</v>
      </c>
      <c r="B796" s="35" t="n">
        <v>0.346056739853522</v>
      </c>
      <c r="C796" s="35" t="n">
        <v>-0.302732342186412</v>
      </c>
      <c r="D796" s="35" t="n">
        <v>-0.0716808560337938</v>
      </c>
      <c r="E796" s="35" t="n">
        <v>1.3606852403861</v>
      </c>
      <c r="F796" s="35" t="n">
        <v>-0.443307874126871</v>
      </c>
      <c r="G796" s="35" t="n">
        <v>0.1216189858818</v>
      </c>
      <c r="H796" s="35" t="n">
        <v>-2.33531055882083</v>
      </c>
      <c r="I796" s="35" t="n">
        <v>-0.0127425808413952</v>
      </c>
      <c r="J796" s="35" t="n">
        <v>-1.47953595958375</v>
      </c>
      <c r="K796" s="35" t="n">
        <v>0.194050321196338</v>
      </c>
      <c r="L796" s="35" t="n">
        <v>0.135700906547578</v>
      </c>
      <c r="M796" s="35" t="n">
        <v>0.630669488939361</v>
      </c>
    </row>
    <row r="797" customFormat="false" ht="15" hidden="false" customHeight="false" outlineLevel="0" collapsed="false">
      <c r="A797" s="2" t="n">
        <v>793</v>
      </c>
      <c r="B797" s="35" t="n">
        <v>-0.00951482158546974</v>
      </c>
      <c r="C797" s="35" t="n">
        <v>0.673031326287673</v>
      </c>
      <c r="D797" s="35" t="n">
        <v>0.78314465995195</v>
      </c>
      <c r="E797" s="35" t="n">
        <v>-0.538061412520713</v>
      </c>
      <c r="F797" s="35" t="n">
        <v>-1.52752229832167</v>
      </c>
      <c r="G797" s="35" t="n">
        <v>1.2368096735195</v>
      </c>
      <c r="H797" s="35" t="n">
        <v>-0.845841686475704</v>
      </c>
      <c r="I797" s="35" t="n">
        <v>-1.04256181515753</v>
      </c>
      <c r="J797" s="35" t="n">
        <v>0.0911233591563802</v>
      </c>
      <c r="K797" s="35" t="n">
        <v>-0.656900378676625</v>
      </c>
      <c r="L797" s="35" t="n">
        <v>-0.582627663154879</v>
      </c>
      <c r="M797" s="35" t="n">
        <v>0.161040158651345</v>
      </c>
    </row>
    <row r="798" customFormat="false" ht="15" hidden="false" customHeight="false" outlineLevel="0" collapsed="false">
      <c r="A798" s="2" t="n">
        <v>794</v>
      </c>
      <c r="B798" s="35" t="n">
        <v>0.181774761267834</v>
      </c>
      <c r="C798" s="35" t="n">
        <v>1.38616971981465</v>
      </c>
      <c r="D798" s="35" t="n">
        <v>0.3397755616165</v>
      </c>
      <c r="E798" s="35" t="n">
        <v>1.25026506101546</v>
      </c>
      <c r="F798" s="35" t="n">
        <v>-1.9890344035339</v>
      </c>
      <c r="G798" s="35" t="n">
        <v>2.20851115527604</v>
      </c>
      <c r="H798" s="35" t="n">
        <v>-1.13894622045334</v>
      </c>
      <c r="I798" s="35" t="n">
        <v>-0.0236050354328936</v>
      </c>
      <c r="J798" s="35" t="n">
        <v>-0.400293271241439</v>
      </c>
      <c r="K798" s="35" t="n">
        <v>-1.03720536454909</v>
      </c>
      <c r="L798" s="35" t="n">
        <v>-0.0655944549490366</v>
      </c>
      <c r="M798" s="35" t="n">
        <v>-0.965943386825722</v>
      </c>
      <c r="Q798" s="36" t="n">
        <v>80.2363938722011</v>
      </c>
    </row>
    <row r="799" customFormat="false" ht="15" hidden="false" customHeight="false" outlineLevel="0" collapsed="false">
      <c r="A799" s="2" t="n">
        <v>795</v>
      </c>
      <c r="B799" s="35" t="n">
        <v>-1.08364952224871</v>
      </c>
      <c r="C799" s="35" t="n">
        <v>0.607020220550667</v>
      </c>
      <c r="D799" s="35" t="n">
        <v>0.630497078358403</v>
      </c>
      <c r="E799" s="35" t="n">
        <v>0.461916019539252</v>
      </c>
      <c r="F799" s="35" t="n">
        <v>1.78355210888874</v>
      </c>
      <c r="G799" s="35" t="n">
        <v>-0.00433540410004441</v>
      </c>
      <c r="H799" s="35" t="n">
        <v>-0.804253744492218</v>
      </c>
      <c r="I799" s="35" t="n">
        <v>0.108053040222809</v>
      </c>
      <c r="J799" s="35" t="n">
        <v>-1.95898504682478</v>
      </c>
      <c r="K799" s="35" t="n">
        <v>-0.555611942651017</v>
      </c>
      <c r="L799" s="35" t="n">
        <v>-1.21872537866594</v>
      </c>
      <c r="M799" s="35" t="n">
        <v>1.76237203860896</v>
      </c>
    </row>
    <row r="800" customFormat="false" ht="15" hidden="false" customHeight="false" outlineLevel="0" collapsed="false">
      <c r="A800" s="2" t="n">
        <v>796</v>
      </c>
      <c r="B800" s="35" t="n">
        <v>-0.19356705891825</v>
      </c>
      <c r="C800" s="35" t="n">
        <v>-0.633699552294015</v>
      </c>
      <c r="D800" s="35" t="n">
        <v>0.270853997995306</v>
      </c>
      <c r="E800" s="35" t="n">
        <v>-1.37742926857058</v>
      </c>
      <c r="F800" s="35" t="n">
        <v>-2.83407934007633</v>
      </c>
      <c r="G800" s="35" t="n">
        <v>0.469227208065056</v>
      </c>
      <c r="H800" s="35" t="n">
        <v>-0.694003643090052</v>
      </c>
      <c r="I800" s="35" t="n">
        <v>-1.18034187480414</v>
      </c>
      <c r="J800" s="35" t="n">
        <v>-0.758120603487259</v>
      </c>
      <c r="K800" s="35" t="n">
        <v>-0.239579526239379</v>
      </c>
      <c r="L800" s="35" t="n">
        <v>0.692353921913696</v>
      </c>
      <c r="M800" s="35" t="n">
        <v>-0.987236903072615</v>
      </c>
      <c r="V800" s="36" t="n">
        <v>109.822932305709</v>
      </c>
    </row>
    <row r="801" customFormat="false" ht="15" hidden="false" customHeight="false" outlineLevel="0" collapsed="false">
      <c r="A801" s="2" t="n">
        <v>797</v>
      </c>
      <c r="B801" s="35" t="n">
        <v>-1.9889007789562</v>
      </c>
      <c r="C801" s="35" t="n">
        <v>0.703027513920469</v>
      </c>
      <c r="D801" s="35" t="n">
        <v>1.48738826769295</v>
      </c>
      <c r="E801" s="35" t="n">
        <v>-0.556777708266542</v>
      </c>
      <c r="F801" s="35" t="n">
        <v>1.12563359932576</v>
      </c>
      <c r="G801" s="35" t="n">
        <v>1.37388599166644</v>
      </c>
      <c r="H801" s="35" t="n">
        <v>-1.34269419618058</v>
      </c>
      <c r="I801" s="35" t="n">
        <v>-0.0144474831393818</v>
      </c>
      <c r="J801" s="35" t="n">
        <v>1.00310124332908</v>
      </c>
      <c r="K801" s="35" t="n">
        <v>0.973909583731746</v>
      </c>
      <c r="L801" s="35" t="n">
        <v>-0.26541237391505</v>
      </c>
      <c r="M801" s="35" t="n">
        <v>0.514203159116543</v>
      </c>
    </row>
    <row r="802" customFormat="false" ht="15" hidden="false" customHeight="false" outlineLevel="0" collapsed="false">
      <c r="A802" s="2" t="n">
        <v>798</v>
      </c>
      <c r="B802" s="35" t="n">
        <v>-2.79871490543364</v>
      </c>
      <c r="C802" s="35" t="n">
        <v>1.81593194584582</v>
      </c>
      <c r="D802" s="35" t="n">
        <v>1.00919990440816</v>
      </c>
      <c r="E802" s="35" t="n">
        <v>-0.747734988998341</v>
      </c>
      <c r="F802" s="35" t="n">
        <v>1.6847909690005</v>
      </c>
      <c r="G802" s="35" t="n">
        <v>-0.231815541088465</v>
      </c>
      <c r="H802" s="35" t="n">
        <v>-0.148785794171433</v>
      </c>
      <c r="I802" s="35" t="n">
        <v>0.933645725298941</v>
      </c>
      <c r="J802" s="35" t="n">
        <v>-1.9984774906912</v>
      </c>
      <c r="K802" s="35" t="n">
        <v>-2.79027741961142</v>
      </c>
      <c r="L802" s="35" t="n">
        <v>0.0817851907850907</v>
      </c>
      <c r="M802" s="35" t="n">
        <v>-1.97049709600141</v>
      </c>
    </row>
    <row r="803" customFormat="false" ht="15" hidden="false" customHeight="false" outlineLevel="0" collapsed="false">
      <c r="A803" s="2" t="n">
        <v>799</v>
      </c>
      <c r="B803" s="35" t="n">
        <v>-0.377290634787833</v>
      </c>
      <c r="C803" s="35" t="n">
        <v>1.36354384790659</v>
      </c>
      <c r="D803" s="35" t="n">
        <v>0.351481992742709</v>
      </c>
      <c r="E803" s="35" t="n">
        <v>-1.45194023657</v>
      </c>
      <c r="F803" s="35" t="n">
        <v>1.01912740561547</v>
      </c>
      <c r="G803" s="35" t="n">
        <v>0.623145952149853</v>
      </c>
      <c r="H803" s="35" t="n">
        <v>-1.36668809666197</v>
      </c>
      <c r="I803" s="35" t="n">
        <v>-0.165978420258803</v>
      </c>
      <c r="J803" s="35" t="n">
        <v>-0.421320647601497</v>
      </c>
      <c r="K803" s="35" t="n">
        <v>0.885053305069145</v>
      </c>
      <c r="L803" s="35" t="n">
        <v>-0.1615996604048</v>
      </c>
      <c r="M803" s="35" t="n">
        <v>-0.860008484646313</v>
      </c>
    </row>
    <row r="804" customFormat="false" ht="15" hidden="false" customHeight="false" outlineLevel="0" collapsed="false">
      <c r="A804" s="2" t="n">
        <v>800</v>
      </c>
      <c r="B804" s="35" t="n">
        <v>0.906279650195612</v>
      </c>
      <c r="C804" s="35" t="n">
        <v>-1.77754180350134</v>
      </c>
      <c r="D804" s="35" t="n">
        <v>-0.649378025060638</v>
      </c>
      <c r="E804" s="35" t="n">
        <v>-1.22665866336497</v>
      </c>
      <c r="F804" s="35" t="n">
        <v>1.34698381089079</v>
      </c>
      <c r="G804" s="35" t="n">
        <v>-1.37497157654173</v>
      </c>
      <c r="H804" s="35" t="n">
        <v>0.741289677810497</v>
      </c>
      <c r="I804" s="35" t="n">
        <v>-0.0180107696389065</v>
      </c>
      <c r="J804" s="35" t="n">
        <v>-0.275997326661451</v>
      </c>
      <c r="K804" s="35" t="n">
        <v>-0.706527428498669</v>
      </c>
      <c r="L804" s="35" t="n">
        <v>0.555612471985876</v>
      </c>
      <c r="M804" s="35" t="n">
        <v>-2.20844513295268</v>
      </c>
    </row>
    <row r="805" customFormat="false" ht="15" hidden="false" customHeight="false" outlineLevel="0" collapsed="false">
      <c r="A805" s="2" t="n">
        <v>801</v>
      </c>
      <c r="B805" s="35" t="n">
        <v>-1.13667684761139</v>
      </c>
      <c r="C805" s="35" t="n">
        <v>-0.169833962218893</v>
      </c>
      <c r="D805" s="35" t="n">
        <v>0.475905763830785</v>
      </c>
      <c r="E805" s="35" t="n">
        <v>-0.180342727669018</v>
      </c>
      <c r="F805" s="35" t="n">
        <v>0.00262236288986602</v>
      </c>
      <c r="G805" s="35" t="n">
        <v>0.104127218189572</v>
      </c>
      <c r="H805" s="35" t="n">
        <v>0.3114752946315</v>
      </c>
      <c r="I805" s="35" t="n">
        <v>0.25129004719215</v>
      </c>
      <c r="J805" s="35" t="n">
        <v>-1.94269169415241</v>
      </c>
      <c r="K805" s="35" t="n">
        <v>-0.929405681360747</v>
      </c>
      <c r="L805" s="35" t="n">
        <v>-1.22677286164605</v>
      </c>
      <c r="M805" s="35" t="n">
        <v>-0.162009728384906</v>
      </c>
    </row>
    <row r="806" customFormat="false" ht="15" hidden="false" customHeight="false" outlineLevel="0" collapsed="false">
      <c r="A806" s="2" t="n">
        <v>802</v>
      </c>
      <c r="B806" s="35" t="n">
        <v>0.362981808821597</v>
      </c>
      <c r="C806" s="35" t="n">
        <v>0.994505242007368</v>
      </c>
      <c r="D806" s="35" t="n">
        <v>1.58003623489988</v>
      </c>
      <c r="E806" s="35" t="n">
        <v>1.046834395183</v>
      </c>
      <c r="F806" s="35" t="n">
        <v>1.60626875629834</v>
      </c>
      <c r="G806" s="35" t="n">
        <v>0.652825898404468</v>
      </c>
      <c r="H806" s="35" t="n">
        <v>0.195813803862473</v>
      </c>
      <c r="I806" s="35" t="n">
        <v>0.947406036677808</v>
      </c>
      <c r="J806" s="35" t="n">
        <v>0.118155462701203</v>
      </c>
      <c r="K806" s="35" t="n">
        <v>0.19158383589066</v>
      </c>
      <c r="L806" s="35" t="n">
        <v>-2.38007639340604</v>
      </c>
      <c r="M806" s="35" t="n">
        <v>-0.630926000338238</v>
      </c>
    </row>
    <row r="807" customFormat="false" ht="15" hidden="false" customHeight="false" outlineLevel="0" collapsed="false">
      <c r="A807" s="2" t="n">
        <v>803</v>
      </c>
      <c r="B807" s="35" t="n">
        <v>-1.78975845863692</v>
      </c>
      <c r="C807" s="35" t="n">
        <v>-0.258450114984597</v>
      </c>
      <c r="D807" s="35" t="n">
        <v>0.686425633850419</v>
      </c>
      <c r="E807" s="35" t="n">
        <v>0.719900414043211</v>
      </c>
      <c r="F807" s="35" t="n">
        <v>-0.0911004666605497</v>
      </c>
      <c r="G807" s="35" t="n">
        <v>-0.097368610946201</v>
      </c>
      <c r="H807" s="35" t="n">
        <v>0.629936364988072</v>
      </c>
      <c r="I807" s="35" t="n">
        <v>0.816010202010838</v>
      </c>
      <c r="J807" s="35" t="n">
        <v>1.35414306895745</v>
      </c>
      <c r="K807" s="35" t="n">
        <v>0.679841087998047</v>
      </c>
      <c r="L807" s="35" t="n">
        <v>-0.374460934362246</v>
      </c>
      <c r="M807" s="35" t="n">
        <v>-1.7285957256118</v>
      </c>
    </row>
    <row r="808" customFormat="false" ht="15" hidden="false" customHeight="false" outlineLevel="0" collapsed="false">
      <c r="A808" s="2" t="n">
        <v>804</v>
      </c>
      <c r="B808" s="35" t="n">
        <v>-0.0566363389605074</v>
      </c>
      <c r="C808" s="35" t="n">
        <v>0.519556226701251</v>
      </c>
      <c r="D808" s="35" t="n">
        <v>0.794069009098515</v>
      </c>
      <c r="E808" s="35" t="n">
        <v>-0.150843230712773</v>
      </c>
      <c r="F808" s="35" t="n">
        <v>-1.36660463597473</v>
      </c>
      <c r="G808" s="35" t="n">
        <v>0.745887749510446</v>
      </c>
      <c r="H808" s="35" t="n">
        <v>-0.665836424559466</v>
      </c>
      <c r="I808" s="35" t="n">
        <v>-0.899344671080327</v>
      </c>
      <c r="J808" s="35" t="n">
        <v>0.00696121145116406</v>
      </c>
      <c r="K808" s="35" t="n">
        <v>-0.447450467801566</v>
      </c>
      <c r="L808" s="35" t="n">
        <v>0.416397488738601</v>
      </c>
      <c r="M808" s="35" t="n">
        <v>-0.965901218147058</v>
      </c>
      <c r="Y808" s="36" t="n">
        <v>132.752742752955</v>
      </c>
    </row>
    <row r="809" customFormat="false" ht="15" hidden="false" customHeight="false" outlineLevel="0" collapsed="false">
      <c r="A809" s="2" t="n">
        <v>805</v>
      </c>
      <c r="B809" s="35" t="n">
        <v>-0.0117781021498101</v>
      </c>
      <c r="C809" s="35" t="n">
        <v>0.312756139021345</v>
      </c>
      <c r="D809" s="35" t="n">
        <v>0.136574781959923</v>
      </c>
      <c r="E809" s="35" t="n">
        <v>-0.89521692768133</v>
      </c>
      <c r="F809" s="35" t="n">
        <v>1.73642103907012</v>
      </c>
      <c r="G809" s="35" t="n">
        <v>0.24372427465819</v>
      </c>
      <c r="H809" s="35" t="n">
        <v>-0.633981928046303</v>
      </c>
      <c r="I809" s="35" t="n">
        <v>0.972516608040944</v>
      </c>
      <c r="J809" s="35" t="n">
        <v>-0.928221844559051</v>
      </c>
      <c r="K809" s="35" t="n">
        <v>-0.00672239234086651</v>
      </c>
      <c r="L809" s="35" t="n">
        <v>-0.76308194303943</v>
      </c>
      <c r="M809" s="35" t="n">
        <v>0.296472308728996</v>
      </c>
      <c r="Y809" s="36" t="n">
        <v>135.952007766051</v>
      </c>
    </row>
    <row r="810" customFormat="false" ht="15" hidden="false" customHeight="false" outlineLevel="0" collapsed="false">
      <c r="A810" s="2" t="n">
        <v>806</v>
      </c>
      <c r="B810" s="35" t="n">
        <v>-0.0361810429490182</v>
      </c>
      <c r="C810" s="35" t="n">
        <v>-1.47654297170583</v>
      </c>
      <c r="D810" s="35" t="n">
        <v>1.49611252087171</v>
      </c>
      <c r="E810" s="35" t="n">
        <v>-0.251567884500847</v>
      </c>
      <c r="F810" s="35" t="n">
        <v>0.0435468883827744</v>
      </c>
      <c r="G810" s="35" t="n">
        <v>-0.507154283910381</v>
      </c>
      <c r="H810" s="35" t="n">
        <v>-1.26704691870618</v>
      </c>
      <c r="I810" s="35" t="n">
        <v>0.920874077556685</v>
      </c>
      <c r="J810" s="35" t="n">
        <v>-1.37897774319114</v>
      </c>
      <c r="K810" s="35" t="n">
        <v>0.962299354279871</v>
      </c>
      <c r="L810" s="35" t="n">
        <v>0.967348576409685</v>
      </c>
      <c r="M810" s="35" t="n">
        <v>1.42462983253838</v>
      </c>
    </row>
    <row r="811" customFormat="false" ht="15" hidden="false" customHeight="false" outlineLevel="0" collapsed="false">
      <c r="A811" s="2" t="n">
        <v>807</v>
      </c>
      <c r="B811" s="35" t="n">
        <v>-1.4821664356781</v>
      </c>
      <c r="C811" s="35" t="n">
        <v>3.70502444950208</v>
      </c>
      <c r="D811" s="35" t="n">
        <v>0.595277034355483</v>
      </c>
      <c r="E811" s="35" t="n">
        <v>0.765563726658555</v>
      </c>
      <c r="F811" s="35" t="n">
        <v>-1.18909724794041</v>
      </c>
      <c r="G811" s="35" t="n">
        <v>-1.48740297172248</v>
      </c>
      <c r="H811" s="35" t="n">
        <v>0.330062253439516</v>
      </c>
      <c r="I811" s="35" t="n">
        <v>-0.463982445053756</v>
      </c>
      <c r="J811" s="35" t="n">
        <v>0.541796869244592</v>
      </c>
      <c r="K811" s="35" t="n">
        <v>0.842785119795087</v>
      </c>
      <c r="L811" s="35" t="n">
        <v>-0.0321689423559562</v>
      </c>
      <c r="M811" s="35" t="n">
        <v>0.600913038231737</v>
      </c>
    </row>
    <row r="812" customFormat="false" ht="15" hidden="false" customHeight="false" outlineLevel="0" collapsed="false">
      <c r="A812" s="2" t="n">
        <v>808</v>
      </c>
      <c r="B812" s="35" t="n">
        <v>0.526308920526478</v>
      </c>
      <c r="C812" s="35" t="n">
        <v>0.941237750816399</v>
      </c>
      <c r="D812" s="35" t="n">
        <v>1.16765397124741</v>
      </c>
      <c r="E812" s="35" t="n">
        <v>0.235320713036966</v>
      </c>
      <c r="F812" s="35" t="n">
        <v>-0.0681573690389204</v>
      </c>
      <c r="G812" s="35" t="n">
        <v>-0.684105548974973</v>
      </c>
      <c r="H812" s="35" t="n">
        <v>-0.548616680843021</v>
      </c>
      <c r="I812" s="35" t="n">
        <v>0.202054989368723</v>
      </c>
      <c r="J812" s="35" t="n">
        <v>0.137076836817127</v>
      </c>
      <c r="K812" s="35" t="n">
        <v>-0.324846948506998</v>
      </c>
      <c r="L812" s="35" t="n">
        <v>0.446502584089307</v>
      </c>
      <c r="M812" s="35" t="n">
        <v>-0.10550567862494</v>
      </c>
    </row>
    <row r="813" customFormat="false" ht="15" hidden="false" customHeight="false" outlineLevel="0" collapsed="false">
      <c r="A813" s="2" t="n">
        <v>809</v>
      </c>
      <c r="B813" s="35" t="n">
        <v>0.672240405681046</v>
      </c>
      <c r="C813" s="35" t="n">
        <v>1.21487021515177</v>
      </c>
      <c r="D813" s="35" t="n">
        <v>-0.225530931489463</v>
      </c>
      <c r="E813" s="35" t="n">
        <v>0.0339025673355409</v>
      </c>
      <c r="F813" s="35" t="n">
        <v>-0.502236183527018</v>
      </c>
      <c r="G813" s="35" t="n">
        <v>-0.119267683551472</v>
      </c>
      <c r="H813" s="35" t="n">
        <v>0.293705704325454</v>
      </c>
      <c r="I813" s="35" t="n">
        <v>-0.318658337118996</v>
      </c>
      <c r="J813" s="35" t="n">
        <v>0.807876408188624</v>
      </c>
      <c r="K813" s="35" t="n">
        <v>-0.616638707106991</v>
      </c>
      <c r="L813" s="35" t="n">
        <v>2.18761422874169</v>
      </c>
      <c r="M813" s="35" t="n">
        <v>-1.1253820554414</v>
      </c>
    </row>
    <row r="814" customFormat="false" ht="15" hidden="false" customHeight="false" outlineLevel="0" collapsed="false">
      <c r="A814" s="2" t="n">
        <v>810</v>
      </c>
      <c r="B814" s="35" t="n">
        <v>0.519064389979314</v>
      </c>
      <c r="C814" s="35" t="n">
        <v>-1.11199855700036</v>
      </c>
      <c r="D814" s="35" t="n">
        <v>0.478437304391698</v>
      </c>
      <c r="E814" s="35" t="n">
        <v>-0.838973217406912</v>
      </c>
      <c r="F814" s="35" t="n">
        <v>-0.157867221400897</v>
      </c>
      <c r="G814" s="35" t="n">
        <v>0.719118844699684</v>
      </c>
      <c r="H814" s="35" t="n">
        <v>0.428033437499958</v>
      </c>
      <c r="I814" s="35" t="n">
        <v>-0.764013249001203</v>
      </c>
      <c r="J814" s="35" t="n">
        <v>-0.504145509695176</v>
      </c>
      <c r="K814" s="35" t="n">
        <v>0.0118770415453093</v>
      </c>
      <c r="L814" s="35" t="n">
        <v>1.2472940789692</v>
      </c>
      <c r="M814" s="35" t="n">
        <v>-2.11206168912768</v>
      </c>
    </row>
    <row r="815" customFormat="false" ht="15" hidden="false" customHeight="false" outlineLevel="0" collapsed="false">
      <c r="A815" s="2" t="n">
        <v>811</v>
      </c>
      <c r="B815" s="35" t="n">
        <v>2.26642315698504</v>
      </c>
      <c r="C815" s="35" t="n">
        <v>-0.25265769196406</v>
      </c>
      <c r="D815" s="35" t="n">
        <v>0.124662446359598</v>
      </c>
      <c r="E815" s="35" t="n">
        <v>0.492320929719829</v>
      </c>
      <c r="F815" s="35" t="n">
        <v>-0.658155177596376</v>
      </c>
      <c r="G815" s="35" t="n">
        <v>-1.79020039765363</v>
      </c>
      <c r="H815" s="35" t="n">
        <v>-0.139436976810434</v>
      </c>
      <c r="I815" s="35" t="n">
        <v>0.505879674073435</v>
      </c>
      <c r="J815" s="35" t="n">
        <v>0.877280308759379</v>
      </c>
      <c r="K815" s="35" t="n">
        <v>0.571622584471015</v>
      </c>
      <c r="L815" s="35" t="n">
        <v>0.745359435008629</v>
      </c>
      <c r="M815" s="35" t="n">
        <v>-0.15099405200143</v>
      </c>
    </row>
    <row r="816" customFormat="false" ht="15" hidden="false" customHeight="false" outlineLevel="0" collapsed="false">
      <c r="A816" s="2" t="n">
        <v>812</v>
      </c>
      <c r="B816" s="35" t="n">
        <v>-0.377706200207715</v>
      </c>
      <c r="C816" s="35" t="n">
        <v>-0.794861769382785</v>
      </c>
      <c r="D816" s="35" t="n">
        <v>0.299173105864207</v>
      </c>
      <c r="E816" s="35" t="n">
        <v>-0.562202199593196</v>
      </c>
      <c r="F816" s="35" t="n">
        <v>1.16943009317173</v>
      </c>
      <c r="G816" s="35" t="n">
        <v>-0.343894798170345</v>
      </c>
      <c r="H816" s="35" t="n">
        <v>1.44797873909243</v>
      </c>
      <c r="I816" s="35" t="n">
        <v>0.035440384053381</v>
      </c>
      <c r="J816" s="35" t="n">
        <v>-0.974235199393857</v>
      </c>
      <c r="K816" s="35" t="n">
        <v>1.03833298940999</v>
      </c>
      <c r="L816" s="35" t="n">
        <v>0.490151602010885</v>
      </c>
      <c r="M816" s="35" t="n">
        <v>-0.62202803029276</v>
      </c>
    </row>
    <row r="817" customFormat="false" ht="15" hidden="false" customHeight="false" outlineLevel="0" collapsed="false">
      <c r="A817" s="2" t="n">
        <v>813</v>
      </c>
      <c r="B817" s="35" t="n">
        <v>0.174307551025374</v>
      </c>
      <c r="C817" s="35" t="n">
        <v>0.482707950551894</v>
      </c>
      <c r="D817" s="35" t="n">
        <v>-1.6362558236661</v>
      </c>
      <c r="E817" s="35" t="n">
        <v>0.385752272756865</v>
      </c>
      <c r="F817" s="35" t="n">
        <v>1.08200658413322</v>
      </c>
      <c r="G817" s="35" t="n">
        <v>-0.984003151014193</v>
      </c>
      <c r="H817" s="35" t="n">
        <v>2.93286726893515</v>
      </c>
      <c r="I817" s="35" t="n">
        <v>-1.47938993541987</v>
      </c>
      <c r="J817" s="35" t="n">
        <v>-1.03266436329555</v>
      </c>
      <c r="K817" s="35" t="n">
        <v>0.836927311685337</v>
      </c>
      <c r="L817" s="35" t="n">
        <v>-0.498415306925689</v>
      </c>
      <c r="M817" s="35" t="n">
        <v>-0.701858869503432</v>
      </c>
    </row>
    <row r="818" customFormat="false" ht="15" hidden="false" customHeight="false" outlineLevel="0" collapsed="false">
      <c r="A818" s="2" t="n">
        <v>814</v>
      </c>
      <c r="B818" s="35" t="n">
        <v>1.20799008297495</v>
      </c>
      <c r="C818" s="35" t="n">
        <v>1.69699358739262</v>
      </c>
      <c r="D818" s="35" t="n">
        <v>0.342713842657675</v>
      </c>
      <c r="E818" s="35" t="n">
        <v>-0.683126274971528</v>
      </c>
      <c r="F818" s="35" t="n">
        <v>0.65928106712769</v>
      </c>
      <c r="G818" s="35" t="n">
        <v>0.468344006963085</v>
      </c>
      <c r="H818" s="35" t="n">
        <v>0.386666668606407</v>
      </c>
      <c r="I818" s="35" t="n">
        <v>0.597006028585092</v>
      </c>
      <c r="J818" s="35" t="n">
        <v>2.66539840906884</v>
      </c>
      <c r="K818" s="35" t="n">
        <v>-0.889446629112238</v>
      </c>
      <c r="L818" s="35" t="n">
        <v>0.42034766642192</v>
      </c>
      <c r="M818" s="35" t="n">
        <v>0.560793152840043</v>
      </c>
      <c r="W818" s="36" t="n">
        <v>82.4842175656137</v>
      </c>
    </row>
    <row r="819" customFormat="false" ht="15" hidden="false" customHeight="false" outlineLevel="0" collapsed="false">
      <c r="A819" s="2" t="n">
        <v>815</v>
      </c>
      <c r="B819" s="35" t="n">
        <v>-1.36544929704521</v>
      </c>
      <c r="C819" s="35" t="n">
        <v>1.0908403818124</v>
      </c>
      <c r="D819" s="35" t="n">
        <v>0.345757704017585</v>
      </c>
      <c r="E819" s="35" t="n">
        <v>0.00229020811239466</v>
      </c>
      <c r="F819" s="35" t="n">
        <v>1.42270274769402</v>
      </c>
      <c r="G819" s="35" t="n">
        <v>-0.164422559483517</v>
      </c>
      <c r="H819" s="35" t="n">
        <v>0.485850546268804</v>
      </c>
      <c r="I819" s="35" t="n">
        <v>0.0634297142317038</v>
      </c>
      <c r="J819" s="35" t="n">
        <v>0.741527078951813</v>
      </c>
      <c r="K819" s="35" t="n">
        <v>-1.13915849268353</v>
      </c>
      <c r="L819" s="35" t="n">
        <v>1.16077821805432</v>
      </c>
      <c r="M819" s="35" t="n">
        <v>-0.288495844800624</v>
      </c>
    </row>
    <row r="820" customFormat="false" ht="15" hidden="false" customHeight="false" outlineLevel="0" collapsed="false">
      <c r="A820" s="2" t="n">
        <v>816</v>
      </c>
      <c r="B820" s="35" t="n">
        <v>-0.933714085922546</v>
      </c>
      <c r="C820" s="35" t="n">
        <v>-0.296255710909851</v>
      </c>
      <c r="D820" s="35" t="n">
        <v>-0.372262286702155</v>
      </c>
      <c r="E820" s="35" t="n">
        <v>-0.551524017108156</v>
      </c>
      <c r="F820" s="35" t="n">
        <v>-0.843593028206349</v>
      </c>
      <c r="G820" s="35" t="n">
        <v>-1.48308279287946</v>
      </c>
      <c r="H820" s="35" t="n">
        <v>0.565543586381461</v>
      </c>
      <c r="I820" s="35" t="n">
        <v>-0.69749260150559</v>
      </c>
      <c r="J820" s="35" t="n">
        <v>-1.46588807271285</v>
      </c>
      <c r="K820" s="35" t="n">
        <v>-1.31509808105877</v>
      </c>
      <c r="L820" s="35" t="n">
        <v>-0.931725273618091</v>
      </c>
      <c r="M820" s="35" t="n">
        <v>-1.26509736225617</v>
      </c>
    </row>
    <row r="821" customFormat="false" ht="15" hidden="false" customHeight="false" outlineLevel="0" collapsed="false">
      <c r="A821" s="2" t="n">
        <v>817</v>
      </c>
      <c r="B821" s="35" t="n">
        <v>1.09379081108874</v>
      </c>
      <c r="C821" s="35" t="n">
        <v>0.0485437819140156</v>
      </c>
      <c r="D821" s="35" t="n">
        <v>0.150667908021968</v>
      </c>
      <c r="E821" s="35" t="n">
        <v>0.0712512422420981</v>
      </c>
      <c r="F821" s="35" t="n">
        <v>0.743796067115541</v>
      </c>
      <c r="G821" s="35" t="n">
        <v>-0.429477286550167</v>
      </c>
      <c r="H821" s="35" t="n">
        <v>0.512128444919213</v>
      </c>
      <c r="I821" s="35" t="n">
        <v>-1.04202259347969</v>
      </c>
      <c r="J821" s="35" t="n">
        <v>-0.556499757899188</v>
      </c>
      <c r="K821" s="35" t="n">
        <v>0.508586215886863</v>
      </c>
      <c r="L821" s="35" t="n">
        <v>-0.757240002957311</v>
      </c>
      <c r="M821" s="35" t="n">
        <v>-0.117127958084585</v>
      </c>
    </row>
    <row r="822" customFormat="false" ht="15" hidden="false" customHeight="false" outlineLevel="0" collapsed="false">
      <c r="A822" s="2" t="n">
        <v>818</v>
      </c>
      <c r="B822" s="35" t="n">
        <v>-0.359165177622226</v>
      </c>
      <c r="C822" s="35" t="n">
        <v>-0.74521045678877</v>
      </c>
      <c r="D822" s="35" t="n">
        <v>0.654987154139029</v>
      </c>
      <c r="E822" s="35" t="n">
        <v>-1.59068685059043</v>
      </c>
      <c r="F822" s="35" t="n">
        <v>-0.495111954328357</v>
      </c>
      <c r="G822" s="35" t="n">
        <v>1.58157987005448</v>
      </c>
      <c r="H822" s="35" t="n">
        <v>-1.78538171470969</v>
      </c>
      <c r="I822" s="35" t="n">
        <v>0.0668527560362641</v>
      </c>
      <c r="J822" s="35" t="n">
        <v>0.014466508666204</v>
      </c>
      <c r="K822" s="35" t="n">
        <v>-1.0655063326849</v>
      </c>
      <c r="L822" s="35" t="n">
        <v>0.717438110279736</v>
      </c>
      <c r="M822" s="35" t="n">
        <v>2.11677561865291</v>
      </c>
    </row>
    <row r="823" customFormat="false" ht="15" hidden="false" customHeight="false" outlineLevel="0" collapsed="false">
      <c r="A823" s="2" t="n">
        <v>819</v>
      </c>
      <c r="B823" s="35" t="n">
        <v>-0.817066589763581</v>
      </c>
      <c r="C823" s="35" t="n">
        <v>0.702260181376073</v>
      </c>
      <c r="D823" s="35" t="n">
        <v>-0.0871736226507263</v>
      </c>
      <c r="E823" s="35" t="n">
        <v>1.04089040688535</v>
      </c>
      <c r="F823" s="35" t="n">
        <v>0.663358135059414</v>
      </c>
      <c r="G823" s="35" t="n">
        <v>0.527058974143908</v>
      </c>
      <c r="H823" s="35" t="n">
        <v>0.731161583753396</v>
      </c>
      <c r="I823" s="35" t="n">
        <v>0.932839314107885</v>
      </c>
      <c r="J823" s="35" t="n">
        <v>0.0208920005971334</v>
      </c>
      <c r="K823" s="35" t="n">
        <v>0.407898005464013</v>
      </c>
      <c r="L823" s="35" t="n">
        <v>0.0823112911478872</v>
      </c>
      <c r="M823" s="35" t="n">
        <v>0.892400121026631</v>
      </c>
    </row>
    <row r="824" customFormat="false" ht="15" hidden="false" customHeight="false" outlineLevel="0" collapsed="false">
      <c r="A824" s="2" t="n">
        <v>820</v>
      </c>
      <c r="B824" s="35" t="n">
        <v>0.486011611457193</v>
      </c>
      <c r="C824" s="35" t="n">
        <v>1.74756025165076</v>
      </c>
      <c r="D824" s="35" t="n">
        <v>0.699281335017502</v>
      </c>
      <c r="E824" s="35" t="n">
        <v>0.277473528988217</v>
      </c>
      <c r="F824" s="35" t="n">
        <v>0.985191420774172</v>
      </c>
      <c r="G824" s="35" t="n">
        <v>-0.201435093238743</v>
      </c>
      <c r="H824" s="35" t="n">
        <v>-0.45418844485286</v>
      </c>
      <c r="I824" s="35" t="n">
        <v>1.27961147566654</v>
      </c>
      <c r="J824" s="35" t="n">
        <v>-2.19416105605014</v>
      </c>
      <c r="K824" s="35" t="n">
        <v>0.0808762707376171</v>
      </c>
      <c r="L824" s="35" t="n">
        <v>1.18849430922386</v>
      </c>
      <c r="M824" s="35" t="n">
        <v>1.40086810514078</v>
      </c>
    </row>
    <row r="825" customFormat="false" ht="15" hidden="false" customHeight="false" outlineLevel="0" collapsed="false">
      <c r="A825" s="2" t="n">
        <v>821</v>
      </c>
      <c r="B825" s="35" t="n">
        <v>-1.37404291555099</v>
      </c>
      <c r="C825" s="35" t="n">
        <v>0.0977584275130207</v>
      </c>
      <c r="D825" s="35" t="n">
        <v>0.44179603185407</v>
      </c>
      <c r="E825" s="35" t="n">
        <v>1.65311964116064</v>
      </c>
      <c r="F825" s="35" t="n">
        <v>-0.0198532494589078</v>
      </c>
      <c r="G825" s="35" t="n">
        <v>-2.18477991697551</v>
      </c>
      <c r="H825" s="35" t="n">
        <v>-0.244792214768551</v>
      </c>
      <c r="I825" s="35" t="n">
        <v>-2.51769142496551</v>
      </c>
      <c r="J825" s="35" t="n">
        <v>-0.434042222558255</v>
      </c>
      <c r="K825" s="35" t="n">
        <v>0.630322468778273</v>
      </c>
      <c r="L825" s="35" t="n">
        <v>-1.94871197417204</v>
      </c>
      <c r="M825" s="35" t="n">
        <v>-0.448467455810014</v>
      </c>
    </row>
    <row r="826" customFormat="false" ht="15" hidden="false" customHeight="false" outlineLevel="0" collapsed="false">
      <c r="A826" s="2" t="n">
        <v>822</v>
      </c>
      <c r="B826" s="35" t="n">
        <v>0.138162857138812</v>
      </c>
      <c r="C826" s="35" t="n">
        <v>-0.392685563815588</v>
      </c>
      <c r="D826" s="35" t="n">
        <v>-0.916988244747769</v>
      </c>
      <c r="E826" s="35" t="n">
        <v>1.78654852219949</v>
      </c>
      <c r="F826" s="35" t="n">
        <v>-0.488852815968132</v>
      </c>
      <c r="G826" s="35" t="n">
        <v>0.531528083412452</v>
      </c>
      <c r="H826" s="35" t="n">
        <v>0.306378812372577</v>
      </c>
      <c r="I826" s="35" t="n">
        <v>0.97809573229141</v>
      </c>
      <c r="J826" s="35" t="n">
        <v>1.0558751190871</v>
      </c>
      <c r="K826" s="35" t="n">
        <v>-0.414507754248968</v>
      </c>
      <c r="L826" s="35" t="n">
        <v>-0.638398682926491</v>
      </c>
      <c r="M826" s="35" t="n">
        <v>2.78203761033124</v>
      </c>
      <c r="Y826" s="36" t="n">
        <v>190.697513395932</v>
      </c>
    </row>
    <row r="827" customFormat="false" ht="15" hidden="false" customHeight="false" outlineLevel="0" collapsed="false">
      <c r="A827" s="2" t="n">
        <v>823</v>
      </c>
      <c r="B827" s="35" t="n">
        <v>-1.05066019420751</v>
      </c>
      <c r="C827" s="35" t="n">
        <v>-1.47988503611587</v>
      </c>
      <c r="D827" s="35" t="n">
        <v>-0.813485234850411</v>
      </c>
      <c r="E827" s="35" t="n">
        <v>-0.349480358572861</v>
      </c>
      <c r="F827" s="35" t="n">
        <v>-0.807234598090042</v>
      </c>
      <c r="G827" s="35" t="n">
        <v>-0.176928972893521</v>
      </c>
      <c r="H827" s="35" t="n">
        <v>-2.03400544457191</v>
      </c>
      <c r="I827" s="35" t="n">
        <v>-1.37835977755768</v>
      </c>
      <c r="J827" s="35" t="n">
        <v>-0.466359547655842</v>
      </c>
      <c r="K827" s="35" t="n">
        <v>0.117895625642835</v>
      </c>
      <c r="L827" s="35" t="n">
        <v>-0.0694953063653184</v>
      </c>
      <c r="M827" s="35" t="n">
        <v>-0.168056822620475</v>
      </c>
    </row>
    <row r="828" customFormat="false" ht="15" hidden="false" customHeight="false" outlineLevel="0" collapsed="false">
      <c r="A828" s="2" t="n">
        <v>824</v>
      </c>
      <c r="B828" s="35" t="n">
        <v>-0.662256831961114</v>
      </c>
      <c r="C828" s="35" t="n">
        <v>0.533989661065647</v>
      </c>
      <c r="D828" s="35" t="n">
        <v>-0.796659925827627</v>
      </c>
      <c r="E828" s="35" t="n">
        <v>-1.43199643829064</v>
      </c>
      <c r="F828" s="35" t="n">
        <v>1.04760907822026</v>
      </c>
      <c r="G828" s="35" t="n">
        <v>-1.37721497223158</v>
      </c>
      <c r="H828" s="35" t="n">
        <v>-0.225297601758021</v>
      </c>
      <c r="I828" s="35" t="n">
        <v>0.112547041264558</v>
      </c>
      <c r="J828" s="35" t="n">
        <v>-1.59819638131554</v>
      </c>
      <c r="K828" s="35" t="n">
        <v>-1.01690109770051</v>
      </c>
      <c r="L828" s="35" t="n">
        <v>2.28234441932722</v>
      </c>
      <c r="M828" s="35" t="n">
        <v>0.605242188872731</v>
      </c>
    </row>
    <row r="829" customFormat="false" ht="15" hidden="false" customHeight="false" outlineLevel="0" collapsed="false">
      <c r="A829" s="2" t="n">
        <v>825</v>
      </c>
      <c r="B829" s="35" t="n">
        <v>-2.68061157118946</v>
      </c>
      <c r="C829" s="35" t="n">
        <v>1.49561483925893</v>
      </c>
      <c r="D829" s="35" t="n">
        <v>-0.893850112513543</v>
      </c>
      <c r="E829" s="35" t="n">
        <v>0.170409566438122</v>
      </c>
      <c r="F829" s="35" t="n">
        <v>-0.157434292229042</v>
      </c>
      <c r="G829" s="35" t="n">
        <v>-0.308139614288879</v>
      </c>
      <c r="H829" s="35" t="n">
        <v>-0.650784426469241</v>
      </c>
      <c r="I829" s="35" t="n">
        <v>0.91260914987056</v>
      </c>
      <c r="J829" s="35" t="n">
        <v>0.950940920753691</v>
      </c>
      <c r="K829" s="35" t="n">
        <v>0.0422657167015849</v>
      </c>
      <c r="L829" s="35" t="n">
        <v>-0.000828663942562003</v>
      </c>
      <c r="M829" s="35" t="n">
        <v>-0.358261034082765</v>
      </c>
    </row>
    <row r="830" customFormat="false" ht="15" hidden="false" customHeight="false" outlineLevel="0" collapsed="false">
      <c r="A830" s="2" t="n">
        <v>826</v>
      </c>
      <c r="B830" s="35" t="n">
        <v>0.206931776206739</v>
      </c>
      <c r="C830" s="35" t="n">
        <v>-0.0512087805357277</v>
      </c>
      <c r="D830" s="35" t="n">
        <v>-1.12789020057876</v>
      </c>
      <c r="E830" s="35" t="n">
        <v>0.327874697216964</v>
      </c>
      <c r="F830" s="35" t="n">
        <v>0.642027127101231</v>
      </c>
      <c r="G830" s="35" t="n">
        <v>-2.169799620291</v>
      </c>
      <c r="H830" s="35" t="n">
        <v>-0.476649413072796</v>
      </c>
      <c r="I830" s="35" t="n">
        <v>-1.74852450944565</v>
      </c>
      <c r="J830" s="35" t="n">
        <v>0.227370251075145</v>
      </c>
      <c r="K830" s="35" t="n">
        <v>-0.044241859737724</v>
      </c>
      <c r="L830" s="35" t="n">
        <v>-0.777753483558647</v>
      </c>
      <c r="M830" s="35" t="n">
        <v>0.302598185553806</v>
      </c>
    </row>
    <row r="831" customFormat="false" ht="15" hidden="false" customHeight="false" outlineLevel="0" collapsed="false">
      <c r="A831" s="2" t="n">
        <v>827</v>
      </c>
      <c r="B831" s="35" t="n">
        <v>0.241803990580793</v>
      </c>
      <c r="C831" s="35" t="n">
        <v>-0.502345531590719</v>
      </c>
      <c r="D831" s="35" t="n">
        <v>0.0330354912804527</v>
      </c>
      <c r="E831" s="35" t="n">
        <v>1.21751925272031</v>
      </c>
      <c r="F831" s="35" t="n">
        <v>-0.329173466891638</v>
      </c>
      <c r="G831" s="35" t="n">
        <v>0.202750168043444</v>
      </c>
      <c r="H831" s="35" t="n">
        <v>-1.10790670692744</v>
      </c>
      <c r="I831" s="35" t="n">
        <v>-0.0457519582073104</v>
      </c>
      <c r="J831" s="35" t="n">
        <v>-0.403089695805301</v>
      </c>
      <c r="K831" s="35" t="n">
        <v>0.62776061954264</v>
      </c>
      <c r="L831" s="35" t="n">
        <v>-1.70395124813273</v>
      </c>
      <c r="M831" s="35" t="n">
        <v>0.643707175160269</v>
      </c>
    </row>
    <row r="832" customFormat="false" ht="15" hidden="false" customHeight="false" outlineLevel="0" collapsed="false">
      <c r="A832" s="2" t="n">
        <v>828</v>
      </c>
      <c r="B832" s="35" t="n">
        <v>-0.185772818190246</v>
      </c>
      <c r="C832" s="35" t="n">
        <v>-0.0145027736104611</v>
      </c>
      <c r="D832" s="35" t="n">
        <v>-0.73885442064722</v>
      </c>
      <c r="E832" s="35" t="n">
        <v>-2.32692972897389</v>
      </c>
      <c r="F832" s="35" t="n">
        <v>-1.18507662646221</v>
      </c>
      <c r="G832" s="35" t="n">
        <v>-0.331828009406832</v>
      </c>
      <c r="H832" s="35" t="n">
        <v>0.736461083785702</v>
      </c>
      <c r="I832" s="35" t="n">
        <v>-0.617297832247706</v>
      </c>
      <c r="J832" s="35" t="n">
        <v>-0.706919502287597</v>
      </c>
      <c r="K832" s="35" t="n">
        <v>1.51615960927833</v>
      </c>
      <c r="L832" s="35" t="n">
        <v>-0.73738661698629</v>
      </c>
      <c r="M832" s="35" t="n">
        <v>0.920449153335372</v>
      </c>
    </row>
    <row r="833" customFormat="false" ht="15" hidden="false" customHeight="false" outlineLevel="0" collapsed="false">
      <c r="A833" s="2" t="n">
        <v>829</v>
      </c>
      <c r="B833" s="35" t="n">
        <v>-0.675755177918293</v>
      </c>
      <c r="C833" s="35" t="n">
        <v>0.922451048980284</v>
      </c>
      <c r="D833" s="35" t="n">
        <v>0.364046040103351</v>
      </c>
      <c r="E833" s="35" t="n">
        <v>-0.346923242713568</v>
      </c>
      <c r="F833" s="35" t="n">
        <v>0.0947310012044097</v>
      </c>
      <c r="G833" s="35" t="n">
        <v>0.521600626680024</v>
      </c>
      <c r="H833" s="35" t="n">
        <v>-0.185601030312844</v>
      </c>
      <c r="I833" s="35" t="n">
        <v>-1.10770076581269</v>
      </c>
      <c r="J833" s="35" t="n">
        <v>0.0109303762960503</v>
      </c>
      <c r="K833" s="35" t="n">
        <v>1.55271431463686</v>
      </c>
      <c r="L833" s="35" t="n">
        <v>-0.0679765536362452</v>
      </c>
      <c r="M833" s="35" t="n">
        <v>0.311396296200403</v>
      </c>
      <c r="Y833" s="36" t="n">
        <v>51.3275789270885</v>
      </c>
    </row>
    <row r="834" customFormat="false" ht="15" hidden="false" customHeight="false" outlineLevel="0" collapsed="false">
      <c r="A834" s="2" t="n">
        <v>830</v>
      </c>
      <c r="B834" s="35" t="n">
        <v>0.228344952374896</v>
      </c>
      <c r="C834" s="35" t="n">
        <v>0.685391812680028</v>
      </c>
      <c r="D834" s="35" t="n">
        <v>-0.658073152812484</v>
      </c>
      <c r="E834" s="35" t="n">
        <v>-0.36645906891446</v>
      </c>
      <c r="F834" s="35" t="n">
        <v>1.9240774887709</v>
      </c>
      <c r="G834" s="35" t="n">
        <v>-0.316581832983519</v>
      </c>
      <c r="H834" s="35" t="n">
        <v>-0.572628128259321</v>
      </c>
      <c r="I834" s="35" t="n">
        <v>-0.310423589620728</v>
      </c>
      <c r="J834" s="35" t="n">
        <v>0.545688905854627</v>
      </c>
      <c r="K834" s="35" t="n">
        <v>-0.141570940775928</v>
      </c>
      <c r="L834" s="35" t="n">
        <v>-0.494370411538975</v>
      </c>
      <c r="M834" s="35" t="n">
        <v>0.608578018813893</v>
      </c>
    </row>
    <row r="835" customFormat="false" ht="15" hidden="false" customHeight="false" outlineLevel="0" collapsed="false">
      <c r="A835" s="2" t="n">
        <v>831</v>
      </c>
      <c r="B835" s="35" t="n">
        <v>1.47905902076807</v>
      </c>
      <c r="C835" s="35" t="n">
        <v>0.0195150606054116</v>
      </c>
      <c r="D835" s="35" t="n">
        <v>-1.22510570129481</v>
      </c>
      <c r="E835" s="35" t="n">
        <v>0.582685103202486</v>
      </c>
      <c r="F835" s="35" t="n">
        <v>-0.347831642514985</v>
      </c>
      <c r="G835" s="35" t="n">
        <v>0.938876186739667</v>
      </c>
      <c r="H835" s="35" t="n">
        <v>-0.25558768461466</v>
      </c>
      <c r="I835" s="35" t="n">
        <v>1.49503801572768</v>
      </c>
      <c r="J835" s="35" t="n">
        <v>0.848540390423176</v>
      </c>
      <c r="K835" s="35" t="n">
        <v>0.985180373613977</v>
      </c>
      <c r="L835" s="35" t="n">
        <v>0.151107526667961</v>
      </c>
      <c r="M835" s="35" t="n">
        <v>-0.545978507482216</v>
      </c>
      <c r="V835" s="36" t="n">
        <v>118.956148303871</v>
      </c>
    </row>
    <row r="836" customFormat="false" ht="15" hidden="false" customHeight="false" outlineLevel="0" collapsed="false">
      <c r="A836" s="2" t="n">
        <v>832</v>
      </c>
      <c r="B836" s="35" t="n">
        <v>0.879335285938535</v>
      </c>
      <c r="C836" s="35" t="n">
        <v>-0.128274828128709</v>
      </c>
      <c r="D836" s="35" t="n">
        <v>-1.20595757449641</v>
      </c>
      <c r="E836" s="35" t="n">
        <v>-0.512919208260506</v>
      </c>
      <c r="F836" s="35" t="n">
        <v>1.18212186726785</v>
      </c>
      <c r="G836" s="35" t="n">
        <v>-0.918394363057266</v>
      </c>
      <c r="H836" s="35" t="n">
        <v>-1.19190157385261</v>
      </c>
      <c r="I836" s="35" t="n">
        <v>0.140183323599047</v>
      </c>
      <c r="J836" s="35" t="n">
        <v>0.277501064130525</v>
      </c>
      <c r="K836" s="35" t="n">
        <v>0.108724465578584</v>
      </c>
      <c r="L836" s="35" t="n">
        <v>-0.21434383829409</v>
      </c>
      <c r="M836" s="35" t="n">
        <v>-0.689728644326182</v>
      </c>
      <c r="Q836" s="36" t="n">
        <v>115.200479978311</v>
      </c>
    </row>
    <row r="837" customFormat="false" ht="15" hidden="false" customHeight="false" outlineLevel="0" collapsed="false">
      <c r="A837" s="2" t="n">
        <v>833</v>
      </c>
      <c r="B837" s="35" t="n">
        <v>-0.716590247228347</v>
      </c>
      <c r="C837" s="35" t="n">
        <v>-0.560330100221988</v>
      </c>
      <c r="D837" s="35" t="n">
        <v>0.508260900249794</v>
      </c>
      <c r="E837" s="35" t="n">
        <v>-0.245310331599518</v>
      </c>
      <c r="F837" s="35" t="n">
        <v>-0.215851731243384</v>
      </c>
      <c r="G837" s="35" t="n">
        <v>-0.972633908851112</v>
      </c>
      <c r="H837" s="35" t="n">
        <v>1.36412262964594</v>
      </c>
      <c r="I837" s="35" t="n">
        <v>-2.12569052033792</v>
      </c>
      <c r="J837" s="35" t="n">
        <v>1.26594181177879</v>
      </c>
      <c r="K837" s="35" t="n">
        <v>0.233442481427398</v>
      </c>
      <c r="L837" s="35" t="n">
        <v>-1.5246300046823</v>
      </c>
      <c r="M837" s="35" t="n">
        <v>0.16994118480448</v>
      </c>
      <c r="V837" s="36" t="n">
        <v>80.5126896687687</v>
      </c>
    </row>
    <row r="838" customFormat="false" ht="15" hidden="false" customHeight="false" outlineLevel="0" collapsed="false">
      <c r="A838" s="2" t="n">
        <v>834</v>
      </c>
      <c r="B838" s="35" t="n">
        <v>0.244462205877492</v>
      </c>
      <c r="C838" s="35" t="n">
        <v>-0.353866340987909</v>
      </c>
      <c r="D838" s="35" t="n">
        <v>0.374980323334559</v>
      </c>
      <c r="E838" s="35" t="n">
        <v>0.754390188368293</v>
      </c>
      <c r="F838" s="35" t="n">
        <v>-0.099319851411299</v>
      </c>
      <c r="G838" s="35" t="n">
        <v>0.67896373373568</v>
      </c>
      <c r="H838" s="35" t="n">
        <v>-1.09655968593554</v>
      </c>
      <c r="I838" s="35" t="n">
        <v>-0.430498802396777</v>
      </c>
      <c r="J838" s="35" t="n">
        <v>1.84905392761018</v>
      </c>
      <c r="K838" s="35" t="n">
        <v>-2.36576103604683</v>
      </c>
      <c r="L838" s="35" t="n">
        <v>0.369055758019931</v>
      </c>
      <c r="M838" s="35" t="n">
        <v>-0.832575118537435</v>
      </c>
      <c r="U838" s="36" t="n">
        <v>103.173407118286</v>
      </c>
    </row>
    <row r="839" customFormat="false" ht="15" hidden="false" customHeight="false" outlineLevel="0" collapsed="false">
      <c r="A839" s="2" t="n">
        <v>835</v>
      </c>
      <c r="B839" s="35" t="n">
        <v>-0.252004649003775</v>
      </c>
      <c r="C839" s="35" t="n">
        <v>-0.565155087705577</v>
      </c>
      <c r="D839" s="35" t="n">
        <v>-0.230383107323575</v>
      </c>
      <c r="E839" s="35" t="n">
        <v>-1.27424241578785</v>
      </c>
      <c r="F839" s="35" t="n">
        <v>-0.731331242613343</v>
      </c>
      <c r="G839" s="35" t="n">
        <v>-1.68610110260711</v>
      </c>
      <c r="H839" s="35" t="n">
        <v>1.02737295850795</v>
      </c>
      <c r="I839" s="35" t="n">
        <v>1.4167007522939</v>
      </c>
      <c r="J839" s="35" t="n">
        <v>0.925327283149656</v>
      </c>
      <c r="K839" s="35" t="n">
        <v>-0.0701747919184112</v>
      </c>
      <c r="L839" s="35" t="n">
        <v>1.20686126273163</v>
      </c>
      <c r="M839" s="35" t="n">
        <v>0.602570885050394</v>
      </c>
      <c r="W839" s="36" t="n">
        <v>65.1672198728676</v>
      </c>
    </row>
    <row r="840" customFormat="false" ht="15" hidden="false" customHeight="false" outlineLevel="0" collapsed="false">
      <c r="A840" s="2" t="n">
        <v>836</v>
      </c>
      <c r="B840" s="35" t="n">
        <v>0.545461409870577</v>
      </c>
      <c r="C840" s="35" t="n">
        <v>-0.0303130566404501</v>
      </c>
      <c r="D840" s="35" t="n">
        <v>0.138114713056246</v>
      </c>
      <c r="E840" s="35" t="n">
        <v>0.798961492070005</v>
      </c>
      <c r="F840" s="35" t="n">
        <v>0.870835524464087</v>
      </c>
      <c r="G840" s="35" t="n">
        <v>2.05851541517768</v>
      </c>
      <c r="H840" s="35" t="n">
        <v>0.173838609903689</v>
      </c>
      <c r="I840" s="35" t="n">
        <v>-2.73791899413822</v>
      </c>
      <c r="J840" s="35" t="n">
        <v>-0.573146474281964</v>
      </c>
      <c r="K840" s="35" t="n">
        <v>0.659797321701338</v>
      </c>
      <c r="L840" s="35" t="n">
        <v>-0.40480167187456</v>
      </c>
      <c r="M840" s="35" t="n">
        <v>0.962215119589512</v>
      </c>
      <c r="O840" s="36" t="n">
        <v>135.337055582498</v>
      </c>
    </row>
    <row r="841" customFormat="false" ht="15" hidden="false" customHeight="false" outlineLevel="0" collapsed="false">
      <c r="A841" s="2" t="n">
        <v>837</v>
      </c>
      <c r="B841" s="35" t="n">
        <v>-0.803826100236108</v>
      </c>
      <c r="C841" s="35" t="n">
        <v>-0.183245969697963</v>
      </c>
      <c r="D841" s="35" t="n">
        <v>0.344633213060346</v>
      </c>
      <c r="E841" s="35" t="n">
        <v>0.117890256117815</v>
      </c>
      <c r="F841" s="35" t="n">
        <v>-0.220179277314681</v>
      </c>
      <c r="G841" s="35" t="n">
        <v>-0.468060176066714</v>
      </c>
      <c r="H841" s="35" t="n">
        <v>0.304024550111198</v>
      </c>
      <c r="I841" s="35" t="n">
        <v>-0.214511477773957</v>
      </c>
      <c r="J841" s="35" t="n">
        <v>1.60401769035067</v>
      </c>
      <c r="K841" s="35" t="n">
        <v>-0.589727196200165</v>
      </c>
      <c r="L841" s="35" t="n">
        <v>-0.333465209892559</v>
      </c>
      <c r="M841" s="35" t="n">
        <v>1.00991711774569</v>
      </c>
    </row>
    <row r="842" customFormat="false" ht="15" hidden="false" customHeight="false" outlineLevel="0" collapsed="false">
      <c r="A842" s="2" t="n">
        <v>838</v>
      </c>
      <c r="B842" s="35" t="n">
        <v>1.5023015141669</v>
      </c>
      <c r="C842" s="35" t="n">
        <v>-1.51664311687034</v>
      </c>
      <c r="D842" s="35" t="n">
        <v>0.864562937509473</v>
      </c>
      <c r="E842" s="35" t="n">
        <v>1.26947995564864</v>
      </c>
      <c r="F842" s="35" t="n">
        <v>-0.928244666714728</v>
      </c>
      <c r="G842" s="35" t="n">
        <v>0.374141565931207</v>
      </c>
      <c r="H842" s="35" t="n">
        <v>0.59768824982325</v>
      </c>
      <c r="I842" s="35" t="n">
        <v>-0.00267186518615079</v>
      </c>
      <c r="J842" s="35" t="n">
        <v>0.354657252653666</v>
      </c>
      <c r="K842" s="35" t="n">
        <v>-0.25994906769423</v>
      </c>
      <c r="L842" s="35" t="n">
        <v>0.326211389239759</v>
      </c>
      <c r="M842" s="35" t="n">
        <v>0.925510688793584</v>
      </c>
    </row>
    <row r="843" customFormat="false" ht="15" hidden="false" customHeight="false" outlineLevel="0" collapsed="false">
      <c r="A843" s="2" t="n">
        <v>839</v>
      </c>
      <c r="B843" s="35" t="n">
        <v>-0.780291842496977</v>
      </c>
      <c r="C843" s="35" t="n">
        <v>-1.05599952552412</v>
      </c>
      <c r="D843" s="35" t="n">
        <v>0.160544478205455</v>
      </c>
      <c r="E843" s="35" t="n">
        <v>0.646748066623994</v>
      </c>
      <c r="F843" s="35" t="n">
        <v>0.136690930602706</v>
      </c>
      <c r="G843" s="35" t="n">
        <v>1.43111315294978</v>
      </c>
      <c r="H843" s="35" t="n">
        <v>1.66086310342104</v>
      </c>
      <c r="I843" s="35" t="n">
        <v>-0.466498400706489</v>
      </c>
      <c r="J843" s="35" t="n">
        <v>-1.02379846470951</v>
      </c>
      <c r="K843" s="35" t="n">
        <v>-0.744322969169964</v>
      </c>
      <c r="L843" s="35" t="n">
        <v>1.8038481434394</v>
      </c>
      <c r="M843" s="35" t="n">
        <v>-0.049482827738537</v>
      </c>
    </row>
    <row r="844" customFormat="false" ht="15" hidden="false" customHeight="false" outlineLevel="0" collapsed="false">
      <c r="A844" s="2" t="n">
        <v>840</v>
      </c>
      <c r="B844" s="35" t="n">
        <v>-0.998231986986152</v>
      </c>
      <c r="C844" s="35" t="n">
        <v>0.405539722753233</v>
      </c>
      <c r="D844" s="35" t="n">
        <v>0.170486752156206</v>
      </c>
      <c r="E844" s="35" t="n">
        <v>0.108948596570925</v>
      </c>
      <c r="F844" s="35" t="n">
        <v>0.711513335456539</v>
      </c>
      <c r="G844" s="35" t="n">
        <v>0.783368711538366</v>
      </c>
      <c r="H844" s="35" t="n">
        <v>-0.117408106604991</v>
      </c>
      <c r="I844" s="35" t="n">
        <v>1.63583649920447</v>
      </c>
      <c r="J844" s="35" t="n">
        <v>1.25479308493943</v>
      </c>
      <c r="K844" s="35" t="n">
        <v>-1.22009664413895</v>
      </c>
      <c r="L844" s="35" t="n">
        <v>0.945279510404637</v>
      </c>
      <c r="M844" s="35" t="n">
        <v>1.37435326062375</v>
      </c>
    </row>
    <row r="845" customFormat="false" ht="15" hidden="false" customHeight="false" outlineLevel="0" collapsed="false">
      <c r="A845" s="2" t="n">
        <v>841</v>
      </c>
      <c r="B845" s="35" t="n">
        <v>0.357977190911606</v>
      </c>
      <c r="C845" s="35" t="n">
        <v>1.64688650095204</v>
      </c>
      <c r="D845" s="35" t="n">
        <v>-1.23010373192643</v>
      </c>
      <c r="E845" s="35" t="n">
        <v>0.278182283887454</v>
      </c>
      <c r="F845" s="35" t="n">
        <v>0.351529755887616</v>
      </c>
      <c r="G845" s="35" t="n">
        <v>0.777975189142627</v>
      </c>
      <c r="H845" s="35" t="n">
        <v>0.900601425493096</v>
      </c>
      <c r="I845" s="35" t="n">
        <v>-1.24418773173687</v>
      </c>
      <c r="J845" s="35" t="n">
        <v>0.900969725161555</v>
      </c>
      <c r="K845" s="35" t="n">
        <v>0.0380189518670121</v>
      </c>
      <c r="L845" s="35" t="n">
        <v>-0.338173584918746</v>
      </c>
      <c r="M845" s="35" t="n">
        <v>0.483446486935347</v>
      </c>
    </row>
    <row r="846" customFormat="false" ht="15" hidden="false" customHeight="false" outlineLevel="0" collapsed="false">
      <c r="A846" s="2" t="n">
        <v>842</v>
      </c>
      <c r="B846" s="35" t="n">
        <v>1.66114024053008</v>
      </c>
      <c r="C846" s="35" t="n">
        <v>-1.50344578307213</v>
      </c>
      <c r="D846" s="35" t="n">
        <v>1.45810237298438</v>
      </c>
      <c r="E846" s="35" t="n">
        <v>0.0728999060228628</v>
      </c>
      <c r="F846" s="35" t="n">
        <v>-0.648284333731885</v>
      </c>
      <c r="G846" s="35" t="n">
        <v>1.24991426434278</v>
      </c>
      <c r="H846" s="35" t="n">
        <v>1.51143542260446</v>
      </c>
      <c r="I846" s="35" t="n">
        <v>0.187590047578136</v>
      </c>
      <c r="J846" s="35" t="n">
        <v>0.241549453719574</v>
      </c>
      <c r="K846" s="35" t="n">
        <v>-0.282024159015912</v>
      </c>
      <c r="L846" s="35" t="n">
        <v>0.858606382711553</v>
      </c>
      <c r="M846" s="35" t="n">
        <v>0.0694191966231978</v>
      </c>
    </row>
    <row r="847" customFormat="false" ht="15" hidden="false" customHeight="false" outlineLevel="0" collapsed="false">
      <c r="A847" s="2" t="n">
        <v>843</v>
      </c>
      <c r="B847" s="35" t="n">
        <v>-1.67925565171639</v>
      </c>
      <c r="C847" s="35" t="n">
        <v>0.6312052119788</v>
      </c>
      <c r="D847" s="35" t="n">
        <v>-1.19123659277472</v>
      </c>
      <c r="E847" s="35" t="n">
        <v>-2.02973013393641</v>
      </c>
      <c r="F847" s="35" t="n">
        <v>0.053056882123261</v>
      </c>
      <c r="G847" s="35" t="n">
        <v>0.312709427850339</v>
      </c>
      <c r="H847" s="35" t="n">
        <v>0.115989409679475</v>
      </c>
      <c r="I847" s="35" t="n">
        <v>1.15022316928064</v>
      </c>
      <c r="J847" s="35" t="n">
        <v>0.537448016580295</v>
      </c>
      <c r="K847" s="35" t="n">
        <v>-1.52051838930989</v>
      </c>
      <c r="L847" s="35" t="n">
        <v>0.32655112104393</v>
      </c>
      <c r="M847" s="35" t="n">
        <v>-0.0228628085262158</v>
      </c>
    </row>
    <row r="848" customFormat="false" ht="15" hidden="false" customHeight="false" outlineLevel="0" collapsed="false">
      <c r="A848" s="2" t="n">
        <v>844</v>
      </c>
      <c r="B848" s="35" t="n">
        <v>0.073191804907414</v>
      </c>
      <c r="C848" s="35" t="n">
        <v>0.740122814066807</v>
      </c>
      <c r="D848" s="35" t="n">
        <v>-0.845001411668994</v>
      </c>
      <c r="E848" s="35" t="n">
        <v>-1.23358315319804</v>
      </c>
      <c r="F848" s="35" t="n">
        <v>0.215589665213527</v>
      </c>
      <c r="G848" s="35" t="n">
        <v>-1.11023274143393</v>
      </c>
      <c r="H848" s="35" t="n">
        <v>0.718159129251317</v>
      </c>
      <c r="I848" s="35" t="n">
        <v>1.55500984021454</v>
      </c>
      <c r="J848" s="35" t="n">
        <v>-0.455734218611017</v>
      </c>
      <c r="K848" s="35" t="n">
        <v>1.0999799216108</v>
      </c>
      <c r="L848" s="35" t="n">
        <v>0.950754961985945</v>
      </c>
      <c r="M848" s="35" t="n">
        <v>-0.422281023344811</v>
      </c>
    </row>
    <row r="849" customFormat="false" ht="15" hidden="false" customHeight="false" outlineLevel="0" collapsed="false">
      <c r="A849" s="2" t="n">
        <v>845</v>
      </c>
      <c r="B849" s="35" t="n">
        <v>0.647250709130381</v>
      </c>
      <c r="C849" s="35" t="n">
        <v>-0.504634497685109</v>
      </c>
      <c r="D849" s="35" t="n">
        <v>0.345084683166166</v>
      </c>
      <c r="E849" s="35" t="n">
        <v>0.234195716708973</v>
      </c>
      <c r="F849" s="35" t="n">
        <v>-0.0344531683111856</v>
      </c>
      <c r="G849" s="35" t="n">
        <v>0.649168794701749</v>
      </c>
      <c r="H849" s="35" t="n">
        <v>1.77941181334012</v>
      </c>
      <c r="I849" s="35" t="n">
        <v>-1.01525329251695</v>
      </c>
      <c r="J849" s="35" t="n">
        <v>-0.349105708924102</v>
      </c>
      <c r="K849" s="35" t="n">
        <v>-0.0816287786418551</v>
      </c>
      <c r="L849" s="35" t="n">
        <v>-0.0995628079506313</v>
      </c>
      <c r="M849" s="35" t="n">
        <v>-0.387868891272131</v>
      </c>
    </row>
    <row r="850" customFormat="false" ht="15" hidden="false" customHeight="false" outlineLevel="0" collapsed="false">
      <c r="A850" s="2" t="n">
        <v>846</v>
      </c>
      <c r="B850" s="35" t="n">
        <v>2.72767943946878</v>
      </c>
      <c r="C850" s="35" t="n">
        <v>3.60930039809149</v>
      </c>
      <c r="D850" s="35" t="n">
        <v>0.339968818836014</v>
      </c>
      <c r="E850" s="35" t="n">
        <v>-1.96780283581067</v>
      </c>
      <c r="F850" s="35" t="n">
        <v>5.98566274170641E-005</v>
      </c>
      <c r="G850" s="35" t="n">
        <v>-2.57841524252465</v>
      </c>
      <c r="H850" s="35" t="n">
        <v>-1.12596418045129</v>
      </c>
      <c r="I850" s="35" t="n">
        <v>-2.05583715616311</v>
      </c>
      <c r="J850" s="35" t="n">
        <v>-0.343814274119363</v>
      </c>
      <c r="K850" s="35" t="n">
        <v>0.463836966375217</v>
      </c>
      <c r="L850" s="35" t="n">
        <v>-1.07108481935651</v>
      </c>
      <c r="M850" s="35" t="n">
        <v>1.22058694461095</v>
      </c>
    </row>
    <row r="851" customFormat="false" ht="15" hidden="false" customHeight="false" outlineLevel="0" collapsed="false">
      <c r="A851" s="2" t="n">
        <v>847</v>
      </c>
      <c r="B851" s="35" t="n">
        <v>-1.49382696401068</v>
      </c>
      <c r="C851" s="35" t="n">
        <v>-0.176851155168362</v>
      </c>
      <c r="D851" s="35" t="n">
        <v>0.53241053940938</v>
      </c>
      <c r="E851" s="35" t="n">
        <v>0.102683419045329</v>
      </c>
      <c r="F851" s="35" t="n">
        <v>0.409132615719337</v>
      </c>
      <c r="G851" s="35" t="n">
        <v>0.89020825788853</v>
      </c>
      <c r="H851" s="35" t="n">
        <v>-1.97238608806246</v>
      </c>
      <c r="I851" s="35" t="n">
        <v>-0.798862112559419</v>
      </c>
      <c r="J851" s="35" t="n">
        <v>-0.355472841246092</v>
      </c>
      <c r="K851" s="35" t="n">
        <v>-2.58748636116177</v>
      </c>
      <c r="L851" s="35" t="n">
        <v>1.41413645094163</v>
      </c>
      <c r="M851" s="35" t="n">
        <v>-1.12947215499207</v>
      </c>
    </row>
    <row r="852" customFormat="false" ht="15" hidden="false" customHeight="false" outlineLevel="0" collapsed="false">
      <c r="A852" s="2" t="n">
        <v>848</v>
      </c>
      <c r="B852" s="35" t="n">
        <v>1.15097302912911</v>
      </c>
      <c r="C852" s="35" t="n">
        <v>0.379139371114792</v>
      </c>
      <c r="D852" s="35" t="n">
        <v>-0.163937727240764</v>
      </c>
      <c r="E852" s="35" t="n">
        <v>1.34371816020203</v>
      </c>
      <c r="F852" s="35" t="n">
        <v>0.351488455973846</v>
      </c>
      <c r="G852" s="35" t="n">
        <v>-0.551073294142467</v>
      </c>
      <c r="H852" s="35" t="n">
        <v>1.40187139912466</v>
      </c>
      <c r="I852" s="35" t="n">
        <v>-1.70713597745461</v>
      </c>
      <c r="J852" s="35" t="n">
        <v>0.423547941749918</v>
      </c>
      <c r="K852" s="35" t="n">
        <v>1.68840496298379</v>
      </c>
      <c r="L852" s="35" t="n">
        <v>-0.846908968908283</v>
      </c>
      <c r="M852" s="35" t="n">
        <v>-0.740829982939272</v>
      </c>
      <c r="Q852" s="36" t="n">
        <v>117.914865655612</v>
      </c>
    </row>
    <row r="853" customFormat="false" ht="15" hidden="false" customHeight="false" outlineLevel="0" collapsed="false">
      <c r="A853" s="2" t="n">
        <v>849</v>
      </c>
      <c r="B853" s="35" t="n">
        <v>-0.717593991077236</v>
      </c>
      <c r="C853" s="35" t="n">
        <v>0.828318478439784</v>
      </c>
      <c r="D853" s="35" t="n">
        <v>0.440450607412745</v>
      </c>
      <c r="E853" s="35" t="n">
        <v>-0.213906721206557</v>
      </c>
      <c r="F853" s="35" t="n">
        <v>-0.40411189783187</v>
      </c>
      <c r="G853" s="35" t="n">
        <v>0.454190371331023</v>
      </c>
      <c r="H853" s="35" t="n">
        <v>0.863294910695067</v>
      </c>
      <c r="I853" s="35" t="n">
        <v>-0.375331883629808</v>
      </c>
      <c r="J853" s="35" t="n">
        <v>-1.36751602810329</v>
      </c>
      <c r="K853" s="35" t="n">
        <v>-0.831985904208318</v>
      </c>
      <c r="L853" s="35" t="n">
        <v>-0.762535684893143</v>
      </c>
      <c r="M853" s="35" t="n">
        <v>-0.978537306716703</v>
      </c>
    </row>
    <row r="854" customFormat="false" ht="15" hidden="false" customHeight="false" outlineLevel="0" collapsed="false">
      <c r="A854" s="2" t="n">
        <v>850</v>
      </c>
      <c r="B854" s="35" t="n">
        <v>-0.313991897834786</v>
      </c>
      <c r="C854" s="35" t="n">
        <v>-0.736410114474368</v>
      </c>
      <c r="D854" s="35" t="n">
        <v>-0.913133063107011</v>
      </c>
      <c r="E854" s="35" t="n">
        <v>1.17610678612244</v>
      </c>
      <c r="F854" s="35" t="n">
        <v>-0.985230583991735</v>
      </c>
      <c r="G854" s="35" t="n">
        <v>-0.802846039430686</v>
      </c>
      <c r="H854" s="35" t="n">
        <v>-0.26872095796142</v>
      </c>
      <c r="I854" s="35" t="n">
        <v>-0.72258113050835</v>
      </c>
      <c r="J854" s="35" t="n">
        <v>0.77971668984401</v>
      </c>
      <c r="K854" s="35" t="n">
        <v>-1.66934173891919</v>
      </c>
      <c r="L854" s="35" t="n">
        <v>0.46320263669408</v>
      </c>
      <c r="M854" s="35" t="n">
        <v>-0.941634672837606</v>
      </c>
    </row>
    <row r="855" customFormat="false" ht="15" hidden="false" customHeight="false" outlineLevel="0" collapsed="false">
      <c r="A855" s="2" t="n">
        <v>851</v>
      </c>
      <c r="B855" s="35" t="n">
        <v>0.978072586088793</v>
      </c>
      <c r="C855" s="35" t="n">
        <v>0.668973376744862</v>
      </c>
      <c r="D855" s="35" t="n">
        <v>-1.91304230055504</v>
      </c>
      <c r="E855" s="35" t="n">
        <v>-0.104203619062779</v>
      </c>
      <c r="F855" s="35" t="n">
        <v>0.424146237095318</v>
      </c>
      <c r="G855" s="35" t="n">
        <v>0.49688988388984</v>
      </c>
      <c r="H855" s="35" t="n">
        <v>-0.0587368603830035</v>
      </c>
      <c r="I855" s="35" t="n">
        <v>0.422859719079296</v>
      </c>
      <c r="J855" s="35" t="n">
        <v>0.658038772061165</v>
      </c>
      <c r="K855" s="35" t="n">
        <v>-0.531168558906663</v>
      </c>
      <c r="L855" s="35" t="n">
        <v>-0.645016283968826</v>
      </c>
      <c r="M855" s="35" t="n">
        <v>-0.00352326167700147</v>
      </c>
    </row>
    <row r="856" customFormat="false" ht="15" hidden="false" customHeight="false" outlineLevel="0" collapsed="false">
      <c r="A856" s="2" t="n">
        <v>852</v>
      </c>
      <c r="B856" s="35" t="n">
        <v>0.0731470462207775</v>
      </c>
      <c r="C856" s="35" t="n">
        <v>-0.191232519050803</v>
      </c>
      <c r="D856" s="35" t="n">
        <v>-0.757026035570563</v>
      </c>
      <c r="E856" s="35" t="n">
        <v>1.35787216778124</v>
      </c>
      <c r="F856" s="35" t="n">
        <v>1.19657366162707</v>
      </c>
      <c r="G856" s="35" t="n">
        <v>-0.206355557275671</v>
      </c>
      <c r="H856" s="35" t="n">
        <v>-0.275294522349634</v>
      </c>
      <c r="I856" s="35" t="n">
        <v>0.027110181328599</v>
      </c>
      <c r="J856" s="35" t="n">
        <v>1.98951901829461</v>
      </c>
      <c r="K856" s="35" t="n">
        <v>-0.405441190830397</v>
      </c>
      <c r="L856" s="35" t="n">
        <v>-0.0215734248389468</v>
      </c>
      <c r="M856" s="35" t="n">
        <v>0.901649244607348</v>
      </c>
    </row>
    <row r="857" customFormat="false" ht="15" hidden="false" customHeight="false" outlineLevel="0" collapsed="false">
      <c r="A857" s="2" t="n">
        <v>853</v>
      </c>
      <c r="B857" s="35" t="n">
        <v>-1.35130911979632</v>
      </c>
      <c r="C857" s="35" t="n">
        <v>0.518126527557136</v>
      </c>
      <c r="D857" s="35" t="n">
        <v>0.328646127940124</v>
      </c>
      <c r="E857" s="35" t="n">
        <v>1.81129793089681</v>
      </c>
      <c r="F857" s="35" t="n">
        <v>-0.554014847983876</v>
      </c>
      <c r="G857" s="35" t="n">
        <v>1.52186750869512</v>
      </c>
      <c r="H857" s="35" t="n">
        <v>-1.31162617128738</v>
      </c>
      <c r="I857" s="35" t="n">
        <v>-0.284160743864409</v>
      </c>
      <c r="J857" s="35" t="n">
        <v>-0.021242252905395</v>
      </c>
      <c r="K857" s="35" t="n">
        <v>0.545416619939502</v>
      </c>
      <c r="L857" s="35" t="n">
        <v>0.504902196110094</v>
      </c>
      <c r="M857" s="35" t="n">
        <v>0.10724199756817</v>
      </c>
      <c r="S857" s="36" t="n">
        <v>237.581441294519</v>
      </c>
    </row>
    <row r="858" customFormat="false" ht="15" hidden="false" customHeight="false" outlineLevel="0" collapsed="false">
      <c r="A858" s="2" t="n">
        <v>854</v>
      </c>
      <c r="B858" s="35" t="n">
        <v>-0.203045000635748</v>
      </c>
      <c r="C858" s="35" t="n">
        <v>1.02547519462618</v>
      </c>
      <c r="D858" s="35" t="n">
        <v>0.766398286253236</v>
      </c>
      <c r="E858" s="35" t="n">
        <v>0.998689638602309</v>
      </c>
      <c r="F858" s="35" t="n">
        <v>-1.27124906435831</v>
      </c>
      <c r="G858" s="35" t="n">
        <v>-0.663495241791656</v>
      </c>
      <c r="H858" s="35" t="n">
        <v>-1.02640153567318</v>
      </c>
      <c r="I858" s="35" t="n">
        <v>-0.34040311278933</v>
      </c>
      <c r="J858" s="35" t="n">
        <v>-0.754047018401224</v>
      </c>
      <c r="K858" s="35" t="n">
        <v>-0.701607976498696</v>
      </c>
      <c r="L858" s="35" t="n">
        <v>-0.301699058903643</v>
      </c>
      <c r="M858" s="35" t="n">
        <v>-2.32708409763681</v>
      </c>
    </row>
    <row r="859" customFormat="false" ht="15" hidden="false" customHeight="false" outlineLevel="0" collapsed="false">
      <c r="A859" s="2" t="n">
        <v>855</v>
      </c>
      <c r="B859" s="35" t="n">
        <v>-0.372965120883918</v>
      </c>
      <c r="C859" s="35" t="n">
        <v>0.0113721408113918</v>
      </c>
      <c r="D859" s="35" t="n">
        <v>0.246860943873771</v>
      </c>
      <c r="E859" s="35" t="n">
        <v>0.62532333222241</v>
      </c>
      <c r="F859" s="35" t="n">
        <v>1.21253031147601</v>
      </c>
      <c r="G859" s="35" t="n">
        <v>0.603582845963837</v>
      </c>
      <c r="H859" s="35" t="n">
        <v>-0.0285640039522918</v>
      </c>
      <c r="I859" s="35" t="n">
        <v>1.29046379685048</v>
      </c>
      <c r="J859" s="35" t="n">
        <v>-2.27919390215062</v>
      </c>
      <c r="K859" s="35" t="n">
        <v>-0.852297241905704</v>
      </c>
      <c r="L859" s="35" t="n">
        <v>-0.271117624307368</v>
      </c>
      <c r="M859" s="35" t="n">
        <v>-0.317721219356662</v>
      </c>
    </row>
    <row r="860" customFormat="false" ht="15" hidden="false" customHeight="false" outlineLevel="0" collapsed="false">
      <c r="A860" s="2" t="n">
        <v>856</v>
      </c>
      <c r="B860" s="35" t="n">
        <v>0.194634203660413</v>
      </c>
      <c r="C860" s="35" t="n">
        <v>1.33470648232419</v>
      </c>
      <c r="D860" s="35" t="n">
        <v>0.985466023045454</v>
      </c>
      <c r="E860" s="35" t="n">
        <v>-0.0866301543412354</v>
      </c>
      <c r="F860" s="35" t="n">
        <v>0.445096546112091</v>
      </c>
      <c r="G860" s="35" t="n">
        <v>1.29701483586371</v>
      </c>
      <c r="H860" s="35" t="n">
        <v>0.0136159776962508</v>
      </c>
      <c r="I860" s="35" t="n">
        <v>1.04658515363945</v>
      </c>
      <c r="J860" s="35" t="n">
        <v>2.70909364869796</v>
      </c>
      <c r="K860" s="35" t="n">
        <v>-0.916961863778867</v>
      </c>
      <c r="L860" s="35" t="n">
        <v>-0.171392913268754</v>
      </c>
      <c r="M860" s="35" t="n">
        <v>-0.591518177192761</v>
      </c>
      <c r="S860" s="36" t="n">
        <v>75.9779099264582</v>
      </c>
      <c r="W860" s="36" t="n">
        <v>139.982749545155</v>
      </c>
    </row>
    <row r="861" customFormat="false" ht="15" hidden="false" customHeight="false" outlineLevel="0" collapsed="false">
      <c r="A861" s="2" t="n">
        <v>857</v>
      </c>
      <c r="B861" s="35" t="n">
        <v>-0.933775445134643</v>
      </c>
      <c r="C861" s="35" t="n">
        <v>0.0474946425772656</v>
      </c>
      <c r="D861" s="35" t="n">
        <v>0.17889529952246</v>
      </c>
      <c r="E861" s="35" t="n">
        <v>1.57201546869385</v>
      </c>
      <c r="F861" s="35" t="n">
        <v>-0.445201014303347</v>
      </c>
      <c r="G861" s="35" t="n">
        <v>0.344368933423763</v>
      </c>
      <c r="H861" s="35" t="n">
        <v>0.651188603305333</v>
      </c>
      <c r="I861" s="35" t="n">
        <v>-0.748058228500964</v>
      </c>
      <c r="J861" s="35" t="n">
        <v>-0.0377969562256604</v>
      </c>
      <c r="K861" s="35" t="n">
        <v>-1.17195174661397</v>
      </c>
      <c r="L861" s="35" t="n">
        <v>-2.31897910614574</v>
      </c>
      <c r="M861" s="35" t="n">
        <v>-0.685273814112999</v>
      </c>
    </row>
    <row r="862" customFormat="false" ht="15" hidden="false" customHeight="false" outlineLevel="0" collapsed="false">
      <c r="A862" s="2" t="n">
        <v>858</v>
      </c>
      <c r="B862" s="35" t="n">
        <v>-0.687221917865031</v>
      </c>
      <c r="C862" s="35" t="n">
        <v>1.46136082630941</v>
      </c>
      <c r="D862" s="35" t="n">
        <v>-0.00704464195140321</v>
      </c>
      <c r="E862" s="35" t="n">
        <v>-0.456647106266638</v>
      </c>
      <c r="F862" s="35" t="n">
        <v>-1.47241157362737</v>
      </c>
      <c r="G862" s="35" t="n">
        <v>0.107232336633986</v>
      </c>
      <c r="H862" s="35" t="n">
        <v>-1.27276082726655</v>
      </c>
      <c r="I862" s="35" t="n">
        <v>-0.869035959291392</v>
      </c>
      <c r="J862" s="35" t="n">
        <v>-0.46897692763755</v>
      </c>
      <c r="K862" s="35" t="n">
        <v>0.242062195281916</v>
      </c>
      <c r="L862" s="35" t="n">
        <v>0.31729910613302</v>
      </c>
      <c r="M862" s="35" t="n">
        <v>-1.36583744335811</v>
      </c>
      <c r="X862" s="36" t="n">
        <v>70.8922966802653</v>
      </c>
    </row>
    <row r="863" customFormat="false" ht="15" hidden="false" customHeight="false" outlineLevel="0" collapsed="false">
      <c r="A863" s="2" t="n">
        <v>859</v>
      </c>
      <c r="B863" s="35" t="n">
        <v>-0.333299695477015</v>
      </c>
      <c r="C863" s="35" t="n">
        <v>-0.356229856337009</v>
      </c>
      <c r="D863" s="35" t="n">
        <v>-1.41746730785371</v>
      </c>
      <c r="E863" s="35" t="n">
        <v>0.332319990401731</v>
      </c>
      <c r="F863" s="35" t="n">
        <v>-0.586429334804829</v>
      </c>
      <c r="G863" s="35" t="n">
        <v>-0.215297198200588</v>
      </c>
      <c r="H863" s="35" t="n">
        <v>0.560735038487087</v>
      </c>
      <c r="I863" s="35" t="n">
        <v>-0.731528439125925</v>
      </c>
      <c r="J863" s="35" t="n">
        <v>-0.0851969368538032</v>
      </c>
      <c r="K863" s="35" t="n">
        <v>-0.912452793329852</v>
      </c>
      <c r="L863" s="35" t="n">
        <v>0.524051482908426</v>
      </c>
      <c r="M863" s="35" t="n">
        <v>0.999422452975368</v>
      </c>
      <c r="Q863" s="36" t="n">
        <v>97.8729376826661</v>
      </c>
    </row>
    <row r="864" customFormat="false" ht="15" hidden="false" customHeight="false" outlineLevel="0" collapsed="false">
      <c r="A864" s="2" t="n">
        <v>860</v>
      </c>
      <c r="B864" s="35" t="n">
        <v>0.0289173518219114</v>
      </c>
      <c r="C864" s="35" t="n">
        <v>-0.57223831086195</v>
      </c>
      <c r="D864" s="35" t="n">
        <v>0.387289537400959</v>
      </c>
      <c r="E864" s="35" t="n">
        <v>-0.504754521971787</v>
      </c>
      <c r="F864" s="35" t="n">
        <v>0.204417367541529</v>
      </c>
      <c r="G864" s="35" t="n">
        <v>-0.4492246640219</v>
      </c>
      <c r="H864" s="35" t="n">
        <v>-0.226377328990565</v>
      </c>
      <c r="I864" s="35" t="n">
        <v>0.409485746573054</v>
      </c>
      <c r="J864" s="35" t="n">
        <v>-1.73080938676999</v>
      </c>
      <c r="K864" s="35" t="n">
        <v>1.35804985739596</v>
      </c>
      <c r="L864" s="35" t="n">
        <v>0.959975171127151</v>
      </c>
      <c r="M864" s="35" t="n">
        <v>-1.04784510458865</v>
      </c>
    </row>
    <row r="865" customFormat="false" ht="15" hidden="false" customHeight="false" outlineLevel="0" collapsed="false">
      <c r="A865" s="2" t="n">
        <v>861</v>
      </c>
      <c r="B865" s="35" t="n">
        <v>-0.168453866917593</v>
      </c>
      <c r="C865" s="35" t="n">
        <v>-0.783054162459974</v>
      </c>
      <c r="D865" s="35" t="n">
        <v>0.994243029240815</v>
      </c>
      <c r="E865" s="35" t="n">
        <v>2.03441063239031</v>
      </c>
      <c r="F865" s="35" t="n">
        <v>-1.17537825889216</v>
      </c>
      <c r="G865" s="35" t="n">
        <v>-1.32632528643233</v>
      </c>
      <c r="H865" s="35" t="n">
        <v>-1.80714552694501</v>
      </c>
      <c r="I865" s="35" t="n">
        <v>0.00558968764533715</v>
      </c>
      <c r="J865" s="35" t="n">
        <v>0.337399628667853</v>
      </c>
      <c r="K865" s="35" t="n">
        <v>-0.0598680294208978</v>
      </c>
      <c r="L865" s="35" t="n">
        <v>-0.423258982916299</v>
      </c>
      <c r="M865" s="35" t="n">
        <v>-0.732855160807614</v>
      </c>
    </row>
    <row r="866" customFormat="false" ht="15" hidden="false" customHeight="false" outlineLevel="0" collapsed="false">
      <c r="A866" s="2" t="n">
        <v>862</v>
      </c>
      <c r="B866" s="35" t="n">
        <v>0.433274508399283</v>
      </c>
      <c r="C866" s="35" t="n">
        <v>0.428447086751518</v>
      </c>
      <c r="D866" s="35" t="n">
        <v>1.24797948068593</v>
      </c>
      <c r="E866" s="35" t="n">
        <v>0.863072470985196</v>
      </c>
      <c r="F866" s="35" t="n">
        <v>1.53517858741816</v>
      </c>
      <c r="G866" s="35" t="n">
        <v>1.18390697785036</v>
      </c>
      <c r="H866" s="35" t="n">
        <v>1.13666400021794</v>
      </c>
      <c r="I866" s="35" t="n">
        <v>0.925125356498881</v>
      </c>
      <c r="J866" s="35" t="n">
        <v>0.991778171345691</v>
      </c>
      <c r="K866" s="35" t="n">
        <v>1.09933778068696</v>
      </c>
      <c r="L866" s="35" t="n">
        <v>0.193812200080895</v>
      </c>
      <c r="M866" s="35" t="n">
        <v>-0.380239206270764</v>
      </c>
    </row>
    <row r="867" customFormat="false" ht="15" hidden="false" customHeight="false" outlineLevel="0" collapsed="false">
      <c r="A867" s="2" t="n">
        <v>863</v>
      </c>
      <c r="B867" s="35" t="n">
        <v>0.643277873225458</v>
      </c>
      <c r="C867" s="35" t="n">
        <v>1.34660569755293</v>
      </c>
      <c r="D867" s="35" t="n">
        <v>1.01110541274085</v>
      </c>
      <c r="E867" s="35" t="n">
        <v>1.24087310570493</v>
      </c>
      <c r="F867" s="35" t="n">
        <v>-1.00898388771632</v>
      </c>
      <c r="G867" s="35" t="n">
        <v>0.351335684276467</v>
      </c>
      <c r="H867" s="35" t="n">
        <v>-0.986165440002863</v>
      </c>
      <c r="I867" s="35" t="n">
        <v>-1.37636626657428</v>
      </c>
      <c r="J867" s="35" t="n">
        <v>-0.463374685502529</v>
      </c>
      <c r="K867" s="35" t="n">
        <v>-1.08509025369809</v>
      </c>
      <c r="L867" s="35" t="n">
        <v>-0.882028464286515</v>
      </c>
      <c r="M867" s="35" t="n">
        <v>-1.2213288726341</v>
      </c>
    </row>
    <row r="868" customFormat="false" ht="15" hidden="false" customHeight="false" outlineLevel="0" collapsed="false">
      <c r="A868" s="2" t="n">
        <v>864</v>
      </c>
      <c r="B868" s="35" t="n">
        <v>0.327422306866915</v>
      </c>
      <c r="C868" s="35" t="n">
        <v>2.56798567104808</v>
      </c>
      <c r="D868" s="35" t="n">
        <v>1.70787307305856</v>
      </c>
      <c r="E868" s="35" t="n">
        <v>-1.35110353768031</v>
      </c>
      <c r="F868" s="35" t="n">
        <v>-1.07958159825108</v>
      </c>
      <c r="G868" s="35" t="n">
        <v>0.213757113404672</v>
      </c>
      <c r="H868" s="35" t="n">
        <v>-0.168024382439433</v>
      </c>
      <c r="I868" s="35" t="n">
        <v>0.17784255614093</v>
      </c>
      <c r="J868" s="35" t="n">
        <v>0.312267305284381</v>
      </c>
      <c r="K868" s="35" t="n">
        <v>3.5714046264913</v>
      </c>
      <c r="L868" s="35" t="n">
        <v>0.385888750887475</v>
      </c>
      <c r="M868" s="35" t="n">
        <v>0.549150201659416</v>
      </c>
    </row>
    <row r="869" customFormat="false" ht="15" hidden="false" customHeight="false" outlineLevel="0" collapsed="false">
      <c r="A869" s="2" t="n">
        <v>865</v>
      </c>
      <c r="B869" s="35" t="n">
        <v>-0.66570266215205</v>
      </c>
      <c r="C869" s="35" t="n">
        <v>0.550718515890547</v>
      </c>
      <c r="D869" s="35" t="n">
        <v>-2.10967314631047</v>
      </c>
      <c r="E869" s="35" t="n">
        <v>1.12806473361399</v>
      </c>
      <c r="F869" s="35" t="n">
        <v>-1.01342109392076</v>
      </c>
      <c r="G869" s="35" t="n">
        <v>-1.47701790195</v>
      </c>
      <c r="H869" s="35" t="n">
        <v>0.244543409168373</v>
      </c>
      <c r="I869" s="35" t="n">
        <v>-1.81321591992603</v>
      </c>
      <c r="J869" s="35" t="n">
        <v>0.111508135227326</v>
      </c>
      <c r="K869" s="35" t="n">
        <v>1.22712447365268</v>
      </c>
      <c r="L869" s="35" t="n">
        <v>-1.34312491649734</v>
      </c>
      <c r="M869" s="35" t="n">
        <v>-0.166871034937127</v>
      </c>
    </row>
    <row r="870" customFormat="false" ht="15" hidden="false" customHeight="false" outlineLevel="0" collapsed="false">
      <c r="A870" s="2" t="n">
        <v>866</v>
      </c>
      <c r="B870" s="35" t="n">
        <v>-1.56327246618828</v>
      </c>
      <c r="C870" s="35" t="n">
        <v>-0.368352969075051</v>
      </c>
      <c r="D870" s="35" t="n">
        <v>0.767598067282303</v>
      </c>
      <c r="E870" s="35" t="n">
        <v>-0.237775977629025</v>
      </c>
      <c r="F870" s="35" t="n">
        <v>-0.180329986814021</v>
      </c>
      <c r="G870" s="35" t="n">
        <v>-1.989761209755</v>
      </c>
      <c r="H870" s="35" t="n">
        <v>1.16919033037503</v>
      </c>
      <c r="I870" s="35" t="n">
        <v>-0.95856883180484</v>
      </c>
      <c r="J870" s="35" t="n">
        <v>1.70745271273764</v>
      </c>
      <c r="K870" s="35" t="n">
        <v>1.29541208530808</v>
      </c>
      <c r="L870" s="35" t="n">
        <v>-1.72155188786495</v>
      </c>
      <c r="M870" s="35" t="n">
        <v>-0.964688779147928</v>
      </c>
    </row>
    <row r="871" customFormat="false" ht="15" hidden="false" customHeight="false" outlineLevel="0" collapsed="false">
      <c r="A871" s="2" t="n">
        <v>867</v>
      </c>
      <c r="B871" s="35" t="n">
        <v>-0.901215882493199</v>
      </c>
      <c r="C871" s="35" t="n">
        <v>1.45975715622345</v>
      </c>
      <c r="D871" s="35" t="n">
        <v>1.53079292149326</v>
      </c>
      <c r="E871" s="35" t="n">
        <v>-0.879482605491383</v>
      </c>
      <c r="F871" s="35" t="n">
        <v>-1.17528048011388</v>
      </c>
      <c r="G871" s="35" t="n">
        <v>1.20343209168328</v>
      </c>
      <c r="H871" s="35" t="n">
        <v>1.88731450792013</v>
      </c>
      <c r="I871" s="35" t="n">
        <v>1.18251893231708</v>
      </c>
      <c r="J871" s="35" t="n">
        <v>-0.828632883836253</v>
      </c>
      <c r="K871" s="35" t="n">
        <v>0.0550248165742872</v>
      </c>
      <c r="L871" s="35" t="n">
        <v>-1.57042499616588</v>
      </c>
      <c r="M871" s="35" t="n">
        <v>0.549034197518334</v>
      </c>
    </row>
    <row r="872" customFormat="false" ht="15" hidden="false" customHeight="false" outlineLevel="0" collapsed="false">
      <c r="A872" s="2" t="n">
        <v>868</v>
      </c>
      <c r="B872" s="35" t="n">
        <v>-0.699016141816934</v>
      </c>
      <c r="C872" s="35" t="n">
        <v>-1.48745150011885</v>
      </c>
      <c r="D872" s="35" t="n">
        <v>1.54015892982199</v>
      </c>
      <c r="E872" s="35" t="n">
        <v>0.290674279689172</v>
      </c>
      <c r="F872" s="35" t="n">
        <v>-0.792170752787485</v>
      </c>
      <c r="G872" s="35" t="n">
        <v>0.152153299093341</v>
      </c>
      <c r="H872" s="35" t="n">
        <v>-1.87280817905893</v>
      </c>
      <c r="I872" s="35" t="n">
        <v>-0.216819474520595</v>
      </c>
      <c r="J872" s="35" t="n">
        <v>-1.22198331142647</v>
      </c>
      <c r="K872" s="35" t="n">
        <v>-1.46642188986137</v>
      </c>
      <c r="L872" s="35" t="n">
        <v>0.540551804133587</v>
      </c>
      <c r="M872" s="35" t="n">
        <v>-1.35690618908998</v>
      </c>
    </row>
    <row r="873" customFormat="false" ht="15" hidden="false" customHeight="false" outlineLevel="0" collapsed="false">
      <c r="A873" s="2" t="n">
        <v>869</v>
      </c>
      <c r="B873" s="35" t="n">
        <v>-0.280346049070948</v>
      </c>
      <c r="C873" s="35" t="n">
        <v>-0.169852181563947</v>
      </c>
      <c r="D873" s="35" t="n">
        <v>-0.099711419760081</v>
      </c>
      <c r="E873" s="35" t="n">
        <v>0.3024678819831</v>
      </c>
      <c r="F873" s="35" t="n">
        <v>-1.2235690271281</v>
      </c>
      <c r="G873" s="35" t="n">
        <v>-0.124102512781967</v>
      </c>
      <c r="H873" s="35" t="n">
        <v>-0.123299910757458</v>
      </c>
      <c r="I873" s="35" t="n">
        <v>-0.0547744580506771</v>
      </c>
      <c r="J873" s="35" t="n">
        <v>-0.132778833043656</v>
      </c>
      <c r="K873" s="35" t="n">
        <v>0.745204981123578</v>
      </c>
      <c r="L873" s="35" t="n">
        <v>-0.764386452814039</v>
      </c>
      <c r="M873" s="35" t="n">
        <v>1.43999958306984</v>
      </c>
      <c r="Q873" s="36" t="n">
        <v>183.891409624317</v>
      </c>
    </row>
    <row r="874" customFormat="false" ht="15" hidden="false" customHeight="false" outlineLevel="0" collapsed="false">
      <c r="A874" s="2" t="n">
        <v>870</v>
      </c>
      <c r="B874" s="35" t="n">
        <v>0.891264454229395</v>
      </c>
      <c r="C874" s="35" t="n">
        <v>-0.0354879775420939</v>
      </c>
      <c r="D874" s="35" t="n">
        <v>1.35483427835516</v>
      </c>
      <c r="E874" s="35" t="n">
        <v>-1.44413884862132</v>
      </c>
      <c r="F874" s="35" t="n">
        <v>0.943315286989329</v>
      </c>
      <c r="G874" s="35" t="n">
        <v>2.15738457797914</v>
      </c>
      <c r="H874" s="35" t="n">
        <v>-0.910559142932796</v>
      </c>
      <c r="I874" s="35" t="n">
        <v>-1.69697512263154</v>
      </c>
      <c r="J874" s="35" t="n">
        <v>-0.361845412135008</v>
      </c>
      <c r="K874" s="35" t="n">
        <v>1.15434945326185</v>
      </c>
      <c r="L874" s="35" t="n">
        <v>-0.943644396273696</v>
      </c>
      <c r="M874" s="35" t="n">
        <v>0.746184307163261</v>
      </c>
    </row>
    <row r="875" customFormat="false" ht="15" hidden="false" customHeight="false" outlineLevel="0" collapsed="false">
      <c r="A875" s="2" t="n">
        <v>871</v>
      </c>
      <c r="B875" s="35" t="n">
        <v>-0.111625471084065</v>
      </c>
      <c r="C875" s="35" t="n">
        <v>0.662710035849667</v>
      </c>
      <c r="D875" s="35" t="n">
        <v>-0.354073857482007</v>
      </c>
      <c r="E875" s="35" t="n">
        <v>-0.205965867373807</v>
      </c>
      <c r="F875" s="35" t="n">
        <v>-1.5696731324849</v>
      </c>
      <c r="G875" s="35" t="n">
        <v>0.733303270991663</v>
      </c>
      <c r="H875" s="35" t="n">
        <v>-0.0278501231277426</v>
      </c>
      <c r="I875" s="35" t="n">
        <v>0.909107722802307</v>
      </c>
      <c r="J875" s="35" t="n">
        <v>0.166946788577822</v>
      </c>
      <c r="K875" s="35" t="n">
        <v>0.416176626020128</v>
      </c>
      <c r="L875" s="35" t="n">
        <v>0.688555285137708</v>
      </c>
      <c r="M875" s="35" t="n">
        <v>1.32044929452655</v>
      </c>
      <c r="S875" s="36" t="n">
        <v>94.9818721923785</v>
      </c>
    </row>
    <row r="876" customFormat="false" ht="15" hidden="false" customHeight="false" outlineLevel="0" collapsed="false">
      <c r="A876" s="2" t="n">
        <v>872</v>
      </c>
      <c r="B876" s="35" t="n">
        <v>-0.997392373075566</v>
      </c>
      <c r="C876" s="35" t="n">
        <v>-1.993624176187</v>
      </c>
      <c r="D876" s="35" t="n">
        <v>-1.35159438671168</v>
      </c>
      <c r="E876" s="35" t="n">
        <v>0.743933477588015</v>
      </c>
      <c r="F876" s="35" t="n">
        <v>-0.779546654265799</v>
      </c>
      <c r="G876" s="35" t="n">
        <v>-0.186097690450762</v>
      </c>
      <c r="H876" s="35" t="n">
        <v>0.108579184480439</v>
      </c>
      <c r="I876" s="35" t="n">
        <v>0.468374478201627</v>
      </c>
      <c r="J876" s="35" t="n">
        <v>-1.41118926510488</v>
      </c>
      <c r="K876" s="35" t="n">
        <v>0.415294852171825</v>
      </c>
      <c r="L876" s="35" t="n">
        <v>2.09267128931794</v>
      </c>
      <c r="M876" s="35" t="n">
        <v>0.177833917005214</v>
      </c>
    </row>
    <row r="877" customFormat="false" ht="15" hidden="false" customHeight="false" outlineLevel="0" collapsed="false">
      <c r="A877" s="2" t="n">
        <v>873</v>
      </c>
      <c r="B877" s="35" t="n">
        <v>-1.3665040990619</v>
      </c>
      <c r="C877" s="35" t="n">
        <v>1.34167363872273</v>
      </c>
      <c r="D877" s="35" t="n">
        <v>-2.44885191752817</v>
      </c>
      <c r="E877" s="35" t="n">
        <v>-2.13253310156535</v>
      </c>
      <c r="F877" s="35" t="n">
        <v>-0.423299192372955</v>
      </c>
      <c r="G877" s="35" t="n">
        <v>0.544332581666317</v>
      </c>
      <c r="H877" s="35" t="n">
        <v>-0.820733623664149</v>
      </c>
      <c r="I877" s="35" t="n">
        <v>-0.644427997562887</v>
      </c>
      <c r="J877" s="35" t="n">
        <v>0.11175195434734</v>
      </c>
      <c r="K877" s="35" t="n">
        <v>-0.760277378334939</v>
      </c>
      <c r="L877" s="35" t="n">
        <v>-0.489303205303258</v>
      </c>
      <c r="M877" s="35" t="n">
        <v>-0.295344134281405</v>
      </c>
    </row>
    <row r="878" customFormat="false" ht="15" hidden="false" customHeight="false" outlineLevel="0" collapsed="false">
      <c r="A878" s="2" t="n">
        <v>874</v>
      </c>
      <c r="B878" s="35" t="n">
        <v>-0.171012594496065</v>
      </c>
      <c r="C878" s="35" t="n">
        <v>-0.713646517663227</v>
      </c>
      <c r="D878" s="35" t="n">
        <v>-1.21310187678357</v>
      </c>
      <c r="E878" s="35" t="n">
        <v>0.403136555305813</v>
      </c>
      <c r="F878" s="35" t="n">
        <v>0.858736195231117</v>
      </c>
      <c r="G878" s="35" t="n">
        <v>-1.74180493054318</v>
      </c>
      <c r="H878" s="35" t="n">
        <v>0.545024206642469</v>
      </c>
      <c r="I878" s="35" t="n">
        <v>0.419344591976968</v>
      </c>
      <c r="J878" s="35" t="n">
        <v>-1.39557674463234</v>
      </c>
      <c r="K878" s="35" t="n">
        <v>-0.764084708279978</v>
      </c>
      <c r="L878" s="35" t="n">
        <v>0.445726216416195</v>
      </c>
      <c r="M878" s="35" t="n">
        <v>0.27825598732044</v>
      </c>
      <c r="X878" s="36" t="n">
        <v>129.698934303551</v>
      </c>
    </row>
    <row r="879" customFormat="false" ht="15" hidden="false" customHeight="false" outlineLevel="0" collapsed="false">
      <c r="A879" s="2" t="n">
        <v>875</v>
      </c>
      <c r="B879" s="35" t="n">
        <v>-0.312310097821826</v>
      </c>
      <c r="C879" s="35" t="n">
        <v>-1.19500688485606</v>
      </c>
      <c r="D879" s="35" t="n">
        <v>0.339155328214745</v>
      </c>
      <c r="E879" s="35" t="n">
        <v>0.395073921965428</v>
      </c>
      <c r="F879" s="35" t="n">
        <v>-0.722218554648237</v>
      </c>
      <c r="G879" s="35" t="n">
        <v>-0.0712277889524332</v>
      </c>
      <c r="H879" s="35" t="n">
        <v>-0.62682475050079</v>
      </c>
      <c r="I879" s="35" t="n">
        <v>0.169920847591839</v>
      </c>
      <c r="J879" s="35" t="n">
        <v>0.159330902278438</v>
      </c>
      <c r="K879" s="35" t="n">
        <v>-0.125900873004429</v>
      </c>
      <c r="L879" s="35" t="n">
        <v>-0.462121778665848</v>
      </c>
      <c r="M879" s="35" t="n">
        <v>0.785562272371439</v>
      </c>
      <c r="V879" s="36" t="n">
        <v>134.555523911871</v>
      </c>
    </row>
    <row r="880" customFormat="false" ht="15" hidden="false" customHeight="false" outlineLevel="0" collapsed="false">
      <c r="A880" s="2" t="n">
        <v>876</v>
      </c>
      <c r="B880" s="35" t="n">
        <v>-1.12749316985967</v>
      </c>
      <c r="C880" s="35" t="n">
        <v>0.819204966381652</v>
      </c>
      <c r="D880" s="35" t="n">
        <v>0.350134733214809</v>
      </c>
      <c r="E880" s="35" t="n">
        <v>-0.723235402755899</v>
      </c>
      <c r="F880" s="35" t="n">
        <v>-1.80050572035442</v>
      </c>
      <c r="G880" s="35" t="n">
        <v>-0.495564783097284</v>
      </c>
      <c r="H880" s="35" t="n">
        <v>1.02670522333644</v>
      </c>
      <c r="I880" s="35" t="n">
        <v>-0.00257405542470066</v>
      </c>
      <c r="J880" s="35" t="n">
        <v>-1.27343971971679</v>
      </c>
      <c r="K880" s="35" t="n">
        <v>-0.808253656621758</v>
      </c>
      <c r="L880" s="35" t="n">
        <v>0.33397794349496</v>
      </c>
      <c r="M880" s="35" t="n">
        <v>-0.145892780991089</v>
      </c>
      <c r="R880" s="36" t="n">
        <v>220.707039270506</v>
      </c>
    </row>
    <row r="881" customFormat="false" ht="15" hidden="false" customHeight="false" outlineLevel="0" collapsed="false">
      <c r="A881" s="2" t="n">
        <v>877</v>
      </c>
      <c r="B881" s="35" t="n">
        <v>-1.71114096962602</v>
      </c>
      <c r="C881" s="35" t="n">
        <v>-0.539135090112738</v>
      </c>
      <c r="D881" s="35" t="n">
        <v>-1.04605545553438</v>
      </c>
      <c r="E881" s="35" t="n">
        <v>0.901376515033543</v>
      </c>
      <c r="F881" s="35" t="n">
        <v>-0.225963582562147</v>
      </c>
      <c r="G881" s="35" t="n">
        <v>2.51926876808345</v>
      </c>
      <c r="H881" s="35" t="n">
        <v>0.126427716102008</v>
      </c>
      <c r="I881" s="35" t="n">
        <v>-0.147872646833095</v>
      </c>
      <c r="J881" s="35" t="n">
        <v>1.28015058152091</v>
      </c>
      <c r="K881" s="35" t="n">
        <v>-0.30850026046101</v>
      </c>
      <c r="L881" s="35" t="n">
        <v>-1.09282756929082</v>
      </c>
      <c r="M881" s="35" t="n">
        <v>1.85212707199059</v>
      </c>
    </row>
    <row r="882" customFormat="false" ht="15" hidden="false" customHeight="false" outlineLevel="0" collapsed="false">
      <c r="A882" s="2" t="n">
        <v>878</v>
      </c>
      <c r="B882" s="35" t="n">
        <v>-0.413196306850104</v>
      </c>
      <c r="C882" s="35" t="n">
        <v>-0.683299310103388</v>
      </c>
      <c r="D882" s="35" t="n">
        <v>-0.521115161131325</v>
      </c>
      <c r="E882" s="35" t="n">
        <v>0.890630719103425</v>
      </c>
      <c r="F882" s="35" t="n">
        <v>-1.12460090476277</v>
      </c>
      <c r="G882" s="35" t="n">
        <v>-0.525825874934348</v>
      </c>
      <c r="H882" s="35" t="n">
        <v>-0.499221548990754</v>
      </c>
      <c r="I882" s="35" t="n">
        <v>0.0305455717758572</v>
      </c>
      <c r="J882" s="35" t="n">
        <v>1.29568707965252</v>
      </c>
      <c r="K882" s="35" t="n">
        <v>-2.37772415917321</v>
      </c>
      <c r="L882" s="35" t="n">
        <v>0.331090655577261</v>
      </c>
      <c r="M882" s="35" t="n">
        <v>1.14308407615435</v>
      </c>
    </row>
    <row r="883" customFormat="false" ht="15" hidden="false" customHeight="false" outlineLevel="0" collapsed="false">
      <c r="A883" s="2" t="n">
        <v>879</v>
      </c>
      <c r="B883" s="35" t="n">
        <v>0.3206667032793</v>
      </c>
      <c r="C883" s="35" t="n">
        <v>-0.251229046741227</v>
      </c>
      <c r="D883" s="35" t="n">
        <v>0.91957391127361</v>
      </c>
      <c r="E883" s="35" t="n">
        <v>0.434629117172456</v>
      </c>
      <c r="F883" s="35" t="n">
        <v>0.182949540332239</v>
      </c>
      <c r="G883" s="35" t="n">
        <v>0.385097107237997</v>
      </c>
      <c r="H883" s="35" t="n">
        <v>-0.248444049187643</v>
      </c>
      <c r="I883" s="35" t="n">
        <v>0.00470770236053453</v>
      </c>
      <c r="J883" s="35" t="n">
        <v>2.38226157486964</v>
      </c>
      <c r="K883" s="35" t="n">
        <v>-1.91654312025834</v>
      </c>
      <c r="L883" s="35" t="n">
        <v>-0.676000595162879</v>
      </c>
      <c r="M883" s="35" t="n">
        <v>0.567743017476897</v>
      </c>
      <c r="U883" s="36" t="n">
        <v>50.4207121761247</v>
      </c>
    </row>
    <row r="884" customFormat="false" ht="15" hidden="false" customHeight="false" outlineLevel="0" collapsed="false">
      <c r="A884" s="2" t="n">
        <v>880</v>
      </c>
      <c r="B884" s="35" t="n">
        <v>0.138946455320714</v>
      </c>
      <c r="C884" s="35" t="n">
        <v>0.838914953933298</v>
      </c>
      <c r="D884" s="35" t="n">
        <v>0.205513173603785</v>
      </c>
      <c r="E884" s="35" t="n">
        <v>-0.322107409465377</v>
      </c>
      <c r="F884" s="35" t="n">
        <v>-1.24379647640868</v>
      </c>
      <c r="G884" s="35" t="n">
        <v>0.76643952986575</v>
      </c>
      <c r="H884" s="35" t="n">
        <v>-0.83835884684981</v>
      </c>
      <c r="I884" s="35" t="n">
        <v>0.597433295691533</v>
      </c>
      <c r="J884" s="35" t="n">
        <v>-1.43866704478657</v>
      </c>
      <c r="K884" s="35" t="n">
        <v>0.516952356035837</v>
      </c>
      <c r="L884" s="35" t="n">
        <v>-0.18023478686408</v>
      </c>
      <c r="M884" s="35" t="n">
        <v>-0.130527515305709</v>
      </c>
    </row>
    <row r="885" customFormat="false" ht="15" hidden="false" customHeight="false" outlineLevel="0" collapsed="false">
      <c r="A885" s="2" t="n">
        <v>881</v>
      </c>
      <c r="B885" s="35" t="n">
        <v>-1.52925839858275</v>
      </c>
      <c r="C885" s="35" t="n">
        <v>0.587304943040305</v>
      </c>
      <c r="D885" s="35" t="n">
        <v>0.818759402068258</v>
      </c>
      <c r="E885" s="35" t="n">
        <v>-0.21231810345912</v>
      </c>
      <c r="F885" s="35" t="n">
        <v>-0.234686517222258</v>
      </c>
      <c r="G885" s="35" t="n">
        <v>-0.182732423689573</v>
      </c>
      <c r="H885" s="35" t="n">
        <v>0.77297693134967</v>
      </c>
      <c r="I885" s="35" t="n">
        <v>1.42502894721665</v>
      </c>
      <c r="J885" s="35" t="n">
        <v>1.10502577338208</v>
      </c>
      <c r="K885" s="35" t="n">
        <v>0.295810962355633</v>
      </c>
      <c r="L885" s="35" t="n">
        <v>0.261582935589703</v>
      </c>
      <c r="M885" s="35" t="n">
        <v>0.38183296519094</v>
      </c>
    </row>
    <row r="886" customFormat="false" ht="15" hidden="false" customHeight="false" outlineLevel="0" collapsed="false">
      <c r="A886" s="2" t="n">
        <v>882</v>
      </c>
      <c r="B886" s="35" t="n">
        <v>-0.511620667945854</v>
      </c>
      <c r="C886" s="35" t="n">
        <v>0.566536802339412</v>
      </c>
      <c r="D886" s="35" t="n">
        <v>0.120038979750591</v>
      </c>
      <c r="E886" s="35" t="n">
        <v>-0.790636515577476</v>
      </c>
      <c r="F886" s="35" t="n">
        <v>1.92051583206888</v>
      </c>
      <c r="G886" s="35" t="n">
        <v>0.219260930794067</v>
      </c>
      <c r="H886" s="35" t="n">
        <v>1.51313651555602</v>
      </c>
      <c r="I886" s="35" t="n">
        <v>-0.237447234621701</v>
      </c>
      <c r="J886" s="35" t="n">
        <v>-1.03316149772525</v>
      </c>
      <c r="K886" s="35" t="n">
        <v>0.769340025624918</v>
      </c>
      <c r="L886" s="35" t="n">
        <v>0.356231631118861</v>
      </c>
      <c r="M886" s="35" t="n">
        <v>-0.44351891820685</v>
      </c>
    </row>
    <row r="887" customFormat="false" ht="15" hidden="false" customHeight="false" outlineLevel="0" collapsed="false">
      <c r="A887" s="2" t="n">
        <v>883</v>
      </c>
      <c r="B887" s="35" t="n">
        <v>-0.269717466963455</v>
      </c>
      <c r="C887" s="35" t="n">
        <v>-0.107589286929396</v>
      </c>
      <c r="D887" s="35" t="n">
        <v>0.111302145339204</v>
      </c>
      <c r="E887" s="35" t="n">
        <v>0.376047410193829</v>
      </c>
      <c r="F887" s="35" t="n">
        <v>1.24261442056958</v>
      </c>
      <c r="G887" s="35" t="n">
        <v>0.827486867763821</v>
      </c>
      <c r="H887" s="35" t="n">
        <v>0.638223320314356</v>
      </c>
      <c r="I887" s="35" t="n">
        <v>-0.786871942953826</v>
      </c>
      <c r="J887" s="35" t="n">
        <v>-0.885888508132947</v>
      </c>
      <c r="K887" s="35" t="n">
        <v>-1.81812413908467</v>
      </c>
      <c r="L887" s="35" t="n">
        <v>0.564749260962732</v>
      </c>
      <c r="M887" s="35" t="n">
        <v>1.24298800302892</v>
      </c>
    </row>
    <row r="888" customFormat="false" ht="15" hidden="false" customHeight="false" outlineLevel="0" collapsed="false">
      <c r="A888" s="2" t="n">
        <v>884</v>
      </c>
      <c r="B888" s="35" t="n">
        <v>-1.04544378726333</v>
      </c>
      <c r="C888" s="35" t="n">
        <v>0.657877360814934</v>
      </c>
      <c r="D888" s="35" t="n">
        <v>0.148736861288741</v>
      </c>
      <c r="E888" s="35" t="n">
        <v>-0.172438562715557</v>
      </c>
      <c r="F888" s="35" t="n">
        <v>-0.13802501553808</v>
      </c>
      <c r="G888" s="35" t="n">
        <v>-0.662912559036552</v>
      </c>
      <c r="H888" s="35" t="n">
        <v>0.820099090329419</v>
      </c>
      <c r="I888" s="35" t="n">
        <v>-0.311321244531951</v>
      </c>
      <c r="J888" s="35" t="n">
        <v>-0.659890223541223</v>
      </c>
      <c r="K888" s="35" t="n">
        <v>-0.955322247865798</v>
      </c>
      <c r="L888" s="35" t="n">
        <v>-0.0482186327599437</v>
      </c>
      <c r="M888" s="35" t="n">
        <v>-0.210305646875829</v>
      </c>
      <c r="T888" s="36" t="n">
        <v>91.593282669332</v>
      </c>
    </row>
    <row r="889" customFormat="false" ht="15" hidden="false" customHeight="false" outlineLevel="0" collapsed="false">
      <c r="A889" s="2" t="n">
        <v>885</v>
      </c>
      <c r="B889" s="35" t="n">
        <v>-0.16380613599083</v>
      </c>
      <c r="C889" s="35" t="n">
        <v>-0.286766970135898</v>
      </c>
      <c r="D889" s="35" t="n">
        <v>-0.352744117545072</v>
      </c>
      <c r="E889" s="35" t="n">
        <v>0.136011369834951</v>
      </c>
      <c r="F889" s="35" t="n">
        <v>-0.865164933275691</v>
      </c>
      <c r="G889" s="35" t="n">
        <v>-0.90415502446076</v>
      </c>
      <c r="H889" s="35" t="n">
        <v>-0.0914538122726463</v>
      </c>
      <c r="I889" s="35" t="n">
        <v>-0.0271524661262476</v>
      </c>
      <c r="J889" s="35" t="n">
        <v>-0.0600734194783262</v>
      </c>
      <c r="K889" s="35" t="n">
        <v>0.0600836291011777</v>
      </c>
      <c r="L889" s="35" t="n">
        <v>1.01972800499397</v>
      </c>
      <c r="M889" s="35" t="n">
        <v>-0.235513476983233</v>
      </c>
    </row>
    <row r="890" customFormat="false" ht="15" hidden="false" customHeight="false" outlineLevel="0" collapsed="false">
      <c r="A890" s="2" t="n">
        <v>886</v>
      </c>
      <c r="B890" s="35" t="n">
        <v>-0.720196494287788</v>
      </c>
      <c r="C890" s="35" t="n">
        <v>-1.26783041954346</v>
      </c>
      <c r="D890" s="35" t="n">
        <v>-0.251080833466037</v>
      </c>
      <c r="E890" s="35" t="n">
        <v>1.48683487802047</v>
      </c>
      <c r="F890" s="35" t="n">
        <v>0.860281806910614</v>
      </c>
      <c r="G890" s="35" t="n">
        <v>1.90432196379305</v>
      </c>
      <c r="H890" s="35" t="n">
        <v>-0.313833114203884</v>
      </c>
      <c r="I890" s="35" t="n">
        <v>-0.766157156487085</v>
      </c>
      <c r="J890" s="35" t="n">
        <v>1.35367828356532</v>
      </c>
      <c r="K890" s="35" t="n">
        <v>0.389518858577082</v>
      </c>
      <c r="L890" s="35" t="n">
        <v>1.1549127223109</v>
      </c>
      <c r="M890" s="35" t="n">
        <v>1.73112685113918</v>
      </c>
    </row>
    <row r="891" customFormat="false" ht="15" hidden="false" customHeight="false" outlineLevel="0" collapsed="false">
      <c r="A891" s="2" t="n">
        <v>887</v>
      </c>
      <c r="B891" s="35" t="n">
        <v>0.847642263005503</v>
      </c>
      <c r="C891" s="35" t="n">
        <v>-1.2506059039053</v>
      </c>
      <c r="D891" s="35" t="n">
        <v>0.557465529307133</v>
      </c>
      <c r="E891" s="35" t="n">
        <v>1.50188521212867</v>
      </c>
      <c r="F891" s="35" t="n">
        <v>-0.640268935619349</v>
      </c>
      <c r="G891" s="35" t="n">
        <v>-0.231146677060778</v>
      </c>
      <c r="H891" s="35" t="n">
        <v>-0.605985505504344</v>
      </c>
      <c r="I891" s="35" t="n">
        <v>-0.551285657609764</v>
      </c>
      <c r="J891" s="35" t="n">
        <v>-1.81333025208421</v>
      </c>
      <c r="K891" s="35" t="n">
        <v>0.0849092825659376</v>
      </c>
      <c r="L891" s="35" t="n">
        <v>-2.2232488451438</v>
      </c>
      <c r="M891" s="35" t="n">
        <v>-1.2105553840067</v>
      </c>
    </row>
    <row r="892" customFormat="false" ht="15" hidden="false" customHeight="false" outlineLevel="0" collapsed="false">
      <c r="A892" s="2" t="n">
        <v>888</v>
      </c>
      <c r="B892" s="35" t="n">
        <v>-0.731695887160924</v>
      </c>
      <c r="C892" s="35" t="n">
        <v>-1.42533579677357</v>
      </c>
      <c r="D892" s="35" t="n">
        <v>-1.09633666863066</v>
      </c>
      <c r="E892" s="35" t="n">
        <v>-0.680580826479913</v>
      </c>
      <c r="F892" s="35" t="n">
        <v>0.405308574399181</v>
      </c>
      <c r="G892" s="35" t="n">
        <v>0.432273074202345</v>
      </c>
      <c r="H892" s="35" t="n">
        <v>1.35384470771688</v>
      </c>
      <c r="I892" s="35" t="n">
        <v>1.14920216136927</v>
      </c>
      <c r="J892" s="35" t="n">
        <v>1.05123169497532</v>
      </c>
      <c r="K892" s="35" t="n">
        <v>0.569461476680753</v>
      </c>
      <c r="L892" s="35" t="n">
        <v>0.578452481771653</v>
      </c>
      <c r="M892" s="35" t="n">
        <v>0.571615743012123</v>
      </c>
    </row>
    <row r="893" customFormat="false" ht="15" hidden="false" customHeight="false" outlineLevel="0" collapsed="false">
      <c r="A893" s="2" t="n">
        <v>889</v>
      </c>
      <c r="B893" s="35" t="n">
        <v>1.54845986106302</v>
      </c>
      <c r="C893" s="35" t="n">
        <v>-1.02299845179927</v>
      </c>
      <c r="D893" s="35" t="n">
        <v>0.103464006536521</v>
      </c>
      <c r="E893" s="35" t="n">
        <v>-0.463832138900862</v>
      </c>
      <c r="F893" s="35" t="n">
        <v>0.552310375517369</v>
      </c>
      <c r="G893" s="35" t="n">
        <v>-2.3181656193138</v>
      </c>
      <c r="H893" s="35" t="n">
        <v>0.420755300310839</v>
      </c>
      <c r="I893" s="35" t="n">
        <v>0.577405784238085</v>
      </c>
      <c r="J893" s="35" t="n">
        <v>-0.0535758510578993</v>
      </c>
      <c r="K893" s="35" t="n">
        <v>-0.184492190199843</v>
      </c>
      <c r="L893" s="35" t="n">
        <v>0.31956100710875</v>
      </c>
      <c r="M893" s="35" t="n">
        <v>-0.524273006943954</v>
      </c>
      <c r="Y893" s="36" t="n">
        <v>149.448800515947</v>
      </c>
      <c r="AK893" s="36" t="n">
        <v>151.56722411826</v>
      </c>
    </row>
    <row r="894" customFormat="false" ht="15" hidden="false" customHeight="false" outlineLevel="0" collapsed="false">
      <c r="A894" s="2" t="n">
        <v>890</v>
      </c>
      <c r="B894" s="35" t="n">
        <v>0.945742452015791</v>
      </c>
      <c r="C894" s="35" t="n">
        <v>-0.825815379893909</v>
      </c>
      <c r="D894" s="35" t="n">
        <v>-1.68259559721551</v>
      </c>
      <c r="E894" s="35" t="n">
        <v>0.925012846325127</v>
      </c>
      <c r="F894" s="35" t="n">
        <v>-0.00392333291612495</v>
      </c>
      <c r="G894" s="35" t="n">
        <v>0.123730945634547</v>
      </c>
      <c r="H894" s="35" t="n">
        <v>-0.243326693931661</v>
      </c>
      <c r="I894" s="35" t="n">
        <v>-0.126962381860915</v>
      </c>
      <c r="J894" s="35" t="n">
        <v>1.13470346146562</v>
      </c>
      <c r="K894" s="35" t="n">
        <v>0.725853072913367</v>
      </c>
      <c r="L894" s="35" t="n">
        <v>1.64659811784058</v>
      </c>
      <c r="M894" s="35" t="n">
        <v>-0.277183089690612</v>
      </c>
    </row>
    <row r="895" customFormat="false" ht="15" hidden="false" customHeight="false" outlineLevel="0" collapsed="false">
      <c r="A895" s="2" t="n">
        <v>891</v>
      </c>
      <c r="B895" s="35" t="n">
        <v>0.326710181093089</v>
      </c>
      <c r="C895" s="35" t="n">
        <v>-1.14331146810869</v>
      </c>
      <c r="D895" s="35" t="n">
        <v>0.600074261292456</v>
      </c>
      <c r="E895" s="35" t="n">
        <v>0.541748719295291</v>
      </c>
      <c r="F895" s="35" t="n">
        <v>1.05131858414462</v>
      </c>
      <c r="G895" s="35" t="n">
        <v>-1.48036806932211</v>
      </c>
      <c r="H895" s="35" t="n">
        <v>-0.584302196173449</v>
      </c>
      <c r="I895" s="35" t="n">
        <v>-2.42006847447108</v>
      </c>
      <c r="J895" s="35" t="n">
        <v>1.18389568067342</v>
      </c>
      <c r="K895" s="35" t="n">
        <v>1.98242993250035</v>
      </c>
      <c r="L895" s="35" t="n">
        <v>-0.220859996376425</v>
      </c>
      <c r="M895" s="35" t="n">
        <v>-1.48869238538777</v>
      </c>
      <c r="X895" s="36" t="n">
        <v>146.572366468965</v>
      </c>
    </row>
    <row r="896" customFormat="false" ht="15" hidden="false" customHeight="false" outlineLevel="0" collapsed="false">
      <c r="A896" s="2" t="n">
        <v>892</v>
      </c>
      <c r="B896" s="35" t="n">
        <v>0.213129293228304</v>
      </c>
      <c r="C896" s="35" t="n">
        <v>-0.122281447931853</v>
      </c>
      <c r="D896" s="35" t="n">
        <v>-1.03332606144022</v>
      </c>
      <c r="E896" s="35" t="n">
        <v>-0.231681241110749</v>
      </c>
      <c r="F896" s="35" t="n">
        <v>-0.394986864880504</v>
      </c>
      <c r="G896" s="35" t="n">
        <v>1.1493349412155</v>
      </c>
      <c r="H896" s="35" t="n">
        <v>1.82175130764278</v>
      </c>
      <c r="I896" s="35" t="n">
        <v>-0.883163704449614</v>
      </c>
      <c r="J896" s="35" t="n">
        <v>1.21954481818563</v>
      </c>
      <c r="K896" s="35" t="n">
        <v>1.08844897403184</v>
      </c>
      <c r="L896" s="35" t="n">
        <v>0.665972422004697</v>
      </c>
      <c r="M896" s="35" t="n">
        <v>-0.70258726479976</v>
      </c>
    </row>
    <row r="897" customFormat="false" ht="15" hidden="false" customHeight="false" outlineLevel="0" collapsed="false">
      <c r="A897" s="2" t="n">
        <v>893</v>
      </c>
      <c r="B897" s="35" t="n">
        <v>1.37089934749932</v>
      </c>
      <c r="C897" s="35" t="n">
        <v>-0.600162743220783</v>
      </c>
      <c r="D897" s="35" t="n">
        <v>-0.0518830331312281</v>
      </c>
      <c r="E897" s="35" t="n">
        <v>-0.751952823245191</v>
      </c>
      <c r="F897" s="35" t="n">
        <v>-0.555050923643196</v>
      </c>
      <c r="G897" s="35" t="n">
        <v>-1.71095211608473</v>
      </c>
      <c r="H897" s="35" t="n">
        <v>-2.18091853349868</v>
      </c>
      <c r="I897" s="35" t="n">
        <v>-1.57102751469832</v>
      </c>
      <c r="J897" s="35" t="n">
        <v>-0.20895247768651</v>
      </c>
      <c r="K897" s="35" t="n">
        <v>-1.12392967315799</v>
      </c>
      <c r="L897" s="35" t="n">
        <v>-0.800884369252333</v>
      </c>
      <c r="M897" s="35" t="n">
        <v>-1.78013540940183</v>
      </c>
    </row>
    <row r="898" customFormat="false" ht="15" hidden="false" customHeight="false" outlineLevel="0" collapsed="false">
      <c r="A898" s="2" t="n">
        <v>894</v>
      </c>
      <c r="B898" s="35" t="n">
        <v>-0.391501064573302</v>
      </c>
      <c r="C898" s="35" t="n">
        <v>-0.00324707277928688</v>
      </c>
      <c r="D898" s="35" t="n">
        <v>0.641076153213448</v>
      </c>
      <c r="E898" s="35" t="n">
        <v>0.549163652536684</v>
      </c>
      <c r="F898" s="35" t="n">
        <v>0.842170240598628</v>
      </c>
      <c r="G898" s="35" t="n">
        <v>-1.51583031653965</v>
      </c>
      <c r="H898" s="35" t="n">
        <v>0.130337261595882</v>
      </c>
      <c r="I898" s="35" t="n">
        <v>-0.857585883660892</v>
      </c>
      <c r="J898" s="35" t="n">
        <v>1.53657420025422</v>
      </c>
      <c r="K898" s="35" t="n">
        <v>0.651195908307909</v>
      </c>
      <c r="L898" s="35" t="n">
        <v>-2.32679241813676</v>
      </c>
      <c r="M898" s="35" t="n">
        <v>-1.62417816630237</v>
      </c>
      <c r="T898" s="36" t="n">
        <v>256.884051004661</v>
      </c>
    </row>
    <row r="899" customFormat="false" ht="15" hidden="false" customHeight="false" outlineLevel="0" collapsed="false">
      <c r="A899" s="2" t="n">
        <v>895</v>
      </c>
      <c r="B899" s="35" t="n">
        <v>0.397341379279985</v>
      </c>
      <c r="C899" s="35" t="n">
        <v>-0.215959211653061</v>
      </c>
      <c r="D899" s="35" t="n">
        <v>1.41227972034088</v>
      </c>
      <c r="E899" s="35" t="n">
        <v>0.279031957050059</v>
      </c>
      <c r="F899" s="35" t="n">
        <v>-0.971160150001192</v>
      </c>
      <c r="G899" s="35" t="n">
        <v>-0.0211143907884725</v>
      </c>
      <c r="H899" s="35" t="n">
        <v>0.288217236436523</v>
      </c>
      <c r="I899" s="35" t="n">
        <v>1.73719836360827</v>
      </c>
      <c r="J899" s="35" t="n">
        <v>0.230163988561019</v>
      </c>
      <c r="K899" s="35" t="n">
        <v>0.271176051056411</v>
      </c>
      <c r="L899" s="35" t="n">
        <v>-0.137973767711146</v>
      </c>
      <c r="M899" s="35" t="n">
        <v>-0.995331931469717</v>
      </c>
      <c r="O899" s="36" t="n">
        <v>122.483984665915</v>
      </c>
    </row>
    <row r="900" customFormat="false" ht="15" hidden="false" customHeight="false" outlineLevel="0" collapsed="false">
      <c r="A900" s="2" t="n">
        <v>896</v>
      </c>
      <c r="B900" s="35" t="n">
        <v>-0.266028047498592</v>
      </c>
      <c r="C900" s="35" t="n">
        <v>0.727487283154361</v>
      </c>
      <c r="D900" s="35" t="n">
        <v>-1.28118304279169</v>
      </c>
      <c r="E900" s="35" t="n">
        <v>0.876283006791022</v>
      </c>
      <c r="F900" s="35" t="n">
        <v>-1.96508550137826</v>
      </c>
      <c r="G900" s="35" t="n">
        <v>-0.960451008180949</v>
      </c>
      <c r="H900" s="35" t="n">
        <v>0.861652456121218</v>
      </c>
      <c r="I900" s="35" t="n">
        <v>-0.886972382840281</v>
      </c>
      <c r="J900" s="35" t="n">
        <v>0.984383762590041</v>
      </c>
      <c r="K900" s="35" t="n">
        <v>0.901703104469857</v>
      </c>
      <c r="L900" s="35" t="n">
        <v>-0.634552233793065</v>
      </c>
      <c r="M900" s="35" t="n">
        <v>0.470343145137822</v>
      </c>
      <c r="P900" s="36" t="n">
        <v>117.451974742716</v>
      </c>
      <c r="W900" s="36" t="n">
        <v>85.2584790584144</v>
      </c>
    </row>
    <row r="901" customFormat="false" ht="15" hidden="false" customHeight="false" outlineLevel="0" collapsed="false">
      <c r="A901" s="2" t="n">
        <v>897</v>
      </c>
      <c r="B901" s="35" t="n">
        <v>1.52162898628243</v>
      </c>
      <c r="C901" s="35" t="n">
        <v>-0.563390120939908</v>
      </c>
      <c r="D901" s="35" t="n">
        <v>0.285900270125588</v>
      </c>
      <c r="E901" s="35" t="n">
        <v>0.384857382611231</v>
      </c>
      <c r="F901" s="35" t="n">
        <v>0.641814692603265</v>
      </c>
      <c r="G901" s="35" t="n">
        <v>0.271160612608098</v>
      </c>
      <c r="H901" s="35" t="n">
        <v>-1.65701752329717</v>
      </c>
      <c r="I901" s="35" t="n">
        <v>-0.842593626159892</v>
      </c>
      <c r="J901" s="35" t="n">
        <v>-0.356358812956803</v>
      </c>
      <c r="K901" s="35" t="n">
        <v>0.667315907519283</v>
      </c>
      <c r="L901" s="35" t="n">
        <v>0.723438168650362</v>
      </c>
      <c r="M901" s="35" t="n">
        <v>-0.90543786349834</v>
      </c>
      <c r="O901" s="36" t="n">
        <v>85.254260646044</v>
      </c>
    </row>
    <row r="902" customFormat="false" ht="15" hidden="false" customHeight="false" outlineLevel="0" collapsed="false">
      <c r="A902" s="2" t="n">
        <v>898</v>
      </c>
      <c r="B902" s="35" t="n">
        <v>-0.313766482192676</v>
      </c>
      <c r="C902" s="35" t="n">
        <v>1.47797715331028</v>
      </c>
      <c r="D902" s="35" t="n">
        <v>0.759112514114294</v>
      </c>
      <c r="E902" s="35" t="n">
        <v>0.851436094633829</v>
      </c>
      <c r="F902" s="35" t="n">
        <v>0.252025675571299</v>
      </c>
      <c r="G902" s="35" t="n">
        <v>-1.0803649107745</v>
      </c>
      <c r="H902" s="35" t="n">
        <v>0.0592922722068773</v>
      </c>
      <c r="I902" s="35" t="n">
        <v>-1.21101676069377</v>
      </c>
      <c r="J902" s="35" t="n">
        <v>0.0598603127988019</v>
      </c>
      <c r="K902" s="35" t="n">
        <v>1.16085963971365</v>
      </c>
      <c r="L902" s="35" t="n">
        <v>1.24535587234487</v>
      </c>
      <c r="M902" s="35" t="n">
        <v>1.22249381536114</v>
      </c>
    </row>
    <row r="903" customFormat="false" ht="15" hidden="false" customHeight="false" outlineLevel="0" collapsed="false">
      <c r="A903" s="2" t="n">
        <v>899</v>
      </c>
      <c r="B903" s="35" t="n">
        <v>-0.264610760762803</v>
      </c>
      <c r="C903" s="35" t="n">
        <v>-0.365197552574771</v>
      </c>
      <c r="D903" s="35" t="n">
        <v>0.374484858540091</v>
      </c>
      <c r="E903" s="35" t="n">
        <v>-0.508170520094862</v>
      </c>
      <c r="F903" s="35" t="n">
        <v>0.211727339264757</v>
      </c>
      <c r="G903" s="35" t="n">
        <v>0.723272114133859</v>
      </c>
      <c r="H903" s="35" t="n">
        <v>-1.10950671903056</v>
      </c>
      <c r="I903" s="35" t="n">
        <v>0.111520053178035</v>
      </c>
      <c r="J903" s="35" t="n">
        <v>-0.978024314513401</v>
      </c>
      <c r="K903" s="35" t="n">
        <v>0.623186385795413</v>
      </c>
      <c r="L903" s="35" t="n">
        <v>0.762466115041331</v>
      </c>
      <c r="M903" s="35" t="n">
        <v>0.984305603987477</v>
      </c>
    </row>
    <row r="904" customFormat="false" ht="15" hidden="false" customHeight="false" outlineLevel="0" collapsed="false">
      <c r="A904" s="2" t="n">
        <v>900</v>
      </c>
      <c r="B904" s="35" t="n">
        <v>-2.65450718594415</v>
      </c>
      <c r="C904" s="35" t="n">
        <v>0.93859095073639</v>
      </c>
      <c r="D904" s="35" t="n">
        <v>0.367048954090381</v>
      </c>
      <c r="E904" s="35" t="n">
        <v>1.5953680719591</v>
      </c>
      <c r="F904" s="35" t="n">
        <v>-1.14715805561513</v>
      </c>
      <c r="G904" s="35" t="n">
        <v>1.71932966243123</v>
      </c>
      <c r="H904" s="35" t="n">
        <v>0.0591004690094023</v>
      </c>
      <c r="I904" s="35" t="n">
        <v>-0.441929004497904</v>
      </c>
      <c r="J904" s="35" t="n">
        <v>0.443315407155408</v>
      </c>
      <c r="K904" s="35" t="n">
        <v>0.56180798980101</v>
      </c>
      <c r="L904" s="35" t="n">
        <v>0.421506687809566</v>
      </c>
      <c r="M904" s="35" t="n">
        <v>-0.724059127013176</v>
      </c>
    </row>
    <row r="905" customFormat="false" ht="15" hidden="false" customHeight="false" outlineLevel="0" collapsed="false">
      <c r="A905" s="2" t="n">
        <v>901</v>
      </c>
      <c r="B905" s="35" t="n">
        <v>0.232871906735954</v>
      </c>
      <c r="C905" s="35" t="n">
        <v>1.60440387528878</v>
      </c>
      <c r="D905" s="35" t="n">
        <v>-0.0838890437755658</v>
      </c>
      <c r="E905" s="35" t="n">
        <v>0.0702770297263761</v>
      </c>
      <c r="F905" s="35" t="n">
        <v>-0.732314094049743</v>
      </c>
      <c r="G905" s="35" t="n">
        <v>-0.532107876018872</v>
      </c>
      <c r="H905" s="35" t="n">
        <v>-1.24550988579665</v>
      </c>
      <c r="I905" s="35" t="n">
        <v>1.74743938232387</v>
      </c>
      <c r="J905" s="35" t="n">
        <v>0.0915982921671871</v>
      </c>
      <c r="K905" s="35" t="n">
        <v>0.635791336685817</v>
      </c>
      <c r="L905" s="35" t="n">
        <v>-1.54734127875378</v>
      </c>
      <c r="M905" s="35" t="n">
        <v>-0.165542414165229</v>
      </c>
    </row>
    <row r="906" customFormat="false" ht="15" hidden="false" customHeight="false" outlineLevel="0" collapsed="false">
      <c r="A906" s="2" t="n">
        <v>902</v>
      </c>
      <c r="B906" s="35" t="n">
        <v>-0.374822429622618</v>
      </c>
      <c r="C906" s="35" t="n">
        <v>-0.458755897361974</v>
      </c>
      <c r="D906" s="35" t="n">
        <v>2.20501740557159</v>
      </c>
      <c r="E906" s="35" t="n">
        <v>0.755888167970475</v>
      </c>
      <c r="F906" s="35" t="n">
        <v>-1.73249514918078</v>
      </c>
      <c r="G906" s="35" t="n">
        <v>0.0713204236340845</v>
      </c>
      <c r="H906" s="35" t="n">
        <v>0.669222594349177</v>
      </c>
      <c r="I906" s="35" t="n">
        <v>1.73563262079648</v>
      </c>
      <c r="J906" s="35" t="n">
        <v>-0.203514214694542</v>
      </c>
      <c r="K906" s="35" t="n">
        <v>-0.338215825473434</v>
      </c>
      <c r="L906" s="35" t="n">
        <v>-0.129746543584761</v>
      </c>
      <c r="M906" s="35" t="n">
        <v>-1.00221230664137</v>
      </c>
    </row>
    <row r="907" customFormat="false" ht="15" hidden="false" customHeight="false" outlineLevel="0" collapsed="false">
      <c r="A907" s="2" t="n">
        <v>903</v>
      </c>
      <c r="B907" s="35" t="n">
        <v>0.552635232758473</v>
      </c>
      <c r="C907" s="35" t="n">
        <v>-0.416976572911409</v>
      </c>
      <c r="D907" s="35" t="n">
        <v>1.39166815354509</v>
      </c>
      <c r="E907" s="35" t="n">
        <v>-1.87802072323925</v>
      </c>
      <c r="F907" s="35" t="n">
        <v>-0.279146721728864</v>
      </c>
      <c r="G907" s="35" t="n">
        <v>0.651868730624963</v>
      </c>
      <c r="H907" s="35" t="n">
        <v>-0.117325338422981</v>
      </c>
      <c r="I907" s="35" t="n">
        <v>-0.699049415760976</v>
      </c>
      <c r="J907" s="35" t="n">
        <v>0.0592628535576745</v>
      </c>
      <c r="K907" s="35" t="n">
        <v>-0.762804181858596</v>
      </c>
      <c r="L907" s="35" t="n">
        <v>1.36471318706712</v>
      </c>
      <c r="M907" s="35" t="n">
        <v>0.255564718419003</v>
      </c>
    </row>
    <row r="908" customFormat="false" ht="15" hidden="false" customHeight="false" outlineLevel="0" collapsed="false">
      <c r="A908" s="2" t="n">
        <v>904</v>
      </c>
      <c r="B908" s="35" t="n">
        <v>-1.48398733975537</v>
      </c>
      <c r="C908" s="35" t="n">
        <v>1.01430577900542</v>
      </c>
      <c r="D908" s="35" t="n">
        <v>-0.175704606180082</v>
      </c>
      <c r="E908" s="35" t="n">
        <v>-0.201833885200195</v>
      </c>
      <c r="F908" s="35" t="n">
        <v>0.252644194232129</v>
      </c>
      <c r="G908" s="35" t="n">
        <v>-1.06677500146161</v>
      </c>
      <c r="H908" s="35" t="n">
        <v>-1.62354439187496</v>
      </c>
      <c r="I908" s="35" t="n">
        <v>1.5347804035975</v>
      </c>
      <c r="J908" s="35" t="n">
        <v>1.14617255139992</v>
      </c>
      <c r="K908" s="35" t="n">
        <v>1.00349006221841</v>
      </c>
      <c r="L908" s="35" t="n">
        <v>0.62891682917401</v>
      </c>
      <c r="M908" s="35" t="n">
        <v>1.04425917551671</v>
      </c>
    </row>
    <row r="909" customFormat="false" ht="15" hidden="false" customHeight="false" outlineLevel="0" collapsed="false">
      <c r="A909" s="2" t="n">
        <v>905</v>
      </c>
      <c r="B909" s="35" t="n">
        <v>-0.887653301389835</v>
      </c>
      <c r="C909" s="35" t="n">
        <v>0.0122689226349789</v>
      </c>
      <c r="D909" s="35" t="n">
        <v>0.542164360219363</v>
      </c>
      <c r="E909" s="35" t="n">
        <v>0.26871124052713</v>
      </c>
      <c r="F909" s="35" t="n">
        <v>-0.0462911125186628</v>
      </c>
      <c r="G909" s="35" t="n">
        <v>0.643758065132402</v>
      </c>
      <c r="H909" s="35" t="n">
        <v>-1.00281004492719</v>
      </c>
      <c r="I909" s="35" t="n">
        <v>-0.510230634394708</v>
      </c>
      <c r="J909" s="35" t="n">
        <v>-0.501387422725642</v>
      </c>
      <c r="K909" s="35" t="n">
        <v>0.885948434244737</v>
      </c>
      <c r="L909" s="35" t="n">
        <v>0.115390224256026</v>
      </c>
      <c r="M909" s="35" t="n">
        <v>2.25690230740997</v>
      </c>
    </row>
    <row r="910" customFormat="false" ht="15" hidden="false" customHeight="false" outlineLevel="0" collapsed="false">
      <c r="A910" s="2" t="n">
        <v>906</v>
      </c>
      <c r="B910" s="35" t="n">
        <v>1.29277014788975</v>
      </c>
      <c r="C910" s="35" t="n">
        <v>1.24093371699521</v>
      </c>
      <c r="D910" s="35" t="n">
        <v>-0.107173877532059</v>
      </c>
      <c r="E910" s="35" t="n">
        <v>1.6996710664942</v>
      </c>
      <c r="F910" s="35" t="n">
        <v>-1.68474261466159</v>
      </c>
      <c r="G910" s="35" t="n">
        <v>-0.523302890491654</v>
      </c>
      <c r="H910" s="35" t="n">
        <v>-0.070196566111925</v>
      </c>
      <c r="I910" s="35" t="n">
        <v>-1.06747642486187</v>
      </c>
      <c r="J910" s="35" t="n">
        <v>0.175888018676091</v>
      </c>
      <c r="K910" s="35" t="n">
        <v>-1.67064456663273</v>
      </c>
      <c r="L910" s="35" t="n">
        <v>1.11419417126212</v>
      </c>
      <c r="M910" s="35" t="n">
        <v>0.191339686019919</v>
      </c>
    </row>
    <row r="911" customFormat="false" ht="15" hidden="false" customHeight="false" outlineLevel="0" collapsed="false">
      <c r="A911" s="2" t="n">
        <v>907</v>
      </c>
      <c r="B911" s="35" t="n">
        <v>-0.784985989685464</v>
      </c>
      <c r="C911" s="35" t="n">
        <v>-1.15023818761613</v>
      </c>
      <c r="D911" s="35" t="n">
        <v>0.311974272136748</v>
      </c>
      <c r="E911" s="35" t="n">
        <v>0.123703130233165</v>
      </c>
      <c r="F911" s="35" t="n">
        <v>0.428982609220911</v>
      </c>
      <c r="G911" s="35" t="n">
        <v>1.83358291421882</v>
      </c>
      <c r="H911" s="35" t="n">
        <v>-0.65238205050281</v>
      </c>
      <c r="I911" s="35" t="n">
        <v>-0.798004351818731</v>
      </c>
      <c r="J911" s="35" t="n">
        <v>0.00570146116438077</v>
      </c>
      <c r="K911" s="35" t="n">
        <v>-0.466419363864028</v>
      </c>
      <c r="L911" s="35" t="n">
        <v>0.879124808497761</v>
      </c>
      <c r="M911" s="35" t="n">
        <v>0.0879477830252156</v>
      </c>
    </row>
    <row r="912" customFormat="false" ht="15" hidden="false" customHeight="false" outlineLevel="0" collapsed="false">
      <c r="A912" s="2" t="n">
        <v>908</v>
      </c>
      <c r="B912" s="35" t="n">
        <v>0.18080473915979</v>
      </c>
      <c r="C912" s="35" t="n">
        <v>-0.210090955161639</v>
      </c>
      <c r="D912" s="35" t="n">
        <v>-0.795139951874376</v>
      </c>
      <c r="E912" s="35" t="n">
        <v>2.41385803628877</v>
      </c>
      <c r="F912" s="35" t="n">
        <v>1.24409326504356</v>
      </c>
      <c r="G912" s="35" t="n">
        <v>0.127959427351189</v>
      </c>
      <c r="H912" s="35" t="n">
        <v>0.777026057751393</v>
      </c>
      <c r="I912" s="35" t="n">
        <v>0.925129150865364</v>
      </c>
      <c r="J912" s="35" t="n">
        <v>-1.41965777605594</v>
      </c>
      <c r="K912" s="35" t="n">
        <v>-0.64791894496797</v>
      </c>
      <c r="L912" s="35" t="n">
        <v>0.944478873159744</v>
      </c>
      <c r="M912" s="35" t="n">
        <v>-0.5899003676768</v>
      </c>
      <c r="T912" s="36" t="n">
        <v>149.31702621247</v>
      </c>
    </row>
    <row r="913" customFormat="false" ht="15" hidden="false" customHeight="false" outlineLevel="0" collapsed="false">
      <c r="A913" s="2" t="n">
        <v>909</v>
      </c>
      <c r="B913" s="35" t="n">
        <v>0.89943191746977</v>
      </c>
      <c r="C913" s="35" t="n">
        <v>0.190565779146307</v>
      </c>
      <c r="D913" s="35" t="n">
        <v>0.672337879321747</v>
      </c>
      <c r="E913" s="35" t="n">
        <v>-0.563642033706442</v>
      </c>
      <c r="F913" s="35" t="n">
        <v>0.944603004461952</v>
      </c>
      <c r="G913" s="35" t="n">
        <v>-0.628135098482878</v>
      </c>
      <c r="H913" s="35" t="n">
        <v>1.91873658522251</v>
      </c>
      <c r="I913" s="35" t="n">
        <v>0.501271301958131</v>
      </c>
      <c r="J913" s="35" t="n">
        <v>0.333797374685682</v>
      </c>
      <c r="K913" s="35" t="n">
        <v>0.602807595855779</v>
      </c>
      <c r="L913" s="35" t="n">
        <v>-0.242235860727521</v>
      </c>
      <c r="M913" s="35" t="n">
        <v>0.31225298418873</v>
      </c>
    </row>
    <row r="914" customFormat="false" ht="15" hidden="false" customHeight="false" outlineLevel="0" collapsed="false">
      <c r="A914" s="2" t="n">
        <v>910</v>
      </c>
      <c r="B914" s="35" t="n">
        <v>0.0640236017796427</v>
      </c>
      <c r="C914" s="35" t="n">
        <v>0.925742865136635</v>
      </c>
      <c r="D914" s="35" t="n">
        <v>-0.519663696125053</v>
      </c>
      <c r="E914" s="35" t="n">
        <v>0.520823376138996</v>
      </c>
      <c r="F914" s="35" t="n">
        <v>-0.963598524473647</v>
      </c>
      <c r="G914" s="35" t="n">
        <v>-0.594974997533176</v>
      </c>
      <c r="H914" s="35" t="n">
        <v>1.20108184496067</v>
      </c>
      <c r="I914" s="35" t="n">
        <v>-0.4205741827583</v>
      </c>
      <c r="J914" s="35" t="n">
        <v>-1.18473134505932</v>
      </c>
      <c r="K914" s="35" t="n">
        <v>-0.874658620565178</v>
      </c>
      <c r="L914" s="35" t="n">
        <v>0.423705717944725</v>
      </c>
      <c r="M914" s="35" t="n">
        <v>0.626515660091146</v>
      </c>
    </row>
    <row r="915" customFormat="false" ht="15" hidden="false" customHeight="false" outlineLevel="0" collapsed="false">
      <c r="A915" s="2" t="n">
        <v>911</v>
      </c>
      <c r="B915" s="35" t="n">
        <v>0.046491838144979</v>
      </c>
      <c r="C915" s="35" t="n">
        <v>-1.4140849154009</v>
      </c>
      <c r="D915" s="35" t="n">
        <v>-0.696919469469019</v>
      </c>
      <c r="E915" s="35" t="n">
        <v>-1.1664655731734</v>
      </c>
      <c r="F915" s="35" t="n">
        <v>-0.996272980458935</v>
      </c>
      <c r="G915" s="35" t="n">
        <v>-0.280258406512436</v>
      </c>
      <c r="H915" s="35" t="n">
        <v>-1.08402408231488</v>
      </c>
      <c r="I915" s="35" t="n">
        <v>0.273284497751235</v>
      </c>
      <c r="J915" s="35" t="n">
        <v>0.143232478797048</v>
      </c>
      <c r="K915" s="35" t="n">
        <v>0.37349991627962</v>
      </c>
      <c r="L915" s="35" t="n">
        <v>-1.50103000268574</v>
      </c>
      <c r="M915" s="35" t="n">
        <v>0.745084333633321</v>
      </c>
    </row>
    <row r="916" customFormat="false" ht="15" hidden="false" customHeight="false" outlineLevel="0" collapsed="false">
      <c r="A916" s="2" t="n">
        <v>912</v>
      </c>
      <c r="B916" s="35" t="n">
        <v>1.19758255922972</v>
      </c>
      <c r="C916" s="35" t="n">
        <v>-0.182246137016384</v>
      </c>
      <c r="D916" s="35" t="n">
        <v>0.683634344809871</v>
      </c>
      <c r="E916" s="35" t="n">
        <v>0.405641225193929</v>
      </c>
      <c r="F916" s="35" t="n">
        <v>0.342377021181548</v>
      </c>
      <c r="G916" s="35" t="n">
        <v>2.26480909602258</v>
      </c>
      <c r="H916" s="35" t="n">
        <v>-1.24430610719296</v>
      </c>
      <c r="I916" s="35" t="n">
        <v>1.01326964816253</v>
      </c>
      <c r="J916" s="35" t="n">
        <v>0.819066830972339</v>
      </c>
      <c r="K916" s="35" t="n">
        <v>-1.35564342432125</v>
      </c>
      <c r="L916" s="35" t="n">
        <v>-0.183136437672534</v>
      </c>
      <c r="M916" s="35" t="n">
        <v>-0.847314580243943</v>
      </c>
      <c r="P916" s="36" t="n">
        <v>202.73192678628</v>
      </c>
    </row>
    <row r="917" customFormat="false" ht="15" hidden="false" customHeight="false" outlineLevel="0" collapsed="false">
      <c r="A917" s="2" t="n">
        <v>913</v>
      </c>
      <c r="B917" s="35" t="n">
        <v>-0.545837614558021</v>
      </c>
      <c r="C917" s="35" t="n">
        <v>0.793383419811778</v>
      </c>
      <c r="D917" s="35" t="n">
        <v>-0.102595773087281</v>
      </c>
      <c r="E917" s="35" t="n">
        <v>-0.713304584470718</v>
      </c>
      <c r="F917" s="35" t="n">
        <v>-0.0564472817751147</v>
      </c>
      <c r="G917" s="35" t="n">
        <v>0.179797147863168</v>
      </c>
      <c r="H917" s="35" t="n">
        <v>2.44080054210875</v>
      </c>
      <c r="I917" s="35" t="n">
        <v>-1.92406562722235</v>
      </c>
      <c r="J917" s="35" t="n">
        <v>0.823955336484514</v>
      </c>
      <c r="K917" s="35" t="n">
        <v>0.040019851740847</v>
      </c>
      <c r="L917" s="35" t="n">
        <v>1.83049164186918</v>
      </c>
      <c r="M917" s="35" t="n">
        <v>0.425518724701856</v>
      </c>
    </row>
    <row r="918" customFormat="false" ht="15" hidden="false" customHeight="false" outlineLevel="0" collapsed="false">
      <c r="A918" s="2" t="n">
        <v>914</v>
      </c>
      <c r="B918" s="35" t="n">
        <v>0.563004190158763</v>
      </c>
      <c r="C918" s="35" t="n">
        <v>-0.388718153003072</v>
      </c>
      <c r="D918" s="35" t="n">
        <v>-0.910336948927402</v>
      </c>
      <c r="E918" s="35" t="n">
        <v>1.73614847667353</v>
      </c>
      <c r="F918" s="35" t="n">
        <v>0.0771125986388309</v>
      </c>
      <c r="G918" s="35" t="n">
        <v>-0.275275554279876</v>
      </c>
      <c r="H918" s="35" t="n">
        <v>-0.694421686564574</v>
      </c>
      <c r="I918" s="35" t="n">
        <v>0.189291742012855</v>
      </c>
      <c r="J918" s="35" t="n">
        <v>0.403977272938944</v>
      </c>
      <c r="K918" s="35" t="n">
        <v>0.218344249470792</v>
      </c>
      <c r="L918" s="35" t="n">
        <v>-0.210666164932636</v>
      </c>
      <c r="M918" s="35" t="n">
        <v>0.158735337303324</v>
      </c>
    </row>
    <row r="919" customFormat="false" ht="15" hidden="false" customHeight="false" outlineLevel="0" collapsed="false">
      <c r="A919" s="2" t="n">
        <v>915</v>
      </c>
      <c r="B919" s="35" t="n">
        <v>-0.280161190225884</v>
      </c>
      <c r="C919" s="35" t="n">
        <v>1.30430054493343</v>
      </c>
      <c r="D919" s="35" t="n">
        <v>0.302138575077314</v>
      </c>
      <c r="E919" s="35" t="n">
        <v>-0.785088745371237</v>
      </c>
      <c r="F919" s="35" t="n">
        <v>0.336383052113467</v>
      </c>
      <c r="G919" s="35" t="n">
        <v>0.0740429347752988</v>
      </c>
      <c r="H919" s="35" t="n">
        <v>-1.32955671415719</v>
      </c>
      <c r="I919" s="35" t="n">
        <v>2.32231245681312</v>
      </c>
      <c r="J919" s="35" t="n">
        <v>0.439161440081269</v>
      </c>
      <c r="K919" s="35" t="n">
        <v>-0.227245720807837</v>
      </c>
      <c r="L919" s="35" t="n">
        <v>0.975686483764034</v>
      </c>
      <c r="M919" s="35" t="n">
        <v>0.299104834642876</v>
      </c>
    </row>
    <row r="920" customFormat="false" ht="15" hidden="false" customHeight="false" outlineLevel="0" collapsed="false">
      <c r="A920" s="2" t="n">
        <v>916</v>
      </c>
      <c r="B920" s="35" t="n">
        <v>-1.13876960872236</v>
      </c>
      <c r="C920" s="35" t="n">
        <v>-0.143716452336603</v>
      </c>
      <c r="D920" s="35" t="n">
        <v>0.562982729512319</v>
      </c>
      <c r="E920" s="35" t="n">
        <v>0.725348837710655</v>
      </c>
      <c r="F920" s="35" t="n">
        <v>1.2498434122706</v>
      </c>
      <c r="G920" s="35" t="n">
        <v>-0.0466432428820448</v>
      </c>
      <c r="H920" s="35" t="n">
        <v>0.379361155774762</v>
      </c>
      <c r="I920" s="35" t="n">
        <v>-0.380905364629925</v>
      </c>
      <c r="J920" s="35" t="n">
        <v>-0.132323173606382</v>
      </c>
      <c r="K920" s="35" t="n">
        <v>1.01494892687065</v>
      </c>
      <c r="L920" s="35" t="n">
        <v>0.105654295431556</v>
      </c>
      <c r="M920" s="35" t="n">
        <v>0.896517180740109</v>
      </c>
      <c r="N920" s="36" t="n">
        <v>196.737632354038</v>
      </c>
    </row>
    <row r="921" customFormat="false" ht="15" hidden="false" customHeight="false" outlineLevel="0" collapsed="false">
      <c r="A921" s="2" t="n">
        <v>917</v>
      </c>
      <c r="B921" s="35" t="n">
        <v>0.036734039214842</v>
      </c>
      <c r="C921" s="35" t="n">
        <v>0.178167638624599</v>
      </c>
      <c r="D921" s="35" t="n">
        <v>-0.0745204234064724</v>
      </c>
      <c r="E921" s="35" t="n">
        <v>0.57426954464387</v>
      </c>
      <c r="F921" s="35" t="n">
        <v>1.48824379941259</v>
      </c>
      <c r="G921" s="35" t="n">
        <v>-0.532989534511198</v>
      </c>
      <c r="H921" s="35" t="n">
        <v>0.928170117041339</v>
      </c>
      <c r="I921" s="35" t="n">
        <v>-0.678505051527966</v>
      </c>
      <c r="J921" s="35" t="n">
        <v>-0.931642704971838</v>
      </c>
      <c r="K921" s="35" t="n">
        <v>-0.583125210579685</v>
      </c>
      <c r="L921" s="35" t="n">
        <v>-0.0969007957140222</v>
      </c>
      <c r="M921" s="35" t="n">
        <v>1.1302047736335</v>
      </c>
    </row>
    <row r="922" customFormat="false" ht="15" hidden="false" customHeight="false" outlineLevel="0" collapsed="false">
      <c r="A922" s="2" t="n">
        <v>918</v>
      </c>
      <c r="B922" s="35" t="n">
        <v>1.32330830383495</v>
      </c>
      <c r="C922" s="35" t="n">
        <v>-1.31390163595539</v>
      </c>
      <c r="D922" s="35" t="n">
        <v>-0.305533622572578</v>
      </c>
      <c r="E922" s="35" t="n">
        <v>0.317546079937355</v>
      </c>
      <c r="F922" s="35" t="n">
        <v>-1.13982541686081</v>
      </c>
      <c r="G922" s="35" t="n">
        <v>0.000589630267109427</v>
      </c>
      <c r="H922" s="35" t="n">
        <v>-0.57110246372419</v>
      </c>
      <c r="I922" s="35" t="n">
        <v>-1.06685375159575</v>
      </c>
      <c r="J922" s="35" t="n">
        <v>-0.625077725736523</v>
      </c>
      <c r="K922" s="35" t="n">
        <v>0.754333541293864</v>
      </c>
      <c r="L922" s="35" t="n">
        <v>-0.0709205959372358</v>
      </c>
      <c r="M922" s="35" t="n">
        <v>0.920866670862353</v>
      </c>
      <c r="S922" s="36" t="n">
        <v>141.258804270572</v>
      </c>
    </row>
    <row r="923" customFormat="false" ht="15" hidden="false" customHeight="false" outlineLevel="0" collapsed="false">
      <c r="A923" s="2" t="n">
        <v>919</v>
      </c>
      <c r="B923" s="35" t="n">
        <v>-0.176365072782784</v>
      </c>
      <c r="C923" s="35" t="n">
        <v>-1.34369629481384</v>
      </c>
      <c r="D923" s="35" t="n">
        <v>0.58086611035929</v>
      </c>
      <c r="E923" s="35" t="n">
        <v>-0.121186095730774</v>
      </c>
      <c r="F923" s="35" t="n">
        <v>1.25148003900361</v>
      </c>
      <c r="G923" s="35" t="n">
        <v>-0.0198466897361638</v>
      </c>
      <c r="H923" s="35" t="n">
        <v>0.532700723448868</v>
      </c>
      <c r="I923" s="35" t="n">
        <v>-0.0290045089423565</v>
      </c>
      <c r="J923" s="35" t="n">
        <v>1.1615426867958</v>
      </c>
      <c r="K923" s="35" t="n">
        <v>0.113265255420432</v>
      </c>
      <c r="L923" s="35" t="n">
        <v>-0.0376194172557331</v>
      </c>
      <c r="M923" s="35" t="n">
        <v>1.5537754148444</v>
      </c>
    </row>
    <row r="924" customFormat="false" ht="15" hidden="false" customHeight="false" outlineLevel="0" collapsed="false">
      <c r="A924" s="2" t="n">
        <v>920</v>
      </c>
      <c r="B924" s="35" t="n">
        <v>-0.702956145639272</v>
      </c>
      <c r="C924" s="35" t="n">
        <v>0.671292741721536</v>
      </c>
      <c r="D924" s="35" t="n">
        <v>-0.363574386894857</v>
      </c>
      <c r="E924" s="35" t="n">
        <v>-0.846262685587003</v>
      </c>
      <c r="F924" s="35" t="n">
        <v>0.850847644636535</v>
      </c>
      <c r="G924" s="35" t="n">
        <v>0.762925538566708</v>
      </c>
      <c r="H924" s="35" t="n">
        <v>0.662263189004436</v>
      </c>
      <c r="I924" s="35" t="n">
        <v>-0.54986320850138</v>
      </c>
      <c r="J924" s="35" t="n">
        <v>-0.266937016220568</v>
      </c>
      <c r="K924" s="35" t="n">
        <v>-1.07735276200503</v>
      </c>
      <c r="L924" s="35" t="n">
        <v>0.104281737831474</v>
      </c>
      <c r="M924" s="35" t="n">
        <v>0.230942179624983</v>
      </c>
    </row>
    <row r="925" customFormat="false" ht="15" hidden="false" customHeight="false" outlineLevel="0" collapsed="false">
      <c r="A925" s="2" t="n">
        <v>921</v>
      </c>
      <c r="B925" s="35" t="n">
        <v>-0.211065812162721</v>
      </c>
      <c r="C925" s="35" t="n">
        <v>-0.797188540317672</v>
      </c>
      <c r="D925" s="35" t="n">
        <v>-0.254024465412021</v>
      </c>
      <c r="E925" s="35" t="n">
        <v>2.71352464599255</v>
      </c>
      <c r="F925" s="35" t="n">
        <v>0.70168743444246</v>
      </c>
      <c r="G925" s="35" t="n">
        <v>1.27711801727483</v>
      </c>
      <c r="H925" s="35" t="n">
        <v>-0.138517732489595</v>
      </c>
      <c r="I925" s="35" t="n">
        <v>-0.459370766845486</v>
      </c>
      <c r="J925" s="35" t="n">
        <v>2.26148602537583</v>
      </c>
      <c r="K925" s="35" t="n">
        <v>-0.0892043013011235</v>
      </c>
      <c r="L925" s="35" t="n">
        <v>1.94766368199048</v>
      </c>
      <c r="M925" s="35" t="n">
        <v>0.407141500964414</v>
      </c>
    </row>
    <row r="926" customFormat="false" ht="15" hidden="false" customHeight="false" outlineLevel="0" collapsed="false">
      <c r="A926" s="2" t="n">
        <v>922</v>
      </c>
      <c r="B926" s="35" t="n">
        <v>-0.489079653474654</v>
      </c>
      <c r="C926" s="35" t="n">
        <v>1.38654761152133</v>
      </c>
      <c r="D926" s="35" t="n">
        <v>-1.34617591155611</v>
      </c>
      <c r="E926" s="35" t="n">
        <v>-0.552951339240169</v>
      </c>
      <c r="F926" s="35" t="n">
        <v>-0.176808905390883</v>
      </c>
      <c r="G926" s="35" t="n">
        <v>-0.550905548844157</v>
      </c>
      <c r="H926" s="35" t="n">
        <v>0.125435148352147</v>
      </c>
      <c r="I926" s="35" t="n">
        <v>1.34569911842159</v>
      </c>
      <c r="J926" s="35" t="n">
        <v>-0.261755101289918</v>
      </c>
      <c r="K926" s="35" t="n">
        <v>-0.0229096377682259</v>
      </c>
      <c r="L926" s="35" t="n">
        <v>-0.529018601808732</v>
      </c>
      <c r="M926" s="35" t="n">
        <v>0.200628134449492</v>
      </c>
    </row>
    <row r="927" customFormat="false" ht="15" hidden="false" customHeight="false" outlineLevel="0" collapsed="false">
      <c r="A927" s="2" t="n">
        <v>923</v>
      </c>
      <c r="B927" s="35" t="n">
        <v>0.506861964642773</v>
      </c>
      <c r="C927" s="35" t="n">
        <v>0.0138557116236151</v>
      </c>
      <c r="D927" s="35" t="n">
        <v>-0.582983501642813</v>
      </c>
      <c r="E927" s="35" t="n">
        <v>0.111037559967847</v>
      </c>
      <c r="F927" s="35" t="n">
        <v>0.244768454807638</v>
      </c>
      <c r="G927" s="35" t="n">
        <v>0.987606631948291</v>
      </c>
      <c r="H927" s="35" t="n">
        <v>0.505414060329869</v>
      </c>
      <c r="I927" s="35" t="n">
        <v>-0.484366083888537</v>
      </c>
      <c r="J927" s="35" t="n">
        <v>1.45093648692264</v>
      </c>
      <c r="K927" s="35" t="n">
        <v>-0.0992293847877109</v>
      </c>
      <c r="L927" s="35" t="n">
        <v>1.12054514124735</v>
      </c>
      <c r="M927" s="35" t="n">
        <v>0.831858966957844</v>
      </c>
    </row>
    <row r="928" customFormat="false" ht="15" hidden="false" customHeight="false" outlineLevel="0" collapsed="false">
      <c r="A928" s="2" t="n">
        <v>924</v>
      </c>
      <c r="B928" s="35" t="n">
        <v>-1.00777165738007</v>
      </c>
      <c r="C928" s="35" t="n">
        <v>-1.89550789089533</v>
      </c>
      <c r="D928" s="35" t="n">
        <v>-0.367241902549841</v>
      </c>
      <c r="E928" s="35" t="n">
        <v>-1.02968539274745</v>
      </c>
      <c r="F928" s="35" t="n">
        <v>-0.604552459591321</v>
      </c>
      <c r="G928" s="35" t="n">
        <v>-1.56931638675626</v>
      </c>
      <c r="H928" s="35" t="n">
        <v>0.421422344170123</v>
      </c>
      <c r="I928" s="35" t="n">
        <v>1.59629432207146</v>
      </c>
      <c r="J928" s="35" t="n">
        <v>0.00931649964189071</v>
      </c>
      <c r="K928" s="35" t="n">
        <v>0.111380954205442</v>
      </c>
      <c r="L928" s="35" t="n">
        <v>-0.669388360204557</v>
      </c>
      <c r="M928" s="35" t="n">
        <v>1.12589511190003</v>
      </c>
    </row>
    <row r="929" customFormat="false" ht="15" hidden="false" customHeight="false" outlineLevel="0" collapsed="false">
      <c r="A929" s="2" t="n">
        <v>925</v>
      </c>
      <c r="B929" s="35" t="n">
        <v>0.897811877786532</v>
      </c>
      <c r="C929" s="35" t="n">
        <v>-0.508007473483177</v>
      </c>
      <c r="D929" s="35" t="n">
        <v>0.233448291304911</v>
      </c>
      <c r="E929" s="35" t="n">
        <v>0.682437231455322</v>
      </c>
      <c r="F929" s="35" t="n">
        <v>1.13241963610972</v>
      </c>
      <c r="G929" s="35" t="n">
        <v>-2.04045737353953</v>
      </c>
      <c r="H929" s="35" t="n">
        <v>1.7743504865098</v>
      </c>
      <c r="I929" s="35" t="n">
        <v>1.06013626938388</v>
      </c>
      <c r="J929" s="35" t="n">
        <v>1.90852907680723</v>
      </c>
      <c r="K929" s="35" t="n">
        <v>-1.70818937621566</v>
      </c>
      <c r="L929" s="35" t="n">
        <v>-2.71342329322362</v>
      </c>
      <c r="M929" s="35" t="n">
        <v>-0.562129739983428</v>
      </c>
    </row>
    <row r="930" customFormat="false" ht="15" hidden="false" customHeight="false" outlineLevel="0" collapsed="false">
      <c r="A930" s="2" t="n">
        <v>926</v>
      </c>
      <c r="B930" s="35" t="n">
        <v>0.411319623832692</v>
      </c>
      <c r="C930" s="35" t="n">
        <v>-1.1662916677697</v>
      </c>
      <c r="D930" s="35" t="n">
        <v>0.439094629881662</v>
      </c>
      <c r="E930" s="35" t="n">
        <v>-0.0901766323670074</v>
      </c>
      <c r="F930" s="35" t="n">
        <v>1.12296086504526</v>
      </c>
      <c r="G930" s="35" t="n">
        <v>0.708766077279424</v>
      </c>
      <c r="H930" s="35" t="n">
        <v>-0.786088357346261</v>
      </c>
      <c r="I930" s="35" t="n">
        <v>-0.738316602785365</v>
      </c>
      <c r="J930" s="35" t="n">
        <v>1.05144253594903</v>
      </c>
      <c r="K930" s="35" t="n">
        <v>1.65243354026006</v>
      </c>
      <c r="L930" s="35" t="n">
        <v>-1.13276187641159</v>
      </c>
      <c r="M930" s="35" t="n">
        <v>0.661431878930688</v>
      </c>
    </row>
    <row r="931" customFormat="false" ht="15" hidden="false" customHeight="false" outlineLevel="0" collapsed="false">
      <c r="A931" s="2" t="n">
        <v>927</v>
      </c>
      <c r="B931" s="35" t="n">
        <v>1.22427671260583</v>
      </c>
      <c r="C931" s="35" t="n">
        <v>0.182772993728434</v>
      </c>
      <c r="D931" s="35" t="n">
        <v>1.21587935210752</v>
      </c>
      <c r="E931" s="35" t="n">
        <v>-1.88529434275209</v>
      </c>
      <c r="F931" s="35" t="n">
        <v>-1.01850330079292</v>
      </c>
      <c r="G931" s="35" t="n">
        <v>0.776524024020976</v>
      </c>
      <c r="H931" s="35" t="n">
        <v>-0.240001654615701</v>
      </c>
      <c r="I931" s="35" t="n">
        <v>-0.7453380606024</v>
      </c>
      <c r="J931" s="35" t="n">
        <v>-0.593960949294281</v>
      </c>
      <c r="K931" s="35" t="n">
        <v>-1.19528985816643</v>
      </c>
      <c r="L931" s="35" t="n">
        <v>-0.0800343267314814</v>
      </c>
      <c r="M931" s="35" t="n">
        <v>1.19277211460177</v>
      </c>
      <c r="R931" s="36" t="n">
        <v>45.0200262540055</v>
      </c>
    </row>
    <row r="932" customFormat="false" ht="15" hidden="false" customHeight="false" outlineLevel="0" collapsed="false">
      <c r="A932" s="2" t="n">
        <v>928</v>
      </c>
      <c r="B932" s="35" t="n">
        <v>-0.459991559686811</v>
      </c>
      <c r="C932" s="35" t="n">
        <v>-0.674140304689506</v>
      </c>
      <c r="D932" s="35" t="n">
        <v>-0.507298507185662</v>
      </c>
      <c r="E932" s="35" t="n">
        <v>-0.0960542649873594</v>
      </c>
      <c r="F932" s="35" t="n">
        <v>0.535949883081236</v>
      </c>
      <c r="G932" s="35" t="n">
        <v>-0.288982933570478</v>
      </c>
      <c r="H932" s="35" t="n">
        <v>0.378250100023425</v>
      </c>
      <c r="I932" s="35" t="n">
        <v>-0.573636681454513</v>
      </c>
      <c r="J932" s="35" t="n">
        <v>0.76272400511749</v>
      </c>
      <c r="K932" s="35" t="n">
        <v>1.75143221599425</v>
      </c>
      <c r="L932" s="35" t="n">
        <v>-1.01284337405669</v>
      </c>
      <c r="M932" s="35" t="n">
        <v>-1.12670447390756</v>
      </c>
    </row>
    <row r="933" customFormat="false" ht="15" hidden="false" customHeight="false" outlineLevel="0" collapsed="false">
      <c r="A933" s="2" t="n">
        <v>929</v>
      </c>
      <c r="B933" s="35" t="n">
        <v>0.941439120677034</v>
      </c>
      <c r="C933" s="35" t="n">
        <v>-1.30660861507479</v>
      </c>
      <c r="D933" s="35" t="n">
        <v>-1.04100783424518</v>
      </c>
      <c r="E933" s="35" t="n">
        <v>-0.602857281530855</v>
      </c>
      <c r="F933" s="35" t="n">
        <v>-0.385399665714793</v>
      </c>
      <c r="G933" s="35" t="n">
        <v>-0.703980692964589</v>
      </c>
      <c r="H933" s="35" t="n">
        <v>-1.07277723264157</v>
      </c>
      <c r="I933" s="35" t="n">
        <v>-0.155912899103819</v>
      </c>
      <c r="J933" s="35" t="n">
        <v>0.31806022287394</v>
      </c>
      <c r="K933" s="35" t="n">
        <v>-0.786941893990827</v>
      </c>
      <c r="L933" s="35" t="n">
        <v>-0.225956984606829</v>
      </c>
      <c r="M933" s="35" t="n">
        <v>-0.794597786670708</v>
      </c>
      <c r="Y933" s="36" t="n">
        <v>81.5444364914305</v>
      </c>
    </row>
    <row r="934" customFormat="false" ht="15" hidden="false" customHeight="false" outlineLevel="0" collapsed="false">
      <c r="A934" s="2" t="n">
        <v>930</v>
      </c>
      <c r="B934" s="35" t="n">
        <v>-0.999001665957528</v>
      </c>
      <c r="C934" s="35" t="n">
        <v>0.787724512550657</v>
      </c>
      <c r="D934" s="35" t="n">
        <v>0.649571787685</v>
      </c>
      <c r="E934" s="35" t="n">
        <v>0.716303582761523</v>
      </c>
      <c r="F934" s="35" t="n">
        <v>0.865086240107368</v>
      </c>
      <c r="G934" s="35" t="n">
        <v>-0.573084010449544</v>
      </c>
      <c r="H934" s="35" t="n">
        <v>-1.14980970653548</v>
      </c>
      <c r="I934" s="35" t="n">
        <v>-0.886645055850198</v>
      </c>
      <c r="J934" s="35" t="n">
        <v>0.232824635813437</v>
      </c>
      <c r="K934" s="35" t="n">
        <v>0.0161996293801623</v>
      </c>
      <c r="L934" s="35" t="n">
        <v>-0.945995637288035</v>
      </c>
      <c r="M934" s="35" t="n">
        <v>-2.00808657423486</v>
      </c>
    </row>
    <row r="935" customFormat="false" ht="15" hidden="false" customHeight="false" outlineLevel="0" collapsed="false">
      <c r="A935" s="2" t="n">
        <v>931</v>
      </c>
      <c r="B935" s="35" t="n">
        <v>0.60366746042382</v>
      </c>
      <c r="C935" s="35" t="n">
        <v>-0.537891265410066</v>
      </c>
      <c r="D935" s="35" t="n">
        <v>0.531873912676801</v>
      </c>
      <c r="E935" s="35" t="n">
        <v>1.44696018560467</v>
      </c>
      <c r="F935" s="35" t="n">
        <v>1.08396674188542</v>
      </c>
      <c r="G935" s="35" t="n">
        <v>1.30058704409939</v>
      </c>
      <c r="H935" s="35" t="n">
        <v>-0.81394824294891</v>
      </c>
      <c r="I935" s="35" t="n">
        <v>2.01180769810083</v>
      </c>
      <c r="J935" s="35" t="n">
        <v>-0.412704259485786</v>
      </c>
      <c r="K935" s="35" t="n">
        <v>-0.781076733735552</v>
      </c>
      <c r="L935" s="35" t="n">
        <v>1.01278397345135</v>
      </c>
      <c r="M935" s="35" t="n">
        <v>-0.112123005339341</v>
      </c>
    </row>
    <row r="936" customFormat="false" ht="15" hidden="false" customHeight="false" outlineLevel="0" collapsed="false">
      <c r="A936" s="2" t="n">
        <v>932</v>
      </c>
      <c r="B936" s="35" t="n">
        <v>-0.226150577860623</v>
      </c>
      <c r="C936" s="35" t="n">
        <v>1.13450463386221</v>
      </c>
      <c r="D936" s="35" t="n">
        <v>0.238780341425135</v>
      </c>
      <c r="E936" s="35" t="n">
        <v>0.0136093887512518</v>
      </c>
      <c r="F936" s="35" t="n">
        <v>-1.54045282355636</v>
      </c>
      <c r="G936" s="35" t="n">
        <v>-0.440255660899026</v>
      </c>
      <c r="H936" s="35" t="n">
        <v>-0.795366839606671</v>
      </c>
      <c r="I936" s="35" t="n">
        <v>0.48106286217885</v>
      </c>
      <c r="J936" s="35" t="n">
        <v>-0.0182663716528587</v>
      </c>
      <c r="K936" s="35" t="n">
        <v>-0.481794745583169</v>
      </c>
      <c r="L936" s="35" t="n">
        <v>-0.176811110906729</v>
      </c>
      <c r="M936" s="35" t="n">
        <v>0.423329035693114</v>
      </c>
    </row>
    <row r="937" customFormat="false" ht="15" hidden="false" customHeight="false" outlineLevel="0" collapsed="false">
      <c r="A937" s="2" t="n">
        <v>933</v>
      </c>
      <c r="B937" s="35" t="n">
        <v>-1.12086940604286</v>
      </c>
      <c r="C937" s="35" t="n">
        <v>-0.0908416761472986</v>
      </c>
      <c r="D937" s="35" t="n">
        <v>-0.373462119266473</v>
      </c>
      <c r="E937" s="35" t="n">
        <v>1.55946752863126</v>
      </c>
      <c r="F937" s="35" t="n">
        <v>-0.769217751418548</v>
      </c>
      <c r="G937" s="35" t="n">
        <v>0.399492053621696</v>
      </c>
      <c r="H937" s="35" t="n">
        <v>-1.06007349434023</v>
      </c>
      <c r="I937" s="35" t="n">
        <v>0.0215617966223578</v>
      </c>
      <c r="J937" s="35" t="n">
        <v>-0.509947691272285</v>
      </c>
      <c r="K937" s="35" t="n">
        <v>0.658688526332083</v>
      </c>
      <c r="L937" s="35" t="n">
        <v>1.19375629600865</v>
      </c>
      <c r="M937" s="35" t="n">
        <v>0.630946247787488</v>
      </c>
      <c r="W937" s="36" t="n">
        <v>258.631870230753</v>
      </c>
    </row>
    <row r="938" customFormat="false" ht="15" hidden="false" customHeight="false" outlineLevel="0" collapsed="false">
      <c r="A938" s="2" t="n">
        <v>934</v>
      </c>
      <c r="B938" s="35" t="n">
        <v>0.791171076981772</v>
      </c>
      <c r="C938" s="35" t="n">
        <v>0.12227331042261</v>
      </c>
      <c r="D938" s="35" t="n">
        <v>-0.774082000053772</v>
      </c>
      <c r="E938" s="35" t="n">
        <v>1.08585070370638</v>
      </c>
      <c r="F938" s="35" t="n">
        <v>-0.011513564522363</v>
      </c>
      <c r="G938" s="35" t="n">
        <v>-1.26209878293003</v>
      </c>
      <c r="H938" s="35" t="n">
        <v>0.575137051325011</v>
      </c>
      <c r="I938" s="35" t="n">
        <v>1.36157567942987</v>
      </c>
      <c r="J938" s="35" t="n">
        <v>0.999408812130013</v>
      </c>
      <c r="K938" s="35" t="n">
        <v>1.30078965484086</v>
      </c>
      <c r="L938" s="35" t="n">
        <v>-0.544067287168492</v>
      </c>
      <c r="M938" s="35" t="n">
        <v>-0.359174265360994</v>
      </c>
    </row>
    <row r="939" customFormat="false" ht="15" hidden="false" customHeight="false" outlineLevel="0" collapsed="false">
      <c r="A939" s="2" t="n">
        <v>935</v>
      </c>
      <c r="B939" s="35" t="n">
        <v>1.45639978219364</v>
      </c>
      <c r="C939" s="35" t="n">
        <v>-0.228618186785666</v>
      </c>
      <c r="D939" s="35" t="n">
        <v>0.239110842044668</v>
      </c>
      <c r="E939" s="35" t="n">
        <v>1.01844767874362</v>
      </c>
      <c r="F939" s="35" t="n">
        <v>1.44331007364907</v>
      </c>
      <c r="G939" s="35" t="n">
        <v>1.48879045266814</v>
      </c>
      <c r="H939" s="35" t="n">
        <v>-0.919968878266932</v>
      </c>
      <c r="I939" s="35" t="n">
        <v>-1.06265688858743</v>
      </c>
      <c r="J939" s="35" t="n">
        <v>-1.31000475864387</v>
      </c>
      <c r="K939" s="35" t="n">
        <v>-0.296899596667848</v>
      </c>
      <c r="L939" s="35" t="n">
        <v>1.03957721324204</v>
      </c>
      <c r="M939" s="35" t="n">
        <v>-0.396579754419702</v>
      </c>
    </row>
    <row r="940" customFormat="false" ht="15" hidden="false" customHeight="false" outlineLevel="0" collapsed="false">
      <c r="A940" s="2" t="n">
        <v>936</v>
      </c>
      <c r="B940" s="35" t="n">
        <v>1.79134543866042</v>
      </c>
      <c r="C940" s="35" t="n">
        <v>0.929865227004142</v>
      </c>
      <c r="D940" s="35" t="n">
        <v>0.15282467207492</v>
      </c>
      <c r="E940" s="35" t="n">
        <v>0.964223256390053</v>
      </c>
      <c r="F940" s="35" t="n">
        <v>-1.18860328394281</v>
      </c>
      <c r="G940" s="35" t="n">
        <v>0.230265635928053</v>
      </c>
      <c r="H940" s="35" t="n">
        <v>0.0875767517030274</v>
      </c>
      <c r="I940" s="35" t="n">
        <v>-1.21942783354596</v>
      </c>
      <c r="J940" s="35" t="n">
        <v>0.499059327405611</v>
      </c>
      <c r="K940" s="35" t="n">
        <v>-1.13657851854374</v>
      </c>
      <c r="L940" s="35" t="n">
        <v>0.967119024012301</v>
      </c>
      <c r="M940" s="35" t="n">
        <v>-0.273104646623971</v>
      </c>
    </row>
    <row r="941" customFormat="false" ht="15" hidden="false" customHeight="false" outlineLevel="0" collapsed="false">
      <c r="A941" s="2" t="n">
        <v>937</v>
      </c>
      <c r="B941" s="35" t="n">
        <v>0.455260058606862</v>
      </c>
      <c r="C941" s="35" t="n">
        <v>-0.645827861982852</v>
      </c>
      <c r="D941" s="35" t="n">
        <v>-0.317745989264117</v>
      </c>
      <c r="E941" s="35" t="n">
        <v>-0.723480075114682</v>
      </c>
      <c r="F941" s="35" t="n">
        <v>-0.159920023109685</v>
      </c>
      <c r="G941" s="35" t="n">
        <v>-0.983827013660256</v>
      </c>
      <c r="H941" s="35" t="n">
        <v>-0.243772002556357</v>
      </c>
      <c r="I941" s="35" t="n">
        <v>0.634080425376015</v>
      </c>
      <c r="J941" s="35" t="n">
        <v>0.715244171026775</v>
      </c>
      <c r="K941" s="35" t="n">
        <v>0.659882843716423</v>
      </c>
      <c r="L941" s="35" t="n">
        <v>0.193465566312173</v>
      </c>
      <c r="M941" s="35" t="n">
        <v>-1.7073462294376</v>
      </c>
    </row>
    <row r="942" customFormat="false" ht="15" hidden="false" customHeight="false" outlineLevel="0" collapsed="false">
      <c r="A942" s="2" t="n">
        <v>938</v>
      </c>
      <c r="B942" s="35" t="n">
        <v>-0.23789256655706</v>
      </c>
      <c r="C942" s="35" t="n">
        <v>-2.02628907328211</v>
      </c>
      <c r="D942" s="35" t="n">
        <v>-0.266028390386821</v>
      </c>
      <c r="E942" s="35" t="n">
        <v>-2.18090679399211</v>
      </c>
      <c r="F942" s="35" t="n">
        <v>1.05651323828177</v>
      </c>
      <c r="G942" s="35" t="n">
        <v>0.743465107680619</v>
      </c>
      <c r="H942" s="35" t="n">
        <v>1.92138904118635</v>
      </c>
      <c r="I942" s="35" t="n">
        <v>-0.781371704561716</v>
      </c>
      <c r="J942" s="35" t="n">
        <v>0.703451121604045</v>
      </c>
      <c r="K942" s="35" t="n">
        <v>-0.297111319180072</v>
      </c>
      <c r="L942" s="35" t="n">
        <v>-0.512690833582214</v>
      </c>
      <c r="M942" s="35" t="n">
        <v>0.231529884244934</v>
      </c>
    </row>
    <row r="943" customFormat="false" ht="15" hidden="false" customHeight="false" outlineLevel="0" collapsed="false">
      <c r="A943" s="2" t="n">
        <v>939</v>
      </c>
      <c r="B943" s="35" t="n">
        <v>1.4815205926675</v>
      </c>
      <c r="C943" s="35" t="n">
        <v>1.56592438604207</v>
      </c>
      <c r="D943" s="35" t="n">
        <v>1.45347985490051</v>
      </c>
      <c r="E943" s="35" t="n">
        <v>1.92638608083358</v>
      </c>
      <c r="F943" s="35" t="n">
        <v>0.339192289130476</v>
      </c>
      <c r="G943" s="35" t="n">
        <v>0.508653646194725</v>
      </c>
      <c r="H943" s="35" t="n">
        <v>1.14896885170389</v>
      </c>
      <c r="I943" s="35" t="n">
        <v>-0.381455785628444</v>
      </c>
      <c r="J943" s="35" t="n">
        <v>0.316151918783838</v>
      </c>
      <c r="K943" s="35" t="n">
        <v>0.613817089127808</v>
      </c>
      <c r="L943" s="35" t="n">
        <v>-0.440784666974319</v>
      </c>
      <c r="M943" s="35" t="n">
        <v>-1.64312188544854</v>
      </c>
      <c r="X943" s="36" t="n">
        <v>109.924438404476</v>
      </c>
    </row>
    <row r="944" customFormat="false" ht="15" hidden="false" customHeight="false" outlineLevel="0" collapsed="false">
      <c r="A944" s="2" t="n">
        <v>940</v>
      </c>
      <c r="B944" s="35" t="n">
        <v>-0.948077295390469</v>
      </c>
      <c r="C944" s="35" t="n">
        <v>-0.338112586222621</v>
      </c>
      <c r="D944" s="35" t="n">
        <v>-1.03764402306155</v>
      </c>
      <c r="E944" s="35" t="n">
        <v>-0.191819789793608</v>
      </c>
      <c r="F944" s="35" t="n">
        <v>-1.36550808759913</v>
      </c>
      <c r="G944" s="35" t="n">
        <v>-1.99683915732307</v>
      </c>
      <c r="H944" s="35" t="n">
        <v>0.613141131377909</v>
      </c>
      <c r="I944" s="35" t="n">
        <v>-0.515002892449067</v>
      </c>
      <c r="J944" s="35" t="n">
        <v>0.34605430552587</v>
      </c>
      <c r="K944" s="35" t="n">
        <v>1.290381181286</v>
      </c>
      <c r="L944" s="35" t="n">
        <v>-1.70670348234836</v>
      </c>
      <c r="M944" s="35" t="n">
        <v>-0.185110775059403</v>
      </c>
    </row>
    <row r="945" customFormat="false" ht="15" hidden="false" customHeight="false" outlineLevel="0" collapsed="false">
      <c r="A945" s="2" t="n">
        <v>941</v>
      </c>
      <c r="B945" s="35" t="n">
        <v>0.143208992487772</v>
      </c>
      <c r="C945" s="35" t="n">
        <v>-0.133476376789252</v>
      </c>
      <c r="D945" s="35" t="n">
        <v>-0.765842137800453</v>
      </c>
      <c r="E945" s="35" t="n">
        <v>-0.0561007553211023</v>
      </c>
      <c r="F945" s="35" t="n">
        <v>0.427281959889797</v>
      </c>
      <c r="G945" s="35" t="n">
        <v>0.963490195474661</v>
      </c>
      <c r="H945" s="35" t="n">
        <v>2.50460211453098</v>
      </c>
      <c r="I945" s="35" t="n">
        <v>0.335048494723642</v>
      </c>
      <c r="J945" s="35" t="n">
        <v>-0.691974463561257</v>
      </c>
      <c r="K945" s="35" t="n">
        <v>-0.754956574979384</v>
      </c>
      <c r="L945" s="35" t="n">
        <v>-0.100876087025011</v>
      </c>
      <c r="M945" s="35" t="n">
        <v>1.45145696537763</v>
      </c>
    </row>
    <row r="946" customFormat="false" ht="15" hidden="false" customHeight="false" outlineLevel="0" collapsed="false">
      <c r="A946" s="2" t="n">
        <v>942</v>
      </c>
      <c r="B946" s="35" t="n">
        <v>-1.48049142557204</v>
      </c>
      <c r="C946" s="35" t="n">
        <v>2.35071888637584</v>
      </c>
      <c r="D946" s="35" t="n">
        <v>-1.20024181654702</v>
      </c>
      <c r="E946" s="35" t="n">
        <v>1.36873936822137</v>
      </c>
      <c r="F946" s="35" t="n">
        <v>0.189792370880838</v>
      </c>
      <c r="G946" s="35" t="n">
        <v>0.705899102647556</v>
      </c>
      <c r="H946" s="35" t="n">
        <v>0.226524714774538</v>
      </c>
      <c r="I946" s="35" t="n">
        <v>1.20090352008522</v>
      </c>
      <c r="J946" s="35" t="n">
        <v>0.295244042195158</v>
      </c>
      <c r="K946" s="35" t="n">
        <v>1.03746110578703</v>
      </c>
      <c r="L946" s="35" t="n">
        <v>0.706959175455855</v>
      </c>
      <c r="M946" s="35" t="n">
        <v>-0.0598139457409154</v>
      </c>
    </row>
    <row r="947" customFormat="false" ht="15" hidden="false" customHeight="false" outlineLevel="0" collapsed="false">
      <c r="A947" s="2" t="n">
        <v>943</v>
      </c>
      <c r="B947" s="35" t="n">
        <v>0.14467224721963</v>
      </c>
      <c r="C947" s="35" t="n">
        <v>-1.04728022633833</v>
      </c>
      <c r="D947" s="35" t="n">
        <v>-0.697718860603537</v>
      </c>
      <c r="E947" s="35" t="n">
        <v>0.23386428919487</v>
      </c>
      <c r="F947" s="35" t="n">
        <v>-0.649903966348637</v>
      </c>
      <c r="G947" s="35" t="n">
        <v>-0.25541352463432</v>
      </c>
      <c r="H947" s="35" t="n">
        <v>-1.3922533493081</v>
      </c>
      <c r="I947" s="35" t="n">
        <v>1.51378849448246</v>
      </c>
      <c r="J947" s="35" t="n">
        <v>-0.0659982517073847</v>
      </c>
      <c r="K947" s="35" t="n">
        <v>-1.32097117984592</v>
      </c>
      <c r="L947" s="35" t="n">
        <v>0.417449462500342</v>
      </c>
      <c r="M947" s="35" t="n">
        <v>-0.0273201123911564</v>
      </c>
    </row>
    <row r="948" customFormat="false" ht="15" hidden="false" customHeight="false" outlineLevel="0" collapsed="false">
      <c r="A948" s="2" t="n">
        <v>944</v>
      </c>
      <c r="B948" s="35" t="n">
        <v>0.25892746925251</v>
      </c>
      <c r="C948" s="35" t="n">
        <v>1.02047258773681</v>
      </c>
      <c r="D948" s="35" t="n">
        <v>-0.640572647971271</v>
      </c>
      <c r="E948" s="35" t="n">
        <v>-0.0562149937993966</v>
      </c>
      <c r="F948" s="35" t="n">
        <v>-2.77338411107437</v>
      </c>
      <c r="G948" s="35" t="n">
        <v>1.08464011587049</v>
      </c>
      <c r="H948" s="35" t="n">
        <v>0.480198279812487</v>
      </c>
      <c r="I948" s="35" t="n">
        <v>-1.16318724827876</v>
      </c>
      <c r="J948" s="35" t="n">
        <v>0.728633722914715</v>
      </c>
      <c r="K948" s="35" t="n">
        <v>-2.00323042148595</v>
      </c>
      <c r="L948" s="35" t="n">
        <v>0.448705952806328</v>
      </c>
      <c r="M948" s="35" t="n">
        <v>-0.16625628780874</v>
      </c>
    </row>
    <row r="949" customFormat="false" ht="15" hidden="false" customHeight="false" outlineLevel="0" collapsed="false">
      <c r="A949" s="2" t="n">
        <v>945</v>
      </c>
      <c r="B949" s="35" t="n">
        <v>-0.405543076643962</v>
      </c>
      <c r="C949" s="35" t="n">
        <v>0.256616014458436</v>
      </c>
      <c r="D949" s="35" t="n">
        <v>0.944227003340707</v>
      </c>
      <c r="E949" s="35" t="n">
        <v>0.728581274873929</v>
      </c>
      <c r="F949" s="35" t="n">
        <v>-0.453850392839849</v>
      </c>
      <c r="G949" s="35" t="n">
        <v>-0.811137825875743</v>
      </c>
      <c r="H949" s="35" t="n">
        <v>0.0918387096018613</v>
      </c>
      <c r="I949" s="35" t="n">
        <v>0.793569714114129</v>
      </c>
      <c r="J949" s="35" t="n">
        <v>0.864393849698787</v>
      </c>
      <c r="K949" s="35" t="n">
        <v>-0.921594242426754</v>
      </c>
      <c r="L949" s="35" t="n">
        <v>0.409402662632459</v>
      </c>
      <c r="M949" s="35" t="n">
        <v>-0.218169824333363</v>
      </c>
    </row>
    <row r="950" customFormat="false" ht="15" hidden="false" customHeight="false" outlineLevel="0" collapsed="false">
      <c r="A950" s="2" t="n">
        <v>946</v>
      </c>
      <c r="B950" s="35" t="n">
        <v>1.04986000483284</v>
      </c>
      <c r="C950" s="35" t="n">
        <v>0.0672822201968033</v>
      </c>
      <c r="D950" s="35" t="n">
        <v>-1.06054556613163</v>
      </c>
      <c r="E950" s="35" t="n">
        <v>-0.119396011896385</v>
      </c>
      <c r="F950" s="35" t="n">
        <v>1.26391040480414</v>
      </c>
      <c r="G950" s="35" t="n">
        <v>0.572124910001713</v>
      </c>
      <c r="H950" s="35" t="n">
        <v>-0.654481233083304</v>
      </c>
      <c r="I950" s="35" t="n">
        <v>-0.526430652250968</v>
      </c>
      <c r="J950" s="35" t="n">
        <v>1.22430856826427</v>
      </c>
      <c r="K950" s="35" t="n">
        <v>1.32754447112929</v>
      </c>
      <c r="L950" s="35" t="n">
        <v>0.101417438578589</v>
      </c>
      <c r="M950" s="35" t="n">
        <v>-0.932162724003469</v>
      </c>
    </row>
    <row r="951" customFormat="false" ht="15" hidden="false" customHeight="false" outlineLevel="0" collapsed="false">
      <c r="A951" s="2" t="n">
        <v>947</v>
      </c>
      <c r="B951" s="35" t="n">
        <v>-0.126785980782305</v>
      </c>
      <c r="C951" s="35" t="n">
        <v>-0.510208411947293</v>
      </c>
      <c r="D951" s="35" t="n">
        <v>-0.440854946510583</v>
      </c>
      <c r="E951" s="35" t="n">
        <v>-0.503703180713745</v>
      </c>
      <c r="F951" s="35" t="n">
        <v>1.36909874132679</v>
      </c>
      <c r="G951" s="35" t="n">
        <v>-0.447685492168727</v>
      </c>
      <c r="H951" s="35" t="n">
        <v>0.706527067502984</v>
      </c>
      <c r="I951" s="35" t="n">
        <v>-1.44643494492561</v>
      </c>
      <c r="J951" s="35" t="n">
        <v>-0.515423801576829</v>
      </c>
      <c r="K951" s="35" t="n">
        <v>-0.104975671409259</v>
      </c>
      <c r="L951" s="35" t="n">
        <v>0.552748361994379</v>
      </c>
      <c r="M951" s="35" t="n">
        <v>0.656020216252518</v>
      </c>
    </row>
    <row r="952" customFormat="false" ht="15" hidden="false" customHeight="false" outlineLevel="0" collapsed="false">
      <c r="A952" s="2" t="n">
        <v>948</v>
      </c>
      <c r="B952" s="35" t="n">
        <v>0.47724461002287</v>
      </c>
      <c r="C952" s="35" t="n">
        <v>1.72199309478885</v>
      </c>
      <c r="D952" s="35" t="n">
        <v>-1.5051302687465</v>
      </c>
      <c r="E952" s="35" t="n">
        <v>-0.546710374741977</v>
      </c>
      <c r="F952" s="35" t="n">
        <v>-0.416436533374537</v>
      </c>
      <c r="G952" s="35" t="n">
        <v>0.78647840162549</v>
      </c>
      <c r="H952" s="35" t="n">
        <v>0.650741936618353</v>
      </c>
      <c r="I952" s="35" t="n">
        <v>-0.198850514217969</v>
      </c>
      <c r="J952" s="35" t="n">
        <v>1.06485173303729</v>
      </c>
      <c r="K952" s="35" t="n">
        <v>-1.10885976855205</v>
      </c>
      <c r="L952" s="35" t="n">
        <v>2.31512333010894</v>
      </c>
      <c r="M952" s="35" t="n">
        <v>0.495268832342872</v>
      </c>
      <c r="T952" s="36" t="n">
        <v>74.8157031368074</v>
      </c>
      <c r="V952" s="36" t="n">
        <v>90.5560266677407</v>
      </c>
    </row>
    <row r="953" customFormat="false" ht="15" hidden="false" customHeight="false" outlineLevel="0" collapsed="false">
      <c r="A953" s="2" t="n">
        <v>949</v>
      </c>
      <c r="B953" s="35" t="n">
        <v>0.540884774975796</v>
      </c>
      <c r="C953" s="35" t="n">
        <v>0.0279954844462548</v>
      </c>
      <c r="D953" s="35" t="n">
        <v>-0.697394439798242</v>
      </c>
      <c r="E953" s="35" t="n">
        <v>-1.58637666780105</v>
      </c>
      <c r="F953" s="35" t="n">
        <v>-0.00570842709088997</v>
      </c>
      <c r="G953" s="35" t="n">
        <v>-1.21511694504299</v>
      </c>
      <c r="H953" s="35" t="n">
        <v>0.524226913833594</v>
      </c>
      <c r="I953" s="35" t="n">
        <v>-0.586837067423666</v>
      </c>
      <c r="J953" s="35" t="n">
        <v>-0.0683635876685007</v>
      </c>
      <c r="K953" s="35" t="n">
        <v>1.51158116966749</v>
      </c>
      <c r="L953" s="35" t="n">
        <v>1.43613835012242</v>
      </c>
      <c r="M953" s="35" t="n">
        <v>0.647347923290364</v>
      </c>
    </row>
    <row r="954" customFormat="false" ht="15" hidden="false" customHeight="false" outlineLevel="0" collapsed="false">
      <c r="A954" s="2" t="n">
        <v>950</v>
      </c>
      <c r="B954" s="35" t="n">
        <v>-0.122057585711398</v>
      </c>
      <c r="C954" s="35" t="n">
        <v>-0.868227784511538</v>
      </c>
      <c r="D954" s="35" t="n">
        <v>1.52749317360632</v>
      </c>
      <c r="E954" s="35" t="n">
        <v>0.125892684242507</v>
      </c>
      <c r="F954" s="35" t="n">
        <v>1.30080132206194</v>
      </c>
      <c r="G954" s="35" t="n">
        <v>-0.619485493123933</v>
      </c>
      <c r="H954" s="35" t="n">
        <v>-1.51910949496121</v>
      </c>
      <c r="I954" s="35" t="n">
        <v>-0.817520742193198</v>
      </c>
      <c r="J954" s="35" t="n">
        <v>1.66942580684672</v>
      </c>
      <c r="K954" s="35" t="n">
        <v>1.19830139771375</v>
      </c>
      <c r="L954" s="35" t="n">
        <v>-0.273880420251322</v>
      </c>
      <c r="M954" s="35" t="n">
        <v>-0.454671763309349</v>
      </c>
    </row>
    <row r="955" customFormat="false" ht="15" hidden="false" customHeight="false" outlineLevel="0" collapsed="false">
      <c r="A955" s="2" t="n">
        <v>951</v>
      </c>
      <c r="B955" s="35" t="n">
        <v>-2.56629274492114</v>
      </c>
      <c r="C955" s="35" t="n">
        <v>1.59466313775201</v>
      </c>
      <c r="D955" s="35" t="n">
        <v>0.962381895788665</v>
      </c>
      <c r="E955" s="35" t="n">
        <v>-0.320900439160576</v>
      </c>
      <c r="F955" s="35" t="n">
        <v>0.15074127080782</v>
      </c>
      <c r="G955" s="35" t="n">
        <v>0.894522222281634</v>
      </c>
      <c r="H955" s="35" t="n">
        <v>1.74984387519639</v>
      </c>
      <c r="I955" s="35" t="n">
        <v>-0.232777833601416</v>
      </c>
      <c r="J955" s="35" t="n">
        <v>-1.52859114499374</v>
      </c>
      <c r="K955" s="35" t="n">
        <v>-1.20385262047116</v>
      </c>
      <c r="L955" s="35" t="n">
        <v>1.41353120539959</v>
      </c>
      <c r="M955" s="35" t="n">
        <v>0.275413200382422</v>
      </c>
    </row>
    <row r="956" customFormat="false" ht="15" hidden="false" customHeight="false" outlineLevel="0" collapsed="false">
      <c r="A956" s="2" t="n">
        <v>952</v>
      </c>
      <c r="B956" s="35" t="n">
        <v>-0.414985252253421</v>
      </c>
      <c r="C956" s="35" t="n">
        <v>-0.506322819297673</v>
      </c>
      <c r="D956" s="35" t="n">
        <v>0.335052062500677</v>
      </c>
      <c r="E956" s="35" t="n">
        <v>-0.012551142244187</v>
      </c>
      <c r="F956" s="35" t="n">
        <v>0.0137373702518703</v>
      </c>
      <c r="G956" s="35" t="n">
        <v>0.318026839189517</v>
      </c>
      <c r="H956" s="35" t="n">
        <v>-0.0640457908473959</v>
      </c>
      <c r="I956" s="35" t="n">
        <v>1.02953865148937</v>
      </c>
      <c r="J956" s="35" t="n">
        <v>-0.0324907364281861</v>
      </c>
      <c r="K956" s="35" t="n">
        <v>0.0922957222692683</v>
      </c>
      <c r="L956" s="35" t="n">
        <v>-1.10126661950843</v>
      </c>
      <c r="M956" s="35" t="n">
        <v>0.23420981427995</v>
      </c>
    </row>
    <row r="957" customFormat="false" ht="15" hidden="false" customHeight="false" outlineLevel="0" collapsed="false">
      <c r="A957" s="2" t="n">
        <v>953</v>
      </c>
      <c r="B957" s="35" t="n">
        <v>0.160742822347538</v>
      </c>
      <c r="C957" s="35" t="n">
        <v>-1.28776194282703</v>
      </c>
      <c r="D957" s="35" t="n">
        <v>0.838595583612411</v>
      </c>
      <c r="E957" s="35" t="n">
        <v>-0.061419733671168</v>
      </c>
      <c r="F957" s="35" t="n">
        <v>1.89800626364167</v>
      </c>
      <c r="G957" s="35" t="n">
        <v>-0.935966351397438</v>
      </c>
      <c r="H957" s="35" t="n">
        <v>-0.760290833310119</v>
      </c>
      <c r="I957" s="35" t="n">
        <v>-1.58693866923045</v>
      </c>
      <c r="J957" s="35" t="n">
        <v>0.924758869921614</v>
      </c>
      <c r="K957" s="35" t="n">
        <v>0.810205243309624</v>
      </c>
      <c r="L957" s="35" t="n">
        <v>0.120701470541736</v>
      </c>
      <c r="M957" s="35" t="n">
        <v>-0.855188963216689</v>
      </c>
      <c r="Y957" s="36" t="n">
        <v>124.813088860015</v>
      </c>
    </row>
    <row r="958" customFormat="false" ht="15" hidden="false" customHeight="false" outlineLevel="0" collapsed="false">
      <c r="A958" s="2" t="n">
        <v>954</v>
      </c>
      <c r="B958" s="35" t="n">
        <v>-1.02078973367808</v>
      </c>
      <c r="C958" s="35" t="n">
        <v>0.351180934479605</v>
      </c>
      <c r="D958" s="35" t="n">
        <v>-1.90227588175125</v>
      </c>
      <c r="E958" s="35" t="n">
        <v>-0.333969983178085</v>
      </c>
      <c r="F958" s="35" t="n">
        <v>1.64328111907029</v>
      </c>
      <c r="G958" s="35" t="n">
        <v>1.21513140318951</v>
      </c>
      <c r="H958" s="35" t="n">
        <v>-2.35197926805467</v>
      </c>
      <c r="I958" s="35" t="n">
        <v>1.23061313383919</v>
      </c>
      <c r="J958" s="35" t="n">
        <v>1.02971876742366</v>
      </c>
      <c r="K958" s="35" t="n">
        <v>-2.27196805399976</v>
      </c>
      <c r="L958" s="35" t="n">
        <v>0.711009648642257</v>
      </c>
      <c r="M958" s="35" t="n">
        <v>0.0687518912384371</v>
      </c>
    </row>
    <row r="959" customFormat="false" ht="15" hidden="false" customHeight="false" outlineLevel="0" collapsed="false">
      <c r="A959" s="2" t="n">
        <v>955</v>
      </c>
      <c r="B959" s="35" t="n">
        <v>0.0474276908896784</v>
      </c>
      <c r="C959" s="35" t="n">
        <v>-0.796435960099581</v>
      </c>
      <c r="D959" s="35" t="n">
        <v>0.0527286717008108</v>
      </c>
      <c r="E959" s="35" t="n">
        <v>1.20465093915549</v>
      </c>
      <c r="F959" s="35" t="n">
        <v>0.197636618919244</v>
      </c>
      <c r="G959" s="35" t="n">
        <v>0.812808945958772</v>
      </c>
      <c r="H959" s="35" t="n">
        <v>-1.21673134505228</v>
      </c>
      <c r="I959" s="35" t="n">
        <v>0.773347321372738</v>
      </c>
      <c r="J959" s="35" t="n">
        <v>0.0711127828847538</v>
      </c>
      <c r="K959" s="35" t="n">
        <v>-0.513113038085686</v>
      </c>
      <c r="L959" s="35" t="n">
        <v>0.0910899219563621</v>
      </c>
      <c r="M959" s="35" t="n">
        <v>0.330797850854643</v>
      </c>
    </row>
    <row r="960" customFormat="false" ht="15" hidden="false" customHeight="false" outlineLevel="0" collapsed="false">
      <c r="A960" s="2" t="n">
        <v>956</v>
      </c>
      <c r="B960" s="35" t="n">
        <v>-1.500886762201</v>
      </c>
      <c r="C960" s="35" t="n">
        <v>0.30806734485618</v>
      </c>
      <c r="D960" s="35" t="n">
        <v>-1.36535124662238</v>
      </c>
      <c r="E960" s="35" t="n">
        <v>-2.7037915671978</v>
      </c>
      <c r="F960" s="35" t="n">
        <v>0.93377030718215</v>
      </c>
      <c r="G960" s="35" t="n">
        <v>-1.32688975412684</v>
      </c>
      <c r="H960" s="35" t="n">
        <v>-0.470884314229485</v>
      </c>
      <c r="I960" s="35" t="n">
        <v>2.21210721758963</v>
      </c>
      <c r="J960" s="35" t="n">
        <v>-1.06833676291972</v>
      </c>
      <c r="K960" s="35" t="n">
        <v>0.533397676984732</v>
      </c>
      <c r="L960" s="35" t="n">
        <v>-0.974253388130528</v>
      </c>
      <c r="M960" s="35" t="n">
        <v>-0.641429538212046</v>
      </c>
    </row>
    <row r="961" customFormat="false" ht="15" hidden="false" customHeight="false" outlineLevel="0" collapsed="false">
      <c r="A961" s="2" t="n">
        <v>957</v>
      </c>
      <c r="B961" s="35" t="n">
        <v>0.620630123318669</v>
      </c>
      <c r="C961" s="35" t="n">
        <v>-0.545454402410035</v>
      </c>
      <c r="D961" s="35" t="n">
        <v>1.09453348675567</v>
      </c>
      <c r="E961" s="35" t="n">
        <v>-1.01761409678809</v>
      </c>
      <c r="F961" s="35" t="n">
        <v>-0.273594403984412</v>
      </c>
      <c r="G961" s="35" t="n">
        <v>-1.07134404225642</v>
      </c>
      <c r="H961" s="35" t="n">
        <v>2.63034065345258</v>
      </c>
      <c r="I961" s="35" t="n">
        <v>-0.553323607274182</v>
      </c>
      <c r="J961" s="35" t="n">
        <v>1.25481846845224</v>
      </c>
      <c r="K961" s="35" t="n">
        <v>-0.5648289813391</v>
      </c>
      <c r="L961" s="35" t="n">
        <v>0.284056155545233</v>
      </c>
      <c r="M961" s="35" t="n">
        <v>0.558568813784517</v>
      </c>
    </row>
    <row r="962" customFormat="false" ht="15" hidden="false" customHeight="false" outlineLevel="0" collapsed="false">
      <c r="A962" s="2" t="n">
        <v>958</v>
      </c>
      <c r="B962" s="35" t="n">
        <v>0.616416725413165</v>
      </c>
      <c r="C962" s="35" t="n">
        <v>0.128493513401742</v>
      </c>
      <c r="D962" s="35" t="n">
        <v>0.262672196653207</v>
      </c>
      <c r="E962" s="35" t="n">
        <v>0.082125086109645</v>
      </c>
      <c r="F962" s="35" t="n">
        <v>-0.950401308947672</v>
      </c>
      <c r="G962" s="35" t="n">
        <v>1.07119922357875</v>
      </c>
      <c r="H962" s="35" t="n">
        <v>0.0524012820817741</v>
      </c>
      <c r="I962" s="35" t="n">
        <v>-0.238562810497833</v>
      </c>
      <c r="J962" s="35" t="n">
        <v>-2.26537326556119</v>
      </c>
      <c r="K962" s="35" t="n">
        <v>-0.0187569180090266</v>
      </c>
      <c r="L962" s="35" t="n">
        <v>-1.09160015422907</v>
      </c>
      <c r="M962" s="35" t="n">
        <v>0.665510938141334</v>
      </c>
    </row>
    <row r="963" customFormat="false" ht="15" hidden="false" customHeight="false" outlineLevel="0" collapsed="false">
      <c r="A963" s="2" t="n">
        <v>959</v>
      </c>
      <c r="B963" s="35" t="n">
        <v>0.397392200785675</v>
      </c>
      <c r="C963" s="35" t="n">
        <v>-1.62413643950011</v>
      </c>
      <c r="D963" s="35" t="n">
        <v>0.914240728544259</v>
      </c>
      <c r="E963" s="35" t="n">
        <v>0.192058810255067</v>
      </c>
      <c r="F963" s="35" t="n">
        <v>-0.638792385038429</v>
      </c>
      <c r="G963" s="35" t="n">
        <v>-1.59149055029652</v>
      </c>
      <c r="H963" s="35" t="n">
        <v>-0.0955152888370941</v>
      </c>
      <c r="I963" s="35" t="n">
        <v>0.612834312458381</v>
      </c>
      <c r="J963" s="35" t="n">
        <v>0.963501961837213</v>
      </c>
      <c r="K963" s="35" t="n">
        <v>0.806813035355185</v>
      </c>
      <c r="L963" s="35" t="n">
        <v>0.690976784528115</v>
      </c>
      <c r="M963" s="35" t="n">
        <v>1.60917485065867</v>
      </c>
      <c r="Q963" s="36" t="n">
        <v>115.343687635476</v>
      </c>
    </row>
    <row r="964" customFormat="false" ht="15" hidden="false" customHeight="false" outlineLevel="0" collapsed="false">
      <c r="A964" s="2" t="n">
        <v>960</v>
      </c>
      <c r="B964" s="35" t="n">
        <v>-0.493457984485467</v>
      </c>
      <c r="C964" s="35" t="n">
        <v>0.252882719126063</v>
      </c>
      <c r="D964" s="35" t="n">
        <v>-0.358182962154546</v>
      </c>
      <c r="E964" s="35" t="n">
        <v>-1.03966132945788</v>
      </c>
      <c r="F964" s="35" t="n">
        <v>0.663486161834072</v>
      </c>
      <c r="G964" s="35" t="n">
        <v>0.498442438596517</v>
      </c>
      <c r="H964" s="35" t="n">
        <v>-1.02216622856464</v>
      </c>
      <c r="I964" s="35" t="n">
        <v>1.05465514909747</v>
      </c>
      <c r="J964" s="35" t="n">
        <v>1.03193706422778</v>
      </c>
      <c r="K964" s="35" t="n">
        <v>0.567626842572249</v>
      </c>
      <c r="L964" s="35" t="n">
        <v>-1.1129771958484</v>
      </c>
      <c r="M964" s="35" t="n">
        <v>0.647601454935266</v>
      </c>
      <c r="T964" s="36" t="n">
        <v>117.66978366017</v>
      </c>
    </row>
    <row r="965" customFormat="false" ht="15" hidden="false" customHeight="false" outlineLevel="0" collapsed="false">
      <c r="A965" s="2" t="n">
        <v>961</v>
      </c>
      <c r="B965" s="35" t="n">
        <v>0.282247779434977</v>
      </c>
      <c r="C965" s="35" t="n">
        <v>-0.31762026620984</v>
      </c>
      <c r="D965" s="35" t="n">
        <v>-1.1854543829917</v>
      </c>
      <c r="E965" s="35" t="n">
        <v>1.28772159220695</v>
      </c>
      <c r="F965" s="35" t="n">
        <v>0.682439169587202</v>
      </c>
      <c r="G965" s="35" t="n">
        <v>-1.26952345237106</v>
      </c>
      <c r="H965" s="35" t="n">
        <v>-1.49223294250076</v>
      </c>
      <c r="I965" s="35" t="n">
        <v>-0.458697005200501</v>
      </c>
      <c r="J965" s="35" t="n">
        <v>-1.67664788845394</v>
      </c>
      <c r="K965" s="35" t="n">
        <v>0.471885425697097</v>
      </c>
      <c r="L965" s="35" t="n">
        <v>1.41539322700068</v>
      </c>
      <c r="M965" s="35" t="n">
        <v>-0.929313956977745</v>
      </c>
    </row>
    <row r="966" customFormat="false" ht="15" hidden="false" customHeight="false" outlineLevel="0" collapsed="false">
      <c r="A966" s="2" t="n">
        <v>962</v>
      </c>
      <c r="B966" s="35" t="n">
        <v>-1.27361067576377</v>
      </c>
      <c r="C966" s="35" t="n">
        <v>0.315214780425136</v>
      </c>
      <c r="D966" s="35" t="n">
        <v>0.214631655230949</v>
      </c>
      <c r="E966" s="35" t="n">
        <v>-0.682041310967216</v>
      </c>
      <c r="F966" s="35" t="n">
        <v>-1.04719810140211</v>
      </c>
      <c r="G966" s="35" t="n">
        <v>1.22166066444923</v>
      </c>
      <c r="H966" s="35" t="n">
        <v>0.233484604612046</v>
      </c>
      <c r="I966" s="35" t="n">
        <v>0.00492110125436698</v>
      </c>
      <c r="J966" s="35" t="n">
        <v>-0.140872183608735</v>
      </c>
      <c r="K966" s="35" t="n">
        <v>0.290800685898948</v>
      </c>
      <c r="L966" s="35" t="n">
        <v>-2.43188301350494</v>
      </c>
      <c r="M966" s="35" t="n">
        <v>0.52565501429213</v>
      </c>
    </row>
    <row r="967" customFormat="false" ht="15" hidden="false" customHeight="false" outlineLevel="0" collapsed="false">
      <c r="A967" s="2" t="n">
        <v>963</v>
      </c>
      <c r="B967" s="35" t="n">
        <v>-0.796737617779672</v>
      </c>
      <c r="C967" s="35" t="n">
        <v>1.08775486281435</v>
      </c>
      <c r="D967" s="35" t="n">
        <v>-0.1920656988159</v>
      </c>
      <c r="E967" s="35" t="n">
        <v>-1.23108925767739</v>
      </c>
      <c r="F967" s="35" t="n">
        <v>0.343408021813608</v>
      </c>
      <c r="G967" s="35" t="n">
        <v>-0.856700217114351</v>
      </c>
      <c r="H967" s="35" t="n">
        <v>-0.221398535268204</v>
      </c>
      <c r="I967" s="35" t="n">
        <v>0.760541826474703</v>
      </c>
      <c r="J967" s="35" t="n">
        <v>-0.0549520878628774</v>
      </c>
      <c r="K967" s="35" t="n">
        <v>1.83002402001324</v>
      </c>
      <c r="L967" s="35" t="n">
        <v>-0.4041245397436</v>
      </c>
      <c r="M967" s="35" t="n">
        <v>-1.46234816584463</v>
      </c>
    </row>
    <row r="968" customFormat="false" ht="15" hidden="false" customHeight="false" outlineLevel="0" collapsed="false">
      <c r="A968" s="2" t="n">
        <v>964</v>
      </c>
      <c r="B968" s="35" t="n">
        <v>0.411195066207299</v>
      </c>
      <c r="C968" s="35" t="n">
        <v>1.1563885080639</v>
      </c>
      <c r="D968" s="35" t="n">
        <v>-0.144725699926298</v>
      </c>
      <c r="E968" s="35" t="n">
        <v>0.719167287188065</v>
      </c>
      <c r="F968" s="35" t="n">
        <v>-1.18101829231453</v>
      </c>
      <c r="G968" s="35" t="n">
        <v>-1.72253647713109</v>
      </c>
      <c r="H968" s="35" t="n">
        <v>-0.770830766481777</v>
      </c>
      <c r="I968" s="35" t="n">
        <v>-1.86683692408556</v>
      </c>
      <c r="J968" s="35" t="n">
        <v>-1.42934235189841</v>
      </c>
      <c r="K968" s="35" t="n">
        <v>-0.202529196358399</v>
      </c>
      <c r="L968" s="35" t="n">
        <v>1.19216940799121</v>
      </c>
      <c r="M968" s="35" t="n">
        <v>-1.31845037557646</v>
      </c>
      <c r="U968" s="36" t="n">
        <v>89.8216859664623</v>
      </c>
    </row>
    <row r="969" customFormat="false" ht="15" hidden="false" customHeight="false" outlineLevel="0" collapsed="false">
      <c r="A969" s="2" t="n">
        <v>965</v>
      </c>
      <c r="B969" s="35" t="n">
        <v>-0.693354697177195</v>
      </c>
      <c r="C969" s="35" t="n">
        <v>0.804830734875498</v>
      </c>
      <c r="D969" s="35" t="n">
        <v>-0.96296436050291</v>
      </c>
      <c r="E969" s="35" t="n">
        <v>-0.761342498939876</v>
      </c>
      <c r="F969" s="35" t="n">
        <v>1.28366600411909</v>
      </c>
      <c r="G969" s="35" t="n">
        <v>0.124015933265752</v>
      </c>
      <c r="H969" s="35" t="n">
        <v>0.86370682548086</v>
      </c>
      <c r="I969" s="35" t="n">
        <v>-1.79950410247761</v>
      </c>
      <c r="J969" s="35" t="n">
        <v>-0.327769497675202</v>
      </c>
      <c r="K969" s="35" t="n">
        <v>-0.567997453120615</v>
      </c>
      <c r="L969" s="35" t="n">
        <v>-0.237691006071091</v>
      </c>
      <c r="M969" s="35" t="n">
        <v>-1.02000371629019</v>
      </c>
    </row>
    <row r="970" customFormat="false" ht="15" hidden="false" customHeight="false" outlineLevel="0" collapsed="false">
      <c r="A970" s="2" t="n">
        <v>966</v>
      </c>
      <c r="B970" s="35" t="n">
        <v>-0.266686716474241</v>
      </c>
      <c r="C970" s="35" t="n">
        <v>-0.645516208191456</v>
      </c>
      <c r="D970" s="35" t="n">
        <v>-1.19014287277923</v>
      </c>
      <c r="E970" s="35" t="n">
        <v>2.08272022812145</v>
      </c>
      <c r="F970" s="35" t="n">
        <v>-1.08847320622756</v>
      </c>
      <c r="G970" s="35" t="n">
        <v>1.39456647634587</v>
      </c>
      <c r="H970" s="35" t="n">
        <v>0.246621173796365</v>
      </c>
      <c r="I970" s="35" t="n">
        <v>1.88442955688425</v>
      </c>
      <c r="J970" s="35" t="n">
        <v>-1.61985452747036</v>
      </c>
      <c r="K970" s="35" t="n">
        <v>-1.82827047800732</v>
      </c>
      <c r="L970" s="35" t="n">
        <v>2.39696891561515</v>
      </c>
      <c r="M970" s="35" t="n">
        <v>-2.11454015735808</v>
      </c>
    </row>
    <row r="971" customFormat="false" ht="15" hidden="false" customHeight="false" outlineLevel="0" collapsed="false">
      <c r="A971" s="2" t="n">
        <v>967</v>
      </c>
      <c r="B971" s="35" t="n">
        <v>-0.039175923030464</v>
      </c>
      <c r="C971" s="35" t="n">
        <v>-0.590562578295619</v>
      </c>
      <c r="D971" s="35" t="n">
        <v>2.74905895840906</v>
      </c>
      <c r="E971" s="35" t="n">
        <v>-1.39728130450549</v>
      </c>
      <c r="F971" s="35" t="n">
        <v>-0.506341622159535</v>
      </c>
      <c r="G971" s="35" t="n">
        <v>-0.37256453143665</v>
      </c>
      <c r="H971" s="35" t="n">
        <v>0.21340517814441</v>
      </c>
      <c r="I971" s="35" t="n">
        <v>0.695679835906721</v>
      </c>
      <c r="J971" s="35" t="n">
        <v>0.452485043624144</v>
      </c>
      <c r="K971" s="35" t="n">
        <v>-1.58663573017836</v>
      </c>
      <c r="L971" s="35" t="n">
        <v>1.22248841776092</v>
      </c>
      <c r="M971" s="35" t="n">
        <v>0.377369277100753</v>
      </c>
    </row>
    <row r="972" customFormat="false" ht="15" hidden="false" customHeight="false" outlineLevel="0" collapsed="false">
      <c r="A972" s="2" t="n">
        <v>968</v>
      </c>
      <c r="B972" s="35" t="n">
        <v>1.04629812607172</v>
      </c>
      <c r="C972" s="35" t="n">
        <v>0.259628635816695</v>
      </c>
      <c r="D972" s="35" t="n">
        <v>-0.531001286199746</v>
      </c>
      <c r="E972" s="35" t="n">
        <v>-0.555254795018065</v>
      </c>
      <c r="F972" s="35" t="n">
        <v>0.0569066551322557</v>
      </c>
      <c r="G972" s="35" t="n">
        <v>0.5531105939953</v>
      </c>
      <c r="H972" s="35" t="n">
        <v>0.62628914697523</v>
      </c>
      <c r="I972" s="35" t="n">
        <v>0.173153781270255</v>
      </c>
      <c r="J972" s="35" t="n">
        <v>-0.0994127893639461</v>
      </c>
      <c r="K972" s="35" t="n">
        <v>-0.0465236234529772</v>
      </c>
      <c r="L972" s="35" t="n">
        <v>0.231309230581549</v>
      </c>
      <c r="M972" s="35" t="n">
        <v>-1.11995441451602</v>
      </c>
      <c r="X972" s="36" t="n">
        <v>110.461242160589</v>
      </c>
    </row>
    <row r="973" customFormat="false" ht="15" hidden="false" customHeight="false" outlineLevel="0" collapsed="false">
      <c r="A973" s="2" t="n">
        <v>969</v>
      </c>
      <c r="B973" s="35" t="n">
        <v>-0.696301699576214</v>
      </c>
      <c r="C973" s="35" t="n">
        <v>0.260765562212206</v>
      </c>
      <c r="D973" s="35" t="n">
        <v>0.435695346748322</v>
      </c>
      <c r="E973" s="35" t="n">
        <v>0.616206330286435</v>
      </c>
      <c r="F973" s="35" t="n">
        <v>0.261183217613098</v>
      </c>
      <c r="G973" s="35" t="n">
        <v>1.31184871441073</v>
      </c>
      <c r="H973" s="35" t="n">
        <v>-1.39864401977084</v>
      </c>
      <c r="I973" s="35" t="n">
        <v>-0.289316197160578</v>
      </c>
      <c r="J973" s="35" t="n">
        <v>-0.170508404936849</v>
      </c>
      <c r="K973" s="35" t="n">
        <v>-1.58536516261128</v>
      </c>
      <c r="L973" s="35" t="n">
        <v>-1.80182091128098</v>
      </c>
      <c r="M973" s="35" t="n">
        <v>1.26529728176297</v>
      </c>
    </row>
    <row r="974" customFormat="false" ht="15" hidden="false" customHeight="false" outlineLevel="0" collapsed="false">
      <c r="A974" s="2" t="n">
        <v>970</v>
      </c>
      <c r="B974" s="35" t="n">
        <v>-0.584391484587918</v>
      </c>
      <c r="C974" s="35" t="n">
        <v>0.0190880383674784</v>
      </c>
      <c r="D974" s="35" t="n">
        <v>0.156860232000351</v>
      </c>
      <c r="E974" s="35" t="n">
        <v>-1.38994663124678</v>
      </c>
      <c r="F974" s="35" t="n">
        <v>0.490179356440462</v>
      </c>
      <c r="G974" s="35" t="n">
        <v>1.55527853220835</v>
      </c>
      <c r="H974" s="35" t="n">
        <v>-1.19053965659832</v>
      </c>
      <c r="I974" s="35" t="n">
        <v>-0.682130715374601</v>
      </c>
      <c r="J974" s="35" t="n">
        <v>-0.369510198656035</v>
      </c>
      <c r="K974" s="35" t="n">
        <v>0.486506095940431</v>
      </c>
      <c r="L974" s="35" t="n">
        <v>-0.183478080610681</v>
      </c>
      <c r="M974" s="35" t="n">
        <v>-0.0102382697666027</v>
      </c>
      <c r="O974" s="36" t="n">
        <v>74.4530837835968</v>
      </c>
    </row>
    <row r="975" customFormat="false" ht="15" hidden="false" customHeight="false" outlineLevel="0" collapsed="false">
      <c r="A975" s="2" t="n">
        <v>971</v>
      </c>
      <c r="B975" s="35" t="n">
        <v>-0.726826953459274</v>
      </c>
      <c r="C975" s="35" t="n">
        <v>0.787329705301298</v>
      </c>
      <c r="D975" s="35" t="n">
        <v>1.30006024955747</v>
      </c>
      <c r="E975" s="35" t="n">
        <v>-0.860345478216788</v>
      </c>
      <c r="F975" s="35" t="n">
        <v>-1.7315148778728</v>
      </c>
      <c r="G975" s="35" t="n">
        <v>0.155160893163013</v>
      </c>
      <c r="H975" s="35" t="n">
        <v>-0.0546553123455921</v>
      </c>
      <c r="I975" s="35" t="n">
        <v>-0.176689063712883</v>
      </c>
      <c r="J975" s="35" t="n">
        <v>1.21952237740661</v>
      </c>
      <c r="K975" s="35" t="n">
        <v>1.57148173022751</v>
      </c>
      <c r="L975" s="35" t="n">
        <v>0.770422366300867</v>
      </c>
      <c r="M975" s="35" t="n">
        <v>0.687605312895128</v>
      </c>
      <c r="T975" s="36" t="n">
        <v>72.6644161501207</v>
      </c>
    </row>
    <row r="976" customFormat="false" ht="15" hidden="false" customHeight="false" outlineLevel="0" collapsed="false">
      <c r="A976" s="2" t="n">
        <v>972</v>
      </c>
      <c r="B976" s="35" t="n">
        <v>-1.68304049324991</v>
      </c>
      <c r="C976" s="35" t="n">
        <v>0.344901234448169</v>
      </c>
      <c r="D976" s="35" t="n">
        <v>1.58531569726483</v>
      </c>
      <c r="E976" s="35" t="n">
        <v>-2.48080608036897</v>
      </c>
      <c r="F976" s="35" t="n">
        <v>1.60060370935246</v>
      </c>
      <c r="G976" s="35" t="n">
        <v>1.43332353827239</v>
      </c>
      <c r="H976" s="35" t="n">
        <v>-0.540916167765051</v>
      </c>
      <c r="I976" s="35" t="n">
        <v>-1.21185651217173</v>
      </c>
      <c r="J976" s="35" t="n">
        <v>-1.51514006370576</v>
      </c>
      <c r="K976" s="35" t="n">
        <v>0.391831506175525</v>
      </c>
      <c r="L976" s="35" t="n">
        <v>0.404235364224843</v>
      </c>
      <c r="M976" s="35" t="n">
        <v>1.32095366996398</v>
      </c>
    </row>
    <row r="977" customFormat="false" ht="15" hidden="false" customHeight="false" outlineLevel="0" collapsed="false">
      <c r="A977" s="2" t="n">
        <v>973</v>
      </c>
      <c r="B977" s="35" t="n">
        <v>0.161970928216977</v>
      </c>
      <c r="C977" s="35" t="n">
        <v>0.650840780180811</v>
      </c>
      <c r="D977" s="35" t="n">
        <v>1.66593815374288</v>
      </c>
      <c r="E977" s="35" t="n">
        <v>0.921864716103752</v>
      </c>
      <c r="F977" s="35" t="n">
        <v>-0.521781389641387</v>
      </c>
      <c r="G977" s="35" t="n">
        <v>0.541522538435875</v>
      </c>
      <c r="H977" s="35" t="n">
        <v>-1.21313728954198</v>
      </c>
      <c r="I977" s="35" t="n">
        <v>0.353553253099555</v>
      </c>
      <c r="J977" s="35" t="n">
        <v>1.16427473138722</v>
      </c>
      <c r="K977" s="35" t="n">
        <v>-0.791834884743363</v>
      </c>
      <c r="L977" s="35" t="n">
        <v>0.245068784803449</v>
      </c>
      <c r="M977" s="35" t="n">
        <v>0.769148608394589</v>
      </c>
    </row>
    <row r="978" customFormat="false" ht="15" hidden="false" customHeight="false" outlineLevel="0" collapsed="false">
      <c r="A978" s="2" t="n">
        <v>974</v>
      </c>
      <c r="B978" s="35" t="n">
        <v>-2.10302937524003</v>
      </c>
      <c r="C978" s="35" t="n">
        <v>-0.328430562917429</v>
      </c>
      <c r="D978" s="35" t="n">
        <v>-0.200863364687104</v>
      </c>
      <c r="E978" s="35" t="n">
        <v>0.273451964233969</v>
      </c>
      <c r="F978" s="35" t="n">
        <v>-0.121907597401125</v>
      </c>
      <c r="G978" s="35" t="n">
        <v>1.64314997506598</v>
      </c>
      <c r="H978" s="35" t="n">
        <v>-0.0236055781992313</v>
      </c>
      <c r="I978" s="35" t="n">
        <v>-0.528461035750769</v>
      </c>
      <c r="J978" s="35" t="n">
        <v>-0.956181850786636</v>
      </c>
      <c r="K978" s="35" t="n">
        <v>0.684063510204868</v>
      </c>
      <c r="L978" s="35" t="n">
        <v>-0.472104970551719</v>
      </c>
      <c r="M978" s="35" t="n">
        <v>-0.934026669452761</v>
      </c>
    </row>
    <row r="979" customFormat="false" ht="15" hidden="false" customHeight="false" outlineLevel="0" collapsed="false">
      <c r="A979" s="2" t="n">
        <v>975</v>
      </c>
      <c r="B979" s="35" t="n">
        <v>-0.846545848646122</v>
      </c>
      <c r="C979" s="35" t="n">
        <v>1.33606208213677</v>
      </c>
      <c r="D979" s="35" t="n">
        <v>0.383918690187536</v>
      </c>
      <c r="E979" s="35" t="n">
        <v>0.42953406176387</v>
      </c>
      <c r="F979" s="35" t="n">
        <v>-0.505560402243572</v>
      </c>
      <c r="G979" s="35" t="n">
        <v>-0.250487153545664</v>
      </c>
      <c r="H979" s="35" t="n">
        <v>0.499127729162882</v>
      </c>
      <c r="I979" s="35" t="n">
        <v>-0.654741341660838</v>
      </c>
      <c r="J979" s="35" t="n">
        <v>-0.180301824756566</v>
      </c>
      <c r="K979" s="35" t="n">
        <v>0.344105940488557</v>
      </c>
      <c r="L979" s="35" t="n">
        <v>-0.898040794161161</v>
      </c>
      <c r="M979" s="35" t="n">
        <v>0.262769074251801</v>
      </c>
    </row>
    <row r="980" customFormat="false" ht="15" hidden="false" customHeight="false" outlineLevel="0" collapsed="false">
      <c r="A980" s="2" t="n">
        <v>976</v>
      </c>
      <c r="B980" s="35" t="n">
        <v>1.26597328269359</v>
      </c>
      <c r="C980" s="35" t="n">
        <v>1.07035123158101</v>
      </c>
      <c r="D980" s="35" t="n">
        <v>-0.508860752650903</v>
      </c>
      <c r="E980" s="35" t="n">
        <v>0.29675368734338</v>
      </c>
      <c r="F980" s="35" t="n">
        <v>1.37156252664619</v>
      </c>
      <c r="G980" s="35" t="n">
        <v>0.889365838413588</v>
      </c>
      <c r="H980" s="35" t="n">
        <v>-0.55415940228857</v>
      </c>
      <c r="I980" s="35" t="n">
        <v>0.720317587268974</v>
      </c>
      <c r="J980" s="35" t="n">
        <v>2.18943586584777</v>
      </c>
      <c r="K980" s="35" t="n">
        <v>1.71606114961876</v>
      </c>
      <c r="L980" s="35" t="n">
        <v>-0.160947213883038</v>
      </c>
      <c r="M980" s="35" t="n">
        <v>1.67693190650462</v>
      </c>
    </row>
    <row r="981" customFormat="false" ht="15" hidden="false" customHeight="false" outlineLevel="0" collapsed="false">
      <c r="A981" s="2" t="n">
        <v>977</v>
      </c>
      <c r="B981" s="35" t="n">
        <v>-0.0262778424477579</v>
      </c>
      <c r="C981" s="35" t="n">
        <v>0.28860390832846</v>
      </c>
      <c r="D981" s="35" t="n">
        <v>-0.627241597374837</v>
      </c>
      <c r="E981" s="35" t="n">
        <v>-0.150276819767616</v>
      </c>
      <c r="F981" s="35" t="n">
        <v>-1.40996517927338</v>
      </c>
      <c r="G981" s="35" t="n">
        <v>-0.588704039359541</v>
      </c>
      <c r="H981" s="35" t="n">
        <v>-1.78528802708629</v>
      </c>
      <c r="I981" s="35" t="n">
        <v>-2.26643647856309</v>
      </c>
      <c r="J981" s="35" t="n">
        <v>1.45075827535725</v>
      </c>
      <c r="K981" s="35" t="n">
        <v>2.2309542652088</v>
      </c>
      <c r="L981" s="35" t="n">
        <v>1.03419393122179</v>
      </c>
      <c r="M981" s="35" t="n">
        <v>-0.0950346654157062</v>
      </c>
    </row>
    <row r="982" customFormat="false" ht="15" hidden="false" customHeight="false" outlineLevel="0" collapsed="false">
      <c r="A982" s="2" t="n">
        <v>978</v>
      </c>
      <c r="B982" s="35" t="n">
        <v>-2.30517885336156</v>
      </c>
      <c r="C982" s="35" t="n">
        <v>-1.14823719325124</v>
      </c>
      <c r="D982" s="35" t="n">
        <v>0.615075743563132</v>
      </c>
      <c r="E982" s="35" t="n">
        <v>-0.786395756854</v>
      </c>
      <c r="F982" s="35" t="n">
        <v>0.37696010069246</v>
      </c>
      <c r="G982" s="35" t="n">
        <v>0.664972086468455</v>
      </c>
      <c r="H982" s="35" t="n">
        <v>0.315868330376392</v>
      </c>
      <c r="I982" s="35" t="n">
        <v>-0.448986652072681</v>
      </c>
      <c r="J982" s="35" t="n">
        <v>0.770799129793382</v>
      </c>
      <c r="K982" s="35" t="n">
        <v>-0.114623540713692</v>
      </c>
      <c r="L982" s="35" t="n">
        <v>-0.864988915732406</v>
      </c>
      <c r="M982" s="35" t="n">
        <v>0.265439251920282</v>
      </c>
    </row>
    <row r="983" customFormat="false" ht="15" hidden="false" customHeight="false" outlineLevel="0" collapsed="false">
      <c r="A983" s="2" t="n">
        <v>979</v>
      </c>
      <c r="B983" s="35" t="n">
        <v>-1.04306935250791</v>
      </c>
      <c r="C983" s="35" t="n">
        <v>1.98886134856093</v>
      </c>
      <c r="D983" s="35" t="n">
        <v>-0.389925810532835</v>
      </c>
      <c r="E983" s="35" t="n">
        <v>-0.271591065451854</v>
      </c>
      <c r="F983" s="35" t="n">
        <v>-0.327202317536038</v>
      </c>
      <c r="G983" s="35" t="n">
        <v>-0.799860985158995</v>
      </c>
      <c r="H983" s="35" t="n">
        <v>-0.101427011349919</v>
      </c>
      <c r="I983" s="35" t="n">
        <v>1.52511422907407</v>
      </c>
      <c r="J983" s="35" t="n">
        <v>0.586679904504449</v>
      </c>
      <c r="K983" s="35" t="n">
        <v>1.49862602719248</v>
      </c>
      <c r="L983" s="35" t="n">
        <v>0.819544366491995</v>
      </c>
      <c r="M983" s="35" t="n">
        <v>-1.35497232235623</v>
      </c>
    </row>
    <row r="984" customFormat="false" ht="15" hidden="false" customHeight="false" outlineLevel="0" collapsed="false">
      <c r="A984" s="2" t="n">
        <v>980</v>
      </c>
      <c r="B984" s="35" t="n">
        <v>1.62858304212489</v>
      </c>
      <c r="C984" s="35" t="n">
        <v>2.24057045068757</v>
      </c>
      <c r="D984" s="35" t="n">
        <v>-0.950485344544969</v>
      </c>
      <c r="E984" s="35" t="n">
        <v>-0.566116788159361</v>
      </c>
      <c r="F984" s="35" t="n">
        <v>1.63695684574685</v>
      </c>
      <c r="G984" s="35" t="n">
        <v>1.09354898583865</v>
      </c>
      <c r="H984" s="35" t="n">
        <v>-0.0183223392232341</v>
      </c>
      <c r="I984" s="35" t="n">
        <v>0.776521228537594</v>
      </c>
      <c r="J984" s="35" t="n">
        <v>0.23771632790973</v>
      </c>
      <c r="K984" s="35" t="n">
        <v>0.506774290762047</v>
      </c>
      <c r="L984" s="35" t="n">
        <v>-0.0454827478866621</v>
      </c>
      <c r="M984" s="35" t="n">
        <v>-1.47862643587058</v>
      </c>
    </row>
    <row r="985" customFormat="false" ht="15" hidden="false" customHeight="false" outlineLevel="0" collapsed="false">
      <c r="A985" s="2" t="n">
        <v>981</v>
      </c>
      <c r="B985" s="35" t="n">
        <v>-0.325317062491557</v>
      </c>
      <c r="C985" s="35" t="n">
        <v>-1.04387060340945</v>
      </c>
      <c r="D985" s="35" t="n">
        <v>-1.90993311031643</v>
      </c>
      <c r="E985" s="35" t="n">
        <v>-0.454861324416033</v>
      </c>
      <c r="F985" s="35" t="n">
        <v>1.70963644799488</v>
      </c>
      <c r="G985" s="35" t="n">
        <v>-0.11589748433345</v>
      </c>
      <c r="H985" s="35" t="n">
        <v>-0.921433941161704</v>
      </c>
      <c r="I985" s="35" t="n">
        <v>-1.29485476036732</v>
      </c>
      <c r="J985" s="35" t="n">
        <v>-0.775629332889057</v>
      </c>
      <c r="K985" s="35" t="n">
        <v>0.0232110524013976</v>
      </c>
      <c r="L985" s="35" t="n">
        <v>0.70249772291524</v>
      </c>
      <c r="M985" s="35" t="n">
        <v>-0.796911937801628</v>
      </c>
      <c r="U985" s="36" t="n">
        <v>94.4421362779627</v>
      </c>
    </row>
    <row r="986" customFormat="false" ht="15" hidden="false" customHeight="false" outlineLevel="0" collapsed="false">
      <c r="A986" s="2" t="n">
        <v>982</v>
      </c>
      <c r="B986" s="35" t="n">
        <v>1.81277642865624</v>
      </c>
      <c r="C986" s="35" t="n">
        <v>0.072723676041653</v>
      </c>
      <c r="D986" s="35" t="n">
        <v>-0.994870898285741</v>
      </c>
      <c r="E986" s="35" t="n">
        <v>-0.924600009169857</v>
      </c>
      <c r="F986" s="35" t="n">
        <v>-0.458650405266469</v>
      </c>
      <c r="G986" s="35" t="n">
        <v>0.970632068814079</v>
      </c>
      <c r="H986" s="35" t="n">
        <v>-1.63974130232815</v>
      </c>
      <c r="I986" s="35" t="n">
        <v>-0.764418558878216</v>
      </c>
      <c r="J986" s="35" t="n">
        <v>-0.0356706474794973</v>
      </c>
      <c r="K986" s="35" t="n">
        <v>-1.1039865133272</v>
      </c>
      <c r="L986" s="35" t="n">
        <v>0.70013200521619</v>
      </c>
      <c r="M986" s="35" t="n">
        <v>-0.167013458178455</v>
      </c>
    </row>
    <row r="987" customFormat="false" ht="15" hidden="false" customHeight="false" outlineLevel="0" collapsed="false">
      <c r="A987" s="2" t="n">
        <v>983</v>
      </c>
      <c r="B987" s="35" t="n">
        <v>-0.601321823967106</v>
      </c>
      <c r="C987" s="35" t="n">
        <v>-1.11199560245916</v>
      </c>
      <c r="D987" s="35" t="n">
        <v>2.16873257577986</v>
      </c>
      <c r="E987" s="35" t="n">
        <v>-0.422641326717185</v>
      </c>
      <c r="F987" s="35" t="n">
        <v>-0.438647458162021</v>
      </c>
      <c r="G987" s="35" t="n">
        <v>-0.811653738142763</v>
      </c>
      <c r="H987" s="35" t="n">
        <v>-1.84892376292977</v>
      </c>
      <c r="I987" s="35" t="n">
        <v>0.53803214174024</v>
      </c>
      <c r="J987" s="35" t="n">
        <v>0.718311323681653</v>
      </c>
      <c r="K987" s="35" t="n">
        <v>-0.783294370381997</v>
      </c>
      <c r="L987" s="35" t="n">
        <v>2.19410121956308</v>
      </c>
      <c r="M987" s="35" t="n">
        <v>1.39111253952818</v>
      </c>
    </row>
    <row r="988" customFormat="false" ht="15" hidden="false" customHeight="false" outlineLevel="0" collapsed="false">
      <c r="A988" s="2" t="n">
        <v>984</v>
      </c>
      <c r="B988" s="35" t="n">
        <v>-2.49157641688623</v>
      </c>
      <c r="C988" s="35" t="n">
        <v>-1.80915470032496</v>
      </c>
      <c r="D988" s="35" t="n">
        <v>0.542625769705042</v>
      </c>
      <c r="E988" s="35" t="n">
        <v>1.19159143240885</v>
      </c>
      <c r="F988" s="35" t="n">
        <v>0.485881715680896</v>
      </c>
      <c r="G988" s="35" t="n">
        <v>0.613193542403184</v>
      </c>
      <c r="H988" s="35" t="n">
        <v>-0.848019334514394</v>
      </c>
      <c r="I988" s="35" t="n">
        <v>-0.0591224597274991</v>
      </c>
      <c r="J988" s="35" t="n">
        <v>-0.731418193654614</v>
      </c>
      <c r="K988" s="35" t="n">
        <v>2.42655219773406</v>
      </c>
      <c r="L988" s="35" t="n">
        <v>-0.49432772557034</v>
      </c>
      <c r="M988" s="35" t="n">
        <v>-0.269151611959677</v>
      </c>
      <c r="R988" s="36" t="n">
        <v>124.123707018849</v>
      </c>
    </row>
    <row r="989" customFormat="false" ht="15" hidden="false" customHeight="false" outlineLevel="0" collapsed="false">
      <c r="A989" s="2" t="n">
        <v>985</v>
      </c>
      <c r="B989" s="35" t="n">
        <v>0.218904639901964</v>
      </c>
      <c r="C989" s="35" t="n">
        <v>-1.63598397155711</v>
      </c>
      <c r="D989" s="35" t="n">
        <v>-0.884047338076148</v>
      </c>
      <c r="E989" s="35" t="n">
        <v>-0.937578322793798</v>
      </c>
      <c r="F989" s="35" t="n">
        <v>1.43396304872779</v>
      </c>
      <c r="G989" s="35" t="n">
        <v>0.18385790631184</v>
      </c>
      <c r="H989" s="35" t="n">
        <v>-1.78099047997356</v>
      </c>
      <c r="I989" s="35" t="n">
        <v>-0.527090428973289</v>
      </c>
      <c r="J989" s="35" t="n">
        <v>-0.166850749039633</v>
      </c>
      <c r="K989" s="35" t="n">
        <v>-0.467041266164594</v>
      </c>
      <c r="L989" s="35" t="n">
        <v>0.775538977382501</v>
      </c>
      <c r="M989" s="35" t="n">
        <v>-0.962078844230218</v>
      </c>
      <c r="U989" s="36" t="n">
        <v>87.0359183127798</v>
      </c>
    </row>
    <row r="990" customFormat="false" ht="15" hidden="false" customHeight="false" outlineLevel="0" collapsed="false">
      <c r="A990" s="2" t="n">
        <v>986</v>
      </c>
      <c r="B990" s="35" t="n">
        <v>-0.283667134620186</v>
      </c>
      <c r="C990" s="35" t="n">
        <v>-0.2436475418663</v>
      </c>
      <c r="D990" s="35" t="n">
        <v>-0.048745067764361</v>
      </c>
      <c r="E990" s="35" t="n">
        <v>-0.480035722920027</v>
      </c>
      <c r="F990" s="35" t="n">
        <v>0.60536528753336</v>
      </c>
      <c r="G990" s="35" t="n">
        <v>-0.139813898154292</v>
      </c>
      <c r="H990" s="35" t="n">
        <v>-0.370708400583549</v>
      </c>
      <c r="I990" s="35" t="n">
        <v>0.103960928081476</v>
      </c>
      <c r="J990" s="35" t="n">
        <v>1.32902391033644</v>
      </c>
      <c r="K990" s="35" t="n">
        <v>1.86710229955799</v>
      </c>
      <c r="L990" s="35" t="n">
        <v>0.420800332359628</v>
      </c>
      <c r="M990" s="35" t="n">
        <v>-0.391006773809119</v>
      </c>
    </row>
    <row r="991" customFormat="false" ht="15" hidden="false" customHeight="false" outlineLevel="0" collapsed="false">
      <c r="A991" s="2" t="n">
        <v>987</v>
      </c>
      <c r="B991" s="35" t="n">
        <v>0.232452045178652</v>
      </c>
      <c r="C991" s="35" t="n">
        <v>-0.790457926888932</v>
      </c>
      <c r="D991" s="35" t="n">
        <v>0.467133560782045</v>
      </c>
      <c r="E991" s="35" t="n">
        <v>-0.674058412457397</v>
      </c>
      <c r="F991" s="35" t="n">
        <v>1.36708952432119</v>
      </c>
      <c r="G991" s="35" t="n">
        <v>-0.49955561986679</v>
      </c>
      <c r="H991" s="35" t="n">
        <v>0.259721606458383</v>
      </c>
      <c r="I991" s="35" t="n">
        <v>-0.656806170630569</v>
      </c>
      <c r="J991" s="35" t="n">
        <v>0.138750194693308</v>
      </c>
      <c r="K991" s="35" t="n">
        <v>0.898581142802429</v>
      </c>
      <c r="L991" s="35" t="n">
        <v>-0.302738935549508</v>
      </c>
      <c r="M991" s="35" t="n">
        <v>2.02199882304041</v>
      </c>
    </row>
    <row r="992" customFormat="false" ht="15" hidden="false" customHeight="false" outlineLevel="0" collapsed="false">
      <c r="A992" s="2" t="n">
        <v>988</v>
      </c>
      <c r="B992" s="35" t="n">
        <v>-1.10361152041819</v>
      </c>
      <c r="C992" s="35" t="n">
        <v>1.61423262322129</v>
      </c>
      <c r="D992" s="35" t="n">
        <v>0.183875995332876</v>
      </c>
      <c r="E992" s="35" t="n">
        <v>-0.861072566240788</v>
      </c>
      <c r="F992" s="35" t="n">
        <v>1.88612641637283</v>
      </c>
      <c r="G992" s="35" t="n">
        <v>-0.62117856995767</v>
      </c>
      <c r="H992" s="35" t="n">
        <v>-0.311228227976167</v>
      </c>
      <c r="I992" s="35" t="n">
        <v>0.473064955756961</v>
      </c>
      <c r="J992" s="35" t="n">
        <v>-1.27878455639373</v>
      </c>
      <c r="K992" s="35" t="n">
        <v>-0.0896318631588869</v>
      </c>
      <c r="L992" s="35" t="n">
        <v>-0.873879219034955</v>
      </c>
      <c r="M992" s="35" t="n">
        <v>1.95539934255277</v>
      </c>
    </row>
    <row r="993" customFormat="false" ht="15" hidden="false" customHeight="false" outlineLevel="0" collapsed="false">
      <c r="A993" s="2" t="n">
        <v>989</v>
      </c>
      <c r="B993" s="35" t="n">
        <v>-1.12578268879047</v>
      </c>
      <c r="C993" s="35" t="n">
        <v>-0.422397737738018</v>
      </c>
      <c r="D993" s="35" t="n">
        <v>-0.806810758745978</v>
      </c>
      <c r="E993" s="35" t="n">
        <v>1.42030166136677</v>
      </c>
      <c r="F993" s="35" t="n">
        <v>-0.509114282781662</v>
      </c>
      <c r="G993" s="35" t="n">
        <v>0.7957211182232</v>
      </c>
      <c r="H993" s="35" t="n">
        <v>1.36019103768144</v>
      </c>
      <c r="I993" s="35" t="n">
        <v>-0.793877766137507</v>
      </c>
      <c r="J993" s="35" t="n">
        <v>-0.786747968773926</v>
      </c>
      <c r="K993" s="35" t="n">
        <v>1.44785820595899</v>
      </c>
      <c r="L993" s="35" t="n">
        <v>-0.121310041302368</v>
      </c>
      <c r="M993" s="35" t="n">
        <v>-0.324594847908547</v>
      </c>
    </row>
    <row r="994" customFormat="false" ht="15" hidden="false" customHeight="false" outlineLevel="0" collapsed="false">
      <c r="A994" s="2" t="n">
        <v>990</v>
      </c>
      <c r="B994" s="35" t="n">
        <v>-0.645289469284857</v>
      </c>
      <c r="C994" s="35" t="n">
        <v>0.557943866627938</v>
      </c>
      <c r="D994" s="35" t="n">
        <v>1.26762401380597</v>
      </c>
      <c r="E994" s="35" t="n">
        <v>1.04957182941979</v>
      </c>
      <c r="F994" s="35" t="n">
        <v>0.501729505058239</v>
      </c>
      <c r="G994" s="35" t="n">
        <v>-1.31646951984845</v>
      </c>
      <c r="H994" s="35" t="n">
        <v>1.25940449480146</v>
      </c>
      <c r="I994" s="35" t="n">
        <v>-1.03281502429851</v>
      </c>
      <c r="J994" s="35" t="n">
        <v>-0.969757189011057</v>
      </c>
      <c r="K994" s="35" t="n">
        <v>0.0439276450198541</v>
      </c>
      <c r="L994" s="35" t="n">
        <v>-0.360552934617977</v>
      </c>
      <c r="M994" s="35" t="n">
        <v>0.278077028744423</v>
      </c>
    </row>
    <row r="995" customFormat="false" ht="15" hidden="false" customHeight="false" outlineLevel="0" collapsed="false">
      <c r="A995" s="2" t="n">
        <v>991</v>
      </c>
      <c r="B995" s="35" t="n">
        <v>-1.1196916909498</v>
      </c>
      <c r="C995" s="35" t="n">
        <v>-1.39008596770281</v>
      </c>
      <c r="D995" s="35" t="n">
        <v>-0.0969343952263998</v>
      </c>
      <c r="E995" s="35" t="n">
        <v>0.238299091775108</v>
      </c>
      <c r="F995" s="35" t="n">
        <v>0.0406963449765262</v>
      </c>
      <c r="G995" s="35" t="n">
        <v>-0.56226084357283</v>
      </c>
      <c r="H995" s="35" t="n">
        <v>0.457451406991078</v>
      </c>
      <c r="I995" s="35" t="n">
        <v>0.422589479550585</v>
      </c>
      <c r="J995" s="35" t="n">
        <v>1.66544750376819</v>
      </c>
      <c r="K995" s="35" t="n">
        <v>0.722529858471176</v>
      </c>
      <c r="L995" s="35" t="n">
        <v>0.0556885529683895</v>
      </c>
      <c r="M995" s="35" t="n">
        <v>2.23599886380737</v>
      </c>
    </row>
    <row r="996" customFormat="false" ht="15" hidden="false" customHeight="false" outlineLevel="0" collapsed="false">
      <c r="A996" s="2" t="n">
        <v>992</v>
      </c>
      <c r="B996" s="35" t="n">
        <v>0.803720093109219</v>
      </c>
      <c r="C996" s="35" t="n">
        <v>-0.154974514993343</v>
      </c>
      <c r="D996" s="35" t="n">
        <v>1.08631540663366</v>
      </c>
      <c r="E996" s="35" t="n">
        <v>0.474104096190789</v>
      </c>
      <c r="F996" s="35" t="n">
        <v>-0.195597978806958</v>
      </c>
      <c r="G996" s="35" t="n">
        <v>0.350143711853924</v>
      </c>
      <c r="H996" s="35" t="n">
        <v>0.7881850372978</v>
      </c>
      <c r="I996" s="35" t="n">
        <v>-1.73855112057041</v>
      </c>
      <c r="J996" s="35" t="n">
        <v>0.101760217841753</v>
      </c>
      <c r="K996" s="35" t="n">
        <v>0.199967904710858</v>
      </c>
      <c r="L996" s="35" t="n">
        <v>-1.40873727257653</v>
      </c>
      <c r="M996" s="35" t="n">
        <v>-1.19459796442505</v>
      </c>
    </row>
    <row r="997" customFormat="false" ht="15" hidden="false" customHeight="false" outlineLevel="0" collapsed="false">
      <c r="A997" s="2" t="n">
        <v>993</v>
      </c>
      <c r="B997" s="35" t="n">
        <v>1.06619823277443</v>
      </c>
      <c r="C997" s="35" t="n">
        <v>1.43896976801535</v>
      </c>
      <c r="D997" s="35" t="n">
        <v>0.871186642490798</v>
      </c>
      <c r="E997" s="35" t="n">
        <v>-0.786243212138577</v>
      </c>
      <c r="F997" s="35" t="n">
        <v>0.331387564454408</v>
      </c>
      <c r="G997" s="35" t="n">
        <v>-0.639689274770675</v>
      </c>
      <c r="H997" s="35" t="n">
        <v>1.30672641265657</v>
      </c>
      <c r="I997" s="35" t="n">
        <v>0.958800406375502</v>
      </c>
      <c r="J997" s="35" t="n">
        <v>0.0419171698085109</v>
      </c>
      <c r="K997" s="35" t="n">
        <v>1.05501477594642</v>
      </c>
      <c r="L997" s="35" t="n">
        <v>-0.187637392133826</v>
      </c>
      <c r="M997" s="35" t="n">
        <v>-0.347806204278018</v>
      </c>
    </row>
    <row r="998" customFormat="false" ht="15" hidden="false" customHeight="false" outlineLevel="0" collapsed="false">
      <c r="A998" s="2" t="n">
        <v>994</v>
      </c>
      <c r="B998" s="35" t="n">
        <v>-0.270296920007116</v>
      </c>
      <c r="C998" s="35" t="n">
        <v>0.968694286150637</v>
      </c>
      <c r="D998" s="35" t="n">
        <v>0.834043467635098</v>
      </c>
      <c r="E998" s="35" t="n">
        <v>-1.06194838051184</v>
      </c>
      <c r="F998" s="35" t="n">
        <v>-1.21563617602044</v>
      </c>
      <c r="G998" s="35" t="n">
        <v>0.7643969941461</v>
      </c>
      <c r="H998" s="35" t="n">
        <v>0.199920459650134</v>
      </c>
      <c r="I998" s="35" t="n">
        <v>0.835986636597487</v>
      </c>
      <c r="J998" s="35" t="n">
        <v>0.581588381782193</v>
      </c>
      <c r="K998" s="35" t="n">
        <v>-0.402086089637519</v>
      </c>
      <c r="L998" s="35" t="n">
        <v>-0.679757953392867</v>
      </c>
      <c r="M998" s="35" t="n">
        <v>0.440109722814911</v>
      </c>
    </row>
    <row r="999" customFormat="false" ht="15" hidden="false" customHeight="false" outlineLevel="0" collapsed="false">
      <c r="A999" s="2" t="n">
        <v>995</v>
      </c>
      <c r="B999" s="35" t="n">
        <v>0.891666983569529</v>
      </c>
      <c r="C999" s="35" t="n">
        <v>-1.61498949634714</v>
      </c>
      <c r="D999" s="35" t="n">
        <v>-1.08999660369775</v>
      </c>
      <c r="E999" s="35" t="n">
        <v>0.557912157947438</v>
      </c>
      <c r="F999" s="35" t="n">
        <v>-0.960062830442403</v>
      </c>
      <c r="G999" s="35" t="n">
        <v>-0.374588714620561</v>
      </c>
      <c r="H999" s="35" t="n">
        <v>-0.281961195036258</v>
      </c>
      <c r="I999" s="35" t="n">
        <v>0.30160884326385</v>
      </c>
      <c r="J999" s="35" t="n">
        <v>0.466873408075794</v>
      </c>
      <c r="K999" s="35" t="n">
        <v>-0.0459998312019189</v>
      </c>
      <c r="L999" s="35" t="n">
        <v>-1.60133844788041</v>
      </c>
      <c r="M999" s="35" t="n">
        <v>-0.913827020094886</v>
      </c>
      <c r="Y999" s="36" t="n">
        <v>47.9744274250062</v>
      </c>
    </row>
    <row r="1000" customFormat="false" ht="15" hidden="false" customHeight="false" outlineLevel="0" collapsed="false">
      <c r="A1000" s="2" t="n">
        <v>996</v>
      </c>
      <c r="B1000" s="35" t="n">
        <v>-0.7507021022932</v>
      </c>
      <c r="C1000" s="35" t="n">
        <v>1.59690582482301</v>
      </c>
      <c r="D1000" s="35" t="n">
        <v>-0.96194190247504</v>
      </c>
      <c r="E1000" s="35" t="n">
        <v>0.985222500718844</v>
      </c>
      <c r="F1000" s="35" t="n">
        <v>-0.838772768168233</v>
      </c>
      <c r="G1000" s="35" t="n">
        <v>-0.936576368515539</v>
      </c>
      <c r="H1000" s="35" t="n">
        <v>-0.450832448787975</v>
      </c>
      <c r="I1000" s="35" t="n">
        <v>0.123699782930518</v>
      </c>
      <c r="J1000" s="35" t="n">
        <v>0.640809504277826</v>
      </c>
      <c r="K1000" s="35" t="n">
        <v>0.222449236995683</v>
      </c>
      <c r="L1000" s="35" t="n">
        <v>0.824984072124496</v>
      </c>
      <c r="M1000" s="35" t="n">
        <v>1.1913742781929</v>
      </c>
    </row>
    <row r="1001" customFormat="false" ht="15" hidden="false" customHeight="false" outlineLevel="0" collapsed="false">
      <c r="A1001" s="2" t="n">
        <v>997</v>
      </c>
      <c r="B1001" s="35" t="n">
        <v>-0.365540940768314</v>
      </c>
      <c r="C1001" s="35" t="n">
        <v>0.850938962029095</v>
      </c>
      <c r="D1001" s="35" t="n">
        <v>0.802475947207685</v>
      </c>
      <c r="E1001" s="35" t="n">
        <v>-0.114986228822605</v>
      </c>
      <c r="F1001" s="35" t="n">
        <v>0.946878494437033</v>
      </c>
      <c r="G1001" s="35" t="n">
        <v>-0.233567209473254</v>
      </c>
      <c r="H1001" s="35" t="n">
        <v>-2.80990452784834</v>
      </c>
      <c r="I1001" s="35" t="n">
        <v>-1.14716705450222</v>
      </c>
      <c r="J1001" s="35" t="n">
        <v>1.77231040768316</v>
      </c>
      <c r="K1001" s="35" t="n">
        <v>1.27896787773297</v>
      </c>
      <c r="L1001" s="35" t="n">
        <v>-0.460014030556474</v>
      </c>
      <c r="M1001" s="35" t="n">
        <v>0.564274699947868</v>
      </c>
    </row>
    <row r="1002" customFormat="false" ht="15" hidden="false" customHeight="false" outlineLevel="0" collapsed="false">
      <c r="A1002" s="2" t="n">
        <v>998</v>
      </c>
      <c r="B1002" s="35" t="n">
        <v>-1.7271910960828</v>
      </c>
      <c r="C1002" s="35" t="n">
        <v>-0.323999138878231</v>
      </c>
      <c r="D1002" s="35" t="n">
        <v>0.282340912334295</v>
      </c>
      <c r="E1002" s="35" t="n">
        <v>-0.381616237900539</v>
      </c>
      <c r="F1002" s="35" t="n">
        <v>-1.31351240217693</v>
      </c>
      <c r="G1002" s="35" t="n">
        <v>-1.71839309609365</v>
      </c>
      <c r="H1002" s="35" t="n">
        <v>0.36022903873444</v>
      </c>
      <c r="I1002" s="35" t="n">
        <v>-2.23644137252271</v>
      </c>
      <c r="J1002" s="35" t="n">
        <v>0.911672481338988</v>
      </c>
      <c r="K1002" s="35" t="n">
        <v>-0.168524181417834</v>
      </c>
      <c r="L1002" s="35" t="n">
        <v>-0.405109831833207</v>
      </c>
      <c r="M1002" s="35" t="n">
        <v>-0.605416830090421</v>
      </c>
    </row>
    <row r="1003" customFormat="false" ht="15" hidden="false" customHeight="false" outlineLevel="0" collapsed="false">
      <c r="A1003" s="2" t="n">
        <v>999</v>
      </c>
      <c r="B1003" s="35" t="n">
        <v>1.2042310479088</v>
      </c>
      <c r="C1003" s="35" t="n">
        <v>-0.823971989841874</v>
      </c>
      <c r="D1003" s="35" t="n">
        <v>-1.61732387254049</v>
      </c>
      <c r="E1003" s="35" t="n">
        <v>-0.876858612202713</v>
      </c>
      <c r="F1003" s="35" t="n">
        <v>-0.0482146240694657</v>
      </c>
      <c r="G1003" s="35" t="n">
        <v>0.47479451540042</v>
      </c>
      <c r="H1003" s="35" t="n">
        <v>0.00424008457424983</v>
      </c>
      <c r="I1003" s="35" t="n">
        <v>1.33815326163958</v>
      </c>
      <c r="J1003" s="35" t="n">
        <v>1.48061108379968</v>
      </c>
      <c r="K1003" s="35" t="n">
        <v>0.266161777733681</v>
      </c>
      <c r="L1003" s="35" t="n">
        <v>0.0521181916800893</v>
      </c>
      <c r="M1003" s="35" t="n">
        <v>0.0220295209109025</v>
      </c>
    </row>
    <row r="1004" customFormat="false" ht="15" hidden="false" customHeight="false" outlineLevel="0" collapsed="false">
      <c r="A1004" s="2" t="n">
        <v>1000</v>
      </c>
      <c r="B1004" s="35" t="n">
        <v>-0.589251971294716</v>
      </c>
      <c r="C1004" s="35" t="n">
        <v>1.31001102380255</v>
      </c>
      <c r="D1004" s="35" t="n">
        <v>0.555718040234626</v>
      </c>
      <c r="E1004" s="35" t="n">
        <v>1.03481848836804</v>
      </c>
      <c r="F1004" s="35" t="n">
        <v>-2.65811086026849</v>
      </c>
      <c r="G1004" s="35" t="n">
        <v>0.41708505749465</v>
      </c>
      <c r="H1004" s="35" t="n">
        <v>-0.725120615026184</v>
      </c>
      <c r="I1004" s="35" t="n">
        <v>-1.00161860851102</v>
      </c>
      <c r="J1004" s="35" t="n">
        <v>-0.359066667351256</v>
      </c>
      <c r="K1004" s="35" t="n">
        <v>-0.0181355122614255</v>
      </c>
      <c r="L1004" s="35" t="n">
        <v>0.173862674538802</v>
      </c>
      <c r="M1004" s="35" t="n">
        <v>1.08402042338773</v>
      </c>
      <c r="S1004" s="36" t="n">
        <v>79.4947383960693</v>
      </c>
    </row>
    <row r="1005" customFormat="false" ht="15" hidden="false" customHeight="false" outlineLevel="0" collapsed="false">
      <c r="A1005" s="2" t="n">
        <v>1001</v>
      </c>
      <c r="B1005" s="35" t="n">
        <v>1.21096168292017</v>
      </c>
      <c r="C1005" s="35" t="n">
        <v>-0.294061333105722</v>
      </c>
      <c r="D1005" s="35" t="n">
        <v>0.700711657227465</v>
      </c>
      <c r="E1005" s="35" t="n">
        <v>-2.57237657288898</v>
      </c>
      <c r="F1005" s="35" t="n">
        <v>-0.605549162377785</v>
      </c>
      <c r="G1005" s="35" t="n">
        <v>0.627425702646338</v>
      </c>
      <c r="H1005" s="35" t="n">
        <v>0.831318301491664</v>
      </c>
      <c r="I1005" s="35" t="n">
        <v>-1.17002542234856</v>
      </c>
      <c r="J1005" s="35" t="n">
        <v>-1.94782748618211</v>
      </c>
      <c r="K1005" s="35" t="n">
        <v>-0.327726663240674</v>
      </c>
      <c r="L1005" s="35" t="n">
        <v>0.0477844558130674</v>
      </c>
      <c r="M1005" s="35" t="n">
        <v>-2.15012072882672</v>
      </c>
    </row>
    <row r="1006" customFormat="false" ht="15" hidden="false" customHeight="false" outlineLevel="0" collapsed="false">
      <c r="A1006" s="2" t="n">
        <v>1002</v>
      </c>
      <c r="B1006" s="35" t="n">
        <v>1.20678540534418</v>
      </c>
      <c r="C1006" s="35" t="n">
        <v>-0.73470321272936</v>
      </c>
      <c r="D1006" s="35" t="n">
        <v>-0.180417655552847</v>
      </c>
      <c r="E1006" s="35" t="n">
        <v>-0.751928636002827</v>
      </c>
      <c r="F1006" s="35" t="n">
        <v>-0.89500558878394</v>
      </c>
      <c r="G1006" s="35" t="n">
        <v>0.522357893734639</v>
      </c>
      <c r="H1006" s="35" t="n">
        <v>-0.842718693895656</v>
      </c>
      <c r="I1006" s="35" t="n">
        <v>0.236005940691832</v>
      </c>
      <c r="J1006" s="35" t="n">
        <v>0.17088343286762</v>
      </c>
      <c r="K1006" s="35" t="n">
        <v>-0.74371385003843</v>
      </c>
      <c r="L1006" s="35" t="n">
        <v>-0.402513926011404</v>
      </c>
      <c r="M1006" s="35" t="n">
        <v>-0.144883904649521</v>
      </c>
      <c r="T1006" s="36" t="n">
        <v>196.184075506498</v>
      </c>
    </row>
    <row r="1007" customFormat="false" ht="15" hidden="false" customHeight="false" outlineLevel="0" collapsed="false">
      <c r="A1007" s="2" t="n">
        <v>1003</v>
      </c>
      <c r="B1007" s="35" t="n">
        <v>0.484217023320967</v>
      </c>
      <c r="C1007" s="35" t="n">
        <v>-2.79017122359673</v>
      </c>
      <c r="D1007" s="35" t="n">
        <v>0.148713699947905</v>
      </c>
      <c r="E1007" s="35" t="n">
        <v>-0.0251991881414236</v>
      </c>
      <c r="F1007" s="35" t="n">
        <v>-0.295965139078908</v>
      </c>
      <c r="G1007" s="35" t="n">
        <v>-0.970309704470754</v>
      </c>
      <c r="H1007" s="35" t="n">
        <v>0.15271958131744</v>
      </c>
      <c r="I1007" s="35" t="n">
        <v>0.585205182819249</v>
      </c>
      <c r="J1007" s="35" t="n">
        <v>-0.333556245614087</v>
      </c>
      <c r="K1007" s="35" t="n">
        <v>-1.38179535973578</v>
      </c>
      <c r="L1007" s="35" t="n">
        <v>0.165680734764262</v>
      </c>
      <c r="M1007" s="35" t="n">
        <v>-0.44872514953831</v>
      </c>
    </row>
    <row r="1008" customFormat="false" ht="15" hidden="false" customHeight="false" outlineLevel="0" collapsed="false">
      <c r="A1008" s="2" t="n">
        <v>1004</v>
      </c>
      <c r="B1008" s="35" t="n">
        <v>0.198888064214325</v>
      </c>
      <c r="C1008" s="35" t="n">
        <v>0.407591374767005</v>
      </c>
      <c r="D1008" s="35" t="n">
        <v>0.947793846553688</v>
      </c>
      <c r="E1008" s="35" t="n">
        <v>-1.4780470865328</v>
      </c>
      <c r="F1008" s="35" t="n">
        <v>0.243449775087732</v>
      </c>
      <c r="G1008" s="35" t="n">
        <v>-0.00397059333949196</v>
      </c>
      <c r="H1008" s="35" t="n">
        <v>0.991340067976542</v>
      </c>
      <c r="I1008" s="35" t="n">
        <v>0.711907218932637</v>
      </c>
      <c r="J1008" s="35" t="n">
        <v>1.40321119648979</v>
      </c>
      <c r="K1008" s="35" t="n">
        <v>0.135757084719473</v>
      </c>
      <c r="L1008" s="35" t="n">
        <v>0.56979981885075</v>
      </c>
      <c r="M1008" s="35" t="n">
        <v>-0.0131792904399445</v>
      </c>
    </row>
    <row r="1009" customFormat="false" ht="15" hidden="false" customHeight="false" outlineLevel="0" collapsed="false">
      <c r="A1009" s="2" t="n">
        <v>1005</v>
      </c>
      <c r="B1009" s="35" t="n">
        <v>-1.06280630826518</v>
      </c>
      <c r="C1009" s="35" t="n">
        <v>-0.490800838148308</v>
      </c>
      <c r="D1009" s="35" t="n">
        <v>-0.141273625956415</v>
      </c>
      <c r="E1009" s="35" t="n">
        <v>0.000995369906808869</v>
      </c>
      <c r="F1009" s="35" t="n">
        <v>-0.342504658642374</v>
      </c>
      <c r="G1009" s="35" t="n">
        <v>0.570870502605411</v>
      </c>
      <c r="H1009" s="35" t="n">
        <v>-0.127900749903549</v>
      </c>
      <c r="I1009" s="35" t="n">
        <v>0.638240363950361</v>
      </c>
      <c r="J1009" s="35" t="n">
        <v>2.24329087884587</v>
      </c>
      <c r="K1009" s="35" t="n">
        <v>1.22625907120991</v>
      </c>
      <c r="L1009" s="35" t="n">
        <v>1.54000124576595</v>
      </c>
      <c r="M1009" s="35" t="n">
        <v>-0.230595739725837</v>
      </c>
      <c r="Q1009" s="36" t="n">
        <v>84.5127696589005</v>
      </c>
    </row>
    <row r="1010" customFormat="false" ht="15" hidden="false" customHeight="false" outlineLevel="0" collapsed="false">
      <c r="A1010" s="2" t="n">
        <v>1006</v>
      </c>
      <c r="B1010" s="35" t="n">
        <v>0.83899349244611</v>
      </c>
      <c r="C1010" s="35" t="n">
        <v>-0.406249825506059</v>
      </c>
      <c r="D1010" s="35" t="n">
        <v>-0.678934636507913</v>
      </c>
      <c r="E1010" s="35" t="n">
        <v>-0.710294855524271</v>
      </c>
      <c r="F1010" s="35" t="n">
        <v>-1.52374093374866</v>
      </c>
      <c r="G1010" s="35" t="n">
        <v>2.04877505954535</v>
      </c>
      <c r="H1010" s="35" t="n">
        <v>-0.830924548707663</v>
      </c>
      <c r="I1010" s="35" t="n">
        <v>0.464469781169979</v>
      </c>
      <c r="J1010" s="35" t="n">
        <v>0.0758005186939478</v>
      </c>
      <c r="K1010" s="35" t="n">
        <v>0.466857779732649</v>
      </c>
      <c r="L1010" s="35" t="n">
        <v>-0.738872743335106</v>
      </c>
      <c r="M1010" s="35" t="n">
        <v>0.236956326802697</v>
      </c>
      <c r="Q1010" s="36" t="n">
        <v>118.529112927091</v>
      </c>
    </row>
    <row r="1011" customFormat="false" ht="15" hidden="false" customHeight="false" outlineLevel="0" collapsed="false">
      <c r="A1011" s="2" t="n">
        <v>1007</v>
      </c>
      <c r="B1011" s="35" t="n">
        <v>0.597255540127914</v>
      </c>
      <c r="C1011" s="35" t="n">
        <v>1.08983571003633</v>
      </c>
      <c r="D1011" s="35" t="n">
        <v>-0.613342632116933</v>
      </c>
      <c r="E1011" s="35" t="n">
        <v>1.28417214649087</v>
      </c>
      <c r="F1011" s="35" t="n">
        <v>-0.535957043758745</v>
      </c>
      <c r="G1011" s="35" t="n">
        <v>1.06388521811542</v>
      </c>
      <c r="H1011" s="35" t="n">
        <v>1.41133396825161</v>
      </c>
      <c r="I1011" s="35" t="n">
        <v>1.23426854837563</v>
      </c>
      <c r="J1011" s="35" t="n">
        <v>1.97411409597621</v>
      </c>
      <c r="K1011" s="35" t="n">
        <v>-0.212747018257733</v>
      </c>
      <c r="L1011" s="35" t="n">
        <v>0.492977164493582</v>
      </c>
      <c r="M1011" s="35" t="n">
        <v>0.0889365749128863</v>
      </c>
      <c r="U1011" s="36" t="n">
        <v>62.274638414397</v>
      </c>
    </row>
    <row r="1012" customFormat="false" ht="15" hidden="false" customHeight="false" outlineLevel="0" collapsed="false">
      <c r="A1012" s="2" t="n">
        <v>1008</v>
      </c>
      <c r="B1012" s="35" t="n">
        <v>1.09238231275</v>
      </c>
      <c r="C1012" s="35" t="n">
        <v>-0.44415677837273</v>
      </c>
      <c r="D1012" s="35" t="n">
        <v>1.24652359226659</v>
      </c>
      <c r="E1012" s="35" t="n">
        <v>0.743039685133278</v>
      </c>
      <c r="F1012" s="35" t="n">
        <v>0.96667541581547</v>
      </c>
      <c r="G1012" s="35" t="n">
        <v>0.0775520775032816</v>
      </c>
      <c r="H1012" s="35" t="n">
        <v>1.05643750166542</v>
      </c>
      <c r="I1012" s="35" t="n">
        <v>0.314388777604603</v>
      </c>
      <c r="J1012" s="35" t="n">
        <v>1.75697567377817</v>
      </c>
      <c r="K1012" s="35" t="n">
        <v>-0.385760833697737</v>
      </c>
      <c r="L1012" s="35" t="n">
        <v>-1.8474099007169</v>
      </c>
      <c r="M1012" s="35" t="n">
        <v>0.416994111868257</v>
      </c>
      <c r="R1012" s="36" t="n">
        <v>138.384514430572</v>
      </c>
      <c r="X1012" s="36" t="n">
        <v>87.2437976701794</v>
      </c>
    </row>
    <row r="1013" customFormat="false" ht="15" hidden="false" customHeight="false" outlineLevel="0" collapsed="false">
      <c r="A1013" s="2" t="n">
        <v>1009</v>
      </c>
      <c r="B1013" s="35" t="n">
        <v>0.339358472981174</v>
      </c>
      <c r="C1013" s="35" t="n">
        <v>-1.72792007459779</v>
      </c>
      <c r="D1013" s="35" t="n">
        <v>-1.06287500468762</v>
      </c>
      <c r="E1013" s="35" t="n">
        <v>0.29000668553208</v>
      </c>
      <c r="F1013" s="35" t="n">
        <v>-0.740025410396807</v>
      </c>
      <c r="G1013" s="35" t="n">
        <v>0.161297421038505</v>
      </c>
      <c r="H1013" s="35" t="n">
        <v>0.814119613709614</v>
      </c>
      <c r="I1013" s="35" t="n">
        <v>-0.650432288126786</v>
      </c>
      <c r="J1013" s="35" t="n">
        <v>1.47825713040423</v>
      </c>
      <c r="K1013" s="35" t="n">
        <v>-0.00536832450381992</v>
      </c>
      <c r="L1013" s="35" t="n">
        <v>-1.36376221186614</v>
      </c>
      <c r="M1013" s="35" t="n">
        <v>-0.542564314058295</v>
      </c>
    </row>
    <row r="1014" customFormat="false" ht="15" hidden="false" customHeight="false" outlineLevel="0" collapsed="false">
      <c r="A1014" s="2" t="n">
        <v>1010</v>
      </c>
      <c r="B1014" s="35" t="n">
        <v>-1.23346541409414</v>
      </c>
      <c r="C1014" s="35" t="n">
        <v>2.29637756696115</v>
      </c>
      <c r="D1014" s="35" t="n">
        <v>0.994485573072739</v>
      </c>
      <c r="E1014" s="35" t="n">
        <v>1.29220437459288</v>
      </c>
      <c r="F1014" s="35" t="n">
        <v>0.943751918568008</v>
      </c>
      <c r="G1014" s="35" t="n">
        <v>-0.485647786215211</v>
      </c>
      <c r="H1014" s="35" t="n">
        <v>0.493396253387806</v>
      </c>
      <c r="I1014" s="35" t="n">
        <v>-0.765265953897653</v>
      </c>
      <c r="J1014" s="35" t="n">
        <v>-1.01840621932111</v>
      </c>
      <c r="K1014" s="35" t="n">
        <v>0.55326116999801</v>
      </c>
      <c r="L1014" s="35" t="n">
        <v>-1.25423071420796</v>
      </c>
      <c r="M1014" s="35" t="n">
        <v>-0.641328098752968</v>
      </c>
    </row>
    <row r="1015" customFormat="false" ht="15" hidden="false" customHeight="false" outlineLevel="0" collapsed="false">
      <c r="A1015" s="2" t="n">
        <v>1011</v>
      </c>
      <c r="B1015" s="35" t="n">
        <v>-1.14128833249951</v>
      </c>
      <c r="C1015" s="35" t="n">
        <v>-0.550548633387651</v>
      </c>
      <c r="D1015" s="35" t="n">
        <v>-0.0825055040928564</v>
      </c>
      <c r="E1015" s="35" t="n">
        <v>-0.655205360721548</v>
      </c>
      <c r="F1015" s="35" t="n">
        <v>-1.20399101192969</v>
      </c>
      <c r="G1015" s="35" t="n">
        <v>0.0345088154334024</v>
      </c>
      <c r="H1015" s="35" t="n">
        <v>-0.325274504015064</v>
      </c>
      <c r="I1015" s="35" t="n">
        <v>-0.6622089026692</v>
      </c>
      <c r="J1015" s="35" t="n">
        <v>1.56137752927708</v>
      </c>
      <c r="K1015" s="35" t="n">
        <v>0.581945317039329</v>
      </c>
      <c r="L1015" s="35" t="n">
        <v>0.00428804562331532</v>
      </c>
      <c r="M1015" s="35" t="n">
        <v>-0.332278558986383</v>
      </c>
    </row>
    <row r="1016" customFormat="false" ht="15" hidden="false" customHeight="false" outlineLevel="0" collapsed="false">
      <c r="A1016" s="2" t="n">
        <v>1012</v>
      </c>
      <c r="B1016" s="35" t="n">
        <v>0.934946380924128</v>
      </c>
      <c r="C1016" s="35" t="n">
        <v>1.36107237354004</v>
      </c>
      <c r="D1016" s="35" t="n">
        <v>0.175224193452091</v>
      </c>
      <c r="E1016" s="35" t="n">
        <v>1.39231090209223</v>
      </c>
      <c r="F1016" s="35" t="n">
        <v>-0.347242139906982</v>
      </c>
      <c r="G1016" s="35" t="n">
        <v>1.37439744200984</v>
      </c>
      <c r="H1016" s="35" t="n">
        <v>-0.438732945540344</v>
      </c>
      <c r="I1016" s="35" t="n">
        <v>-0.798183339712597</v>
      </c>
      <c r="J1016" s="35" t="n">
        <v>-0.227016814746644</v>
      </c>
      <c r="K1016" s="35" t="n">
        <v>0.261277497207387</v>
      </c>
      <c r="L1016" s="35" t="n">
        <v>-0.531246865739673</v>
      </c>
      <c r="M1016" s="35" t="n">
        <v>-0.437613379724138</v>
      </c>
    </row>
    <row r="1017" customFormat="false" ht="15" hidden="false" customHeight="false" outlineLevel="0" collapsed="false">
      <c r="A1017" s="2" t="n">
        <v>1013</v>
      </c>
      <c r="B1017" s="35" t="n">
        <v>1.64226416456466</v>
      </c>
      <c r="C1017" s="35" t="n">
        <v>0.0925211687287778</v>
      </c>
      <c r="D1017" s="35" t="n">
        <v>-0.68470555292251</v>
      </c>
      <c r="E1017" s="35" t="n">
        <v>0.817311155442208</v>
      </c>
      <c r="F1017" s="35" t="n">
        <v>0.354061583367347</v>
      </c>
      <c r="G1017" s="35" t="n">
        <v>-1.39063607669827</v>
      </c>
      <c r="H1017" s="35" t="n">
        <v>-1.10159028048459</v>
      </c>
      <c r="I1017" s="35" t="n">
        <v>-1.43605744937951</v>
      </c>
      <c r="J1017" s="35" t="n">
        <v>-0.408478231638745</v>
      </c>
      <c r="K1017" s="35" t="n">
        <v>0.945594921773658</v>
      </c>
      <c r="L1017" s="35" t="n">
        <v>2.77279855471809</v>
      </c>
      <c r="M1017" s="35" t="n">
        <v>-0.48603216663005</v>
      </c>
    </row>
    <row r="1018" customFormat="false" ht="15" hidden="false" customHeight="false" outlineLevel="0" collapsed="false">
      <c r="A1018" s="2" t="n">
        <v>1014</v>
      </c>
      <c r="B1018" s="35" t="n">
        <v>-0.256847226834456</v>
      </c>
      <c r="C1018" s="35" t="n">
        <v>-0.362276951170698</v>
      </c>
      <c r="D1018" s="35" t="n">
        <v>0.71948444208765</v>
      </c>
      <c r="E1018" s="35" t="n">
        <v>0.624046784288111</v>
      </c>
      <c r="F1018" s="35" t="n">
        <v>0.568071892325638</v>
      </c>
      <c r="G1018" s="35" t="n">
        <v>-0.849174095157757</v>
      </c>
      <c r="H1018" s="35" t="n">
        <v>0.69133874181977</v>
      </c>
      <c r="I1018" s="35" t="n">
        <v>-0.752305588693957</v>
      </c>
      <c r="J1018" s="35" t="n">
        <v>0.104799499552352</v>
      </c>
      <c r="K1018" s="35" t="n">
        <v>0.164032086170576</v>
      </c>
      <c r="L1018" s="35" t="n">
        <v>0.56183736765258</v>
      </c>
      <c r="M1018" s="35" t="n">
        <v>-1.16171743510455</v>
      </c>
    </row>
    <row r="1019" customFormat="false" ht="15" hidden="false" customHeight="false" outlineLevel="0" collapsed="false">
      <c r="A1019" s="2" t="n">
        <v>1015</v>
      </c>
      <c r="B1019" s="35" t="n">
        <v>-0.0704347369084335</v>
      </c>
      <c r="C1019" s="35" t="n">
        <v>-0.0237079427254351</v>
      </c>
      <c r="D1019" s="35" t="n">
        <v>-1.12131697888567</v>
      </c>
      <c r="E1019" s="35" t="n">
        <v>-1.35622232133874</v>
      </c>
      <c r="F1019" s="35" t="n">
        <v>1.95497883232598</v>
      </c>
      <c r="G1019" s="35" t="n">
        <v>-1.86034049715337</v>
      </c>
      <c r="H1019" s="35" t="n">
        <v>-1.98025974825093</v>
      </c>
      <c r="I1019" s="35" t="n">
        <v>-2.02125422911552</v>
      </c>
      <c r="J1019" s="35" t="n">
        <v>0.634452601489964</v>
      </c>
      <c r="K1019" s="35" t="n">
        <v>1.09949064855695</v>
      </c>
      <c r="L1019" s="35" t="n">
        <v>-0.890920164063926</v>
      </c>
      <c r="M1019" s="35" t="n">
        <v>-0.546017012507694</v>
      </c>
      <c r="T1019" s="36" t="n">
        <v>201.144493859333</v>
      </c>
    </row>
    <row r="1020" customFormat="false" ht="15" hidden="false" customHeight="false" outlineLevel="0" collapsed="false">
      <c r="A1020" s="2" t="n">
        <v>1016</v>
      </c>
      <c r="B1020" s="35" t="n">
        <v>0.32245949917664</v>
      </c>
      <c r="C1020" s="35" t="n">
        <v>0.83584119617276</v>
      </c>
      <c r="D1020" s="35" t="n">
        <v>0.366933173512555</v>
      </c>
      <c r="E1020" s="35" t="n">
        <v>0.234190408372975</v>
      </c>
      <c r="F1020" s="35" t="n">
        <v>-1.16251181225037</v>
      </c>
      <c r="G1020" s="35" t="n">
        <v>0.383998433829701</v>
      </c>
      <c r="H1020" s="35" t="n">
        <v>-1.56523977983137</v>
      </c>
      <c r="I1020" s="35" t="n">
        <v>-0.501972570675921</v>
      </c>
      <c r="J1020" s="35" t="n">
        <v>-1.14717067267732</v>
      </c>
      <c r="K1020" s="35" t="n">
        <v>0.539122238534989</v>
      </c>
      <c r="L1020" s="35" t="n">
        <v>1.04702896409492</v>
      </c>
      <c r="M1020" s="35" t="n">
        <v>-0.594344588494875</v>
      </c>
      <c r="W1020" s="36" t="n">
        <v>61.0771210235191</v>
      </c>
      <c r="Y1020" s="36" t="n">
        <v>218.914023484175</v>
      </c>
    </row>
    <row r="1021" customFormat="false" ht="15" hidden="false" customHeight="false" outlineLevel="0" collapsed="false">
      <c r="A1021" s="2" t="n">
        <v>1017</v>
      </c>
      <c r="B1021" s="35" t="n">
        <v>0.209100640374433</v>
      </c>
      <c r="C1021" s="35" t="n">
        <v>-0.0300895934114953</v>
      </c>
      <c r="D1021" s="35" t="n">
        <v>-0.47267729953453</v>
      </c>
      <c r="E1021" s="35" t="n">
        <v>-1.35280379197111</v>
      </c>
      <c r="F1021" s="35" t="n">
        <v>-0.712652652413192</v>
      </c>
      <c r="G1021" s="35" t="n">
        <v>-1.41944901653797</v>
      </c>
      <c r="H1021" s="35" t="n">
        <v>1.60736752929711</v>
      </c>
      <c r="I1021" s="35" t="n">
        <v>1.67497280911496</v>
      </c>
      <c r="J1021" s="35" t="n">
        <v>-1.50206150271033</v>
      </c>
      <c r="K1021" s="35" t="n">
        <v>-1.23746436498856</v>
      </c>
      <c r="L1021" s="35" t="n">
        <v>-0.551602968935165</v>
      </c>
      <c r="M1021" s="35" t="n">
        <v>-0.969983568828052</v>
      </c>
    </row>
    <row r="1022" customFormat="false" ht="15" hidden="false" customHeight="false" outlineLevel="0" collapsed="false">
      <c r="A1022" s="2" t="n">
        <v>1018</v>
      </c>
      <c r="B1022" s="35" t="n">
        <v>0.298260352093716</v>
      </c>
      <c r="C1022" s="35" t="n">
        <v>0.266887323551152</v>
      </c>
      <c r="D1022" s="35" t="n">
        <v>-0.220654536180532</v>
      </c>
      <c r="E1022" s="35" t="n">
        <v>-1.1365543226319</v>
      </c>
      <c r="F1022" s="35" t="n">
        <v>0.162104375134679</v>
      </c>
      <c r="G1022" s="35" t="n">
        <v>-1.7629009363358</v>
      </c>
      <c r="H1022" s="35" t="n">
        <v>0.123023041764573</v>
      </c>
      <c r="I1022" s="35" t="n">
        <v>-2.18086256180253</v>
      </c>
      <c r="J1022" s="35" t="n">
        <v>-0.17674511589123</v>
      </c>
      <c r="K1022" s="35" t="n">
        <v>-0.567453936312865</v>
      </c>
      <c r="L1022" s="35" t="n">
        <v>0.605048949526687</v>
      </c>
      <c r="M1022" s="35" t="n">
        <v>0.082224520716229</v>
      </c>
    </row>
    <row r="1023" customFormat="false" ht="15" hidden="false" customHeight="false" outlineLevel="0" collapsed="false">
      <c r="A1023" s="2" t="n">
        <v>1019</v>
      </c>
      <c r="B1023" s="35" t="n">
        <v>-0.261293711911975</v>
      </c>
      <c r="C1023" s="35" t="n">
        <v>1.54584768892304</v>
      </c>
      <c r="D1023" s="35" t="n">
        <v>0.532438744689962</v>
      </c>
      <c r="E1023" s="35" t="n">
        <v>-0.0867159075685087</v>
      </c>
      <c r="F1023" s="35" t="n">
        <v>-0.0663674915844673</v>
      </c>
      <c r="G1023" s="35" t="n">
        <v>1.15561064724834</v>
      </c>
      <c r="H1023" s="35" t="n">
        <v>-1.40012868383917</v>
      </c>
      <c r="I1023" s="35" t="n">
        <v>0.921701007733686</v>
      </c>
      <c r="J1023" s="35" t="n">
        <v>-1.35034792833058</v>
      </c>
      <c r="K1023" s="35" t="n">
        <v>1.74244531591325</v>
      </c>
      <c r="L1023" s="35" t="n">
        <v>-0.0451113961415</v>
      </c>
      <c r="M1023" s="35" t="n">
        <v>-0.084808383563517</v>
      </c>
      <c r="N1023" s="36" t="n">
        <v>150.543254373121</v>
      </c>
    </row>
    <row r="1024" customFormat="false" ht="15" hidden="false" customHeight="false" outlineLevel="0" collapsed="false">
      <c r="A1024" s="2" t="n">
        <v>1020</v>
      </c>
      <c r="B1024" s="35" t="n">
        <v>0.187890558053452</v>
      </c>
      <c r="C1024" s="35" t="n">
        <v>1.30372976704</v>
      </c>
      <c r="D1024" s="35" t="n">
        <v>1.44665348697187</v>
      </c>
      <c r="E1024" s="35" t="n">
        <v>0.0577168795305432</v>
      </c>
      <c r="F1024" s="35" t="n">
        <v>-0.140494545772572</v>
      </c>
      <c r="G1024" s="35" t="n">
        <v>-0.145128869930863</v>
      </c>
      <c r="H1024" s="35" t="n">
        <v>-0.432906624049375</v>
      </c>
      <c r="I1024" s="35" t="n">
        <v>-0.565611287584941</v>
      </c>
      <c r="J1024" s="35" t="n">
        <v>-1.44209585456889</v>
      </c>
      <c r="K1024" s="35" t="n">
        <v>0.588935926534234</v>
      </c>
      <c r="L1024" s="35" t="n">
        <v>0.0147628500264427</v>
      </c>
      <c r="M1024" s="35" t="n">
        <v>-0.445216503803649</v>
      </c>
    </row>
    <row r="1025" customFormat="false" ht="15" hidden="false" customHeight="false" outlineLevel="0" collapsed="false">
      <c r="A1025" s="2" t="n">
        <v>1021</v>
      </c>
      <c r="B1025" s="35" t="n">
        <v>-0.578357806406719</v>
      </c>
      <c r="C1025" s="35" t="n">
        <v>1.29190692706782</v>
      </c>
      <c r="D1025" s="35" t="n">
        <v>-1.20004850118302</v>
      </c>
      <c r="E1025" s="35" t="n">
        <v>0.102991009631361</v>
      </c>
      <c r="F1025" s="35" t="n">
        <v>-0.371343348757767</v>
      </c>
      <c r="G1025" s="35" t="n">
        <v>-0.725130883333506</v>
      </c>
      <c r="H1025" s="35" t="n">
        <v>-1.69859525008815</v>
      </c>
      <c r="I1025" s="35" t="n">
        <v>2.27508412158379</v>
      </c>
      <c r="J1025" s="35" t="n">
        <v>-0.095377579746677</v>
      </c>
      <c r="K1025" s="35" t="n">
        <v>1.08439739859179</v>
      </c>
      <c r="L1025" s="35" t="n">
        <v>-1.06853309061565</v>
      </c>
      <c r="M1025" s="35" t="n">
        <v>-1.29623453761149</v>
      </c>
    </row>
    <row r="1026" customFormat="false" ht="15" hidden="false" customHeight="false" outlineLevel="0" collapsed="false">
      <c r="A1026" s="2" t="n">
        <v>1022</v>
      </c>
      <c r="B1026" s="35" t="n">
        <v>-0.121477197722394</v>
      </c>
      <c r="C1026" s="35" t="n">
        <v>0.176654539073222</v>
      </c>
      <c r="D1026" s="35" t="n">
        <v>2.17708764189648</v>
      </c>
      <c r="E1026" s="35" t="n">
        <v>0.0628333273715436</v>
      </c>
      <c r="F1026" s="35" t="n">
        <v>0.223636270564762</v>
      </c>
      <c r="G1026" s="35" t="n">
        <v>0.311974029658223</v>
      </c>
      <c r="H1026" s="35" t="n">
        <v>-0.562344394991362</v>
      </c>
      <c r="I1026" s="35" t="n">
        <v>-1.1376254314819</v>
      </c>
      <c r="J1026" s="35" t="n">
        <v>1.35785719882889</v>
      </c>
      <c r="K1026" s="35" t="n">
        <v>0.194234250406963</v>
      </c>
      <c r="L1026" s="35" t="n">
        <v>-0.138876674951549</v>
      </c>
      <c r="M1026" s="35" t="n">
        <v>1.30276821987324</v>
      </c>
      <c r="Q1026" s="36" t="n">
        <v>108.972740806191</v>
      </c>
    </row>
    <row r="1027" customFormat="false" ht="15" hidden="false" customHeight="false" outlineLevel="0" collapsed="false">
      <c r="A1027" s="2" t="n">
        <v>1023</v>
      </c>
      <c r="B1027" s="35" t="n">
        <v>0.659613341605929</v>
      </c>
      <c r="C1027" s="35" t="n">
        <v>0.199052434300438</v>
      </c>
      <c r="D1027" s="35" t="n">
        <v>-0.0539454778445191</v>
      </c>
      <c r="E1027" s="35" t="n">
        <v>1.54593496292284</v>
      </c>
      <c r="F1027" s="35" t="n">
        <v>-1.11084233722008</v>
      </c>
      <c r="G1027" s="35" t="n">
        <v>-0.111706734888003</v>
      </c>
      <c r="H1027" s="35" t="n">
        <v>2.33088552767012</v>
      </c>
      <c r="I1027" s="35" t="n">
        <v>1.09542163049752</v>
      </c>
      <c r="J1027" s="35" t="n">
        <v>1.45712750077891</v>
      </c>
      <c r="K1027" s="35" t="n">
        <v>0.485374821692934</v>
      </c>
      <c r="L1027" s="35" t="n">
        <v>-0.814867192234379</v>
      </c>
      <c r="M1027" s="35" t="n">
        <v>1.08081473681401</v>
      </c>
      <c r="O1027" s="36" t="n">
        <v>50.0183454253385</v>
      </c>
    </row>
    <row r="1028" customFormat="false" ht="15" hidden="false" customHeight="false" outlineLevel="0" collapsed="false">
      <c r="A1028" s="2" t="n">
        <v>1024</v>
      </c>
      <c r="B1028" s="35" t="n">
        <v>0.038244239593292</v>
      </c>
      <c r="C1028" s="35" t="n">
        <v>-0.169343544152458</v>
      </c>
      <c r="D1028" s="35" t="n">
        <v>1.40483726997194</v>
      </c>
      <c r="E1028" s="35" t="n">
        <v>0.0242701991190591</v>
      </c>
      <c r="F1028" s="35" t="n">
        <v>1.04626822330279</v>
      </c>
      <c r="G1028" s="35" t="n">
        <v>-0.483335235127391</v>
      </c>
      <c r="H1028" s="35" t="n">
        <v>0.00715054962057883</v>
      </c>
      <c r="I1028" s="35" t="n">
        <v>0.377770809705496</v>
      </c>
      <c r="J1028" s="35" t="n">
        <v>-1.36726620903346</v>
      </c>
      <c r="K1028" s="35" t="n">
        <v>-1.12263662576606</v>
      </c>
      <c r="L1028" s="35" t="n">
        <v>1.78175445606294</v>
      </c>
      <c r="M1028" s="35" t="n">
        <v>-1.1915060646175</v>
      </c>
    </row>
    <row r="1029" customFormat="false" ht="15" hidden="false" customHeight="false" outlineLevel="0" collapsed="false">
      <c r="A1029" s="2" t="n">
        <v>1025</v>
      </c>
      <c r="B1029" s="35" t="n">
        <v>-0.647582188582881</v>
      </c>
      <c r="C1029" s="35" t="n">
        <v>1.08380626747102</v>
      </c>
      <c r="D1029" s="35" t="n">
        <v>-1.40355481345104</v>
      </c>
      <c r="E1029" s="35" t="n">
        <v>-1.04741429616924</v>
      </c>
      <c r="F1029" s="35" t="n">
        <v>0.193967256488454</v>
      </c>
      <c r="G1029" s="35" t="n">
        <v>-0.0305014664965915</v>
      </c>
      <c r="H1029" s="35" t="n">
        <v>-2.01443086036904</v>
      </c>
      <c r="I1029" s="35" t="n">
        <v>-0.211927975447864</v>
      </c>
      <c r="J1029" s="35" t="n">
        <v>0.396577458664889</v>
      </c>
      <c r="K1029" s="35" t="n">
        <v>0.796655483916246</v>
      </c>
      <c r="L1029" s="35" t="n">
        <v>-1.70137906487207</v>
      </c>
      <c r="M1029" s="35" t="n">
        <v>0.159478202801982</v>
      </c>
    </row>
    <row r="1030" customFormat="false" ht="15" hidden="false" customHeight="false" outlineLevel="0" collapsed="false">
      <c r="A1030" s="2" t="n">
        <v>1026</v>
      </c>
      <c r="B1030" s="35" t="n">
        <v>0.273096506111194</v>
      </c>
      <c r="C1030" s="35" t="n">
        <v>0.70198857079419</v>
      </c>
      <c r="D1030" s="35" t="n">
        <v>-0.278981590297589</v>
      </c>
      <c r="E1030" s="35" t="n">
        <v>-0.281476620427469</v>
      </c>
      <c r="F1030" s="35" t="n">
        <v>0.624538484665129</v>
      </c>
      <c r="G1030" s="35" t="n">
        <v>-0.863281639556766</v>
      </c>
      <c r="H1030" s="35" t="n">
        <v>0.293702201643232</v>
      </c>
      <c r="I1030" s="35" t="n">
        <v>0.896445294769988</v>
      </c>
      <c r="J1030" s="35" t="n">
        <v>-0.668396173699186</v>
      </c>
      <c r="K1030" s="35" t="n">
        <v>-1.10642417138866</v>
      </c>
      <c r="L1030" s="35" t="n">
        <v>0.241431663837966</v>
      </c>
      <c r="M1030" s="35" t="n">
        <v>0.801927141097943</v>
      </c>
    </row>
    <row r="1031" customFormat="false" ht="15" hidden="false" customHeight="false" outlineLevel="0" collapsed="false">
      <c r="A1031" s="2" t="n">
        <v>1027</v>
      </c>
      <c r="B1031" s="35" t="n">
        <v>-1.12452791270757</v>
      </c>
      <c r="C1031" s="35" t="n">
        <v>-0.264827357198785</v>
      </c>
      <c r="D1031" s="35" t="n">
        <v>0.990081283282866</v>
      </c>
      <c r="E1031" s="35" t="n">
        <v>-0.560770898948908</v>
      </c>
      <c r="F1031" s="35" t="n">
        <v>0.254269899468302</v>
      </c>
      <c r="G1031" s="35" t="n">
        <v>0.420192290730084</v>
      </c>
      <c r="H1031" s="35" t="n">
        <v>-1.14678730422692</v>
      </c>
      <c r="I1031" s="35" t="n">
        <v>0.224631566765623</v>
      </c>
      <c r="J1031" s="35" t="n">
        <v>0.312233350045523</v>
      </c>
      <c r="K1031" s="35" t="n">
        <v>0.214505223774261</v>
      </c>
      <c r="L1031" s="35" t="n">
        <v>-0.255580200062898</v>
      </c>
      <c r="M1031" s="35" t="n">
        <v>0.391562001876738</v>
      </c>
    </row>
    <row r="1032" customFormat="false" ht="15" hidden="false" customHeight="false" outlineLevel="0" collapsed="false">
      <c r="A1032" s="2" t="n">
        <v>1028</v>
      </c>
      <c r="B1032" s="35" t="n">
        <v>-0.679049297481668</v>
      </c>
      <c r="C1032" s="35" t="n">
        <v>-0.434394827412789</v>
      </c>
      <c r="D1032" s="35" t="n">
        <v>-1.15005222913328</v>
      </c>
      <c r="E1032" s="35" t="n">
        <v>-1.4031711463327</v>
      </c>
      <c r="F1032" s="35" t="n">
        <v>0.488826699932122</v>
      </c>
      <c r="G1032" s="35" t="n">
        <v>1.40884515110683</v>
      </c>
      <c r="H1032" s="35" t="n">
        <v>0.788915658717397</v>
      </c>
      <c r="I1032" s="35" t="n">
        <v>-0.283278836385601</v>
      </c>
      <c r="J1032" s="35" t="n">
        <v>0.724443465345838</v>
      </c>
      <c r="K1032" s="35" t="n">
        <v>0.0768070619977727</v>
      </c>
      <c r="L1032" s="35" t="n">
        <v>-1.27446579906159</v>
      </c>
      <c r="M1032" s="35" t="n">
        <v>-0.265266760860365</v>
      </c>
    </row>
    <row r="1033" customFormat="false" ht="15" hidden="false" customHeight="false" outlineLevel="0" collapsed="false">
      <c r="A1033" s="2" t="n">
        <v>1029</v>
      </c>
      <c r="B1033" s="35" t="n">
        <v>-1.07313370708077</v>
      </c>
      <c r="C1033" s="35" t="n">
        <v>2.27102737564632</v>
      </c>
      <c r="D1033" s="35" t="n">
        <v>0.202533981701953</v>
      </c>
      <c r="E1033" s="35" t="n">
        <v>-1.32475098975682</v>
      </c>
      <c r="F1033" s="35" t="n">
        <v>-0.50058919288456</v>
      </c>
      <c r="G1033" s="35" t="n">
        <v>0.237022274645049</v>
      </c>
      <c r="H1033" s="35" t="n">
        <v>1.14913828326498</v>
      </c>
      <c r="I1033" s="35" t="n">
        <v>0.363517876849881</v>
      </c>
      <c r="J1033" s="35" t="n">
        <v>1.37395867481771</v>
      </c>
      <c r="K1033" s="35" t="n">
        <v>1.09192058994767</v>
      </c>
      <c r="L1033" s="35" t="n">
        <v>0.30024926029656</v>
      </c>
      <c r="M1033" s="35" t="n">
        <v>-0.5789967903402</v>
      </c>
    </row>
    <row r="1034" customFormat="false" ht="15" hidden="false" customHeight="false" outlineLevel="0" collapsed="false">
      <c r="A1034" s="2" t="n">
        <v>1030</v>
      </c>
      <c r="B1034" s="35" t="n">
        <v>0.257582238115815</v>
      </c>
      <c r="C1034" s="35" t="n">
        <v>0.03657590842517</v>
      </c>
      <c r="D1034" s="35" t="n">
        <v>-1.85517584070419</v>
      </c>
      <c r="E1034" s="35" t="n">
        <v>0.507282306301267</v>
      </c>
      <c r="F1034" s="35" t="n">
        <v>-1.11215294022226</v>
      </c>
      <c r="G1034" s="35" t="n">
        <v>0.329291739678982</v>
      </c>
      <c r="H1034" s="35" t="n">
        <v>-0.401912457226053</v>
      </c>
      <c r="I1034" s="35" t="n">
        <v>-0.117069747260284</v>
      </c>
      <c r="J1034" s="35" t="n">
        <v>0.721996400161742</v>
      </c>
      <c r="K1034" s="35" t="n">
        <v>-0.329856436361273</v>
      </c>
      <c r="L1034" s="35" t="n">
        <v>-0.210311637772926</v>
      </c>
      <c r="M1034" s="35" t="n">
        <v>-0.324994231690414</v>
      </c>
    </row>
    <row r="1035" customFormat="false" ht="15" hidden="false" customHeight="false" outlineLevel="0" collapsed="false">
      <c r="A1035" s="2" t="n">
        <v>1031</v>
      </c>
      <c r="B1035" s="35" t="n">
        <v>0.616361535945783</v>
      </c>
      <c r="C1035" s="35" t="n">
        <v>1.44959807680416</v>
      </c>
      <c r="D1035" s="35" t="n">
        <v>0.254696514059852</v>
      </c>
      <c r="E1035" s="35" t="n">
        <v>0.319511194642966</v>
      </c>
      <c r="F1035" s="35" t="n">
        <v>1.21501482084862</v>
      </c>
      <c r="G1035" s="35" t="n">
        <v>-0.145329362393367</v>
      </c>
      <c r="H1035" s="35" t="n">
        <v>-0.724847600030642</v>
      </c>
      <c r="I1035" s="35" t="n">
        <v>1.35362158483321</v>
      </c>
      <c r="J1035" s="35" t="n">
        <v>0.351958203019921</v>
      </c>
      <c r="K1035" s="35" t="n">
        <v>0.280521960617224</v>
      </c>
      <c r="L1035" s="35" t="n">
        <v>0.865922919257155</v>
      </c>
      <c r="M1035" s="35" t="n">
        <v>-0.809081386136071</v>
      </c>
    </row>
    <row r="1036" customFormat="false" ht="15" hidden="false" customHeight="false" outlineLevel="0" collapsed="false">
      <c r="A1036" s="2" t="n">
        <v>1032</v>
      </c>
      <c r="B1036" s="35" t="n">
        <v>-0.394911611496271</v>
      </c>
      <c r="C1036" s="35" t="n">
        <v>0.425435785899371</v>
      </c>
      <c r="D1036" s="35" t="n">
        <v>-0.704753535306876</v>
      </c>
      <c r="E1036" s="35" t="n">
        <v>-0.648372336081375</v>
      </c>
      <c r="F1036" s="35" t="n">
        <v>0.09875275711951</v>
      </c>
      <c r="G1036" s="35" t="n">
        <v>0.395866785737812</v>
      </c>
      <c r="H1036" s="35" t="n">
        <v>-0.399027826482266</v>
      </c>
      <c r="I1036" s="35" t="n">
        <v>1.96683715480168</v>
      </c>
      <c r="J1036" s="35" t="n">
        <v>-0.240485166139705</v>
      </c>
      <c r="K1036" s="35" t="n">
        <v>-1.08198250322543</v>
      </c>
      <c r="L1036" s="35" t="n">
        <v>1.02624490891813</v>
      </c>
      <c r="M1036" s="35" t="n">
        <v>-0.312817994200846</v>
      </c>
    </row>
    <row r="1037" customFormat="false" ht="15" hidden="false" customHeight="false" outlineLevel="0" collapsed="false">
      <c r="A1037" s="2" t="n">
        <v>1033</v>
      </c>
      <c r="B1037" s="35" t="n">
        <v>-0.92282761080968</v>
      </c>
      <c r="C1037" s="35" t="n">
        <v>0.639138110761622</v>
      </c>
      <c r="D1037" s="35" t="n">
        <v>-0.0114464655311525</v>
      </c>
      <c r="E1037" s="35" t="n">
        <v>0.865345228656856</v>
      </c>
      <c r="F1037" s="35" t="n">
        <v>0.201342834507695</v>
      </c>
      <c r="G1037" s="35" t="n">
        <v>0.227578881739437</v>
      </c>
      <c r="H1037" s="35" t="n">
        <v>0.130373018470994</v>
      </c>
      <c r="I1037" s="35" t="n">
        <v>0.55569997098495</v>
      </c>
      <c r="J1037" s="35" t="n">
        <v>0.720633313970981</v>
      </c>
      <c r="K1037" s="35" t="n">
        <v>1.56257610561114</v>
      </c>
      <c r="L1037" s="35" t="n">
        <v>-1.55478495074094</v>
      </c>
      <c r="M1037" s="35" t="n">
        <v>-0.657250474541437</v>
      </c>
    </row>
    <row r="1038" customFormat="false" ht="15" hidden="false" customHeight="false" outlineLevel="0" collapsed="false">
      <c r="A1038" s="2" t="n">
        <v>1034</v>
      </c>
      <c r="B1038" s="35" t="n">
        <v>0.441867629462874</v>
      </c>
      <c r="C1038" s="35" t="n">
        <v>-0.99050411525453</v>
      </c>
      <c r="D1038" s="35" t="n">
        <v>1.12541584869715</v>
      </c>
      <c r="E1038" s="35" t="n">
        <v>0.264261496490888</v>
      </c>
      <c r="F1038" s="35" t="n">
        <v>-0.823530576047031</v>
      </c>
      <c r="G1038" s="35" t="n">
        <v>0.0795739967353976</v>
      </c>
      <c r="H1038" s="35" t="n">
        <v>-0.179515895771227</v>
      </c>
      <c r="I1038" s="35" t="n">
        <v>0.65840809846963</v>
      </c>
      <c r="J1038" s="35" t="n">
        <v>-0.163974041234638</v>
      </c>
      <c r="K1038" s="35" t="n">
        <v>0.531607234241407</v>
      </c>
      <c r="L1038" s="35" t="n">
        <v>0.919128857589635</v>
      </c>
      <c r="M1038" s="35" t="n">
        <v>-0.0684561169392473</v>
      </c>
    </row>
    <row r="1039" customFormat="false" ht="15" hidden="false" customHeight="false" outlineLevel="0" collapsed="false">
      <c r="A1039" s="2" t="n">
        <v>1035</v>
      </c>
      <c r="B1039" s="35" t="n">
        <v>0.221302447162843</v>
      </c>
      <c r="C1039" s="35" t="n">
        <v>-0.746726735517232</v>
      </c>
      <c r="D1039" s="35" t="n">
        <v>-0.0708618190748941</v>
      </c>
      <c r="E1039" s="35" t="n">
        <v>1.07439237667176</v>
      </c>
      <c r="F1039" s="35" t="n">
        <v>0.334317224363144</v>
      </c>
      <c r="G1039" s="35" t="n">
        <v>0.43456406549459</v>
      </c>
      <c r="H1039" s="35" t="n">
        <v>1.44005659009395</v>
      </c>
      <c r="I1039" s="35" t="n">
        <v>1.88097983874199</v>
      </c>
      <c r="J1039" s="35" t="n">
        <v>-1.4631902781468</v>
      </c>
      <c r="K1039" s="35" t="n">
        <v>1.60448757606939</v>
      </c>
      <c r="L1039" s="35" t="n">
        <v>-1.79723240227495</v>
      </c>
      <c r="M1039" s="35" t="n">
        <v>1.31076462010495</v>
      </c>
      <c r="Q1039" s="36" t="n">
        <v>117.373742831999</v>
      </c>
      <c r="W1039" s="36" t="n">
        <v>102.008618562848</v>
      </c>
    </row>
    <row r="1040" customFormat="false" ht="15" hidden="false" customHeight="false" outlineLevel="0" collapsed="false">
      <c r="A1040" s="2" t="n">
        <v>1036</v>
      </c>
      <c r="B1040" s="35" t="n">
        <v>-1.60253260762043</v>
      </c>
      <c r="C1040" s="35" t="n">
        <v>-0.0552787562008775</v>
      </c>
      <c r="D1040" s="35" t="n">
        <v>-0.156169575106275</v>
      </c>
      <c r="E1040" s="35" t="n">
        <v>0.314612567667072</v>
      </c>
      <c r="F1040" s="35" t="n">
        <v>-0.326003445281915</v>
      </c>
      <c r="G1040" s="35" t="n">
        <v>-0.266913438452293</v>
      </c>
      <c r="H1040" s="35" t="n">
        <v>-0.598139339877035</v>
      </c>
      <c r="I1040" s="35" t="n">
        <v>0.756099846830875</v>
      </c>
      <c r="J1040" s="35" t="n">
        <v>0.878197735205033</v>
      </c>
      <c r="K1040" s="35" t="n">
        <v>-1.1806613236348</v>
      </c>
      <c r="L1040" s="35" t="n">
        <v>1.31889044722937</v>
      </c>
      <c r="M1040" s="35" t="n">
        <v>-0.121335850453513</v>
      </c>
    </row>
    <row r="1041" customFormat="false" ht="15" hidden="false" customHeight="false" outlineLevel="0" collapsed="false">
      <c r="A1041" s="2" t="n">
        <v>1037</v>
      </c>
      <c r="B1041" s="35" t="n">
        <v>0.938198746196148</v>
      </c>
      <c r="C1041" s="35" t="n">
        <v>-1.39346242801591</v>
      </c>
      <c r="D1041" s="35" t="n">
        <v>0.354170542910154</v>
      </c>
      <c r="E1041" s="35" t="n">
        <v>-0.320165774242859</v>
      </c>
      <c r="F1041" s="35" t="n">
        <v>0.591225377994818</v>
      </c>
      <c r="G1041" s="35" t="n">
        <v>0.65937460723473</v>
      </c>
      <c r="H1041" s="35" t="n">
        <v>-0.865197075679375</v>
      </c>
      <c r="I1041" s="35" t="n">
        <v>-0.0787313808329076</v>
      </c>
      <c r="J1041" s="35" t="n">
        <v>0.709479760422684</v>
      </c>
      <c r="K1041" s="35" t="n">
        <v>0.0150017746329042</v>
      </c>
      <c r="L1041" s="35" t="n">
        <v>0.155256022147932</v>
      </c>
      <c r="M1041" s="35" t="n">
        <v>0.12194090459174</v>
      </c>
    </row>
    <row r="1042" customFormat="false" ht="15" hidden="false" customHeight="false" outlineLevel="0" collapsed="false">
      <c r="A1042" s="2" t="n">
        <v>1038</v>
      </c>
      <c r="B1042" s="35" t="n">
        <v>0.891409594797198</v>
      </c>
      <c r="C1042" s="35" t="n">
        <v>0.139116339995984</v>
      </c>
      <c r="D1042" s="35" t="n">
        <v>-0.622050458011164</v>
      </c>
      <c r="E1042" s="35" t="n">
        <v>-1.22618684015301</v>
      </c>
      <c r="F1042" s="35" t="n">
        <v>-0.314587274089338</v>
      </c>
      <c r="G1042" s="35" t="n">
        <v>-0.33372134699569</v>
      </c>
      <c r="H1042" s="35" t="n">
        <v>-1.09934393479633</v>
      </c>
      <c r="I1042" s="35" t="n">
        <v>-2.04307011780653</v>
      </c>
      <c r="J1042" s="35" t="n">
        <v>1.20987265003822</v>
      </c>
      <c r="K1042" s="35" t="n">
        <v>1.36017769157678</v>
      </c>
      <c r="L1042" s="35" t="n">
        <v>2.20605782828247</v>
      </c>
      <c r="M1042" s="35" t="n">
        <v>-1.38249989247353</v>
      </c>
    </row>
    <row r="1043" customFormat="false" ht="15" hidden="false" customHeight="false" outlineLevel="0" collapsed="false">
      <c r="A1043" s="2" t="n">
        <v>1039</v>
      </c>
      <c r="B1043" s="35" t="n">
        <v>-0.294089150517416</v>
      </c>
      <c r="C1043" s="35" t="n">
        <v>0.254678926793826</v>
      </c>
      <c r="D1043" s="35" t="n">
        <v>-0.0983346513335615</v>
      </c>
      <c r="E1043" s="35" t="n">
        <v>0.967971665066733</v>
      </c>
      <c r="F1043" s="35" t="n">
        <v>-0.287938752829996</v>
      </c>
      <c r="G1043" s="35" t="n">
        <v>-0.800094485226136</v>
      </c>
      <c r="H1043" s="35" t="n">
        <v>0.833495367625447</v>
      </c>
      <c r="I1043" s="35" t="n">
        <v>-0.436698939034137</v>
      </c>
      <c r="J1043" s="35" t="n">
        <v>1.48092085067243</v>
      </c>
      <c r="K1043" s="35" t="n">
        <v>-0.0983651715979951</v>
      </c>
      <c r="L1043" s="35" t="n">
        <v>-0.5975031846363</v>
      </c>
      <c r="M1043" s="35" t="n">
        <v>1.34231377982303</v>
      </c>
    </row>
    <row r="1044" customFormat="false" ht="15" hidden="false" customHeight="false" outlineLevel="0" collapsed="false">
      <c r="A1044" s="2" t="n">
        <v>1040</v>
      </c>
      <c r="B1044" s="35" t="n">
        <v>-0.108894689599985</v>
      </c>
      <c r="C1044" s="35" t="n">
        <v>0.171713190259519</v>
      </c>
      <c r="D1044" s="35" t="n">
        <v>1.04965594820433</v>
      </c>
      <c r="E1044" s="35" t="n">
        <v>-0.960239595764584</v>
      </c>
      <c r="F1044" s="35" t="n">
        <v>1.5154527075315</v>
      </c>
      <c r="G1044" s="35" t="n">
        <v>-0.508853515979618</v>
      </c>
      <c r="H1044" s="35" t="n">
        <v>0.439614197690523</v>
      </c>
      <c r="I1044" s="35" t="n">
        <v>-0.377948985498286</v>
      </c>
      <c r="J1044" s="35" t="n">
        <v>0.404528631791256</v>
      </c>
      <c r="K1044" s="35" t="n">
        <v>-1.4431338242656</v>
      </c>
      <c r="L1044" s="35" t="n">
        <v>-0.308026946083537</v>
      </c>
      <c r="M1044" s="35" t="n">
        <v>-0.674296342397374</v>
      </c>
      <c r="T1044" s="36" t="n">
        <v>161.560331038082</v>
      </c>
    </row>
    <row r="1045" customFormat="false" ht="15" hidden="false" customHeight="false" outlineLevel="0" collapsed="false">
      <c r="A1045" s="2" t="n">
        <v>1041</v>
      </c>
      <c r="B1045" s="35" t="n">
        <v>-0.144133609731908</v>
      </c>
      <c r="C1045" s="35" t="n">
        <v>-0.315394181756405</v>
      </c>
      <c r="D1045" s="35" t="n">
        <v>0.429810588777916</v>
      </c>
      <c r="E1045" s="35" t="n">
        <v>-0.42814229080683</v>
      </c>
      <c r="F1045" s="35" t="n">
        <v>1.37336215652322</v>
      </c>
      <c r="G1045" s="35" t="n">
        <v>-0.147644721465652</v>
      </c>
      <c r="H1045" s="35" t="n">
        <v>-0.0569622524048161</v>
      </c>
      <c r="I1045" s="35" t="n">
        <v>0.300269340756269</v>
      </c>
      <c r="J1045" s="35" t="n">
        <v>0.304648426892809</v>
      </c>
      <c r="K1045" s="35" t="n">
        <v>0.378516284348727</v>
      </c>
      <c r="L1045" s="35" t="n">
        <v>1.14464261668305</v>
      </c>
      <c r="M1045" s="35" t="n">
        <v>-0.19972378838873</v>
      </c>
    </row>
    <row r="1046" customFormat="false" ht="15" hidden="false" customHeight="false" outlineLevel="0" collapsed="false">
      <c r="A1046" s="2" t="n">
        <v>1042</v>
      </c>
      <c r="B1046" s="35" t="n">
        <v>-0.522993659808516</v>
      </c>
      <c r="C1046" s="35" t="n">
        <v>0.846092697227423</v>
      </c>
      <c r="D1046" s="35" t="n">
        <v>0.618974355007291</v>
      </c>
      <c r="E1046" s="35" t="n">
        <v>0.606084700310581</v>
      </c>
      <c r="F1046" s="35" t="n">
        <v>0.358319508764709</v>
      </c>
      <c r="G1046" s="35" t="n">
        <v>-0.44566802662383</v>
      </c>
      <c r="H1046" s="35" t="n">
        <v>-0.140536921099849</v>
      </c>
      <c r="I1046" s="35" t="n">
        <v>-0.886010373212148</v>
      </c>
      <c r="J1046" s="35" t="n">
        <v>-0.473678597822296</v>
      </c>
      <c r="K1046" s="35" t="n">
        <v>1.17371421735377</v>
      </c>
      <c r="L1046" s="35" t="n">
        <v>-0.353861132439621</v>
      </c>
      <c r="M1046" s="35" t="n">
        <v>-0.298565223465266</v>
      </c>
    </row>
    <row r="1047" customFormat="false" ht="15" hidden="false" customHeight="false" outlineLevel="0" collapsed="false">
      <c r="A1047" s="2" t="n">
        <v>1043</v>
      </c>
      <c r="B1047" s="35" t="n">
        <v>0.385896422175434</v>
      </c>
      <c r="C1047" s="35" t="n">
        <v>-0.362266128698316</v>
      </c>
      <c r="D1047" s="35" t="n">
        <v>-0.153368918197452</v>
      </c>
      <c r="E1047" s="35" t="n">
        <v>1.01287919209968</v>
      </c>
      <c r="F1047" s="35" t="n">
        <v>-1.44693361722961</v>
      </c>
      <c r="G1047" s="35" t="n">
        <v>0.945182124807962</v>
      </c>
      <c r="H1047" s="35" t="n">
        <v>-0.824505692366948</v>
      </c>
      <c r="I1047" s="35" t="n">
        <v>-0.502115326028763</v>
      </c>
      <c r="J1047" s="35" t="n">
        <v>1.3487164169604</v>
      </c>
      <c r="K1047" s="35" t="n">
        <v>-0.0530111548018393</v>
      </c>
      <c r="L1047" s="35" t="n">
        <v>-0.640782121158454</v>
      </c>
      <c r="M1047" s="35" t="n">
        <v>-1.69407459321596</v>
      </c>
    </row>
    <row r="1048" customFormat="false" ht="15" hidden="false" customHeight="false" outlineLevel="0" collapsed="false">
      <c r="A1048" s="2" t="n">
        <v>1044</v>
      </c>
      <c r="B1048" s="35" t="n">
        <v>-0.775660316318777</v>
      </c>
      <c r="C1048" s="35" t="n">
        <v>0.931505259197541</v>
      </c>
      <c r="D1048" s="35" t="n">
        <v>-0.376937762303768</v>
      </c>
      <c r="E1048" s="35" t="n">
        <v>0.100262234251069</v>
      </c>
      <c r="F1048" s="35" t="n">
        <v>0.518036163452205</v>
      </c>
      <c r="G1048" s="35" t="n">
        <v>-2.0913947878421</v>
      </c>
      <c r="H1048" s="35" t="n">
        <v>-0.492795372440706</v>
      </c>
      <c r="I1048" s="35" t="n">
        <v>-0.929847804009051</v>
      </c>
      <c r="J1048" s="35" t="n">
        <v>-1.17273320592028</v>
      </c>
      <c r="K1048" s="35" t="n">
        <v>-0.7888061612138</v>
      </c>
      <c r="L1048" s="35" t="n">
        <v>1.05297144745657</v>
      </c>
      <c r="M1048" s="35" t="n">
        <v>0.273687890745995</v>
      </c>
    </row>
    <row r="1049" customFormat="false" ht="15" hidden="false" customHeight="false" outlineLevel="0" collapsed="false">
      <c r="A1049" s="2" t="n">
        <v>1045</v>
      </c>
      <c r="B1049" s="35" t="n">
        <v>-0.359249827132671</v>
      </c>
      <c r="C1049" s="35" t="n">
        <v>-2.13802040729802</v>
      </c>
      <c r="D1049" s="35" t="n">
        <v>-1.35268819816288</v>
      </c>
      <c r="E1049" s="35" t="n">
        <v>-1.16302497398092</v>
      </c>
      <c r="F1049" s="35" t="n">
        <v>-0.277485664868572</v>
      </c>
      <c r="G1049" s="35" t="n">
        <v>-2.99716074995691</v>
      </c>
      <c r="H1049" s="35" t="n">
        <v>1.53807370064704</v>
      </c>
      <c r="I1049" s="35" t="n">
        <v>-0.390855639740366</v>
      </c>
      <c r="J1049" s="35" t="n">
        <v>-0.0680602701759363</v>
      </c>
      <c r="K1049" s="35" t="n">
        <v>1.16499853481922</v>
      </c>
      <c r="L1049" s="35" t="n">
        <v>0.388791862273229</v>
      </c>
      <c r="M1049" s="35" t="n">
        <v>2.01054472525174</v>
      </c>
    </row>
    <row r="1050" customFormat="false" ht="15" hidden="false" customHeight="false" outlineLevel="0" collapsed="false">
      <c r="A1050" s="2" t="n">
        <v>1046</v>
      </c>
      <c r="B1050" s="35" t="n">
        <v>0.0854836987204566</v>
      </c>
      <c r="C1050" s="35" t="n">
        <v>1.17883105596614</v>
      </c>
      <c r="D1050" s="35" t="n">
        <v>0.319328287399507</v>
      </c>
      <c r="E1050" s="35" t="n">
        <v>-0.423932462937425</v>
      </c>
      <c r="F1050" s="35" t="n">
        <v>0.743267996960727</v>
      </c>
      <c r="G1050" s="35" t="n">
        <v>0.610949855476837</v>
      </c>
      <c r="H1050" s="35" t="n">
        <v>-0.49589741501794</v>
      </c>
      <c r="I1050" s="35" t="n">
        <v>-1.41781715444737</v>
      </c>
      <c r="J1050" s="35" t="n">
        <v>-0.521526354057373</v>
      </c>
      <c r="K1050" s="35" t="n">
        <v>-0.985006767401268</v>
      </c>
      <c r="L1050" s="35" t="n">
        <v>0.904123440140424</v>
      </c>
      <c r="M1050" s="35" t="n">
        <v>0.754652153824885</v>
      </c>
    </row>
    <row r="1051" customFormat="false" ht="15" hidden="false" customHeight="false" outlineLevel="0" collapsed="false">
      <c r="A1051" s="2" t="n">
        <v>1047</v>
      </c>
      <c r="B1051" s="35" t="n">
        <v>-1.74905293315357</v>
      </c>
      <c r="C1051" s="35" t="n">
        <v>1.15540495511513</v>
      </c>
      <c r="D1051" s="35" t="n">
        <v>-0.499152215798585</v>
      </c>
      <c r="E1051" s="35" t="n">
        <v>1.36243049547174</v>
      </c>
      <c r="F1051" s="35" t="n">
        <v>0.0705377629843624</v>
      </c>
      <c r="G1051" s="35" t="n">
        <v>-1.15948501165445</v>
      </c>
      <c r="H1051" s="35" t="n">
        <v>-0.0971776293332796</v>
      </c>
      <c r="I1051" s="35" t="n">
        <v>-1.85394105937297</v>
      </c>
      <c r="J1051" s="35" t="n">
        <v>-0.857112629549458</v>
      </c>
      <c r="K1051" s="35" t="n">
        <v>-1.21824643521501</v>
      </c>
      <c r="L1051" s="35" t="n">
        <v>0.19159956565442</v>
      </c>
      <c r="M1051" s="35" t="n">
        <v>-0.125387010128778</v>
      </c>
    </row>
    <row r="1052" customFormat="false" ht="15" hidden="false" customHeight="false" outlineLevel="0" collapsed="false">
      <c r="A1052" s="2" t="n">
        <v>1048</v>
      </c>
      <c r="B1052" s="35" t="n">
        <v>-0.579682513391798</v>
      </c>
      <c r="C1052" s="35" t="n">
        <v>-0.678179097668555</v>
      </c>
      <c r="D1052" s="35" t="n">
        <v>0.322934924698938</v>
      </c>
      <c r="E1052" s="35" t="n">
        <v>-1.44405219239892</v>
      </c>
      <c r="F1052" s="35" t="n">
        <v>0.162073132967788</v>
      </c>
      <c r="G1052" s="35" t="n">
        <v>2.00369966032242</v>
      </c>
      <c r="H1052" s="35" t="n">
        <v>-0.835939787710079</v>
      </c>
      <c r="I1052" s="35" t="n">
        <v>-1.01401707548017</v>
      </c>
      <c r="J1052" s="35" t="n">
        <v>0.303876483168675</v>
      </c>
      <c r="K1052" s="35" t="n">
        <v>-1.84301282391837</v>
      </c>
      <c r="L1052" s="35" t="n">
        <v>-0.506504481663129</v>
      </c>
      <c r="M1052" s="35" t="n">
        <v>0.451184075421901</v>
      </c>
      <c r="V1052" s="36" t="n">
        <v>152.575942487162</v>
      </c>
    </row>
    <row r="1053" customFormat="false" ht="15" hidden="false" customHeight="false" outlineLevel="0" collapsed="false">
      <c r="A1053" s="2" t="n">
        <v>1049</v>
      </c>
      <c r="B1053" s="35" t="n">
        <v>-1.322226942801</v>
      </c>
      <c r="C1053" s="35" t="n">
        <v>0.542745480842563</v>
      </c>
      <c r="D1053" s="35" t="n">
        <v>0.199355952039175</v>
      </c>
      <c r="E1053" s="35" t="n">
        <v>-0.197951478834028</v>
      </c>
      <c r="F1053" s="35" t="n">
        <v>0.065473141804046</v>
      </c>
      <c r="G1053" s="35" t="n">
        <v>0.347114782935644</v>
      </c>
      <c r="H1053" s="35" t="n">
        <v>0.359440784494516</v>
      </c>
      <c r="I1053" s="35" t="n">
        <v>-0.406861938202198</v>
      </c>
      <c r="J1053" s="35" t="n">
        <v>0.403467357492108</v>
      </c>
      <c r="K1053" s="35" t="n">
        <v>1.07224772458083</v>
      </c>
      <c r="L1053" s="35" t="n">
        <v>0.485318703372235</v>
      </c>
      <c r="M1053" s="35" t="n">
        <v>0.457355018803155</v>
      </c>
    </row>
    <row r="1054" customFormat="false" ht="15" hidden="false" customHeight="false" outlineLevel="0" collapsed="false">
      <c r="A1054" s="2" t="n">
        <v>1050</v>
      </c>
      <c r="B1054" s="35" t="n">
        <v>-0.537882829523754</v>
      </c>
      <c r="C1054" s="35" t="n">
        <v>-0.311271066825781</v>
      </c>
      <c r="D1054" s="35" t="n">
        <v>1.15451294657062</v>
      </c>
      <c r="E1054" s="35" t="n">
        <v>-0.48630043146824</v>
      </c>
      <c r="F1054" s="35" t="n">
        <v>-0.445372158398418</v>
      </c>
      <c r="G1054" s="35" t="n">
        <v>-1.89957984757726</v>
      </c>
      <c r="H1054" s="35" t="n">
        <v>1.3220205562372</v>
      </c>
      <c r="I1054" s="35" t="n">
        <v>-1.79265695909025</v>
      </c>
      <c r="J1054" s="35" t="n">
        <v>1.73498353460799</v>
      </c>
      <c r="K1054" s="35" t="n">
        <v>0.858369062735051</v>
      </c>
      <c r="L1054" s="35" t="n">
        <v>-1.05953167305857</v>
      </c>
      <c r="M1054" s="35" t="n">
        <v>0.530983172371076</v>
      </c>
    </row>
    <row r="1055" customFormat="false" ht="15" hidden="false" customHeight="false" outlineLevel="0" collapsed="false">
      <c r="A1055" s="2" t="n">
        <v>1051</v>
      </c>
      <c r="B1055" s="35" t="n">
        <v>-0.596032813441334</v>
      </c>
      <c r="C1055" s="35" t="n">
        <v>0.817064125889507</v>
      </c>
      <c r="D1055" s="35" t="n">
        <v>-1.69890505861865</v>
      </c>
      <c r="E1055" s="35" t="n">
        <v>-0.4437928204749</v>
      </c>
      <c r="F1055" s="35" t="n">
        <v>-1.70641359784294</v>
      </c>
      <c r="G1055" s="35" t="n">
        <v>-0.0344074890741799</v>
      </c>
      <c r="H1055" s="35" t="n">
        <v>1.26240526210788</v>
      </c>
      <c r="I1055" s="35" t="n">
        <v>-0.11587408257606</v>
      </c>
      <c r="J1055" s="35" t="n">
        <v>-0.0976163515043309</v>
      </c>
      <c r="K1055" s="35" t="n">
        <v>0.635818031964686</v>
      </c>
      <c r="L1055" s="35" t="n">
        <v>0.249981091845307</v>
      </c>
      <c r="M1055" s="35" t="n">
        <v>0.296743647592463</v>
      </c>
    </row>
    <row r="1056" customFormat="false" ht="15" hidden="false" customHeight="false" outlineLevel="0" collapsed="false">
      <c r="A1056" s="2" t="n">
        <v>1052</v>
      </c>
      <c r="B1056" s="35" t="n">
        <v>-0.289430485438828</v>
      </c>
      <c r="C1056" s="35" t="n">
        <v>-0.836733707020491</v>
      </c>
      <c r="D1056" s="35" t="n">
        <v>-1.11663144031678</v>
      </c>
      <c r="E1056" s="35" t="n">
        <v>1.31084996911048</v>
      </c>
      <c r="F1056" s="35" t="n">
        <v>1.40164464999175</v>
      </c>
      <c r="G1056" s="35" t="n">
        <v>1.47264707049654</v>
      </c>
      <c r="H1056" s="35" t="n">
        <v>0.44614110673059</v>
      </c>
      <c r="I1056" s="35" t="n">
        <v>-0.0831391468876023</v>
      </c>
      <c r="J1056" s="35" t="n">
        <v>0.222417735904174</v>
      </c>
      <c r="K1056" s="35" t="n">
        <v>-0.337851378989482</v>
      </c>
      <c r="L1056" s="35" t="n">
        <v>-1.00442022028709</v>
      </c>
      <c r="M1056" s="35" t="n">
        <v>-1.1654079344769</v>
      </c>
    </row>
    <row r="1057" customFormat="false" ht="15" hidden="false" customHeight="false" outlineLevel="0" collapsed="false">
      <c r="A1057" s="2" t="n">
        <v>1053</v>
      </c>
      <c r="B1057" s="35" t="n">
        <v>0.0372956661583809</v>
      </c>
      <c r="C1057" s="35" t="n">
        <v>-0.414170564102754</v>
      </c>
      <c r="D1057" s="35" t="n">
        <v>-1.89423591952496</v>
      </c>
      <c r="E1057" s="35" t="n">
        <v>-0.00998655236836537</v>
      </c>
      <c r="F1057" s="35" t="n">
        <v>0.851636624988028</v>
      </c>
      <c r="G1057" s="35" t="n">
        <v>-1.41897041210082</v>
      </c>
      <c r="H1057" s="35" t="n">
        <v>-0.496935679347556</v>
      </c>
      <c r="I1057" s="35" t="n">
        <v>0.16348258951197</v>
      </c>
      <c r="J1057" s="35" t="n">
        <v>-0.551038721880614</v>
      </c>
      <c r="K1057" s="35" t="n">
        <v>2.09926601285488</v>
      </c>
      <c r="L1057" s="35" t="n">
        <v>-0.616616487113701</v>
      </c>
      <c r="M1057" s="35" t="n">
        <v>-0.366304110933655</v>
      </c>
    </row>
    <row r="1058" customFormat="false" ht="15" hidden="false" customHeight="false" outlineLevel="0" collapsed="false">
      <c r="A1058" s="2" t="n">
        <v>1054</v>
      </c>
      <c r="B1058" s="35" t="n">
        <v>-1.13347891111575</v>
      </c>
      <c r="C1058" s="35" t="n">
        <v>0.42382240256699</v>
      </c>
      <c r="D1058" s="35" t="n">
        <v>0.0822640189731562</v>
      </c>
      <c r="E1058" s="35" t="n">
        <v>1.26158758963044</v>
      </c>
      <c r="F1058" s="35" t="n">
        <v>-0.917095023943048</v>
      </c>
      <c r="G1058" s="35" t="n">
        <v>0.800537856359397</v>
      </c>
      <c r="H1058" s="35" t="n">
        <v>0.235878786251117</v>
      </c>
      <c r="I1058" s="35" t="n">
        <v>-0.493760734841266</v>
      </c>
      <c r="J1058" s="35" t="n">
        <v>-1.99697852703845</v>
      </c>
      <c r="K1058" s="35" t="n">
        <v>-0.633880644414408</v>
      </c>
      <c r="L1058" s="35" t="n">
        <v>1.232200623838</v>
      </c>
      <c r="M1058" s="35" t="n">
        <v>0.812731559918953</v>
      </c>
    </row>
    <row r="1059" customFormat="false" ht="15" hidden="false" customHeight="false" outlineLevel="0" collapsed="false">
      <c r="A1059" s="2" t="n">
        <v>1055</v>
      </c>
      <c r="B1059" s="35" t="n">
        <v>0.173534444975363</v>
      </c>
      <c r="C1059" s="35" t="n">
        <v>-1.59323629741403</v>
      </c>
      <c r="D1059" s="35" t="n">
        <v>-0.0810206283950681</v>
      </c>
      <c r="E1059" s="35" t="n">
        <v>0.521700531026157</v>
      </c>
      <c r="F1059" s="35" t="n">
        <v>-0.208443515836993</v>
      </c>
      <c r="G1059" s="35" t="n">
        <v>-1.26529538043127</v>
      </c>
      <c r="H1059" s="35" t="n">
        <v>-1.31408091639916</v>
      </c>
      <c r="I1059" s="35" t="n">
        <v>1.92441816092102</v>
      </c>
      <c r="J1059" s="35" t="n">
        <v>0.576658724029953</v>
      </c>
      <c r="K1059" s="35" t="n">
        <v>1.84644922815519</v>
      </c>
      <c r="L1059" s="35" t="n">
        <v>0.0898675417840135</v>
      </c>
      <c r="M1059" s="35" t="n">
        <v>-0.1667818526947</v>
      </c>
    </row>
    <row r="1060" customFormat="false" ht="15" hidden="false" customHeight="false" outlineLevel="0" collapsed="false">
      <c r="A1060" s="2" t="n">
        <v>1056</v>
      </c>
      <c r="B1060" s="35" t="n">
        <v>-1.83584063608326</v>
      </c>
      <c r="C1060" s="35" t="n">
        <v>0.308550322192426</v>
      </c>
      <c r="D1060" s="35" t="n">
        <v>-0.0456898636515671</v>
      </c>
      <c r="E1060" s="35" t="n">
        <v>-2.31338515664578</v>
      </c>
      <c r="F1060" s="35" t="n">
        <v>0.295616751501368</v>
      </c>
      <c r="G1060" s="35" t="n">
        <v>-0.704055206816921</v>
      </c>
      <c r="H1060" s="35" t="n">
        <v>0.0793504463170886</v>
      </c>
      <c r="I1060" s="35" t="n">
        <v>-0.0926071048223153</v>
      </c>
      <c r="J1060" s="35" t="n">
        <v>0.816356583860855</v>
      </c>
      <c r="K1060" s="35" t="n">
        <v>0.236346310878242</v>
      </c>
      <c r="L1060" s="35" t="n">
        <v>-2.32079534448475</v>
      </c>
      <c r="M1060" s="35" t="n">
        <v>-0.378577386607298</v>
      </c>
    </row>
    <row r="1061" customFormat="false" ht="15" hidden="false" customHeight="false" outlineLevel="0" collapsed="false">
      <c r="A1061" s="2" t="n">
        <v>1057</v>
      </c>
      <c r="B1061" s="35" t="n">
        <v>0.804293175584152</v>
      </c>
      <c r="C1061" s="35" t="n">
        <v>1.59100755733109</v>
      </c>
      <c r="D1061" s="35" t="n">
        <v>-0.503559847540846</v>
      </c>
      <c r="E1061" s="35" t="n">
        <v>-0.124945399705426</v>
      </c>
      <c r="F1061" s="35" t="n">
        <v>-0.786042038010979</v>
      </c>
      <c r="G1061" s="35" t="n">
        <v>-0.656981980826072</v>
      </c>
      <c r="H1061" s="35" t="n">
        <v>0.639634533726529</v>
      </c>
      <c r="I1061" s="35" t="n">
        <v>-2.18281385459512</v>
      </c>
      <c r="J1061" s="35" t="n">
        <v>-0.0675929077915171</v>
      </c>
      <c r="K1061" s="35" t="n">
        <v>-1.16344181728765</v>
      </c>
      <c r="L1061" s="35" t="n">
        <v>1.04075066481241</v>
      </c>
      <c r="M1061" s="35" t="n">
        <v>-0.19740782721639</v>
      </c>
      <c r="Y1061" s="36" t="n">
        <v>184.590405030026</v>
      </c>
    </row>
    <row r="1062" customFormat="false" ht="15" hidden="false" customHeight="false" outlineLevel="0" collapsed="false">
      <c r="A1062" s="2" t="n">
        <v>1058</v>
      </c>
      <c r="B1062" s="35" t="n">
        <v>-0.212228160543018</v>
      </c>
      <c r="C1062" s="35" t="n">
        <v>1.66265856135764</v>
      </c>
      <c r="D1062" s="35" t="n">
        <v>2.84053063401494</v>
      </c>
      <c r="E1062" s="35" t="n">
        <v>0.763448291967082</v>
      </c>
      <c r="F1062" s="35" t="n">
        <v>1.75464668643253</v>
      </c>
      <c r="G1062" s="35" t="n">
        <v>-1.2862606443897</v>
      </c>
      <c r="H1062" s="35" t="n">
        <v>1.31536076911791</v>
      </c>
      <c r="I1062" s="35" t="n">
        <v>0.954021177546142</v>
      </c>
      <c r="J1062" s="35" t="n">
        <v>-0.223093661331972</v>
      </c>
      <c r="K1062" s="35" t="n">
        <v>-0.926750197701838</v>
      </c>
      <c r="L1062" s="35" t="n">
        <v>-0.091957522245612</v>
      </c>
      <c r="M1062" s="35" t="n">
        <v>1.94539334657312</v>
      </c>
    </row>
    <row r="1063" customFormat="false" ht="15" hidden="false" customHeight="false" outlineLevel="0" collapsed="false">
      <c r="A1063" s="2" t="n">
        <v>1059</v>
      </c>
      <c r="B1063" s="35" t="n">
        <v>0.652678601355671</v>
      </c>
      <c r="C1063" s="35" t="n">
        <v>0.147749267612168</v>
      </c>
      <c r="D1063" s="35" t="n">
        <v>-0.715154824405548</v>
      </c>
      <c r="E1063" s="35" t="n">
        <v>-0.0516790577879182</v>
      </c>
      <c r="F1063" s="35" t="n">
        <v>0.614736986131231</v>
      </c>
      <c r="G1063" s="35" t="n">
        <v>-0.98431353405283</v>
      </c>
      <c r="H1063" s="35" t="n">
        <v>1.29367654331404</v>
      </c>
      <c r="I1063" s="35" t="n">
        <v>-0.24234864394076</v>
      </c>
      <c r="J1063" s="35" t="n">
        <v>-0.212609786393911</v>
      </c>
      <c r="K1063" s="35" t="n">
        <v>-0.54822733551596</v>
      </c>
      <c r="L1063" s="35" t="n">
        <v>2.54203291005709</v>
      </c>
      <c r="M1063" s="35" t="n">
        <v>1.34567876267428</v>
      </c>
    </row>
    <row r="1064" customFormat="false" ht="15" hidden="false" customHeight="false" outlineLevel="0" collapsed="false">
      <c r="A1064" s="2" t="n">
        <v>1060</v>
      </c>
      <c r="B1064" s="35" t="n">
        <v>-2.04985523518703</v>
      </c>
      <c r="C1064" s="35" t="n">
        <v>0.722114809127416</v>
      </c>
      <c r="D1064" s="35" t="n">
        <v>0.968454332839292</v>
      </c>
      <c r="E1064" s="35" t="n">
        <v>0.993271538685486</v>
      </c>
      <c r="F1064" s="35" t="n">
        <v>-0.0456505958835574</v>
      </c>
      <c r="G1064" s="35" t="n">
        <v>1.0469907562854</v>
      </c>
      <c r="H1064" s="35" t="n">
        <v>1.40731877714404</v>
      </c>
      <c r="I1064" s="35" t="n">
        <v>0.606635043949694</v>
      </c>
      <c r="J1064" s="35" t="n">
        <v>-0.391867915464166</v>
      </c>
      <c r="K1064" s="35" t="n">
        <v>-0.370194835791288</v>
      </c>
      <c r="L1064" s="35" t="n">
        <v>1.31719742582619</v>
      </c>
      <c r="M1064" s="35" t="n">
        <v>2.1848717005387</v>
      </c>
    </row>
    <row r="1065" customFormat="false" ht="15" hidden="false" customHeight="false" outlineLevel="0" collapsed="false">
      <c r="A1065" s="2" t="n">
        <v>1061</v>
      </c>
      <c r="B1065" s="35" t="n">
        <v>1.23536864812017</v>
      </c>
      <c r="C1065" s="35" t="n">
        <v>-0.676997107530927</v>
      </c>
      <c r="D1065" s="35" t="n">
        <v>0.878765989815266</v>
      </c>
      <c r="E1065" s="35" t="n">
        <v>0.0535029561244706</v>
      </c>
      <c r="F1065" s="35" t="n">
        <v>-0.320517552613319</v>
      </c>
      <c r="G1065" s="35" t="n">
        <v>1.63569547800625</v>
      </c>
      <c r="H1065" s="35" t="n">
        <v>-0.776646088401828</v>
      </c>
      <c r="I1065" s="35" t="n">
        <v>-0.462629826832153</v>
      </c>
      <c r="J1065" s="35" t="n">
        <v>1.26596052068083</v>
      </c>
      <c r="K1065" s="35" t="n">
        <v>-1.94090741879857</v>
      </c>
      <c r="L1065" s="35" t="n">
        <v>-0.594730407475998</v>
      </c>
      <c r="M1065" s="35" t="n">
        <v>0.665766851935808</v>
      </c>
    </row>
    <row r="1066" customFormat="false" ht="15" hidden="false" customHeight="false" outlineLevel="0" collapsed="false">
      <c r="A1066" s="2" t="n">
        <v>1062</v>
      </c>
      <c r="B1066" s="35" t="n">
        <v>-0.435801019904299</v>
      </c>
      <c r="C1066" s="35" t="n">
        <v>0.590949838604336</v>
      </c>
      <c r="D1066" s="35" t="n">
        <v>0.0350545604859009</v>
      </c>
      <c r="E1066" s="35" t="n">
        <v>-0.0735116009815326</v>
      </c>
      <c r="F1066" s="35" t="n">
        <v>0.679731108123258</v>
      </c>
      <c r="G1066" s="35" t="n">
        <v>-1.16751803567889</v>
      </c>
      <c r="H1066" s="35" t="n">
        <v>1.357669610956</v>
      </c>
      <c r="I1066" s="35" t="n">
        <v>0.140470308370456</v>
      </c>
      <c r="J1066" s="35" t="n">
        <v>0.634757416339447</v>
      </c>
      <c r="K1066" s="35" t="n">
        <v>-0.930167565369666</v>
      </c>
      <c r="L1066" s="35" t="n">
        <v>0.578427166796076</v>
      </c>
      <c r="M1066" s="35" t="n">
        <v>-2.06931832971946</v>
      </c>
    </row>
    <row r="1067" customFormat="false" ht="15" hidden="false" customHeight="false" outlineLevel="0" collapsed="false">
      <c r="A1067" s="2" t="n">
        <v>1063</v>
      </c>
      <c r="B1067" s="35" t="n">
        <v>0.189817430314524</v>
      </c>
      <c r="C1067" s="35" t="n">
        <v>-0.723368909740076</v>
      </c>
      <c r="D1067" s="35" t="n">
        <v>0.3657089473353</v>
      </c>
      <c r="E1067" s="35" t="n">
        <v>-0.241320797791285</v>
      </c>
      <c r="F1067" s="35" t="n">
        <v>-1.2620134372768</v>
      </c>
      <c r="G1067" s="35" t="n">
        <v>0.262357492617279</v>
      </c>
      <c r="H1067" s="35" t="n">
        <v>-0.0413503368875546</v>
      </c>
      <c r="I1067" s="35" t="n">
        <v>-0.614330705744041</v>
      </c>
      <c r="J1067" s="35" t="n">
        <v>-0.851558340722147</v>
      </c>
      <c r="K1067" s="35" t="n">
        <v>0.900033422356352</v>
      </c>
      <c r="L1067" s="35" t="n">
        <v>-0.688509420055876</v>
      </c>
      <c r="M1067" s="35" t="n">
        <v>-0.230694996131217</v>
      </c>
    </row>
    <row r="1068" customFormat="false" ht="15" hidden="false" customHeight="false" outlineLevel="0" collapsed="false">
      <c r="A1068" s="2" t="n">
        <v>1064</v>
      </c>
      <c r="B1068" s="35" t="n">
        <v>-0.0346057526450277</v>
      </c>
      <c r="C1068" s="35" t="n">
        <v>-1.06326687831906E-005</v>
      </c>
      <c r="D1068" s="35" t="n">
        <v>1.95500240134655</v>
      </c>
      <c r="E1068" s="35" t="n">
        <v>-2.01753249245664</v>
      </c>
      <c r="F1068" s="35" t="n">
        <v>0.84881539180491</v>
      </c>
      <c r="G1068" s="35" t="n">
        <v>-0.351181293868004</v>
      </c>
      <c r="H1068" s="35" t="n">
        <v>0.934878756202055</v>
      </c>
      <c r="I1068" s="35" t="n">
        <v>1.73054170111343</v>
      </c>
      <c r="J1068" s="35" t="n">
        <v>-0.545625377953134</v>
      </c>
      <c r="K1068" s="35" t="n">
        <v>0.542576393291592</v>
      </c>
      <c r="L1068" s="35" t="n">
        <v>-0.0689543901941067</v>
      </c>
      <c r="M1068" s="35" t="n">
        <v>2.28176699850683</v>
      </c>
      <c r="N1068" s="36" t="n">
        <v>151.427960918528</v>
      </c>
    </row>
    <row r="1069" customFormat="false" ht="15" hidden="false" customHeight="false" outlineLevel="0" collapsed="false">
      <c r="A1069" s="2" t="n">
        <v>1065</v>
      </c>
      <c r="B1069" s="35" t="n">
        <v>-0.212187975879372</v>
      </c>
      <c r="C1069" s="35" t="n">
        <v>1.14564203415527</v>
      </c>
      <c r="D1069" s="35" t="n">
        <v>-2.10183253060347</v>
      </c>
      <c r="E1069" s="35" t="n">
        <v>-0.15090221079737</v>
      </c>
      <c r="F1069" s="35" t="n">
        <v>0.0935888641947456</v>
      </c>
      <c r="G1069" s="35" t="n">
        <v>-0.591506159543951</v>
      </c>
      <c r="H1069" s="35" t="n">
        <v>0.963600333924079</v>
      </c>
      <c r="I1069" s="35" t="n">
        <v>0.794901167512759</v>
      </c>
      <c r="J1069" s="35" t="n">
        <v>0.343269603827879</v>
      </c>
      <c r="K1069" s="35" t="n">
        <v>1.41973280317842</v>
      </c>
      <c r="L1069" s="35" t="n">
        <v>1.66017606095471</v>
      </c>
      <c r="M1069" s="35" t="n">
        <v>-0.823701371917347</v>
      </c>
      <c r="R1069" s="36" t="n">
        <v>137.481109734346</v>
      </c>
      <c r="U1069" s="36" t="n">
        <v>113.321912240268</v>
      </c>
    </row>
    <row r="1070" customFormat="false" ht="15" hidden="false" customHeight="false" outlineLevel="0" collapsed="false">
      <c r="A1070" s="2" t="n">
        <v>1066</v>
      </c>
      <c r="B1070" s="35" t="n">
        <v>-0.609170833370332</v>
      </c>
      <c r="C1070" s="35" t="n">
        <v>0.864918239564089</v>
      </c>
      <c r="D1070" s="35" t="n">
        <v>-0.676641516130696</v>
      </c>
      <c r="E1070" s="35" t="n">
        <v>-1.53970707004202</v>
      </c>
      <c r="F1070" s="35" t="n">
        <v>0.33396967130972</v>
      </c>
      <c r="G1070" s="35" t="n">
        <v>1.15193987043499</v>
      </c>
      <c r="H1070" s="35" t="n">
        <v>-0.858804801527392</v>
      </c>
      <c r="I1070" s="35" t="n">
        <v>0.812390063796948</v>
      </c>
      <c r="J1070" s="35" t="n">
        <v>-0.409242349556969</v>
      </c>
      <c r="K1070" s="35" t="n">
        <v>0.362265534001115</v>
      </c>
      <c r="L1070" s="35" t="n">
        <v>0.686075736496956</v>
      </c>
      <c r="M1070" s="35" t="n">
        <v>-0.683762966226861</v>
      </c>
      <c r="O1070" s="36" t="n">
        <v>112.034418798246</v>
      </c>
    </row>
    <row r="1071" customFormat="false" ht="15" hidden="false" customHeight="false" outlineLevel="0" collapsed="false">
      <c r="A1071" s="2" t="n">
        <v>1067</v>
      </c>
      <c r="B1071" s="35" t="n">
        <v>-2.14418878086114</v>
      </c>
      <c r="C1071" s="35" t="n">
        <v>-3.17704656266925</v>
      </c>
      <c r="D1071" s="35" t="n">
        <v>0.563990066310536</v>
      </c>
      <c r="E1071" s="35" t="n">
        <v>0.123418627260877</v>
      </c>
      <c r="F1071" s="35" t="n">
        <v>0.352461373769297</v>
      </c>
      <c r="G1071" s="35" t="n">
        <v>-0.0225432806420658</v>
      </c>
      <c r="H1071" s="35" t="n">
        <v>0.210161916770839</v>
      </c>
      <c r="I1071" s="35" t="n">
        <v>2.28049710260416</v>
      </c>
      <c r="J1071" s="35" t="n">
        <v>-0.527309050556112</v>
      </c>
      <c r="K1071" s="35" t="n">
        <v>1.74881036094447</v>
      </c>
      <c r="L1071" s="35" t="n">
        <v>0.163697631057957</v>
      </c>
      <c r="M1071" s="35" t="n">
        <v>-0.583200846228607</v>
      </c>
    </row>
    <row r="1072" customFormat="false" ht="15" hidden="false" customHeight="false" outlineLevel="0" collapsed="false">
      <c r="A1072" s="2" t="n">
        <v>1068</v>
      </c>
      <c r="B1072" s="35" t="n">
        <v>1.10608340022249</v>
      </c>
      <c r="C1072" s="35" t="n">
        <v>-0.0422764913055134</v>
      </c>
      <c r="D1072" s="35" t="n">
        <v>-0.298012251264727</v>
      </c>
      <c r="E1072" s="35" t="n">
        <v>0.360039061800586</v>
      </c>
      <c r="F1072" s="35" t="n">
        <v>0.777440122463879</v>
      </c>
      <c r="G1072" s="35" t="n">
        <v>0.90484793073938</v>
      </c>
      <c r="H1072" s="35" t="n">
        <v>-0.595875831580751</v>
      </c>
      <c r="I1072" s="35" t="n">
        <v>-0.224261271592701</v>
      </c>
      <c r="J1072" s="35" t="n">
        <v>-0.756951356455459</v>
      </c>
      <c r="K1072" s="35" t="n">
        <v>-0.284659269262325</v>
      </c>
      <c r="L1072" s="35" t="n">
        <v>0.78300238158982</v>
      </c>
      <c r="M1072" s="35" t="n">
        <v>-0.291839228751622</v>
      </c>
    </row>
    <row r="1073" customFormat="false" ht="15" hidden="false" customHeight="false" outlineLevel="0" collapsed="false">
      <c r="A1073" s="2" t="n">
        <v>1069</v>
      </c>
      <c r="B1073" s="35" t="n">
        <v>1.73207713152133</v>
      </c>
      <c r="C1073" s="35" t="n">
        <v>-1.06164730679313</v>
      </c>
      <c r="D1073" s="35" t="n">
        <v>1.5411851713923</v>
      </c>
      <c r="E1073" s="35" t="n">
        <v>0.288450508944298</v>
      </c>
      <c r="F1073" s="35" t="n">
        <v>-1.60813175156157</v>
      </c>
      <c r="G1073" s="35" t="n">
        <v>-0.0157239077591767</v>
      </c>
      <c r="H1073" s="35" t="n">
        <v>-1.15824991347207</v>
      </c>
      <c r="I1073" s="35" t="n">
        <v>-0.75440507136308</v>
      </c>
      <c r="J1073" s="35" t="n">
        <v>1.42472688795443</v>
      </c>
      <c r="K1073" s="35" t="n">
        <v>1.34288642914014</v>
      </c>
      <c r="L1073" s="35" t="n">
        <v>0.344271965135796</v>
      </c>
      <c r="M1073" s="35" t="n">
        <v>-1.18965623451155</v>
      </c>
      <c r="V1073" s="36" t="n">
        <v>145.877220468176</v>
      </c>
    </row>
    <row r="1074" customFormat="false" ht="15" hidden="false" customHeight="false" outlineLevel="0" collapsed="false">
      <c r="A1074" s="2" t="n">
        <v>1070</v>
      </c>
      <c r="B1074" s="35" t="n">
        <v>-0.735871401139132</v>
      </c>
      <c r="C1074" s="35" t="n">
        <v>-0.927123936315495</v>
      </c>
      <c r="D1074" s="35" t="n">
        <v>-1.17320164814959</v>
      </c>
      <c r="E1074" s="35" t="n">
        <v>-0.0562271393848997</v>
      </c>
      <c r="F1074" s="35" t="n">
        <v>-0.730966827170541</v>
      </c>
      <c r="G1074" s="35" t="n">
        <v>0.943444333817331</v>
      </c>
      <c r="H1074" s="35" t="n">
        <v>0.198628449694478</v>
      </c>
      <c r="I1074" s="35" t="n">
        <v>1.42838276188107</v>
      </c>
      <c r="J1074" s="35" t="n">
        <v>-0.291961880918822</v>
      </c>
      <c r="K1074" s="35" t="n">
        <v>-0.337788772452329</v>
      </c>
      <c r="L1074" s="35" t="n">
        <v>-1.41354657047626</v>
      </c>
      <c r="M1074" s="35" t="n">
        <v>-1.18608057314768</v>
      </c>
      <c r="X1074" s="36" t="n">
        <v>104.094829077059</v>
      </c>
    </row>
    <row r="1075" customFormat="false" ht="15" hidden="false" customHeight="false" outlineLevel="0" collapsed="false">
      <c r="A1075" s="2" t="n">
        <v>1071</v>
      </c>
      <c r="B1075" s="35" t="n">
        <v>1.22091332905656</v>
      </c>
      <c r="C1075" s="35" t="n">
        <v>-0.763334768548443</v>
      </c>
      <c r="D1075" s="35" t="n">
        <v>1.43244204958106</v>
      </c>
      <c r="E1075" s="35" t="n">
        <v>0.899612987603463</v>
      </c>
      <c r="F1075" s="35" t="n">
        <v>0.0965272497066782</v>
      </c>
      <c r="G1075" s="35" t="n">
        <v>-1.57406235080041</v>
      </c>
      <c r="H1075" s="35" t="n">
        <v>0.815800704938196</v>
      </c>
      <c r="I1075" s="35" t="n">
        <v>-1.0027606745529</v>
      </c>
      <c r="J1075" s="35" t="n">
        <v>-0.882857738965481</v>
      </c>
      <c r="K1075" s="35" t="n">
        <v>-0.123918501851526</v>
      </c>
      <c r="L1075" s="35" t="n">
        <v>-0.47493582540039</v>
      </c>
      <c r="M1075" s="35" t="n">
        <v>0.249094414244509</v>
      </c>
    </row>
    <row r="1076" customFormat="false" ht="15" hidden="false" customHeight="false" outlineLevel="0" collapsed="false">
      <c r="A1076" s="2" t="n">
        <v>1072</v>
      </c>
      <c r="B1076" s="35" t="n">
        <v>0.825803090134701</v>
      </c>
      <c r="C1076" s="35" t="n">
        <v>0.02599792482351</v>
      </c>
      <c r="D1076" s="35" t="n">
        <v>0.3531297421165</v>
      </c>
      <c r="E1076" s="35" t="n">
        <v>1.04237987101301</v>
      </c>
      <c r="F1076" s="35" t="n">
        <v>1.4268301822434</v>
      </c>
      <c r="G1076" s="35" t="n">
        <v>-0.335449976552021</v>
      </c>
      <c r="H1076" s="35" t="n">
        <v>0.15305518769389</v>
      </c>
      <c r="I1076" s="35" t="n">
        <v>-1.52668665905866</v>
      </c>
      <c r="J1076" s="35" t="n">
        <v>-0.136902235966721</v>
      </c>
      <c r="K1076" s="35" t="n">
        <v>-0.328182428798502</v>
      </c>
      <c r="L1076" s="35" t="n">
        <v>-0.728346560766902</v>
      </c>
      <c r="M1076" s="35" t="n">
        <v>-0.340720709466291</v>
      </c>
    </row>
    <row r="1077" customFormat="false" ht="15" hidden="false" customHeight="false" outlineLevel="0" collapsed="false">
      <c r="A1077" s="2" t="n">
        <v>1073</v>
      </c>
      <c r="B1077" s="35" t="n">
        <v>0.243832502667731</v>
      </c>
      <c r="C1077" s="35" t="n">
        <v>1.63576374522446</v>
      </c>
      <c r="D1077" s="35" t="n">
        <v>0.0826221358199105</v>
      </c>
      <c r="E1077" s="35" t="n">
        <v>0.239888653060193</v>
      </c>
      <c r="F1077" s="35" t="n">
        <v>-0.360293685371988</v>
      </c>
      <c r="G1077" s="35" t="n">
        <v>0.18871892562557</v>
      </c>
      <c r="H1077" s="35" t="n">
        <v>-1.67073131846182</v>
      </c>
      <c r="I1077" s="35" t="n">
        <v>0.314395295939347</v>
      </c>
      <c r="J1077" s="35" t="n">
        <v>-0.277208249366382</v>
      </c>
      <c r="K1077" s="35" t="n">
        <v>-0.165348272048324</v>
      </c>
      <c r="L1077" s="35" t="n">
        <v>-0.0153449767152906</v>
      </c>
      <c r="M1077" s="35" t="n">
        <v>0.24722387030749</v>
      </c>
    </row>
    <row r="1078" customFormat="false" ht="15" hidden="false" customHeight="false" outlineLevel="0" collapsed="false">
      <c r="A1078" s="2" t="n">
        <v>1074</v>
      </c>
      <c r="B1078" s="35" t="n">
        <v>-0.238664465597188</v>
      </c>
      <c r="C1078" s="35" t="n">
        <v>0.964526504516306</v>
      </c>
      <c r="D1078" s="35" t="n">
        <v>0.33432022198668</v>
      </c>
      <c r="E1078" s="35" t="n">
        <v>-0.717846465604123</v>
      </c>
      <c r="F1078" s="35" t="n">
        <v>-0.0907880025692925</v>
      </c>
      <c r="G1078" s="35" t="n">
        <v>-0.380437385587217</v>
      </c>
      <c r="H1078" s="35" t="n">
        <v>-0.937566627315218</v>
      </c>
      <c r="I1078" s="35" t="n">
        <v>-0.0176090770992179</v>
      </c>
      <c r="J1078" s="35" t="n">
        <v>0.566503250001487</v>
      </c>
      <c r="K1078" s="35" t="n">
        <v>0.937666884227102</v>
      </c>
      <c r="L1078" s="35" t="n">
        <v>-0.65125713719376</v>
      </c>
      <c r="M1078" s="35" t="n">
        <v>0.865679504271463</v>
      </c>
      <c r="S1078" s="36" t="n">
        <v>94.7520474976389</v>
      </c>
      <c r="W1078" s="36" t="n">
        <v>100.719429954846</v>
      </c>
    </row>
    <row r="1079" customFormat="false" ht="15" hidden="false" customHeight="false" outlineLevel="0" collapsed="false">
      <c r="A1079" s="2" t="n">
        <v>1075</v>
      </c>
      <c r="B1079" s="35" t="n">
        <v>0.496459828439271</v>
      </c>
      <c r="C1079" s="35" t="n">
        <v>-0.701277586582248</v>
      </c>
      <c r="D1079" s="35" t="n">
        <v>-0.0626579012678823</v>
      </c>
      <c r="E1079" s="35" t="n">
        <v>-0.605658733909117</v>
      </c>
      <c r="F1079" s="35" t="n">
        <v>-1.89366363480771</v>
      </c>
      <c r="G1079" s="35" t="n">
        <v>-0.343742846393786</v>
      </c>
      <c r="H1079" s="35" t="n">
        <v>-0.635157391807581</v>
      </c>
      <c r="I1079" s="35" t="n">
        <v>-0.0524337617947454</v>
      </c>
      <c r="J1079" s="35" t="n">
        <v>0.83385150728697</v>
      </c>
      <c r="K1079" s="35" t="n">
        <v>-1.63442530764994</v>
      </c>
      <c r="L1079" s="35" t="n">
        <v>1.73891619519381</v>
      </c>
      <c r="M1079" s="35" t="n">
        <v>0.618991848335723</v>
      </c>
      <c r="X1079" s="36" t="n">
        <v>191.391517633536</v>
      </c>
    </row>
    <row r="1080" customFormat="false" ht="15" hidden="false" customHeight="false" outlineLevel="0" collapsed="false">
      <c r="A1080" s="2" t="n">
        <v>1076</v>
      </c>
      <c r="B1080" s="35" t="n">
        <v>-0.741365025921679</v>
      </c>
      <c r="C1080" s="35" t="n">
        <v>0.791394996170825</v>
      </c>
      <c r="D1080" s="35" t="n">
        <v>-1.46730274384988</v>
      </c>
      <c r="E1080" s="35" t="n">
        <v>-0.85197690297956</v>
      </c>
      <c r="F1080" s="35" t="n">
        <v>-0.179226191279293</v>
      </c>
      <c r="G1080" s="35" t="n">
        <v>1.35205231150767</v>
      </c>
      <c r="H1080" s="35" t="n">
        <v>-1.61105033159182</v>
      </c>
      <c r="I1080" s="35" t="n">
        <v>1.19665333517522</v>
      </c>
      <c r="J1080" s="35" t="n">
        <v>-0.316486110699478</v>
      </c>
      <c r="K1080" s="35" t="n">
        <v>-2.3107270620678</v>
      </c>
      <c r="L1080" s="35" t="n">
        <v>-0.172744675138857</v>
      </c>
      <c r="M1080" s="35" t="n">
        <v>-0.386860430083981</v>
      </c>
    </row>
    <row r="1081" customFormat="false" ht="15" hidden="false" customHeight="false" outlineLevel="0" collapsed="false">
      <c r="A1081" s="2" t="n">
        <v>1077</v>
      </c>
      <c r="B1081" s="35" t="n">
        <v>-0.425754575551892</v>
      </c>
      <c r="C1081" s="35" t="n">
        <v>-1.62128700453419</v>
      </c>
      <c r="D1081" s="35" t="n">
        <v>-0.0363112688467378</v>
      </c>
      <c r="E1081" s="35" t="n">
        <v>-0.501227367075699</v>
      </c>
      <c r="F1081" s="35" t="n">
        <v>0.733364707734576</v>
      </c>
      <c r="G1081" s="35" t="n">
        <v>0.137166602056487</v>
      </c>
      <c r="H1081" s="35" t="n">
        <v>-1.17602216176626</v>
      </c>
      <c r="I1081" s="35" t="n">
        <v>-0.153035344369889</v>
      </c>
      <c r="J1081" s="35" t="n">
        <v>0.515419987065766</v>
      </c>
      <c r="K1081" s="35" t="n">
        <v>-0.532835238663394</v>
      </c>
      <c r="L1081" s="35" t="n">
        <v>0.155860134442831</v>
      </c>
      <c r="M1081" s="35" t="n">
        <v>-0.514324779728796</v>
      </c>
    </row>
    <row r="1082" customFormat="false" ht="15" hidden="false" customHeight="false" outlineLevel="0" collapsed="false">
      <c r="A1082" s="2" t="n">
        <v>1078</v>
      </c>
      <c r="B1082" s="35" t="n">
        <v>-0.623379784016936</v>
      </c>
      <c r="C1082" s="35" t="n">
        <v>-0.677143888726416</v>
      </c>
      <c r="D1082" s="35" t="n">
        <v>0.0549909326058723</v>
      </c>
      <c r="E1082" s="35" t="n">
        <v>-0.192624375127278</v>
      </c>
      <c r="F1082" s="35" t="n">
        <v>1.08403605782924</v>
      </c>
      <c r="G1082" s="35" t="n">
        <v>0.130194000821262</v>
      </c>
      <c r="H1082" s="35" t="n">
        <v>1.45788582317547</v>
      </c>
      <c r="I1082" s="35" t="n">
        <v>-0.57915286655691</v>
      </c>
      <c r="J1082" s="35" t="n">
        <v>-1.58100571045493</v>
      </c>
      <c r="K1082" s="35" t="n">
        <v>-1.55977314813759</v>
      </c>
      <c r="L1082" s="35" t="n">
        <v>0.799546769329542</v>
      </c>
      <c r="M1082" s="35" t="n">
        <v>-2.05264538668802</v>
      </c>
    </row>
    <row r="1083" customFormat="false" ht="15" hidden="false" customHeight="false" outlineLevel="0" collapsed="false">
      <c r="A1083" s="2" t="n">
        <v>1079</v>
      </c>
      <c r="B1083" s="35" t="n">
        <v>-0.832732815314886</v>
      </c>
      <c r="C1083" s="35" t="n">
        <v>-0.606563458131906</v>
      </c>
      <c r="D1083" s="35" t="n">
        <v>-0.562853950069967</v>
      </c>
      <c r="E1083" s="35" t="n">
        <v>0.432168390187769</v>
      </c>
      <c r="F1083" s="35" t="n">
        <v>-0.0169488895342913</v>
      </c>
      <c r="G1083" s="35" t="n">
        <v>0.00943690340532531</v>
      </c>
      <c r="H1083" s="35" t="n">
        <v>-0.534382797754605</v>
      </c>
      <c r="I1083" s="35" t="n">
        <v>0.806169433827593</v>
      </c>
      <c r="J1083" s="35" t="n">
        <v>0.560987302295274</v>
      </c>
      <c r="K1083" s="35" t="n">
        <v>0.0781805710792824</v>
      </c>
      <c r="L1083" s="35" t="n">
        <v>0.187779565102542</v>
      </c>
      <c r="M1083" s="35" t="n">
        <v>0.542990283100521</v>
      </c>
    </row>
    <row r="1084" customFormat="false" ht="15" hidden="false" customHeight="false" outlineLevel="0" collapsed="false">
      <c r="A1084" s="2" t="n">
        <v>1080</v>
      </c>
      <c r="B1084" s="35" t="n">
        <v>-0.636022889000658</v>
      </c>
      <c r="C1084" s="35" t="n">
        <v>0.723234812320506</v>
      </c>
      <c r="D1084" s="35" t="n">
        <v>0.0338134222536652</v>
      </c>
      <c r="E1084" s="35" t="n">
        <v>0.24011244149989</v>
      </c>
      <c r="F1084" s="35" t="n">
        <v>0.886714997250635</v>
      </c>
      <c r="G1084" s="35" t="n">
        <v>0.469016847719697</v>
      </c>
      <c r="H1084" s="35" t="n">
        <v>-0.266518808386786</v>
      </c>
      <c r="I1084" s="35" t="n">
        <v>0.517722528500904</v>
      </c>
      <c r="J1084" s="35" t="n">
        <v>-1.85256508277537</v>
      </c>
      <c r="K1084" s="35" t="n">
        <v>0.786328012774715</v>
      </c>
      <c r="L1084" s="35" t="n">
        <v>1.34221465546452</v>
      </c>
      <c r="M1084" s="35" t="n">
        <v>-0.676216675298146</v>
      </c>
    </row>
    <row r="1085" customFormat="false" ht="15" hidden="false" customHeight="false" outlineLevel="0" collapsed="false">
      <c r="A1085" s="2" t="n">
        <v>1081</v>
      </c>
      <c r="B1085" s="35" t="n">
        <v>0.518320510615087</v>
      </c>
      <c r="C1085" s="35" t="n">
        <v>-0.902773863547776</v>
      </c>
      <c r="D1085" s="35" t="n">
        <v>0.47883429963434</v>
      </c>
      <c r="E1085" s="35" t="n">
        <v>-0.323385382214255</v>
      </c>
      <c r="F1085" s="35" t="n">
        <v>-1.05914852167944</v>
      </c>
      <c r="G1085" s="35" t="n">
        <v>-0.795739785283091</v>
      </c>
      <c r="H1085" s="35" t="n">
        <v>0.751145348168468</v>
      </c>
      <c r="I1085" s="35" t="n">
        <v>1.00882776570974</v>
      </c>
      <c r="J1085" s="35" t="n">
        <v>-0.140624794483434</v>
      </c>
      <c r="K1085" s="35" t="n">
        <v>-0.605855185961136</v>
      </c>
      <c r="L1085" s="35" t="n">
        <v>-1.63420959320395</v>
      </c>
      <c r="M1085" s="35" t="n">
        <v>0.595284517435719</v>
      </c>
      <c r="U1085" s="36" t="n">
        <v>85.2080060215989</v>
      </c>
    </row>
    <row r="1086" customFormat="false" ht="15" hidden="false" customHeight="false" outlineLevel="0" collapsed="false">
      <c r="A1086" s="2" t="n">
        <v>1082</v>
      </c>
      <c r="B1086" s="35" t="n">
        <v>0.590200763459806</v>
      </c>
      <c r="C1086" s="35" t="n">
        <v>0.991057601267</v>
      </c>
      <c r="D1086" s="35" t="n">
        <v>-0.358598669049696</v>
      </c>
      <c r="E1086" s="35" t="n">
        <v>0.199450571852775</v>
      </c>
      <c r="F1086" s="35" t="n">
        <v>1.25348301714112</v>
      </c>
      <c r="G1086" s="35" t="n">
        <v>-0.527006367783541</v>
      </c>
      <c r="H1086" s="35" t="n">
        <v>1.61365196459696</v>
      </c>
      <c r="I1086" s="35" t="n">
        <v>-1.53189644710572</v>
      </c>
      <c r="J1086" s="35" t="n">
        <v>-1.34608461497317</v>
      </c>
      <c r="K1086" s="35" t="n">
        <v>-0.435025390668165</v>
      </c>
      <c r="L1086" s="35" t="n">
        <v>-0.311303376003414</v>
      </c>
      <c r="M1086" s="35" t="n">
        <v>-1.52313091323283</v>
      </c>
    </row>
    <row r="1087" customFormat="false" ht="15" hidden="false" customHeight="false" outlineLevel="0" collapsed="false">
      <c r="A1087" s="2" t="n">
        <v>1083</v>
      </c>
      <c r="B1087" s="35" t="n">
        <v>-0.888009121656558</v>
      </c>
      <c r="C1087" s="35" t="n">
        <v>0.780636614513468</v>
      </c>
      <c r="D1087" s="35" t="n">
        <v>1.26057587444704</v>
      </c>
      <c r="E1087" s="35" t="n">
        <v>0.592832048181905</v>
      </c>
      <c r="F1087" s="35" t="n">
        <v>-0.0461941600080993</v>
      </c>
      <c r="G1087" s="35" t="n">
        <v>0.673071997135626</v>
      </c>
      <c r="H1087" s="35" t="n">
        <v>-0.230172418844851</v>
      </c>
      <c r="I1087" s="35" t="n">
        <v>1.48722638557697</v>
      </c>
      <c r="J1087" s="35" t="n">
        <v>-0.392259145746796</v>
      </c>
      <c r="K1087" s="35" t="n">
        <v>-0.250454703390665</v>
      </c>
      <c r="L1087" s="35" t="n">
        <v>0.427466255879869</v>
      </c>
      <c r="M1087" s="35" t="n">
        <v>-0.280056624901874</v>
      </c>
    </row>
    <row r="1088" customFormat="false" ht="15" hidden="false" customHeight="false" outlineLevel="0" collapsed="false">
      <c r="A1088" s="2" t="n">
        <v>1084</v>
      </c>
      <c r="B1088" s="35" t="n">
        <v>-0.149876215977998</v>
      </c>
      <c r="C1088" s="35" t="n">
        <v>-0.922545549332558</v>
      </c>
      <c r="D1088" s="35" t="n">
        <v>-0.271429512344555</v>
      </c>
      <c r="E1088" s="35" t="n">
        <v>0.848734676073315</v>
      </c>
      <c r="F1088" s="35" t="n">
        <v>-2.32083616263632</v>
      </c>
      <c r="G1088" s="35" t="n">
        <v>-1.86887646842962</v>
      </c>
      <c r="H1088" s="35" t="n">
        <v>-0.485250225194478</v>
      </c>
      <c r="I1088" s="35" t="n">
        <v>0.0538896237621968</v>
      </c>
      <c r="J1088" s="35" t="n">
        <v>-0.780687737554515</v>
      </c>
      <c r="K1088" s="35" t="n">
        <v>-0.735434663841632</v>
      </c>
      <c r="L1088" s="35" t="n">
        <v>0.294607801268025</v>
      </c>
      <c r="M1088" s="35" t="n">
        <v>-0.625499749910276</v>
      </c>
    </row>
    <row r="1089" customFormat="false" ht="15" hidden="false" customHeight="false" outlineLevel="0" collapsed="false">
      <c r="A1089" s="2" t="n">
        <v>1085</v>
      </c>
      <c r="B1089" s="35" t="n">
        <v>-0.270561181391036</v>
      </c>
      <c r="C1089" s="35" t="n">
        <v>1.01401457171054</v>
      </c>
      <c r="D1089" s="35" t="n">
        <v>0.276527386878315</v>
      </c>
      <c r="E1089" s="35" t="n">
        <v>0.133872492905549</v>
      </c>
      <c r="F1089" s="35" t="n">
        <v>-1.28178911195006</v>
      </c>
      <c r="G1089" s="35" t="n">
        <v>-0.771325843564901</v>
      </c>
      <c r="H1089" s="35" t="n">
        <v>0.366246995104139</v>
      </c>
      <c r="I1089" s="35" t="n">
        <v>1.89896530030251</v>
      </c>
      <c r="J1089" s="35" t="n">
        <v>0.181643908774654</v>
      </c>
      <c r="K1089" s="35" t="n">
        <v>0.367668200125385</v>
      </c>
      <c r="L1089" s="35" t="n">
        <v>0.976414352929448</v>
      </c>
      <c r="M1089" s="35" t="n">
        <v>-2.30598770653313</v>
      </c>
    </row>
    <row r="1090" customFormat="false" ht="15" hidden="false" customHeight="false" outlineLevel="0" collapsed="false">
      <c r="A1090" s="2" t="n">
        <v>1086</v>
      </c>
      <c r="B1090" s="35" t="n">
        <v>-1.81616011982952</v>
      </c>
      <c r="C1090" s="35" t="n">
        <v>-2.07404032498228</v>
      </c>
      <c r="D1090" s="35" t="n">
        <v>2.17855559260974</v>
      </c>
      <c r="E1090" s="35" t="n">
        <v>0.596502662699316</v>
      </c>
      <c r="F1090" s="35" t="n">
        <v>-1.28255267672331</v>
      </c>
      <c r="G1090" s="35" t="n">
        <v>0.442703230347874</v>
      </c>
      <c r="H1090" s="35" t="n">
        <v>-0.0273389822796939</v>
      </c>
      <c r="I1090" s="35" t="n">
        <v>1.73684438605831</v>
      </c>
      <c r="J1090" s="35" t="n">
        <v>-0.68051699473923</v>
      </c>
      <c r="K1090" s="35" t="n">
        <v>-0.529344726551603</v>
      </c>
      <c r="L1090" s="35" t="n">
        <v>-1.96072275723948</v>
      </c>
      <c r="M1090" s="35" t="n">
        <v>1.31937529353598</v>
      </c>
    </row>
    <row r="1091" customFormat="false" ht="15" hidden="false" customHeight="false" outlineLevel="0" collapsed="false">
      <c r="A1091" s="2" t="n">
        <v>1087</v>
      </c>
      <c r="B1091" s="35" t="n">
        <v>1.04868667697328</v>
      </c>
      <c r="C1091" s="35" t="n">
        <v>0.049540875211459</v>
      </c>
      <c r="D1091" s="35" t="n">
        <v>1.23526953519522</v>
      </c>
      <c r="E1091" s="35" t="n">
        <v>-1.06629906633259</v>
      </c>
      <c r="F1091" s="35" t="n">
        <v>-0.770710255997423</v>
      </c>
      <c r="G1091" s="35" t="n">
        <v>-1.0573745252286</v>
      </c>
      <c r="H1091" s="35" t="n">
        <v>0.933756826327099</v>
      </c>
      <c r="I1091" s="35" t="n">
        <v>1.28899987427105</v>
      </c>
      <c r="J1091" s="35" t="n">
        <v>-1.20620230872814</v>
      </c>
      <c r="K1091" s="35" t="n">
        <v>-1.37795046105312</v>
      </c>
      <c r="L1091" s="35" t="n">
        <v>0.482882284449928</v>
      </c>
      <c r="M1091" s="35" t="n">
        <v>0.455928030670438</v>
      </c>
      <c r="Q1091" s="36" t="n">
        <v>147.82403854422</v>
      </c>
    </row>
    <row r="1092" customFormat="false" ht="15" hidden="false" customHeight="false" outlineLevel="0" collapsed="false">
      <c r="A1092" s="2" t="n">
        <v>1088</v>
      </c>
      <c r="B1092" s="35" t="n">
        <v>-1.16859067770643</v>
      </c>
      <c r="C1092" s="35" t="n">
        <v>0.162866857901096</v>
      </c>
      <c r="D1092" s="35" t="n">
        <v>-0.362645649537835</v>
      </c>
      <c r="E1092" s="35" t="n">
        <v>-0.726846142045192</v>
      </c>
      <c r="F1092" s="35" t="n">
        <v>0.225840344823155</v>
      </c>
      <c r="G1092" s="35" t="n">
        <v>-0.330500630547456</v>
      </c>
      <c r="H1092" s="35" t="n">
        <v>-0.356710726243321</v>
      </c>
      <c r="I1092" s="35" t="n">
        <v>-0.883536608711532</v>
      </c>
      <c r="J1092" s="35" t="n">
        <v>0.954755938066488</v>
      </c>
      <c r="K1092" s="35" t="n">
        <v>-2.4192918140584</v>
      </c>
      <c r="L1092" s="35" t="n">
        <v>0.878033636960349</v>
      </c>
      <c r="M1092" s="35" t="n">
        <v>0.328189208060772</v>
      </c>
    </row>
    <row r="1093" customFormat="false" ht="15" hidden="false" customHeight="false" outlineLevel="0" collapsed="false">
      <c r="A1093" s="2" t="n">
        <v>1089</v>
      </c>
      <c r="B1093" s="35" t="n">
        <v>1.06820048803553</v>
      </c>
      <c r="C1093" s="35" t="n">
        <v>-0.316429641429333</v>
      </c>
      <c r="D1093" s="35" t="n">
        <v>0.495139435435227</v>
      </c>
      <c r="E1093" s="35" t="n">
        <v>0.910524036121111</v>
      </c>
      <c r="F1093" s="35" t="n">
        <v>-0.014279422125876</v>
      </c>
      <c r="G1093" s="35" t="n">
        <v>0.213975350459788</v>
      </c>
      <c r="H1093" s="35" t="n">
        <v>0.411518742038818</v>
      </c>
      <c r="I1093" s="35" t="n">
        <v>-2.03996659645317</v>
      </c>
      <c r="J1093" s="35" t="n">
        <v>0.290714171802805</v>
      </c>
      <c r="K1093" s="35" t="n">
        <v>-0.117554985586176</v>
      </c>
      <c r="L1093" s="35" t="n">
        <v>0.913977081792146</v>
      </c>
      <c r="M1093" s="35" t="n">
        <v>-0.518006421004809</v>
      </c>
    </row>
    <row r="1094" customFormat="false" ht="15" hidden="false" customHeight="false" outlineLevel="0" collapsed="false">
      <c r="A1094" s="2" t="n">
        <v>1090</v>
      </c>
      <c r="B1094" s="35" t="n">
        <v>-2.39720039483943</v>
      </c>
      <c r="C1094" s="35" t="n">
        <v>0.356344983074506</v>
      </c>
      <c r="D1094" s="35" t="n">
        <v>0.371193665881779</v>
      </c>
      <c r="E1094" s="35" t="n">
        <v>-0.539246251792291</v>
      </c>
      <c r="F1094" s="35" t="n">
        <v>-1.17372075910985</v>
      </c>
      <c r="G1094" s="35" t="n">
        <v>-0.013388062652083</v>
      </c>
      <c r="H1094" s="35" t="n">
        <v>-0.671543488273597</v>
      </c>
      <c r="I1094" s="35" t="n">
        <v>-1.50990244414591</v>
      </c>
      <c r="J1094" s="35" t="n">
        <v>0.0970793160476195</v>
      </c>
      <c r="K1094" s="35" t="n">
        <v>1.12759179190875</v>
      </c>
      <c r="L1094" s="35" t="n">
        <v>-0.899783131508691</v>
      </c>
      <c r="M1094" s="35" t="n">
        <v>-1.1779360011743</v>
      </c>
    </row>
    <row r="1095" customFormat="false" ht="15" hidden="false" customHeight="false" outlineLevel="0" collapsed="false">
      <c r="A1095" s="2" t="n">
        <v>1091</v>
      </c>
      <c r="B1095" s="35" t="n">
        <v>-0.842426571996672</v>
      </c>
      <c r="C1095" s="35" t="n">
        <v>0.689019968471647</v>
      </c>
      <c r="D1095" s="35" t="n">
        <v>0.0841900415290857</v>
      </c>
      <c r="E1095" s="35" t="n">
        <v>1.18133990762048</v>
      </c>
      <c r="F1095" s="35" t="n">
        <v>0.445761197938142</v>
      </c>
      <c r="G1095" s="35" t="n">
        <v>-1.10906903071513</v>
      </c>
      <c r="H1095" s="35" t="n">
        <v>-0.34114461982097</v>
      </c>
      <c r="I1095" s="35" t="n">
        <v>-0.51679452089377</v>
      </c>
      <c r="J1095" s="35" t="n">
        <v>0.50823216392216</v>
      </c>
      <c r="K1095" s="35" t="n">
        <v>0.499385079619871</v>
      </c>
      <c r="L1095" s="35" t="n">
        <v>-1.11880728801067</v>
      </c>
      <c r="M1095" s="35" t="n">
        <v>-1.46537473890788</v>
      </c>
    </row>
    <row r="1096" customFormat="false" ht="15" hidden="false" customHeight="false" outlineLevel="0" collapsed="false">
      <c r="A1096" s="2" t="n">
        <v>1092</v>
      </c>
      <c r="B1096" s="35" t="n">
        <v>0.704679128156051</v>
      </c>
      <c r="C1096" s="35" t="n">
        <v>0.476091275844023</v>
      </c>
      <c r="D1096" s="35" t="n">
        <v>-2.36207168625185</v>
      </c>
      <c r="E1096" s="35" t="n">
        <v>-0.94598136151015</v>
      </c>
      <c r="F1096" s="35" t="n">
        <v>0.203623573220153</v>
      </c>
      <c r="G1096" s="35" t="n">
        <v>0.0877110793548661</v>
      </c>
      <c r="H1096" s="35" t="n">
        <v>0.835861170931418</v>
      </c>
      <c r="I1096" s="35" t="n">
        <v>0.183953376076041</v>
      </c>
      <c r="J1096" s="35" t="n">
        <v>0.310881623964371</v>
      </c>
      <c r="K1096" s="35" t="n">
        <v>-0.64123211756969</v>
      </c>
      <c r="L1096" s="35" t="n">
        <v>-0.981957002889254</v>
      </c>
      <c r="M1096" s="35" t="n">
        <v>1.76723480209426</v>
      </c>
    </row>
    <row r="1097" customFormat="false" ht="15" hidden="false" customHeight="false" outlineLevel="0" collapsed="false">
      <c r="A1097" s="2" t="n">
        <v>1093</v>
      </c>
      <c r="B1097" s="35" t="n">
        <v>0.383297593653597</v>
      </c>
      <c r="C1097" s="35" t="n">
        <v>-0.727892007419997</v>
      </c>
      <c r="D1097" s="35" t="n">
        <v>-1.65779600764661</v>
      </c>
      <c r="E1097" s="35" t="n">
        <v>0.453892211486263</v>
      </c>
      <c r="F1097" s="35" t="n">
        <v>-1.0587166236189</v>
      </c>
      <c r="G1097" s="35" t="n">
        <v>-0.362240426148082</v>
      </c>
      <c r="H1097" s="35" t="n">
        <v>1.38886646514807</v>
      </c>
      <c r="I1097" s="35" t="n">
        <v>0.110686368799574</v>
      </c>
      <c r="J1097" s="35" t="n">
        <v>1.36028735860099</v>
      </c>
      <c r="K1097" s="35" t="n">
        <v>-0.315914775412629</v>
      </c>
      <c r="L1097" s="35" t="n">
        <v>-1.37424840951731</v>
      </c>
      <c r="M1097" s="35" t="n">
        <v>2.67251744629217</v>
      </c>
    </row>
    <row r="1098" customFormat="false" ht="15" hidden="false" customHeight="false" outlineLevel="0" collapsed="false">
      <c r="A1098" s="2" t="n">
        <v>1094</v>
      </c>
      <c r="B1098" s="35" t="n">
        <v>0.452420753401721</v>
      </c>
      <c r="C1098" s="35" t="n">
        <v>0.316334723888574</v>
      </c>
      <c r="D1098" s="35" t="n">
        <v>-0.953079252088754</v>
      </c>
      <c r="E1098" s="35" t="n">
        <v>-0.883891663541277</v>
      </c>
      <c r="F1098" s="35" t="n">
        <v>-0.244354696610248</v>
      </c>
      <c r="G1098" s="35" t="n">
        <v>-0.372759651016353</v>
      </c>
      <c r="H1098" s="35" t="n">
        <v>-0.59020544673368</v>
      </c>
      <c r="I1098" s="35" t="n">
        <v>-0.0439966680724789</v>
      </c>
      <c r="J1098" s="35" t="n">
        <v>0.287226469145563</v>
      </c>
      <c r="K1098" s="35" t="n">
        <v>-1.68928811220474</v>
      </c>
      <c r="L1098" s="35" t="n">
        <v>0.144821464061078</v>
      </c>
      <c r="M1098" s="35" t="n">
        <v>0.176298197367278</v>
      </c>
    </row>
    <row r="1099" customFormat="false" ht="15" hidden="false" customHeight="false" outlineLevel="0" collapsed="false">
      <c r="A1099" s="2" t="n">
        <v>1095</v>
      </c>
      <c r="B1099" s="35" t="n">
        <v>-0.0930598805531852</v>
      </c>
      <c r="C1099" s="35" t="n">
        <v>-0.913284708037667</v>
      </c>
      <c r="D1099" s="35" t="n">
        <v>2.09681066120077</v>
      </c>
      <c r="E1099" s="35" t="n">
        <v>1.3216777712122</v>
      </c>
      <c r="F1099" s="35" t="n">
        <v>0.376069288171054</v>
      </c>
      <c r="G1099" s="35" t="n">
        <v>-0.525004587305912</v>
      </c>
      <c r="H1099" s="35" t="n">
        <v>-0.769815644384741</v>
      </c>
      <c r="I1099" s="35" t="n">
        <v>1.38629547771939</v>
      </c>
      <c r="J1099" s="35" t="n">
        <v>-0.697721691802503</v>
      </c>
      <c r="K1099" s="35" t="n">
        <v>0.60750374519546</v>
      </c>
      <c r="L1099" s="35" t="n">
        <v>-1.19637922112034</v>
      </c>
      <c r="M1099" s="35" t="n">
        <v>0.52328949696574</v>
      </c>
    </row>
    <row r="1100" customFormat="false" ht="15" hidden="false" customHeight="false" outlineLevel="0" collapsed="false">
      <c r="A1100" s="2" t="n">
        <v>1096</v>
      </c>
      <c r="B1100" s="35" t="n">
        <v>2.01172063271362</v>
      </c>
      <c r="C1100" s="35" t="n">
        <v>-0.239161923975833</v>
      </c>
      <c r="D1100" s="35" t="n">
        <v>0.0599073347636375</v>
      </c>
      <c r="E1100" s="35" t="n">
        <v>-1.49099356709861</v>
      </c>
      <c r="F1100" s="35" t="n">
        <v>0.292265122088989</v>
      </c>
      <c r="G1100" s="35" t="n">
        <v>-0.617142096919972</v>
      </c>
      <c r="H1100" s="35" t="n">
        <v>-0.221544735041473</v>
      </c>
      <c r="I1100" s="35" t="n">
        <v>0.422097650861451</v>
      </c>
      <c r="J1100" s="35" t="n">
        <v>-1.03791401183408</v>
      </c>
      <c r="K1100" s="35" t="n">
        <v>0.271285908915252</v>
      </c>
      <c r="L1100" s="35" t="n">
        <v>0.602992245666445</v>
      </c>
      <c r="M1100" s="35" t="n">
        <v>-1.91117019772215</v>
      </c>
      <c r="O1100" s="36" t="n">
        <v>66.0224989466997</v>
      </c>
    </row>
    <row r="1101" customFormat="false" ht="15" hidden="false" customHeight="false" outlineLevel="0" collapsed="false">
      <c r="A1101" s="2" t="n">
        <v>1097</v>
      </c>
      <c r="B1101" s="35" t="n">
        <v>0.0219669922265979</v>
      </c>
      <c r="C1101" s="35" t="n">
        <v>0.552248264094695</v>
      </c>
      <c r="D1101" s="35" t="n">
        <v>0.182039727164128</v>
      </c>
      <c r="E1101" s="35" t="n">
        <v>-0.880121254745016</v>
      </c>
      <c r="F1101" s="35" t="n">
        <v>-0.384916635093428</v>
      </c>
      <c r="G1101" s="35" t="n">
        <v>-0.894703575468061</v>
      </c>
      <c r="H1101" s="35" t="n">
        <v>0.742924491589288</v>
      </c>
      <c r="I1101" s="35" t="n">
        <v>0.605318904804315</v>
      </c>
      <c r="J1101" s="35" t="n">
        <v>-1.96411579817109</v>
      </c>
      <c r="K1101" s="35" t="n">
        <v>-0.609797934607386</v>
      </c>
      <c r="L1101" s="35" t="n">
        <v>0.294111995137825</v>
      </c>
      <c r="M1101" s="35" t="n">
        <v>0.650279176267907</v>
      </c>
    </row>
    <row r="1102" customFormat="false" ht="15" hidden="false" customHeight="false" outlineLevel="0" collapsed="false">
      <c r="A1102" s="2" t="n">
        <v>1098</v>
      </c>
      <c r="B1102" s="35" t="n">
        <v>0.297258609460041</v>
      </c>
      <c r="C1102" s="35" t="n">
        <v>-0.577834935100834</v>
      </c>
      <c r="D1102" s="35" t="n">
        <v>0.477861349376676</v>
      </c>
      <c r="E1102" s="35" t="n">
        <v>0.547598208004307</v>
      </c>
      <c r="F1102" s="35" t="n">
        <v>-0.72821301574967</v>
      </c>
      <c r="G1102" s="35" t="n">
        <v>-0.431335484412284</v>
      </c>
      <c r="H1102" s="35" t="n">
        <v>0.0288725538770007</v>
      </c>
      <c r="I1102" s="35" t="n">
        <v>-1.45525901844853</v>
      </c>
      <c r="J1102" s="35" t="n">
        <v>0.0132106992883531</v>
      </c>
      <c r="K1102" s="35" t="n">
        <v>-1.05052274660555</v>
      </c>
      <c r="L1102" s="35" t="n">
        <v>0.955500174164895</v>
      </c>
      <c r="M1102" s="35" t="n">
        <v>-1.43653610443884</v>
      </c>
    </row>
    <row r="1103" customFormat="false" ht="15" hidden="false" customHeight="false" outlineLevel="0" collapsed="false">
      <c r="A1103" s="2" t="n">
        <v>1099</v>
      </c>
      <c r="B1103" s="35" t="n">
        <v>-0.765189014760798</v>
      </c>
      <c r="C1103" s="35" t="n">
        <v>-0.0850860579144896</v>
      </c>
      <c r="D1103" s="35" t="n">
        <v>-0.324603823538726</v>
      </c>
      <c r="E1103" s="35" t="n">
        <v>-0.248110021038837</v>
      </c>
      <c r="F1103" s="35" t="n">
        <v>-1.65858199250961</v>
      </c>
      <c r="G1103" s="35" t="n">
        <v>0.455529395917005</v>
      </c>
      <c r="H1103" s="35" t="n">
        <v>-0.784272503649361</v>
      </c>
      <c r="I1103" s="35" t="n">
        <v>-0.0951253244272709</v>
      </c>
      <c r="J1103" s="35" t="n">
        <v>-0.748229018166424</v>
      </c>
      <c r="K1103" s="35" t="n">
        <v>-0.170455029035694</v>
      </c>
      <c r="L1103" s="35" t="n">
        <v>0.810080714893776</v>
      </c>
      <c r="M1103" s="35" t="n">
        <v>1.39118602828743</v>
      </c>
    </row>
    <row r="1104" customFormat="false" ht="15" hidden="false" customHeight="false" outlineLevel="0" collapsed="false">
      <c r="A1104" s="2" t="n">
        <v>1100</v>
      </c>
      <c r="B1104" s="35" t="n">
        <v>-0.836071203524773</v>
      </c>
      <c r="C1104" s="35" t="n">
        <v>-0.40421711899485</v>
      </c>
      <c r="D1104" s="35" t="n">
        <v>1.2675482643007</v>
      </c>
      <c r="E1104" s="35" t="n">
        <v>0.267525410877798</v>
      </c>
      <c r="F1104" s="35" t="n">
        <v>-0.318227058976776</v>
      </c>
      <c r="G1104" s="35" t="n">
        <v>-0.949205820926512</v>
      </c>
      <c r="H1104" s="35" t="n">
        <v>-1.96069950991251</v>
      </c>
      <c r="I1104" s="35" t="n">
        <v>-0.45292841221317</v>
      </c>
      <c r="J1104" s="35" t="n">
        <v>0.267631779699023</v>
      </c>
      <c r="K1104" s="35" t="n">
        <v>1.85857176103135</v>
      </c>
      <c r="L1104" s="35" t="n">
        <v>1.11829210197083</v>
      </c>
      <c r="M1104" s="35" t="n">
        <v>-1.21336370918486</v>
      </c>
    </row>
    <row r="1105" customFormat="false" ht="15" hidden="false" customHeight="false" outlineLevel="0" collapsed="false">
      <c r="A1105" s="2" t="n">
        <v>1101</v>
      </c>
      <c r="B1105" s="35" t="n">
        <v>1.34228552389031</v>
      </c>
      <c r="C1105" s="35" t="n">
        <v>0.227007506776365</v>
      </c>
      <c r="D1105" s="35" t="n">
        <v>1.13906735537425</v>
      </c>
      <c r="E1105" s="35" t="n">
        <v>-0.953294523822358</v>
      </c>
      <c r="F1105" s="35" t="n">
        <v>-1.05660612688414</v>
      </c>
      <c r="G1105" s="35" t="n">
        <v>2.2104813832941</v>
      </c>
      <c r="H1105" s="35" t="n">
        <v>-1.19011900802046</v>
      </c>
      <c r="I1105" s="35" t="n">
        <v>0.440737046923525</v>
      </c>
      <c r="J1105" s="35" t="n">
        <v>-2.01732970287953</v>
      </c>
      <c r="K1105" s="35" t="n">
        <v>-1.4844868310008</v>
      </c>
      <c r="L1105" s="35" t="n">
        <v>0.983105539076206</v>
      </c>
      <c r="M1105" s="35" t="n">
        <v>0.234633786717527</v>
      </c>
    </row>
    <row r="1106" customFormat="false" ht="15" hidden="false" customHeight="false" outlineLevel="0" collapsed="false">
      <c r="A1106" s="2" t="n">
        <v>1102</v>
      </c>
      <c r="B1106" s="35" t="n">
        <v>1.34979849999747</v>
      </c>
      <c r="C1106" s="35" t="n">
        <v>-1.15300597588268</v>
      </c>
      <c r="D1106" s="35" t="n">
        <v>-1.73393484129347</v>
      </c>
      <c r="E1106" s="35" t="n">
        <v>-0.580094223913214</v>
      </c>
      <c r="F1106" s="35" t="n">
        <v>0.156037217505032</v>
      </c>
      <c r="G1106" s="35" t="n">
        <v>0.798767551326408</v>
      </c>
      <c r="H1106" s="35" t="n">
        <v>0.714429801405547</v>
      </c>
      <c r="I1106" s="35" t="n">
        <v>-1.62993885949972</v>
      </c>
      <c r="J1106" s="35" t="n">
        <v>-0.569121548291924</v>
      </c>
      <c r="K1106" s="35" t="n">
        <v>0.137008246591475</v>
      </c>
      <c r="L1106" s="35" t="n">
        <v>0.275722282421881</v>
      </c>
      <c r="M1106" s="35" t="n">
        <v>0.523346922409563</v>
      </c>
      <c r="T1106" s="36" t="n">
        <v>93.9826803707189</v>
      </c>
    </row>
    <row r="1107" customFormat="false" ht="15" hidden="false" customHeight="false" outlineLevel="0" collapsed="false">
      <c r="A1107" s="2" t="n">
        <v>1103</v>
      </c>
      <c r="B1107" s="35" t="n">
        <v>-1.84056545235837</v>
      </c>
      <c r="C1107" s="35" t="n">
        <v>1.43820243353633</v>
      </c>
      <c r="D1107" s="35" t="n">
        <v>-0.16178225335876</v>
      </c>
      <c r="E1107" s="35" t="n">
        <v>-0.857388328760559</v>
      </c>
      <c r="F1107" s="35" t="n">
        <v>1.40926558097845</v>
      </c>
      <c r="G1107" s="35" t="n">
        <v>-0.204345759143039</v>
      </c>
      <c r="H1107" s="35" t="n">
        <v>-1.00996358062269</v>
      </c>
      <c r="I1107" s="35" t="n">
        <v>0.291490246455183</v>
      </c>
      <c r="J1107" s="35" t="n">
        <v>0.853194897451065</v>
      </c>
      <c r="K1107" s="35" t="n">
        <v>0.10847111796952</v>
      </c>
      <c r="L1107" s="35" t="n">
        <v>0.320537671821189</v>
      </c>
      <c r="M1107" s="35" t="n">
        <v>-2.97825396023708</v>
      </c>
      <c r="R1107" s="36" t="n">
        <v>76.5708191919079</v>
      </c>
    </row>
    <row r="1108" customFormat="false" ht="15" hidden="false" customHeight="false" outlineLevel="0" collapsed="false">
      <c r="A1108" s="2" t="n">
        <v>1104</v>
      </c>
      <c r="B1108" s="35" t="n">
        <v>-0.582334973837026</v>
      </c>
      <c r="C1108" s="35" t="n">
        <v>1.92095475421199</v>
      </c>
      <c r="D1108" s="35" t="n">
        <v>0.910627850849368</v>
      </c>
      <c r="E1108" s="35" t="n">
        <v>0.735966975923417</v>
      </c>
      <c r="F1108" s="35" t="n">
        <v>-0.933536103830777</v>
      </c>
      <c r="G1108" s="35" t="n">
        <v>-2.10446439654711</v>
      </c>
      <c r="H1108" s="35" t="n">
        <v>1.28950513911002</v>
      </c>
      <c r="I1108" s="35" t="n">
        <v>0.776203290789895</v>
      </c>
      <c r="J1108" s="35" t="n">
        <v>1.31997681613015</v>
      </c>
      <c r="K1108" s="35" t="n">
        <v>-0.164022214530222</v>
      </c>
      <c r="L1108" s="35" t="n">
        <v>0.39269858805978</v>
      </c>
      <c r="M1108" s="35" t="n">
        <v>-1.01041420921427</v>
      </c>
      <c r="N1108" s="36" t="n">
        <v>88.8221052827619</v>
      </c>
    </row>
    <row r="1109" customFormat="false" ht="15" hidden="false" customHeight="false" outlineLevel="0" collapsed="false">
      <c r="A1109" s="2" t="n">
        <v>1105</v>
      </c>
      <c r="B1109" s="35" t="n">
        <v>1.23322755254293</v>
      </c>
      <c r="C1109" s="35" t="n">
        <v>0.735426519558159</v>
      </c>
      <c r="D1109" s="35" t="n">
        <v>0.0674871980100969</v>
      </c>
      <c r="E1109" s="35" t="n">
        <v>0.222043068123803</v>
      </c>
      <c r="F1109" s="35" t="n">
        <v>-0.775499313616231</v>
      </c>
      <c r="G1109" s="35" t="n">
        <v>-1.02663512631977</v>
      </c>
      <c r="H1109" s="35" t="n">
        <v>0.674559870643029</v>
      </c>
      <c r="I1109" s="35" t="n">
        <v>0.326268434498396</v>
      </c>
      <c r="J1109" s="35" t="n">
        <v>2.03884474693294</v>
      </c>
      <c r="K1109" s="35" t="n">
        <v>1.34389921399783</v>
      </c>
      <c r="L1109" s="35" t="n">
        <v>0.718491154023337</v>
      </c>
      <c r="M1109" s="35" t="n">
        <v>-0.291508330303752</v>
      </c>
    </row>
    <row r="1110" customFormat="false" ht="15" hidden="false" customHeight="false" outlineLevel="0" collapsed="false">
      <c r="A1110" s="2" t="n">
        <v>1106</v>
      </c>
      <c r="B1110" s="35" t="n">
        <v>0.0700664138931341</v>
      </c>
      <c r="C1110" s="35" t="n">
        <v>0.651158404319941</v>
      </c>
      <c r="D1110" s="35" t="n">
        <v>-0.419248618528511</v>
      </c>
      <c r="E1110" s="35" t="n">
        <v>-0.53362023350713</v>
      </c>
      <c r="F1110" s="35" t="n">
        <v>-1.49809772021707</v>
      </c>
      <c r="G1110" s="35" t="n">
        <v>-1.83692357152074</v>
      </c>
      <c r="H1110" s="35" t="n">
        <v>0.239204863158287</v>
      </c>
      <c r="I1110" s="35" t="n">
        <v>1.53963200721866</v>
      </c>
      <c r="J1110" s="35" t="n">
        <v>-0.676915706334354</v>
      </c>
      <c r="K1110" s="35" t="n">
        <v>0.686948388746633</v>
      </c>
      <c r="L1110" s="35" t="n">
        <v>1.87034970792937</v>
      </c>
      <c r="M1110" s="35" t="n">
        <v>-0.95183716523147</v>
      </c>
      <c r="T1110" s="36" t="n">
        <v>98.0196417475545</v>
      </c>
    </row>
    <row r="1111" customFormat="false" ht="15" hidden="false" customHeight="false" outlineLevel="0" collapsed="false">
      <c r="A1111" s="2" t="n">
        <v>1107</v>
      </c>
      <c r="B1111" s="35" t="n">
        <v>0.962075879478402</v>
      </c>
      <c r="C1111" s="35" t="n">
        <v>-0.591101365478843</v>
      </c>
      <c r="D1111" s="35" t="n">
        <v>-0.516301799253579</v>
      </c>
      <c r="E1111" s="35" t="n">
        <v>-0.472978784379473</v>
      </c>
      <c r="F1111" s="35" t="n">
        <v>-0.810251755016166</v>
      </c>
      <c r="G1111" s="35" t="n">
        <v>1.21638396988384</v>
      </c>
      <c r="H1111" s="35" t="n">
        <v>-1.47619076280114</v>
      </c>
      <c r="I1111" s="35" t="n">
        <v>1.29101597237586</v>
      </c>
      <c r="J1111" s="35" t="n">
        <v>-0.222940461016773</v>
      </c>
      <c r="K1111" s="35" t="n">
        <v>-0.212426569365623</v>
      </c>
      <c r="L1111" s="35" t="n">
        <v>1.04720302176745</v>
      </c>
      <c r="M1111" s="35" t="n">
        <v>-0.798336017731432</v>
      </c>
      <c r="P1111" s="36" t="n">
        <v>90.7389801620657</v>
      </c>
    </row>
    <row r="1112" customFormat="false" ht="15" hidden="false" customHeight="false" outlineLevel="0" collapsed="false">
      <c r="A1112" s="2" t="n">
        <v>1108</v>
      </c>
      <c r="B1112" s="35" t="n">
        <v>-1.82528671950324</v>
      </c>
      <c r="C1112" s="35" t="n">
        <v>1.11166764977071</v>
      </c>
      <c r="D1112" s="35" t="n">
        <v>0.0210647420805514</v>
      </c>
      <c r="E1112" s="35" t="n">
        <v>-1.54737928717571</v>
      </c>
      <c r="F1112" s="35" t="n">
        <v>-0.940870607441296</v>
      </c>
      <c r="G1112" s="35" t="n">
        <v>1.33100749565937</v>
      </c>
      <c r="H1112" s="35" t="n">
        <v>-1.62571651366462</v>
      </c>
      <c r="I1112" s="35" t="n">
        <v>-0.199303697821614</v>
      </c>
      <c r="J1112" s="35" t="n">
        <v>0.283656045553255</v>
      </c>
      <c r="K1112" s="35" t="n">
        <v>0.0593712998149062</v>
      </c>
      <c r="L1112" s="35" t="n">
        <v>1.13073014910763</v>
      </c>
      <c r="M1112" s="35" t="n">
        <v>-0.224525750020497</v>
      </c>
    </row>
    <row r="1113" customFormat="false" ht="15" hidden="false" customHeight="false" outlineLevel="0" collapsed="false">
      <c r="A1113" s="2" t="n">
        <v>1109</v>
      </c>
      <c r="B1113" s="35" t="n">
        <v>0.174794921901096</v>
      </c>
      <c r="C1113" s="35" t="n">
        <v>-1.24708465808196</v>
      </c>
      <c r="D1113" s="35" t="n">
        <v>0.0169594073941363</v>
      </c>
      <c r="E1113" s="35" t="n">
        <v>1.68053173072213</v>
      </c>
      <c r="F1113" s="35" t="n">
        <v>0.221335897429489</v>
      </c>
      <c r="G1113" s="35" t="n">
        <v>0.596735205409199</v>
      </c>
      <c r="H1113" s="35" t="n">
        <v>0.307506946660464</v>
      </c>
      <c r="I1113" s="35" t="n">
        <v>-0.465367151441356</v>
      </c>
      <c r="J1113" s="35" t="n">
        <v>0.551609997215757</v>
      </c>
      <c r="K1113" s="35" t="n">
        <v>-0.502965486666233</v>
      </c>
      <c r="L1113" s="35" t="n">
        <v>-0.625160345249864</v>
      </c>
      <c r="M1113" s="35" t="n">
        <v>-1.75554829898848</v>
      </c>
    </row>
    <row r="1114" customFormat="false" ht="15" hidden="false" customHeight="false" outlineLevel="0" collapsed="false">
      <c r="A1114" s="2" t="n">
        <v>1110</v>
      </c>
      <c r="B1114" s="35" t="n">
        <v>0.00743382804998586</v>
      </c>
      <c r="C1114" s="35" t="n">
        <v>-2.26995352780987</v>
      </c>
      <c r="D1114" s="35" t="n">
        <v>-0.166018453893575</v>
      </c>
      <c r="E1114" s="35" t="n">
        <v>0.0926502074788753</v>
      </c>
      <c r="F1114" s="35" t="n">
        <v>0.312763281598826</v>
      </c>
      <c r="G1114" s="35" t="n">
        <v>1.42264339314006</v>
      </c>
      <c r="H1114" s="35" t="n">
        <v>0.367353341165681</v>
      </c>
      <c r="I1114" s="35" t="n">
        <v>0.0668483999950437</v>
      </c>
      <c r="J1114" s="35" t="n">
        <v>-0.304379379520868</v>
      </c>
      <c r="K1114" s="35" t="n">
        <v>0.886985189145957</v>
      </c>
      <c r="L1114" s="35" t="n">
        <v>-2.1486461585259</v>
      </c>
      <c r="M1114" s="35" t="n">
        <v>1.51921385714045</v>
      </c>
      <c r="X1114" s="36" t="n">
        <v>179.089644024785</v>
      </c>
    </row>
    <row r="1115" customFormat="false" ht="15" hidden="false" customHeight="false" outlineLevel="0" collapsed="false">
      <c r="A1115" s="2" t="n">
        <v>1111</v>
      </c>
      <c r="B1115" s="35" t="n">
        <v>0.059796615119412</v>
      </c>
      <c r="C1115" s="35" t="n">
        <v>0.404178327479896</v>
      </c>
      <c r="D1115" s="35" t="n">
        <v>0.996568238229234</v>
      </c>
      <c r="E1115" s="35" t="n">
        <v>0.833153357451399</v>
      </c>
      <c r="F1115" s="35" t="n">
        <v>2.70075740244285</v>
      </c>
      <c r="G1115" s="35" t="n">
        <v>-1.24906061994574</v>
      </c>
      <c r="H1115" s="35" t="n">
        <v>-1.15814791350853</v>
      </c>
      <c r="I1115" s="35" t="n">
        <v>-0.498228812535848</v>
      </c>
      <c r="J1115" s="35" t="n">
        <v>1.04738095188973</v>
      </c>
      <c r="K1115" s="35" t="n">
        <v>-0.130720484388276</v>
      </c>
      <c r="L1115" s="35" t="n">
        <v>0.491378755557352</v>
      </c>
      <c r="M1115" s="35" t="n">
        <v>-0.1744960900386</v>
      </c>
      <c r="U1115" s="36" t="n">
        <v>108.680874546687</v>
      </c>
    </row>
    <row r="1116" customFormat="false" ht="15" hidden="false" customHeight="false" outlineLevel="0" collapsed="false">
      <c r="A1116" s="2" t="n">
        <v>1112</v>
      </c>
      <c r="B1116" s="35" t="n">
        <v>-0.657734694393321</v>
      </c>
      <c r="C1116" s="35" t="n">
        <v>0.346378836744024</v>
      </c>
      <c r="D1116" s="35" t="n">
        <v>0.36271189221213</v>
      </c>
      <c r="E1116" s="35" t="n">
        <v>-0.451528028996481</v>
      </c>
      <c r="F1116" s="35" t="n">
        <v>-0.449576780711573</v>
      </c>
      <c r="G1116" s="35" t="n">
        <v>-0.790116146313074</v>
      </c>
      <c r="H1116" s="35" t="n">
        <v>-0.964619321444975</v>
      </c>
      <c r="I1116" s="35" t="n">
        <v>-1.05904502769982</v>
      </c>
      <c r="J1116" s="35" t="n">
        <v>-0.6342947125391</v>
      </c>
      <c r="K1116" s="35" t="n">
        <v>0.179156609365704</v>
      </c>
      <c r="L1116" s="35" t="n">
        <v>-0.799386882415656</v>
      </c>
      <c r="M1116" s="35" t="n">
        <v>-1.35608516439695</v>
      </c>
    </row>
    <row r="1117" customFormat="false" ht="15" hidden="false" customHeight="false" outlineLevel="0" collapsed="false">
      <c r="A1117" s="2" t="n">
        <v>1113</v>
      </c>
      <c r="B1117" s="35" t="n">
        <v>-0.0424671977160647</v>
      </c>
      <c r="C1117" s="35" t="n">
        <v>-1.79632292414404</v>
      </c>
      <c r="D1117" s="35" t="n">
        <v>0.00886459012731113</v>
      </c>
      <c r="E1117" s="35" t="n">
        <v>-1.35876879839486</v>
      </c>
      <c r="F1117" s="35" t="n">
        <v>-0.187853081743022</v>
      </c>
      <c r="G1117" s="35" t="n">
        <v>1.4102116978115</v>
      </c>
      <c r="H1117" s="35" t="n">
        <v>0.747677630207521</v>
      </c>
      <c r="I1117" s="35" t="n">
        <v>-0.567103500078355</v>
      </c>
      <c r="J1117" s="35" t="n">
        <v>-1.42633701608446</v>
      </c>
      <c r="K1117" s="35" t="n">
        <v>-0.298881130090523</v>
      </c>
      <c r="L1117" s="35" t="n">
        <v>-1.49113587566615</v>
      </c>
      <c r="M1117" s="35" t="n">
        <v>0.697183027998837</v>
      </c>
      <c r="R1117" s="36" t="n">
        <v>207.529553763414</v>
      </c>
    </row>
    <row r="1118" customFormat="false" ht="15" hidden="false" customHeight="false" outlineLevel="0" collapsed="false">
      <c r="A1118" s="2" t="n">
        <v>1114</v>
      </c>
      <c r="B1118" s="35" t="n">
        <v>1.78223356373945</v>
      </c>
      <c r="C1118" s="35" t="n">
        <v>1.65013891403248</v>
      </c>
      <c r="D1118" s="35" t="n">
        <v>-0.171210632169904</v>
      </c>
      <c r="E1118" s="35" t="n">
        <v>-1.30025399962803</v>
      </c>
      <c r="F1118" s="35" t="n">
        <v>0.063357401417929</v>
      </c>
      <c r="G1118" s="35" t="n">
        <v>0.783637696142027</v>
      </c>
      <c r="H1118" s="35" t="n">
        <v>-1.35716707305805</v>
      </c>
      <c r="I1118" s="35" t="n">
        <v>0.0848905560937306</v>
      </c>
      <c r="J1118" s="35" t="n">
        <v>-0.311228665216678</v>
      </c>
      <c r="K1118" s="35" t="n">
        <v>1.83363754751041</v>
      </c>
      <c r="L1118" s="35" t="n">
        <v>0.0424628610741894</v>
      </c>
      <c r="M1118" s="35" t="n">
        <v>-0.711389614848316</v>
      </c>
    </row>
    <row r="1119" customFormat="false" ht="15" hidden="false" customHeight="false" outlineLevel="0" collapsed="false">
      <c r="A1119" s="2" t="n">
        <v>1115</v>
      </c>
      <c r="B1119" s="35" t="n">
        <v>-1.08463751456887</v>
      </c>
      <c r="C1119" s="35" t="n">
        <v>0.66627651612572</v>
      </c>
      <c r="D1119" s="35" t="n">
        <v>-0.463217696672652</v>
      </c>
      <c r="E1119" s="35" t="n">
        <v>0.769453941906322</v>
      </c>
      <c r="F1119" s="35" t="n">
        <v>1.36506411513639</v>
      </c>
      <c r="G1119" s="35" t="n">
        <v>1.04029925872066</v>
      </c>
      <c r="H1119" s="35" t="n">
        <v>-0.522101014843958</v>
      </c>
      <c r="I1119" s="35" t="n">
        <v>-0.479045816099111</v>
      </c>
      <c r="J1119" s="35" t="n">
        <v>0.663234291792534</v>
      </c>
      <c r="K1119" s="35" t="n">
        <v>-0.277427516792213</v>
      </c>
      <c r="L1119" s="35" t="n">
        <v>1.13955539420654</v>
      </c>
      <c r="M1119" s="35" t="n">
        <v>0.48596838069881</v>
      </c>
    </row>
    <row r="1120" customFormat="false" ht="15" hidden="false" customHeight="false" outlineLevel="0" collapsed="false">
      <c r="A1120" s="2" t="n">
        <v>1116</v>
      </c>
      <c r="B1120" s="35" t="n">
        <v>-0.0694727860488457</v>
      </c>
      <c r="C1120" s="35" t="n">
        <v>-0.140907289364513</v>
      </c>
      <c r="D1120" s="35" t="n">
        <v>-1.8330761624586</v>
      </c>
      <c r="E1120" s="35" t="n">
        <v>0.892489632075544</v>
      </c>
      <c r="F1120" s="35" t="n">
        <v>0.693106368471693</v>
      </c>
      <c r="G1120" s="35" t="n">
        <v>0.822257728219747</v>
      </c>
      <c r="H1120" s="35" t="n">
        <v>0.525460630529043</v>
      </c>
      <c r="I1120" s="35" t="n">
        <v>-0.255943025254995</v>
      </c>
      <c r="J1120" s="35" t="n">
        <v>-1.4289356461238</v>
      </c>
      <c r="K1120" s="35" t="n">
        <v>1.08889518343838</v>
      </c>
      <c r="L1120" s="35" t="n">
        <v>0.0662900718863171</v>
      </c>
      <c r="M1120" s="35" t="n">
        <v>0.831767774844342</v>
      </c>
    </row>
    <row r="1121" customFormat="false" ht="15" hidden="false" customHeight="false" outlineLevel="0" collapsed="false">
      <c r="A1121" s="2" t="n">
        <v>1117</v>
      </c>
      <c r="B1121" s="35" t="n">
        <v>-0.30928721121508</v>
      </c>
      <c r="C1121" s="35" t="n">
        <v>-1.21837557824129</v>
      </c>
      <c r="D1121" s="35" t="n">
        <v>-0.151949083886145</v>
      </c>
      <c r="E1121" s="35" t="n">
        <v>2.81717273198201</v>
      </c>
      <c r="F1121" s="35" t="n">
        <v>0.834987059733673</v>
      </c>
      <c r="G1121" s="35" t="n">
        <v>0.523843784549209</v>
      </c>
      <c r="H1121" s="35" t="n">
        <v>0.067337846292246</v>
      </c>
      <c r="I1121" s="35" t="n">
        <v>-0.430413572617108</v>
      </c>
      <c r="J1121" s="35" t="n">
        <v>-0.625583306359378</v>
      </c>
      <c r="K1121" s="35" t="n">
        <v>1.36222469552546</v>
      </c>
      <c r="L1121" s="35" t="n">
        <v>0.14428281050129</v>
      </c>
      <c r="M1121" s="35" t="n">
        <v>-0.186512604868878</v>
      </c>
    </row>
    <row r="1122" customFormat="false" ht="15" hidden="false" customHeight="false" outlineLevel="0" collapsed="false">
      <c r="A1122" s="2" t="n">
        <v>1118</v>
      </c>
      <c r="B1122" s="35" t="n">
        <v>-0.269108412653979</v>
      </c>
      <c r="C1122" s="35" t="n">
        <v>0.521364200893881</v>
      </c>
      <c r="D1122" s="35" t="n">
        <v>0.814468928612549</v>
      </c>
      <c r="E1122" s="35" t="n">
        <v>0.278359639837601</v>
      </c>
      <c r="F1122" s="35" t="n">
        <v>-0.558584179836265</v>
      </c>
      <c r="G1122" s="35" t="n">
        <v>-1.38315715852281</v>
      </c>
      <c r="H1122" s="35" t="n">
        <v>0.782045307842851</v>
      </c>
      <c r="I1122" s="35" t="n">
        <v>-0.675234522658295</v>
      </c>
      <c r="J1122" s="35" t="n">
        <v>2.80683377354708</v>
      </c>
      <c r="K1122" s="35" t="n">
        <v>0.283717201680754</v>
      </c>
      <c r="L1122" s="35" t="n">
        <v>1.41512991124483</v>
      </c>
      <c r="M1122" s="35" t="n">
        <v>-0.351983184254752</v>
      </c>
    </row>
    <row r="1123" customFormat="false" ht="15" hidden="false" customHeight="false" outlineLevel="0" collapsed="false">
      <c r="A1123" s="2" t="n">
        <v>1119</v>
      </c>
      <c r="B1123" s="35" t="n">
        <v>1.81946685451628</v>
      </c>
      <c r="C1123" s="35" t="n">
        <v>2.2778978391736</v>
      </c>
      <c r="D1123" s="35" t="n">
        <v>0.326048283176421</v>
      </c>
      <c r="E1123" s="35" t="n">
        <v>-1.13748461689586</v>
      </c>
      <c r="F1123" s="35" t="n">
        <v>-0.0286564959200932</v>
      </c>
      <c r="G1123" s="35" t="n">
        <v>1.1402933869828</v>
      </c>
      <c r="H1123" s="35" t="n">
        <v>-0.502451291253828</v>
      </c>
      <c r="I1123" s="35" t="n">
        <v>0.345819697667678</v>
      </c>
      <c r="J1123" s="35" t="n">
        <v>1.81231551745682</v>
      </c>
      <c r="K1123" s="35" t="n">
        <v>0.60144120526363</v>
      </c>
      <c r="L1123" s="35" t="n">
        <v>0.410031051654394</v>
      </c>
      <c r="M1123" s="35" t="n">
        <v>-0.845986267578687</v>
      </c>
    </row>
    <row r="1124" customFormat="false" ht="15" hidden="false" customHeight="false" outlineLevel="0" collapsed="false">
      <c r="A1124" s="2" t="n">
        <v>1120</v>
      </c>
      <c r="B1124" s="35" t="n">
        <v>1.59588089077368</v>
      </c>
      <c r="C1124" s="35" t="n">
        <v>0.531821062255856</v>
      </c>
      <c r="D1124" s="35" t="n">
        <v>-0.561399587095138</v>
      </c>
      <c r="E1124" s="35" t="n">
        <v>-0.799760059554518</v>
      </c>
      <c r="F1124" s="35" t="n">
        <v>-1.30626030880461</v>
      </c>
      <c r="G1124" s="35" t="n">
        <v>-0.600292786117203</v>
      </c>
      <c r="H1124" s="35" t="n">
        <v>0.0556244005944978</v>
      </c>
      <c r="I1124" s="35" t="n">
        <v>-0.262010437825141</v>
      </c>
      <c r="J1124" s="35" t="n">
        <v>-0.0710124943134495</v>
      </c>
      <c r="K1124" s="35" t="n">
        <v>-1.13112142679064</v>
      </c>
      <c r="L1124" s="35" t="n">
        <v>1.23547839237074</v>
      </c>
      <c r="M1124" s="35" t="n">
        <v>-0.458476019118642</v>
      </c>
      <c r="U1124" s="36" t="n">
        <v>151.845686725443</v>
      </c>
    </row>
    <row r="1125" customFormat="false" ht="15" hidden="false" customHeight="false" outlineLevel="0" collapsed="false">
      <c r="A1125" s="2" t="n">
        <v>1121</v>
      </c>
      <c r="B1125" s="35" t="n">
        <v>-0.368230267266166</v>
      </c>
      <c r="C1125" s="35" t="n">
        <v>0.641487991496794</v>
      </c>
      <c r="D1125" s="35" t="n">
        <v>0.816678790033783</v>
      </c>
      <c r="E1125" s="35" t="n">
        <v>-0.222795207299049</v>
      </c>
      <c r="F1125" s="35" t="n">
        <v>-0.0372288996146869</v>
      </c>
      <c r="G1125" s="35" t="n">
        <v>-0.471771958367549</v>
      </c>
      <c r="H1125" s="35" t="n">
        <v>0.452136490402527</v>
      </c>
      <c r="I1125" s="35" t="n">
        <v>0.495609399609447</v>
      </c>
      <c r="J1125" s="35" t="n">
        <v>-0.00068321713070033</v>
      </c>
      <c r="K1125" s="35" t="n">
        <v>0.618512151061371</v>
      </c>
      <c r="L1125" s="35" t="n">
        <v>-0.629300845615123</v>
      </c>
      <c r="M1125" s="35" t="n">
        <v>0.637006465036392</v>
      </c>
    </row>
    <row r="1126" customFormat="false" ht="15" hidden="false" customHeight="false" outlineLevel="0" collapsed="false">
      <c r="A1126" s="2" t="n">
        <v>1122</v>
      </c>
      <c r="B1126" s="35" t="n">
        <v>0.538580170024356</v>
      </c>
      <c r="C1126" s="35" t="n">
        <v>-0.634984022542576</v>
      </c>
      <c r="D1126" s="35" t="n">
        <v>0.94522069027517</v>
      </c>
      <c r="E1126" s="35" t="n">
        <v>-0.513899888985395</v>
      </c>
      <c r="F1126" s="35" t="n">
        <v>-0.319625581194114</v>
      </c>
      <c r="G1126" s="35" t="n">
        <v>-2.11971496989264</v>
      </c>
      <c r="H1126" s="35" t="n">
        <v>-0.18117332045493</v>
      </c>
      <c r="I1126" s="35" t="n">
        <v>0.132495558573764</v>
      </c>
      <c r="J1126" s="35" t="n">
        <v>0.572863678077994</v>
      </c>
      <c r="K1126" s="35" t="n">
        <v>-0.221700225792622</v>
      </c>
      <c r="L1126" s="35" t="n">
        <v>1.06374414405187</v>
      </c>
      <c r="M1126" s="35" t="n">
        <v>0.202964819997924</v>
      </c>
    </row>
    <row r="1127" customFormat="false" ht="15" hidden="false" customHeight="false" outlineLevel="0" collapsed="false">
      <c r="A1127" s="2" t="n">
        <v>1123</v>
      </c>
      <c r="B1127" s="35" t="n">
        <v>-0.820553619031468</v>
      </c>
      <c r="C1127" s="35" t="n">
        <v>1.16610427982057</v>
      </c>
      <c r="D1127" s="35" t="n">
        <v>1.61208839337681</v>
      </c>
      <c r="E1127" s="35" t="n">
        <v>0.955505640003979</v>
      </c>
      <c r="F1127" s="35" t="n">
        <v>-0.413084953862951</v>
      </c>
      <c r="G1127" s="35" t="n">
        <v>-0.122914407049801</v>
      </c>
      <c r="H1127" s="35" t="n">
        <v>0.148579797394034</v>
      </c>
      <c r="I1127" s="35" t="n">
        <v>-0.206753965560658</v>
      </c>
      <c r="J1127" s="35" t="n">
        <v>0.611830204429635</v>
      </c>
      <c r="K1127" s="35" t="n">
        <v>0.322565082173445</v>
      </c>
      <c r="L1127" s="35" t="n">
        <v>-0.450887473503612</v>
      </c>
      <c r="M1127" s="35" t="n">
        <v>-0.584275756054055</v>
      </c>
    </row>
    <row r="1128" customFormat="false" ht="15" hidden="false" customHeight="false" outlineLevel="0" collapsed="false">
      <c r="A1128" s="2" t="n">
        <v>1124</v>
      </c>
      <c r="B1128" s="35" t="n">
        <v>0.329239321220017</v>
      </c>
      <c r="C1128" s="35" t="n">
        <v>0.272127024647706</v>
      </c>
      <c r="D1128" s="35" t="n">
        <v>0.572104698247446</v>
      </c>
      <c r="E1128" s="35" t="n">
        <v>-1.29078781127613</v>
      </c>
      <c r="F1128" s="35" t="n">
        <v>-0.107272072394722</v>
      </c>
      <c r="G1128" s="35" t="n">
        <v>-0.0154296141428557</v>
      </c>
      <c r="H1128" s="35" t="n">
        <v>0.471878125332574</v>
      </c>
      <c r="I1128" s="35" t="n">
        <v>0.118114821160258</v>
      </c>
      <c r="J1128" s="35" t="n">
        <v>1.02026027203826</v>
      </c>
      <c r="K1128" s="35" t="n">
        <v>0.748573470429135</v>
      </c>
      <c r="L1128" s="35" t="n">
        <v>1.48523214311582</v>
      </c>
      <c r="M1128" s="35" t="n">
        <v>-1.29175436609994</v>
      </c>
    </row>
    <row r="1129" customFormat="false" ht="15" hidden="false" customHeight="false" outlineLevel="0" collapsed="false">
      <c r="A1129" s="2" t="n">
        <v>1125</v>
      </c>
      <c r="B1129" s="35" t="n">
        <v>-0.370099635024317</v>
      </c>
      <c r="C1129" s="35" t="n">
        <v>-0.249920681215623</v>
      </c>
      <c r="D1129" s="35" t="n">
        <v>0.599478868542229</v>
      </c>
      <c r="E1129" s="35" t="n">
        <v>-0.287069803084242</v>
      </c>
      <c r="F1129" s="35" t="n">
        <v>-0.645886034946618</v>
      </c>
      <c r="G1129" s="35" t="n">
        <v>-0.215024101847759</v>
      </c>
      <c r="H1129" s="35" t="n">
        <v>-0.764709967120545</v>
      </c>
      <c r="I1129" s="35" t="n">
        <v>0.745325921325062</v>
      </c>
      <c r="J1129" s="35" t="n">
        <v>-0.305000225655332</v>
      </c>
      <c r="K1129" s="35" t="n">
        <v>-0.00829364958048129</v>
      </c>
      <c r="L1129" s="35" t="n">
        <v>-0.712142658500167</v>
      </c>
      <c r="M1129" s="35" t="n">
        <v>-1.02963741514111</v>
      </c>
      <c r="R1129" s="36" t="n">
        <v>147.855303853032</v>
      </c>
    </row>
    <row r="1130" customFormat="false" ht="15" hidden="false" customHeight="false" outlineLevel="0" collapsed="false">
      <c r="A1130" s="2" t="n">
        <v>1126</v>
      </c>
      <c r="B1130" s="35" t="n">
        <v>1.49596824846533</v>
      </c>
      <c r="C1130" s="35" t="n">
        <v>0.692504957902728</v>
      </c>
      <c r="D1130" s="35" t="n">
        <v>-0.380886078320432</v>
      </c>
      <c r="E1130" s="35" t="n">
        <v>0.692454592174409</v>
      </c>
      <c r="F1130" s="35" t="n">
        <v>-0.221527101466753</v>
      </c>
      <c r="G1130" s="35" t="n">
        <v>0.545126319295948</v>
      </c>
      <c r="H1130" s="35" t="n">
        <v>0.227867487408563</v>
      </c>
      <c r="I1130" s="35" t="n">
        <v>0.782902853013649</v>
      </c>
      <c r="J1130" s="35" t="n">
        <v>0.0888652722116791</v>
      </c>
      <c r="K1130" s="35" t="n">
        <v>0.409177690174917</v>
      </c>
      <c r="L1130" s="35" t="n">
        <v>0.648516929343891</v>
      </c>
      <c r="M1130" s="35" t="n">
        <v>-1.15697941961294</v>
      </c>
    </row>
    <row r="1131" customFormat="false" ht="15" hidden="false" customHeight="false" outlineLevel="0" collapsed="false">
      <c r="A1131" s="2" t="n">
        <v>1127</v>
      </c>
      <c r="B1131" s="35" t="n">
        <v>0.465510636805338</v>
      </c>
      <c r="C1131" s="35" t="n">
        <v>-1.4878681570004</v>
      </c>
      <c r="D1131" s="35" t="n">
        <v>1.43577728170297</v>
      </c>
      <c r="E1131" s="35" t="n">
        <v>0.491753616764123</v>
      </c>
      <c r="F1131" s="35" t="n">
        <v>0.0293730275796103</v>
      </c>
      <c r="G1131" s="35" t="n">
        <v>-0.477459557219769</v>
      </c>
      <c r="H1131" s="35" t="n">
        <v>0.759540448628644</v>
      </c>
      <c r="I1131" s="35" t="n">
        <v>-0.509562736533048</v>
      </c>
      <c r="J1131" s="35" t="n">
        <v>3.36465397882856</v>
      </c>
      <c r="K1131" s="35" t="n">
        <v>0.784501169000483</v>
      </c>
      <c r="L1131" s="35" t="n">
        <v>-0.473935040918909</v>
      </c>
      <c r="M1131" s="35" t="n">
        <v>0.622272426738489</v>
      </c>
    </row>
    <row r="1132" customFormat="false" ht="15" hidden="false" customHeight="false" outlineLevel="0" collapsed="false">
      <c r="A1132" s="2" t="n">
        <v>1128</v>
      </c>
      <c r="B1132" s="35" t="n">
        <v>-1.05644838014019</v>
      </c>
      <c r="C1132" s="35" t="n">
        <v>0.594735299759436</v>
      </c>
      <c r="D1132" s="35" t="n">
        <v>0.747733751336185</v>
      </c>
      <c r="E1132" s="35" t="n">
        <v>1.7025552842142</v>
      </c>
      <c r="F1132" s="35" t="n">
        <v>1.4076649602485</v>
      </c>
      <c r="G1132" s="35" t="n">
        <v>0.667453688188895</v>
      </c>
      <c r="H1132" s="35" t="n">
        <v>-0.513198961689314</v>
      </c>
      <c r="I1132" s="35" t="n">
        <v>-0.162962485290197</v>
      </c>
      <c r="J1132" s="35" t="n">
        <v>0.696090224303477</v>
      </c>
      <c r="K1132" s="35" t="n">
        <v>0.810563756139937</v>
      </c>
      <c r="L1132" s="35" t="n">
        <v>-1.15202909619617</v>
      </c>
      <c r="M1132" s="35" t="n">
        <v>0.402313387825411</v>
      </c>
    </row>
    <row r="1133" customFormat="false" ht="15" hidden="false" customHeight="false" outlineLevel="0" collapsed="false">
      <c r="A1133" s="2" t="n">
        <v>1129</v>
      </c>
      <c r="B1133" s="35" t="n">
        <v>-1.80433082939224</v>
      </c>
      <c r="C1133" s="35" t="n">
        <v>-1.59115235058002</v>
      </c>
      <c r="D1133" s="35" t="n">
        <v>1.96268889889065</v>
      </c>
      <c r="E1133" s="35" t="n">
        <v>-2.45112503767123</v>
      </c>
      <c r="F1133" s="35" t="n">
        <v>0.148525729338519</v>
      </c>
      <c r="G1133" s="35" t="n">
        <v>0.00588346160517104</v>
      </c>
      <c r="H1133" s="35" t="n">
        <v>0.715985092520034</v>
      </c>
      <c r="I1133" s="35" t="n">
        <v>-0.760289066862301</v>
      </c>
      <c r="J1133" s="35" t="n">
        <v>0.479898572603699</v>
      </c>
      <c r="K1133" s="35" t="n">
        <v>0.542035362127936</v>
      </c>
      <c r="L1133" s="35" t="n">
        <v>-0.8028860579669</v>
      </c>
      <c r="M1133" s="35" t="n">
        <v>-1.41087686608748</v>
      </c>
    </row>
    <row r="1134" customFormat="false" ht="15" hidden="false" customHeight="false" outlineLevel="0" collapsed="false">
      <c r="A1134" s="2" t="n">
        <v>1130</v>
      </c>
      <c r="B1134" s="35" t="n">
        <v>-1.12261709379018</v>
      </c>
      <c r="C1134" s="35" t="n">
        <v>-1.37634297920961</v>
      </c>
      <c r="D1134" s="35" t="n">
        <v>0.61343957023128</v>
      </c>
      <c r="E1134" s="35" t="n">
        <v>0.0626769520243083</v>
      </c>
      <c r="F1134" s="35" t="n">
        <v>2.41417248610039</v>
      </c>
      <c r="G1134" s="35" t="n">
        <v>0.41632100681139</v>
      </c>
      <c r="H1134" s="35" t="n">
        <v>0.505537895386064</v>
      </c>
      <c r="I1134" s="35" t="n">
        <v>0.147114506357677</v>
      </c>
      <c r="J1134" s="35" t="n">
        <v>-0.772481363616381</v>
      </c>
      <c r="K1134" s="35" t="n">
        <v>0.425897624018084</v>
      </c>
      <c r="L1134" s="35" t="n">
        <v>1.12507080200956</v>
      </c>
      <c r="M1134" s="35" t="n">
        <v>0.0946450176759405</v>
      </c>
    </row>
    <row r="1135" customFormat="false" ht="15" hidden="false" customHeight="false" outlineLevel="0" collapsed="false">
      <c r="A1135" s="2" t="n">
        <v>1131</v>
      </c>
      <c r="B1135" s="35" t="n">
        <v>2.14037958156975</v>
      </c>
      <c r="C1135" s="35" t="n">
        <v>-1.13990577337372</v>
      </c>
      <c r="D1135" s="35" t="n">
        <v>0.272259784498676</v>
      </c>
      <c r="E1135" s="35" t="n">
        <v>0.986596134777878</v>
      </c>
      <c r="F1135" s="35" t="n">
        <v>0.251796146276254</v>
      </c>
      <c r="G1135" s="35" t="n">
        <v>0.980698354479022</v>
      </c>
      <c r="H1135" s="35" t="n">
        <v>2.37801218579429</v>
      </c>
      <c r="I1135" s="35" t="n">
        <v>0.0977163029425146</v>
      </c>
      <c r="J1135" s="35" t="n">
        <v>-1.36064783208826</v>
      </c>
      <c r="K1135" s="35" t="n">
        <v>1.02981030482312</v>
      </c>
      <c r="L1135" s="35" t="n">
        <v>-0.588921305877131</v>
      </c>
      <c r="M1135" s="35" t="n">
        <v>-2.05022779449131</v>
      </c>
    </row>
    <row r="1136" customFormat="false" ht="15" hidden="false" customHeight="false" outlineLevel="0" collapsed="false">
      <c r="A1136" s="2" t="n">
        <v>1132</v>
      </c>
      <c r="B1136" s="35" t="n">
        <v>-0.976892323104307</v>
      </c>
      <c r="C1136" s="35" t="n">
        <v>0.150374019774766</v>
      </c>
      <c r="D1136" s="35" t="n">
        <v>-0.114182877001072</v>
      </c>
      <c r="E1136" s="35" t="n">
        <v>0.295122794200465</v>
      </c>
      <c r="F1136" s="35" t="n">
        <v>0.055948066954359</v>
      </c>
      <c r="G1136" s="35" t="n">
        <v>-0.76674950470736</v>
      </c>
      <c r="H1136" s="35" t="n">
        <v>-0.582403723803397</v>
      </c>
      <c r="I1136" s="35" t="n">
        <v>1.20574096859714</v>
      </c>
      <c r="J1136" s="35" t="n">
        <v>1.0128185614086</v>
      </c>
      <c r="K1136" s="35" t="n">
        <v>1.38984865924744</v>
      </c>
      <c r="L1136" s="35" t="n">
        <v>0.848506599927543</v>
      </c>
      <c r="M1136" s="35" t="n">
        <v>-0.554473643803101</v>
      </c>
      <c r="X1136" s="36" t="n">
        <v>155.044391471014</v>
      </c>
    </row>
    <row r="1137" customFormat="false" ht="15" hidden="false" customHeight="false" outlineLevel="0" collapsed="false">
      <c r="A1137" s="2" t="n">
        <v>1133</v>
      </c>
      <c r="B1137" s="35" t="n">
        <v>-1.42609817642714</v>
      </c>
      <c r="C1137" s="35" t="n">
        <v>-0.205514404958037</v>
      </c>
      <c r="D1137" s="35" t="n">
        <v>1.45410920184713</v>
      </c>
      <c r="E1137" s="35" t="n">
        <v>-0.44448048440028</v>
      </c>
      <c r="F1137" s="35" t="n">
        <v>1.19895241146759</v>
      </c>
      <c r="G1137" s="35" t="n">
        <v>0.284622223686408</v>
      </c>
      <c r="H1137" s="35" t="n">
        <v>-0.274179417926984</v>
      </c>
      <c r="I1137" s="35" t="n">
        <v>-1.20552737261119</v>
      </c>
      <c r="J1137" s="35" t="n">
        <v>0.230373895112227</v>
      </c>
      <c r="K1137" s="35" t="n">
        <v>-0.452914912678496</v>
      </c>
      <c r="L1137" s="35" t="n">
        <v>1.81953068495836</v>
      </c>
      <c r="M1137" s="35" t="n">
        <v>-1.98471760468117</v>
      </c>
    </row>
    <row r="1138" customFormat="false" ht="15" hidden="false" customHeight="false" outlineLevel="0" collapsed="false">
      <c r="A1138" s="2" t="n">
        <v>1134</v>
      </c>
      <c r="B1138" s="35" t="n">
        <v>-0.67782035987784</v>
      </c>
      <c r="C1138" s="35" t="n">
        <v>0.523558622938756</v>
      </c>
      <c r="D1138" s="35" t="n">
        <v>-0.890154898264886</v>
      </c>
      <c r="E1138" s="35" t="n">
        <v>0.847260278259204</v>
      </c>
      <c r="F1138" s="35" t="n">
        <v>-0.101438707868413</v>
      </c>
      <c r="G1138" s="35" t="n">
        <v>0.944772660845886</v>
      </c>
      <c r="H1138" s="35" t="n">
        <v>-0.662870028035279</v>
      </c>
      <c r="I1138" s="35" t="n">
        <v>1.56418703598455</v>
      </c>
      <c r="J1138" s="35" t="n">
        <v>-2.65446221004222</v>
      </c>
      <c r="K1138" s="35" t="n">
        <v>0.603874884913881</v>
      </c>
      <c r="L1138" s="35" t="n">
        <v>-0.232290897144477</v>
      </c>
      <c r="M1138" s="35" t="n">
        <v>0.0247385160103604</v>
      </c>
      <c r="R1138" s="36" t="n">
        <v>69.7066698731431</v>
      </c>
    </row>
    <row r="1139" customFormat="false" ht="15" hidden="false" customHeight="false" outlineLevel="0" collapsed="false">
      <c r="A1139" s="2" t="n">
        <v>1135</v>
      </c>
      <c r="B1139" s="35" t="n">
        <v>-0.489839003047904</v>
      </c>
      <c r="C1139" s="35" t="n">
        <v>-1.10278623743619</v>
      </c>
      <c r="D1139" s="35" t="n">
        <v>-0.617915975266819</v>
      </c>
      <c r="E1139" s="35" t="n">
        <v>-0.0760829210112585</v>
      </c>
      <c r="F1139" s="35" t="n">
        <v>-0.166424584470515</v>
      </c>
      <c r="G1139" s="35" t="n">
        <v>-1.0758081787318</v>
      </c>
      <c r="H1139" s="35" t="n">
        <v>0.431508371418612</v>
      </c>
      <c r="I1139" s="35" t="n">
        <v>0.753906495053304</v>
      </c>
      <c r="J1139" s="35" t="n">
        <v>1.22412377698953</v>
      </c>
      <c r="K1139" s="35" t="n">
        <v>0.779335465507474</v>
      </c>
      <c r="L1139" s="35" t="n">
        <v>0.224603320975857</v>
      </c>
      <c r="M1139" s="35" t="n">
        <v>-0.605522101713833</v>
      </c>
      <c r="T1139" s="36" t="n">
        <v>42.0249741822616</v>
      </c>
    </row>
    <row r="1140" customFormat="false" ht="15" hidden="false" customHeight="false" outlineLevel="0" collapsed="false">
      <c r="A1140" s="2" t="n">
        <v>1136</v>
      </c>
      <c r="B1140" s="35" t="n">
        <v>0.630167627373018</v>
      </c>
      <c r="C1140" s="35" t="n">
        <v>2.08496018044181</v>
      </c>
      <c r="D1140" s="35" t="n">
        <v>1.14435818015427</v>
      </c>
      <c r="E1140" s="35" t="n">
        <v>-0.653664109649024</v>
      </c>
      <c r="F1140" s="35" t="n">
        <v>0.58432946448827</v>
      </c>
      <c r="G1140" s="35" t="n">
        <v>-0.00632688873337708</v>
      </c>
      <c r="H1140" s="35" t="n">
        <v>0.921378964402848</v>
      </c>
      <c r="I1140" s="35" t="n">
        <v>-1.09799582942982</v>
      </c>
      <c r="J1140" s="35" t="n">
        <v>1.39741094226889</v>
      </c>
      <c r="K1140" s="35" t="n">
        <v>0.388425742412218</v>
      </c>
      <c r="L1140" s="35" t="n">
        <v>-0.0756633174931294</v>
      </c>
      <c r="M1140" s="35" t="n">
        <v>1.06850882915607</v>
      </c>
    </row>
    <row r="1141" customFormat="false" ht="15" hidden="false" customHeight="false" outlineLevel="0" collapsed="false">
      <c r="A1141" s="2" t="n">
        <v>1137</v>
      </c>
      <c r="B1141" s="35" t="n">
        <v>-0.759968043811966</v>
      </c>
      <c r="C1141" s="35" t="n">
        <v>0.177331685748682</v>
      </c>
      <c r="D1141" s="35" t="n">
        <v>-0.212610702507457</v>
      </c>
      <c r="E1141" s="35" t="n">
        <v>-1.46139878597295</v>
      </c>
      <c r="F1141" s="35" t="n">
        <v>0.08173188569925</v>
      </c>
      <c r="G1141" s="35" t="n">
        <v>0.0749198383284357</v>
      </c>
      <c r="H1141" s="35" t="n">
        <v>1.22276483594404</v>
      </c>
      <c r="I1141" s="35" t="n">
        <v>0.0574870216697028</v>
      </c>
      <c r="J1141" s="35" t="n">
        <v>-0.765675739772906</v>
      </c>
      <c r="K1141" s="35" t="n">
        <v>1.23281636705021</v>
      </c>
      <c r="L1141" s="35" t="n">
        <v>1.58215320617146</v>
      </c>
      <c r="M1141" s="35" t="n">
        <v>-0.524350156720148</v>
      </c>
      <c r="Y1141" s="36" t="n">
        <v>121.084140888123</v>
      </c>
    </row>
    <row r="1142" customFormat="false" ht="15" hidden="false" customHeight="false" outlineLevel="0" collapsed="false">
      <c r="A1142" s="2" t="n">
        <v>1138</v>
      </c>
      <c r="B1142" s="35" t="n">
        <v>1.6918151519412</v>
      </c>
      <c r="C1142" s="35" t="n">
        <v>0.713177610931553</v>
      </c>
      <c r="D1142" s="35" t="n">
        <v>0.612669777797951</v>
      </c>
      <c r="E1142" s="35" t="n">
        <v>0.62603184691354</v>
      </c>
      <c r="F1142" s="35" t="n">
        <v>-0.0797244322533747</v>
      </c>
      <c r="G1142" s="35" t="n">
        <v>0.285659612022485</v>
      </c>
      <c r="H1142" s="35" t="n">
        <v>-1.52426100910953</v>
      </c>
      <c r="I1142" s="35" t="n">
        <v>-0.73818986859486</v>
      </c>
      <c r="J1142" s="35" t="n">
        <v>0.587920450665161</v>
      </c>
      <c r="K1142" s="35" t="n">
        <v>0.414808821267961</v>
      </c>
      <c r="L1142" s="35" t="n">
        <v>0.701717195867348</v>
      </c>
      <c r="M1142" s="35" t="n">
        <v>-0.480184627162683</v>
      </c>
    </row>
    <row r="1143" customFormat="false" ht="15" hidden="false" customHeight="false" outlineLevel="0" collapsed="false">
      <c r="A1143" s="2" t="n">
        <v>1139</v>
      </c>
      <c r="B1143" s="35" t="n">
        <v>0.0178845862399094</v>
      </c>
      <c r="C1143" s="35" t="n">
        <v>-0.839175148800902</v>
      </c>
      <c r="D1143" s="35" t="n">
        <v>0.200943465211499</v>
      </c>
      <c r="E1143" s="35" t="n">
        <v>-0.626772551928404</v>
      </c>
      <c r="F1143" s="35" t="n">
        <v>-0.155804053908566</v>
      </c>
      <c r="G1143" s="35" t="n">
        <v>1.15821571879867</v>
      </c>
      <c r="H1143" s="35" t="n">
        <v>1.43414802713419</v>
      </c>
      <c r="I1143" s="35" t="n">
        <v>-1.21618383291898</v>
      </c>
      <c r="J1143" s="35" t="n">
        <v>1.06634087103694</v>
      </c>
      <c r="K1143" s="35" t="n">
        <v>0.91112256742816</v>
      </c>
      <c r="L1143" s="35" t="n">
        <v>-0.319909596997581</v>
      </c>
      <c r="M1143" s="35" t="n">
        <v>0.223429918791485</v>
      </c>
    </row>
    <row r="1144" customFormat="false" ht="15" hidden="false" customHeight="false" outlineLevel="0" collapsed="false">
      <c r="A1144" s="2" t="n">
        <v>1140</v>
      </c>
      <c r="B1144" s="35" t="n">
        <v>0.316745677521109</v>
      </c>
      <c r="C1144" s="35" t="n">
        <v>-0.79252733136215</v>
      </c>
      <c r="D1144" s="35" t="n">
        <v>-1.83787713749093</v>
      </c>
      <c r="E1144" s="35" t="n">
        <v>0.0706492709908519</v>
      </c>
      <c r="F1144" s="35" t="n">
        <v>1.55576715814418</v>
      </c>
      <c r="G1144" s="35" t="n">
        <v>-0.156241655527649</v>
      </c>
      <c r="H1144" s="35" t="n">
        <v>0.037461373217496</v>
      </c>
      <c r="I1144" s="35" t="n">
        <v>-0.0354610740161051</v>
      </c>
      <c r="J1144" s="35" t="n">
        <v>0.0996512014389871</v>
      </c>
      <c r="K1144" s="35" t="n">
        <v>-0.592999711895606</v>
      </c>
      <c r="L1144" s="35" t="n">
        <v>0.675879884293919</v>
      </c>
      <c r="M1144" s="35" t="n">
        <v>2.14875880052358</v>
      </c>
      <c r="O1144" s="36" t="n">
        <v>84.8226604214558</v>
      </c>
    </row>
    <row r="1145" customFormat="false" ht="15" hidden="false" customHeight="false" outlineLevel="0" collapsed="false">
      <c r="A1145" s="2" t="n">
        <v>1141</v>
      </c>
      <c r="B1145" s="35" t="n">
        <v>1.44985839267854</v>
      </c>
      <c r="C1145" s="35" t="n">
        <v>0.916690388091865</v>
      </c>
      <c r="D1145" s="35" t="n">
        <v>0.125349664072989</v>
      </c>
      <c r="E1145" s="35" t="n">
        <v>-0.155338601801617</v>
      </c>
      <c r="F1145" s="35" t="n">
        <v>-0.0608155080338662</v>
      </c>
      <c r="G1145" s="35" t="n">
        <v>0.550818474285455</v>
      </c>
      <c r="H1145" s="35" t="n">
        <v>-0.12905975973216</v>
      </c>
      <c r="I1145" s="35" t="n">
        <v>1.07407609344049</v>
      </c>
      <c r="J1145" s="35" t="n">
        <v>-1.06695747538197</v>
      </c>
      <c r="K1145" s="35" t="n">
        <v>2.52079739218129</v>
      </c>
      <c r="L1145" s="35" t="n">
        <v>-0.30463048797897</v>
      </c>
      <c r="M1145" s="35" t="n">
        <v>2.32134780236911</v>
      </c>
      <c r="V1145" s="36" t="n">
        <v>74.9351379492927</v>
      </c>
    </row>
    <row r="1146" customFormat="false" ht="15" hidden="false" customHeight="false" outlineLevel="0" collapsed="false">
      <c r="A1146" s="2" t="n">
        <v>1142</v>
      </c>
      <c r="B1146" s="35" t="n">
        <v>0.193889977363601</v>
      </c>
      <c r="C1146" s="35" t="n">
        <v>0.922133839759885</v>
      </c>
      <c r="D1146" s="35" t="n">
        <v>0.687032277430428</v>
      </c>
      <c r="E1146" s="35" t="n">
        <v>-1.52470484728531</v>
      </c>
      <c r="F1146" s="35" t="n">
        <v>0.452295277884878</v>
      </c>
      <c r="G1146" s="35" t="n">
        <v>0.30942509921297</v>
      </c>
      <c r="H1146" s="35" t="n">
        <v>-0.279740945748657</v>
      </c>
      <c r="I1146" s="35" t="n">
        <v>-1.84230166184188</v>
      </c>
      <c r="J1146" s="35" t="n">
        <v>-0.42988461896205</v>
      </c>
      <c r="K1146" s="35" t="n">
        <v>-0.490051520281406</v>
      </c>
      <c r="L1146" s="35" t="n">
        <v>-0.0143256904363354</v>
      </c>
      <c r="M1146" s="35" t="n">
        <v>-0.157590464544482</v>
      </c>
    </row>
    <row r="1147" customFormat="false" ht="15" hidden="false" customHeight="false" outlineLevel="0" collapsed="false">
      <c r="A1147" s="2" t="n">
        <v>1143</v>
      </c>
      <c r="B1147" s="35" t="n">
        <v>0.339042096961165</v>
      </c>
      <c r="C1147" s="35" t="n">
        <v>-0.0614857038273187</v>
      </c>
      <c r="D1147" s="35" t="n">
        <v>-0.396621242198318</v>
      </c>
      <c r="E1147" s="35" t="n">
        <v>-0.107626348037224</v>
      </c>
      <c r="F1147" s="35" t="n">
        <v>0.81241999687971</v>
      </c>
      <c r="G1147" s="35" t="n">
        <v>0.385047738815622</v>
      </c>
      <c r="H1147" s="35" t="n">
        <v>-0.245182932154091</v>
      </c>
      <c r="I1147" s="35" t="n">
        <v>-1.57483128225254</v>
      </c>
      <c r="J1147" s="35" t="n">
        <v>0.433855274252875</v>
      </c>
      <c r="K1147" s="35" t="n">
        <v>-0.389018452372595</v>
      </c>
      <c r="L1147" s="35" t="n">
        <v>0.471878905629434</v>
      </c>
      <c r="M1147" s="35" t="n">
        <v>0.958755064928429</v>
      </c>
      <c r="P1147" s="36" t="n">
        <v>164.461389403151</v>
      </c>
    </row>
    <row r="1148" customFormat="false" ht="15" hidden="false" customHeight="false" outlineLevel="0" collapsed="false">
      <c r="A1148" s="2" t="n">
        <v>1144</v>
      </c>
      <c r="B1148" s="35" t="n">
        <v>0.662472018375672</v>
      </c>
      <c r="C1148" s="35" t="n">
        <v>1.0251866935965</v>
      </c>
      <c r="D1148" s="35" t="n">
        <v>0.261393384581863</v>
      </c>
      <c r="E1148" s="35" t="n">
        <v>0.234347956169208</v>
      </c>
      <c r="F1148" s="35" t="n">
        <v>0.394969147023695</v>
      </c>
      <c r="G1148" s="35" t="n">
        <v>-0.558921776765177</v>
      </c>
      <c r="H1148" s="35" t="n">
        <v>-0.154871806776946</v>
      </c>
      <c r="I1148" s="35" t="n">
        <v>-0.0578872077650377</v>
      </c>
      <c r="J1148" s="35" t="n">
        <v>0.53383202903489</v>
      </c>
      <c r="K1148" s="35" t="n">
        <v>0.162431738806946</v>
      </c>
      <c r="L1148" s="35" t="n">
        <v>0.701127543753941</v>
      </c>
      <c r="M1148" s="35" t="n">
        <v>0.323855659773845</v>
      </c>
    </row>
    <row r="1149" customFormat="false" ht="15" hidden="false" customHeight="false" outlineLevel="0" collapsed="false">
      <c r="A1149" s="2" t="n">
        <v>1145</v>
      </c>
      <c r="B1149" s="35" t="n">
        <v>-0.722522909474781</v>
      </c>
      <c r="C1149" s="35" t="n">
        <v>0.524487213747823</v>
      </c>
      <c r="D1149" s="35" t="n">
        <v>0.199644572330453</v>
      </c>
      <c r="E1149" s="35" t="n">
        <v>-0.907472203406502</v>
      </c>
      <c r="F1149" s="35" t="n">
        <v>-0.496584143582214</v>
      </c>
      <c r="G1149" s="35" t="n">
        <v>-1.98851505954309</v>
      </c>
      <c r="H1149" s="35" t="n">
        <v>-1.02640180475943</v>
      </c>
      <c r="I1149" s="35" t="n">
        <v>-0.868112198461662</v>
      </c>
      <c r="J1149" s="35" t="n">
        <v>-0.338803976755517</v>
      </c>
      <c r="K1149" s="35" t="n">
        <v>-0.192758788471263</v>
      </c>
      <c r="L1149" s="35" t="n">
        <v>-0.46884954581175</v>
      </c>
      <c r="M1149" s="35" t="n">
        <v>-1.27698431414692</v>
      </c>
    </row>
    <row r="1150" customFormat="false" ht="15" hidden="false" customHeight="false" outlineLevel="0" collapsed="false">
      <c r="A1150" s="2" t="n">
        <v>1146</v>
      </c>
      <c r="B1150" s="35" t="n">
        <v>-0.528561068250164</v>
      </c>
      <c r="C1150" s="35" t="n">
        <v>-0.0606407861671264</v>
      </c>
      <c r="D1150" s="35" t="n">
        <v>1.71922946275589</v>
      </c>
      <c r="E1150" s="35" t="n">
        <v>-2.08401825663231</v>
      </c>
      <c r="F1150" s="35" t="n">
        <v>0.826310522784145</v>
      </c>
      <c r="G1150" s="35" t="n">
        <v>0.520086629809025</v>
      </c>
      <c r="H1150" s="35" t="n">
        <v>0.370805457803979</v>
      </c>
      <c r="I1150" s="35" t="n">
        <v>0.0866157330255967</v>
      </c>
      <c r="J1150" s="35" t="n">
        <v>0.102826570143852</v>
      </c>
      <c r="K1150" s="35" t="n">
        <v>2.03451386280038</v>
      </c>
      <c r="L1150" s="35" t="n">
        <v>0.928121132825247</v>
      </c>
      <c r="M1150" s="35" t="n">
        <v>-0.910816177573349</v>
      </c>
    </row>
    <row r="1151" customFormat="false" ht="15" hidden="false" customHeight="false" outlineLevel="0" collapsed="false">
      <c r="A1151" s="2" t="n">
        <v>1147</v>
      </c>
      <c r="B1151" s="35" t="n">
        <v>0.700791916432092</v>
      </c>
      <c r="C1151" s="35" t="n">
        <v>-1.2853718931106</v>
      </c>
      <c r="D1151" s="35" t="n">
        <v>-1.05644383626608</v>
      </c>
      <c r="E1151" s="35" t="n">
        <v>-1.14881145619587</v>
      </c>
      <c r="F1151" s="35" t="n">
        <v>0.483234496458763</v>
      </c>
      <c r="G1151" s="35" t="n">
        <v>0.32225320432345</v>
      </c>
      <c r="H1151" s="35" t="n">
        <v>0.880149544690083</v>
      </c>
      <c r="I1151" s="35" t="n">
        <v>-0.11972062004131</v>
      </c>
      <c r="J1151" s="35" t="n">
        <v>-0.930332381107727</v>
      </c>
      <c r="K1151" s="35" t="n">
        <v>0.0441322340460783</v>
      </c>
      <c r="L1151" s="35" t="n">
        <v>0.67957051629767</v>
      </c>
      <c r="M1151" s="35" t="n">
        <v>1.26695659021487</v>
      </c>
      <c r="T1151" s="36" t="n">
        <v>194.866865257621</v>
      </c>
    </row>
    <row r="1152" customFormat="false" ht="15" hidden="false" customHeight="false" outlineLevel="0" collapsed="false">
      <c r="A1152" s="2" t="n">
        <v>1148</v>
      </c>
      <c r="B1152" s="35" t="n">
        <v>-0.775842812545947</v>
      </c>
      <c r="C1152" s="35" t="n">
        <v>1.52806764171258</v>
      </c>
      <c r="D1152" s="35" t="n">
        <v>0.785857707112702</v>
      </c>
      <c r="E1152" s="35" t="n">
        <v>0.382681383697072</v>
      </c>
      <c r="F1152" s="35" t="n">
        <v>1.20100388617931</v>
      </c>
      <c r="G1152" s="35" t="n">
        <v>-0.915113356184484</v>
      </c>
      <c r="H1152" s="35" t="n">
        <v>-1.29571020395806</v>
      </c>
      <c r="I1152" s="35" t="n">
        <v>1.12682429359018</v>
      </c>
      <c r="J1152" s="35" t="n">
        <v>0.507179970630083</v>
      </c>
      <c r="K1152" s="35" t="n">
        <v>-0.440347862245041</v>
      </c>
      <c r="L1152" s="35" t="n">
        <v>0.0109286779291044</v>
      </c>
      <c r="M1152" s="35" t="n">
        <v>-0.344377420007711</v>
      </c>
    </row>
    <row r="1153" customFormat="false" ht="15" hidden="false" customHeight="false" outlineLevel="0" collapsed="false">
      <c r="A1153" s="2" t="n">
        <v>1149</v>
      </c>
      <c r="B1153" s="35" t="n">
        <v>-0.564913435073339</v>
      </c>
      <c r="C1153" s="35" t="n">
        <v>0.328314582219536</v>
      </c>
      <c r="D1153" s="35" t="n">
        <v>0.892542464215599</v>
      </c>
      <c r="E1153" s="35" t="n">
        <v>-1.82413131305069</v>
      </c>
      <c r="F1153" s="35" t="n">
        <v>-0.274598925884003</v>
      </c>
      <c r="G1153" s="35" t="n">
        <v>0.367302600136823</v>
      </c>
      <c r="H1153" s="35" t="n">
        <v>0.261463371549955</v>
      </c>
      <c r="I1153" s="35" t="n">
        <v>-1.67964767397177</v>
      </c>
      <c r="J1153" s="35" t="n">
        <v>1.08740283896354</v>
      </c>
      <c r="K1153" s="35" t="n">
        <v>-1.61325125154301</v>
      </c>
      <c r="L1153" s="35" t="n">
        <v>0.599688055122391</v>
      </c>
      <c r="M1153" s="35" t="n">
        <v>-1.08347590189812</v>
      </c>
    </row>
    <row r="1154" customFormat="false" ht="15" hidden="false" customHeight="false" outlineLevel="0" collapsed="false">
      <c r="A1154" s="2" t="n">
        <v>1150</v>
      </c>
      <c r="B1154" s="35" t="n">
        <v>0.957872387097077</v>
      </c>
      <c r="C1154" s="35" t="n">
        <v>0.952831400057473</v>
      </c>
      <c r="D1154" s="35" t="n">
        <v>0.611763780337711</v>
      </c>
      <c r="E1154" s="35" t="n">
        <v>0.414827127549805</v>
      </c>
      <c r="F1154" s="35" t="n">
        <v>0.0351822936840362</v>
      </c>
      <c r="G1154" s="35" t="n">
        <v>-1.32878767172482</v>
      </c>
      <c r="H1154" s="35" t="n">
        <v>0.179652508284523</v>
      </c>
      <c r="I1154" s="35" t="n">
        <v>-1.47019224437251</v>
      </c>
      <c r="J1154" s="35" t="n">
        <v>1.2286156136804</v>
      </c>
      <c r="K1154" s="35" t="n">
        <v>0.161283116083979</v>
      </c>
      <c r="L1154" s="35" t="n">
        <v>-0.266420612235155</v>
      </c>
      <c r="M1154" s="35" t="n">
        <v>-0.570954450815802</v>
      </c>
      <c r="S1154" s="36" t="n">
        <v>159.061010901203</v>
      </c>
    </row>
    <row r="1155" customFormat="false" ht="15" hidden="false" customHeight="false" outlineLevel="0" collapsed="false">
      <c r="A1155" s="2" t="n">
        <v>1151</v>
      </c>
      <c r="B1155" s="35" t="n">
        <v>0.615806215537595</v>
      </c>
      <c r="C1155" s="35" t="n">
        <v>-0.188264492933938</v>
      </c>
      <c r="D1155" s="35" t="n">
        <v>-1.30240150071776</v>
      </c>
      <c r="E1155" s="35" t="n">
        <v>-0.626319042697204</v>
      </c>
      <c r="F1155" s="35" t="n">
        <v>-0.20214306872948</v>
      </c>
      <c r="G1155" s="35" t="n">
        <v>-0.0155144515342404</v>
      </c>
      <c r="H1155" s="35" t="n">
        <v>0.319437915213282</v>
      </c>
      <c r="I1155" s="35" t="n">
        <v>-0.147027744360463</v>
      </c>
      <c r="J1155" s="35" t="n">
        <v>-0.622483471094709</v>
      </c>
      <c r="K1155" s="35" t="n">
        <v>0.65219079907954</v>
      </c>
      <c r="L1155" s="35" t="n">
        <v>0.403374362890215</v>
      </c>
      <c r="M1155" s="35" t="n">
        <v>-0.521292312003246</v>
      </c>
      <c r="S1155" s="36" t="n">
        <v>74.3992912249356</v>
      </c>
    </row>
    <row r="1156" customFormat="false" ht="15" hidden="false" customHeight="false" outlineLevel="0" collapsed="false">
      <c r="A1156" s="2" t="n">
        <v>1152</v>
      </c>
      <c r="B1156" s="35" t="n">
        <v>0.358619380106771</v>
      </c>
      <c r="C1156" s="35" t="n">
        <v>0.563300497731289</v>
      </c>
      <c r="D1156" s="35" t="n">
        <v>-0.166288208263319</v>
      </c>
      <c r="E1156" s="35" t="n">
        <v>-1.12518229635449</v>
      </c>
      <c r="F1156" s="35" t="n">
        <v>0.618636136101479</v>
      </c>
      <c r="G1156" s="35" t="n">
        <v>-0.453510275056482</v>
      </c>
      <c r="H1156" s="35" t="n">
        <v>-1.50256147075955</v>
      </c>
      <c r="I1156" s="35" t="n">
        <v>-0.33267979737627</v>
      </c>
      <c r="J1156" s="35" t="n">
        <v>0.0700923842246871</v>
      </c>
      <c r="K1156" s="35" t="n">
        <v>0.476349079577087</v>
      </c>
      <c r="L1156" s="35" t="n">
        <v>1.60992897740795</v>
      </c>
      <c r="M1156" s="35" t="n">
        <v>-0.895718147280055</v>
      </c>
    </row>
    <row r="1157" customFormat="false" ht="15" hidden="false" customHeight="false" outlineLevel="0" collapsed="false">
      <c r="A1157" s="2" t="n">
        <v>1153</v>
      </c>
      <c r="B1157" s="35" t="n">
        <v>-1.13657541408476</v>
      </c>
      <c r="C1157" s="35" t="n">
        <v>-0.480485946546922</v>
      </c>
      <c r="D1157" s="35" t="n">
        <v>-0.479103132651695</v>
      </c>
      <c r="E1157" s="35" t="n">
        <v>-1.77747484714991</v>
      </c>
      <c r="F1157" s="35" t="n">
        <v>0.713107589703186</v>
      </c>
      <c r="G1157" s="35" t="n">
        <v>-1.37962535122177</v>
      </c>
      <c r="H1157" s="35" t="n">
        <v>0.702803489732518</v>
      </c>
      <c r="I1157" s="35" t="n">
        <v>0.316109432110102</v>
      </c>
      <c r="J1157" s="35" t="n">
        <v>-0.0332808791864297</v>
      </c>
      <c r="K1157" s="35" t="n">
        <v>-0.0260805260672441</v>
      </c>
      <c r="L1157" s="35" t="n">
        <v>-0.95304050815636</v>
      </c>
      <c r="M1157" s="35" t="n">
        <v>-0.838527471453994</v>
      </c>
      <c r="O1157" s="36" t="n">
        <v>107.198810624818</v>
      </c>
      <c r="V1157" s="36" t="n">
        <v>31.1202901226823</v>
      </c>
      <c r="X1157" s="36" t="n">
        <v>54.3069219982932</v>
      </c>
    </row>
    <row r="1158" customFormat="false" ht="15" hidden="false" customHeight="false" outlineLevel="0" collapsed="false">
      <c r="A1158" s="2" t="n">
        <v>1154</v>
      </c>
      <c r="B1158" s="35" t="n">
        <v>2.00778398414831</v>
      </c>
      <c r="C1158" s="35" t="n">
        <v>0.165979138526884</v>
      </c>
      <c r="D1158" s="35" t="n">
        <v>-0.599959544370414</v>
      </c>
      <c r="E1158" s="35" t="n">
        <v>-2.34313722597143</v>
      </c>
      <c r="F1158" s="35" t="n">
        <v>-0.501287649703297</v>
      </c>
      <c r="G1158" s="35" t="n">
        <v>-1.76862216618838</v>
      </c>
      <c r="H1158" s="35" t="n">
        <v>1.41357069304597</v>
      </c>
      <c r="I1158" s="35" t="n">
        <v>-0.674878979130687</v>
      </c>
      <c r="J1158" s="35" t="n">
        <v>0.853103796703617</v>
      </c>
      <c r="K1158" s="35" t="n">
        <v>-0.811540064073637</v>
      </c>
      <c r="L1158" s="35" t="n">
        <v>-1.10246204831704</v>
      </c>
      <c r="M1158" s="35" t="n">
        <v>0.559002014795283</v>
      </c>
    </row>
    <row r="1159" customFormat="false" ht="15" hidden="false" customHeight="false" outlineLevel="0" collapsed="false">
      <c r="A1159" s="2" t="n">
        <v>1155</v>
      </c>
      <c r="B1159" s="35" t="n">
        <v>-0.139886259971164</v>
      </c>
      <c r="C1159" s="35" t="n">
        <v>0.805394174900042</v>
      </c>
      <c r="D1159" s="35" t="n">
        <v>3.11184816191085</v>
      </c>
      <c r="E1159" s="35" t="n">
        <v>-0.919493948230555</v>
      </c>
      <c r="F1159" s="35" t="n">
        <v>-0.159648979732475</v>
      </c>
      <c r="G1159" s="35" t="n">
        <v>0.361990295624401</v>
      </c>
      <c r="H1159" s="35" t="n">
        <v>-0.634785659614928</v>
      </c>
      <c r="I1159" s="35" t="n">
        <v>-0.413089862460846</v>
      </c>
      <c r="J1159" s="35" t="n">
        <v>0.665046175296713</v>
      </c>
      <c r="K1159" s="35" t="n">
        <v>-0.00269651668847092</v>
      </c>
      <c r="L1159" s="35" t="n">
        <v>-1.86187850081028</v>
      </c>
      <c r="M1159" s="35" t="n">
        <v>-0.485711470994254</v>
      </c>
      <c r="N1159" s="36" t="n">
        <v>89.0657449062698</v>
      </c>
    </row>
    <row r="1160" customFormat="false" ht="15" hidden="false" customHeight="false" outlineLevel="0" collapsed="false">
      <c r="A1160" s="2" t="n">
        <v>1156</v>
      </c>
      <c r="B1160" s="35" t="n">
        <v>-0.308151784302053</v>
      </c>
      <c r="C1160" s="35" t="n">
        <v>-0.518265286813272</v>
      </c>
      <c r="D1160" s="35" t="n">
        <v>-0.24105682564285</v>
      </c>
      <c r="E1160" s="35" t="n">
        <v>0.783479352470645</v>
      </c>
      <c r="F1160" s="35" t="n">
        <v>0.315884132192749</v>
      </c>
      <c r="G1160" s="35" t="n">
        <v>0.988802403786863</v>
      </c>
      <c r="H1160" s="35" t="n">
        <v>-0.733424777267129</v>
      </c>
      <c r="I1160" s="35" t="n">
        <v>-2.54141776168131</v>
      </c>
      <c r="J1160" s="35" t="n">
        <v>2.0346321987111</v>
      </c>
      <c r="K1160" s="35" t="n">
        <v>-0.42808830237351</v>
      </c>
      <c r="L1160" s="35" t="n">
        <v>-1.21397074849556</v>
      </c>
      <c r="M1160" s="35" t="n">
        <v>2.06542051657646</v>
      </c>
    </row>
    <row r="1161" customFormat="false" ht="15" hidden="false" customHeight="false" outlineLevel="0" collapsed="false">
      <c r="A1161" s="2" t="n">
        <v>1157</v>
      </c>
      <c r="B1161" s="35" t="n">
        <v>-0.170495385976927</v>
      </c>
      <c r="C1161" s="35" t="n">
        <v>0.316244348647074</v>
      </c>
      <c r="D1161" s="35" t="n">
        <v>-1.09336239241639</v>
      </c>
      <c r="E1161" s="35" t="n">
        <v>-0.629102550140096</v>
      </c>
      <c r="F1161" s="35" t="n">
        <v>0.860889685161215</v>
      </c>
      <c r="G1161" s="35" t="n">
        <v>-1.19423927664261</v>
      </c>
      <c r="H1161" s="35" t="n">
        <v>0.109855805941285</v>
      </c>
      <c r="I1161" s="35" t="n">
        <v>0.017401070846514</v>
      </c>
      <c r="J1161" s="35" t="n">
        <v>-0.528244182797991</v>
      </c>
      <c r="K1161" s="35" t="n">
        <v>-1.44506241815494</v>
      </c>
      <c r="L1161" s="35" t="n">
        <v>0.0335185198745405</v>
      </c>
      <c r="M1161" s="35" t="n">
        <v>-0.107885537688189</v>
      </c>
    </row>
    <row r="1162" customFormat="false" ht="15" hidden="false" customHeight="false" outlineLevel="0" collapsed="false">
      <c r="A1162" s="2" t="n">
        <v>1158</v>
      </c>
      <c r="B1162" s="35" t="n">
        <v>-0.838960261024961</v>
      </c>
      <c r="C1162" s="35" t="n">
        <v>1.39343805775375</v>
      </c>
      <c r="D1162" s="35" t="n">
        <v>0.00453378885101414</v>
      </c>
      <c r="E1162" s="35" t="n">
        <v>-0.302591650629183</v>
      </c>
      <c r="F1162" s="35" t="n">
        <v>-0.962088182835698</v>
      </c>
      <c r="G1162" s="35" t="n">
        <v>0.0710696900430649</v>
      </c>
      <c r="H1162" s="35" t="n">
        <v>-0.797897526317898</v>
      </c>
      <c r="I1162" s="35" t="n">
        <v>0.361132775421754</v>
      </c>
      <c r="J1162" s="35" t="n">
        <v>-0.460040096785016</v>
      </c>
      <c r="K1162" s="35" t="n">
        <v>0.568615032878242</v>
      </c>
      <c r="L1162" s="35" t="n">
        <v>-1.98730582662319</v>
      </c>
      <c r="M1162" s="35" t="n">
        <v>-1.05154161590296</v>
      </c>
    </row>
    <row r="1163" customFormat="false" ht="15" hidden="false" customHeight="false" outlineLevel="0" collapsed="false">
      <c r="A1163" s="2" t="n">
        <v>1159</v>
      </c>
      <c r="B1163" s="35" t="n">
        <v>-0.266538935082856</v>
      </c>
      <c r="C1163" s="35" t="n">
        <v>0.872224579204242</v>
      </c>
      <c r="D1163" s="35" t="n">
        <v>0.0523477747280715</v>
      </c>
      <c r="E1163" s="35" t="n">
        <v>0.636767260046494</v>
      </c>
      <c r="F1163" s="35" t="n">
        <v>-1.57183403997305</v>
      </c>
      <c r="G1163" s="35" t="n">
        <v>1.66819728562021</v>
      </c>
      <c r="H1163" s="35" t="n">
        <v>0.0163909226728868</v>
      </c>
      <c r="I1163" s="35" t="n">
        <v>0.211630395348175</v>
      </c>
      <c r="J1163" s="35" t="n">
        <v>1.32637541592752</v>
      </c>
      <c r="K1163" s="35" t="n">
        <v>-0.529860627624892</v>
      </c>
      <c r="L1163" s="35" t="n">
        <v>-0.804954232605113</v>
      </c>
      <c r="M1163" s="35" t="n">
        <v>-1.20701281184543</v>
      </c>
    </row>
    <row r="1164" customFormat="false" ht="15" hidden="false" customHeight="false" outlineLevel="0" collapsed="false">
      <c r="A1164" s="2" t="n">
        <v>1160</v>
      </c>
      <c r="B1164" s="35" t="n">
        <v>2.02713927034637</v>
      </c>
      <c r="C1164" s="35" t="n">
        <v>0.823229548531001</v>
      </c>
      <c r="D1164" s="35" t="n">
        <v>0.231780405459903</v>
      </c>
      <c r="E1164" s="35" t="n">
        <v>1.89510103751667</v>
      </c>
      <c r="F1164" s="35" t="n">
        <v>-2.49465053539031</v>
      </c>
      <c r="G1164" s="35" t="n">
        <v>1.03673365599899</v>
      </c>
      <c r="H1164" s="35" t="n">
        <v>0.977775403746995</v>
      </c>
      <c r="I1164" s="35" t="n">
        <v>0.0625053033953359</v>
      </c>
      <c r="J1164" s="35" t="n">
        <v>-1.32910231598488</v>
      </c>
      <c r="K1164" s="35" t="n">
        <v>0.598865446267427</v>
      </c>
      <c r="L1164" s="35" t="n">
        <v>-0.316026217334714</v>
      </c>
      <c r="M1164" s="35" t="n">
        <v>-1.30634675838174</v>
      </c>
      <c r="S1164" s="36" t="n">
        <v>254.07875458172</v>
      </c>
      <c r="U1164" s="36" t="n">
        <v>75.8567836995667</v>
      </c>
      <c r="Y1164" s="36" t="n">
        <v>58.6491263604368</v>
      </c>
    </row>
    <row r="1165" customFormat="false" ht="15" hidden="false" customHeight="false" outlineLevel="0" collapsed="false">
      <c r="A1165" s="2" t="n">
        <v>1161</v>
      </c>
      <c r="B1165" s="35" t="n">
        <v>-1.51619923778101</v>
      </c>
      <c r="C1165" s="35" t="n">
        <v>1.71424673421704</v>
      </c>
      <c r="D1165" s="35" t="n">
        <v>1.65858787071589</v>
      </c>
      <c r="E1165" s="35" t="n">
        <v>-1.93530481172892</v>
      </c>
      <c r="F1165" s="35" t="n">
        <v>-0.954059194461983</v>
      </c>
      <c r="G1165" s="35" t="n">
        <v>-0.79770629824538</v>
      </c>
      <c r="H1165" s="35" t="n">
        <v>2.1762987046389</v>
      </c>
      <c r="I1165" s="35" t="n">
        <v>0.49626935910392</v>
      </c>
      <c r="J1165" s="35" t="n">
        <v>-0.136947161668461</v>
      </c>
      <c r="K1165" s="35" t="n">
        <v>1.70105026769616</v>
      </c>
      <c r="L1165" s="35" t="n">
        <v>2.09086809533885</v>
      </c>
      <c r="M1165" s="35" t="n">
        <v>1.72605098489672</v>
      </c>
    </row>
    <row r="1166" customFormat="false" ht="15" hidden="false" customHeight="false" outlineLevel="0" collapsed="false">
      <c r="A1166" s="2" t="n">
        <v>1162</v>
      </c>
      <c r="B1166" s="35" t="n">
        <v>2.26369558716636</v>
      </c>
      <c r="C1166" s="35" t="n">
        <v>-2.72682642329876</v>
      </c>
      <c r="D1166" s="35" t="n">
        <v>0.0016964215214574</v>
      </c>
      <c r="E1166" s="35" t="n">
        <v>-0.136446042953915</v>
      </c>
      <c r="F1166" s="35" t="n">
        <v>0.342042578785147</v>
      </c>
      <c r="G1166" s="35" t="n">
        <v>-0.682582298875556</v>
      </c>
      <c r="H1166" s="35" t="n">
        <v>-0.405155345554831</v>
      </c>
      <c r="I1166" s="35" t="n">
        <v>1.35913119450532</v>
      </c>
      <c r="J1166" s="35" t="n">
        <v>-0.244635803263371</v>
      </c>
      <c r="K1166" s="35" t="n">
        <v>0.395220628626966</v>
      </c>
      <c r="L1166" s="35" t="n">
        <v>0.045214136424938</v>
      </c>
      <c r="M1166" s="35" t="n">
        <v>-0.474343537935886</v>
      </c>
    </row>
    <row r="1167" customFormat="false" ht="15" hidden="false" customHeight="false" outlineLevel="0" collapsed="false">
      <c r="A1167" s="2" t="n">
        <v>1163</v>
      </c>
      <c r="B1167" s="35" t="n">
        <v>-0.958862839628734</v>
      </c>
      <c r="C1167" s="35" t="n">
        <v>0.798162477393393</v>
      </c>
      <c r="D1167" s="35" t="n">
        <v>0.79590364977251</v>
      </c>
      <c r="E1167" s="35" t="n">
        <v>1.05141472150337</v>
      </c>
      <c r="F1167" s="35" t="n">
        <v>-1.28485649300248</v>
      </c>
      <c r="G1167" s="35" t="n">
        <v>-1.92892194813777</v>
      </c>
      <c r="H1167" s="35" t="n">
        <v>0.719555160957938</v>
      </c>
      <c r="I1167" s="35" t="n">
        <v>-0.610359010021983</v>
      </c>
      <c r="J1167" s="35" t="n">
        <v>-1.57009204606777</v>
      </c>
      <c r="K1167" s="35" t="n">
        <v>-1.31811079301728</v>
      </c>
      <c r="L1167" s="35" t="n">
        <v>-1.6840133423019</v>
      </c>
      <c r="M1167" s="35" t="n">
        <v>0.998903842666869</v>
      </c>
    </row>
    <row r="1168" customFormat="false" ht="15" hidden="false" customHeight="false" outlineLevel="0" collapsed="false">
      <c r="A1168" s="2" t="n">
        <v>1164</v>
      </c>
      <c r="B1168" s="35" t="n">
        <v>-0.959499705048486</v>
      </c>
      <c r="C1168" s="35" t="n">
        <v>-0.568810877844416</v>
      </c>
      <c r="D1168" s="35" t="n">
        <v>1.6888798808941</v>
      </c>
      <c r="E1168" s="35" t="n">
        <v>0.253311072469428</v>
      </c>
      <c r="F1168" s="35" t="n">
        <v>-0.667928618634456</v>
      </c>
      <c r="G1168" s="35" t="n">
        <v>-0.184961052961512</v>
      </c>
      <c r="H1168" s="35" t="n">
        <v>0.57780826124395</v>
      </c>
      <c r="I1168" s="35" t="n">
        <v>-2.04600185026004</v>
      </c>
      <c r="J1168" s="35" t="n">
        <v>0.143501020542321</v>
      </c>
      <c r="K1168" s="35" t="n">
        <v>0.978730071508468</v>
      </c>
      <c r="L1168" s="35" t="n">
        <v>1.33510692164433</v>
      </c>
      <c r="M1168" s="35" t="n">
        <v>-0.252333294461198</v>
      </c>
    </row>
    <row r="1169" customFormat="false" ht="15" hidden="false" customHeight="false" outlineLevel="0" collapsed="false">
      <c r="A1169" s="2" t="n">
        <v>1165</v>
      </c>
      <c r="B1169" s="35" t="n">
        <v>1.37631524257282</v>
      </c>
      <c r="C1169" s="35" t="n">
        <v>0.931005287094245</v>
      </c>
      <c r="D1169" s="35" t="n">
        <v>0.141731597008172</v>
      </c>
      <c r="E1169" s="35" t="n">
        <v>1.58562138310511</v>
      </c>
      <c r="F1169" s="35" t="n">
        <v>-1.33817940778078</v>
      </c>
      <c r="G1169" s="35" t="n">
        <v>-0.202866044404215</v>
      </c>
      <c r="H1169" s="35" t="n">
        <v>0.42735100136223</v>
      </c>
      <c r="I1169" s="35" t="n">
        <v>0.0499552254424548</v>
      </c>
      <c r="J1169" s="35" t="n">
        <v>0.272441247237137</v>
      </c>
      <c r="K1169" s="35" t="n">
        <v>-0.24785002580383</v>
      </c>
      <c r="L1169" s="35" t="n">
        <v>0.370989185928557</v>
      </c>
      <c r="M1169" s="35" t="n">
        <v>2.7698084827173</v>
      </c>
    </row>
    <row r="1170" customFormat="false" ht="15" hidden="false" customHeight="false" outlineLevel="0" collapsed="false">
      <c r="A1170" s="2" t="n">
        <v>1166</v>
      </c>
      <c r="B1170" s="35" t="n">
        <v>1.93078370015513</v>
      </c>
      <c r="C1170" s="35" t="n">
        <v>-1.49338236950818</v>
      </c>
      <c r="D1170" s="35" t="n">
        <v>2.42778195351184</v>
      </c>
      <c r="E1170" s="35" t="n">
        <v>0.642049667243466</v>
      </c>
      <c r="F1170" s="35" t="n">
        <v>0.724118754526811</v>
      </c>
      <c r="G1170" s="35" t="n">
        <v>-1.17313975839728</v>
      </c>
      <c r="H1170" s="35" t="n">
        <v>-0.94264645821795</v>
      </c>
      <c r="I1170" s="35" t="n">
        <v>-0.743557829248866</v>
      </c>
      <c r="J1170" s="35" t="n">
        <v>0.255681517600598</v>
      </c>
      <c r="K1170" s="35" t="n">
        <v>0.81440031673638</v>
      </c>
      <c r="L1170" s="35" t="n">
        <v>-1.16950959555645</v>
      </c>
      <c r="M1170" s="35" t="n">
        <v>1.85412031807708</v>
      </c>
      <c r="Y1170" s="36" t="n">
        <v>123.373254966178</v>
      </c>
    </row>
    <row r="1171" customFormat="false" ht="15" hidden="false" customHeight="false" outlineLevel="0" collapsed="false">
      <c r="A1171" s="2" t="n">
        <v>1167</v>
      </c>
      <c r="B1171" s="35" t="n">
        <v>-0.407113850514544</v>
      </c>
      <c r="C1171" s="35" t="n">
        <v>-0.0196211954851549</v>
      </c>
      <c r="D1171" s="35" t="n">
        <v>0.509575511310678</v>
      </c>
      <c r="E1171" s="35" t="n">
        <v>0.562707906937888</v>
      </c>
      <c r="F1171" s="35" t="n">
        <v>-0.570309374149785</v>
      </c>
      <c r="G1171" s="35" t="n">
        <v>0.355697698544125</v>
      </c>
      <c r="H1171" s="35" t="n">
        <v>0.652073210099059</v>
      </c>
      <c r="I1171" s="35" t="n">
        <v>0.210976710035056</v>
      </c>
      <c r="J1171" s="35" t="n">
        <v>-1.30709316873246</v>
      </c>
      <c r="K1171" s="35" t="n">
        <v>-1.35385708063537</v>
      </c>
      <c r="L1171" s="35" t="n">
        <v>0.675405489478062</v>
      </c>
      <c r="M1171" s="35" t="n">
        <v>0.0674036059915838</v>
      </c>
    </row>
    <row r="1172" customFormat="false" ht="15" hidden="false" customHeight="false" outlineLevel="0" collapsed="false">
      <c r="A1172" s="2" t="n">
        <v>1168</v>
      </c>
      <c r="B1172" s="35" t="n">
        <v>0.829925182244178</v>
      </c>
      <c r="C1172" s="35" t="n">
        <v>3.0186367370893</v>
      </c>
      <c r="D1172" s="35" t="n">
        <v>0.806299014482397</v>
      </c>
      <c r="E1172" s="35" t="n">
        <v>-1.66488012267249</v>
      </c>
      <c r="F1172" s="35" t="n">
        <v>1.62631521960126</v>
      </c>
      <c r="G1172" s="35" t="n">
        <v>-1.74972058025075</v>
      </c>
      <c r="H1172" s="35" t="n">
        <v>-0.671606883503316</v>
      </c>
      <c r="I1172" s="35" t="n">
        <v>0.109257095717402</v>
      </c>
      <c r="J1172" s="35" t="n">
        <v>0.082387342133854</v>
      </c>
      <c r="K1172" s="35" t="n">
        <v>-1.47738490377924</v>
      </c>
      <c r="L1172" s="35" t="n">
        <v>0.339777493029011</v>
      </c>
      <c r="M1172" s="35" t="n">
        <v>0.723332531665672</v>
      </c>
    </row>
    <row r="1173" customFormat="false" ht="15" hidden="false" customHeight="false" outlineLevel="0" collapsed="false">
      <c r="A1173" s="2" t="n">
        <v>1169</v>
      </c>
      <c r="B1173" s="35" t="n">
        <v>-0.797158427893662</v>
      </c>
      <c r="C1173" s="35" t="n">
        <v>0.0743558268476748</v>
      </c>
      <c r="D1173" s="35" t="n">
        <v>-0.233377901923042</v>
      </c>
      <c r="E1173" s="35" t="n">
        <v>0.875830495030268</v>
      </c>
      <c r="F1173" s="35" t="n">
        <v>-1.30627634403994</v>
      </c>
      <c r="G1173" s="35" t="n">
        <v>-0.242753277012251</v>
      </c>
      <c r="H1173" s="35" t="n">
        <v>-1.05351510504818</v>
      </c>
      <c r="I1173" s="35" t="n">
        <v>0.587732582599993</v>
      </c>
      <c r="J1173" s="35" t="n">
        <v>0.568843662621258</v>
      </c>
      <c r="K1173" s="35" t="n">
        <v>-1.37001918158126</v>
      </c>
      <c r="L1173" s="35" t="n">
        <v>-0.271111663044134</v>
      </c>
      <c r="M1173" s="35" t="n">
        <v>1.7969606148127</v>
      </c>
    </row>
    <row r="1174" customFormat="false" ht="15" hidden="false" customHeight="false" outlineLevel="0" collapsed="false">
      <c r="A1174" s="2" t="n">
        <v>1170</v>
      </c>
      <c r="B1174" s="35" t="n">
        <v>-0.378001414939584</v>
      </c>
      <c r="C1174" s="35" t="n">
        <v>-0.295296968469735</v>
      </c>
      <c r="D1174" s="35" t="n">
        <v>-0.0117373574063162</v>
      </c>
      <c r="E1174" s="35" t="n">
        <v>0.507509397552693</v>
      </c>
      <c r="F1174" s="35" t="n">
        <v>0.336485044633726</v>
      </c>
      <c r="G1174" s="35" t="n">
        <v>-1.5494430846184</v>
      </c>
      <c r="H1174" s="35" t="n">
        <v>-0.183251163050459</v>
      </c>
      <c r="I1174" s="35" t="n">
        <v>0.541016333940075</v>
      </c>
      <c r="J1174" s="35" t="n">
        <v>3.03871917222536</v>
      </c>
      <c r="K1174" s="35" t="n">
        <v>-1.26034836441524</v>
      </c>
      <c r="L1174" s="35" t="n">
        <v>-1.39089212760819</v>
      </c>
      <c r="M1174" s="35" t="n">
        <v>1.5023668372359</v>
      </c>
    </row>
    <row r="1175" customFormat="false" ht="15" hidden="false" customHeight="false" outlineLevel="0" collapsed="false">
      <c r="A1175" s="2" t="n">
        <v>1171</v>
      </c>
      <c r="B1175" s="35" t="n">
        <v>-0.78209967307472</v>
      </c>
      <c r="C1175" s="35" t="n">
        <v>1.56074735094149</v>
      </c>
      <c r="D1175" s="35" t="n">
        <v>-1.81454464173719</v>
      </c>
      <c r="E1175" s="35" t="n">
        <v>0.645052427321382</v>
      </c>
      <c r="F1175" s="35" t="n">
        <v>-0.293967238901693</v>
      </c>
      <c r="G1175" s="35" t="n">
        <v>-0.538840818906859</v>
      </c>
      <c r="H1175" s="35" t="n">
        <v>-1.23480029130232</v>
      </c>
      <c r="I1175" s="35" t="n">
        <v>-0.424253211875852</v>
      </c>
      <c r="J1175" s="35" t="n">
        <v>0.413664362452984</v>
      </c>
      <c r="K1175" s="35" t="n">
        <v>0.603843564135494</v>
      </c>
      <c r="L1175" s="35" t="n">
        <v>-0.597904266567783</v>
      </c>
      <c r="M1175" s="35" t="n">
        <v>-0.77854570743376</v>
      </c>
    </row>
    <row r="1176" customFormat="false" ht="15" hidden="false" customHeight="false" outlineLevel="0" collapsed="false">
      <c r="A1176" s="2" t="n">
        <v>1172</v>
      </c>
      <c r="B1176" s="35" t="n">
        <v>0.10535077383001</v>
      </c>
      <c r="C1176" s="35" t="n">
        <v>0.39779094283735</v>
      </c>
      <c r="D1176" s="35" t="n">
        <v>0.512817113918539</v>
      </c>
      <c r="E1176" s="35" t="n">
        <v>-0.778458969570278</v>
      </c>
      <c r="F1176" s="35" t="n">
        <v>-0.146705406597187</v>
      </c>
      <c r="G1176" s="35" t="n">
        <v>-1.19001204318908</v>
      </c>
      <c r="H1176" s="35" t="n">
        <v>0.129778622872956</v>
      </c>
      <c r="I1176" s="35" t="n">
        <v>-1.12683679099812</v>
      </c>
      <c r="J1176" s="35" t="n">
        <v>0.0618763324940657</v>
      </c>
      <c r="K1176" s="35" t="n">
        <v>0.263952237981021</v>
      </c>
      <c r="L1176" s="35" t="n">
        <v>-0.106692446206407</v>
      </c>
      <c r="M1176" s="35" t="n">
        <v>-2.21727628683653</v>
      </c>
    </row>
    <row r="1177" customFormat="false" ht="15" hidden="false" customHeight="false" outlineLevel="0" collapsed="false">
      <c r="A1177" s="2" t="n">
        <v>1173</v>
      </c>
      <c r="B1177" s="35" t="n">
        <v>-0.687609174248983</v>
      </c>
      <c r="C1177" s="35" t="n">
        <v>0.249767068397069</v>
      </c>
      <c r="D1177" s="35" t="n">
        <v>-0.210205419693202</v>
      </c>
      <c r="E1177" s="35" t="n">
        <v>0.508775987458158</v>
      </c>
      <c r="F1177" s="35" t="n">
        <v>-1.58091349149188</v>
      </c>
      <c r="G1177" s="35" t="n">
        <v>0.633653494162536</v>
      </c>
      <c r="H1177" s="35" t="n">
        <v>0.378562194129677</v>
      </c>
      <c r="I1177" s="35" t="n">
        <v>-0.70405959818049</v>
      </c>
      <c r="J1177" s="35" t="n">
        <v>-1.35526867508596</v>
      </c>
      <c r="K1177" s="35" t="n">
        <v>-0.720166640039889</v>
      </c>
      <c r="L1177" s="35" t="n">
        <v>1.06409222230363</v>
      </c>
      <c r="M1177" s="35" t="n">
        <v>-0.685746990211672</v>
      </c>
    </row>
    <row r="1178" customFormat="false" ht="15" hidden="false" customHeight="false" outlineLevel="0" collapsed="false">
      <c r="A1178" s="2" t="n">
        <v>1174</v>
      </c>
      <c r="B1178" s="35" t="n">
        <v>0.0954975730814772</v>
      </c>
      <c r="C1178" s="35" t="n">
        <v>-0.178458006324694</v>
      </c>
      <c r="D1178" s="35" t="n">
        <v>1.10620400077718</v>
      </c>
      <c r="E1178" s="35" t="n">
        <v>0.581776708716016</v>
      </c>
      <c r="F1178" s="35" t="n">
        <v>-1.05346522802177</v>
      </c>
      <c r="G1178" s="35" t="n">
        <v>1.5575031994153</v>
      </c>
      <c r="H1178" s="35" t="n">
        <v>0.749261225911763</v>
      </c>
      <c r="I1178" s="35" t="n">
        <v>-2.18797252403708</v>
      </c>
      <c r="J1178" s="35" t="n">
        <v>-0.455193541391259</v>
      </c>
      <c r="K1178" s="35" t="n">
        <v>0.381127000769317</v>
      </c>
      <c r="L1178" s="35" t="n">
        <v>1.31696730038281</v>
      </c>
      <c r="M1178" s="35" t="n">
        <v>0.44706496866498</v>
      </c>
    </row>
    <row r="1179" customFormat="false" ht="15" hidden="false" customHeight="false" outlineLevel="0" collapsed="false">
      <c r="A1179" s="2" t="n">
        <v>1175</v>
      </c>
      <c r="B1179" s="35" t="n">
        <v>-0.392356051126395</v>
      </c>
      <c r="C1179" s="35" t="n">
        <v>0.423652283543165</v>
      </c>
      <c r="D1179" s="35" t="n">
        <v>1.54910241220936</v>
      </c>
      <c r="E1179" s="35" t="n">
        <v>0.650290309089476</v>
      </c>
      <c r="F1179" s="35" t="n">
        <v>0.794781562555913</v>
      </c>
      <c r="G1179" s="35" t="n">
        <v>1.77847583851175</v>
      </c>
      <c r="H1179" s="35" t="n">
        <v>-0.271012519099172</v>
      </c>
      <c r="I1179" s="35" t="n">
        <v>0.0937243476790548</v>
      </c>
      <c r="J1179" s="35" t="n">
        <v>0.0902550025877261</v>
      </c>
      <c r="K1179" s="35" t="n">
        <v>1.41376329434132</v>
      </c>
      <c r="L1179" s="35" t="n">
        <v>-0.928349086166508</v>
      </c>
      <c r="M1179" s="35" t="n">
        <v>-1.58548936134036</v>
      </c>
    </row>
    <row r="1180" customFormat="false" ht="15" hidden="false" customHeight="false" outlineLevel="0" collapsed="false">
      <c r="A1180" s="2" t="n">
        <v>1176</v>
      </c>
      <c r="B1180" s="35" t="n">
        <v>-0.0495120419017793</v>
      </c>
      <c r="C1180" s="35" t="n">
        <v>-0.702076762190356</v>
      </c>
      <c r="D1180" s="35" t="n">
        <v>-1.49256220587969</v>
      </c>
      <c r="E1180" s="35" t="n">
        <v>-0.252411272654655</v>
      </c>
      <c r="F1180" s="35" t="n">
        <v>0.125853089492559</v>
      </c>
      <c r="G1180" s="35" t="n">
        <v>-1.57751877805395</v>
      </c>
      <c r="H1180" s="35" t="n">
        <v>-1.05833939426306</v>
      </c>
      <c r="I1180" s="35" t="n">
        <v>0.301725375292859</v>
      </c>
      <c r="J1180" s="35" t="n">
        <v>-0.143257752671452</v>
      </c>
      <c r="K1180" s="35" t="n">
        <v>0.670290574317311</v>
      </c>
      <c r="L1180" s="35" t="n">
        <v>2.10102303785333</v>
      </c>
      <c r="M1180" s="35" t="n">
        <v>-0.373111984967868</v>
      </c>
    </row>
    <row r="1181" customFormat="false" ht="15" hidden="false" customHeight="false" outlineLevel="0" collapsed="false">
      <c r="A1181" s="2" t="n">
        <v>1177</v>
      </c>
      <c r="B1181" s="35" t="n">
        <v>0.0148960926315054</v>
      </c>
      <c r="C1181" s="35" t="n">
        <v>-0.814518573923941</v>
      </c>
      <c r="D1181" s="35" t="n">
        <v>1.47864751095179</v>
      </c>
      <c r="E1181" s="35" t="n">
        <v>0.587232937018479</v>
      </c>
      <c r="F1181" s="35" t="n">
        <v>-1.1130210743171</v>
      </c>
      <c r="G1181" s="35" t="n">
        <v>-0.197844355873244</v>
      </c>
      <c r="H1181" s="35" t="n">
        <v>0.920989589375738</v>
      </c>
      <c r="I1181" s="35" t="n">
        <v>-0.681683770966983</v>
      </c>
      <c r="J1181" s="35" t="n">
        <v>0.495884795770023</v>
      </c>
      <c r="K1181" s="35" t="n">
        <v>0.64654224114272</v>
      </c>
      <c r="L1181" s="35" t="n">
        <v>1.9158255087167</v>
      </c>
      <c r="M1181" s="35" t="n">
        <v>-0.811236745640134</v>
      </c>
    </row>
    <row r="1182" customFormat="false" ht="15" hidden="false" customHeight="false" outlineLevel="0" collapsed="false">
      <c r="A1182" s="2" t="n">
        <v>1178</v>
      </c>
      <c r="B1182" s="35" t="n">
        <v>-0.740768704733171</v>
      </c>
      <c r="C1182" s="35" t="n">
        <v>0.00591187507449244</v>
      </c>
      <c r="D1182" s="35" t="n">
        <v>-0.0583484516067697</v>
      </c>
      <c r="E1182" s="35" t="n">
        <v>-0.572717900608425</v>
      </c>
      <c r="F1182" s="35" t="n">
        <v>-0.718494583809011</v>
      </c>
      <c r="G1182" s="35" t="n">
        <v>-0.443326331012759</v>
      </c>
      <c r="H1182" s="35" t="n">
        <v>-0.366955713053306</v>
      </c>
      <c r="I1182" s="35" t="n">
        <v>1.32364803419042</v>
      </c>
      <c r="J1182" s="35" t="n">
        <v>0.757573114712895</v>
      </c>
      <c r="K1182" s="35" t="n">
        <v>-0.193416576762891</v>
      </c>
      <c r="L1182" s="35" t="n">
        <v>-0.771249227512134</v>
      </c>
      <c r="M1182" s="35" t="n">
        <v>1.01360141294662</v>
      </c>
    </row>
    <row r="1183" customFormat="false" ht="15" hidden="false" customHeight="false" outlineLevel="0" collapsed="false">
      <c r="A1183" s="2" t="n">
        <v>1179</v>
      </c>
      <c r="B1183" s="35" t="n">
        <v>-0.453755682977015</v>
      </c>
      <c r="C1183" s="35" t="n">
        <v>-0.158913328348837</v>
      </c>
      <c r="D1183" s="35" t="n">
        <v>0.480634882399476</v>
      </c>
      <c r="E1183" s="35" t="n">
        <v>0.180656342767274</v>
      </c>
      <c r="F1183" s="35" t="n">
        <v>-0.515145588364355</v>
      </c>
      <c r="G1183" s="35" t="n">
        <v>0.569212829867745</v>
      </c>
      <c r="H1183" s="35" t="n">
        <v>0.395052669823301</v>
      </c>
      <c r="I1183" s="35" t="n">
        <v>-0.795599039157576</v>
      </c>
      <c r="J1183" s="35" t="n">
        <v>-0.628016478713369</v>
      </c>
      <c r="K1183" s="35" t="n">
        <v>-0.192650514927095</v>
      </c>
      <c r="L1183" s="35" t="n">
        <v>0.964491518136522</v>
      </c>
      <c r="M1183" s="35" t="n">
        <v>-2.15064362174612</v>
      </c>
    </row>
    <row r="1184" customFormat="false" ht="15" hidden="false" customHeight="false" outlineLevel="0" collapsed="false">
      <c r="A1184" s="2" t="n">
        <v>1180</v>
      </c>
      <c r="B1184" s="35" t="n">
        <v>-1.23149031329727</v>
      </c>
      <c r="C1184" s="35" t="n">
        <v>-1.22047757087051</v>
      </c>
      <c r="D1184" s="35" t="n">
        <v>1.60405852332945</v>
      </c>
      <c r="E1184" s="35" t="n">
        <v>-0.760458505044519</v>
      </c>
      <c r="F1184" s="35" t="n">
        <v>-1.24072552673284</v>
      </c>
      <c r="G1184" s="35" t="n">
        <v>-0.48028976357345</v>
      </c>
      <c r="H1184" s="35" t="n">
        <v>0.867845295579907</v>
      </c>
      <c r="I1184" s="35" t="n">
        <v>-2.22553857302061</v>
      </c>
      <c r="J1184" s="35" t="n">
        <v>0.200624114531226</v>
      </c>
      <c r="K1184" s="35" t="n">
        <v>-1.3933290083731</v>
      </c>
      <c r="L1184" s="35" t="n">
        <v>-1.7082373978474</v>
      </c>
      <c r="M1184" s="35" t="n">
        <v>0.828256304053049</v>
      </c>
    </row>
    <row r="1185" customFormat="false" ht="15" hidden="false" customHeight="false" outlineLevel="0" collapsed="false">
      <c r="A1185" s="2" t="n">
        <v>1181</v>
      </c>
      <c r="B1185" s="35" t="n">
        <v>0.433413494488769</v>
      </c>
      <c r="C1185" s="35" t="n">
        <v>-0.5820628903923</v>
      </c>
      <c r="D1185" s="35" t="n">
        <v>1.14355895143961</v>
      </c>
      <c r="E1185" s="35" t="n">
        <v>0.845799547511799</v>
      </c>
      <c r="F1185" s="35" t="n">
        <v>-1.40753480228323</v>
      </c>
      <c r="G1185" s="35" t="n">
        <v>0.901460909281136</v>
      </c>
      <c r="H1185" s="35" t="n">
        <v>-1.11448170736712</v>
      </c>
      <c r="I1185" s="35" t="n">
        <v>1.46121375757061</v>
      </c>
      <c r="J1185" s="35" t="n">
        <v>-0.940399104178907</v>
      </c>
      <c r="K1185" s="35" t="n">
        <v>0.231723307369249</v>
      </c>
      <c r="L1185" s="35" t="n">
        <v>-2.21720012043674</v>
      </c>
      <c r="M1185" s="35" t="n">
        <v>-0.396463612994773</v>
      </c>
    </row>
    <row r="1186" customFormat="false" ht="15" hidden="false" customHeight="false" outlineLevel="0" collapsed="false">
      <c r="A1186" s="2" t="n">
        <v>1182</v>
      </c>
      <c r="B1186" s="35" t="n">
        <v>0.667479771527044</v>
      </c>
      <c r="C1186" s="35" t="n">
        <v>-0.601161983563617</v>
      </c>
      <c r="D1186" s="35" t="n">
        <v>-2.12441735687518</v>
      </c>
      <c r="E1186" s="35" t="n">
        <v>-0.652799620122785</v>
      </c>
      <c r="F1186" s="35" t="n">
        <v>-1.62178928769807</v>
      </c>
      <c r="G1186" s="35" t="n">
        <v>1.35247910310634</v>
      </c>
      <c r="H1186" s="35" t="n">
        <v>-0.936443508099353</v>
      </c>
      <c r="I1186" s="35" t="n">
        <v>-1.83870954924282</v>
      </c>
      <c r="J1186" s="35" t="n">
        <v>0.170422312572235</v>
      </c>
      <c r="K1186" s="35" t="n">
        <v>-2.17075361163829</v>
      </c>
      <c r="L1186" s="35" t="n">
        <v>-1.86646950524281</v>
      </c>
      <c r="M1186" s="35" t="n">
        <v>1.59803617526455</v>
      </c>
    </row>
    <row r="1187" customFormat="false" ht="15" hidden="false" customHeight="false" outlineLevel="0" collapsed="false">
      <c r="A1187" s="2" t="n">
        <v>1183</v>
      </c>
      <c r="B1187" s="35" t="n">
        <v>-0.450745806759822</v>
      </c>
      <c r="C1187" s="35" t="n">
        <v>-1.88432112360349</v>
      </c>
      <c r="D1187" s="35" t="n">
        <v>0.767475160046033</v>
      </c>
      <c r="E1187" s="35" t="n">
        <v>-1.38658953233149</v>
      </c>
      <c r="F1187" s="35" t="n">
        <v>-0.142190532673888</v>
      </c>
      <c r="G1187" s="35" t="n">
        <v>-2.0027685614928</v>
      </c>
      <c r="H1187" s="35" t="n">
        <v>0.679918598814103</v>
      </c>
      <c r="I1187" s="35" t="n">
        <v>-0.359214345768727</v>
      </c>
      <c r="J1187" s="35" t="n">
        <v>-0.0378487103741927</v>
      </c>
      <c r="K1187" s="35" t="n">
        <v>-1.10550388886697</v>
      </c>
      <c r="L1187" s="35" t="n">
        <v>-0.270094332681405</v>
      </c>
      <c r="M1187" s="35" t="n">
        <v>-1.16833530036102</v>
      </c>
    </row>
    <row r="1188" customFormat="false" ht="15" hidden="false" customHeight="false" outlineLevel="0" collapsed="false">
      <c r="A1188" s="2" t="n">
        <v>1184</v>
      </c>
      <c r="B1188" s="35" t="n">
        <v>-0.374346166564065</v>
      </c>
      <c r="C1188" s="35" t="n">
        <v>0.272688635613316</v>
      </c>
      <c r="D1188" s="35" t="n">
        <v>0.0739874126153174</v>
      </c>
      <c r="E1188" s="35" t="n">
        <v>0.488630743291013</v>
      </c>
      <c r="F1188" s="35" t="n">
        <v>-1.87589826658145</v>
      </c>
      <c r="G1188" s="35" t="n">
        <v>-1.03939478715184</v>
      </c>
      <c r="H1188" s="35" t="n">
        <v>-0.309922959208294</v>
      </c>
      <c r="I1188" s="35" t="n">
        <v>-0.886399132571687</v>
      </c>
      <c r="J1188" s="35" t="n">
        <v>-1.71695883231414</v>
      </c>
      <c r="K1188" s="35" t="n">
        <v>0.115267391999977</v>
      </c>
      <c r="L1188" s="35" t="n">
        <v>-0.439326964807673</v>
      </c>
      <c r="M1188" s="35" t="n">
        <v>0.752052782211885</v>
      </c>
    </row>
    <row r="1189" customFormat="false" ht="15" hidden="false" customHeight="false" outlineLevel="0" collapsed="false">
      <c r="A1189" s="2" t="n">
        <v>1185</v>
      </c>
      <c r="B1189" s="35" t="n">
        <v>-0.644170379365696</v>
      </c>
      <c r="C1189" s="35" t="n">
        <v>-0.411583458108235</v>
      </c>
      <c r="D1189" s="35" t="n">
        <v>1.23757983633779</v>
      </c>
      <c r="E1189" s="35" t="n">
        <v>0.985545960020892</v>
      </c>
      <c r="F1189" s="35" t="n">
        <v>0.245986838021057</v>
      </c>
      <c r="G1189" s="35" t="n">
        <v>-1.58083959155095</v>
      </c>
      <c r="H1189" s="35" t="n">
        <v>-1.33375855964733</v>
      </c>
      <c r="I1189" s="35" t="n">
        <v>1.4875828155114</v>
      </c>
      <c r="J1189" s="35" t="n">
        <v>-0.508407317183928</v>
      </c>
      <c r="K1189" s="35" t="n">
        <v>-0.667981160341634</v>
      </c>
      <c r="L1189" s="35" t="n">
        <v>-1.83300986599932</v>
      </c>
      <c r="M1189" s="35" t="n">
        <v>0.378525943399402</v>
      </c>
    </row>
    <row r="1190" customFormat="false" ht="15" hidden="false" customHeight="false" outlineLevel="0" collapsed="false">
      <c r="A1190" s="2" t="n">
        <v>1186</v>
      </c>
      <c r="B1190" s="35" t="n">
        <v>-0.552377515541322</v>
      </c>
      <c r="C1190" s="35" t="n">
        <v>-0.175740298696233</v>
      </c>
      <c r="D1190" s="35" t="n">
        <v>-0.839923098685552</v>
      </c>
      <c r="E1190" s="35" t="n">
        <v>1.32408295097984</v>
      </c>
      <c r="F1190" s="35" t="n">
        <v>0.245329224239404</v>
      </c>
      <c r="G1190" s="35" t="n">
        <v>-0.540891160612091</v>
      </c>
      <c r="H1190" s="35" t="n">
        <v>0.403909884459285</v>
      </c>
      <c r="I1190" s="35" t="n">
        <v>0.442134021610767</v>
      </c>
      <c r="J1190" s="35" t="n">
        <v>-0.523923651182737</v>
      </c>
      <c r="K1190" s="35" t="n">
        <v>0.698897800718106</v>
      </c>
      <c r="L1190" s="35" t="n">
        <v>1.04799245881715</v>
      </c>
      <c r="M1190" s="35" t="n">
        <v>-0.231493403623863</v>
      </c>
      <c r="Q1190" s="36" t="n">
        <v>106.537622726883</v>
      </c>
    </row>
    <row r="1191" customFormat="false" ht="15" hidden="false" customHeight="false" outlineLevel="0" collapsed="false">
      <c r="A1191" s="2" t="n">
        <v>1187</v>
      </c>
      <c r="B1191" s="35" t="n">
        <v>0.0513532500808797</v>
      </c>
      <c r="C1191" s="35" t="n">
        <v>-1.39955259519913</v>
      </c>
      <c r="D1191" s="35" t="n">
        <v>-1.67940841957776</v>
      </c>
      <c r="E1191" s="35" t="n">
        <v>-1.3205316097251</v>
      </c>
      <c r="F1191" s="35" t="n">
        <v>2.36561362727256</v>
      </c>
      <c r="G1191" s="35" t="n">
        <v>1.12675844514979</v>
      </c>
      <c r="H1191" s="35" t="n">
        <v>-1.2527768698077</v>
      </c>
      <c r="I1191" s="35" t="n">
        <v>-0.340938272183413</v>
      </c>
      <c r="J1191" s="35" t="n">
        <v>-0.298436383147482</v>
      </c>
      <c r="K1191" s="35" t="n">
        <v>-1.08016826036489</v>
      </c>
      <c r="L1191" s="35" t="n">
        <v>0.934954421315442</v>
      </c>
      <c r="M1191" s="35" t="n">
        <v>0.788307297211262</v>
      </c>
    </row>
    <row r="1192" customFormat="false" ht="15" hidden="false" customHeight="false" outlineLevel="0" collapsed="false">
      <c r="A1192" s="2" t="n">
        <v>1188</v>
      </c>
      <c r="B1192" s="35" t="n">
        <v>-1.79723246094078</v>
      </c>
      <c r="C1192" s="35" t="n">
        <v>-0.266496425755172</v>
      </c>
      <c r="D1192" s="35" t="n">
        <v>-1.18154342676604</v>
      </c>
      <c r="E1192" s="35" t="n">
        <v>0.725046698112427</v>
      </c>
      <c r="F1192" s="35" t="n">
        <v>0.464481233579738</v>
      </c>
      <c r="G1192" s="35" t="n">
        <v>-1.14981620705282</v>
      </c>
      <c r="H1192" s="35" t="n">
        <v>-0.403119740970702</v>
      </c>
      <c r="I1192" s="35" t="n">
        <v>-1.00671228453886</v>
      </c>
      <c r="J1192" s="35" t="n">
        <v>1.60054249275353</v>
      </c>
      <c r="K1192" s="35" t="n">
        <v>0.616856403245732</v>
      </c>
      <c r="L1192" s="35" t="n">
        <v>-1.25937950146285</v>
      </c>
      <c r="M1192" s="35" t="n">
        <v>-0.387049544195123</v>
      </c>
    </row>
    <row r="1193" customFormat="false" ht="15" hidden="false" customHeight="false" outlineLevel="0" collapsed="false">
      <c r="A1193" s="2" t="n">
        <v>1189</v>
      </c>
      <c r="B1193" s="35" t="n">
        <v>-1.56370686770003</v>
      </c>
      <c r="C1193" s="35" t="n">
        <v>1.80846845374073</v>
      </c>
      <c r="D1193" s="35" t="n">
        <v>-0.111562638242187</v>
      </c>
      <c r="E1193" s="35" t="n">
        <v>-0.767563154112188</v>
      </c>
      <c r="F1193" s="35" t="n">
        <v>-0.9269031409604</v>
      </c>
      <c r="G1193" s="35" t="n">
        <v>0.240640572660798</v>
      </c>
      <c r="H1193" s="35" t="n">
        <v>-0.402868039129737</v>
      </c>
      <c r="I1193" s="35" t="n">
        <v>-0.309263440359353</v>
      </c>
      <c r="J1193" s="35" t="n">
        <v>0.408420172611828</v>
      </c>
      <c r="K1193" s="35" t="n">
        <v>0.638660023996066</v>
      </c>
      <c r="L1193" s="35" t="n">
        <v>1.23671477678017</v>
      </c>
      <c r="M1193" s="35" t="n">
        <v>-0.197176955959633</v>
      </c>
    </row>
    <row r="1194" customFormat="false" ht="15" hidden="false" customHeight="false" outlineLevel="0" collapsed="false">
      <c r="A1194" s="2" t="n">
        <v>1190</v>
      </c>
      <c r="B1194" s="35" t="n">
        <v>-0.034743345754009</v>
      </c>
      <c r="C1194" s="35" t="n">
        <v>-0.698901269981572</v>
      </c>
      <c r="D1194" s="35" t="n">
        <v>1.2361173133853</v>
      </c>
      <c r="E1194" s="35" t="n">
        <v>-0.143617842464978</v>
      </c>
      <c r="F1194" s="35" t="n">
        <v>0.973461946557988</v>
      </c>
      <c r="G1194" s="35" t="n">
        <v>0.650963914283206</v>
      </c>
      <c r="H1194" s="35" t="n">
        <v>0.000705361465782561</v>
      </c>
      <c r="I1194" s="35" t="n">
        <v>2.25560798475204</v>
      </c>
      <c r="J1194" s="35" t="n">
        <v>0.574388219835393</v>
      </c>
      <c r="K1194" s="35" t="n">
        <v>-1.16952123029806</v>
      </c>
      <c r="L1194" s="35" t="n">
        <v>-0.023931158153119</v>
      </c>
      <c r="M1194" s="35" t="n">
        <v>0.527067970520823</v>
      </c>
      <c r="N1194" s="36" t="n">
        <v>73.6214210905845</v>
      </c>
      <c r="S1194" s="36" t="n">
        <v>293.64867976908</v>
      </c>
    </row>
    <row r="1195" customFormat="false" ht="15" hidden="false" customHeight="false" outlineLevel="0" collapsed="false">
      <c r="A1195" s="2" t="n">
        <v>1191</v>
      </c>
      <c r="B1195" s="35" t="n">
        <v>0.78498509167589</v>
      </c>
      <c r="C1195" s="35" t="n">
        <v>-1.50746813372216</v>
      </c>
      <c r="D1195" s="35" t="n">
        <v>0.228397332543838</v>
      </c>
      <c r="E1195" s="35" t="n">
        <v>-0.127886608288911</v>
      </c>
      <c r="F1195" s="35" t="n">
        <v>-0.608008620327584</v>
      </c>
      <c r="G1195" s="35" t="n">
        <v>-1.02842198647247</v>
      </c>
      <c r="H1195" s="35" t="n">
        <v>0.373415552197127</v>
      </c>
      <c r="I1195" s="35" t="n">
        <v>0.461248192293928</v>
      </c>
      <c r="J1195" s="35" t="n">
        <v>0.238797004645367</v>
      </c>
      <c r="K1195" s="35" t="n">
        <v>-0.171333467377341</v>
      </c>
      <c r="L1195" s="35" t="n">
        <v>0.117067922503358</v>
      </c>
      <c r="M1195" s="35" t="n">
        <v>-0.639393377977993</v>
      </c>
    </row>
    <row r="1196" customFormat="false" ht="15" hidden="false" customHeight="false" outlineLevel="0" collapsed="false">
      <c r="A1196" s="2" t="n">
        <v>1192</v>
      </c>
      <c r="B1196" s="35" t="n">
        <v>-0.805664734577747</v>
      </c>
      <c r="C1196" s="35" t="n">
        <v>-1.49165009630197</v>
      </c>
      <c r="D1196" s="35" t="n">
        <v>0.292612382901092</v>
      </c>
      <c r="E1196" s="35" t="n">
        <v>-2.13923035245622</v>
      </c>
      <c r="F1196" s="35" t="n">
        <v>-0.617137572058505</v>
      </c>
      <c r="G1196" s="35" t="n">
        <v>0.206220524500102</v>
      </c>
      <c r="H1196" s="35" t="n">
        <v>-1.12096086410991</v>
      </c>
      <c r="I1196" s="35" t="n">
        <v>-1.65103256207018</v>
      </c>
      <c r="J1196" s="35" t="n">
        <v>0.143580188488209</v>
      </c>
      <c r="K1196" s="35" t="n">
        <v>0.589350421262857</v>
      </c>
      <c r="L1196" s="35" t="n">
        <v>-0.269224782230481</v>
      </c>
      <c r="M1196" s="35" t="n">
        <v>2.04464167503152</v>
      </c>
    </row>
    <row r="1197" customFormat="false" ht="15" hidden="false" customHeight="false" outlineLevel="0" collapsed="false">
      <c r="A1197" s="2" t="n">
        <v>1193</v>
      </c>
      <c r="B1197" s="35" t="n">
        <v>0.693895650794914</v>
      </c>
      <c r="C1197" s="35" t="n">
        <v>-2.01144517623466</v>
      </c>
      <c r="D1197" s="35" t="n">
        <v>-0.268743080758563</v>
      </c>
      <c r="E1197" s="35" t="n">
        <v>0.413903781469366</v>
      </c>
      <c r="F1197" s="35" t="n">
        <v>-0.143968447122712</v>
      </c>
      <c r="G1197" s="35" t="n">
        <v>0.179301171009951</v>
      </c>
      <c r="H1197" s="35" t="n">
        <v>1.28510729950523</v>
      </c>
      <c r="I1197" s="35" t="n">
        <v>-0.237562444882707</v>
      </c>
      <c r="J1197" s="35" t="n">
        <v>0.484283954147955</v>
      </c>
      <c r="K1197" s="35" t="n">
        <v>0.986629433024332</v>
      </c>
      <c r="L1197" s="35" t="n">
        <v>0.137868900826576</v>
      </c>
      <c r="M1197" s="35" t="n">
        <v>-0.203887381433773</v>
      </c>
    </row>
    <row r="1198" customFormat="false" ht="15" hidden="false" customHeight="false" outlineLevel="0" collapsed="false">
      <c r="A1198" s="2" t="n">
        <v>1194</v>
      </c>
      <c r="B1198" s="35" t="n">
        <v>0.841420219617655</v>
      </c>
      <c r="C1198" s="35" t="n">
        <v>0.625762920540902</v>
      </c>
      <c r="D1198" s="35" t="n">
        <v>0.511655365211173</v>
      </c>
      <c r="E1198" s="35" t="n">
        <v>-0.411234152257644</v>
      </c>
      <c r="F1198" s="35" t="n">
        <v>0.582522098241814</v>
      </c>
      <c r="G1198" s="35" t="n">
        <v>-0.455201007552803</v>
      </c>
      <c r="H1198" s="35" t="n">
        <v>-1.20169462209761</v>
      </c>
      <c r="I1198" s="35" t="n">
        <v>-1.07013011251143</v>
      </c>
      <c r="J1198" s="35" t="n">
        <v>0.91226256717738</v>
      </c>
      <c r="K1198" s="35" t="n">
        <v>0.0674597906943895</v>
      </c>
      <c r="L1198" s="35" t="n">
        <v>-0.291820554996622</v>
      </c>
      <c r="M1198" s="35" t="n">
        <v>1.14205422983619</v>
      </c>
    </row>
    <row r="1199" customFormat="false" ht="15" hidden="false" customHeight="false" outlineLevel="0" collapsed="false">
      <c r="A1199" s="2" t="n">
        <v>1195</v>
      </c>
      <c r="B1199" s="35" t="n">
        <v>0.00061203192153284</v>
      </c>
      <c r="C1199" s="35" t="n">
        <v>0.262598110888071</v>
      </c>
      <c r="D1199" s="35" t="n">
        <v>-0.555093824437463</v>
      </c>
      <c r="E1199" s="35" t="n">
        <v>0.0421298108717567</v>
      </c>
      <c r="F1199" s="35" t="n">
        <v>0.210069874242235</v>
      </c>
      <c r="G1199" s="35" t="n">
        <v>-0.448829353953443</v>
      </c>
      <c r="H1199" s="35" t="n">
        <v>-0.0402806277957504</v>
      </c>
      <c r="I1199" s="35" t="n">
        <v>-1.41654210880277</v>
      </c>
      <c r="J1199" s="35" t="n">
        <v>0.816112135832144</v>
      </c>
      <c r="K1199" s="35" t="n">
        <v>0.127291028913268</v>
      </c>
      <c r="L1199" s="35" t="n">
        <v>0.821044870219392</v>
      </c>
      <c r="M1199" s="35" t="n">
        <v>1.51221517944451</v>
      </c>
    </row>
    <row r="1200" customFormat="false" ht="15" hidden="false" customHeight="false" outlineLevel="0" collapsed="false">
      <c r="A1200" s="2" t="n">
        <v>1196</v>
      </c>
      <c r="B1200" s="35" t="n">
        <v>2.12799329162063</v>
      </c>
      <c r="C1200" s="35" t="n">
        <v>0.131359531436843</v>
      </c>
      <c r="D1200" s="35" t="n">
        <v>-1.11180914836363</v>
      </c>
      <c r="E1200" s="35" t="n">
        <v>-0.983745429636537</v>
      </c>
      <c r="F1200" s="35" t="n">
        <v>-0.28549126791586</v>
      </c>
      <c r="G1200" s="35" t="n">
        <v>-0.237861253792242</v>
      </c>
      <c r="H1200" s="35" t="n">
        <v>-0.5122211826882</v>
      </c>
      <c r="I1200" s="35" t="n">
        <v>-0.453708816252315</v>
      </c>
      <c r="J1200" s="35" t="n">
        <v>0.290484214793792</v>
      </c>
      <c r="K1200" s="35" t="n">
        <v>-0.161881154645778</v>
      </c>
      <c r="L1200" s="35" t="n">
        <v>0.4738644925341</v>
      </c>
      <c r="M1200" s="35" t="n">
        <v>0.682166760502349</v>
      </c>
    </row>
    <row r="1201" customFormat="false" ht="15" hidden="false" customHeight="false" outlineLevel="0" collapsed="false">
      <c r="A1201" s="2" t="n">
        <v>1197</v>
      </c>
      <c r="B1201" s="35" t="n">
        <v>-0.227149770081199</v>
      </c>
      <c r="C1201" s="35" t="n">
        <v>1.19083439530785</v>
      </c>
      <c r="D1201" s="35" t="n">
        <v>-0.354331816021784</v>
      </c>
      <c r="E1201" s="35" t="n">
        <v>-0.62166386269147</v>
      </c>
      <c r="F1201" s="35" t="n">
        <v>-1.3685029282467</v>
      </c>
      <c r="G1201" s="35" t="n">
        <v>-0.454822886143196</v>
      </c>
      <c r="H1201" s="35" t="n">
        <v>0.524294655994133</v>
      </c>
      <c r="I1201" s="35" t="n">
        <v>-1.44309186968589</v>
      </c>
      <c r="J1201" s="35" t="n">
        <v>-0.173348407243666</v>
      </c>
      <c r="K1201" s="35" t="n">
        <v>-0.0835729506706828</v>
      </c>
      <c r="L1201" s="35" t="n">
        <v>-0.400016082425531</v>
      </c>
      <c r="M1201" s="35" t="n">
        <v>0.798725769446321</v>
      </c>
      <c r="S1201" s="36" t="n">
        <v>195.089679565589</v>
      </c>
    </row>
    <row r="1202" customFormat="false" ht="15" hidden="false" customHeight="false" outlineLevel="0" collapsed="false">
      <c r="A1202" s="2" t="n">
        <v>1198</v>
      </c>
      <c r="B1202" s="35" t="n">
        <v>0.0264182226367614</v>
      </c>
      <c r="C1202" s="35" t="n">
        <v>-1.00944814998608</v>
      </c>
      <c r="D1202" s="35" t="n">
        <v>-0.329898144513503</v>
      </c>
      <c r="E1202" s="35" t="n">
        <v>-0.970458874404905</v>
      </c>
      <c r="F1202" s="35" t="n">
        <v>-1.15299694426477</v>
      </c>
      <c r="G1202" s="35" t="n">
        <v>-0.495186340428349</v>
      </c>
      <c r="H1202" s="35" t="n">
        <v>-0.159177681525306</v>
      </c>
      <c r="I1202" s="35" t="n">
        <v>1.27229546593304</v>
      </c>
      <c r="J1202" s="35" t="n">
        <v>0.431083147609193</v>
      </c>
      <c r="K1202" s="35" t="n">
        <v>0.540775264681977</v>
      </c>
      <c r="L1202" s="35" t="n">
        <v>1.1310291308629</v>
      </c>
      <c r="M1202" s="35" t="n">
        <v>-1.78661284613142</v>
      </c>
    </row>
    <row r="1203" customFormat="false" ht="15" hidden="false" customHeight="false" outlineLevel="0" collapsed="false">
      <c r="A1203" s="2" t="n">
        <v>1199</v>
      </c>
      <c r="B1203" s="35" t="n">
        <v>-1.24735342014254</v>
      </c>
      <c r="C1203" s="35" t="n">
        <v>-2.7289440808431</v>
      </c>
      <c r="D1203" s="35" t="n">
        <v>1.30082218641206</v>
      </c>
      <c r="E1203" s="35" t="n">
        <v>-0.796651133003199</v>
      </c>
      <c r="F1203" s="35" t="n">
        <v>-0.622431944714356</v>
      </c>
      <c r="G1203" s="35" t="n">
        <v>0.228674243283795</v>
      </c>
      <c r="H1203" s="35" t="n">
        <v>-0.753115781496101</v>
      </c>
      <c r="I1203" s="35" t="n">
        <v>1.40590878700686</v>
      </c>
      <c r="J1203" s="35" t="n">
        <v>1.11930532724411</v>
      </c>
      <c r="K1203" s="35" t="n">
        <v>-0.677894681350838</v>
      </c>
      <c r="L1203" s="35" t="n">
        <v>0.25684262726628</v>
      </c>
      <c r="M1203" s="35" t="n">
        <v>0.903284787028622</v>
      </c>
    </row>
    <row r="1204" customFormat="false" ht="15" hidden="false" customHeight="false" outlineLevel="0" collapsed="false">
      <c r="A1204" s="2" t="n">
        <v>1200</v>
      </c>
      <c r="B1204" s="35" t="n">
        <v>-1.13873195123493</v>
      </c>
      <c r="C1204" s="35" t="n">
        <v>-0.288094796887893</v>
      </c>
      <c r="D1204" s="35" t="n">
        <v>-0.0172964547918422</v>
      </c>
      <c r="E1204" s="35" t="n">
        <v>-1.18440636988514</v>
      </c>
      <c r="F1204" s="35" t="n">
        <v>1.826527042416</v>
      </c>
      <c r="G1204" s="35" t="n">
        <v>0.42093051809015</v>
      </c>
      <c r="H1204" s="35" t="n">
        <v>2.40941583483639</v>
      </c>
      <c r="I1204" s="35" t="n">
        <v>-1.02761293045727</v>
      </c>
      <c r="J1204" s="35" t="n">
        <v>-1.61447647679097</v>
      </c>
      <c r="K1204" s="35" t="n">
        <v>1.67173617531909</v>
      </c>
      <c r="L1204" s="35" t="n">
        <v>-0.729839397792346</v>
      </c>
      <c r="M1204" s="35" t="n">
        <v>-0.816299484594296</v>
      </c>
      <c r="T1204" s="36" t="n">
        <v>107.481153627908</v>
      </c>
    </row>
    <row r="1205" customFormat="false" ht="15" hidden="false" customHeight="false" outlineLevel="0" collapsed="false">
      <c r="A1205" s="2" t="n">
        <v>1201</v>
      </c>
      <c r="B1205" s="35" t="n">
        <v>-0.00520792921439814</v>
      </c>
      <c r="C1205" s="35" t="n">
        <v>-0.337224241352556</v>
      </c>
      <c r="D1205" s="35" t="n">
        <v>0.202286900814029</v>
      </c>
      <c r="E1205" s="35" t="n">
        <v>0.30869559166611</v>
      </c>
      <c r="F1205" s="35" t="n">
        <v>-0.116859971221419</v>
      </c>
      <c r="G1205" s="35" t="n">
        <v>2.51678467050582</v>
      </c>
      <c r="H1205" s="35" t="n">
        <v>0.632280805780323</v>
      </c>
      <c r="I1205" s="35" t="n">
        <v>0.248161415081798</v>
      </c>
      <c r="J1205" s="35" t="n">
        <v>-0.513313824311301</v>
      </c>
      <c r="K1205" s="35" t="n">
        <v>2.6842319816417</v>
      </c>
      <c r="L1205" s="35" t="n">
        <v>-0.663147793714547</v>
      </c>
      <c r="M1205" s="35" t="n">
        <v>0.42346769859977</v>
      </c>
    </row>
    <row r="1206" customFormat="false" ht="15" hidden="false" customHeight="false" outlineLevel="0" collapsed="false">
      <c r="A1206" s="2" t="n">
        <v>1202</v>
      </c>
      <c r="B1206" s="35" t="n">
        <v>0.468589715443471</v>
      </c>
      <c r="C1206" s="35" t="n">
        <v>-1.20758295463247</v>
      </c>
      <c r="D1206" s="35" t="n">
        <v>-3.34458705402293</v>
      </c>
      <c r="E1206" s="35" t="n">
        <v>0.126214879144759</v>
      </c>
      <c r="F1206" s="35" t="n">
        <v>0.416191183253078</v>
      </c>
      <c r="G1206" s="35" t="n">
        <v>-0.245127152510982</v>
      </c>
      <c r="H1206" s="35" t="n">
        <v>2.67667048730773</v>
      </c>
      <c r="I1206" s="35" t="n">
        <v>1.02385764911067</v>
      </c>
      <c r="J1206" s="35" t="n">
        <v>-0.91987953715166</v>
      </c>
      <c r="K1206" s="35" t="n">
        <v>-1.45440793220016</v>
      </c>
      <c r="L1206" s="35" t="n">
        <v>0.0820112391459609</v>
      </c>
      <c r="M1206" s="35" t="n">
        <v>0.0605210321058567</v>
      </c>
    </row>
    <row r="1207" customFormat="false" ht="15" hidden="false" customHeight="false" outlineLevel="0" collapsed="false">
      <c r="A1207" s="2" t="n">
        <v>1203</v>
      </c>
      <c r="B1207" s="35" t="n">
        <v>-0.325703188826527</v>
      </c>
      <c r="C1207" s="35" t="n">
        <v>-0.254721512342103</v>
      </c>
      <c r="D1207" s="35" t="n">
        <v>0.890972520497705</v>
      </c>
      <c r="E1207" s="35" t="n">
        <v>-0.214613913209797</v>
      </c>
      <c r="F1207" s="35" t="n">
        <v>1.26274730311913</v>
      </c>
      <c r="G1207" s="35" t="n">
        <v>0.520870389621152</v>
      </c>
      <c r="H1207" s="35" t="n">
        <v>-0.882221203038919</v>
      </c>
      <c r="I1207" s="35" t="n">
        <v>1.35236921189447</v>
      </c>
      <c r="J1207" s="35" t="n">
        <v>-0.165406471403133</v>
      </c>
      <c r="K1207" s="35" t="n">
        <v>0.894263449916924</v>
      </c>
      <c r="L1207" s="35" t="n">
        <v>0.22808661720708</v>
      </c>
      <c r="M1207" s="35" t="n">
        <v>-0.481116973514835</v>
      </c>
    </row>
    <row r="1208" customFormat="false" ht="15" hidden="false" customHeight="false" outlineLevel="0" collapsed="false">
      <c r="A1208" s="2" t="n">
        <v>1204</v>
      </c>
      <c r="B1208" s="35" t="n">
        <v>-0.172921983564381</v>
      </c>
      <c r="C1208" s="35" t="n">
        <v>-0.269286078948709</v>
      </c>
      <c r="D1208" s="35" t="n">
        <v>0.619878828862043</v>
      </c>
      <c r="E1208" s="35" t="n">
        <v>-0.65433522971063</v>
      </c>
      <c r="F1208" s="35" t="n">
        <v>-0.0589785267488595</v>
      </c>
      <c r="G1208" s="35" t="n">
        <v>-0.0284479369933168</v>
      </c>
      <c r="H1208" s="35" t="n">
        <v>1.52712284269899</v>
      </c>
      <c r="I1208" s="35" t="n">
        <v>0.771132376743906</v>
      </c>
      <c r="J1208" s="35" t="n">
        <v>-2.07408185828327</v>
      </c>
      <c r="K1208" s="35" t="n">
        <v>-0.565253355859433</v>
      </c>
      <c r="L1208" s="35" t="n">
        <v>-0.592052869644565</v>
      </c>
      <c r="M1208" s="35" t="n">
        <v>0.640207890350421</v>
      </c>
    </row>
    <row r="1209" customFormat="false" ht="15" hidden="false" customHeight="false" outlineLevel="0" collapsed="false">
      <c r="A1209" s="2" t="n">
        <v>1205</v>
      </c>
      <c r="B1209" s="35" t="n">
        <v>-0.0166506302690366</v>
      </c>
      <c r="C1209" s="35" t="n">
        <v>0.34562890355776</v>
      </c>
      <c r="D1209" s="35" t="n">
        <v>-0.860287173939851</v>
      </c>
      <c r="E1209" s="35" t="n">
        <v>-0.108186650952403</v>
      </c>
      <c r="F1209" s="35" t="n">
        <v>0.365058921672465</v>
      </c>
      <c r="G1209" s="35" t="n">
        <v>-0.552924220394519</v>
      </c>
      <c r="H1209" s="35" t="n">
        <v>0.0659003150199866</v>
      </c>
      <c r="I1209" s="35" t="n">
        <v>1.77863023304402</v>
      </c>
      <c r="J1209" s="35" t="n">
        <v>1.18594237311944</v>
      </c>
      <c r="K1209" s="35" t="n">
        <v>0.478669574202097</v>
      </c>
      <c r="L1209" s="35" t="n">
        <v>1.26065694247126</v>
      </c>
      <c r="M1209" s="35" t="n">
        <v>-0.0892533371378061</v>
      </c>
    </row>
    <row r="1210" customFormat="false" ht="15" hidden="false" customHeight="false" outlineLevel="0" collapsed="false">
      <c r="A1210" s="2" t="n">
        <v>1206</v>
      </c>
      <c r="B1210" s="35" t="n">
        <v>0.630715782940546</v>
      </c>
      <c r="C1210" s="35" t="n">
        <v>0.330425767825103</v>
      </c>
      <c r="D1210" s="35" t="n">
        <v>0.238076920779849</v>
      </c>
      <c r="E1210" s="35" t="n">
        <v>-0.725429922507232</v>
      </c>
      <c r="F1210" s="35" t="n">
        <v>-0.325155839008919</v>
      </c>
      <c r="G1210" s="35" t="n">
        <v>1.36442989046037</v>
      </c>
      <c r="H1210" s="35" t="n">
        <v>-0.746350547983764</v>
      </c>
      <c r="I1210" s="35" t="n">
        <v>-0.796251634239909</v>
      </c>
      <c r="J1210" s="35" t="n">
        <v>-0.219776990482539</v>
      </c>
      <c r="K1210" s="35" t="n">
        <v>0.351533649165769</v>
      </c>
      <c r="L1210" s="35" t="n">
        <v>0.284507121351661</v>
      </c>
      <c r="M1210" s="35" t="n">
        <v>0.140877167181627</v>
      </c>
    </row>
    <row r="1211" customFormat="false" ht="15" hidden="false" customHeight="false" outlineLevel="0" collapsed="false">
      <c r="A1211" s="2" t="n">
        <v>1207</v>
      </c>
      <c r="B1211" s="35" t="n">
        <v>-1.8342331473708</v>
      </c>
      <c r="C1211" s="35" t="n">
        <v>1.11787406100118</v>
      </c>
      <c r="D1211" s="35" t="n">
        <v>0.784398628417223</v>
      </c>
      <c r="E1211" s="35" t="n">
        <v>-0.342687593731249</v>
      </c>
      <c r="F1211" s="35" t="n">
        <v>1.16916119989263</v>
      </c>
      <c r="G1211" s="35" t="n">
        <v>1.21186773770098</v>
      </c>
      <c r="H1211" s="35" t="n">
        <v>-0.580901230215433</v>
      </c>
      <c r="I1211" s="35" t="n">
        <v>1.8897505263053</v>
      </c>
      <c r="J1211" s="35" t="n">
        <v>-0.646036024747647</v>
      </c>
      <c r="K1211" s="35" t="n">
        <v>0.0112882060687909</v>
      </c>
      <c r="L1211" s="35" t="n">
        <v>0.189547872537528</v>
      </c>
      <c r="M1211" s="35" t="n">
        <v>-0.203424557379953</v>
      </c>
      <c r="P1211" s="36" t="n">
        <v>72.8263556553702</v>
      </c>
    </row>
    <row r="1212" customFormat="false" ht="15" hidden="false" customHeight="false" outlineLevel="0" collapsed="false">
      <c r="A1212" s="2" t="n">
        <v>1208</v>
      </c>
      <c r="B1212" s="35" t="n">
        <v>0.658908495610028</v>
      </c>
      <c r="C1212" s="35" t="n">
        <v>-0.613036159388652</v>
      </c>
      <c r="D1212" s="35" t="n">
        <v>-0.573351333274716</v>
      </c>
      <c r="E1212" s="35" t="n">
        <v>0.0734062968250832</v>
      </c>
      <c r="F1212" s="35" t="n">
        <v>0.539805463215958</v>
      </c>
      <c r="G1212" s="35" t="n">
        <v>-1.71912340105346</v>
      </c>
      <c r="H1212" s="35" t="n">
        <v>0.240364159466119</v>
      </c>
      <c r="I1212" s="35" t="n">
        <v>-0.674433347038268</v>
      </c>
      <c r="J1212" s="35" t="n">
        <v>-2.44271053029619</v>
      </c>
      <c r="K1212" s="35" t="n">
        <v>-0.163748261659548</v>
      </c>
      <c r="L1212" s="35" t="n">
        <v>0.831075905011739</v>
      </c>
      <c r="M1212" s="35" t="n">
        <v>-0.143534659453417</v>
      </c>
    </row>
    <row r="1213" customFormat="false" ht="15" hidden="false" customHeight="false" outlineLevel="0" collapsed="false">
      <c r="A1213" s="2" t="n">
        <v>1209</v>
      </c>
      <c r="B1213" s="35" t="n">
        <v>-0.983319486048403</v>
      </c>
      <c r="C1213" s="35" t="n">
        <v>0.654886150546341</v>
      </c>
      <c r="D1213" s="35" t="n">
        <v>1.08057329787133</v>
      </c>
      <c r="E1213" s="35" t="n">
        <v>0.469110168881564</v>
      </c>
      <c r="F1213" s="35" t="n">
        <v>-0.0890448216001233</v>
      </c>
      <c r="G1213" s="35" t="n">
        <v>-0.0515778484020537</v>
      </c>
      <c r="H1213" s="35" t="n">
        <v>-0.604995809114261</v>
      </c>
      <c r="I1213" s="35" t="n">
        <v>-1.18156554607554</v>
      </c>
      <c r="J1213" s="35" t="n">
        <v>1.70883104359134</v>
      </c>
      <c r="K1213" s="35" t="n">
        <v>0.227233334356546</v>
      </c>
      <c r="L1213" s="35" t="n">
        <v>-0.821961846621573</v>
      </c>
      <c r="M1213" s="35" t="n">
        <v>0.725198217016116</v>
      </c>
    </row>
    <row r="1214" customFormat="false" ht="15" hidden="false" customHeight="false" outlineLevel="0" collapsed="false">
      <c r="A1214" s="2" t="n">
        <v>1210</v>
      </c>
      <c r="B1214" s="35" t="n">
        <v>0.347272161205629</v>
      </c>
      <c r="C1214" s="35" t="n">
        <v>-0.663553195215483</v>
      </c>
      <c r="D1214" s="35" t="n">
        <v>-0.52987813006298</v>
      </c>
      <c r="E1214" s="35" t="n">
        <v>-0.610851828291875</v>
      </c>
      <c r="F1214" s="35" t="n">
        <v>-0.707189729523547</v>
      </c>
      <c r="G1214" s="35" t="n">
        <v>0.288822033041923</v>
      </c>
      <c r="H1214" s="35" t="n">
        <v>-1.60305436409766</v>
      </c>
      <c r="I1214" s="35" t="n">
        <v>0.893951043802562</v>
      </c>
      <c r="J1214" s="35" t="n">
        <v>1.7075273928918</v>
      </c>
      <c r="K1214" s="35" t="n">
        <v>-0.492011193868494</v>
      </c>
      <c r="L1214" s="35" t="n">
        <v>0.397957088618262</v>
      </c>
      <c r="M1214" s="35" t="n">
        <v>-0.155087181422401</v>
      </c>
      <c r="P1214" s="36" t="n">
        <v>146.16610075619</v>
      </c>
    </row>
    <row r="1215" customFormat="false" ht="15" hidden="false" customHeight="false" outlineLevel="0" collapsed="false">
      <c r="A1215" s="2" t="n">
        <v>1211</v>
      </c>
      <c r="B1215" s="35" t="n">
        <v>0.639692301407492</v>
      </c>
      <c r="C1215" s="35" t="n">
        <v>-0.19799364133974</v>
      </c>
      <c r="D1215" s="35" t="n">
        <v>2.02447047840937</v>
      </c>
      <c r="E1215" s="35" t="n">
        <v>0.870003592104158</v>
      </c>
      <c r="F1215" s="35" t="n">
        <v>-0.435878743495</v>
      </c>
      <c r="G1215" s="35" t="n">
        <v>-1.80825561566879</v>
      </c>
      <c r="H1215" s="35" t="n">
        <v>-0.326195062062443</v>
      </c>
      <c r="I1215" s="35" t="n">
        <v>0.148112143551789</v>
      </c>
      <c r="J1215" s="35" t="n">
        <v>-1.80444615486335</v>
      </c>
      <c r="K1215" s="35" t="n">
        <v>-0.793919288487775</v>
      </c>
      <c r="L1215" s="35" t="n">
        <v>0.329920022488696</v>
      </c>
      <c r="M1215" s="35" t="n">
        <v>-0.123224099711676</v>
      </c>
      <c r="W1215" s="36" t="n">
        <v>96.3651486521149</v>
      </c>
    </row>
    <row r="1216" customFormat="false" ht="15" hidden="false" customHeight="false" outlineLevel="0" collapsed="false">
      <c r="A1216" s="2" t="n">
        <v>1212</v>
      </c>
      <c r="B1216" s="35" t="n">
        <v>-1.55644904657726</v>
      </c>
      <c r="C1216" s="35" t="n">
        <v>0.314300749776155</v>
      </c>
      <c r="D1216" s="35" t="n">
        <v>0.382151563073404</v>
      </c>
      <c r="E1216" s="35" t="n">
        <v>0.186719672604408</v>
      </c>
      <c r="F1216" s="35" t="n">
        <v>0.656599176059889</v>
      </c>
      <c r="G1216" s="35" t="n">
        <v>-0.713494217264499</v>
      </c>
      <c r="H1216" s="35" t="n">
        <v>0.972832203467509</v>
      </c>
      <c r="I1216" s="35" t="n">
        <v>0.569380107124387</v>
      </c>
      <c r="J1216" s="35" t="n">
        <v>0.816203897104656</v>
      </c>
      <c r="K1216" s="35" t="n">
        <v>0.193659518444731</v>
      </c>
      <c r="L1216" s="35" t="n">
        <v>-1.75057121839437</v>
      </c>
      <c r="M1216" s="35" t="n">
        <v>-0.874316423275088</v>
      </c>
    </row>
    <row r="1217" customFormat="false" ht="15" hidden="false" customHeight="false" outlineLevel="0" collapsed="false">
      <c r="A1217" s="2" t="n">
        <v>1213</v>
      </c>
      <c r="B1217" s="35" t="n">
        <v>0.96145793977491</v>
      </c>
      <c r="C1217" s="35" t="n">
        <v>-0.544419064926278</v>
      </c>
      <c r="D1217" s="35" t="n">
        <v>1.01720147826501</v>
      </c>
      <c r="E1217" s="35" t="n">
        <v>-0.761800827405447</v>
      </c>
      <c r="F1217" s="35" t="n">
        <v>-0.787409194809997</v>
      </c>
      <c r="G1217" s="35" t="n">
        <v>-0.901938022288047</v>
      </c>
      <c r="H1217" s="35" t="n">
        <v>0.874515950249939</v>
      </c>
      <c r="I1217" s="35" t="n">
        <v>-0.521677791894194</v>
      </c>
      <c r="J1217" s="35" t="n">
        <v>0.070045397858245</v>
      </c>
      <c r="K1217" s="35" t="n">
        <v>0.43416217850677</v>
      </c>
      <c r="L1217" s="35" t="n">
        <v>-0.373587391508718</v>
      </c>
      <c r="M1217" s="35" t="n">
        <v>-0.684266239750575</v>
      </c>
    </row>
    <row r="1218" customFormat="false" ht="15" hidden="false" customHeight="false" outlineLevel="0" collapsed="false">
      <c r="A1218" s="2" t="n">
        <v>1214</v>
      </c>
      <c r="B1218" s="35" t="n">
        <v>-0.0990141361908953</v>
      </c>
      <c r="C1218" s="35" t="n">
        <v>0.538306461268134</v>
      </c>
      <c r="D1218" s="35" t="n">
        <v>-0.956886757274519</v>
      </c>
      <c r="E1218" s="35" t="n">
        <v>0.574295157786457</v>
      </c>
      <c r="F1218" s="35" t="n">
        <v>0.614202015925477</v>
      </c>
      <c r="G1218" s="35" t="n">
        <v>-0.398429103947153</v>
      </c>
      <c r="H1218" s="35" t="n">
        <v>0.323422519074817</v>
      </c>
      <c r="I1218" s="35" t="n">
        <v>0.917422183791839</v>
      </c>
      <c r="J1218" s="35" t="n">
        <v>1.25842669254227</v>
      </c>
      <c r="K1218" s="35" t="n">
        <v>0.232502326602744</v>
      </c>
      <c r="L1218" s="35" t="n">
        <v>0.179609151201279</v>
      </c>
      <c r="M1218" s="35" t="n">
        <v>-0.731912690522117</v>
      </c>
    </row>
    <row r="1219" customFormat="false" ht="15" hidden="false" customHeight="false" outlineLevel="0" collapsed="false">
      <c r="A1219" s="2" t="n">
        <v>1215</v>
      </c>
      <c r="B1219" s="35" t="n">
        <v>-0.704739350682823</v>
      </c>
      <c r="C1219" s="35" t="n">
        <v>1.5682870108034</v>
      </c>
      <c r="D1219" s="35" t="n">
        <v>0.736483618379236</v>
      </c>
      <c r="E1219" s="35" t="n">
        <v>-1.53751274407045</v>
      </c>
      <c r="F1219" s="35" t="n">
        <v>0.854057032199923</v>
      </c>
      <c r="G1219" s="35" t="n">
        <v>-0.186454128679822</v>
      </c>
      <c r="H1219" s="35" t="n">
        <v>0.830294820419533</v>
      </c>
      <c r="I1219" s="35" t="n">
        <v>-1.84300989637349</v>
      </c>
      <c r="J1219" s="35" t="n">
        <v>-0.043130664474335</v>
      </c>
      <c r="K1219" s="35" t="n">
        <v>-1.42490969733476</v>
      </c>
      <c r="L1219" s="35" t="n">
        <v>-1.32477584235636</v>
      </c>
      <c r="M1219" s="35" t="n">
        <v>-0.888254762860777</v>
      </c>
      <c r="N1219" s="36" t="n">
        <v>85.4032918337686</v>
      </c>
    </row>
    <row r="1220" customFormat="false" ht="15" hidden="false" customHeight="false" outlineLevel="0" collapsed="false">
      <c r="A1220" s="2" t="n">
        <v>1216</v>
      </c>
      <c r="B1220" s="35" t="n">
        <v>1.6174067418786</v>
      </c>
      <c r="C1220" s="35" t="n">
        <v>1.95868525507287</v>
      </c>
      <c r="D1220" s="35" t="n">
        <v>2.02932213901496</v>
      </c>
      <c r="E1220" s="35" t="n">
        <v>0.237722332842169</v>
      </c>
      <c r="F1220" s="35" t="n">
        <v>0.776938795334244</v>
      </c>
      <c r="G1220" s="35" t="n">
        <v>0.815040455866018</v>
      </c>
      <c r="H1220" s="35" t="n">
        <v>0.942463030827831</v>
      </c>
      <c r="I1220" s="35" t="n">
        <v>1.87891186314178</v>
      </c>
      <c r="J1220" s="35" t="n">
        <v>-0.123661780104398</v>
      </c>
      <c r="K1220" s="35" t="n">
        <v>0.670686919355377</v>
      </c>
      <c r="L1220" s="35" t="n">
        <v>0.150643742198089</v>
      </c>
      <c r="M1220" s="35" t="n">
        <v>-0.905940001080682</v>
      </c>
    </row>
    <row r="1221" customFormat="false" ht="15" hidden="false" customHeight="false" outlineLevel="0" collapsed="false">
      <c r="A1221" s="2" t="n">
        <v>1217</v>
      </c>
      <c r="B1221" s="35" t="n">
        <v>-1.44506909806589</v>
      </c>
      <c r="C1221" s="35" t="n">
        <v>-1.20825188533102</v>
      </c>
      <c r="D1221" s="35" t="n">
        <v>1.0864239664714</v>
      </c>
      <c r="E1221" s="35" t="n">
        <v>0.315668146855869</v>
      </c>
      <c r="F1221" s="35" t="n">
        <v>-0.648869809997112</v>
      </c>
      <c r="G1221" s="35" t="n">
        <v>1.18190073410769</v>
      </c>
      <c r="H1221" s="35" t="n">
        <v>0.366424694210262</v>
      </c>
      <c r="I1221" s="35" t="n">
        <v>0.0105731154180148</v>
      </c>
      <c r="J1221" s="35" t="n">
        <v>-0.368599900078747</v>
      </c>
      <c r="K1221" s="35" t="n">
        <v>0.709706742372638</v>
      </c>
      <c r="L1221" s="35" t="n">
        <v>0.148085414067086</v>
      </c>
      <c r="M1221" s="35" t="n">
        <v>-1.12771196843915</v>
      </c>
    </row>
    <row r="1222" customFormat="false" ht="15" hidden="false" customHeight="false" outlineLevel="0" collapsed="false">
      <c r="A1222" s="2" t="n">
        <v>1218</v>
      </c>
      <c r="B1222" s="35" t="n">
        <v>-1.69216104142313</v>
      </c>
      <c r="C1222" s="35" t="n">
        <v>1.85162026911119</v>
      </c>
      <c r="D1222" s="35" t="n">
        <v>-0.203365215321843</v>
      </c>
      <c r="E1222" s="35" t="n">
        <v>0.295585768586588</v>
      </c>
      <c r="F1222" s="35" t="n">
        <v>-0.652983868503302</v>
      </c>
      <c r="G1222" s="35" t="n">
        <v>-0.697628796030068</v>
      </c>
      <c r="H1222" s="35" t="n">
        <v>0.226903455299986</v>
      </c>
      <c r="I1222" s="35" t="n">
        <v>0.397089561044541</v>
      </c>
      <c r="J1222" s="35" t="n">
        <v>0.419088641575191</v>
      </c>
      <c r="K1222" s="35" t="n">
        <v>-1.43699726173746</v>
      </c>
      <c r="L1222" s="35" t="n">
        <v>0.189547945590673</v>
      </c>
      <c r="M1222" s="35" t="n">
        <v>3.10976477489148</v>
      </c>
    </row>
    <row r="1223" customFormat="false" ht="15" hidden="false" customHeight="false" outlineLevel="0" collapsed="false">
      <c r="A1223" s="2" t="n">
        <v>1219</v>
      </c>
      <c r="B1223" s="35" t="n">
        <v>0.00732207888617787</v>
      </c>
      <c r="C1223" s="35" t="n">
        <v>0.24577822353658</v>
      </c>
      <c r="D1223" s="35" t="n">
        <v>0.25441750045048</v>
      </c>
      <c r="E1223" s="35" t="n">
        <v>-0.906035372432752</v>
      </c>
      <c r="F1223" s="35" t="n">
        <v>0.120258145692121</v>
      </c>
      <c r="G1223" s="35" t="n">
        <v>0.217193551134667</v>
      </c>
      <c r="H1223" s="35" t="n">
        <v>-0.112720913011225</v>
      </c>
      <c r="I1223" s="35" t="n">
        <v>-1.62020496271833</v>
      </c>
      <c r="J1223" s="35" t="n">
        <v>-0.269102139895363</v>
      </c>
      <c r="K1223" s="35" t="n">
        <v>-0.101724060806322</v>
      </c>
      <c r="L1223" s="35" t="n">
        <v>0.869322026290364</v>
      </c>
      <c r="M1223" s="35" t="n">
        <v>-0.355861804092431</v>
      </c>
      <c r="R1223" s="36" t="n">
        <v>156.675314038964</v>
      </c>
    </row>
    <row r="1224" customFormat="false" ht="15" hidden="false" customHeight="false" outlineLevel="0" collapsed="false">
      <c r="A1224" s="2" t="n">
        <v>1220</v>
      </c>
      <c r="B1224" s="35" t="n">
        <v>0.250545305589465</v>
      </c>
      <c r="C1224" s="35" t="n">
        <v>2.79951789600081</v>
      </c>
      <c r="D1224" s="35" t="n">
        <v>-0.86100334430994</v>
      </c>
      <c r="E1224" s="35" t="n">
        <v>-1.66403565035751</v>
      </c>
      <c r="F1224" s="35" t="n">
        <v>1.02917416456264</v>
      </c>
      <c r="G1224" s="35" t="n">
        <v>-0.775882128419725</v>
      </c>
      <c r="H1224" s="35" t="n">
        <v>-0.198515307650852</v>
      </c>
      <c r="I1224" s="35" t="n">
        <v>-1.54437250397473</v>
      </c>
      <c r="J1224" s="35" t="n">
        <v>-0.951945143898971</v>
      </c>
      <c r="K1224" s="35" t="n">
        <v>0.0462438700627542</v>
      </c>
      <c r="L1224" s="35" t="n">
        <v>-0.147329252101455</v>
      </c>
      <c r="M1224" s="35" t="n">
        <v>0.338598313929022</v>
      </c>
    </row>
    <row r="1225" customFormat="false" ht="15" hidden="false" customHeight="false" outlineLevel="0" collapsed="false">
      <c r="A1225" s="2" t="n">
        <v>1221</v>
      </c>
      <c r="B1225" s="35" t="n">
        <v>-0.406668201867937</v>
      </c>
      <c r="C1225" s="35" t="n">
        <v>-0.868420897884871</v>
      </c>
      <c r="D1225" s="35" t="n">
        <v>-1.26532226167099</v>
      </c>
      <c r="E1225" s="35" t="n">
        <v>0.176364677811648</v>
      </c>
      <c r="F1225" s="35" t="n">
        <v>1.1789587309776</v>
      </c>
      <c r="G1225" s="35" t="n">
        <v>0.513853962119385</v>
      </c>
      <c r="H1225" s="35" t="n">
        <v>1.5828356663834</v>
      </c>
      <c r="I1225" s="35" t="n">
        <v>-0.683474441866427</v>
      </c>
      <c r="J1225" s="35" t="n">
        <v>0.0274425551507395</v>
      </c>
      <c r="K1225" s="35" t="n">
        <v>-0.174341463661128</v>
      </c>
      <c r="L1225" s="35" t="n">
        <v>2.66883769057912</v>
      </c>
      <c r="M1225" s="35" t="n">
        <v>-0.274557458313527</v>
      </c>
    </row>
    <row r="1226" customFormat="false" ht="15" hidden="false" customHeight="false" outlineLevel="0" collapsed="false">
      <c r="A1226" s="2" t="n">
        <v>1222</v>
      </c>
      <c r="B1226" s="35" t="n">
        <v>0.389015357171877</v>
      </c>
      <c r="C1226" s="35" t="n">
        <v>0.819414722707556</v>
      </c>
      <c r="D1226" s="35" t="n">
        <v>-0.582295775352464</v>
      </c>
      <c r="E1226" s="35" t="n">
        <v>-0.304900631692912</v>
      </c>
      <c r="F1226" s="35" t="n">
        <v>-0.151129026755306</v>
      </c>
      <c r="G1226" s="35" t="n">
        <v>1.2087292002134</v>
      </c>
      <c r="H1226" s="35" t="n">
        <v>-0.522627186668436</v>
      </c>
      <c r="I1226" s="35" t="n">
        <v>0.0466018039923553</v>
      </c>
      <c r="J1226" s="35" t="n">
        <v>-1.18245333230606</v>
      </c>
      <c r="K1226" s="35" t="n">
        <v>-0.935875057932473</v>
      </c>
      <c r="L1226" s="35" t="n">
        <v>0.245990284526247</v>
      </c>
      <c r="M1226" s="35" t="n">
        <v>1.35493018627277</v>
      </c>
    </row>
    <row r="1227" customFormat="false" ht="15" hidden="false" customHeight="false" outlineLevel="0" collapsed="false">
      <c r="A1227" s="2" t="n">
        <v>1223</v>
      </c>
      <c r="B1227" s="35" t="n">
        <v>-2.55021457266716</v>
      </c>
      <c r="C1227" s="35" t="n">
        <v>1.79559929953864</v>
      </c>
      <c r="D1227" s="35" t="n">
        <v>-1.25724898930074</v>
      </c>
      <c r="E1227" s="35" t="n">
        <v>-0.931951553745941</v>
      </c>
      <c r="F1227" s="35" t="n">
        <v>-1.2352243014281</v>
      </c>
      <c r="G1227" s="35" t="n">
        <v>-1.93930287923263</v>
      </c>
      <c r="H1227" s="35" t="n">
        <v>-0.32925120527712</v>
      </c>
      <c r="I1227" s="35" t="n">
        <v>-1.61850369775117</v>
      </c>
      <c r="J1227" s="35" t="n">
        <v>0.399668411974385</v>
      </c>
      <c r="K1227" s="35" t="n">
        <v>0.908544731485097</v>
      </c>
      <c r="L1227" s="35" t="n">
        <v>0.846871274893412</v>
      </c>
      <c r="M1227" s="35" t="n">
        <v>-1.07912090599565</v>
      </c>
    </row>
    <row r="1228" customFormat="false" ht="15" hidden="false" customHeight="false" outlineLevel="0" collapsed="false">
      <c r="A1228" s="2" t="n">
        <v>1224</v>
      </c>
      <c r="B1228" s="35" t="n">
        <v>0.813743366395082</v>
      </c>
      <c r="C1228" s="35" t="n">
        <v>-0.47208627908856</v>
      </c>
      <c r="D1228" s="35" t="n">
        <v>0.445548454871788</v>
      </c>
      <c r="E1228" s="35" t="n">
        <v>0.402346848491622</v>
      </c>
      <c r="F1228" s="35" t="n">
        <v>0.112388712076997</v>
      </c>
      <c r="G1228" s="35" t="n">
        <v>-0.410839106475016</v>
      </c>
      <c r="H1228" s="35" t="n">
        <v>-1.58784356389169</v>
      </c>
      <c r="I1228" s="35" t="n">
        <v>-0.621035715709438</v>
      </c>
      <c r="J1228" s="35" t="n">
        <v>1.05361455244233</v>
      </c>
      <c r="K1228" s="35" t="n">
        <v>0.827018648100274</v>
      </c>
      <c r="L1228" s="35" t="n">
        <v>1.59264283794914</v>
      </c>
      <c r="M1228" s="35" t="n">
        <v>-1.08216336157878</v>
      </c>
      <c r="U1228" s="36" t="n">
        <v>163.010778796002</v>
      </c>
    </row>
    <row r="1229" customFormat="false" ht="15" hidden="false" customHeight="false" outlineLevel="0" collapsed="false">
      <c r="A1229" s="2" t="n">
        <v>1225</v>
      </c>
      <c r="B1229" s="35" t="n">
        <v>-0.00559651293460792</v>
      </c>
      <c r="C1229" s="35" t="n">
        <v>0.927495526198977</v>
      </c>
      <c r="D1229" s="35" t="n">
        <v>-0.103912855927304</v>
      </c>
      <c r="E1229" s="35" t="n">
        <v>-0.688939444290512</v>
      </c>
      <c r="F1229" s="35" t="n">
        <v>1.18597012647822</v>
      </c>
      <c r="G1229" s="35" t="n">
        <v>0.721293914682538</v>
      </c>
      <c r="H1229" s="35" t="n">
        <v>0.990194478665097</v>
      </c>
      <c r="I1229" s="35" t="n">
        <v>-0.0801366371208119</v>
      </c>
      <c r="J1229" s="35" t="n">
        <v>2.09714425327212</v>
      </c>
      <c r="K1229" s="35" t="n">
        <v>-0.411831643460735</v>
      </c>
      <c r="L1229" s="35" t="n">
        <v>0.808985082806337</v>
      </c>
      <c r="M1229" s="35" t="n">
        <v>-0.847504042726057</v>
      </c>
    </row>
    <row r="1230" customFormat="false" ht="15" hidden="false" customHeight="false" outlineLevel="0" collapsed="false">
      <c r="A1230" s="2" t="n">
        <v>1226</v>
      </c>
      <c r="B1230" s="35" t="n">
        <v>-1.26164439972774</v>
      </c>
      <c r="C1230" s="35" t="n">
        <v>1.01825141708229</v>
      </c>
      <c r="D1230" s="35" t="n">
        <v>0.61806439798584</v>
      </c>
      <c r="E1230" s="35" t="n">
        <v>-1.61271311589911</v>
      </c>
      <c r="F1230" s="35" t="n">
        <v>0.465248745147549</v>
      </c>
      <c r="G1230" s="35" t="n">
        <v>-0.447497297980448</v>
      </c>
      <c r="H1230" s="35" t="n">
        <v>1.68197152162211</v>
      </c>
      <c r="I1230" s="35" t="n">
        <v>0.903316177633657</v>
      </c>
      <c r="J1230" s="35" t="n">
        <v>-0.470797390063796</v>
      </c>
      <c r="K1230" s="35" t="n">
        <v>0.24272714681191</v>
      </c>
      <c r="L1230" s="35" t="n">
        <v>-1.79986546126452</v>
      </c>
      <c r="M1230" s="35" t="n">
        <v>-0.470511592652776</v>
      </c>
    </row>
    <row r="1231" customFormat="false" ht="15" hidden="false" customHeight="false" outlineLevel="0" collapsed="false">
      <c r="A1231" s="2" t="n">
        <v>1227</v>
      </c>
      <c r="B1231" s="35" t="n">
        <v>-1.37792758021377</v>
      </c>
      <c r="C1231" s="35" t="n">
        <v>0.73545799090954</v>
      </c>
      <c r="D1231" s="35" t="n">
        <v>-0.05621584450851</v>
      </c>
      <c r="E1231" s="35" t="n">
        <v>-1.21177689252072</v>
      </c>
      <c r="F1231" s="35" t="n">
        <v>-0.191053674591582</v>
      </c>
      <c r="G1231" s="35" t="n">
        <v>-0.61533031289486</v>
      </c>
      <c r="H1231" s="35" t="n">
        <v>-0.0724199239933945</v>
      </c>
      <c r="I1231" s="35" t="n">
        <v>1.70470145918885</v>
      </c>
      <c r="J1231" s="35" t="n">
        <v>-0.317171566998264</v>
      </c>
      <c r="K1231" s="35" t="n">
        <v>-0.301082476803287</v>
      </c>
      <c r="L1231" s="35" t="n">
        <v>0.265674547436457</v>
      </c>
      <c r="M1231" s="35" t="n">
        <v>-0.907410545668348</v>
      </c>
    </row>
    <row r="1232" customFormat="false" ht="15" hidden="false" customHeight="false" outlineLevel="0" collapsed="false">
      <c r="A1232" s="2" t="n">
        <v>1228</v>
      </c>
      <c r="B1232" s="35" t="n">
        <v>0.294721209557748</v>
      </c>
      <c r="C1232" s="35" t="n">
        <v>-1.55599575384135</v>
      </c>
      <c r="D1232" s="35" t="n">
        <v>-0.454666691160756</v>
      </c>
      <c r="E1232" s="35" t="n">
        <v>-1.22028212534027</v>
      </c>
      <c r="F1232" s="35" t="n">
        <v>-0.529651526038964</v>
      </c>
      <c r="G1232" s="35" t="n">
        <v>2.16197098695312</v>
      </c>
      <c r="H1232" s="35" t="n">
        <v>-1.07343901453063</v>
      </c>
      <c r="I1232" s="35" t="n">
        <v>-0.236502495317731</v>
      </c>
      <c r="J1232" s="35" t="n">
        <v>-0.0369034150574407</v>
      </c>
      <c r="K1232" s="35" t="n">
        <v>-0.205337521969886</v>
      </c>
      <c r="L1232" s="35" t="n">
        <v>2.46961503990351</v>
      </c>
      <c r="M1232" s="35" t="n">
        <v>0.814769494430295</v>
      </c>
      <c r="V1232" s="36" t="n">
        <v>149.848601739209</v>
      </c>
    </row>
    <row r="1233" customFormat="false" ht="15" hidden="false" customHeight="false" outlineLevel="0" collapsed="false">
      <c r="A1233" s="2" t="n">
        <v>1229</v>
      </c>
      <c r="B1233" s="35" t="n">
        <v>0.231910061841366</v>
      </c>
      <c r="C1233" s="35" t="n">
        <v>-1.17782445644422</v>
      </c>
      <c r="D1233" s="35" t="n">
        <v>-0.120840006124178</v>
      </c>
      <c r="E1233" s="35" t="n">
        <v>-1.25505755523275</v>
      </c>
      <c r="F1233" s="35" t="n">
        <v>-1.1194892366229</v>
      </c>
      <c r="G1233" s="35" t="n">
        <v>0.195424557175517</v>
      </c>
      <c r="H1233" s="35" t="n">
        <v>-1.1622463465897</v>
      </c>
      <c r="I1233" s="35" t="n">
        <v>-0.365366898299417</v>
      </c>
      <c r="J1233" s="35" t="n">
        <v>1.06446204447741</v>
      </c>
      <c r="K1233" s="35" t="n">
        <v>-2.14660276206938</v>
      </c>
      <c r="L1233" s="35" t="n">
        <v>0.401439623996122</v>
      </c>
      <c r="M1233" s="35" t="n">
        <v>0.615186363956157</v>
      </c>
    </row>
    <row r="1234" customFormat="false" ht="15" hidden="false" customHeight="false" outlineLevel="0" collapsed="false">
      <c r="A1234" s="2" t="n">
        <v>1230</v>
      </c>
      <c r="B1234" s="35" t="n">
        <v>-0.820436260344366</v>
      </c>
      <c r="C1234" s="35" t="n">
        <v>2.55869815248638</v>
      </c>
      <c r="D1234" s="35" t="n">
        <v>1.23012990816411</v>
      </c>
      <c r="E1234" s="35" t="n">
        <v>-0.578075735735531</v>
      </c>
      <c r="F1234" s="35" t="n">
        <v>-1.01372518569227</v>
      </c>
      <c r="G1234" s="35" t="n">
        <v>-0.651584471144099</v>
      </c>
      <c r="H1234" s="35" t="n">
        <v>-0.983601597736608</v>
      </c>
      <c r="I1234" s="35" t="n">
        <v>-0.0708003665350428</v>
      </c>
      <c r="J1234" s="35" t="n">
        <v>0.825641346443315</v>
      </c>
      <c r="K1234" s="35" t="n">
        <v>-1.15221342048949</v>
      </c>
      <c r="L1234" s="35" t="n">
        <v>0.0918972580417601</v>
      </c>
      <c r="M1234" s="35" t="n">
        <v>0.0838856230641293</v>
      </c>
    </row>
    <row r="1235" customFormat="false" ht="15" hidden="false" customHeight="false" outlineLevel="0" collapsed="false">
      <c r="A1235" s="2" t="n">
        <v>1231</v>
      </c>
      <c r="B1235" s="35" t="n">
        <v>-0.0468375673833441</v>
      </c>
      <c r="C1235" s="35" t="n">
        <v>0.78531213055228</v>
      </c>
      <c r="D1235" s="35" t="n">
        <v>-0.0617777429457293</v>
      </c>
      <c r="E1235" s="35" t="n">
        <v>-1.21846528635863</v>
      </c>
      <c r="F1235" s="35" t="n">
        <v>1.36250330908236</v>
      </c>
      <c r="G1235" s="35" t="n">
        <v>1.01233361505096</v>
      </c>
      <c r="H1235" s="35" t="n">
        <v>-1.6949285645502</v>
      </c>
      <c r="I1235" s="35" t="n">
        <v>0.823213444066615</v>
      </c>
      <c r="J1235" s="35" t="n">
        <v>-0.898612741855243</v>
      </c>
      <c r="K1235" s="35" t="n">
        <v>0.133630756613978</v>
      </c>
      <c r="L1235" s="35" t="n">
        <v>-0.343288969512234</v>
      </c>
      <c r="M1235" s="35" t="n">
        <v>0.793822679050959</v>
      </c>
    </row>
    <row r="1236" customFormat="false" ht="15" hidden="false" customHeight="false" outlineLevel="0" collapsed="false">
      <c r="A1236" s="2" t="n">
        <v>1232</v>
      </c>
      <c r="B1236" s="35" t="n">
        <v>-0.116840137838078</v>
      </c>
      <c r="C1236" s="35" t="n">
        <v>-0.359226857617806</v>
      </c>
      <c r="D1236" s="35" t="n">
        <v>-1.08818610525592</v>
      </c>
      <c r="E1236" s="35" t="n">
        <v>1.19742306879618</v>
      </c>
      <c r="F1236" s="35" t="n">
        <v>-0.547323022519825</v>
      </c>
      <c r="G1236" s="35" t="n">
        <v>0.923627167573261</v>
      </c>
      <c r="H1236" s="35" t="n">
        <v>0.0946195870905617</v>
      </c>
      <c r="I1236" s="35" t="n">
        <v>0.34702816040996</v>
      </c>
      <c r="J1236" s="35" t="n">
        <v>-0.786422367190274</v>
      </c>
      <c r="K1236" s="35" t="n">
        <v>0.134134210445742</v>
      </c>
      <c r="L1236" s="35" t="n">
        <v>0.668108139547739</v>
      </c>
      <c r="M1236" s="35" t="n">
        <v>-0.845465472226829</v>
      </c>
      <c r="O1236" s="36" t="n">
        <v>77.2646390445873</v>
      </c>
    </row>
    <row r="1237" customFormat="false" ht="15" hidden="false" customHeight="false" outlineLevel="0" collapsed="false">
      <c r="A1237" s="2" t="n">
        <v>1233</v>
      </c>
      <c r="B1237" s="35" t="n">
        <v>0.933612390149752</v>
      </c>
      <c r="C1237" s="35" t="n">
        <v>-0.19536443412984</v>
      </c>
      <c r="D1237" s="35" t="n">
        <v>-0.966384682255855</v>
      </c>
      <c r="E1237" s="35" t="n">
        <v>0.0744967561866551</v>
      </c>
      <c r="F1237" s="35" t="n">
        <v>-1.41805961891671</v>
      </c>
      <c r="G1237" s="35" t="n">
        <v>1.61649745716356</v>
      </c>
      <c r="H1237" s="35" t="n">
        <v>-0.217763281013545</v>
      </c>
      <c r="I1237" s="35" t="n">
        <v>0.268831006651406</v>
      </c>
      <c r="J1237" s="35" t="n">
        <v>-1.79699132041548</v>
      </c>
      <c r="K1237" s="35" t="n">
        <v>0.010166587432049</v>
      </c>
      <c r="L1237" s="35" t="n">
        <v>0.305614288427266</v>
      </c>
      <c r="M1237" s="35" t="n">
        <v>0.899884530343188</v>
      </c>
    </row>
    <row r="1238" customFormat="false" ht="15" hidden="false" customHeight="false" outlineLevel="0" collapsed="false">
      <c r="A1238" s="2" t="n">
        <v>1234</v>
      </c>
      <c r="B1238" s="35" t="n">
        <v>-1.07307636344747</v>
      </c>
      <c r="C1238" s="35" t="n">
        <v>0.117582168718775</v>
      </c>
      <c r="D1238" s="35" t="n">
        <v>-1.17943105726094</v>
      </c>
      <c r="E1238" s="35" t="n">
        <v>-0.985295943266106</v>
      </c>
      <c r="F1238" s="35" t="n">
        <v>-1.35285790200663</v>
      </c>
      <c r="G1238" s="35" t="n">
        <v>-1.52388584238565</v>
      </c>
      <c r="H1238" s="35" t="n">
        <v>0.20976956413957</v>
      </c>
      <c r="I1238" s="35" t="n">
        <v>-0.235644519891609</v>
      </c>
      <c r="J1238" s="35" t="n">
        <v>0.19065403298716</v>
      </c>
      <c r="K1238" s="35" t="n">
        <v>-1.51213900154102</v>
      </c>
      <c r="L1238" s="35" t="n">
        <v>1.23658862586007</v>
      </c>
      <c r="M1238" s="35" t="n">
        <v>-2.10912523967337</v>
      </c>
    </row>
    <row r="1239" customFormat="false" ht="15" hidden="false" customHeight="false" outlineLevel="0" collapsed="false">
      <c r="A1239" s="2" t="n">
        <v>1235</v>
      </c>
      <c r="B1239" s="35" t="n">
        <v>0.880449889292798</v>
      </c>
      <c r="C1239" s="35" t="n">
        <v>-1.68068594410634</v>
      </c>
      <c r="D1239" s="35" t="n">
        <v>-0.33336092228259</v>
      </c>
      <c r="E1239" s="35" t="n">
        <v>0.766464206883321</v>
      </c>
      <c r="F1239" s="35" t="n">
        <v>-0.552753808742936</v>
      </c>
      <c r="G1239" s="35" t="n">
        <v>-1.91139579452575</v>
      </c>
      <c r="H1239" s="35" t="n">
        <v>-0.467585969727018</v>
      </c>
      <c r="I1239" s="35" t="n">
        <v>1.22843052875505</v>
      </c>
      <c r="J1239" s="35" t="n">
        <v>1.43516683433826</v>
      </c>
      <c r="K1239" s="35" t="n">
        <v>-1.01237099556196</v>
      </c>
      <c r="L1239" s="35" t="n">
        <v>0.00535771556162874</v>
      </c>
      <c r="M1239" s="35" t="n">
        <v>-0.836688891717921</v>
      </c>
    </row>
    <row r="1240" customFormat="false" ht="15" hidden="false" customHeight="false" outlineLevel="0" collapsed="false">
      <c r="A1240" s="2" t="n">
        <v>1236</v>
      </c>
      <c r="B1240" s="35" t="n">
        <v>-0.0232465761794348</v>
      </c>
      <c r="C1240" s="35" t="n">
        <v>0.260982209459941</v>
      </c>
      <c r="D1240" s="35" t="n">
        <v>1.23216583414506</v>
      </c>
      <c r="E1240" s="35" t="n">
        <v>1.21790304970896</v>
      </c>
      <c r="F1240" s="35" t="n">
        <v>0.426569927578329</v>
      </c>
      <c r="G1240" s="35" t="n">
        <v>-0.854266025810302</v>
      </c>
      <c r="H1240" s="35" t="n">
        <v>0.878469108379109</v>
      </c>
      <c r="I1240" s="35" t="n">
        <v>0.184037102194782</v>
      </c>
      <c r="J1240" s="35" t="n">
        <v>1.30085871982439</v>
      </c>
      <c r="K1240" s="35" t="n">
        <v>-0.820040367616694</v>
      </c>
      <c r="L1240" s="35" t="n">
        <v>-0.644928148496366</v>
      </c>
      <c r="M1240" s="35" t="n">
        <v>-0.00261788856716044</v>
      </c>
    </row>
    <row r="1241" customFormat="false" ht="15" hidden="false" customHeight="false" outlineLevel="0" collapsed="false">
      <c r="A1241" s="2" t="n">
        <v>1237</v>
      </c>
      <c r="B1241" s="35" t="n">
        <v>-0.0713454790121584</v>
      </c>
      <c r="C1241" s="35" t="n">
        <v>0.439579633266654</v>
      </c>
      <c r="D1241" s="35" t="n">
        <v>-0.839905992729855</v>
      </c>
      <c r="E1241" s="35" t="n">
        <v>1.48632523384498</v>
      </c>
      <c r="F1241" s="35" t="n">
        <v>1.7935235097458</v>
      </c>
      <c r="G1241" s="35" t="n">
        <v>0.0556216363784359</v>
      </c>
      <c r="H1241" s="35" t="n">
        <v>0.093336285012316</v>
      </c>
      <c r="I1241" s="35" t="n">
        <v>0.490603057807569</v>
      </c>
      <c r="J1241" s="35" t="n">
        <v>-2.30919976496116</v>
      </c>
      <c r="K1241" s="35" t="n">
        <v>-1.5652504031289</v>
      </c>
      <c r="L1241" s="35" t="n">
        <v>0.301064140593375</v>
      </c>
      <c r="M1241" s="35" t="n">
        <v>1.02794301047447</v>
      </c>
      <c r="S1241" s="36" t="n">
        <v>208.34192585163</v>
      </c>
    </row>
    <row r="1242" customFormat="false" ht="15" hidden="false" customHeight="false" outlineLevel="0" collapsed="false">
      <c r="A1242" s="2" t="n">
        <v>1238</v>
      </c>
      <c r="B1242" s="35" t="n">
        <v>0.418086285791311</v>
      </c>
      <c r="C1242" s="35" t="n">
        <v>0.567860562925568</v>
      </c>
      <c r="D1242" s="35" t="n">
        <v>1.37466377246937</v>
      </c>
      <c r="E1242" s="35" t="n">
        <v>-1.26837288846528</v>
      </c>
      <c r="F1242" s="35" t="n">
        <v>-0.212531959631012</v>
      </c>
      <c r="G1242" s="35" t="n">
        <v>-0.832870641614194</v>
      </c>
      <c r="H1242" s="35" t="n">
        <v>0.308702934472994</v>
      </c>
      <c r="I1242" s="35" t="n">
        <v>-0.189765654153564</v>
      </c>
      <c r="J1242" s="35" t="n">
        <v>-1.50059126895333</v>
      </c>
      <c r="K1242" s="35" t="n">
        <v>0.645325324571567</v>
      </c>
      <c r="L1242" s="35" t="n">
        <v>-0.00510039135000765</v>
      </c>
      <c r="M1242" s="35" t="n">
        <v>1.06473270277853</v>
      </c>
    </row>
    <row r="1243" customFormat="false" ht="15" hidden="false" customHeight="false" outlineLevel="0" collapsed="false">
      <c r="A1243" s="2" t="n">
        <v>1239</v>
      </c>
      <c r="B1243" s="35" t="n">
        <v>-0.596079000078251</v>
      </c>
      <c r="C1243" s="35" t="n">
        <v>-1.07595449716272</v>
      </c>
      <c r="D1243" s="35" t="n">
        <v>-1.03596418644547</v>
      </c>
      <c r="E1243" s="35" t="n">
        <v>-0.126819250510214</v>
      </c>
      <c r="F1243" s="35" t="n">
        <v>1.44412388476425</v>
      </c>
      <c r="G1243" s="35" t="n">
        <v>0.14813926240564</v>
      </c>
      <c r="H1243" s="35" t="n">
        <v>-0.479585949345933</v>
      </c>
      <c r="I1243" s="35" t="n">
        <v>-0.413188629037965</v>
      </c>
      <c r="J1243" s="35" t="n">
        <v>1.49001709008296</v>
      </c>
      <c r="K1243" s="35" t="n">
        <v>-0.407879430595654</v>
      </c>
      <c r="L1243" s="35" t="n">
        <v>-1.5832443530568</v>
      </c>
      <c r="M1243" s="35" t="n">
        <v>-1.56806171899984</v>
      </c>
      <c r="V1243" s="36" t="n">
        <v>149.489672137569</v>
      </c>
    </row>
    <row r="1244" customFormat="false" ht="15" hidden="false" customHeight="false" outlineLevel="0" collapsed="false">
      <c r="A1244" s="2" t="n">
        <v>1240</v>
      </c>
      <c r="B1244" s="35" t="n">
        <v>-1.54004144126621</v>
      </c>
      <c r="C1244" s="35" t="n">
        <v>0.347188459285652</v>
      </c>
      <c r="D1244" s="35" t="n">
        <v>-0.847137883158734</v>
      </c>
      <c r="E1244" s="35" t="n">
        <v>-0.610347938367292</v>
      </c>
      <c r="F1244" s="35" t="n">
        <v>0.414578502591216</v>
      </c>
      <c r="G1244" s="35" t="n">
        <v>0.0286958811707062</v>
      </c>
      <c r="H1244" s="35" t="n">
        <v>0.242531454267244</v>
      </c>
      <c r="I1244" s="35" t="n">
        <v>-1.32320018595892</v>
      </c>
      <c r="J1244" s="35" t="n">
        <v>0.470552570864106</v>
      </c>
      <c r="K1244" s="35" t="n">
        <v>0.781784054381721</v>
      </c>
      <c r="L1244" s="35" t="n">
        <v>-0.539875803860336</v>
      </c>
      <c r="M1244" s="35" t="n">
        <v>1.6923803259922</v>
      </c>
    </row>
    <row r="1245" customFormat="false" ht="15" hidden="false" customHeight="false" outlineLevel="0" collapsed="false">
      <c r="A1245" s="2" t="n">
        <v>1241</v>
      </c>
      <c r="B1245" s="35" t="n">
        <v>-1.74767436170672</v>
      </c>
      <c r="C1245" s="35" t="n">
        <v>-0.0138937016259044</v>
      </c>
      <c r="D1245" s="35" t="n">
        <v>0.870053190630977</v>
      </c>
      <c r="E1245" s="35" t="n">
        <v>1.07489048156173</v>
      </c>
      <c r="F1245" s="35" t="n">
        <v>0.415140273148521</v>
      </c>
      <c r="G1245" s="35" t="n">
        <v>0.246616141826046</v>
      </c>
      <c r="H1245" s="35" t="n">
        <v>0.664196731167908</v>
      </c>
      <c r="I1245" s="35" t="n">
        <v>-0.342187057968294</v>
      </c>
      <c r="J1245" s="35" t="n">
        <v>-0.884494826014085</v>
      </c>
      <c r="K1245" s="35" t="n">
        <v>0.776563242279052</v>
      </c>
      <c r="L1245" s="35" t="n">
        <v>0.0961709673534617</v>
      </c>
      <c r="M1245" s="35" t="n">
        <v>0.135732106116688</v>
      </c>
    </row>
    <row r="1246" customFormat="false" ht="15" hidden="false" customHeight="false" outlineLevel="0" collapsed="false">
      <c r="A1246" s="2" t="n">
        <v>1242</v>
      </c>
      <c r="B1246" s="35" t="n">
        <v>0.912836963719773</v>
      </c>
      <c r="C1246" s="35" t="n">
        <v>0.526081960156075</v>
      </c>
      <c r="D1246" s="35" t="n">
        <v>-0.963929961422742</v>
      </c>
      <c r="E1246" s="35" t="n">
        <v>0.501759865283023</v>
      </c>
      <c r="F1246" s="35" t="n">
        <v>-1.06734966158341</v>
      </c>
      <c r="G1246" s="35" t="n">
        <v>-0.961841946813557</v>
      </c>
      <c r="H1246" s="35" t="n">
        <v>1.34787155421655</v>
      </c>
      <c r="I1246" s="35" t="n">
        <v>-0.20725023310803</v>
      </c>
      <c r="J1246" s="35" t="n">
        <v>-0.0527524878102652</v>
      </c>
      <c r="K1246" s="35" t="n">
        <v>1.49245005511944</v>
      </c>
      <c r="L1246" s="35" t="n">
        <v>1.60038748979834</v>
      </c>
      <c r="M1246" s="35" t="n">
        <v>0.222712498000583</v>
      </c>
      <c r="P1246" s="36" t="n">
        <v>190.522775499861</v>
      </c>
    </row>
    <row r="1247" customFormat="false" ht="15" hidden="false" customHeight="false" outlineLevel="0" collapsed="false">
      <c r="A1247" s="2" t="n">
        <v>1243</v>
      </c>
      <c r="B1247" s="35" t="n">
        <v>-1.84645121767599</v>
      </c>
      <c r="C1247" s="35" t="n">
        <v>-0.463379930336221</v>
      </c>
      <c r="D1247" s="35" t="n">
        <v>-0.130597657270316</v>
      </c>
      <c r="E1247" s="35" t="n">
        <v>-0.387077792396319</v>
      </c>
      <c r="F1247" s="35" t="n">
        <v>0.00185550841819883</v>
      </c>
      <c r="G1247" s="35" t="n">
        <v>-0.701803566206513</v>
      </c>
      <c r="H1247" s="35" t="n">
        <v>-1.76414916184184</v>
      </c>
      <c r="I1247" s="35" t="n">
        <v>-0.0177541204161861</v>
      </c>
      <c r="J1247" s="35" t="n">
        <v>-0.787049387778097</v>
      </c>
      <c r="K1247" s="35" t="n">
        <v>-0.17758460785271</v>
      </c>
      <c r="L1247" s="35" t="n">
        <v>-0.0406567890715575</v>
      </c>
      <c r="M1247" s="35" t="n">
        <v>0.238957051637209</v>
      </c>
    </row>
    <row r="1248" customFormat="false" ht="15" hidden="false" customHeight="false" outlineLevel="0" collapsed="false">
      <c r="A1248" s="2" t="n">
        <v>1244</v>
      </c>
      <c r="B1248" s="35" t="n">
        <v>0.938154825943281</v>
      </c>
      <c r="C1248" s="35" t="n">
        <v>0.831400897947043</v>
      </c>
      <c r="D1248" s="35" t="n">
        <v>-0.480995268860972</v>
      </c>
      <c r="E1248" s="35" t="n">
        <v>0.156910526883248</v>
      </c>
      <c r="F1248" s="35" t="n">
        <v>-1.09027321098883</v>
      </c>
      <c r="G1248" s="35" t="n">
        <v>-1.06844819844396</v>
      </c>
      <c r="H1248" s="35" t="n">
        <v>-0.0527485641716085</v>
      </c>
      <c r="I1248" s="35" t="n">
        <v>1.15920584013042</v>
      </c>
      <c r="J1248" s="35" t="n">
        <v>0.825134340959918</v>
      </c>
      <c r="K1248" s="35" t="n">
        <v>-1.26238607987332</v>
      </c>
      <c r="L1248" s="35" t="n">
        <v>0.475789282562801</v>
      </c>
      <c r="M1248" s="35" t="n">
        <v>1.91131222694964</v>
      </c>
    </row>
    <row r="1249" customFormat="false" ht="15" hidden="false" customHeight="false" outlineLevel="0" collapsed="false">
      <c r="A1249" s="2" t="n">
        <v>1245</v>
      </c>
      <c r="B1249" s="35" t="n">
        <v>-0.812660313694916</v>
      </c>
      <c r="C1249" s="35" t="n">
        <v>0.475994755532577</v>
      </c>
      <c r="D1249" s="35" t="n">
        <v>1.42099457850642</v>
      </c>
      <c r="E1249" s="35" t="n">
        <v>0.396195643557901</v>
      </c>
      <c r="F1249" s="35" t="n">
        <v>0.424091614975861</v>
      </c>
      <c r="G1249" s="35" t="n">
        <v>-0.712992134380865</v>
      </c>
      <c r="H1249" s="35" t="n">
        <v>-1.29885953560677</v>
      </c>
      <c r="I1249" s="35" t="n">
        <v>-0.0320756787335209</v>
      </c>
      <c r="J1249" s="35" t="n">
        <v>-1.2483121817089</v>
      </c>
      <c r="K1249" s="35" t="n">
        <v>-0.503669882077945</v>
      </c>
      <c r="L1249" s="35" t="n">
        <v>1.65813744211723</v>
      </c>
      <c r="M1249" s="35" t="n">
        <v>-2.26496856815848</v>
      </c>
    </row>
    <row r="1250" customFormat="false" ht="15" hidden="false" customHeight="false" outlineLevel="0" collapsed="false">
      <c r="A1250" s="2" t="n">
        <v>1246</v>
      </c>
      <c r="B1250" s="35" t="n">
        <v>1.00175030498213</v>
      </c>
      <c r="C1250" s="35" t="n">
        <v>0.647640431518514</v>
      </c>
      <c r="D1250" s="35" t="n">
        <v>0.050318182269453</v>
      </c>
      <c r="E1250" s="35" t="n">
        <v>-0.357300573683081</v>
      </c>
      <c r="F1250" s="35" t="n">
        <v>0.820086558058739</v>
      </c>
      <c r="G1250" s="35" t="n">
        <v>1.40843925605035</v>
      </c>
      <c r="H1250" s="35" t="n">
        <v>-1.11410432791198</v>
      </c>
      <c r="I1250" s="35" t="n">
        <v>-1.1659449096133</v>
      </c>
      <c r="J1250" s="35" t="n">
        <v>-0.461638924158429</v>
      </c>
      <c r="K1250" s="35" t="n">
        <v>-0.188552617913551</v>
      </c>
      <c r="L1250" s="35" t="n">
        <v>-0.67914600733024</v>
      </c>
      <c r="M1250" s="35" t="n">
        <v>0.673935439216813</v>
      </c>
      <c r="W1250" s="36" t="n">
        <v>85.9362279863405</v>
      </c>
      <c r="X1250" s="36" t="n">
        <v>167.78282367403</v>
      </c>
    </row>
    <row r="1251" customFormat="false" ht="15" hidden="false" customHeight="false" outlineLevel="0" collapsed="false">
      <c r="A1251" s="2" t="n">
        <v>1247</v>
      </c>
      <c r="B1251" s="35" t="n">
        <v>-1.02441012071565</v>
      </c>
      <c r="C1251" s="35" t="n">
        <v>-0.34660028023071</v>
      </c>
      <c r="D1251" s="35" t="n">
        <v>-1.50944563389312</v>
      </c>
      <c r="E1251" s="35" t="n">
        <v>0.715577316221307</v>
      </c>
      <c r="F1251" s="35" t="n">
        <v>2.31615499802055</v>
      </c>
      <c r="G1251" s="35" t="n">
        <v>-0.306126593152434</v>
      </c>
      <c r="H1251" s="35" t="n">
        <v>1.87890886256217</v>
      </c>
      <c r="I1251" s="35" t="n">
        <v>1.29836197510733</v>
      </c>
      <c r="J1251" s="35" t="n">
        <v>1.01269177892703</v>
      </c>
      <c r="K1251" s="35" t="n">
        <v>-2.04943267090881</v>
      </c>
      <c r="L1251" s="35" t="n">
        <v>0.711667233008049</v>
      </c>
      <c r="M1251" s="35" t="n">
        <v>1.51924977921456</v>
      </c>
    </row>
    <row r="1252" customFormat="false" ht="15" hidden="false" customHeight="false" outlineLevel="0" collapsed="false">
      <c r="A1252" s="2" t="n">
        <v>1248</v>
      </c>
      <c r="B1252" s="35" t="n">
        <v>0.209934323406993</v>
      </c>
      <c r="C1252" s="35" t="n">
        <v>-0.502998133328114</v>
      </c>
      <c r="D1252" s="35" t="n">
        <v>1.96089677573915</v>
      </c>
      <c r="E1252" s="35" t="n">
        <v>0.761153850731722</v>
      </c>
      <c r="F1252" s="35" t="n">
        <v>-1.00255868340929</v>
      </c>
      <c r="G1252" s="35" t="n">
        <v>1.32465634451854</v>
      </c>
      <c r="H1252" s="35" t="n">
        <v>1.78432219486378</v>
      </c>
      <c r="I1252" s="35" t="n">
        <v>-0.860795215232872</v>
      </c>
      <c r="J1252" s="35" t="n">
        <v>-1.1230748888868</v>
      </c>
      <c r="K1252" s="35" t="n">
        <v>0.405502199132312</v>
      </c>
      <c r="L1252" s="35" t="n">
        <v>-0.797362557787715</v>
      </c>
      <c r="M1252" s="35" t="n">
        <v>0.302207898471655</v>
      </c>
    </row>
    <row r="1253" customFormat="false" ht="15" hidden="false" customHeight="false" outlineLevel="0" collapsed="false">
      <c r="A1253" s="2" t="n">
        <v>1249</v>
      </c>
      <c r="B1253" s="35" t="n">
        <v>0.0913481502092551</v>
      </c>
      <c r="C1253" s="35" t="n">
        <v>0.439154783040824</v>
      </c>
      <c r="D1253" s="35" t="n">
        <v>0.467068367789929</v>
      </c>
      <c r="E1253" s="35" t="n">
        <v>0.423216558372518</v>
      </c>
      <c r="F1253" s="35" t="n">
        <v>1.43733107375087</v>
      </c>
      <c r="G1253" s="35" t="n">
        <v>-0.364971672916536</v>
      </c>
      <c r="H1253" s="35" t="n">
        <v>0.741356436193674</v>
      </c>
      <c r="I1253" s="35" t="n">
        <v>-0.0770476337152754</v>
      </c>
      <c r="J1253" s="35" t="n">
        <v>-2.59813387944122</v>
      </c>
      <c r="K1253" s="35" t="n">
        <v>-0.961431318275873</v>
      </c>
      <c r="L1253" s="35" t="n">
        <v>1.84545697276179</v>
      </c>
      <c r="M1253" s="35" t="n">
        <v>-0.0249075654723535</v>
      </c>
      <c r="X1253" s="36" t="n">
        <v>70.6463316915186</v>
      </c>
    </row>
    <row r="1254" customFormat="false" ht="15" hidden="false" customHeight="false" outlineLevel="0" collapsed="false">
      <c r="A1254" s="2" t="n">
        <v>1250</v>
      </c>
      <c r="B1254" s="35" t="n">
        <v>0.690533482055936</v>
      </c>
      <c r="C1254" s="35" t="n">
        <v>1.68700595242166</v>
      </c>
      <c r="D1254" s="35" t="n">
        <v>-1.41420512361618</v>
      </c>
      <c r="E1254" s="35" t="n">
        <v>-1.4913476464246</v>
      </c>
      <c r="F1254" s="35" t="n">
        <v>1.05699682589926</v>
      </c>
      <c r="G1254" s="35" t="n">
        <v>-0.237486783198386</v>
      </c>
      <c r="H1254" s="35" t="n">
        <v>1.32432466286943</v>
      </c>
      <c r="I1254" s="35" t="n">
        <v>0.260653096481493</v>
      </c>
      <c r="J1254" s="35" t="n">
        <v>-0.234639926087616</v>
      </c>
      <c r="K1254" s="35" t="n">
        <v>-0.24946151115361</v>
      </c>
      <c r="L1254" s="35" t="n">
        <v>-0.341070576394746</v>
      </c>
      <c r="M1254" s="35" t="n">
        <v>-0.568929977802734</v>
      </c>
    </row>
    <row r="1255" customFormat="false" ht="15" hidden="false" customHeight="false" outlineLevel="0" collapsed="false">
      <c r="A1255" s="2" t="n">
        <v>1251</v>
      </c>
      <c r="B1255" s="35" t="n">
        <v>-0.485399938864917</v>
      </c>
      <c r="C1255" s="35" t="n">
        <v>0.121768443585251</v>
      </c>
      <c r="D1255" s="35" t="n">
        <v>-0.652804724958246</v>
      </c>
      <c r="E1255" s="35" t="n">
        <v>-0.505274112727205</v>
      </c>
      <c r="F1255" s="35" t="n">
        <v>-1.26366000414666</v>
      </c>
      <c r="G1255" s="35" t="n">
        <v>-0.174135870530051</v>
      </c>
      <c r="H1255" s="35" t="n">
        <v>0.119274040084586</v>
      </c>
      <c r="I1255" s="35" t="n">
        <v>1.14690102025828</v>
      </c>
      <c r="J1255" s="35" t="n">
        <v>1.08991447400265</v>
      </c>
      <c r="K1255" s="35" t="n">
        <v>-0.492390011348389</v>
      </c>
      <c r="L1255" s="35" t="n">
        <v>1.95744189295641</v>
      </c>
      <c r="M1255" s="35" t="n">
        <v>1.05318995049451</v>
      </c>
      <c r="Q1255" s="36" t="n">
        <v>119.523197537711</v>
      </c>
    </row>
    <row r="1256" customFormat="false" ht="15" hidden="false" customHeight="false" outlineLevel="0" collapsed="false">
      <c r="A1256" s="2" t="n">
        <v>1252</v>
      </c>
      <c r="B1256" s="35" t="n">
        <v>0.364475831836145</v>
      </c>
      <c r="C1256" s="35" t="n">
        <v>-0.34551702302599</v>
      </c>
      <c r="D1256" s="35" t="n">
        <v>0.614249216990523</v>
      </c>
      <c r="E1256" s="35" t="n">
        <v>-0.441739391177014</v>
      </c>
      <c r="F1256" s="35" t="n">
        <v>0.578658258637843</v>
      </c>
      <c r="G1256" s="35" t="n">
        <v>-0.508936361255447</v>
      </c>
      <c r="H1256" s="35" t="n">
        <v>-0.477478609059994</v>
      </c>
      <c r="I1256" s="35" t="n">
        <v>0.451104162396926</v>
      </c>
      <c r="J1256" s="35" t="n">
        <v>1.47870178466128</v>
      </c>
      <c r="K1256" s="35" t="n">
        <v>0.351155870503125</v>
      </c>
      <c r="L1256" s="35" t="n">
        <v>0.695873871188002</v>
      </c>
      <c r="M1256" s="35" t="n">
        <v>2.20017399638902</v>
      </c>
    </row>
    <row r="1257" customFormat="false" ht="15" hidden="false" customHeight="false" outlineLevel="0" collapsed="false">
      <c r="A1257" s="2" t="n">
        <v>1253</v>
      </c>
      <c r="B1257" s="35" t="n">
        <v>1.4970744342552</v>
      </c>
      <c r="C1257" s="35" t="n">
        <v>-1.27981568911977</v>
      </c>
      <c r="D1257" s="35" t="n">
        <v>0.0294878924672936</v>
      </c>
      <c r="E1257" s="35" t="n">
        <v>0.952623862525496</v>
      </c>
      <c r="F1257" s="35" t="n">
        <v>-0.241489034614265</v>
      </c>
      <c r="G1257" s="35" t="n">
        <v>1.24950188633787</v>
      </c>
      <c r="H1257" s="35" t="n">
        <v>1.47885803466094</v>
      </c>
      <c r="I1257" s="35" t="n">
        <v>0.332102015757456</v>
      </c>
      <c r="J1257" s="35" t="n">
        <v>-1.05266947510103</v>
      </c>
      <c r="K1257" s="35" t="n">
        <v>-0.142172784036325</v>
      </c>
      <c r="L1257" s="35" t="n">
        <v>1.8145407579037</v>
      </c>
      <c r="M1257" s="35" t="n">
        <v>1.3792946889238</v>
      </c>
    </row>
    <row r="1258" customFormat="false" ht="15" hidden="false" customHeight="false" outlineLevel="0" collapsed="false">
      <c r="A1258" s="2" t="n">
        <v>1254</v>
      </c>
      <c r="B1258" s="35" t="n">
        <v>-1.44498497271674</v>
      </c>
      <c r="C1258" s="35" t="n">
        <v>-0.776300928433215</v>
      </c>
      <c r="D1258" s="35" t="n">
        <v>-0.439963974800876</v>
      </c>
      <c r="E1258" s="35" t="n">
        <v>-1.47269808034645</v>
      </c>
      <c r="F1258" s="35" t="n">
        <v>0.709955328105594</v>
      </c>
      <c r="G1258" s="35" t="n">
        <v>-0.0229959334212435</v>
      </c>
      <c r="H1258" s="35" t="n">
        <v>-2.5428159151061</v>
      </c>
      <c r="I1258" s="35" t="n">
        <v>-0.360254752828239</v>
      </c>
      <c r="J1258" s="35" t="n">
        <v>-1.82661471632496</v>
      </c>
      <c r="K1258" s="35" t="n">
        <v>1.1886487329911</v>
      </c>
      <c r="L1258" s="35" t="n">
        <v>-0.325022279443776</v>
      </c>
      <c r="M1258" s="35" t="n">
        <v>0.69648397465433</v>
      </c>
    </row>
    <row r="1259" customFormat="false" ht="15" hidden="false" customHeight="false" outlineLevel="0" collapsed="false">
      <c r="A1259" s="2" t="n">
        <v>1255</v>
      </c>
      <c r="B1259" s="35" t="n">
        <v>0.957787509880543</v>
      </c>
      <c r="C1259" s="35" t="n">
        <v>-0.468452355277295</v>
      </c>
      <c r="D1259" s="35" t="n">
        <v>-1.22118362688616</v>
      </c>
      <c r="E1259" s="35" t="n">
        <v>-0.0838586855573247</v>
      </c>
      <c r="F1259" s="35" t="n">
        <v>1.41735868783655</v>
      </c>
      <c r="G1259" s="35" t="n">
        <v>-1.68492766242669</v>
      </c>
      <c r="H1259" s="35" t="n">
        <v>-1.57729203498732</v>
      </c>
      <c r="I1259" s="35" t="n">
        <v>-0.0351349563562432</v>
      </c>
      <c r="J1259" s="35" t="n">
        <v>-0.429908838770168</v>
      </c>
      <c r="K1259" s="35" t="n">
        <v>0.138397039602807</v>
      </c>
      <c r="L1259" s="35" t="n">
        <v>-0.213743945809699</v>
      </c>
      <c r="M1259" s="35" t="n">
        <v>-0.88537733044514</v>
      </c>
    </row>
    <row r="1260" customFormat="false" ht="15" hidden="false" customHeight="false" outlineLevel="0" collapsed="false">
      <c r="A1260" s="2" t="n">
        <v>1256</v>
      </c>
      <c r="B1260" s="35" t="n">
        <v>-1.13493153611854</v>
      </c>
      <c r="C1260" s="35" t="n">
        <v>0.847040420227534</v>
      </c>
      <c r="D1260" s="35" t="n">
        <v>-0.390749457848655</v>
      </c>
      <c r="E1260" s="35" t="n">
        <v>0.656767541427494</v>
      </c>
      <c r="F1260" s="35" t="n">
        <v>-0.365432056993868</v>
      </c>
      <c r="G1260" s="35" t="n">
        <v>0.539860599833471</v>
      </c>
      <c r="H1260" s="35" t="n">
        <v>0.383075423465701</v>
      </c>
      <c r="I1260" s="35" t="n">
        <v>-0.752124360781008</v>
      </c>
      <c r="J1260" s="35" t="n">
        <v>-0.0717443732228002</v>
      </c>
      <c r="K1260" s="35" t="n">
        <v>-1.69057407315145</v>
      </c>
      <c r="L1260" s="35" t="n">
        <v>-0.141369397740399</v>
      </c>
      <c r="M1260" s="35" t="n">
        <v>0.250663041522728</v>
      </c>
    </row>
    <row r="1261" customFormat="false" ht="15" hidden="false" customHeight="false" outlineLevel="0" collapsed="false">
      <c r="A1261" s="2" t="n">
        <v>1257</v>
      </c>
      <c r="B1261" s="35" t="n">
        <v>0.90473068606819</v>
      </c>
      <c r="C1261" s="35" t="n">
        <v>1.11840775833507</v>
      </c>
      <c r="D1261" s="35" t="n">
        <v>-0.696771663796538</v>
      </c>
      <c r="E1261" s="35" t="n">
        <v>0.363189616246779</v>
      </c>
      <c r="F1261" s="35" t="n">
        <v>0.1356337443479</v>
      </c>
      <c r="G1261" s="35" t="n">
        <v>0.0155102310005136</v>
      </c>
      <c r="H1261" s="35" t="n">
        <v>-0.314830353537868</v>
      </c>
      <c r="I1261" s="35" t="n">
        <v>-0.578548102220249</v>
      </c>
      <c r="J1261" s="35" t="n">
        <v>0.153740753164089</v>
      </c>
      <c r="K1261" s="35" t="n">
        <v>-1.0319330842268</v>
      </c>
      <c r="L1261" s="35" t="n">
        <v>0.956850810696276</v>
      </c>
      <c r="M1261" s="35" t="n">
        <v>-2.23271666221052</v>
      </c>
      <c r="R1261" s="36" t="n">
        <v>101.272577772582</v>
      </c>
    </row>
    <row r="1262" customFormat="false" ht="15" hidden="false" customHeight="false" outlineLevel="0" collapsed="false">
      <c r="A1262" s="2" t="n">
        <v>1258</v>
      </c>
      <c r="B1262" s="35" t="n">
        <v>-0.448495478658833</v>
      </c>
      <c r="C1262" s="35" t="n">
        <v>0.89024547385745</v>
      </c>
      <c r="D1262" s="35" t="n">
        <v>1.01534114981539</v>
      </c>
      <c r="E1262" s="35" t="n">
        <v>1.09650110548596</v>
      </c>
      <c r="F1262" s="35" t="n">
        <v>-0.353958209442292</v>
      </c>
      <c r="G1262" s="35" t="n">
        <v>1.80529174190079</v>
      </c>
      <c r="H1262" s="35" t="n">
        <v>-0.366591342557289</v>
      </c>
      <c r="I1262" s="35" t="n">
        <v>-1.53237444167355</v>
      </c>
      <c r="J1262" s="35" t="n">
        <v>-0.363050784206995</v>
      </c>
      <c r="K1262" s="35" t="n">
        <v>0.32555253296965</v>
      </c>
      <c r="L1262" s="35" t="n">
        <v>0.38378398262582</v>
      </c>
      <c r="M1262" s="35" t="n">
        <v>0.902211590820778</v>
      </c>
    </row>
    <row r="1263" customFormat="false" ht="15" hidden="false" customHeight="false" outlineLevel="0" collapsed="false">
      <c r="A1263" s="2" t="n">
        <v>1259</v>
      </c>
      <c r="B1263" s="35" t="n">
        <v>1.3842306118228</v>
      </c>
      <c r="C1263" s="35" t="n">
        <v>-1.10165187515434</v>
      </c>
      <c r="D1263" s="35" t="n">
        <v>-2.0779365806627</v>
      </c>
      <c r="E1263" s="35" t="n">
        <v>-0.393437820249195</v>
      </c>
      <c r="F1263" s="35" t="n">
        <v>0.154790065062749</v>
      </c>
      <c r="G1263" s="35" t="n">
        <v>-1.26159519862293</v>
      </c>
      <c r="H1263" s="35" t="n">
        <v>1.08616147250618</v>
      </c>
      <c r="I1263" s="35" t="n">
        <v>-0.792232844766564</v>
      </c>
      <c r="J1263" s="35" t="n">
        <v>-0.420064263534572</v>
      </c>
      <c r="K1263" s="35" t="n">
        <v>0.475973885873043</v>
      </c>
      <c r="L1263" s="35" t="n">
        <v>0.642200956896955</v>
      </c>
      <c r="M1263" s="35" t="n">
        <v>-1.17146134323157</v>
      </c>
    </row>
    <row r="1264" customFormat="false" ht="15" hidden="false" customHeight="false" outlineLevel="0" collapsed="false">
      <c r="A1264" s="2" t="n">
        <v>1260</v>
      </c>
      <c r="B1264" s="35" t="n">
        <v>-0.315376187249968</v>
      </c>
      <c r="C1264" s="35" t="n">
        <v>0.741598710154262</v>
      </c>
      <c r="D1264" s="35" t="n">
        <v>-0.517077418062354</v>
      </c>
      <c r="E1264" s="35" t="n">
        <v>0.323865627506096</v>
      </c>
      <c r="F1264" s="35" t="n">
        <v>0.551900059241892</v>
      </c>
      <c r="G1264" s="35" t="n">
        <v>0.91538076241524</v>
      </c>
      <c r="H1264" s="35" t="n">
        <v>-0.294516571239256</v>
      </c>
      <c r="I1264" s="35" t="n">
        <v>0.126480947627496</v>
      </c>
      <c r="J1264" s="35" t="n">
        <v>-0.428432734245138</v>
      </c>
      <c r="K1264" s="35" t="n">
        <v>-1.29719493649591</v>
      </c>
      <c r="L1264" s="35" t="n">
        <v>1.00511164693764</v>
      </c>
      <c r="M1264" s="35" t="n">
        <v>0.716125430732444</v>
      </c>
    </row>
    <row r="1265" customFormat="false" ht="15" hidden="false" customHeight="false" outlineLevel="0" collapsed="false">
      <c r="A1265" s="2" t="n">
        <v>1261</v>
      </c>
      <c r="B1265" s="35" t="n">
        <v>-0.561223985646742</v>
      </c>
      <c r="C1265" s="35" t="n">
        <v>0.54253376019668</v>
      </c>
      <c r="D1265" s="35" t="n">
        <v>0.836944706913374</v>
      </c>
      <c r="E1265" s="35" t="n">
        <v>-0.0929452185067394</v>
      </c>
      <c r="F1265" s="35" t="n">
        <v>-0.0690619964002895</v>
      </c>
      <c r="G1265" s="35" t="n">
        <v>0.943898569876873</v>
      </c>
      <c r="H1265" s="35" t="n">
        <v>0.150273062818131</v>
      </c>
      <c r="I1265" s="35" t="n">
        <v>0.193428130957223</v>
      </c>
      <c r="J1265" s="35" t="n">
        <v>0.208353178393273</v>
      </c>
      <c r="K1265" s="35" t="n">
        <v>-0.918778269851437</v>
      </c>
      <c r="L1265" s="35" t="n">
        <v>1.51552787035158</v>
      </c>
      <c r="M1265" s="35" t="n">
        <v>1.18748796215996</v>
      </c>
    </row>
    <row r="1266" customFormat="false" ht="15" hidden="false" customHeight="false" outlineLevel="0" collapsed="false">
      <c r="A1266" s="2" t="n">
        <v>1262</v>
      </c>
      <c r="B1266" s="35" t="n">
        <v>0.99121708413949</v>
      </c>
      <c r="C1266" s="35" t="n">
        <v>0.4592367446838</v>
      </c>
      <c r="D1266" s="35" t="n">
        <v>-0.668989004389889</v>
      </c>
      <c r="E1266" s="35" t="n">
        <v>0.0707780898129819</v>
      </c>
      <c r="F1266" s="35" t="n">
        <v>0.360048750455843</v>
      </c>
      <c r="G1266" s="35" t="n">
        <v>1.06646225686596</v>
      </c>
      <c r="H1266" s="35" t="n">
        <v>-1.32498243210171</v>
      </c>
      <c r="I1266" s="35" t="n">
        <v>-1.04391420803723</v>
      </c>
      <c r="J1266" s="35" t="n">
        <v>0.502162995472253</v>
      </c>
      <c r="K1266" s="35" t="n">
        <v>0.0228638119448852</v>
      </c>
      <c r="L1266" s="35" t="n">
        <v>0.289382755574483</v>
      </c>
      <c r="M1266" s="35" t="n">
        <v>1.22064471623802</v>
      </c>
    </row>
    <row r="1267" customFormat="false" ht="15" hidden="false" customHeight="false" outlineLevel="0" collapsed="false">
      <c r="A1267" s="2" t="n">
        <v>1263</v>
      </c>
      <c r="B1267" s="35" t="n">
        <v>-0.296231682744539</v>
      </c>
      <c r="C1267" s="35" t="n">
        <v>0.564589559414966</v>
      </c>
      <c r="D1267" s="35" t="n">
        <v>0.79498120932877</v>
      </c>
      <c r="E1267" s="35" t="n">
        <v>-0.623837805343613</v>
      </c>
      <c r="F1267" s="35" t="n">
        <v>1.28538502716125</v>
      </c>
      <c r="G1267" s="35" t="n">
        <v>1.85338919062447</v>
      </c>
      <c r="H1267" s="35" t="n">
        <v>-0.260307373839587</v>
      </c>
      <c r="I1267" s="35" t="n">
        <v>0.381009883113527</v>
      </c>
      <c r="J1267" s="35" t="n">
        <v>0.581737249997316</v>
      </c>
      <c r="K1267" s="35" t="n">
        <v>1.2050907792931</v>
      </c>
      <c r="L1267" s="35" t="n">
        <v>-0.357433982454989</v>
      </c>
      <c r="M1267" s="35" t="n">
        <v>-1.51073135301703</v>
      </c>
    </row>
    <row r="1268" customFormat="false" ht="15" hidden="false" customHeight="false" outlineLevel="0" collapsed="false">
      <c r="A1268" s="2" t="n">
        <v>1264</v>
      </c>
      <c r="B1268" s="35" t="n">
        <v>-0.252003821609342</v>
      </c>
      <c r="C1268" s="35" t="n">
        <v>-0.313108760261612</v>
      </c>
      <c r="D1268" s="35" t="n">
        <v>-0.00657262167766835</v>
      </c>
      <c r="E1268" s="35" t="n">
        <v>0.418784115348953</v>
      </c>
      <c r="F1268" s="35" t="n">
        <v>-0.835130897395301</v>
      </c>
      <c r="G1268" s="35" t="n">
        <v>0.307073416871225</v>
      </c>
      <c r="H1268" s="35" t="n">
        <v>0.506233520798463</v>
      </c>
      <c r="I1268" s="35" t="n">
        <v>0.35132721711796</v>
      </c>
      <c r="J1268" s="35" t="n">
        <v>0.704655424068784</v>
      </c>
      <c r="K1268" s="35" t="n">
        <v>-0.78662170933521</v>
      </c>
      <c r="L1268" s="35" t="n">
        <v>1.25122214633407</v>
      </c>
      <c r="M1268" s="35" t="n">
        <v>-1.48178327014654</v>
      </c>
    </row>
    <row r="1269" customFormat="false" ht="15" hidden="false" customHeight="false" outlineLevel="0" collapsed="false">
      <c r="A1269" s="2" t="n">
        <v>1265</v>
      </c>
      <c r="B1269" s="35" t="n">
        <v>0.912987930773619</v>
      </c>
      <c r="C1269" s="35" t="n">
        <v>1.48278815834726</v>
      </c>
      <c r="D1269" s="35" t="n">
        <v>0.564653749156021</v>
      </c>
      <c r="E1269" s="35" t="n">
        <v>-0.272886003763362</v>
      </c>
      <c r="F1269" s="35" t="n">
        <v>-0.1546223819524</v>
      </c>
      <c r="G1269" s="35" t="n">
        <v>0.597570202829989</v>
      </c>
      <c r="H1269" s="35" t="n">
        <v>-1.60832766002338</v>
      </c>
      <c r="I1269" s="35" t="n">
        <v>1.95229328094211</v>
      </c>
      <c r="J1269" s="35" t="n">
        <v>-0.151191488939774</v>
      </c>
      <c r="K1269" s="35" t="n">
        <v>2.14747932900511</v>
      </c>
      <c r="L1269" s="35" t="n">
        <v>0.807801565642197</v>
      </c>
      <c r="M1269" s="35" t="n">
        <v>-0.903952627872741</v>
      </c>
    </row>
    <row r="1270" customFormat="false" ht="15" hidden="false" customHeight="false" outlineLevel="0" collapsed="false">
      <c r="A1270" s="2" t="n">
        <v>1266</v>
      </c>
      <c r="B1270" s="35" t="n">
        <v>1.39274047998299</v>
      </c>
      <c r="C1270" s="35" t="n">
        <v>0.16513060704484</v>
      </c>
      <c r="D1270" s="35" t="n">
        <v>-0.732757094195921</v>
      </c>
      <c r="E1270" s="35" t="n">
        <v>0.567267047848918</v>
      </c>
      <c r="F1270" s="35" t="n">
        <v>0.635816551474562</v>
      </c>
      <c r="G1270" s="35" t="n">
        <v>1.93480375830242</v>
      </c>
      <c r="H1270" s="35" t="n">
        <v>-0.170028339172836</v>
      </c>
      <c r="I1270" s="35" t="n">
        <v>1.09488554004176</v>
      </c>
      <c r="J1270" s="35" t="n">
        <v>0.80738584486603</v>
      </c>
      <c r="K1270" s="35" t="n">
        <v>0.507919681070832</v>
      </c>
      <c r="L1270" s="35" t="n">
        <v>-0.13544299223894</v>
      </c>
      <c r="M1270" s="35" t="n">
        <v>-1.70270287029776</v>
      </c>
      <c r="P1270" s="36" t="n">
        <v>124.776419306116</v>
      </c>
    </row>
    <row r="1271" customFormat="false" ht="15" hidden="false" customHeight="false" outlineLevel="0" collapsed="false">
      <c r="A1271" s="2" t="n">
        <v>1267</v>
      </c>
      <c r="B1271" s="35" t="n">
        <v>0.830156223478141</v>
      </c>
      <c r="C1271" s="35" t="n">
        <v>-0.736856499351795</v>
      </c>
      <c r="D1271" s="35" t="n">
        <v>-1.16426590048501</v>
      </c>
      <c r="E1271" s="35" t="n">
        <v>0.312509860563521</v>
      </c>
      <c r="F1271" s="35" t="n">
        <v>-0.448400742986889</v>
      </c>
      <c r="G1271" s="35" t="n">
        <v>-0.552327834714771</v>
      </c>
      <c r="H1271" s="35" t="n">
        <v>0.633205331887976</v>
      </c>
      <c r="I1271" s="35" t="n">
        <v>1.70210871160419</v>
      </c>
      <c r="J1271" s="35" t="n">
        <v>-0.580582531891973</v>
      </c>
      <c r="K1271" s="35" t="n">
        <v>-1.43675441212885</v>
      </c>
      <c r="L1271" s="35" t="n">
        <v>-0.010519416077057</v>
      </c>
      <c r="M1271" s="35" t="n">
        <v>0.934140690863524</v>
      </c>
    </row>
    <row r="1272" customFormat="false" ht="15" hidden="false" customHeight="false" outlineLevel="0" collapsed="false">
      <c r="A1272" s="2" t="n">
        <v>1268</v>
      </c>
      <c r="B1272" s="35" t="n">
        <v>-1.93403353726313</v>
      </c>
      <c r="C1272" s="35" t="n">
        <v>1.39726920217021</v>
      </c>
      <c r="D1272" s="35" t="n">
        <v>-1.06278997099666</v>
      </c>
      <c r="E1272" s="35" t="n">
        <v>0.200594588416982</v>
      </c>
      <c r="F1272" s="35" t="n">
        <v>-1.79023181295887</v>
      </c>
      <c r="G1272" s="35" t="n">
        <v>1.64802019590645</v>
      </c>
      <c r="H1272" s="35" t="n">
        <v>-0.196420424331992</v>
      </c>
      <c r="I1272" s="35" t="n">
        <v>-1.31636230069391</v>
      </c>
      <c r="J1272" s="35" t="n">
        <v>-1.00259881092955</v>
      </c>
      <c r="K1272" s="35" t="n">
        <v>-0.258748408607905</v>
      </c>
      <c r="L1272" s="35" t="n">
        <v>-1.6535361133754</v>
      </c>
      <c r="M1272" s="35" t="n">
        <v>0.0549143659180297</v>
      </c>
    </row>
    <row r="1273" customFormat="false" ht="15" hidden="false" customHeight="false" outlineLevel="0" collapsed="false">
      <c r="A1273" s="2" t="n">
        <v>1269</v>
      </c>
      <c r="B1273" s="35" t="n">
        <v>0.317718199840016</v>
      </c>
      <c r="C1273" s="35" t="n">
        <v>0.923478989245003</v>
      </c>
      <c r="D1273" s="35" t="n">
        <v>-1.34320393324811</v>
      </c>
      <c r="E1273" s="35" t="n">
        <v>-0.682801038119503</v>
      </c>
      <c r="F1273" s="35" t="n">
        <v>-0.21862128778016</v>
      </c>
      <c r="G1273" s="35" t="n">
        <v>-0.733959885811523</v>
      </c>
      <c r="H1273" s="35" t="n">
        <v>0.155794007236661</v>
      </c>
      <c r="I1273" s="35" t="n">
        <v>1.44205243959689</v>
      </c>
      <c r="J1273" s="35" t="n">
        <v>-1.72646297552401</v>
      </c>
      <c r="K1273" s="35" t="n">
        <v>-1.36635464910525</v>
      </c>
      <c r="L1273" s="35" t="n">
        <v>-0.923304152631131</v>
      </c>
      <c r="M1273" s="35" t="n">
        <v>0.736271928495694</v>
      </c>
    </row>
    <row r="1274" customFormat="false" ht="15" hidden="false" customHeight="false" outlineLevel="0" collapsed="false">
      <c r="A1274" s="2" t="n">
        <v>1270</v>
      </c>
      <c r="B1274" s="35" t="n">
        <v>0.27913596222318</v>
      </c>
      <c r="C1274" s="35" t="n">
        <v>-1.75417468941936</v>
      </c>
      <c r="D1274" s="35" t="n">
        <v>1.31121922496001</v>
      </c>
      <c r="E1274" s="35" t="n">
        <v>0.585483967554923</v>
      </c>
      <c r="F1274" s="35" t="n">
        <v>-1.51952938593639</v>
      </c>
      <c r="G1274" s="35" t="n">
        <v>-0.130550220225301</v>
      </c>
      <c r="H1274" s="35" t="n">
        <v>0.654451784673658</v>
      </c>
      <c r="I1274" s="35" t="n">
        <v>-0.855905154412169</v>
      </c>
      <c r="J1274" s="35" t="n">
        <v>1.06234302691661</v>
      </c>
      <c r="K1274" s="35" t="n">
        <v>0.719178821738235</v>
      </c>
      <c r="L1274" s="35" t="n">
        <v>-0.447528586029442</v>
      </c>
      <c r="M1274" s="35" t="n">
        <v>2.95723796768464</v>
      </c>
    </row>
    <row r="1275" customFormat="false" ht="15" hidden="false" customHeight="false" outlineLevel="0" collapsed="false">
      <c r="A1275" s="2" t="n">
        <v>1271</v>
      </c>
      <c r="B1275" s="35" t="n">
        <v>0.859296895008326</v>
      </c>
      <c r="C1275" s="35" t="n">
        <v>0.615839293981903</v>
      </c>
      <c r="D1275" s="35" t="n">
        <v>0.874732441419725</v>
      </c>
      <c r="E1275" s="35" t="n">
        <v>-0.0642050196313623</v>
      </c>
      <c r="F1275" s="35" t="n">
        <v>-0.513053188221831</v>
      </c>
      <c r="G1275" s="35" t="n">
        <v>2.67365409265233</v>
      </c>
      <c r="H1275" s="35" t="n">
        <v>1.2774369469186</v>
      </c>
      <c r="I1275" s="35" t="n">
        <v>-0.428824784661012</v>
      </c>
      <c r="J1275" s="35" t="n">
        <v>0.392069071200219</v>
      </c>
      <c r="K1275" s="35" t="n">
        <v>0.064490668000344</v>
      </c>
      <c r="L1275" s="35" t="n">
        <v>-2.27680130522607</v>
      </c>
      <c r="M1275" s="35" t="n">
        <v>0.910036066714288</v>
      </c>
    </row>
    <row r="1276" customFormat="false" ht="15" hidden="false" customHeight="false" outlineLevel="0" collapsed="false">
      <c r="A1276" s="2" t="n">
        <v>1272</v>
      </c>
      <c r="B1276" s="35" t="n">
        <v>1.05632316908819</v>
      </c>
      <c r="C1276" s="35" t="n">
        <v>0.75615131052605</v>
      </c>
      <c r="D1276" s="35" t="n">
        <v>0.179138032407858</v>
      </c>
      <c r="E1276" s="35" t="n">
        <v>0.617061321219196</v>
      </c>
      <c r="F1276" s="35" t="n">
        <v>1.2452897634718</v>
      </c>
      <c r="G1276" s="35" t="n">
        <v>-0.590636894109891</v>
      </c>
      <c r="H1276" s="35" t="n">
        <v>-0.666254598220593</v>
      </c>
      <c r="I1276" s="35" t="n">
        <v>-0.652961597417757</v>
      </c>
      <c r="J1276" s="35" t="n">
        <v>1.6376489794467</v>
      </c>
      <c r="K1276" s="35" t="n">
        <v>-0.0713287017623069</v>
      </c>
      <c r="L1276" s="35" t="n">
        <v>0.609076889107589</v>
      </c>
      <c r="M1276" s="35" t="n">
        <v>-1.05133148888836</v>
      </c>
    </row>
    <row r="1277" customFormat="false" ht="15" hidden="false" customHeight="false" outlineLevel="0" collapsed="false">
      <c r="A1277" s="2" t="n">
        <v>1273</v>
      </c>
      <c r="B1277" s="35" t="n">
        <v>1.030493263797</v>
      </c>
      <c r="C1277" s="35" t="n">
        <v>1.75531272626466</v>
      </c>
      <c r="D1277" s="35" t="n">
        <v>-0.462584214310175</v>
      </c>
      <c r="E1277" s="35" t="n">
        <v>0.517409496250542</v>
      </c>
      <c r="F1277" s="35" t="n">
        <v>1.11352057172492</v>
      </c>
      <c r="G1277" s="35" t="n">
        <v>-0.0734332316494192</v>
      </c>
      <c r="H1277" s="35" t="n">
        <v>0.942842798887237</v>
      </c>
      <c r="I1277" s="35" t="n">
        <v>0.0663553845376075</v>
      </c>
      <c r="J1277" s="35" t="n">
        <v>-0.904209144375272</v>
      </c>
      <c r="K1277" s="35" t="n">
        <v>2.25117402815793</v>
      </c>
      <c r="L1277" s="35" t="n">
        <v>-2.09589097743408</v>
      </c>
      <c r="M1277" s="35" t="n">
        <v>0.840940484019367</v>
      </c>
      <c r="U1277" s="36" t="n">
        <v>82.8552441729024</v>
      </c>
    </row>
    <row r="1278" customFormat="false" ht="15" hidden="false" customHeight="false" outlineLevel="0" collapsed="false">
      <c r="A1278" s="2" t="n">
        <v>1274</v>
      </c>
      <c r="B1278" s="35" t="n">
        <v>0.502645857701976</v>
      </c>
      <c r="C1278" s="35" t="n">
        <v>-0.321907179186373</v>
      </c>
      <c r="D1278" s="35" t="n">
        <v>-0.862522460343106</v>
      </c>
      <c r="E1278" s="35" t="n">
        <v>-2.612898742881</v>
      </c>
      <c r="F1278" s="35" t="n">
        <v>-0.116446482244853</v>
      </c>
      <c r="G1278" s="35" t="n">
        <v>-0.0842003642983311</v>
      </c>
      <c r="H1278" s="35" t="n">
        <v>0.328943786581858</v>
      </c>
      <c r="I1278" s="35" t="n">
        <v>-1.81410690888863</v>
      </c>
      <c r="J1278" s="35" t="n">
        <v>1.19591325315086</v>
      </c>
      <c r="K1278" s="35" t="n">
        <v>-1.34134105480405</v>
      </c>
      <c r="L1278" s="35" t="n">
        <v>-0.715897939305019</v>
      </c>
      <c r="M1278" s="35" t="n">
        <v>0.255276235284721</v>
      </c>
      <c r="N1278" s="36" t="n">
        <v>63.8474597010827</v>
      </c>
      <c r="U1278" s="36" t="n">
        <v>169.142730524411</v>
      </c>
    </row>
    <row r="1279" customFormat="false" ht="15" hidden="false" customHeight="false" outlineLevel="0" collapsed="false">
      <c r="A1279" s="2" t="n">
        <v>1275</v>
      </c>
      <c r="B1279" s="35" t="n">
        <v>2.05298234907475</v>
      </c>
      <c r="C1279" s="35" t="n">
        <v>0.692512574023648</v>
      </c>
      <c r="D1279" s="35" t="n">
        <v>-1.46525281639627</v>
      </c>
      <c r="E1279" s="35" t="n">
        <v>0.691537781187446</v>
      </c>
      <c r="F1279" s="35" t="n">
        <v>0.73578088572898</v>
      </c>
      <c r="G1279" s="35" t="n">
        <v>0.00671301474607758</v>
      </c>
      <c r="H1279" s="35" t="n">
        <v>0.0778096396665785</v>
      </c>
      <c r="I1279" s="35" t="n">
        <v>1.96047176246939</v>
      </c>
      <c r="J1279" s="35" t="n">
        <v>0.230571812926691</v>
      </c>
      <c r="K1279" s="35" t="n">
        <v>1.24945386845554</v>
      </c>
      <c r="L1279" s="35" t="n">
        <v>1.08715038598774</v>
      </c>
      <c r="M1279" s="35" t="n">
        <v>0.519205945430295</v>
      </c>
      <c r="X1279" s="36" t="n">
        <v>82.1434917110675</v>
      </c>
    </row>
    <row r="1280" customFormat="false" ht="15" hidden="false" customHeight="false" outlineLevel="0" collapsed="false">
      <c r="A1280" s="2" t="n">
        <v>1276</v>
      </c>
      <c r="B1280" s="35" t="n">
        <v>-0.117497573213605</v>
      </c>
      <c r="C1280" s="35" t="n">
        <v>-0.695034813964506</v>
      </c>
      <c r="D1280" s="35" t="n">
        <v>0.744615987314901</v>
      </c>
      <c r="E1280" s="35" t="n">
        <v>0.412865704064527</v>
      </c>
      <c r="F1280" s="35" t="n">
        <v>-1.19205133265887</v>
      </c>
      <c r="G1280" s="35" t="n">
        <v>0.430561219242934</v>
      </c>
      <c r="H1280" s="35" t="n">
        <v>0.83216088361358</v>
      </c>
      <c r="I1280" s="35" t="n">
        <v>0.555563406976229</v>
      </c>
      <c r="J1280" s="35" t="n">
        <v>0.503942038867736</v>
      </c>
      <c r="K1280" s="35" t="n">
        <v>-0.00979555381708827</v>
      </c>
      <c r="L1280" s="35" t="n">
        <v>0.286138896006871</v>
      </c>
      <c r="M1280" s="35" t="n">
        <v>0.734590930106902</v>
      </c>
    </row>
    <row r="1281" customFormat="false" ht="15" hidden="false" customHeight="false" outlineLevel="0" collapsed="false">
      <c r="A1281" s="2" t="n">
        <v>1277</v>
      </c>
      <c r="B1281" s="35" t="n">
        <v>-0.629170969992875</v>
      </c>
      <c r="C1281" s="35" t="n">
        <v>0.405916566931872</v>
      </c>
      <c r="D1281" s="35" t="n">
        <v>-0.106686010643571</v>
      </c>
      <c r="E1281" s="35" t="n">
        <v>0.235071157475714</v>
      </c>
      <c r="F1281" s="35" t="n">
        <v>0.391523169205071</v>
      </c>
      <c r="G1281" s="35" t="n">
        <v>1.22893604695986</v>
      </c>
      <c r="H1281" s="35" t="n">
        <v>-1.00138762099603</v>
      </c>
      <c r="I1281" s="35" t="n">
        <v>0.221182562371087</v>
      </c>
      <c r="J1281" s="35" t="n">
        <v>0.456712174445725</v>
      </c>
      <c r="K1281" s="35" t="n">
        <v>-0.687971050622999</v>
      </c>
      <c r="L1281" s="35" t="n">
        <v>0.280303419621224</v>
      </c>
      <c r="M1281" s="35" t="n">
        <v>0.713460127259299</v>
      </c>
    </row>
    <row r="1282" customFormat="false" ht="15" hidden="false" customHeight="false" outlineLevel="0" collapsed="false">
      <c r="A1282" s="2" t="n">
        <v>1278</v>
      </c>
      <c r="B1282" s="35" t="n">
        <v>-1.21593250906846</v>
      </c>
      <c r="C1282" s="35" t="n">
        <v>1.07349972711785</v>
      </c>
      <c r="D1282" s="35" t="n">
        <v>-1.12026883685716</v>
      </c>
      <c r="E1282" s="35" t="n">
        <v>-1.5067902738417</v>
      </c>
      <c r="F1282" s="35" t="n">
        <v>0.477891332641961</v>
      </c>
      <c r="G1282" s="35" t="n">
        <v>0.359789073445421</v>
      </c>
      <c r="H1282" s="35" t="n">
        <v>-1.29044679284689</v>
      </c>
      <c r="I1282" s="35" t="n">
        <v>-1.02374842593647</v>
      </c>
      <c r="J1282" s="35" t="n">
        <v>0.724692761450373</v>
      </c>
      <c r="K1282" s="35" t="n">
        <v>-0.325192916715208</v>
      </c>
      <c r="L1282" s="35" t="n">
        <v>-0.853587850056639</v>
      </c>
      <c r="M1282" s="35" t="n">
        <v>0.0326999748962508</v>
      </c>
    </row>
    <row r="1283" customFormat="false" ht="15" hidden="false" customHeight="false" outlineLevel="0" collapsed="false">
      <c r="A1283" s="2" t="n">
        <v>1279</v>
      </c>
      <c r="B1283" s="35" t="n">
        <v>-0.332080513764224</v>
      </c>
      <c r="C1283" s="35" t="n">
        <v>-0.90933393105923</v>
      </c>
      <c r="D1283" s="35" t="n">
        <v>-2.25091377219157</v>
      </c>
      <c r="E1283" s="35" t="n">
        <v>1.5886484464121</v>
      </c>
      <c r="F1283" s="35" t="n">
        <v>1.58966028880444</v>
      </c>
      <c r="G1283" s="35" t="n">
        <v>-1.62987103488492</v>
      </c>
      <c r="H1283" s="35" t="n">
        <v>0.461223348158969</v>
      </c>
      <c r="I1283" s="35" t="n">
        <v>-0.571812051524401</v>
      </c>
      <c r="J1283" s="35" t="n">
        <v>1.04809628594057</v>
      </c>
      <c r="K1283" s="35" t="n">
        <v>0.846479560291229</v>
      </c>
      <c r="L1283" s="35" t="n">
        <v>-0.918479527730281</v>
      </c>
      <c r="M1283" s="35" t="n">
        <v>-0.443830842829497</v>
      </c>
    </row>
    <row r="1284" customFormat="false" ht="15" hidden="false" customHeight="false" outlineLevel="0" collapsed="false">
      <c r="A1284" s="2" t="n">
        <v>1280</v>
      </c>
      <c r="B1284" s="35" t="n">
        <v>0.836222988581346</v>
      </c>
      <c r="C1284" s="35" t="n">
        <v>0.220101742273261</v>
      </c>
      <c r="D1284" s="35" t="n">
        <v>-0.637461657181336</v>
      </c>
      <c r="E1284" s="35" t="n">
        <v>0.581404570813927</v>
      </c>
      <c r="F1284" s="35" t="n">
        <v>0.324489213220099</v>
      </c>
      <c r="G1284" s="35" t="n">
        <v>-1.58375656838999</v>
      </c>
      <c r="H1284" s="35" t="n">
        <v>0.733476691656844</v>
      </c>
      <c r="I1284" s="35" t="n">
        <v>-0.496689485405549</v>
      </c>
      <c r="J1284" s="35" t="n">
        <v>1.74170625321807</v>
      </c>
      <c r="K1284" s="35" t="n">
        <v>-0.845492707187604</v>
      </c>
      <c r="L1284" s="35" t="n">
        <v>-0.320208181536117</v>
      </c>
      <c r="M1284" s="35" t="n">
        <v>-0.169956955297167</v>
      </c>
    </row>
    <row r="1285" customFormat="false" ht="15" hidden="false" customHeight="false" outlineLevel="0" collapsed="false">
      <c r="A1285" s="2" t="n">
        <v>1281</v>
      </c>
      <c r="B1285" s="35" t="n">
        <v>0.0902264923295381</v>
      </c>
      <c r="C1285" s="35" t="n">
        <v>0.664369656717462</v>
      </c>
      <c r="D1285" s="35" t="n">
        <v>-1.41460637269165</v>
      </c>
      <c r="E1285" s="35" t="n">
        <v>0.748833240704648</v>
      </c>
      <c r="F1285" s="35" t="n">
        <v>1.01809980253963</v>
      </c>
      <c r="G1285" s="35" t="n">
        <v>-0.0187150712378722</v>
      </c>
      <c r="H1285" s="35" t="n">
        <v>1.52301608325725</v>
      </c>
      <c r="I1285" s="35" t="n">
        <v>-1.15058027238214</v>
      </c>
      <c r="J1285" s="35" t="n">
        <v>1.18524302562225</v>
      </c>
      <c r="K1285" s="35" t="n">
        <v>-0.94086897975986</v>
      </c>
      <c r="L1285" s="35" t="n">
        <v>1.03681228687481</v>
      </c>
      <c r="M1285" s="35" t="n">
        <v>-1.59579117615849</v>
      </c>
    </row>
    <row r="1286" customFormat="false" ht="15" hidden="false" customHeight="false" outlineLevel="0" collapsed="false">
      <c r="A1286" s="2" t="n">
        <v>1282</v>
      </c>
      <c r="B1286" s="35" t="n">
        <v>1.47105877099461</v>
      </c>
      <c r="C1286" s="35" t="n">
        <v>-1.15029360800776</v>
      </c>
      <c r="D1286" s="35" t="n">
        <v>1.62224523716184</v>
      </c>
      <c r="E1286" s="35" t="n">
        <v>-0.0717511856929834</v>
      </c>
      <c r="F1286" s="35" t="n">
        <v>1.50774125878005</v>
      </c>
      <c r="G1286" s="35" t="n">
        <v>1.41000847883403</v>
      </c>
      <c r="H1286" s="35" t="n">
        <v>-0.451081400839099</v>
      </c>
      <c r="I1286" s="35" t="n">
        <v>-1.63737128257016</v>
      </c>
      <c r="J1286" s="35" t="n">
        <v>0.278273352251244</v>
      </c>
      <c r="K1286" s="35" t="n">
        <v>0.0750692228375795</v>
      </c>
      <c r="L1286" s="35" t="n">
        <v>-0.211347047969327</v>
      </c>
      <c r="M1286" s="35" t="n">
        <v>-0.00654697595436323</v>
      </c>
    </row>
    <row r="1287" customFormat="false" ht="15" hidden="false" customHeight="false" outlineLevel="0" collapsed="false">
      <c r="A1287" s="2" t="n">
        <v>1283</v>
      </c>
      <c r="B1287" s="35" t="n">
        <v>0.0634197355019983</v>
      </c>
      <c r="C1287" s="35" t="n">
        <v>1.81833833524032</v>
      </c>
      <c r="D1287" s="35" t="n">
        <v>-1.15360164166014</v>
      </c>
      <c r="E1287" s="35" t="n">
        <v>0.055925155206092</v>
      </c>
      <c r="F1287" s="35" t="n">
        <v>-2.24861441309641</v>
      </c>
      <c r="G1287" s="35" t="n">
        <v>-0.758421387816748</v>
      </c>
      <c r="H1287" s="35" t="n">
        <v>-0.657194193921435</v>
      </c>
      <c r="I1287" s="35" t="n">
        <v>2.12552286372938</v>
      </c>
      <c r="J1287" s="35" t="n">
        <v>1.68247037233008</v>
      </c>
      <c r="K1287" s="35" t="n">
        <v>2.01936431500383</v>
      </c>
      <c r="L1287" s="35" t="n">
        <v>2.06013515239589</v>
      </c>
      <c r="M1287" s="35" t="n">
        <v>-0.0819132809230509</v>
      </c>
    </row>
    <row r="1288" customFormat="false" ht="15" hidden="false" customHeight="false" outlineLevel="0" collapsed="false">
      <c r="A1288" s="2" t="n">
        <v>1284</v>
      </c>
      <c r="B1288" s="35" t="n">
        <v>-0.463364655289455</v>
      </c>
      <c r="C1288" s="35" t="n">
        <v>-2.18186207994338</v>
      </c>
      <c r="D1288" s="35" t="n">
        <v>-1.091891365002</v>
      </c>
      <c r="E1288" s="35" t="n">
        <v>1.55491640167304</v>
      </c>
      <c r="F1288" s="35" t="n">
        <v>0.0732246778451761</v>
      </c>
      <c r="G1288" s="35" t="n">
        <v>-0.444862482206055</v>
      </c>
      <c r="H1288" s="35" t="n">
        <v>0.0655356055708853</v>
      </c>
      <c r="I1288" s="35" t="n">
        <v>-0.0751265506288396</v>
      </c>
      <c r="J1288" s="35" t="n">
        <v>-1.2103862189949</v>
      </c>
      <c r="K1288" s="35" t="n">
        <v>0.0475979066206456</v>
      </c>
      <c r="L1288" s="35" t="n">
        <v>0.447505507997792</v>
      </c>
      <c r="M1288" s="35" t="n">
        <v>-0.631805085925632</v>
      </c>
    </row>
    <row r="1289" customFormat="false" ht="15" hidden="false" customHeight="false" outlineLevel="0" collapsed="false">
      <c r="A1289" s="2" t="n">
        <v>1285</v>
      </c>
      <c r="B1289" s="35" t="n">
        <v>1.59867890906018</v>
      </c>
      <c r="C1289" s="35" t="n">
        <v>1.26863854982136</v>
      </c>
      <c r="D1289" s="35" t="n">
        <v>0.798183881272656</v>
      </c>
      <c r="E1289" s="35" t="n">
        <v>1.42784645600244</v>
      </c>
      <c r="F1289" s="35" t="n">
        <v>-0.0150471598387416</v>
      </c>
      <c r="G1289" s="35" t="n">
        <v>-2.54147690757624</v>
      </c>
      <c r="H1289" s="35" t="n">
        <v>1.82173702842444</v>
      </c>
      <c r="I1289" s="35" t="n">
        <v>-0.666829469211174</v>
      </c>
      <c r="J1289" s="35" t="n">
        <v>-0.685856428015796</v>
      </c>
      <c r="K1289" s="35" t="n">
        <v>0.935547638491762</v>
      </c>
      <c r="L1289" s="35" t="n">
        <v>0.23200104278914</v>
      </c>
      <c r="M1289" s="35" t="n">
        <v>-1.66474932142918</v>
      </c>
      <c r="S1289" s="36" t="n">
        <v>215.872084823303</v>
      </c>
    </row>
    <row r="1290" customFormat="false" ht="15" hidden="false" customHeight="false" outlineLevel="0" collapsed="false">
      <c r="A1290" s="2" t="n">
        <v>1286</v>
      </c>
      <c r="B1290" s="35" t="n">
        <v>-0.119469136901668</v>
      </c>
      <c r="C1290" s="35" t="n">
        <v>-0.158437373705352</v>
      </c>
      <c r="D1290" s="35" t="n">
        <v>-0.289325471936821</v>
      </c>
      <c r="E1290" s="35" t="n">
        <v>0.0293804061278996</v>
      </c>
      <c r="F1290" s="35" t="n">
        <v>-0.572524814400537</v>
      </c>
      <c r="G1290" s="35" t="n">
        <v>0.102172245584891</v>
      </c>
      <c r="H1290" s="35" t="n">
        <v>1.34605231213986</v>
      </c>
      <c r="I1290" s="35" t="n">
        <v>0.456759718255087</v>
      </c>
      <c r="J1290" s="35" t="n">
        <v>0.721807302093906</v>
      </c>
      <c r="K1290" s="35" t="n">
        <v>0.107910686108132</v>
      </c>
      <c r="L1290" s="35" t="n">
        <v>-0.75669772667509</v>
      </c>
      <c r="M1290" s="35" t="n">
        <v>0.486435533332779</v>
      </c>
    </row>
    <row r="1291" customFormat="false" ht="15" hidden="false" customHeight="false" outlineLevel="0" collapsed="false">
      <c r="A1291" s="2" t="n">
        <v>1287</v>
      </c>
      <c r="B1291" s="35" t="n">
        <v>1.22869392508777</v>
      </c>
      <c r="C1291" s="35" t="n">
        <v>0.107993269847073</v>
      </c>
      <c r="D1291" s="35" t="n">
        <v>0.171298429309385</v>
      </c>
      <c r="E1291" s="35" t="n">
        <v>1.22896787326157</v>
      </c>
      <c r="F1291" s="35" t="n">
        <v>0.705639607385893</v>
      </c>
      <c r="G1291" s="35" t="n">
        <v>1.3930448139706</v>
      </c>
      <c r="H1291" s="35" t="n">
        <v>0.781746011476925</v>
      </c>
      <c r="I1291" s="35" t="n">
        <v>-0.990846204335445</v>
      </c>
      <c r="J1291" s="35" t="n">
        <v>0.273439341542556</v>
      </c>
      <c r="K1291" s="35" t="n">
        <v>-0.357584333011371</v>
      </c>
      <c r="L1291" s="35" t="n">
        <v>-2.58282658809457</v>
      </c>
      <c r="M1291" s="35" t="n">
        <v>0.312060473339245</v>
      </c>
      <c r="Q1291" s="36" t="n">
        <v>51.8997149907791</v>
      </c>
    </row>
    <row r="1292" customFormat="false" ht="15" hidden="false" customHeight="false" outlineLevel="0" collapsed="false">
      <c r="A1292" s="2" t="n">
        <v>1288</v>
      </c>
      <c r="B1292" s="35" t="n">
        <v>-2.15682585656008</v>
      </c>
      <c r="C1292" s="35" t="n">
        <v>-1.67717606262436</v>
      </c>
      <c r="D1292" s="35" t="n">
        <v>0.226882620072105</v>
      </c>
      <c r="E1292" s="35" t="n">
        <v>-1.17324027344079</v>
      </c>
      <c r="F1292" s="35" t="n">
        <v>-0.441686822886311</v>
      </c>
      <c r="G1292" s="35" t="n">
        <v>0.122682690515912</v>
      </c>
      <c r="H1292" s="35" t="n">
        <v>0.4005107717932</v>
      </c>
      <c r="I1292" s="35" t="n">
        <v>-0.225261611438366</v>
      </c>
      <c r="J1292" s="35" t="n">
        <v>0.504479659104605</v>
      </c>
      <c r="K1292" s="35" t="n">
        <v>-0.113122342782166</v>
      </c>
      <c r="L1292" s="35" t="n">
        <v>2.93642384875097</v>
      </c>
      <c r="M1292" s="35" t="n">
        <v>0.864147435485173</v>
      </c>
      <c r="N1292" s="36" t="n">
        <v>47.8325832199706</v>
      </c>
    </row>
    <row r="1293" customFormat="false" ht="15" hidden="false" customHeight="false" outlineLevel="0" collapsed="false">
      <c r="A1293" s="2" t="n">
        <v>1289</v>
      </c>
      <c r="B1293" s="35" t="n">
        <v>-1.22180196391922</v>
      </c>
      <c r="C1293" s="35" t="n">
        <v>-0.503687792204064</v>
      </c>
      <c r="D1293" s="35" t="n">
        <v>0.380647277768401</v>
      </c>
      <c r="E1293" s="35" t="n">
        <v>-0.08470086791394</v>
      </c>
      <c r="F1293" s="35" t="n">
        <v>0.476613708660949</v>
      </c>
      <c r="G1293" s="35" t="n">
        <v>-0.140935551747485</v>
      </c>
      <c r="H1293" s="35" t="n">
        <v>-1.33051567910453</v>
      </c>
      <c r="I1293" s="35" t="n">
        <v>-1.07992396098377</v>
      </c>
      <c r="J1293" s="35" t="n">
        <v>-1.76306607338984</v>
      </c>
      <c r="K1293" s="35" t="n">
        <v>0.819763493634922</v>
      </c>
      <c r="L1293" s="35" t="n">
        <v>0.757402377776945</v>
      </c>
      <c r="M1293" s="35" t="n">
        <v>0.809256790240337</v>
      </c>
    </row>
    <row r="1294" customFormat="false" ht="15" hidden="false" customHeight="false" outlineLevel="0" collapsed="false">
      <c r="A1294" s="2" t="n">
        <v>1290</v>
      </c>
      <c r="B1294" s="35" t="n">
        <v>-0.437786246109905</v>
      </c>
      <c r="C1294" s="35" t="n">
        <v>0.595658107566477</v>
      </c>
      <c r="D1294" s="35" t="n">
        <v>-0.655790199317473</v>
      </c>
      <c r="E1294" s="35" t="n">
        <v>-0.52999880304768</v>
      </c>
      <c r="F1294" s="35" t="n">
        <v>-1.84310700386431</v>
      </c>
      <c r="G1294" s="35" t="n">
        <v>0.0284343331995412</v>
      </c>
      <c r="H1294" s="35" t="n">
        <v>1.30413290580537</v>
      </c>
      <c r="I1294" s="35" t="n">
        <v>-0.235301326563188</v>
      </c>
      <c r="J1294" s="35" t="n">
        <v>0.177983258989528</v>
      </c>
      <c r="K1294" s="35" t="n">
        <v>2.38954288950526</v>
      </c>
      <c r="L1294" s="35" t="n">
        <v>-0.464728471394442</v>
      </c>
      <c r="M1294" s="35" t="n">
        <v>-1.87142068928873</v>
      </c>
    </row>
    <row r="1295" customFormat="false" ht="15" hidden="false" customHeight="false" outlineLevel="0" collapsed="false">
      <c r="A1295" s="2" t="n">
        <v>1291</v>
      </c>
      <c r="B1295" s="35" t="n">
        <v>-0.953075697336296</v>
      </c>
      <c r="C1295" s="35" t="n">
        <v>1.55463626579425</v>
      </c>
      <c r="D1295" s="35" t="n">
        <v>0.0937772426902639</v>
      </c>
      <c r="E1295" s="35" t="n">
        <v>0.263886639396018</v>
      </c>
      <c r="F1295" s="35" t="n">
        <v>-0.82593330907772</v>
      </c>
      <c r="G1295" s="35" t="n">
        <v>-0.914212896258121</v>
      </c>
      <c r="H1295" s="35" t="n">
        <v>-1.53983313792024</v>
      </c>
      <c r="I1295" s="35" t="n">
        <v>-0.715785125114466</v>
      </c>
      <c r="J1295" s="35" t="n">
        <v>-0.0600513625371708</v>
      </c>
      <c r="K1295" s="35" t="n">
        <v>0.570462514431639</v>
      </c>
      <c r="L1295" s="35" t="n">
        <v>1.1415572725567</v>
      </c>
      <c r="M1295" s="35" t="n">
        <v>0.392738544726078</v>
      </c>
    </row>
    <row r="1296" customFormat="false" ht="15" hidden="false" customHeight="false" outlineLevel="0" collapsed="false">
      <c r="A1296" s="2" t="n">
        <v>1292</v>
      </c>
      <c r="B1296" s="35" t="n">
        <v>0.332172422983146</v>
      </c>
      <c r="C1296" s="35" t="n">
        <v>-0.373501776413765</v>
      </c>
      <c r="D1296" s="35" t="n">
        <v>-1.19859229029539</v>
      </c>
      <c r="E1296" s="35" t="n">
        <v>-0.435497883505538</v>
      </c>
      <c r="F1296" s="35" t="n">
        <v>-1.20478248622253</v>
      </c>
      <c r="G1296" s="35" t="n">
        <v>1.21026454424674</v>
      </c>
      <c r="H1296" s="35" t="n">
        <v>0.944193355718145</v>
      </c>
      <c r="I1296" s="35" t="n">
        <v>1.3196143347665</v>
      </c>
      <c r="J1296" s="35" t="n">
        <v>2.28393848895758</v>
      </c>
      <c r="K1296" s="35" t="n">
        <v>0.649846652582017</v>
      </c>
      <c r="L1296" s="35" t="n">
        <v>-0.836231193787013</v>
      </c>
      <c r="M1296" s="35" t="n">
        <v>-1.01252137920894</v>
      </c>
    </row>
    <row r="1297" customFormat="false" ht="15" hidden="false" customHeight="false" outlineLevel="0" collapsed="false">
      <c r="A1297" s="2" t="n">
        <v>1293</v>
      </c>
      <c r="B1297" s="35" t="n">
        <v>0.164904173658586</v>
      </c>
      <c r="C1297" s="35" t="n">
        <v>0.647089331757988</v>
      </c>
      <c r="D1297" s="35" t="n">
        <v>-1.00360155685961</v>
      </c>
      <c r="E1297" s="35" t="n">
        <v>-0.309656701896232</v>
      </c>
      <c r="F1297" s="35" t="n">
        <v>1.00504595858867</v>
      </c>
      <c r="G1297" s="35" t="n">
        <v>-2.41716765305351</v>
      </c>
      <c r="H1297" s="35" t="n">
        <v>-1.22092033994901</v>
      </c>
      <c r="I1297" s="35" t="n">
        <v>0.760603434904455</v>
      </c>
      <c r="J1297" s="35" t="n">
        <v>-0.580925222232179</v>
      </c>
      <c r="K1297" s="35" t="n">
        <v>-0.73704498651376</v>
      </c>
      <c r="L1297" s="35" t="n">
        <v>0.308407987066909</v>
      </c>
      <c r="M1297" s="35" t="n">
        <v>1.95116016129461</v>
      </c>
    </row>
    <row r="1298" customFormat="false" ht="15" hidden="false" customHeight="false" outlineLevel="0" collapsed="false">
      <c r="A1298" s="2" t="n">
        <v>1294</v>
      </c>
      <c r="B1298" s="35" t="n">
        <v>0.309105082520015</v>
      </c>
      <c r="C1298" s="35" t="n">
        <v>0.977253744202355</v>
      </c>
      <c r="D1298" s="35" t="n">
        <v>0.842306898017929</v>
      </c>
      <c r="E1298" s="35" t="n">
        <v>-0.0560313525780824</v>
      </c>
      <c r="F1298" s="35" t="n">
        <v>0.16501208358239</v>
      </c>
      <c r="G1298" s="35" t="n">
        <v>-0.865750055114091</v>
      </c>
      <c r="H1298" s="35" t="n">
        <v>-0.092256369625257</v>
      </c>
      <c r="I1298" s="35" t="n">
        <v>-2.29743437816958</v>
      </c>
      <c r="J1298" s="35" t="n">
        <v>0.00364780221092444</v>
      </c>
      <c r="K1298" s="35" t="n">
        <v>1.29032064829809</v>
      </c>
      <c r="L1298" s="35" t="n">
        <v>-0.77002037019603</v>
      </c>
      <c r="M1298" s="35" t="n">
        <v>0.206883398389169</v>
      </c>
      <c r="V1298" s="36" t="n">
        <v>168.781935410943</v>
      </c>
    </row>
    <row r="1299" customFormat="false" ht="15" hidden="false" customHeight="false" outlineLevel="0" collapsed="false">
      <c r="A1299" s="2" t="n">
        <v>1295</v>
      </c>
      <c r="B1299" s="35" t="n">
        <v>-0.799871132348347</v>
      </c>
      <c r="C1299" s="35" t="n">
        <v>1.11571479300581</v>
      </c>
      <c r="D1299" s="35" t="n">
        <v>0.681664412175067</v>
      </c>
      <c r="E1299" s="35" t="n">
        <v>-1.55722090029826</v>
      </c>
      <c r="F1299" s="35" t="n">
        <v>-0.0559452965146935</v>
      </c>
      <c r="G1299" s="35" t="n">
        <v>-1.83496126245089</v>
      </c>
      <c r="H1299" s="35" t="n">
        <v>-0.508045041824932</v>
      </c>
      <c r="I1299" s="35" t="n">
        <v>-0.421890143544208</v>
      </c>
      <c r="J1299" s="35" t="n">
        <v>-0.246803438272373</v>
      </c>
      <c r="K1299" s="35" t="n">
        <v>-1.40244801075048</v>
      </c>
      <c r="L1299" s="35" t="n">
        <v>1.28453545346134</v>
      </c>
      <c r="M1299" s="35" t="n">
        <v>0.592872149426013</v>
      </c>
    </row>
    <row r="1300" customFormat="false" ht="15" hidden="false" customHeight="false" outlineLevel="0" collapsed="false">
      <c r="A1300" s="2" t="n">
        <v>1296</v>
      </c>
      <c r="B1300" s="35" t="n">
        <v>-0.78109642151188</v>
      </c>
      <c r="C1300" s="35" t="n">
        <v>-2.33350084849203</v>
      </c>
      <c r="D1300" s="35" t="n">
        <v>1.77929677166703</v>
      </c>
      <c r="E1300" s="35" t="n">
        <v>0.502279047085069</v>
      </c>
      <c r="F1300" s="35" t="n">
        <v>-0.453915806818787</v>
      </c>
      <c r="G1300" s="35" t="n">
        <v>-1.02608714651409</v>
      </c>
      <c r="H1300" s="35" t="n">
        <v>-1.25962567079105</v>
      </c>
      <c r="I1300" s="35" t="n">
        <v>-1.61154741227934</v>
      </c>
      <c r="J1300" s="35" t="n">
        <v>1.72418434516754</v>
      </c>
      <c r="K1300" s="35" t="n">
        <v>0.700832455836777</v>
      </c>
      <c r="L1300" s="35" t="n">
        <v>-0.570664082904202</v>
      </c>
      <c r="M1300" s="35" t="n">
        <v>0.247234765794553</v>
      </c>
    </row>
    <row r="1301" customFormat="false" ht="15" hidden="false" customHeight="false" outlineLevel="0" collapsed="false">
      <c r="A1301" s="2" t="n">
        <v>1297</v>
      </c>
      <c r="B1301" s="35" t="n">
        <v>-0.572583326094189</v>
      </c>
      <c r="C1301" s="35" t="n">
        <v>-0.45674437162682</v>
      </c>
      <c r="D1301" s="35" t="n">
        <v>-1.89543921495214</v>
      </c>
      <c r="E1301" s="35" t="n">
        <v>2.31536797567076</v>
      </c>
      <c r="F1301" s="35" t="n">
        <v>-0.409385249220462</v>
      </c>
      <c r="G1301" s="35" t="n">
        <v>0.946857087025802</v>
      </c>
      <c r="H1301" s="35" t="n">
        <v>-2.22512445615511</v>
      </c>
      <c r="I1301" s="35" t="n">
        <v>-1.11965226527786</v>
      </c>
      <c r="J1301" s="35" t="n">
        <v>0.713371889444292</v>
      </c>
      <c r="K1301" s="35" t="n">
        <v>0.837776861789391</v>
      </c>
      <c r="L1301" s="35" t="n">
        <v>0.916897490216127</v>
      </c>
      <c r="M1301" s="35" t="n">
        <v>-0.0618476324186478</v>
      </c>
    </row>
    <row r="1302" customFormat="false" ht="15" hidden="false" customHeight="false" outlineLevel="0" collapsed="false">
      <c r="A1302" s="2" t="n">
        <v>1298</v>
      </c>
      <c r="B1302" s="35" t="n">
        <v>1.56377176139783</v>
      </c>
      <c r="C1302" s="35" t="n">
        <v>1.52617445241969</v>
      </c>
      <c r="D1302" s="35" t="n">
        <v>-0.723463804894117</v>
      </c>
      <c r="E1302" s="35" t="n">
        <v>-0.305124653500358</v>
      </c>
      <c r="F1302" s="35" t="n">
        <v>0.221930723982003</v>
      </c>
      <c r="G1302" s="35" t="n">
        <v>-0.0192768890751559</v>
      </c>
      <c r="H1302" s="35" t="n">
        <v>0.948043923259594</v>
      </c>
      <c r="I1302" s="35" t="n">
        <v>0.993872394800294</v>
      </c>
      <c r="J1302" s="35" t="n">
        <v>-0.207237346276259</v>
      </c>
      <c r="K1302" s="35" t="n">
        <v>-2.88581328821598</v>
      </c>
      <c r="L1302" s="35" t="n">
        <v>1.46586318825624</v>
      </c>
      <c r="M1302" s="35" t="n">
        <v>0.817096253968826</v>
      </c>
    </row>
    <row r="1303" customFormat="false" ht="15" hidden="false" customHeight="false" outlineLevel="0" collapsed="false">
      <c r="A1303" s="2" t="n">
        <v>1299</v>
      </c>
      <c r="B1303" s="35" t="n">
        <v>-0.220606373436978</v>
      </c>
      <c r="C1303" s="35" t="n">
        <v>-0.0287157092126051</v>
      </c>
      <c r="D1303" s="35" t="n">
        <v>0.734385318357711</v>
      </c>
      <c r="E1303" s="35" t="n">
        <v>-2.66081360344087</v>
      </c>
      <c r="F1303" s="35" t="n">
        <v>0.349924877053424</v>
      </c>
      <c r="G1303" s="35" t="n">
        <v>0.0446229870297719</v>
      </c>
      <c r="H1303" s="35" t="n">
        <v>-1.62219680966531</v>
      </c>
      <c r="I1303" s="35" t="n">
        <v>0.0326431224580232</v>
      </c>
      <c r="J1303" s="35" t="n">
        <v>-0.945881382980163</v>
      </c>
      <c r="K1303" s="35" t="n">
        <v>0.202856518794916</v>
      </c>
      <c r="L1303" s="35" t="n">
        <v>-0.00425614969495753</v>
      </c>
      <c r="M1303" s="35" t="n">
        <v>1.87132575787632</v>
      </c>
    </row>
    <row r="1304" customFormat="false" ht="15" hidden="false" customHeight="false" outlineLevel="0" collapsed="false">
      <c r="A1304" s="2" t="n">
        <v>1300</v>
      </c>
      <c r="B1304" s="35" t="n">
        <v>0.974885329056147</v>
      </c>
      <c r="C1304" s="35" t="n">
        <v>0.0951901357915098</v>
      </c>
      <c r="D1304" s="35" t="n">
        <v>0.37105214717274</v>
      </c>
      <c r="E1304" s="35" t="n">
        <v>-0.998585884923375</v>
      </c>
      <c r="F1304" s="35" t="n">
        <v>-0.644527398996641</v>
      </c>
      <c r="G1304" s="35" t="n">
        <v>0.189600269099461</v>
      </c>
      <c r="H1304" s="35" t="n">
        <v>0.495412470576749</v>
      </c>
      <c r="I1304" s="35" t="n">
        <v>0.759309452021439</v>
      </c>
      <c r="J1304" s="35" t="n">
        <v>0.499196844842827</v>
      </c>
      <c r="K1304" s="35" t="n">
        <v>-1.05226032451565</v>
      </c>
      <c r="L1304" s="35" t="n">
        <v>0.580668375872901</v>
      </c>
      <c r="M1304" s="35" t="n">
        <v>0.930993794762325</v>
      </c>
      <c r="Y1304" s="36" t="n">
        <v>51.8962446755029</v>
      </c>
    </row>
    <row r="1305" customFormat="false" ht="15" hidden="false" customHeight="false" outlineLevel="0" collapsed="false">
      <c r="A1305" s="2" t="n">
        <v>1301</v>
      </c>
      <c r="B1305" s="35" t="n">
        <v>-0.768311847380327</v>
      </c>
      <c r="C1305" s="35" t="n">
        <v>-0.988841705354315</v>
      </c>
      <c r="D1305" s="35" t="n">
        <v>0.67105015598615</v>
      </c>
      <c r="E1305" s="35" t="n">
        <v>-0.309236444008845</v>
      </c>
      <c r="F1305" s="35" t="n">
        <v>-2.09676784640874</v>
      </c>
      <c r="G1305" s="35" t="n">
        <v>0.563026220337788</v>
      </c>
      <c r="H1305" s="35" t="n">
        <v>-0.7001241757155</v>
      </c>
      <c r="I1305" s="35" t="n">
        <v>0.054969978632895</v>
      </c>
      <c r="J1305" s="35" t="n">
        <v>0.418614346593282</v>
      </c>
      <c r="K1305" s="35" t="n">
        <v>-0.16398278649</v>
      </c>
      <c r="L1305" s="35" t="n">
        <v>0.214360377320065</v>
      </c>
      <c r="M1305" s="35" t="n">
        <v>-0.0470763597985783</v>
      </c>
      <c r="U1305" s="36" t="n">
        <v>137.313295654157</v>
      </c>
    </row>
    <row r="1306" customFormat="false" ht="15" hidden="false" customHeight="false" outlineLevel="0" collapsed="false">
      <c r="A1306" s="2" t="n">
        <v>1302</v>
      </c>
      <c r="B1306" s="35" t="n">
        <v>-1.375506362119</v>
      </c>
      <c r="C1306" s="35" t="n">
        <v>-1.80441342091627</v>
      </c>
      <c r="D1306" s="35" t="n">
        <v>-0.634039305242496</v>
      </c>
      <c r="E1306" s="35" t="n">
        <v>-1.17977923661494</v>
      </c>
      <c r="F1306" s="35" t="n">
        <v>-0.961017279553938</v>
      </c>
      <c r="G1306" s="35" t="n">
        <v>-0.982615317897105</v>
      </c>
      <c r="H1306" s="35" t="n">
        <v>0.08630440066769</v>
      </c>
      <c r="I1306" s="35" t="n">
        <v>0.89810475077479</v>
      </c>
      <c r="J1306" s="35" t="n">
        <v>-0.0953837628206126</v>
      </c>
      <c r="K1306" s="35" t="n">
        <v>1.13765357398689</v>
      </c>
      <c r="L1306" s="35" t="n">
        <v>-0.0346404896052603</v>
      </c>
      <c r="M1306" s="35" t="n">
        <v>-1.38699644103311</v>
      </c>
    </row>
    <row r="1307" customFormat="false" ht="15" hidden="false" customHeight="false" outlineLevel="0" collapsed="false">
      <c r="A1307" s="2" t="n">
        <v>1303</v>
      </c>
      <c r="B1307" s="35" t="n">
        <v>0.16163614251867</v>
      </c>
      <c r="C1307" s="35" t="n">
        <v>-0.704426395058757</v>
      </c>
      <c r="D1307" s="35" t="n">
        <v>-0.0288404146010827</v>
      </c>
      <c r="E1307" s="35" t="n">
        <v>0.407259025252261</v>
      </c>
      <c r="F1307" s="35" t="n">
        <v>-1.8116640648659</v>
      </c>
      <c r="G1307" s="35" t="n">
        <v>0.507189831413632</v>
      </c>
      <c r="H1307" s="35" t="n">
        <v>-1.28217868556017</v>
      </c>
      <c r="I1307" s="35" t="n">
        <v>-0.311927247952659</v>
      </c>
      <c r="J1307" s="35" t="n">
        <v>0.973517623161851</v>
      </c>
      <c r="K1307" s="35" t="n">
        <v>-1.47965517602846</v>
      </c>
      <c r="L1307" s="35" t="n">
        <v>0.289560057133413</v>
      </c>
      <c r="M1307" s="35" t="n">
        <v>0.559508374615751</v>
      </c>
    </row>
    <row r="1308" customFormat="false" ht="15" hidden="false" customHeight="false" outlineLevel="0" collapsed="false">
      <c r="A1308" s="2" t="n">
        <v>1304</v>
      </c>
      <c r="B1308" s="35" t="n">
        <v>0.989945695921695</v>
      </c>
      <c r="C1308" s="35" t="n">
        <v>-0.744014584027261</v>
      </c>
      <c r="D1308" s="35" t="n">
        <v>-0.554733519391592</v>
      </c>
      <c r="E1308" s="35" t="n">
        <v>0.222776379461155</v>
      </c>
      <c r="F1308" s="35" t="n">
        <v>2.00784431637295</v>
      </c>
      <c r="G1308" s="35" t="n">
        <v>0.726023783398936</v>
      </c>
      <c r="H1308" s="35" t="n">
        <v>-1.14322455282609</v>
      </c>
      <c r="I1308" s="35" t="n">
        <v>2.45678719596823</v>
      </c>
      <c r="J1308" s="35" t="n">
        <v>-0.859303032646526</v>
      </c>
      <c r="K1308" s="35" t="n">
        <v>-0.622561080925925</v>
      </c>
      <c r="L1308" s="35" t="n">
        <v>-1.10288979928073</v>
      </c>
      <c r="M1308" s="35" t="n">
        <v>0.367453686170895</v>
      </c>
    </row>
    <row r="1309" customFormat="false" ht="15" hidden="false" customHeight="false" outlineLevel="0" collapsed="false">
      <c r="A1309" s="2" t="n">
        <v>1305</v>
      </c>
      <c r="B1309" s="35" t="n">
        <v>-1.64932183181815</v>
      </c>
      <c r="C1309" s="35" t="n">
        <v>-0.956715442585816</v>
      </c>
      <c r="D1309" s="35" t="n">
        <v>0.412801201526263</v>
      </c>
      <c r="E1309" s="35" t="n">
        <v>0.581474907786483</v>
      </c>
      <c r="F1309" s="35" t="n">
        <v>-1.06776233839578</v>
      </c>
      <c r="G1309" s="35" t="n">
        <v>-0.340985365620664</v>
      </c>
      <c r="H1309" s="35" t="n">
        <v>-2.13933119645748</v>
      </c>
      <c r="I1309" s="35" t="n">
        <v>-0.736191676438527</v>
      </c>
      <c r="J1309" s="35" t="n">
        <v>0.835542415251237</v>
      </c>
      <c r="K1309" s="35" t="n">
        <v>1.03847182974653</v>
      </c>
      <c r="L1309" s="35" t="n">
        <v>0.443967398887518</v>
      </c>
      <c r="M1309" s="35" t="n">
        <v>-0.851910952660455</v>
      </c>
    </row>
    <row r="1310" customFormat="false" ht="15" hidden="false" customHeight="false" outlineLevel="0" collapsed="false">
      <c r="A1310" s="2" t="n">
        <v>1306</v>
      </c>
      <c r="B1310" s="35" t="n">
        <v>-0.526802098360025</v>
      </c>
      <c r="C1310" s="35" t="n">
        <v>-1.52810364983906</v>
      </c>
      <c r="D1310" s="35" t="n">
        <v>-0.702534676303742</v>
      </c>
      <c r="E1310" s="35" t="n">
        <v>-0.683974541906854</v>
      </c>
      <c r="F1310" s="35" t="n">
        <v>0.991613188159924</v>
      </c>
      <c r="G1310" s="35" t="n">
        <v>1.91462415257877</v>
      </c>
      <c r="H1310" s="35" t="n">
        <v>0.19913231923564</v>
      </c>
      <c r="I1310" s="35" t="n">
        <v>-1.48783379364455</v>
      </c>
      <c r="J1310" s="35" t="n">
        <v>-1.53114163280248</v>
      </c>
      <c r="K1310" s="35" t="n">
        <v>1.8452563192153</v>
      </c>
      <c r="L1310" s="35" t="n">
        <v>-0.436475551943157</v>
      </c>
      <c r="M1310" s="35" t="n">
        <v>0.363769936885504</v>
      </c>
    </row>
    <row r="1311" customFormat="false" ht="15" hidden="false" customHeight="false" outlineLevel="0" collapsed="false">
      <c r="A1311" s="2" t="n">
        <v>1307</v>
      </c>
      <c r="B1311" s="35" t="n">
        <v>0.628198689085466</v>
      </c>
      <c r="C1311" s="35" t="n">
        <v>0.38608757067123</v>
      </c>
      <c r="D1311" s="35" t="n">
        <v>1.41913896335013</v>
      </c>
      <c r="E1311" s="35" t="n">
        <v>-1.38439874539912</v>
      </c>
      <c r="F1311" s="35" t="n">
        <v>-0.0153220017041382</v>
      </c>
      <c r="G1311" s="35" t="n">
        <v>-1.13721670372869</v>
      </c>
      <c r="H1311" s="35" t="n">
        <v>0.868975408180119</v>
      </c>
      <c r="I1311" s="35" t="n">
        <v>0.197492857291037</v>
      </c>
      <c r="J1311" s="35" t="n">
        <v>-0.650648052339749</v>
      </c>
      <c r="K1311" s="35" t="n">
        <v>0.499577238703116</v>
      </c>
      <c r="L1311" s="35" t="n">
        <v>-1.33436444707416</v>
      </c>
      <c r="M1311" s="35" t="n">
        <v>-0.98091383379281</v>
      </c>
    </row>
    <row r="1312" customFormat="false" ht="15" hidden="false" customHeight="false" outlineLevel="0" collapsed="false">
      <c r="A1312" s="2" t="n">
        <v>1308</v>
      </c>
      <c r="B1312" s="35" t="n">
        <v>-0.268695632114524</v>
      </c>
      <c r="C1312" s="35" t="n">
        <v>-1.39332674350321</v>
      </c>
      <c r="D1312" s="35" t="n">
        <v>-1.22401545163279</v>
      </c>
      <c r="E1312" s="35" t="n">
        <v>-0.00966163105091839</v>
      </c>
      <c r="F1312" s="35" t="n">
        <v>-0.392124994486539</v>
      </c>
      <c r="G1312" s="35" t="n">
        <v>-1.39664039315991</v>
      </c>
      <c r="H1312" s="35" t="n">
        <v>-0.128779980288101</v>
      </c>
      <c r="I1312" s="35" t="n">
        <v>-0.722972381352948</v>
      </c>
      <c r="J1312" s="35" t="n">
        <v>-0.156911605794194</v>
      </c>
      <c r="K1312" s="35" t="n">
        <v>-0.803333341171359</v>
      </c>
      <c r="L1312" s="35" t="n">
        <v>-0.945325199608185</v>
      </c>
      <c r="M1312" s="35" t="n">
        <v>1.14847277823645</v>
      </c>
      <c r="R1312" s="36" t="n">
        <v>141.35970423423</v>
      </c>
    </row>
    <row r="1313" customFormat="false" ht="15" hidden="false" customHeight="false" outlineLevel="0" collapsed="false">
      <c r="A1313" s="2" t="n">
        <v>1309</v>
      </c>
      <c r="B1313" s="35" t="n">
        <v>-0.308056177689891</v>
      </c>
      <c r="C1313" s="35" t="n">
        <v>0.821062614608578</v>
      </c>
      <c r="D1313" s="35" t="n">
        <v>1.48558257242943</v>
      </c>
      <c r="E1313" s="35" t="n">
        <v>-0.064015852358741</v>
      </c>
      <c r="F1313" s="35" t="n">
        <v>-1.74942024409922</v>
      </c>
      <c r="G1313" s="35" t="n">
        <v>0.511962847146799</v>
      </c>
      <c r="H1313" s="35" t="n">
        <v>0.0634093985679444</v>
      </c>
      <c r="I1313" s="35" t="n">
        <v>-1.01631701498635</v>
      </c>
      <c r="J1313" s="35" t="n">
        <v>-1.21418811450173</v>
      </c>
      <c r="K1313" s="35" t="n">
        <v>-0.510112498644737</v>
      </c>
      <c r="L1313" s="35" t="n">
        <v>-0.0299425405111645</v>
      </c>
      <c r="M1313" s="35" t="n">
        <v>0.112744422036874</v>
      </c>
    </row>
    <row r="1314" customFormat="false" ht="15" hidden="false" customHeight="false" outlineLevel="0" collapsed="false">
      <c r="A1314" s="2" t="n">
        <v>1310</v>
      </c>
      <c r="B1314" s="35" t="n">
        <v>0.757468663489646</v>
      </c>
      <c r="C1314" s="35" t="n">
        <v>0.299311067017387</v>
      </c>
      <c r="D1314" s="35" t="n">
        <v>0.00443130107426494</v>
      </c>
      <c r="E1314" s="35" t="n">
        <v>0.667701321683349</v>
      </c>
      <c r="F1314" s="35" t="n">
        <v>0.0975236010037972</v>
      </c>
      <c r="G1314" s="35" t="n">
        <v>-0.0533043503155673</v>
      </c>
      <c r="H1314" s="35" t="n">
        <v>-0.677423179935825</v>
      </c>
      <c r="I1314" s="35" t="n">
        <v>-0.275456763897057</v>
      </c>
      <c r="J1314" s="35" t="n">
        <v>-0.988227773923484</v>
      </c>
      <c r="K1314" s="35" t="n">
        <v>-0.309564644899815</v>
      </c>
      <c r="L1314" s="35" t="n">
        <v>-2.09420589751001</v>
      </c>
      <c r="M1314" s="35" t="n">
        <v>0.791556369418176</v>
      </c>
    </row>
    <row r="1315" customFormat="false" ht="15" hidden="false" customHeight="false" outlineLevel="0" collapsed="false">
      <c r="A1315" s="2" t="n">
        <v>1311</v>
      </c>
      <c r="B1315" s="35" t="n">
        <v>0.148178612310244</v>
      </c>
      <c r="C1315" s="35" t="n">
        <v>-0.0129234791446653</v>
      </c>
      <c r="D1315" s="35" t="n">
        <v>-0.430898507088279</v>
      </c>
      <c r="E1315" s="35" t="n">
        <v>-1.87905469395623</v>
      </c>
      <c r="F1315" s="35" t="n">
        <v>0.5394280749745</v>
      </c>
      <c r="G1315" s="35" t="n">
        <v>-0.446489683560719</v>
      </c>
      <c r="H1315" s="35" t="n">
        <v>-1.13452408390756</v>
      </c>
      <c r="I1315" s="35" t="n">
        <v>0.127573995318997</v>
      </c>
      <c r="J1315" s="35" t="n">
        <v>-0.751128859633818</v>
      </c>
      <c r="K1315" s="35" t="n">
        <v>0.393167282767297</v>
      </c>
      <c r="L1315" s="35" t="n">
        <v>0.509510292319033</v>
      </c>
      <c r="M1315" s="35" t="n">
        <v>0.272960513126273</v>
      </c>
      <c r="P1315" s="36" t="n">
        <v>147.628291858165</v>
      </c>
    </row>
    <row r="1316" customFormat="false" ht="15" hidden="false" customHeight="false" outlineLevel="0" collapsed="false">
      <c r="A1316" s="2" t="n">
        <v>1312</v>
      </c>
      <c r="B1316" s="35" t="n">
        <v>0.165422004072372</v>
      </c>
      <c r="C1316" s="35" t="n">
        <v>1.12619392701519</v>
      </c>
      <c r="D1316" s="35" t="n">
        <v>-2.64541917004925</v>
      </c>
      <c r="E1316" s="35" t="n">
        <v>0.300511739851643</v>
      </c>
      <c r="F1316" s="35" t="n">
        <v>-0.0323467434164054</v>
      </c>
      <c r="G1316" s="35" t="n">
        <v>-1.96637269647838</v>
      </c>
      <c r="H1316" s="35" t="n">
        <v>-0.50992151919753</v>
      </c>
      <c r="I1316" s="35" t="n">
        <v>-0.59842903876054</v>
      </c>
      <c r="J1316" s="35" t="n">
        <v>-1.00773801998204</v>
      </c>
      <c r="K1316" s="35" t="n">
        <v>-2.70415572561191</v>
      </c>
      <c r="L1316" s="35" t="n">
        <v>0.533863800878855</v>
      </c>
      <c r="M1316" s="35" t="n">
        <v>-0.703725719164015</v>
      </c>
    </row>
    <row r="1317" customFormat="false" ht="15" hidden="false" customHeight="false" outlineLevel="0" collapsed="false">
      <c r="A1317" s="2" t="n">
        <v>1313</v>
      </c>
      <c r="B1317" s="35" t="n">
        <v>-0.51767670792382</v>
      </c>
      <c r="C1317" s="35" t="n">
        <v>0.808509741288514</v>
      </c>
      <c r="D1317" s="35" t="n">
        <v>-1.8072631009109</v>
      </c>
      <c r="E1317" s="35" t="n">
        <v>-1.01704125115485</v>
      </c>
      <c r="F1317" s="35" t="n">
        <v>0.208835682464805</v>
      </c>
      <c r="G1317" s="35" t="n">
        <v>-0.986044744718152</v>
      </c>
      <c r="H1317" s="35" t="n">
        <v>0.0946516601297304</v>
      </c>
      <c r="I1317" s="35" t="n">
        <v>1.2983700661605</v>
      </c>
      <c r="J1317" s="35" t="n">
        <v>0.686707145407848</v>
      </c>
      <c r="K1317" s="35" t="n">
        <v>-0.549086178938148</v>
      </c>
      <c r="L1317" s="35" t="n">
        <v>0.848695367602181</v>
      </c>
      <c r="M1317" s="35" t="n">
        <v>-0.369617252826691</v>
      </c>
    </row>
    <row r="1318" customFormat="false" ht="15" hidden="false" customHeight="false" outlineLevel="0" collapsed="false">
      <c r="A1318" s="2" t="n">
        <v>1314</v>
      </c>
      <c r="B1318" s="35" t="n">
        <v>0.257008584881592</v>
      </c>
      <c r="C1318" s="35" t="n">
        <v>0.80732502974359</v>
      </c>
      <c r="D1318" s="35" t="n">
        <v>-0.303875590662309</v>
      </c>
      <c r="E1318" s="35" t="n">
        <v>-0.872617724067153</v>
      </c>
      <c r="F1318" s="35" t="n">
        <v>0.88929958648658</v>
      </c>
      <c r="G1318" s="35" t="n">
        <v>-0.246155396670658</v>
      </c>
      <c r="H1318" s="35" t="n">
        <v>0.124588820257662</v>
      </c>
      <c r="I1318" s="35" t="n">
        <v>0.82620904392492</v>
      </c>
      <c r="J1318" s="35" t="n">
        <v>0.380753631037236</v>
      </c>
      <c r="K1318" s="35" t="n">
        <v>0.379612325876193</v>
      </c>
      <c r="L1318" s="35" t="n">
        <v>1.92034632789912</v>
      </c>
      <c r="M1318" s="35" t="n">
        <v>-0.444428258905065</v>
      </c>
    </row>
    <row r="1319" customFormat="false" ht="15" hidden="false" customHeight="false" outlineLevel="0" collapsed="false">
      <c r="A1319" s="2" t="n">
        <v>1315</v>
      </c>
      <c r="B1319" s="35" t="n">
        <v>-0.523839143844719</v>
      </c>
      <c r="C1319" s="35" t="n">
        <v>0.617183436888905</v>
      </c>
      <c r="D1319" s="35" t="n">
        <v>-0.297393209897368</v>
      </c>
      <c r="E1319" s="35" t="n">
        <v>0.393623440816585</v>
      </c>
      <c r="F1319" s="35" t="n">
        <v>0.84527918423019</v>
      </c>
      <c r="G1319" s="35" t="n">
        <v>1.40664826603333</v>
      </c>
      <c r="H1319" s="35" t="n">
        <v>0.537951713702867</v>
      </c>
      <c r="I1319" s="35" t="n">
        <v>-0.920309889848539</v>
      </c>
      <c r="J1319" s="35" t="n">
        <v>0.0596978984889486</v>
      </c>
      <c r="K1319" s="35" t="n">
        <v>0.57347302266199</v>
      </c>
      <c r="L1319" s="35" t="n">
        <v>1.27324859808262</v>
      </c>
      <c r="M1319" s="35" t="n">
        <v>-0.390913953465983</v>
      </c>
    </row>
    <row r="1320" customFormat="false" ht="15" hidden="false" customHeight="false" outlineLevel="0" collapsed="false">
      <c r="A1320" s="2" t="n">
        <v>1316</v>
      </c>
      <c r="B1320" s="35" t="n">
        <v>1.3991074013982</v>
      </c>
      <c r="C1320" s="35" t="n">
        <v>0.358608921295136</v>
      </c>
      <c r="D1320" s="35" t="n">
        <v>-0.709342433407964</v>
      </c>
      <c r="E1320" s="35" t="n">
        <v>0.816970358683643</v>
      </c>
      <c r="F1320" s="35" t="n">
        <v>-0.785147733183917</v>
      </c>
      <c r="G1320" s="35" t="n">
        <v>-0.757925781519787</v>
      </c>
      <c r="H1320" s="35" t="n">
        <v>-0.0187093247513606</v>
      </c>
      <c r="I1320" s="35" t="n">
        <v>1.99405120286122</v>
      </c>
      <c r="J1320" s="35" t="n">
        <v>-0.464248896927734</v>
      </c>
      <c r="K1320" s="35" t="n">
        <v>0.359056086492714</v>
      </c>
      <c r="L1320" s="35" t="n">
        <v>0.244694185328886</v>
      </c>
      <c r="M1320" s="35" t="n">
        <v>-1.64158550651551</v>
      </c>
    </row>
    <row r="1321" customFormat="false" ht="15" hidden="false" customHeight="false" outlineLevel="0" collapsed="false">
      <c r="A1321" s="2" t="n">
        <v>1317</v>
      </c>
      <c r="B1321" s="35" t="n">
        <v>-3.10444303869212</v>
      </c>
      <c r="C1321" s="35" t="n">
        <v>-0.605314451283802</v>
      </c>
      <c r="D1321" s="35" t="n">
        <v>-1.65355532624495</v>
      </c>
      <c r="E1321" s="35" t="n">
        <v>-1.35376070126538</v>
      </c>
      <c r="F1321" s="35" t="n">
        <v>-0.72687476377365</v>
      </c>
      <c r="G1321" s="35" t="n">
        <v>-1.12929908320999</v>
      </c>
      <c r="H1321" s="35" t="n">
        <v>0.634796619612508</v>
      </c>
      <c r="I1321" s="35" t="n">
        <v>0.0855595613346855</v>
      </c>
      <c r="J1321" s="35" t="n">
        <v>-0.101898334131731</v>
      </c>
      <c r="K1321" s="35" t="n">
        <v>-0.762970122759864</v>
      </c>
      <c r="L1321" s="35" t="n">
        <v>0.513525128958155</v>
      </c>
      <c r="M1321" s="35" t="n">
        <v>0.88847931635202</v>
      </c>
      <c r="X1321" s="36" t="n">
        <v>217.171321708406</v>
      </c>
    </row>
    <row r="1322" customFormat="false" ht="15" hidden="false" customHeight="false" outlineLevel="0" collapsed="false">
      <c r="A1322" s="2" t="n">
        <v>1318</v>
      </c>
      <c r="B1322" s="35" t="n">
        <v>0.0945834605675184</v>
      </c>
      <c r="C1322" s="35" t="n">
        <v>0.0172893140984287</v>
      </c>
      <c r="D1322" s="35" t="n">
        <v>-0.182746801280809</v>
      </c>
      <c r="E1322" s="35" t="n">
        <v>0.227651620342101</v>
      </c>
      <c r="F1322" s="35" t="n">
        <v>0.419279299051076</v>
      </c>
      <c r="G1322" s="35" t="n">
        <v>2.6670393288268</v>
      </c>
      <c r="H1322" s="35" t="n">
        <v>0.292521366067529</v>
      </c>
      <c r="I1322" s="35" t="n">
        <v>0.582900750965371</v>
      </c>
      <c r="J1322" s="35" t="n">
        <v>0.142770160189768</v>
      </c>
      <c r="K1322" s="35" t="n">
        <v>-0.502155973541798</v>
      </c>
      <c r="L1322" s="35" t="n">
        <v>-1.49819119109939</v>
      </c>
      <c r="M1322" s="35" t="n">
        <v>0.363035722772305</v>
      </c>
      <c r="Q1322" s="36" t="n">
        <v>92.995872885975</v>
      </c>
    </row>
    <row r="1323" customFormat="false" ht="15" hidden="false" customHeight="false" outlineLevel="0" collapsed="false">
      <c r="A1323" s="2" t="n">
        <v>1319</v>
      </c>
      <c r="B1323" s="35" t="n">
        <v>0.711606586110504</v>
      </c>
      <c r="C1323" s="35" t="n">
        <v>0.440217217749465</v>
      </c>
      <c r="D1323" s="35" t="n">
        <v>0.314398550202971</v>
      </c>
      <c r="E1323" s="35" t="n">
        <v>0.382016066354405</v>
      </c>
      <c r="F1323" s="35" t="n">
        <v>-1.3601131066838</v>
      </c>
      <c r="G1323" s="35" t="n">
        <v>-0.653757603683571</v>
      </c>
      <c r="H1323" s="35" t="n">
        <v>1.1439646474133</v>
      </c>
      <c r="I1323" s="35" t="n">
        <v>-0.325120573526543</v>
      </c>
      <c r="J1323" s="35" t="n">
        <v>0.109840173242613</v>
      </c>
      <c r="K1323" s="35" t="n">
        <v>1.55309044409094</v>
      </c>
      <c r="L1323" s="35" t="n">
        <v>0.157050048341993</v>
      </c>
      <c r="M1323" s="35" t="n">
        <v>-1.10894880631024</v>
      </c>
    </row>
    <row r="1324" customFormat="false" ht="15" hidden="false" customHeight="false" outlineLevel="0" collapsed="false">
      <c r="A1324" s="2" t="n">
        <v>1320</v>
      </c>
      <c r="B1324" s="35" t="n">
        <v>-0.966711831639986</v>
      </c>
      <c r="C1324" s="35" t="n">
        <v>-0.628445444907026</v>
      </c>
      <c r="D1324" s="35" t="n">
        <v>1.3618167316864</v>
      </c>
      <c r="E1324" s="35" t="n">
        <v>1.38858779189272</v>
      </c>
      <c r="F1324" s="35" t="n">
        <v>1.47417063813174</v>
      </c>
      <c r="G1324" s="35" t="n">
        <v>-0.615171013894509</v>
      </c>
      <c r="H1324" s="35" t="n">
        <v>1.55245751189018</v>
      </c>
      <c r="I1324" s="35" t="n">
        <v>0.12348071558413</v>
      </c>
      <c r="J1324" s="35" t="n">
        <v>-0.856469127778542</v>
      </c>
      <c r="K1324" s="35" t="n">
        <v>0.502279200032862</v>
      </c>
      <c r="L1324" s="35" t="n">
        <v>0.846809116337576</v>
      </c>
      <c r="M1324" s="35" t="n">
        <v>-0.0298954677863363</v>
      </c>
      <c r="V1324" s="36" t="n">
        <v>154.139104518492</v>
      </c>
    </row>
    <row r="1325" customFormat="false" ht="15" hidden="false" customHeight="false" outlineLevel="0" collapsed="false">
      <c r="A1325" s="2" t="n">
        <v>1321</v>
      </c>
      <c r="B1325" s="35" t="n">
        <v>0.577300150510163</v>
      </c>
      <c r="C1325" s="35" t="n">
        <v>2.12001058871646</v>
      </c>
      <c r="D1325" s="35" t="n">
        <v>1.0985878506401</v>
      </c>
      <c r="E1325" s="35" t="n">
        <v>0.961777987676647</v>
      </c>
      <c r="F1325" s="35" t="n">
        <v>-1.22920416255319</v>
      </c>
      <c r="G1325" s="35" t="n">
        <v>0.294645490836118</v>
      </c>
      <c r="H1325" s="35" t="n">
        <v>-0.212444227659118</v>
      </c>
      <c r="I1325" s="35" t="n">
        <v>-1.45092311161202</v>
      </c>
      <c r="J1325" s="35" t="n">
        <v>0.597141329462056</v>
      </c>
      <c r="K1325" s="35" t="n">
        <v>0.353540183641831</v>
      </c>
      <c r="L1325" s="35" t="n">
        <v>-1.04658806077607</v>
      </c>
      <c r="M1325" s="35" t="n">
        <v>-1.18865829477132</v>
      </c>
    </row>
    <row r="1326" customFormat="false" ht="15" hidden="false" customHeight="false" outlineLevel="0" collapsed="false">
      <c r="A1326" s="2" t="n">
        <v>1322</v>
      </c>
      <c r="B1326" s="35" t="n">
        <v>-0.730700229667689</v>
      </c>
      <c r="C1326" s="35" t="n">
        <v>0.361000096985893</v>
      </c>
      <c r="D1326" s="35" t="n">
        <v>0.332853781929959</v>
      </c>
      <c r="E1326" s="35" t="n">
        <v>0.418685987350162</v>
      </c>
      <c r="F1326" s="35" t="n">
        <v>0.903079079205871</v>
      </c>
      <c r="G1326" s="35" t="n">
        <v>-0.512233495929594</v>
      </c>
      <c r="H1326" s="35" t="n">
        <v>1.69939456797983</v>
      </c>
      <c r="I1326" s="35" t="n">
        <v>-0.124519829100765</v>
      </c>
      <c r="J1326" s="35" t="n">
        <v>-0.382049235507412</v>
      </c>
      <c r="K1326" s="35" t="n">
        <v>-0.709551072593566</v>
      </c>
      <c r="L1326" s="35" t="n">
        <v>0.0405922564354274</v>
      </c>
      <c r="M1326" s="35" t="n">
        <v>0.443716779953587</v>
      </c>
      <c r="Y1326" s="36" t="n">
        <v>69.8949916241608</v>
      </c>
    </row>
    <row r="1327" customFormat="false" ht="15" hidden="false" customHeight="false" outlineLevel="0" collapsed="false">
      <c r="A1327" s="2" t="n">
        <v>1323</v>
      </c>
      <c r="B1327" s="35" t="n">
        <v>0.679528013794588</v>
      </c>
      <c r="C1327" s="35" t="n">
        <v>0.311350608230597</v>
      </c>
      <c r="D1327" s="35" t="n">
        <v>0.403160918354614</v>
      </c>
      <c r="E1327" s="35" t="n">
        <v>1.13975400405113</v>
      </c>
      <c r="F1327" s="35" t="n">
        <v>-0.821806558673813</v>
      </c>
      <c r="G1327" s="35" t="n">
        <v>-0.529399843555612</v>
      </c>
      <c r="H1327" s="35" t="n">
        <v>-0.908176043378129</v>
      </c>
      <c r="I1327" s="35" t="n">
        <v>-0.546658278604094</v>
      </c>
      <c r="J1327" s="35" t="n">
        <v>-2.52669134720236</v>
      </c>
      <c r="K1327" s="35" t="n">
        <v>0.977381195065405</v>
      </c>
      <c r="L1327" s="35" t="n">
        <v>0.973369290843367</v>
      </c>
      <c r="M1327" s="35" t="n">
        <v>-0.203095100596905</v>
      </c>
    </row>
    <row r="1328" customFormat="false" ht="15" hidden="false" customHeight="false" outlineLevel="0" collapsed="false">
      <c r="A1328" s="2" t="n">
        <v>1324</v>
      </c>
      <c r="B1328" s="35" t="n">
        <v>1.6355239416121</v>
      </c>
      <c r="C1328" s="35" t="n">
        <v>0.151328015476611</v>
      </c>
      <c r="D1328" s="35" t="n">
        <v>-0.056320209010246</v>
      </c>
      <c r="E1328" s="35" t="n">
        <v>0.447024166564283</v>
      </c>
      <c r="F1328" s="35" t="n">
        <v>-0.956203924160141</v>
      </c>
      <c r="G1328" s="35" t="n">
        <v>1.23149035741083</v>
      </c>
      <c r="H1328" s="35" t="n">
        <v>-0.969586371291205</v>
      </c>
      <c r="I1328" s="35" t="n">
        <v>0.702544750810599</v>
      </c>
      <c r="J1328" s="35" t="n">
        <v>0.374202325613265</v>
      </c>
      <c r="K1328" s="35" t="n">
        <v>-1.66225867359385</v>
      </c>
      <c r="L1328" s="35" t="n">
        <v>0.465768452307876</v>
      </c>
      <c r="M1328" s="35" t="n">
        <v>0.396926031834214</v>
      </c>
    </row>
    <row r="1329" customFormat="false" ht="15" hidden="false" customHeight="false" outlineLevel="0" collapsed="false">
      <c r="A1329" s="2" t="n">
        <v>1325</v>
      </c>
      <c r="B1329" s="35" t="n">
        <v>-0.25452602228596</v>
      </c>
      <c r="C1329" s="35" t="n">
        <v>0.251562536445073</v>
      </c>
      <c r="D1329" s="35" t="n">
        <v>-0.276659345770018</v>
      </c>
      <c r="E1329" s="35" t="n">
        <v>0.369905198229543</v>
      </c>
      <c r="F1329" s="35" t="n">
        <v>-0.960810905496074</v>
      </c>
      <c r="G1329" s="35" t="n">
        <v>0.415712131785003</v>
      </c>
      <c r="H1329" s="35" t="n">
        <v>-0.362795961882404</v>
      </c>
      <c r="I1329" s="35" t="n">
        <v>1.33417531595589</v>
      </c>
      <c r="J1329" s="35" t="n">
        <v>-1.85979449417866</v>
      </c>
      <c r="K1329" s="35" t="n">
        <v>0.530894412938516</v>
      </c>
      <c r="L1329" s="35" t="n">
        <v>-0.0271061589095954</v>
      </c>
      <c r="M1329" s="35" t="n">
        <v>0.0234044530111521</v>
      </c>
    </row>
    <row r="1330" customFormat="false" ht="15" hidden="false" customHeight="false" outlineLevel="0" collapsed="false">
      <c r="A1330" s="2" t="n">
        <v>1326</v>
      </c>
      <c r="B1330" s="35" t="n">
        <v>2.20562179555415</v>
      </c>
      <c r="C1330" s="35" t="n">
        <v>2.25380927481487</v>
      </c>
      <c r="D1330" s="35" t="n">
        <v>0.270924379912248</v>
      </c>
      <c r="E1330" s="35" t="n">
        <v>-1.16277200199594</v>
      </c>
      <c r="F1330" s="35" t="n">
        <v>0.950478729939954</v>
      </c>
      <c r="G1330" s="35" t="n">
        <v>-0.320088333225896</v>
      </c>
      <c r="H1330" s="35" t="n">
        <v>-1.87096696969629</v>
      </c>
      <c r="I1330" s="35" t="n">
        <v>-0.120349077309751</v>
      </c>
      <c r="J1330" s="35" t="n">
        <v>0.453256032569035</v>
      </c>
      <c r="K1330" s="35" t="n">
        <v>-0.19949720993564</v>
      </c>
      <c r="L1330" s="35" t="n">
        <v>0.285777484193909</v>
      </c>
      <c r="M1330" s="35" t="n">
        <v>0.483253022726802</v>
      </c>
    </row>
    <row r="1331" customFormat="false" ht="15" hidden="false" customHeight="false" outlineLevel="0" collapsed="false">
      <c r="A1331" s="2" t="n">
        <v>1327</v>
      </c>
      <c r="B1331" s="35" t="n">
        <v>-0.0429736515936184</v>
      </c>
      <c r="C1331" s="35" t="n">
        <v>0.165339731432727</v>
      </c>
      <c r="D1331" s="35" t="n">
        <v>0.435774286245637</v>
      </c>
      <c r="E1331" s="35" t="n">
        <v>0.430163067430313</v>
      </c>
      <c r="F1331" s="35" t="n">
        <v>-0.464658774803656</v>
      </c>
      <c r="G1331" s="35" t="n">
        <v>-0.220805534340654</v>
      </c>
      <c r="H1331" s="35" t="n">
        <v>-0.674675782561082</v>
      </c>
      <c r="I1331" s="35" t="n">
        <v>1.19592249559082</v>
      </c>
      <c r="J1331" s="35" t="n">
        <v>0.577401628484237</v>
      </c>
      <c r="K1331" s="35" t="n">
        <v>1.01580905307902</v>
      </c>
      <c r="L1331" s="35" t="n">
        <v>-1.44132916181845</v>
      </c>
      <c r="M1331" s="35" t="n">
        <v>0.263316835372153</v>
      </c>
      <c r="N1331" s="36" t="n">
        <v>91.9635001445509</v>
      </c>
    </row>
    <row r="1332" customFormat="false" ht="15" hidden="false" customHeight="false" outlineLevel="0" collapsed="false">
      <c r="A1332" s="2" t="n">
        <v>1328</v>
      </c>
      <c r="B1332" s="35" t="n">
        <v>-2.44120088412215</v>
      </c>
      <c r="C1332" s="35" t="n">
        <v>-1.6851106107154</v>
      </c>
      <c r="D1332" s="35" t="n">
        <v>1.65859671984531</v>
      </c>
      <c r="E1332" s="35" t="n">
        <v>-0.521535301282324</v>
      </c>
      <c r="F1332" s="35" t="n">
        <v>0.0797335634485688</v>
      </c>
      <c r="G1332" s="35" t="n">
        <v>0.111155976798745</v>
      </c>
      <c r="H1332" s="35" t="n">
        <v>-0.537744357255897</v>
      </c>
      <c r="I1332" s="35" t="n">
        <v>0.903638771603191</v>
      </c>
      <c r="J1332" s="35" t="n">
        <v>1.13995554444674</v>
      </c>
      <c r="K1332" s="35" t="n">
        <v>-0.848664619242032</v>
      </c>
      <c r="L1332" s="35" t="n">
        <v>-0.694049757938215</v>
      </c>
      <c r="M1332" s="35" t="n">
        <v>-0.284903689178688</v>
      </c>
    </row>
    <row r="1333" customFormat="false" ht="15" hidden="false" customHeight="false" outlineLevel="0" collapsed="false">
      <c r="A1333" s="2" t="n">
        <v>1329</v>
      </c>
      <c r="B1333" s="35" t="n">
        <v>-0.430548040349574</v>
      </c>
      <c r="C1333" s="35" t="n">
        <v>1.10709100709288</v>
      </c>
      <c r="D1333" s="35" t="n">
        <v>-1.60401042480711</v>
      </c>
      <c r="E1333" s="35" t="n">
        <v>-0.86872292950536</v>
      </c>
      <c r="F1333" s="35" t="n">
        <v>-1.42071462298678</v>
      </c>
      <c r="G1333" s="35" t="n">
        <v>0.122129648119553</v>
      </c>
      <c r="H1333" s="35" t="n">
        <v>-1.03790508009323</v>
      </c>
      <c r="I1333" s="35" t="n">
        <v>-0.126683809974999</v>
      </c>
      <c r="J1333" s="35" t="n">
        <v>-0.0781484167104993</v>
      </c>
      <c r="K1333" s="35" t="n">
        <v>-1.6646454698115</v>
      </c>
      <c r="L1333" s="35" t="n">
        <v>0.676170547381328</v>
      </c>
      <c r="M1333" s="35" t="n">
        <v>-0.651559087176803</v>
      </c>
    </row>
    <row r="1334" customFormat="false" ht="15" hidden="false" customHeight="false" outlineLevel="0" collapsed="false">
      <c r="A1334" s="2" t="n">
        <v>1330</v>
      </c>
      <c r="B1334" s="35" t="n">
        <v>0.103640951591966</v>
      </c>
      <c r="C1334" s="35" t="n">
        <v>-0.360724246426513</v>
      </c>
      <c r="D1334" s="35" t="n">
        <v>-1.02982326773437</v>
      </c>
      <c r="E1334" s="35" t="n">
        <v>-1.31529240106739</v>
      </c>
      <c r="F1334" s="35" t="n">
        <v>0.393356034649291</v>
      </c>
      <c r="G1334" s="35" t="n">
        <v>0.266986430076871</v>
      </c>
      <c r="H1334" s="35" t="n">
        <v>-1.2702724950435</v>
      </c>
      <c r="I1334" s="35" t="n">
        <v>1.02135901931012</v>
      </c>
      <c r="J1334" s="35" t="n">
        <v>1.17199013404452</v>
      </c>
      <c r="K1334" s="35" t="n">
        <v>0.874153252616452</v>
      </c>
      <c r="L1334" s="35" t="n">
        <v>-0.472744109693319</v>
      </c>
      <c r="M1334" s="35" t="n">
        <v>-0.123618494561896</v>
      </c>
      <c r="R1334" s="36" t="n">
        <v>82.9992606273303</v>
      </c>
      <c r="X1334" s="36" t="n">
        <v>42.4226748576909</v>
      </c>
    </row>
    <row r="1335" customFormat="false" ht="15" hidden="false" customHeight="false" outlineLevel="0" collapsed="false">
      <c r="A1335" s="2" t="n">
        <v>1331</v>
      </c>
      <c r="B1335" s="35" t="n">
        <v>0.197425430644928</v>
      </c>
      <c r="C1335" s="35" t="n">
        <v>-0.292468111389085</v>
      </c>
      <c r="D1335" s="35" t="n">
        <v>-0.0808905265089889</v>
      </c>
      <c r="E1335" s="35" t="n">
        <v>-0.238411657803813</v>
      </c>
      <c r="F1335" s="35" t="n">
        <v>1.32532287140062</v>
      </c>
      <c r="G1335" s="35" t="n">
        <v>0.657415431836006</v>
      </c>
      <c r="H1335" s="35" t="n">
        <v>-1.54914244300677</v>
      </c>
      <c r="I1335" s="35" t="n">
        <v>1.14254118292551</v>
      </c>
      <c r="J1335" s="35" t="n">
        <v>-0.0438510516508977</v>
      </c>
      <c r="K1335" s="35" t="n">
        <v>0.568156003416332</v>
      </c>
      <c r="L1335" s="35" t="n">
        <v>0.757542060572857</v>
      </c>
      <c r="M1335" s="35" t="n">
        <v>1.24006271592094</v>
      </c>
      <c r="T1335" s="36" t="n">
        <v>30.827011479466</v>
      </c>
      <c r="W1335" s="36" t="n">
        <v>71.9739577315944</v>
      </c>
    </row>
    <row r="1336" customFormat="false" ht="15" hidden="false" customHeight="false" outlineLevel="0" collapsed="false">
      <c r="A1336" s="2" t="n">
        <v>1332</v>
      </c>
      <c r="B1336" s="35" t="n">
        <v>-0.0464436856448406</v>
      </c>
      <c r="C1336" s="35" t="n">
        <v>-0.174820122522545</v>
      </c>
      <c r="D1336" s="35" t="n">
        <v>-2.55605196919755</v>
      </c>
      <c r="E1336" s="35" t="n">
        <v>-1.27381922647224</v>
      </c>
      <c r="F1336" s="35" t="n">
        <v>-0.503531808657142</v>
      </c>
      <c r="G1336" s="35" t="n">
        <v>1.17871256256615</v>
      </c>
      <c r="H1336" s="35" t="n">
        <v>-0.739120206211986</v>
      </c>
      <c r="I1336" s="35" t="n">
        <v>1.23006513080747</v>
      </c>
      <c r="J1336" s="35" t="n">
        <v>1.86737159305876</v>
      </c>
      <c r="K1336" s="35" t="n">
        <v>-0.799262470341489</v>
      </c>
      <c r="L1336" s="35" t="n">
        <v>0.17125410902249</v>
      </c>
      <c r="M1336" s="35" t="n">
        <v>-1.14163787455335</v>
      </c>
    </row>
    <row r="1337" customFormat="false" ht="15" hidden="false" customHeight="false" outlineLevel="0" collapsed="false">
      <c r="A1337" s="2" t="n">
        <v>1333</v>
      </c>
      <c r="B1337" s="35" t="n">
        <v>0.350976515285484</v>
      </c>
      <c r="C1337" s="35" t="n">
        <v>0.30525037498357</v>
      </c>
      <c r="D1337" s="35" t="n">
        <v>-0.865237756539589</v>
      </c>
      <c r="E1337" s="35" t="n">
        <v>-0.166353159095928</v>
      </c>
      <c r="F1337" s="35" t="n">
        <v>0.431863014126687</v>
      </c>
      <c r="G1337" s="35" t="n">
        <v>-0.876534420394383</v>
      </c>
      <c r="H1337" s="35" t="n">
        <v>-0.458892271548749</v>
      </c>
      <c r="I1337" s="35" t="n">
        <v>-1.0404712576289</v>
      </c>
      <c r="J1337" s="35" t="n">
        <v>1.54029460479107</v>
      </c>
      <c r="K1337" s="35" t="n">
        <v>-2.33716590742924</v>
      </c>
      <c r="L1337" s="35" t="n">
        <v>-2.07802025596885</v>
      </c>
      <c r="M1337" s="35" t="n">
        <v>-1.98192283811297</v>
      </c>
    </row>
    <row r="1338" customFormat="false" ht="15" hidden="false" customHeight="false" outlineLevel="0" collapsed="false">
      <c r="A1338" s="2" t="n">
        <v>1334</v>
      </c>
      <c r="B1338" s="35" t="n">
        <v>-0.224355499370829</v>
      </c>
      <c r="C1338" s="35" t="n">
        <v>0.504890213356621</v>
      </c>
      <c r="D1338" s="35" t="n">
        <v>1.80228135315478</v>
      </c>
      <c r="E1338" s="35" t="n">
        <v>-1.31075587668093</v>
      </c>
      <c r="F1338" s="35" t="n">
        <v>-0.212078503864299</v>
      </c>
      <c r="G1338" s="35" t="n">
        <v>0.487835433709046</v>
      </c>
      <c r="H1338" s="35" t="n">
        <v>-1.5725652059352</v>
      </c>
      <c r="I1338" s="35" t="n">
        <v>-0.240853286741972</v>
      </c>
      <c r="J1338" s="35" t="n">
        <v>0.0865265996328292</v>
      </c>
      <c r="K1338" s="35" t="n">
        <v>1.10923877447741</v>
      </c>
      <c r="L1338" s="35" t="n">
        <v>0.0946015783618056</v>
      </c>
      <c r="M1338" s="35" t="n">
        <v>1.06638546213979</v>
      </c>
      <c r="Q1338" s="36" t="n">
        <v>286.402905661972</v>
      </c>
    </row>
    <row r="1339" customFormat="false" ht="15" hidden="false" customHeight="false" outlineLevel="0" collapsed="false">
      <c r="A1339" s="2" t="n">
        <v>1335</v>
      </c>
      <c r="B1339" s="35" t="n">
        <v>1.29721789305777</v>
      </c>
      <c r="C1339" s="35" t="n">
        <v>-0.201166506409867</v>
      </c>
      <c r="D1339" s="35" t="n">
        <v>-0.215428208166689</v>
      </c>
      <c r="E1339" s="35" t="n">
        <v>0.200523724309285</v>
      </c>
      <c r="F1339" s="35" t="n">
        <v>-0.28300878932891</v>
      </c>
      <c r="G1339" s="35" t="n">
        <v>-0.801486912408322</v>
      </c>
      <c r="H1339" s="35" t="n">
        <v>-0.704202384135179</v>
      </c>
      <c r="I1339" s="35" t="n">
        <v>-1.08812129532276</v>
      </c>
      <c r="J1339" s="35" t="n">
        <v>0.974688295940975</v>
      </c>
      <c r="K1339" s="35" t="n">
        <v>-1.62068681274623</v>
      </c>
      <c r="L1339" s="35" t="n">
        <v>-1.04963422145957</v>
      </c>
      <c r="M1339" s="35" t="n">
        <v>1.49014591688966</v>
      </c>
      <c r="V1339" s="36" t="n">
        <v>38.6313545154171</v>
      </c>
    </row>
    <row r="1340" customFormat="false" ht="15" hidden="false" customHeight="false" outlineLevel="0" collapsed="false">
      <c r="A1340" s="2" t="n">
        <v>1336</v>
      </c>
      <c r="B1340" s="35" t="n">
        <v>0.288712050152316</v>
      </c>
      <c r="C1340" s="35" t="n">
        <v>-0.653156944647459</v>
      </c>
      <c r="D1340" s="35" t="n">
        <v>1.53881290301868</v>
      </c>
      <c r="E1340" s="35" t="n">
        <v>1.88994637111804</v>
      </c>
      <c r="F1340" s="35" t="n">
        <v>-2.05748301566129</v>
      </c>
      <c r="G1340" s="35" t="n">
        <v>1.89260475357099</v>
      </c>
      <c r="H1340" s="35" t="n">
        <v>-1.47059732637732</v>
      </c>
      <c r="I1340" s="35" t="n">
        <v>0.14611139491492</v>
      </c>
      <c r="J1340" s="35" t="n">
        <v>-1.28261905460831</v>
      </c>
      <c r="K1340" s="35" t="n">
        <v>0.065670819904527</v>
      </c>
      <c r="L1340" s="35" t="n">
        <v>0.991685930783195</v>
      </c>
      <c r="M1340" s="35" t="n">
        <v>0.360287057603609</v>
      </c>
    </row>
    <row r="1341" customFormat="false" ht="15" hidden="false" customHeight="false" outlineLevel="0" collapsed="false">
      <c r="A1341" s="2" t="n">
        <v>1337</v>
      </c>
      <c r="B1341" s="35" t="n">
        <v>-0.17465293222996</v>
      </c>
      <c r="C1341" s="35" t="n">
        <v>0.475248190134535</v>
      </c>
      <c r="D1341" s="35" t="n">
        <v>1.69188701089729</v>
      </c>
      <c r="E1341" s="35" t="n">
        <v>0.0957690384432176</v>
      </c>
      <c r="F1341" s="35" t="n">
        <v>-1.27994752839955</v>
      </c>
      <c r="G1341" s="35" t="n">
        <v>1.65824334691531</v>
      </c>
      <c r="H1341" s="35" t="n">
        <v>-0.599895731491138</v>
      </c>
      <c r="I1341" s="35" t="n">
        <v>-0.340286339382502</v>
      </c>
      <c r="J1341" s="35" t="n">
        <v>0.0948463889166082</v>
      </c>
      <c r="K1341" s="35" t="n">
        <v>0.960928212739381</v>
      </c>
      <c r="L1341" s="35" t="n">
        <v>-1.6382513636625</v>
      </c>
      <c r="M1341" s="35" t="n">
        <v>-0.986836635729186</v>
      </c>
    </row>
    <row r="1342" customFormat="false" ht="15" hidden="false" customHeight="false" outlineLevel="0" collapsed="false">
      <c r="A1342" s="2" t="n">
        <v>1338</v>
      </c>
      <c r="B1342" s="35" t="n">
        <v>1.79756634028404</v>
      </c>
      <c r="C1342" s="35" t="n">
        <v>-0.480398297692444</v>
      </c>
      <c r="D1342" s="35" t="n">
        <v>-0.193490338141487</v>
      </c>
      <c r="E1342" s="35" t="n">
        <v>0.241117831385284</v>
      </c>
      <c r="F1342" s="35" t="n">
        <v>0.186996344644602</v>
      </c>
      <c r="G1342" s="35" t="n">
        <v>0.560551042351054</v>
      </c>
      <c r="H1342" s="35" t="n">
        <v>-0.684286093795423</v>
      </c>
      <c r="I1342" s="35" t="n">
        <v>-0.374236013163398</v>
      </c>
      <c r="J1342" s="35" t="n">
        <v>-0.746204827668417</v>
      </c>
      <c r="K1342" s="35" t="n">
        <v>-2.16901536070633</v>
      </c>
      <c r="L1342" s="35" t="n">
        <v>-0.246273586144862</v>
      </c>
      <c r="M1342" s="35" t="n">
        <v>0.71331603558405</v>
      </c>
      <c r="O1342" s="36" t="n">
        <v>174.672600344113</v>
      </c>
    </row>
    <row r="1343" customFormat="false" ht="15" hidden="false" customHeight="false" outlineLevel="0" collapsed="false">
      <c r="A1343" s="2" t="n">
        <v>1339</v>
      </c>
      <c r="B1343" s="35" t="n">
        <v>-1.31631187078329</v>
      </c>
      <c r="C1343" s="35" t="n">
        <v>-0.0196611439094907</v>
      </c>
      <c r="D1343" s="35" t="n">
        <v>-1.26670344617008</v>
      </c>
      <c r="E1343" s="35" t="n">
        <v>-2.2215927006007</v>
      </c>
      <c r="F1343" s="35" t="n">
        <v>2.32086668076642</v>
      </c>
      <c r="G1343" s="35" t="n">
        <v>1.33558614791307</v>
      </c>
      <c r="H1343" s="35" t="n">
        <v>0.450428548167278</v>
      </c>
      <c r="I1343" s="35" t="n">
        <v>-0.310840085088943</v>
      </c>
      <c r="J1343" s="35" t="n">
        <v>1.64100968850304</v>
      </c>
      <c r="K1343" s="35" t="n">
        <v>0.426503249594727</v>
      </c>
      <c r="L1343" s="35" t="n">
        <v>2.16228369036678</v>
      </c>
      <c r="M1343" s="35" t="n">
        <v>1.45002567619175</v>
      </c>
    </row>
    <row r="1344" customFormat="false" ht="15" hidden="false" customHeight="false" outlineLevel="0" collapsed="false">
      <c r="A1344" s="2" t="n">
        <v>1340</v>
      </c>
      <c r="B1344" s="35" t="n">
        <v>-1.92393842418629</v>
      </c>
      <c r="C1344" s="35" t="n">
        <v>-1.39025060411274</v>
      </c>
      <c r="D1344" s="35" t="n">
        <v>-0.0403056737524224</v>
      </c>
      <c r="E1344" s="35" t="n">
        <v>2.24014509009346</v>
      </c>
      <c r="F1344" s="35" t="n">
        <v>0.224965593645444</v>
      </c>
      <c r="G1344" s="35" t="n">
        <v>-0.882553740142422</v>
      </c>
      <c r="H1344" s="35" t="n">
        <v>0.152725132018075</v>
      </c>
      <c r="I1344" s="35" t="n">
        <v>-1.3505208569663</v>
      </c>
      <c r="J1344" s="35" t="n">
        <v>-0.0440231485760778</v>
      </c>
      <c r="K1344" s="35" t="n">
        <v>-0.601070012996699</v>
      </c>
      <c r="L1344" s="35" t="n">
        <v>-0.492344841004719</v>
      </c>
      <c r="M1344" s="35" t="n">
        <v>-0.863942308888604</v>
      </c>
      <c r="T1344" s="36" t="n">
        <v>119.607595143085</v>
      </c>
    </row>
    <row r="1345" customFormat="false" ht="15" hidden="false" customHeight="false" outlineLevel="0" collapsed="false">
      <c r="A1345" s="2" t="n">
        <v>1341</v>
      </c>
      <c r="B1345" s="35" t="n">
        <v>-0.72793057557624</v>
      </c>
      <c r="C1345" s="35" t="n">
        <v>-1.45359460393565</v>
      </c>
      <c r="D1345" s="35" t="n">
        <v>0.183509597560401</v>
      </c>
      <c r="E1345" s="35" t="n">
        <v>-0.389194900690691</v>
      </c>
      <c r="F1345" s="35" t="n">
        <v>2.41676240461035</v>
      </c>
      <c r="G1345" s="35" t="n">
        <v>-1.05230221525208</v>
      </c>
      <c r="H1345" s="35" t="n">
        <v>-0.183846210532625</v>
      </c>
      <c r="I1345" s="35" t="n">
        <v>0.223025618623938</v>
      </c>
      <c r="J1345" s="35" t="n">
        <v>1.1922253838951</v>
      </c>
      <c r="K1345" s="35" t="n">
        <v>0.149333149613654</v>
      </c>
      <c r="L1345" s="35" t="n">
        <v>-0.167790767327161</v>
      </c>
      <c r="M1345" s="35" t="n">
        <v>0.372052814399178</v>
      </c>
      <c r="O1345" s="36" t="n">
        <v>82.1113935110043</v>
      </c>
    </row>
    <row r="1346" customFormat="false" ht="15" hidden="false" customHeight="false" outlineLevel="0" collapsed="false">
      <c r="A1346" s="2" t="n">
        <v>1342</v>
      </c>
      <c r="B1346" s="35" t="n">
        <v>-2.59568391607173</v>
      </c>
      <c r="C1346" s="35" t="n">
        <v>-0.0179522041394434</v>
      </c>
      <c r="D1346" s="35" t="n">
        <v>-0.188846538186719</v>
      </c>
      <c r="E1346" s="35" t="n">
        <v>0.762073421553439</v>
      </c>
      <c r="F1346" s="35" t="n">
        <v>0.951659390652136</v>
      </c>
      <c r="G1346" s="35" t="n">
        <v>-0.0244987972472293</v>
      </c>
      <c r="H1346" s="35" t="n">
        <v>0.50390099507634</v>
      </c>
      <c r="I1346" s="35" t="n">
        <v>-2.4285827961124</v>
      </c>
      <c r="J1346" s="35" t="n">
        <v>2.12622491076142</v>
      </c>
      <c r="K1346" s="35" t="n">
        <v>-0.564013969153736</v>
      </c>
      <c r="L1346" s="35" t="n">
        <v>-0.752299129363978</v>
      </c>
      <c r="M1346" s="35" t="n">
        <v>1.23015699520547</v>
      </c>
    </row>
    <row r="1347" customFormat="false" ht="15" hidden="false" customHeight="false" outlineLevel="0" collapsed="false">
      <c r="A1347" s="2" t="n">
        <v>1343</v>
      </c>
      <c r="B1347" s="35" t="n">
        <v>0.460474857319395</v>
      </c>
      <c r="C1347" s="35" t="n">
        <v>-0.18443872784374</v>
      </c>
      <c r="D1347" s="35" t="n">
        <v>1.04885480263071</v>
      </c>
      <c r="E1347" s="35" t="n">
        <v>-0.623674426445733</v>
      </c>
      <c r="F1347" s="35" t="n">
        <v>-0.841183736433426</v>
      </c>
      <c r="G1347" s="35" t="n">
        <v>0.0704396135146283</v>
      </c>
      <c r="H1347" s="35" t="n">
        <v>-0.808817148255693</v>
      </c>
      <c r="I1347" s="35" t="n">
        <v>1.68970451743196</v>
      </c>
      <c r="J1347" s="35" t="n">
        <v>-2.5166435691416</v>
      </c>
      <c r="K1347" s="35" t="n">
        <v>1.03109520747393</v>
      </c>
      <c r="L1347" s="35" t="n">
        <v>0.0580089626449068</v>
      </c>
      <c r="M1347" s="35" t="n">
        <v>0.117934463096398</v>
      </c>
    </row>
    <row r="1348" customFormat="false" ht="15" hidden="false" customHeight="false" outlineLevel="0" collapsed="false">
      <c r="A1348" s="2" t="n">
        <v>1344</v>
      </c>
      <c r="B1348" s="35" t="n">
        <v>-0.347309076221855</v>
      </c>
      <c r="C1348" s="35" t="n">
        <v>-0.967211150606423</v>
      </c>
      <c r="D1348" s="35" t="n">
        <v>-0.644588546153517</v>
      </c>
      <c r="E1348" s="35" t="n">
        <v>0.257993899615404</v>
      </c>
      <c r="F1348" s="35" t="n">
        <v>0.488351973511269</v>
      </c>
      <c r="G1348" s="35" t="n">
        <v>-0.0758126895321203</v>
      </c>
      <c r="H1348" s="35" t="n">
        <v>0.753127985333971</v>
      </c>
      <c r="I1348" s="35" t="n">
        <v>0.160701357892622</v>
      </c>
      <c r="J1348" s="35" t="n">
        <v>0.515742838480052</v>
      </c>
      <c r="K1348" s="35" t="n">
        <v>-0.253152830247882</v>
      </c>
      <c r="L1348" s="35" t="n">
        <v>-0.51811924644827</v>
      </c>
      <c r="M1348" s="35" t="n">
        <v>0.65839472272334</v>
      </c>
      <c r="T1348" s="36" t="n">
        <v>94.8701155883957</v>
      </c>
    </row>
    <row r="1349" customFormat="false" ht="15" hidden="false" customHeight="false" outlineLevel="0" collapsed="false">
      <c r="A1349" s="2" t="n">
        <v>1345</v>
      </c>
      <c r="B1349" s="35" t="n">
        <v>2.06326845710494</v>
      </c>
      <c r="C1349" s="35" t="n">
        <v>-0.118925463799914</v>
      </c>
      <c r="D1349" s="35" t="n">
        <v>-1.78486232408549</v>
      </c>
      <c r="E1349" s="35" t="n">
        <v>-0.118491892956207</v>
      </c>
      <c r="F1349" s="35" t="n">
        <v>-1.00839906561605</v>
      </c>
      <c r="G1349" s="35" t="n">
        <v>-0.566997380871204</v>
      </c>
      <c r="H1349" s="35" t="n">
        <v>-0.0988136241768336</v>
      </c>
      <c r="I1349" s="35" t="n">
        <v>0.713911636786566</v>
      </c>
      <c r="J1349" s="35" t="n">
        <v>0.428982732434382</v>
      </c>
      <c r="K1349" s="35" t="n">
        <v>-0.808609349257139</v>
      </c>
      <c r="L1349" s="35" t="n">
        <v>1.13630780238937</v>
      </c>
      <c r="M1349" s="35" t="n">
        <v>-1.28632545670968</v>
      </c>
      <c r="X1349" s="36" t="n">
        <v>97.7019831105051</v>
      </c>
    </row>
    <row r="1350" customFormat="false" ht="15" hidden="false" customHeight="false" outlineLevel="0" collapsed="false">
      <c r="A1350" s="2" t="n">
        <v>1346</v>
      </c>
      <c r="B1350" s="35" t="n">
        <v>-0.978663024818387</v>
      </c>
      <c r="C1350" s="35" t="n">
        <v>-0.389649068841976</v>
      </c>
      <c r="D1350" s="35" t="n">
        <v>-1.00947734707203</v>
      </c>
      <c r="E1350" s="35" t="n">
        <v>0.243751866013336</v>
      </c>
      <c r="F1350" s="35" t="n">
        <v>0.675061600707687</v>
      </c>
      <c r="G1350" s="35" t="n">
        <v>-0.521847272472789</v>
      </c>
      <c r="H1350" s="35" t="n">
        <v>0.0916746467279228</v>
      </c>
      <c r="I1350" s="35" t="n">
        <v>-0.874041962770529</v>
      </c>
      <c r="J1350" s="35" t="n">
        <v>0.055419643020149</v>
      </c>
      <c r="K1350" s="35" t="n">
        <v>0.0783992632140853</v>
      </c>
      <c r="L1350" s="35" t="n">
        <v>-0.434414685660401</v>
      </c>
      <c r="M1350" s="35" t="n">
        <v>-0.156192941273368</v>
      </c>
    </row>
    <row r="1351" customFormat="false" ht="15" hidden="false" customHeight="false" outlineLevel="0" collapsed="false">
      <c r="A1351" s="2" t="n">
        <v>1347</v>
      </c>
      <c r="B1351" s="35" t="n">
        <v>-1.23667293736779</v>
      </c>
      <c r="C1351" s="35" t="n">
        <v>-2.84850318197804</v>
      </c>
      <c r="D1351" s="35" t="n">
        <v>0.335094837101886</v>
      </c>
      <c r="E1351" s="35" t="n">
        <v>-2.00100026625922</v>
      </c>
      <c r="F1351" s="35" t="n">
        <v>-0.933690043773234</v>
      </c>
      <c r="G1351" s="35" t="n">
        <v>-0.380367238449704</v>
      </c>
      <c r="H1351" s="35" t="n">
        <v>-0.554441172794388</v>
      </c>
      <c r="I1351" s="35" t="n">
        <v>-1.76459164354995</v>
      </c>
      <c r="J1351" s="35" t="n">
        <v>-1.33102101545543</v>
      </c>
      <c r="K1351" s="35" t="n">
        <v>-1.35421724742575</v>
      </c>
      <c r="L1351" s="35" t="n">
        <v>-1.45073438082101</v>
      </c>
      <c r="M1351" s="35" t="n">
        <v>2.08310942628733</v>
      </c>
    </row>
    <row r="1352" customFormat="false" ht="15" hidden="false" customHeight="false" outlineLevel="0" collapsed="false">
      <c r="A1352" s="2" t="n">
        <v>1348</v>
      </c>
      <c r="B1352" s="35" t="n">
        <v>0.635145280001847</v>
      </c>
      <c r="C1352" s="35" t="n">
        <v>-1.2071907973894</v>
      </c>
      <c r="D1352" s="35" t="n">
        <v>-0.530094241853527</v>
      </c>
      <c r="E1352" s="35" t="n">
        <v>-0.193345812262223</v>
      </c>
      <c r="F1352" s="35" t="n">
        <v>-1.13559205268755</v>
      </c>
      <c r="G1352" s="35" t="n">
        <v>1.45396277039484</v>
      </c>
      <c r="H1352" s="35" t="n">
        <v>0.160015063751823</v>
      </c>
      <c r="I1352" s="35" t="n">
        <v>-0.131908866846803</v>
      </c>
      <c r="J1352" s="35" t="n">
        <v>-0.496248290085528</v>
      </c>
      <c r="K1352" s="35" t="n">
        <v>0.438678538868919</v>
      </c>
      <c r="L1352" s="35" t="n">
        <v>0.995007507965743</v>
      </c>
      <c r="M1352" s="35" t="n">
        <v>0.343979185882812</v>
      </c>
    </row>
    <row r="1353" customFormat="false" ht="15" hidden="false" customHeight="false" outlineLevel="0" collapsed="false">
      <c r="A1353" s="2" t="n">
        <v>1349</v>
      </c>
      <c r="B1353" s="35" t="n">
        <v>0.590792509561906</v>
      </c>
      <c r="C1353" s="35" t="n">
        <v>0.191326504316092</v>
      </c>
      <c r="D1353" s="35" t="n">
        <v>2.19348549594566</v>
      </c>
      <c r="E1353" s="35" t="n">
        <v>2.05926876000942</v>
      </c>
      <c r="F1353" s="35" t="n">
        <v>1.58153445115574</v>
      </c>
      <c r="G1353" s="35" t="n">
        <v>-1.71246737219614</v>
      </c>
      <c r="H1353" s="35" t="n">
        <v>0.580167257254368</v>
      </c>
      <c r="I1353" s="35" t="n">
        <v>-0.968376409529474</v>
      </c>
      <c r="J1353" s="35" t="n">
        <v>-2.03988200910263</v>
      </c>
      <c r="K1353" s="35" t="n">
        <v>-0.342402434694596</v>
      </c>
      <c r="L1353" s="35" t="n">
        <v>1.19751434304967</v>
      </c>
      <c r="M1353" s="35" t="n">
        <v>-0.519751559463076</v>
      </c>
    </row>
    <row r="1354" customFormat="false" ht="15" hidden="false" customHeight="false" outlineLevel="0" collapsed="false">
      <c r="A1354" s="2" t="n">
        <v>1350</v>
      </c>
      <c r="B1354" s="35" t="n">
        <v>0.622695105891368</v>
      </c>
      <c r="C1354" s="35" t="n">
        <v>-0.917835425651434</v>
      </c>
      <c r="D1354" s="35" t="n">
        <v>-0.746395953953852</v>
      </c>
      <c r="E1354" s="35" t="n">
        <v>-0.0810090512608298</v>
      </c>
      <c r="F1354" s="35" t="n">
        <v>-1.37718027861784</v>
      </c>
      <c r="G1354" s="35" t="n">
        <v>0.877729873078248</v>
      </c>
      <c r="H1354" s="35" t="n">
        <v>0.26070050223426</v>
      </c>
      <c r="I1354" s="35" t="n">
        <v>-1.63345282493182</v>
      </c>
      <c r="J1354" s="35" t="n">
        <v>-0.771317563538577</v>
      </c>
      <c r="K1354" s="35" t="n">
        <v>-0.667483481250724</v>
      </c>
      <c r="L1354" s="35" t="n">
        <v>0.371600414896641</v>
      </c>
      <c r="M1354" s="35" t="n">
        <v>-1.05283429100567</v>
      </c>
      <c r="Y1354" s="36" t="n">
        <v>138.097623487839</v>
      </c>
    </row>
    <row r="1355" customFormat="false" ht="15" hidden="false" customHeight="false" outlineLevel="0" collapsed="false">
      <c r="A1355" s="2" t="n">
        <v>1351</v>
      </c>
      <c r="B1355" s="35" t="n">
        <v>-0.62587370798789</v>
      </c>
      <c r="C1355" s="35" t="n">
        <v>0.657484324089962</v>
      </c>
      <c r="D1355" s="35" t="n">
        <v>1.30431768395099</v>
      </c>
      <c r="E1355" s="35" t="n">
        <v>-0.584772400987751</v>
      </c>
      <c r="F1355" s="35" t="n">
        <v>0.90381870734028</v>
      </c>
      <c r="G1355" s="35" t="n">
        <v>-2.17257349133705</v>
      </c>
      <c r="H1355" s="35" t="n">
        <v>-0.342623401904446</v>
      </c>
      <c r="I1355" s="35" t="n">
        <v>0.187370058667321</v>
      </c>
      <c r="J1355" s="35" t="n">
        <v>-0.673557622898009</v>
      </c>
      <c r="K1355" s="35" t="n">
        <v>-1.94662771891479</v>
      </c>
      <c r="L1355" s="35" t="n">
        <v>0.324768051671803</v>
      </c>
      <c r="M1355" s="35" t="n">
        <v>0.064428985557135</v>
      </c>
      <c r="T1355" s="36" t="n">
        <v>69.2514386919971</v>
      </c>
    </row>
    <row r="1356" customFormat="false" ht="15" hidden="false" customHeight="false" outlineLevel="0" collapsed="false">
      <c r="A1356" s="2" t="n">
        <v>1352</v>
      </c>
      <c r="B1356" s="35" t="n">
        <v>-0.630918727064843</v>
      </c>
      <c r="C1356" s="35" t="n">
        <v>-1.08779678713853</v>
      </c>
      <c r="D1356" s="35" t="n">
        <v>1.67356745655307</v>
      </c>
      <c r="E1356" s="35" t="n">
        <v>-0.925694273846163</v>
      </c>
      <c r="F1356" s="35" t="n">
        <v>-0.15215107041711</v>
      </c>
      <c r="G1356" s="35" t="n">
        <v>0.442311533494657</v>
      </c>
      <c r="H1356" s="35" t="n">
        <v>-0.989351345792044</v>
      </c>
      <c r="I1356" s="35" t="n">
        <v>0.263679201439562</v>
      </c>
      <c r="J1356" s="35" t="n">
        <v>1.32148005606552</v>
      </c>
      <c r="K1356" s="35" t="n">
        <v>-0.552454591898469</v>
      </c>
      <c r="L1356" s="35" t="n">
        <v>0.60896074233683</v>
      </c>
      <c r="M1356" s="35" t="n">
        <v>2.00877757091672</v>
      </c>
    </row>
    <row r="1357" customFormat="false" ht="15" hidden="false" customHeight="false" outlineLevel="0" collapsed="false">
      <c r="A1357" s="2" t="n">
        <v>1353</v>
      </c>
      <c r="B1357" s="35" t="n">
        <v>0.502020179095927</v>
      </c>
      <c r="C1357" s="35" t="n">
        <v>-0.221125386619928</v>
      </c>
      <c r="D1357" s="35" t="n">
        <v>-0.133419151513911</v>
      </c>
      <c r="E1357" s="35" t="n">
        <v>-2.55799709932206</v>
      </c>
      <c r="F1357" s="35" t="n">
        <v>0.150286776080079</v>
      </c>
      <c r="G1357" s="35" t="n">
        <v>-2.22170118379791</v>
      </c>
      <c r="H1357" s="35" t="n">
        <v>-0.259531040350526</v>
      </c>
      <c r="I1357" s="35" t="n">
        <v>-0.503210536378925</v>
      </c>
      <c r="J1357" s="35" t="n">
        <v>0.978290970479718</v>
      </c>
      <c r="K1357" s="35" t="n">
        <v>-0.455421758375337</v>
      </c>
      <c r="L1357" s="35" t="n">
        <v>-0.265570345141717</v>
      </c>
      <c r="M1357" s="35" t="n">
        <v>1.32934395392292</v>
      </c>
      <c r="P1357" s="36" t="n">
        <v>63.1940607964961</v>
      </c>
    </row>
    <row r="1358" customFormat="false" ht="15" hidden="false" customHeight="false" outlineLevel="0" collapsed="false">
      <c r="A1358" s="2" t="n">
        <v>1354</v>
      </c>
      <c r="B1358" s="35" t="n">
        <v>-0.200587428979</v>
      </c>
      <c r="C1358" s="35" t="n">
        <v>0.664875543625653</v>
      </c>
      <c r="D1358" s="35" t="n">
        <v>1.10110135239807</v>
      </c>
      <c r="E1358" s="35" t="n">
        <v>0.672571699522628</v>
      </c>
      <c r="F1358" s="35" t="n">
        <v>0.0435568736970752</v>
      </c>
      <c r="G1358" s="35" t="n">
        <v>0.57570843073143</v>
      </c>
      <c r="H1358" s="35" t="n">
        <v>-1.63971088689512</v>
      </c>
      <c r="I1358" s="35" t="n">
        <v>-0.651971293897674</v>
      </c>
      <c r="J1358" s="35" t="n">
        <v>-1.32172144886143</v>
      </c>
      <c r="K1358" s="35" t="n">
        <v>0.301826197575841</v>
      </c>
      <c r="L1358" s="35" t="n">
        <v>-0.366178018475841</v>
      </c>
      <c r="M1358" s="35" t="n">
        <v>0.229547056957619</v>
      </c>
    </row>
    <row r="1359" customFormat="false" ht="15" hidden="false" customHeight="false" outlineLevel="0" collapsed="false">
      <c r="A1359" s="2" t="n">
        <v>1355</v>
      </c>
      <c r="B1359" s="35" t="n">
        <v>0.531516825737078</v>
      </c>
      <c r="C1359" s="35" t="n">
        <v>-1.84388741116182</v>
      </c>
      <c r="D1359" s="35" t="n">
        <v>-1.58042134176561</v>
      </c>
      <c r="E1359" s="35" t="n">
        <v>-0.972307328231066</v>
      </c>
      <c r="F1359" s="35" t="n">
        <v>1.45833038795</v>
      </c>
      <c r="G1359" s="35" t="n">
        <v>-0.591212525179017</v>
      </c>
      <c r="H1359" s="35" t="n">
        <v>-1.51579269504405</v>
      </c>
      <c r="I1359" s="35" t="n">
        <v>1.27455567608499</v>
      </c>
      <c r="J1359" s="35" t="n">
        <v>-0.560410817210076</v>
      </c>
      <c r="K1359" s="35" t="n">
        <v>0.275498376891812</v>
      </c>
      <c r="L1359" s="35" t="n">
        <v>-0.185310607981823</v>
      </c>
      <c r="M1359" s="35" t="n">
        <v>-0.172664151487374</v>
      </c>
    </row>
    <row r="1360" customFormat="false" ht="15" hidden="false" customHeight="false" outlineLevel="0" collapsed="false">
      <c r="A1360" s="2" t="n">
        <v>1356</v>
      </c>
      <c r="B1360" s="35" t="n">
        <v>1.08152700726264</v>
      </c>
      <c r="C1360" s="35" t="n">
        <v>1.46728512120168</v>
      </c>
      <c r="D1360" s="35" t="n">
        <v>-0.0417177428531205</v>
      </c>
      <c r="E1360" s="35" t="n">
        <v>0.326106192692249</v>
      </c>
      <c r="F1360" s="35" t="n">
        <v>-1.13649536783906</v>
      </c>
      <c r="G1360" s="35" t="n">
        <v>-0.21525396193765</v>
      </c>
      <c r="H1360" s="35" t="n">
        <v>-0.554879623712199</v>
      </c>
      <c r="I1360" s="35" t="n">
        <v>-0.634435730226563</v>
      </c>
      <c r="J1360" s="35" t="n">
        <v>2.03853392539803</v>
      </c>
      <c r="K1360" s="35" t="n">
        <v>-0.385283230899461</v>
      </c>
      <c r="L1360" s="35" t="n">
        <v>0.826773812325096</v>
      </c>
      <c r="M1360" s="35" t="n">
        <v>-1.00916410802151</v>
      </c>
      <c r="U1360" s="36" t="n">
        <v>127.278661053088</v>
      </c>
    </row>
    <row r="1361" customFormat="false" ht="15" hidden="false" customHeight="false" outlineLevel="0" collapsed="false">
      <c r="A1361" s="2" t="n">
        <v>1357</v>
      </c>
      <c r="B1361" s="35" t="n">
        <v>-0.327123926689537</v>
      </c>
      <c r="C1361" s="35" t="n">
        <v>1.36040808431322</v>
      </c>
      <c r="D1361" s="35" t="n">
        <v>-0.666886306053106</v>
      </c>
      <c r="E1361" s="35" t="n">
        <v>0.929867236577851</v>
      </c>
      <c r="F1361" s="35" t="n">
        <v>1.22413819661113</v>
      </c>
      <c r="G1361" s="35" t="n">
        <v>-2.00667303954436</v>
      </c>
      <c r="H1361" s="35" t="n">
        <v>1.27435219916064</v>
      </c>
      <c r="I1361" s="35" t="n">
        <v>-0.712345656231624</v>
      </c>
      <c r="J1361" s="35" t="n">
        <v>0.185715870646836</v>
      </c>
      <c r="K1361" s="35" t="n">
        <v>-1.2607268543033</v>
      </c>
      <c r="L1361" s="35" t="n">
        <v>0.46866952145721</v>
      </c>
      <c r="M1361" s="35" t="n">
        <v>-1.22540274515959</v>
      </c>
    </row>
    <row r="1362" customFormat="false" ht="15" hidden="false" customHeight="false" outlineLevel="0" collapsed="false">
      <c r="A1362" s="2" t="n">
        <v>1358</v>
      </c>
      <c r="B1362" s="35" t="n">
        <v>0.529333030740556</v>
      </c>
      <c r="C1362" s="35" t="n">
        <v>-0.0614611126685656</v>
      </c>
      <c r="D1362" s="35" t="n">
        <v>-0.0900517987164836</v>
      </c>
      <c r="E1362" s="35" t="n">
        <v>-1.96509012682421</v>
      </c>
      <c r="F1362" s="35" t="n">
        <v>0.687386213337386</v>
      </c>
      <c r="G1362" s="35" t="n">
        <v>0.330366486154294</v>
      </c>
      <c r="H1362" s="35" t="n">
        <v>-0.161371768483176</v>
      </c>
      <c r="I1362" s="35" t="n">
        <v>-1.62351415948757</v>
      </c>
      <c r="J1362" s="35" t="n">
        <v>-0.140001415966168</v>
      </c>
      <c r="K1362" s="35" t="n">
        <v>-1.13794455881699</v>
      </c>
      <c r="L1362" s="35" t="n">
        <v>0.410888678150407</v>
      </c>
      <c r="M1362" s="35" t="n">
        <v>0.233880434424681</v>
      </c>
    </row>
    <row r="1363" customFormat="false" ht="15" hidden="false" customHeight="false" outlineLevel="0" collapsed="false">
      <c r="A1363" s="2" t="n">
        <v>1359</v>
      </c>
      <c r="B1363" s="35" t="n">
        <v>-1.96260609636284</v>
      </c>
      <c r="C1363" s="35" t="n">
        <v>1.10284746138959</v>
      </c>
      <c r="D1363" s="35" t="n">
        <v>0.0560373308358225</v>
      </c>
      <c r="E1363" s="35" t="n">
        <v>-1.11057586092831</v>
      </c>
      <c r="F1363" s="35" t="n">
        <v>2.12439928834665</v>
      </c>
      <c r="G1363" s="35" t="n">
        <v>-1.41052177535881</v>
      </c>
      <c r="H1363" s="35" t="n">
        <v>-1.09455253777123</v>
      </c>
      <c r="I1363" s="35" t="n">
        <v>0.0145379256232563</v>
      </c>
      <c r="J1363" s="35" t="n">
        <v>-0.556896821465473</v>
      </c>
      <c r="K1363" s="35" t="n">
        <v>-2.24694745805241</v>
      </c>
      <c r="L1363" s="35" t="n">
        <v>-0.650804355676993</v>
      </c>
      <c r="M1363" s="35" t="n">
        <v>0.861244180380204</v>
      </c>
    </row>
    <row r="1364" customFormat="false" ht="15" hidden="false" customHeight="false" outlineLevel="0" collapsed="false">
      <c r="A1364" s="2" t="n">
        <v>1360</v>
      </c>
      <c r="B1364" s="35" t="n">
        <v>1.55572397735064</v>
      </c>
      <c r="C1364" s="35" t="n">
        <v>1.62027875188026</v>
      </c>
      <c r="D1364" s="35" t="n">
        <v>0.112857214963845</v>
      </c>
      <c r="E1364" s="35" t="n">
        <v>0.117325199411528</v>
      </c>
      <c r="F1364" s="35" t="n">
        <v>0.39231647344358</v>
      </c>
      <c r="G1364" s="35" t="n">
        <v>0.274902682210923</v>
      </c>
      <c r="H1364" s="35" t="n">
        <v>-0.55957171402133</v>
      </c>
      <c r="I1364" s="35" t="n">
        <v>1.15154219816096</v>
      </c>
      <c r="J1364" s="35" t="n">
        <v>-0.637027772185409</v>
      </c>
      <c r="K1364" s="35" t="n">
        <v>0.407758942154316</v>
      </c>
      <c r="L1364" s="35" t="n">
        <v>-1.19416789273785</v>
      </c>
      <c r="M1364" s="35" t="n">
        <v>0.0480547278033437</v>
      </c>
    </row>
    <row r="1365" customFormat="false" ht="15" hidden="false" customHeight="false" outlineLevel="0" collapsed="false">
      <c r="A1365" s="2" t="n">
        <v>1361</v>
      </c>
      <c r="B1365" s="35" t="n">
        <v>1.49223878798124</v>
      </c>
      <c r="C1365" s="35" t="n">
        <v>-0.701832604196233</v>
      </c>
      <c r="D1365" s="35" t="n">
        <v>-1.01565952965383</v>
      </c>
      <c r="E1365" s="35" t="n">
        <v>0.707962441809753</v>
      </c>
      <c r="F1365" s="35" t="n">
        <v>-1.46175426692803</v>
      </c>
      <c r="G1365" s="35" t="n">
        <v>0.246475113055594</v>
      </c>
      <c r="H1365" s="35" t="n">
        <v>0.725352221964979</v>
      </c>
      <c r="I1365" s="35" t="n">
        <v>0.147589858138454</v>
      </c>
      <c r="J1365" s="35" t="n">
        <v>-1.13834274711446</v>
      </c>
      <c r="K1365" s="35" t="n">
        <v>-0.333225154672568</v>
      </c>
      <c r="L1365" s="35" t="n">
        <v>0.172524908303877</v>
      </c>
      <c r="M1365" s="35" t="n">
        <v>1.90915874503318</v>
      </c>
    </row>
    <row r="1366" customFormat="false" ht="15" hidden="false" customHeight="false" outlineLevel="0" collapsed="false">
      <c r="A1366" s="2" t="n">
        <v>1362</v>
      </c>
      <c r="B1366" s="35" t="n">
        <v>0.147422565103262</v>
      </c>
      <c r="C1366" s="35" t="n">
        <v>-1.65497993981534</v>
      </c>
      <c r="D1366" s="35" t="n">
        <v>-1.84209233314556</v>
      </c>
      <c r="E1366" s="35" t="n">
        <v>1.72345180230964</v>
      </c>
      <c r="F1366" s="35" t="n">
        <v>-0.0992065795582793</v>
      </c>
      <c r="G1366" s="35" t="n">
        <v>0.259370226612386</v>
      </c>
      <c r="H1366" s="35" t="n">
        <v>0.494002632655972</v>
      </c>
      <c r="I1366" s="35" t="n">
        <v>-1.03716265954713</v>
      </c>
      <c r="J1366" s="35" t="n">
        <v>-1.14110801461317</v>
      </c>
      <c r="K1366" s="35" t="n">
        <v>-0.471260398743962</v>
      </c>
      <c r="L1366" s="35" t="n">
        <v>0.621933322094685</v>
      </c>
      <c r="M1366" s="35" t="n">
        <v>0.15489133608718</v>
      </c>
      <c r="Q1366" s="36" t="n">
        <v>238.015271787821</v>
      </c>
    </row>
    <row r="1367" customFormat="false" ht="15" hidden="false" customHeight="false" outlineLevel="0" collapsed="false">
      <c r="A1367" s="2" t="n">
        <v>1363</v>
      </c>
      <c r="B1367" s="35" t="n">
        <v>-0.234291113383329</v>
      </c>
      <c r="C1367" s="35" t="n">
        <v>0.436359587682341</v>
      </c>
      <c r="D1367" s="35" t="n">
        <v>0.252276284180121</v>
      </c>
      <c r="E1367" s="35" t="n">
        <v>-0.0775899648073331</v>
      </c>
      <c r="F1367" s="35" t="n">
        <v>-0.445308607603063</v>
      </c>
      <c r="G1367" s="35" t="n">
        <v>0.0841773715291277</v>
      </c>
      <c r="H1367" s="35" t="n">
        <v>-0.4324095158803</v>
      </c>
      <c r="I1367" s="35" t="n">
        <v>-1.42010589518379</v>
      </c>
      <c r="J1367" s="35" t="n">
        <v>0.338225488582134</v>
      </c>
      <c r="K1367" s="35" t="n">
        <v>0.669369032286567</v>
      </c>
      <c r="L1367" s="35" t="n">
        <v>0.613813825891916</v>
      </c>
      <c r="M1367" s="35" t="n">
        <v>-0.170012286879169</v>
      </c>
    </row>
    <row r="1368" customFormat="false" ht="15" hidden="false" customHeight="false" outlineLevel="0" collapsed="false">
      <c r="A1368" s="2" t="n">
        <v>1364</v>
      </c>
      <c r="B1368" s="35" t="n">
        <v>0.140198315525984</v>
      </c>
      <c r="C1368" s="35" t="n">
        <v>0.229712218851013</v>
      </c>
      <c r="D1368" s="35" t="n">
        <v>0.160628788944571</v>
      </c>
      <c r="E1368" s="35" t="n">
        <v>-0.216331802786655</v>
      </c>
      <c r="F1368" s="35" t="n">
        <v>-0.583823040893257</v>
      </c>
      <c r="G1368" s="35" t="n">
        <v>-0.631644131304271</v>
      </c>
      <c r="H1368" s="35" t="n">
        <v>-0.25923658049365</v>
      </c>
      <c r="I1368" s="35" t="n">
        <v>-1.06312302958137</v>
      </c>
      <c r="J1368" s="35" t="n">
        <v>-0.0162912649662167</v>
      </c>
      <c r="K1368" s="35" t="n">
        <v>0.286715693719211</v>
      </c>
      <c r="L1368" s="35" t="n">
        <v>-0.324451344444234</v>
      </c>
      <c r="M1368" s="35" t="n">
        <v>-1.234280897441</v>
      </c>
    </row>
    <row r="1369" customFormat="false" ht="15" hidden="false" customHeight="false" outlineLevel="0" collapsed="false">
      <c r="A1369" s="2" t="n">
        <v>1365</v>
      </c>
      <c r="B1369" s="35" t="n">
        <v>0.258314184722094</v>
      </c>
      <c r="C1369" s="35" t="n">
        <v>-0.97424643454168</v>
      </c>
      <c r="D1369" s="35" t="n">
        <v>-1.58656701319642</v>
      </c>
      <c r="E1369" s="35" t="n">
        <v>-0.361055509138939</v>
      </c>
      <c r="F1369" s="35" t="n">
        <v>-0.525209424408597</v>
      </c>
      <c r="G1369" s="35" t="n">
        <v>0.400244625427669</v>
      </c>
      <c r="H1369" s="35" t="n">
        <v>2.43625546857942</v>
      </c>
      <c r="I1369" s="35" t="n">
        <v>0.88297398289997</v>
      </c>
      <c r="J1369" s="35" t="n">
        <v>1.85269800357433</v>
      </c>
      <c r="K1369" s="35" t="n">
        <v>0.150355645761521</v>
      </c>
      <c r="L1369" s="35" t="n">
        <v>0.0908682960562461</v>
      </c>
      <c r="M1369" s="35" t="n">
        <v>-0.807031954189321</v>
      </c>
      <c r="N1369" s="36" t="n">
        <v>159.189762086735</v>
      </c>
    </row>
    <row r="1370" customFormat="false" ht="15" hidden="false" customHeight="false" outlineLevel="0" collapsed="false">
      <c r="A1370" s="2" t="n">
        <v>1366</v>
      </c>
      <c r="B1370" s="35" t="n">
        <v>-0.0536082857333431</v>
      </c>
      <c r="C1370" s="35" t="n">
        <v>-1.67440947659794</v>
      </c>
      <c r="D1370" s="35" t="n">
        <v>-1.05921897422717</v>
      </c>
      <c r="E1370" s="35" t="n">
        <v>-0.858487447218802</v>
      </c>
      <c r="F1370" s="35" t="n">
        <v>1.03434070508294</v>
      </c>
      <c r="G1370" s="35" t="n">
        <v>0.147213713261149</v>
      </c>
      <c r="H1370" s="35" t="n">
        <v>-0.686096788502202</v>
      </c>
      <c r="I1370" s="35" t="n">
        <v>-0.0789632373309788</v>
      </c>
      <c r="J1370" s="35" t="n">
        <v>-0.803858653095151</v>
      </c>
      <c r="K1370" s="35" t="n">
        <v>0.433765375659651</v>
      </c>
      <c r="L1370" s="35" t="n">
        <v>2.75533403129834</v>
      </c>
      <c r="M1370" s="35" t="n">
        <v>-0.420767818342305</v>
      </c>
    </row>
    <row r="1371" customFormat="false" ht="15" hidden="false" customHeight="false" outlineLevel="0" collapsed="false">
      <c r="A1371" s="2" t="n">
        <v>1367</v>
      </c>
      <c r="B1371" s="35" t="n">
        <v>-0.625401777996019</v>
      </c>
      <c r="C1371" s="35" t="n">
        <v>-2.10432808055072</v>
      </c>
      <c r="D1371" s="35" t="n">
        <v>-0.541782764123863</v>
      </c>
      <c r="E1371" s="35" t="n">
        <v>1.43114813609327</v>
      </c>
      <c r="F1371" s="35" t="n">
        <v>-0.180251555393814</v>
      </c>
      <c r="G1371" s="35" t="n">
        <v>-0.388200442081334</v>
      </c>
      <c r="H1371" s="35" t="n">
        <v>1.1026801301301</v>
      </c>
      <c r="I1371" s="35" t="n">
        <v>-1.53130380350219</v>
      </c>
      <c r="J1371" s="35" t="n">
        <v>-0.34981449109124</v>
      </c>
      <c r="K1371" s="35" t="n">
        <v>-0.938195244113665</v>
      </c>
      <c r="L1371" s="35" t="n">
        <v>0.3578295238828</v>
      </c>
      <c r="M1371" s="35" t="n">
        <v>1.50494482297181</v>
      </c>
    </row>
    <row r="1372" customFormat="false" ht="15" hidden="false" customHeight="false" outlineLevel="0" collapsed="false">
      <c r="A1372" s="2" t="n">
        <v>1368</v>
      </c>
      <c r="B1372" s="35" t="n">
        <v>0.315529548274056</v>
      </c>
      <c r="C1372" s="35" t="n">
        <v>-0.55874086775779</v>
      </c>
      <c r="D1372" s="35" t="n">
        <v>-0.521960710029845</v>
      </c>
      <c r="E1372" s="35" t="n">
        <v>-0.190277285320449</v>
      </c>
      <c r="F1372" s="35" t="n">
        <v>-0.234270943466541</v>
      </c>
      <c r="G1372" s="35" t="n">
        <v>-1.27515875439321</v>
      </c>
      <c r="H1372" s="35" t="n">
        <v>-1.92698841284997</v>
      </c>
      <c r="I1372" s="35" t="n">
        <v>-0.0163350728230816</v>
      </c>
      <c r="J1372" s="35" t="n">
        <v>0.781443546829042</v>
      </c>
      <c r="K1372" s="35" t="n">
        <v>0.661654008257972</v>
      </c>
      <c r="L1372" s="35" t="n">
        <v>0.624453174357273</v>
      </c>
      <c r="M1372" s="35" t="n">
        <v>-0.935516309062875</v>
      </c>
    </row>
    <row r="1373" customFormat="false" ht="15" hidden="false" customHeight="false" outlineLevel="0" collapsed="false">
      <c r="A1373" s="2" t="n">
        <v>1369</v>
      </c>
      <c r="B1373" s="35" t="n">
        <v>1.24221596270846</v>
      </c>
      <c r="C1373" s="35" t="n">
        <v>0.18530406381645</v>
      </c>
      <c r="D1373" s="35" t="n">
        <v>0.698636204856273</v>
      </c>
      <c r="E1373" s="35" t="n">
        <v>-0.462983469552887</v>
      </c>
      <c r="F1373" s="35" t="n">
        <v>1.33060538658749</v>
      </c>
      <c r="G1373" s="35" t="n">
        <v>0.935938674983229</v>
      </c>
      <c r="H1373" s="35" t="n">
        <v>0.0284190861448304</v>
      </c>
      <c r="I1373" s="35" t="n">
        <v>-1.27733555573665</v>
      </c>
      <c r="J1373" s="35" t="n">
        <v>-0.0659924959962936</v>
      </c>
      <c r="K1373" s="35" t="n">
        <v>0.400313986834984</v>
      </c>
      <c r="L1373" s="35" t="n">
        <v>-0.514459968146853</v>
      </c>
      <c r="M1373" s="35" t="n">
        <v>1.34482463751851</v>
      </c>
    </row>
    <row r="1374" customFormat="false" ht="15" hidden="false" customHeight="false" outlineLevel="0" collapsed="false">
      <c r="A1374" s="2" t="n">
        <v>1370</v>
      </c>
      <c r="B1374" s="35" t="n">
        <v>-1.88629367566793</v>
      </c>
      <c r="C1374" s="35" t="n">
        <v>-0.715675913862471</v>
      </c>
      <c r="D1374" s="35" t="n">
        <v>0.760473138602815</v>
      </c>
      <c r="E1374" s="35" t="n">
        <v>-0.767868053249955</v>
      </c>
      <c r="F1374" s="35" t="n">
        <v>-0.461861437388603</v>
      </c>
      <c r="G1374" s="35" t="n">
        <v>-1.86470303979055</v>
      </c>
      <c r="H1374" s="35" t="n">
        <v>0.63097679599397</v>
      </c>
      <c r="I1374" s="35" t="n">
        <v>0.870412220334298</v>
      </c>
      <c r="J1374" s="35" t="n">
        <v>0.472746158737573</v>
      </c>
      <c r="K1374" s="35" t="n">
        <v>-1.15116264720982</v>
      </c>
      <c r="L1374" s="35" t="n">
        <v>-0.0764846502548784</v>
      </c>
      <c r="M1374" s="35" t="n">
        <v>-0.930561746534148</v>
      </c>
      <c r="V1374" s="36" t="n">
        <v>42.4631090465171</v>
      </c>
    </row>
    <row r="1375" customFormat="false" ht="15" hidden="false" customHeight="false" outlineLevel="0" collapsed="false">
      <c r="A1375" s="2" t="n">
        <v>1371</v>
      </c>
      <c r="B1375" s="35" t="n">
        <v>-0.477512800603772</v>
      </c>
      <c r="C1375" s="35" t="n">
        <v>-0.621248716536767</v>
      </c>
      <c r="D1375" s="35" t="n">
        <v>0.0988501736800646</v>
      </c>
      <c r="E1375" s="35" t="n">
        <v>0.817763839391701</v>
      </c>
      <c r="F1375" s="35" t="n">
        <v>2.20112149442206</v>
      </c>
      <c r="G1375" s="35" t="n">
        <v>1.11598979891168</v>
      </c>
      <c r="H1375" s="35" t="n">
        <v>0.303658115570208</v>
      </c>
      <c r="I1375" s="35" t="n">
        <v>-0.236829360778656</v>
      </c>
      <c r="J1375" s="35" t="n">
        <v>0.512261538027163</v>
      </c>
      <c r="K1375" s="35" t="n">
        <v>-1.15157533040725</v>
      </c>
      <c r="L1375" s="35" t="n">
        <v>0.328236499697665</v>
      </c>
      <c r="M1375" s="35" t="n">
        <v>0.49002861786418</v>
      </c>
    </row>
    <row r="1376" customFormat="false" ht="15" hidden="false" customHeight="false" outlineLevel="0" collapsed="false">
      <c r="A1376" s="2" t="n">
        <v>1372</v>
      </c>
      <c r="B1376" s="35" t="n">
        <v>-0.789148522112101</v>
      </c>
      <c r="C1376" s="35" t="n">
        <v>-0.422934364986234</v>
      </c>
      <c r="D1376" s="35" t="n">
        <v>0.829399953068778</v>
      </c>
      <c r="E1376" s="35" t="n">
        <v>-0.62574753112728</v>
      </c>
      <c r="F1376" s="35" t="n">
        <v>0.100022327460822</v>
      </c>
      <c r="G1376" s="35" t="n">
        <v>0.507003126596018</v>
      </c>
      <c r="H1376" s="35" t="n">
        <v>-0.295949705236402</v>
      </c>
      <c r="I1376" s="35" t="n">
        <v>-0.0591275775522993</v>
      </c>
      <c r="J1376" s="35" t="n">
        <v>0.527753656598097</v>
      </c>
      <c r="K1376" s="35" t="n">
        <v>-0.688716202516289</v>
      </c>
      <c r="L1376" s="35" t="n">
        <v>-2.10548479549795</v>
      </c>
      <c r="M1376" s="35" t="n">
        <v>1.52335478622639</v>
      </c>
    </row>
    <row r="1377" customFormat="false" ht="15" hidden="false" customHeight="false" outlineLevel="0" collapsed="false">
      <c r="A1377" s="2" t="n">
        <v>1373</v>
      </c>
      <c r="B1377" s="35" t="n">
        <v>-1.11163833302011</v>
      </c>
      <c r="C1377" s="35" t="n">
        <v>-0.191961835067634</v>
      </c>
      <c r="D1377" s="35" t="n">
        <v>0.394315763971905</v>
      </c>
      <c r="E1377" s="35" t="n">
        <v>-0.256693263161392</v>
      </c>
      <c r="F1377" s="35" t="n">
        <v>1.62811883303255</v>
      </c>
      <c r="G1377" s="35" t="n">
        <v>1.59002946797368</v>
      </c>
      <c r="H1377" s="35" t="n">
        <v>-1.30464628900464</v>
      </c>
      <c r="I1377" s="35" t="n">
        <v>-0.297981750825484</v>
      </c>
      <c r="J1377" s="35" t="n">
        <v>-0.697858275167309</v>
      </c>
      <c r="K1377" s="35" t="n">
        <v>-1.48184788041277</v>
      </c>
      <c r="L1377" s="35" t="n">
        <v>1.76464252792979</v>
      </c>
      <c r="M1377" s="35" t="n">
        <v>-0.24665261478188</v>
      </c>
      <c r="W1377" s="36" t="n">
        <v>154.697891016621</v>
      </c>
    </row>
    <row r="1378" customFormat="false" ht="15" hidden="false" customHeight="false" outlineLevel="0" collapsed="false">
      <c r="A1378" s="2" t="n">
        <v>1374</v>
      </c>
      <c r="B1378" s="35" t="n">
        <v>-0.00102548760030888</v>
      </c>
      <c r="C1378" s="35" t="n">
        <v>0.321766068721957</v>
      </c>
      <c r="D1378" s="35" t="n">
        <v>-1.46587041499599</v>
      </c>
      <c r="E1378" s="35" t="n">
        <v>-1.40748043702226</v>
      </c>
      <c r="F1378" s="35" t="n">
        <v>-0.222608749895101</v>
      </c>
      <c r="G1378" s="35" t="n">
        <v>0.797158045074395</v>
      </c>
      <c r="H1378" s="35" t="n">
        <v>-0.395338238747148</v>
      </c>
      <c r="I1378" s="35" t="n">
        <v>-0.967235687055262</v>
      </c>
      <c r="J1378" s="35" t="n">
        <v>0.885014725987612</v>
      </c>
      <c r="K1378" s="35" t="n">
        <v>1.08462446568698</v>
      </c>
      <c r="L1378" s="35" t="n">
        <v>0.642926487569473</v>
      </c>
      <c r="M1378" s="35" t="n">
        <v>0.54150656007955</v>
      </c>
      <c r="U1378" s="36" t="n">
        <v>168.804007147988</v>
      </c>
    </row>
    <row r="1379" customFormat="false" ht="15" hidden="false" customHeight="false" outlineLevel="0" collapsed="false">
      <c r="A1379" s="2" t="n">
        <v>1375</v>
      </c>
      <c r="B1379" s="35" t="n">
        <v>-2.17826684808292</v>
      </c>
      <c r="C1379" s="35" t="n">
        <v>0.491317671191692</v>
      </c>
      <c r="D1379" s="35" t="n">
        <v>-0.475046132261727</v>
      </c>
      <c r="E1379" s="35" t="n">
        <v>-0.187299560180105</v>
      </c>
      <c r="F1379" s="35" t="n">
        <v>1.00383173534102</v>
      </c>
      <c r="G1379" s="35" t="n">
        <v>0.633528031707946</v>
      </c>
      <c r="H1379" s="35" t="n">
        <v>-0.522247006742787</v>
      </c>
      <c r="I1379" s="35" t="n">
        <v>1.32156758126481</v>
      </c>
      <c r="J1379" s="35" t="n">
        <v>-0.0480476299587784</v>
      </c>
      <c r="K1379" s="35" t="n">
        <v>0.460996723255817</v>
      </c>
      <c r="L1379" s="35" t="n">
        <v>-0.398601312080259</v>
      </c>
      <c r="M1379" s="35" t="n">
        <v>0.110480322320635</v>
      </c>
    </row>
    <row r="1380" customFormat="false" ht="15" hidden="false" customHeight="false" outlineLevel="0" collapsed="false">
      <c r="A1380" s="2" t="n">
        <v>1376</v>
      </c>
      <c r="B1380" s="35" t="n">
        <v>-0.408584079752872</v>
      </c>
      <c r="C1380" s="35" t="n">
        <v>-0.840302638475279</v>
      </c>
      <c r="D1380" s="35" t="n">
        <v>2.19896880761864</v>
      </c>
      <c r="E1380" s="35" t="n">
        <v>0.351137072210583</v>
      </c>
      <c r="F1380" s="35" t="n">
        <v>1.88575066627133</v>
      </c>
      <c r="G1380" s="35" t="n">
        <v>-0.625953548363281</v>
      </c>
      <c r="H1380" s="35" t="n">
        <v>0.0830350414496985</v>
      </c>
      <c r="I1380" s="35" t="n">
        <v>0.982176121803884</v>
      </c>
      <c r="J1380" s="35" t="n">
        <v>1.56472191097242</v>
      </c>
      <c r="K1380" s="35" t="n">
        <v>-0.413294484458816</v>
      </c>
      <c r="L1380" s="35" t="n">
        <v>-1.1400652038258</v>
      </c>
      <c r="M1380" s="35" t="n">
        <v>-0.67873351953785</v>
      </c>
    </row>
    <row r="1381" customFormat="false" ht="15" hidden="false" customHeight="false" outlineLevel="0" collapsed="false">
      <c r="A1381" s="2" t="n">
        <v>1377</v>
      </c>
      <c r="B1381" s="35" t="n">
        <v>0.856632154440427</v>
      </c>
      <c r="C1381" s="35" t="n">
        <v>-1.26258878504887</v>
      </c>
      <c r="D1381" s="35" t="n">
        <v>0.0263834508822389</v>
      </c>
      <c r="E1381" s="35" t="n">
        <v>-0.598983598644737</v>
      </c>
      <c r="F1381" s="35" t="n">
        <v>-1.04349457175614</v>
      </c>
      <c r="G1381" s="35" t="n">
        <v>-1.09889156868326</v>
      </c>
      <c r="H1381" s="35" t="n">
        <v>-1.14012189181603</v>
      </c>
      <c r="I1381" s="35" t="n">
        <v>1.32911348818194</v>
      </c>
      <c r="J1381" s="35" t="n">
        <v>-0.444591692937996</v>
      </c>
      <c r="K1381" s="35" t="n">
        <v>0.297046321448133</v>
      </c>
      <c r="L1381" s="35" t="n">
        <v>0.107962742651201</v>
      </c>
      <c r="M1381" s="35" t="n">
        <v>-0.333855803965052</v>
      </c>
    </row>
    <row r="1382" customFormat="false" ht="15" hidden="false" customHeight="false" outlineLevel="0" collapsed="false">
      <c r="A1382" s="2" t="n">
        <v>1378</v>
      </c>
      <c r="B1382" s="35" t="n">
        <v>0.903753415399226</v>
      </c>
      <c r="C1382" s="35" t="n">
        <v>-0.110897444567626</v>
      </c>
      <c r="D1382" s="35" t="n">
        <v>2.0699217022591</v>
      </c>
      <c r="E1382" s="35" t="n">
        <v>-1.17651930166391</v>
      </c>
      <c r="F1382" s="35" t="n">
        <v>-0.519914857957623</v>
      </c>
      <c r="G1382" s="35" t="n">
        <v>-0.758322717857711</v>
      </c>
      <c r="H1382" s="35" t="n">
        <v>-0.464384768216308</v>
      </c>
      <c r="I1382" s="35" t="n">
        <v>1.20882528006688</v>
      </c>
      <c r="J1382" s="35" t="n">
        <v>-0.673259962361292</v>
      </c>
      <c r="K1382" s="35" t="n">
        <v>-0.466100920125538</v>
      </c>
      <c r="L1382" s="35" t="n">
        <v>1.63148327501105</v>
      </c>
      <c r="M1382" s="35" t="n">
        <v>-0.324505419192801</v>
      </c>
      <c r="N1382" s="36" t="n">
        <v>196.308169690571</v>
      </c>
    </row>
    <row r="1383" customFormat="false" ht="15" hidden="false" customHeight="false" outlineLevel="0" collapsed="false">
      <c r="A1383" s="2" t="n">
        <v>1379</v>
      </c>
      <c r="B1383" s="35" t="n">
        <v>0.684805630394182</v>
      </c>
      <c r="C1383" s="35" t="n">
        <v>-0.10751464910652</v>
      </c>
      <c r="D1383" s="35" t="n">
        <v>-0.865676582228188</v>
      </c>
      <c r="E1383" s="35" t="n">
        <v>-0.354644421117322</v>
      </c>
      <c r="F1383" s="35" t="n">
        <v>0.631498688419231</v>
      </c>
      <c r="G1383" s="35" t="n">
        <v>0.0999617458319046</v>
      </c>
      <c r="H1383" s="35" t="n">
        <v>0.5348971808778</v>
      </c>
      <c r="I1383" s="35" t="n">
        <v>0.490052751265564</v>
      </c>
      <c r="J1383" s="35" t="n">
        <v>-0.306991594951344</v>
      </c>
      <c r="K1383" s="35" t="n">
        <v>-0.541674019533709</v>
      </c>
      <c r="L1383" s="35" t="n">
        <v>-2.88756837949496</v>
      </c>
      <c r="M1383" s="35" t="n">
        <v>0.55742577045235</v>
      </c>
    </row>
    <row r="1384" customFormat="false" ht="15" hidden="false" customHeight="false" outlineLevel="0" collapsed="false">
      <c r="A1384" s="2" t="n">
        <v>1380</v>
      </c>
      <c r="B1384" s="35" t="n">
        <v>0.347607132948772</v>
      </c>
      <c r="C1384" s="35" t="n">
        <v>-1.3568534835509</v>
      </c>
      <c r="D1384" s="35" t="n">
        <v>-0.016029914810831</v>
      </c>
      <c r="E1384" s="35" t="n">
        <v>0.669300198043448</v>
      </c>
      <c r="F1384" s="35" t="n">
        <v>0.890913968950475</v>
      </c>
      <c r="G1384" s="35" t="n">
        <v>0.171128525960063</v>
      </c>
      <c r="H1384" s="35" t="n">
        <v>0.249774072482625</v>
      </c>
      <c r="I1384" s="35" t="n">
        <v>0.804303277252115</v>
      </c>
      <c r="J1384" s="35" t="n">
        <v>0.819513632165195</v>
      </c>
      <c r="K1384" s="35" t="n">
        <v>-0.677719760497629</v>
      </c>
      <c r="L1384" s="35" t="n">
        <v>-0.800756179795524</v>
      </c>
      <c r="M1384" s="35" t="n">
        <v>0.10645273131121</v>
      </c>
    </row>
    <row r="1385" customFormat="false" ht="15" hidden="false" customHeight="false" outlineLevel="0" collapsed="false">
      <c r="A1385" s="2" t="n">
        <v>1381</v>
      </c>
      <c r="B1385" s="35" t="n">
        <v>0.836271491714956</v>
      </c>
      <c r="C1385" s="35" t="n">
        <v>2.81708084274533</v>
      </c>
      <c r="D1385" s="35" t="n">
        <v>0.336523827522042</v>
      </c>
      <c r="E1385" s="35" t="n">
        <v>2.22531295603681</v>
      </c>
      <c r="F1385" s="35" t="n">
        <v>-0.228489810308313</v>
      </c>
      <c r="G1385" s="35" t="n">
        <v>-1.04505385861568</v>
      </c>
      <c r="H1385" s="35" t="n">
        <v>-1.68166471796303</v>
      </c>
      <c r="I1385" s="35" t="n">
        <v>-0.754180853455761</v>
      </c>
      <c r="J1385" s="35" t="n">
        <v>-0.385130519860566</v>
      </c>
      <c r="K1385" s="35" t="n">
        <v>-0.620407258238516</v>
      </c>
      <c r="L1385" s="35" t="n">
        <v>-0.169941877960142</v>
      </c>
      <c r="M1385" s="35" t="n">
        <v>-0.0559970159212218</v>
      </c>
      <c r="P1385" s="36" t="n">
        <v>79.4718060614922</v>
      </c>
    </row>
    <row r="1386" customFormat="false" ht="15" hidden="false" customHeight="false" outlineLevel="0" collapsed="false">
      <c r="A1386" s="2" t="n">
        <v>1382</v>
      </c>
      <c r="B1386" s="35" t="n">
        <v>0.172327864761234</v>
      </c>
      <c r="C1386" s="35" t="n">
        <v>-0.0813377712049409</v>
      </c>
      <c r="D1386" s="35" t="n">
        <v>0.50690669722842</v>
      </c>
      <c r="E1386" s="35" t="n">
        <v>-1.3887264461962</v>
      </c>
      <c r="F1386" s="35" t="n">
        <v>0.992186796528496</v>
      </c>
      <c r="G1386" s="35" t="n">
        <v>-0.441605239075938</v>
      </c>
      <c r="H1386" s="35" t="n">
        <v>-0.0685783576138579</v>
      </c>
      <c r="I1386" s="35" t="n">
        <v>1.04081538774889</v>
      </c>
      <c r="J1386" s="35" t="n">
        <v>-1.46391200333774</v>
      </c>
      <c r="K1386" s="35" t="n">
        <v>1.36906339031531</v>
      </c>
      <c r="L1386" s="35" t="n">
        <v>-0.351616455908459</v>
      </c>
      <c r="M1386" s="35" t="n">
        <v>-1.60615261935915</v>
      </c>
      <c r="W1386" s="36" t="n">
        <v>170.565346349037</v>
      </c>
      <c r="Y1386" s="36" t="n">
        <v>132.545174282585</v>
      </c>
    </row>
    <row r="1387" customFormat="false" ht="15" hidden="false" customHeight="false" outlineLevel="0" collapsed="false">
      <c r="A1387" s="2" t="n">
        <v>1383</v>
      </c>
      <c r="B1387" s="35" t="n">
        <v>0.511230499406831</v>
      </c>
      <c r="C1387" s="35" t="n">
        <v>-0.326296672423772</v>
      </c>
      <c r="D1387" s="35" t="n">
        <v>1.0733688707824</v>
      </c>
      <c r="E1387" s="35" t="n">
        <v>-0.863041893652582</v>
      </c>
      <c r="F1387" s="35" t="n">
        <v>1.86192037706151</v>
      </c>
      <c r="G1387" s="35" t="n">
        <v>-0.206158242120399</v>
      </c>
      <c r="H1387" s="35" t="n">
        <v>1.20823944154412</v>
      </c>
      <c r="I1387" s="35" t="n">
        <v>-1.36007598169969</v>
      </c>
      <c r="J1387" s="35" t="n">
        <v>0.844682332359132</v>
      </c>
      <c r="K1387" s="35" t="n">
        <v>-0.795968097372937</v>
      </c>
      <c r="L1387" s="35" t="n">
        <v>1.92251375583627</v>
      </c>
      <c r="M1387" s="35" t="n">
        <v>-0.209116330117185</v>
      </c>
    </row>
    <row r="1388" customFormat="false" ht="15" hidden="false" customHeight="false" outlineLevel="0" collapsed="false">
      <c r="A1388" s="2" t="n">
        <v>1384</v>
      </c>
      <c r="B1388" s="35" t="n">
        <v>0.75813617432806</v>
      </c>
      <c r="C1388" s="35" t="n">
        <v>0.206530240809014</v>
      </c>
      <c r="D1388" s="35" t="n">
        <v>-1.05925507304562</v>
      </c>
      <c r="E1388" s="35" t="n">
        <v>1.16835342957067</v>
      </c>
      <c r="F1388" s="35" t="n">
        <v>1.65406239494013</v>
      </c>
      <c r="G1388" s="35" t="n">
        <v>0.392396841303435</v>
      </c>
      <c r="H1388" s="35" t="n">
        <v>-0.728417620048159</v>
      </c>
      <c r="I1388" s="35" t="n">
        <v>-0.195467721371542</v>
      </c>
      <c r="J1388" s="35" t="n">
        <v>-0.942525806014003</v>
      </c>
      <c r="K1388" s="35" t="n">
        <v>-0.996773180937201</v>
      </c>
      <c r="L1388" s="35" t="n">
        <v>1.28767877214851</v>
      </c>
      <c r="M1388" s="35" t="n">
        <v>1.19064597320924</v>
      </c>
    </row>
    <row r="1389" customFormat="false" ht="15" hidden="false" customHeight="false" outlineLevel="0" collapsed="false">
      <c r="A1389" s="2" t="n">
        <v>1385</v>
      </c>
      <c r="B1389" s="35" t="n">
        <v>1.52588914369472</v>
      </c>
      <c r="C1389" s="35" t="n">
        <v>0.181213793581787</v>
      </c>
      <c r="D1389" s="35" t="n">
        <v>0.0468110473816048</v>
      </c>
      <c r="E1389" s="35" t="n">
        <v>0.481397787473215</v>
      </c>
      <c r="F1389" s="35" t="n">
        <v>-0.612186927031997</v>
      </c>
      <c r="G1389" s="35" t="n">
        <v>-1.55038268897071</v>
      </c>
      <c r="H1389" s="35" t="n">
        <v>0.395801684550665</v>
      </c>
      <c r="I1389" s="35" t="n">
        <v>-0.2733514355322</v>
      </c>
      <c r="J1389" s="35" t="n">
        <v>0.622301337262086</v>
      </c>
      <c r="K1389" s="35" t="n">
        <v>0.502091401272309</v>
      </c>
      <c r="L1389" s="35" t="n">
        <v>-1.54917498380845</v>
      </c>
      <c r="M1389" s="35" t="n">
        <v>-0.508247735356383</v>
      </c>
      <c r="Y1389" s="36" t="n">
        <v>87.7614632077017</v>
      </c>
    </row>
    <row r="1390" customFormat="false" ht="15" hidden="false" customHeight="false" outlineLevel="0" collapsed="false">
      <c r="A1390" s="2" t="n">
        <v>1386</v>
      </c>
      <c r="B1390" s="35" t="n">
        <v>1.07576314128772</v>
      </c>
      <c r="C1390" s="35" t="n">
        <v>1.14464185010105</v>
      </c>
      <c r="D1390" s="35" t="n">
        <v>-0.330467483175585</v>
      </c>
      <c r="E1390" s="35" t="n">
        <v>-0.414337081917915</v>
      </c>
      <c r="F1390" s="35" t="n">
        <v>-0.0697776301617113</v>
      </c>
      <c r="G1390" s="35" t="n">
        <v>-1.40311801311274</v>
      </c>
      <c r="H1390" s="35" t="n">
        <v>-0.318747047893373</v>
      </c>
      <c r="I1390" s="35" t="n">
        <v>-0.507926644016455</v>
      </c>
      <c r="J1390" s="35" t="n">
        <v>0.162190098712088</v>
      </c>
      <c r="K1390" s="35" t="n">
        <v>-0.420716459273839</v>
      </c>
      <c r="L1390" s="35" t="n">
        <v>-0.706309209455797</v>
      </c>
      <c r="M1390" s="35" t="n">
        <v>0.276163555536987</v>
      </c>
    </row>
    <row r="1391" customFormat="false" ht="15" hidden="false" customHeight="false" outlineLevel="0" collapsed="false">
      <c r="A1391" s="2" t="n">
        <v>1387</v>
      </c>
      <c r="B1391" s="35" t="n">
        <v>0.936533342767272</v>
      </c>
      <c r="C1391" s="35" t="n">
        <v>-0.566633370333527</v>
      </c>
      <c r="D1391" s="35" t="n">
        <v>0.159862866932185</v>
      </c>
      <c r="E1391" s="35" t="n">
        <v>0.923185794125082</v>
      </c>
      <c r="F1391" s="35" t="n">
        <v>1.23646804909624</v>
      </c>
      <c r="G1391" s="35" t="n">
        <v>-0.520909320779451</v>
      </c>
      <c r="H1391" s="35" t="n">
        <v>-1.05751408858427</v>
      </c>
      <c r="I1391" s="35" t="n">
        <v>-0.761990060834433</v>
      </c>
      <c r="J1391" s="35" t="n">
        <v>-1.31693301859958</v>
      </c>
      <c r="K1391" s="35" t="n">
        <v>0.400199012892423</v>
      </c>
      <c r="L1391" s="35" t="n">
        <v>-0.436648215580851</v>
      </c>
      <c r="M1391" s="35" t="n">
        <v>0.286823607893206</v>
      </c>
      <c r="N1391" s="36" t="n">
        <v>136.172998996667</v>
      </c>
    </row>
    <row r="1392" customFormat="false" ht="15" hidden="false" customHeight="false" outlineLevel="0" collapsed="false">
      <c r="A1392" s="2" t="n">
        <v>1388</v>
      </c>
      <c r="B1392" s="35" t="n">
        <v>-1.43963158381205</v>
      </c>
      <c r="C1392" s="35" t="n">
        <v>-0.827705265317502</v>
      </c>
      <c r="D1392" s="35" t="n">
        <v>1.65212698437052</v>
      </c>
      <c r="E1392" s="35" t="n">
        <v>0.0743975174313342</v>
      </c>
      <c r="F1392" s="35" t="n">
        <v>-2.78204484109752</v>
      </c>
      <c r="G1392" s="35" t="n">
        <v>0.269556306440392</v>
      </c>
      <c r="H1392" s="35" t="n">
        <v>0.350466238269008</v>
      </c>
      <c r="I1392" s="35" t="n">
        <v>-0.578845362322614</v>
      </c>
      <c r="J1392" s="35" t="n">
        <v>0.621020124513316</v>
      </c>
      <c r="K1392" s="35" t="n">
        <v>-1.77926254292461</v>
      </c>
      <c r="L1392" s="35" t="n">
        <v>-0.16986613596885</v>
      </c>
      <c r="M1392" s="35" t="n">
        <v>-0.10715427073287</v>
      </c>
    </row>
    <row r="1393" customFormat="false" ht="15" hidden="false" customHeight="false" outlineLevel="0" collapsed="false">
      <c r="A1393" s="2" t="n">
        <v>1389</v>
      </c>
      <c r="B1393" s="35" t="n">
        <v>0.321893210979337</v>
      </c>
      <c r="C1393" s="35" t="n">
        <v>1.97147097280821</v>
      </c>
      <c r="D1393" s="35" t="n">
        <v>1.7338712056975</v>
      </c>
      <c r="E1393" s="35" t="n">
        <v>0.592131746110333</v>
      </c>
      <c r="F1393" s="35" t="n">
        <v>1.59182376322998</v>
      </c>
      <c r="G1393" s="35" t="n">
        <v>-1.55870516922982</v>
      </c>
      <c r="H1393" s="35" t="n">
        <v>0.339064243372946</v>
      </c>
      <c r="I1393" s="35" t="n">
        <v>0.0895955764954327</v>
      </c>
      <c r="J1393" s="35" t="n">
        <v>0.139739678008052</v>
      </c>
      <c r="K1393" s="35" t="n">
        <v>-0.678629736523019</v>
      </c>
      <c r="L1393" s="35" t="n">
        <v>-1.05084003761493</v>
      </c>
      <c r="M1393" s="35" t="n">
        <v>-0.199288441358297</v>
      </c>
      <c r="R1393" s="36" t="n">
        <v>169.600857807112</v>
      </c>
    </row>
    <row r="1394" customFormat="false" ht="15" hidden="false" customHeight="false" outlineLevel="0" collapsed="false">
      <c r="A1394" s="2" t="n">
        <v>1390</v>
      </c>
      <c r="B1394" s="35" t="n">
        <v>0.217539991530802</v>
      </c>
      <c r="C1394" s="35" t="n">
        <v>0.908482920340501</v>
      </c>
      <c r="D1394" s="35" t="n">
        <v>-0.994147745164511</v>
      </c>
      <c r="E1394" s="35" t="n">
        <v>-0.426702279894269</v>
      </c>
      <c r="F1394" s="35" t="n">
        <v>-0.899721957854729</v>
      </c>
      <c r="G1394" s="35" t="n">
        <v>0.222888439827727</v>
      </c>
      <c r="H1394" s="35" t="n">
        <v>-0.188027812560502</v>
      </c>
      <c r="I1394" s="35" t="n">
        <v>0.428566043510544</v>
      </c>
      <c r="J1394" s="35" t="n">
        <v>1.1948283119891</v>
      </c>
      <c r="K1394" s="35" t="n">
        <v>-0.223909318288216</v>
      </c>
      <c r="L1394" s="35" t="n">
        <v>1.34494331207789</v>
      </c>
      <c r="M1394" s="35" t="n">
        <v>1.9490165093609</v>
      </c>
      <c r="P1394" s="36" t="n">
        <v>102.871006739989</v>
      </c>
    </row>
    <row r="1395" customFormat="false" ht="15" hidden="false" customHeight="false" outlineLevel="0" collapsed="false">
      <c r="A1395" s="2" t="n">
        <v>1391</v>
      </c>
      <c r="B1395" s="35" t="n">
        <v>-0.486909935991837</v>
      </c>
      <c r="C1395" s="35" t="n">
        <v>-1.81756019855446</v>
      </c>
      <c r="D1395" s="35" t="n">
        <v>-0.378885114287193</v>
      </c>
      <c r="E1395" s="35" t="n">
        <v>0.406930057276166</v>
      </c>
      <c r="F1395" s="35" t="n">
        <v>-0.213418929452795</v>
      </c>
      <c r="G1395" s="35" t="n">
        <v>-0.622257759548577</v>
      </c>
      <c r="H1395" s="35" t="n">
        <v>-0.711782654356404</v>
      </c>
      <c r="I1395" s="35" t="n">
        <v>-0.761533468260689</v>
      </c>
      <c r="J1395" s="35" t="n">
        <v>0.0359177686723751</v>
      </c>
      <c r="K1395" s="35" t="n">
        <v>-1.38968076013781</v>
      </c>
      <c r="L1395" s="35" t="n">
        <v>-0.953294279646337</v>
      </c>
      <c r="M1395" s="35" t="n">
        <v>-0.343832570410062</v>
      </c>
      <c r="Q1395" s="36" t="n">
        <v>182.070419022531</v>
      </c>
      <c r="U1395" s="36" t="n">
        <v>213.36810856936</v>
      </c>
    </row>
    <row r="1396" customFormat="false" ht="15" hidden="false" customHeight="false" outlineLevel="0" collapsed="false">
      <c r="A1396" s="2" t="n">
        <v>1392</v>
      </c>
      <c r="B1396" s="35" t="n">
        <v>-0.986884609951658</v>
      </c>
      <c r="C1396" s="35" t="n">
        <v>0.519124335653924</v>
      </c>
      <c r="D1396" s="35" t="n">
        <v>-0.427936862795423</v>
      </c>
      <c r="E1396" s="35" t="n">
        <v>1.26600866763169</v>
      </c>
      <c r="F1396" s="35" t="n">
        <v>0.496614518331985</v>
      </c>
      <c r="G1396" s="35" t="n">
        <v>-0.663946917073795</v>
      </c>
      <c r="H1396" s="35" t="n">
        <v>1.98547443903861</v>
      </c>
      <c r="I1396" s="35" t="n">
        <v>-0.259281841819849</v>
      </c>
      <c r="J1396" s="35" t="n">
        <v>1.48398434760646</v>
      </c>
      <c r="K1396" s="35" t="n">
        <v>-0.371911693149843</v>
      </c>
      <c r="L1396" s="35" t="n">
        <v>0.572907385802155</v>
      </c>
      <c r="M1396" s="35" t="n">
        <v>0.42786439433429</v>
      </c>
    </row>
    <row r="1397" customFormat="false" ht="15" hidden="false" customHeight="false" outlineLevel="0" collapsed="false">
      <c r="A1397" s="2" t="n">
        <v>1393</v>
      </c>
      <c r="B1397" s="35" t="n">
        <v>0.695451970430434</v>
      </c>
      <c r="C1397" s="35" t="n">
        <v>-0.0873819941805477</v>
      </c>
      <c r="D1397" s="35" t="n">
        <v>0.959397166206462</v>
      </c>
      <c r="E1397" s="35" t="n">
        <v>0.898759417684752</v>
      </c>
      <c r="F1397" s="35" t="n">
        <v>1.35669757918648</v>
      </c>
      <c r="G1397" s="35" t="n">
        <v>-1.43159486454009</v>
      </c>
      <c r="H1397" s="35" t="n">
        <v>1.52524974060797</v>
      </c>
      <c r="I1397" s="35" t="n">
        <v>0.92001310590586</v>
      </c>
      <c r="J1397" s="35" t="n">
        <v>-0.0772365382195814</v>
      </c>
      <c r="K1397" s="35" t="n">
        <v>-0.600434198608995</v>
      </c>
      <c r="L1397" s="35" t="n">
        <v>-0.670753657293259</v>
      </c>
      <c r="M1397" s="35" t="n">
        <v>-0.349109469563684</v>
      </c>
    </row>
    <row r="1398" customFormat="false" ht="15" hidden="false" customHeight="false" outlineLevel="0" collapsed="false">
      <c r="A1398" s="2" t="n">
        <v>1394</v>
      </c>
      <c r="B1398" s="35" t="n">
        <v>0.121796960340407</v>
      </c>
      <c r="C1398" s="35" t="n">
        <v>0.674340601173933</v>
      </c>
      <c r="D1398" s="35" t="n">
        <v>-1.22031484857365</v>
      </c>
      <c r="E1398" s="35" t="n">
        <v>0.78627910736484</v>
      </c>
      <c r="F1398" s="35" t="n">
        <v>1.2385247331846</v>
      </c>
      <c r="G1398" s="35" t="n">
        <v>-0.761256007582983</v>
      </c>
      <c r="H1398" s="35" t="n">
        <v>-0.0798764692202289</v>
      </c>
      <c r="I1398" s="35" t="n">
        <v>0.827399333448062</v>
      </c>
      <c r="J1398" s="35" t="n">
        <v>1.2574892300163</v>
      </c>
      <c r="K1398" s="35" t="n">
        <v>-0.713894423890464</v>
      </c>
      <c r="L1398" s="35" t="n">
        <v>0.0063294544803043</v>
      </c>
      <c r="M1398" s="35" t="n">
        <v>1.84338042526301</v>
      </c>
    </row>
    <row r="1399" customFormat="false" ht="15" hidden="false" customHeight="false" outlineLevel="0" collapsed="false">
      <c r="A1399" s="2" t="n">
        <v>1395</v>
      </c>
      <c r="B1399" s="35" t="n">
        <v>-0.265096608571025</v>
      </c>
      <c r="C1399" s="35" t="n">
        <v>-0.0369011169855875</v>
      </c>
      <c r="D1399" s="35" t="n">
        <v>-0.308741534458602</v>
      </c>
      <c r="E1399" s="35" t="n">
        <v>-1.54227299926859</v>
      </c>
      <c r="F1399" s="35" t="n">
        <v>0.392674738223175</v>
      </c>
      <c r="G1399" s="35" t="n">
        <v>1.14276725499823</v>
      </c>
      <c r="H1399" s="35" t="n">
        <v>0.515888320127082</v>
      </c>
      <c r="I1399" s="35" t="n">
        <v>-0.673322121663066</v>
      </c>
      <c r="J1399" s="35" t="n">
        <v>0.798550444471971</v>
      </c>
      <c r="K1399" s="35" t="n">
        <v>1.70666691349167</v>
      </c>
      <c r="L1399" s="35" t="n">
        <v>-0.524887262349891</v>
      </c>
      <c r="M1399" s="35" t="n">
        <v>-0.393414403501153</v>
      </c>
    </row>
    <row r="1400" customFormat="false" ht="15" hidden="false" customHeight="false" outlineLevel="0" collapsed="false">
      <c r="A1400" s="2" t="n">
        <v>1396</v>
      </c>
      <c r="B1400" s="35" t="n">
        <v>-1.06154363936432</v>
      </c>
      <c r="C1400" s="35" t="n">
        <v>2.3137744025655</v>
      </c>
      <c r="D1400" s="35" t="n">
        <v>-1.07112057895953</v>
      </c>
      <c r="E1400" s="35" t="n">
        <v>-0.0624227311422215</v>
      </c>
      <c r="F1400" s="35" t="n">
        <v>-0.186854235531651</v>
      </c>
      <c r="G1400" s="35" t="n">
        <v>0.803801192245864</v>
      </c>
      <c r="H1400" s="35" t="n">
        <v>1.86052032211258</v>
      </c>
      <c r="I1400" s="35" t="n">
        <v>2.03984794669772</v>
      </c>
      <c r="J1400" s="35" t="n">
        <v>0.873919596280527</v>
      </c>
      <c r="K1400" s="35" t="n">
        <v>0.221077262195512</v>
      </c>
      <c r="L1400" s="35" t="n">
        <v>2.08808935902601</v>
      </c>
      <c r="M1400" s="35" t="n">
        <v>1.44729053223055</v>
      </c>
    </row>
    <row r="1401" customFormat="false" ht="15" hidden="false" customHeight="false" outlineLevel="0" collapsed="false">
      <c r="A1401" s="2" t="n">
        <v>1397</v>
      </c>
      <c r="B1401" s="35" t="n">
        <v>-0.720627908659043</v>
      </c>
      <c r="C1401" s="35" t="n">
        <v>-0.184530876461701</v>
      </c>
      <c r="D1401" s="35" t="n">
        <v>0.128657860769783</v>
      </c>
      <c r="E1401" s="35" t="n">
        <v>1.08699707823259</v>
      </c>
      <c r="F1401" s="35" t="n">
        <v>-0.44068511501717</v>
      </c>
      <c r="G1401" s="35" t="n">
        <v>-0.243722241460487</v>
      </c>
      <c r="H1401" s="35" t="n">
        <v>-0.388265611183108</v>
      </c>
      <c r="I1401" s="35" t="n">
        <v>0.181218785783176</v>
      </c>
      <c r="J1401" s="35" t="n">
        <v>-1.50863303384196</v>
      </c>
      <c r="K1401" s="35" t="n">
        <v>0.642623633674631</v>
      </c>
      <c r="L1401" s="35" t="n">
        <v>-1.29116939963067</v>
      </c>
      <c r="M1401" s="35" t="n">
        <v>1.84002436190216</v>
      </c>
    </row>
    <row r="1402" customFormat="false" ht="15" hidden="false" customHeight="false" outlineLevel="0" collapsed="false">
      <c r="A1402" s="2" t="n">
        <v>1398</v>
      </c>
      <c r="B1402" s="35" t="n">
        <v>-0.497306976206918</v>
      </c>
      <c r="C1402" s="35" t="n">
        <v>1.05178988783764</v>
      </c>
      <c r="D1402" s="35" t="n">
        <v>0.0371890320952972</v>
      </c>
      <c r="E1402" s="35" t="n">
        <v>-1.34777248471539</v>
      </c>
      <c r="F1402" s="35" t="n">
        <v>1.35582757815749</v>
      </c>
      <c r="G1402" s="35" t="n">
        <v>1.07451232126709</v>
      </c>
      <c r="H1402" s="35" t="n">
        <v>0.315944716724753</v>
      </c>
      <c r="I1402" s="35" t="n">
        <v>-1.2185172316509</v>
      </c>
      <c r="J1402" s="35" t="n">
        <v>-0.894104168058944</v>
      </c>
      <c r="K1402" s="35" t="n">
        <v>0.246873314181524</v>
      </c>
      <c r="L1402" s="35" t="n">
        <v>2.06631647708603</v>
      </c>
      <c r="M1402" s="35" t="n">
        <v>-1.38184228504655</v>
      </c>
    </row>
    <row r="1403" customFormat="false" ht="15" hidden="false" customHeight="false" outlineLevel="0" collapsed="false">
      <c r="A1403" s="2" t="n">
        <v>1399</v>
      </c>
      <c r="B1403" s="35" t="n">
        <v>0.328307602767176</v>
      </c>
      <c r="C1403" s="35" t="n">
        <v>0.199502886899001</v>
      </c>
      <c r="D1403" s="35" t="n">
        <v>-0.0181393121403885</v>
      </c>
      <c r="E1403" s="35" t="n">
        <v>-1.49829779651577</v>
      </c>
      <c r="F1403" s="35" t="n">
        <v>0.0679833124880347</v>
      </c>
      <c r="G1403" s="35" t="n">
        <v>-0.924122287254833</v>
      </c>
      <c r="H1403" s="35" t="n">
        <v>0.244474458619515</v>
      </c>
      <c r="I1403" s="35" t="n">
        <v>0.634352227559655</v>
      </c>
      <c r="J1403" s="35" t="n">
        <v>0.101928685132732</v>
      </c>
      <c r="K1403" s="35" t="n">
        <v>-1.76366124530711</v>
      </c>
      <c r="L1403" s="35" t="n">
        <v>-0.153484876209983</v>
      </c>
      <c r="M1403" s="35" t="n">
        <v>0.0824723620117172</v>
      </c>
    </row>
    <row r="1404" customFormat="false" ht="15" hidden="false" customHeight="false" outlineLevel="0" collapsed="false">
      <c r="A1404" s="2" t="n">
        <v>1400</v>
      </c>
      <c r="B1404" s="35" t="n">
        <v>1.65681446920198</v>
      </c>
      <c r="C1404" s="35" t="n">
        <v>0.326801877649014</v>
      </c>
      <c r="D1404" s="35" t="n">
        <v>-0.402488221623816</v>
      </c>
      <c r="E1404" s="35" t="n">
        <v>0.388597743259429</v>
      </c>
      <c r="F1404" s="35" t="n">
        <v>-0.311052800538628</v>
      </c>
      <c r="G1404" s="35" t="n">
        <v>-1.47327913899145</v>
      </c>
      <c r="H1404" s="35" t="n">
        <v>-0.462885675496506</v>
      </c>
      <c r="I1404" s="35" t="n">
        <v>0.245948124642726</v>
      </c>
      <c r="J1404" s="35" t="n">
        <v>-0.493040547782324</v>
      </c>
      <c r="K1404" s="35" t="n">
        <v>-1.56570977940139</v>
      </c>
      <c r="L1404" s="35" t="n">
        <v>1.1985852323157</v>
      </c>
      <c r="M1404" s="35" t="n">
        <v>0.656161876138283</v>
      </c>
    </row>
    <row r="1405" customFormat="false" ht="15" hidden="false" customHeight="false" outlineLevel="0" collapsed="false">
      <c r="A1405" s="2" t="n">
        <v>1401</v>
      </c>
      <c r="B1405" s="35" t="n">
        <v>0.211793180334974</v>
      </c>
      <c r="C1405" s="35" t="n">
        <v>1.78269629879434</v>
      </c>
      <c r="D1405" s="35" t="n">
        <v>0.0871234229095549</v>
      </c>
      <c r="E1405" s="35" t="n">
        <v>1.01964985091367</v>
      </c>
      <c r="F1405" s="35" t="n">
        <v>2.16643963031818</v>
      </c>
      <c r="G1405" s="35" t="n">
        <v>-0.606525746947662</v>
      </c>
      <c r="H1405" s="35" t="n">
        <v>-1.50684043886092</v>
      </c>
      <c r="I1405" s="35" t="n">
        <v>-0.30077453316852</v>
      </c>
      <c r="J1405" s="35" t="n">
        <v>-0.143558264739757</v>
      </c>
      <c r="K1405" s="35" t="n">
        <v>-0.985898162846419</v>
      </c>
      <c r="L1405" s="35" t="n">
        <v>0.981317627910595</v>
      </c>
      <c r="M1405" s="35" t="n">
        <v>0.792509263015679</v>
      </c>
    </row>
    <row r="1406" customFormat="false" ht="15" hidden="false" customHeight="false" outlineLevel="0" collapsed="false">
      <c r="A1406" s="2" t="n">
        <v>1402</v>
      </c>
      <c r="B1406" s="35" t="n">
        <v>-1.97947676261646</v>
      </c>
      <c r="C1406" s="35" t="n">
        <v>0.0941485407581417</v>
      </c>
      <c r="D1406" s="35" t="n">
        <v>-0.810666698174862</v>
      </c>
      <c r="E1406" s="35" t="n">
        <v>-1.37219942664421</v>
      </c>
      <c r="F1406" s="35" t="n">
        <v>-0.316606731048518</v>
      </c>
      <c r="G1406" s="35" t="n">
        <v>-0.274692184383592</v>
      </c>
      <c r="H1406" s="35" t="n">
        <v>0.212294595682633</v>
      </c>
      <c r="I1406" s="35" t="n">
        <v>2.0028740594212</v>
      </c>
      <c r="J1406" s="35" t="n">
        <v>1.24901311541089</v>
      </c>
      <c r="K1406" s="35" t="n">
        <v>0.542484260209036</v>
      </c>
      <c r="L1406" s="35" t="n">
        <v>-0.240497326070598</v>
      </c>
      <c r="M1406" s="35" t="n">
        <v>0.318469495251724</v>
      </c>
    </row>
    <row r="1407" customFormat="false" ht="15" hidden="false" customHeight="false" outlineLevel="0" collapsed="false">
      <c r="A1407" s="2" t="n">
        <v>1403</v>
      </c>
      <c r="B1407" s="35" t="n">
        <v>0.433518439487226</v>
      </c>
      <c r="C1407" s="35" t="n">
        <v>0.310027949324784</v>
      </c>
      <c r="D1407" s="35" t="n">
        <v>-1.41991693083201</v>
      </c>
      <c r="E1407" s="35" t="n">
        <v>-1.15754617136848</v>
      </c>
      <c r="F1407" s="35" t="n">
        <v>-0.0831251790382269</v>
      </c>
      <c r="G1407" s="35" t="n">
        <v>-0.115535534743842</v>
      </c>
      <c r="H1407" s="35" t="n">
        <v>1.11512629319662</v>
      </c>
      <c r="I1407" s="35" t="n">
        <v>-0.322790778596017</v>
      </c>
      <c r="J1407" s="35" t="n">
        <v>-0.650844472730518</v>
      </c>
      <c r="K1407" s="35" t="n">
        <v>-1.18972299590553</v>
      </c>
      <c r="L1407" s="35" t="n">
        <v>0.0431699033468643</v>
      </c>
      <c r="M1407" s="35" t="n">
        <v>-0.0424941338289721</v>
      </c>
    </row>
    <row r="1408" customFormat="false" ht="15" hidden="false" customHeight="false" outlineLevel="0" collapsed="false">
      <c r="A1408" s="2" t="n">
        <v>1404</v>
      </c>
      <c r="B1408" s="35" t="n">
        <v>0.463642508362085</v>
      </c>
      <c r="C1408" s="35" t="n">
        <v>0.895371307677451</v>
      </c>
      <c r="D1408" s="35" t="n">
        <v>-1.16242124220569</v>
      </c>
      <c r="E1408" s="35" t="n">
        <v>-0.258064095041994</v>
      </c>
      <c r="F1408" s="35" t="n">
        <v>-0.25675531560308</v>
      </c>
      <c r="G1408" s="35" t="n">
        <v>-0.117311224747405</v>
      </c>
      <c r="H1408" s="35" t="n">
        <v>-0.195916349917548</v>
      </c>
      <c r="I1408" s="35" t="n">
        <v>-0.332385719984227</v>
      </c>
      <c r="J1408" s="35" t="n">
        <v>0.203312199261549</v>
      </c>
      <c r="K1408" s="35" t="n">
        <v>1.61543995646286</v>
      </c>
      <c r="L1408" s="35" t="n">
        <v>-2.56090559309395</v>
      </c>
      <c r="M1408" s="35" t="n">
        <v>-0.307808930161829</v>
      </c>
    </row>
    <row r="1409" customFormat="false" ht="15" hidden="false" customHeight="false" outlineLevel="0" collapsed="false">
      <c r="A1409" s="2" t="n">
        <v>1405</v>
      </c>
      <c r="B1409" s="35" t="n">
        <v>-1.018948137884</v>
      </c>
      <c r="C1409" s="35" t="n">
        <v>0.315481631548559</v>
      </c>
      <c r="D1409" s="35" t="n">
        <v>-0.594506449220447</v>
      </c>
      <c r="E1409" s="35" t="n">
        <v>-0.513324786974023</v>
      </c>
      <c r="F1409" s="35" t="n">
        <v>-2.08674732368709</v>
      </c>
      <c r="G1409" s="35" t="n">
        <v>5.34174395968236E-005</v>
      </c>
      <c r="H1409" s="35" t="n">
        <v>-0.720049150045542</v>
      </c>
      <c r="I1409" s="35" t="n">
        <v>-1.82428695032192</v>
      </c>
      <c r="J1409" s="35" t="n">
        <v>0.491265777661924</v>
      </c>
      <c r="K1409" s="35" t="n">
        <v>-1.29334362707367</v>
      </c>
      <c r="L1409" s="35" t="n">
        <v>-0.378707218714165</v>
      </c>
      <c r="M1409" s="35" t="n">
        <v>1.36381692787703</v>
      </c>
    </row>
    <row r="1410" customFormat="false" ht="15" hidden="false" customHeight="false" outlineLevel="0" collapsed="false">
      <c r="A1410" s="2" t="n">
        <v>1406</v>
      </c>
      <c r="B1410" s="35" t="n">
        <v>-1.32995082948449</v>
      </c>
      <c r="C1410" s="35" t="n">
        <v>-0.773815547211829</v>
      </c>
      <c r="D1410" s="35" t="n">
        <v>-1.87711661217347</v>
      </c>
      <c r="E1410" s="35" t="n">
        <v>-1.76383597844204</v>
      </c>
      <c r="F1410" s="35" t="n">
        <v>0.96555047350224</v>
      </c>
      <c r="G1410" s="35" t="n">
        <v>-0.688687104249917</v>
      </c>
      <c r="H1410" s="35" t="n">
        <v>-1.18124992873473</v>
      </c>
      <c r="I1410" s="35" t="n">
        <v>-0.529822773473784</v>
      </c>
      <c r="J1410" s="35" t="n">
        <v>1.57854113650269</v>
      </c>
      <c r="K1410" s="35" t="n">
        <v>0.240860839319541</v>
      </c>
      <c r="L1410" s="35" t="n">
        <v>-1.03556677478055</v>
      </c>
      <c r="M1410" s="35" t="n">
        <v>0.307712241151159</v>
      </c>
    </row>
    <row r="1411" customFormat="false" ht="15" hidden="false" customHeight="false" outlineLevel="0" collapsed="false">
      <c r="A1411" s="2" t="n">
        <v>1407</v>
      </c>
      <c r="B1411" s="35" t="n">
        <v>-0.00382425081456705</v>
      </c>
      <c r="C1411" s="35" t="n">
        <v>0.712930013437338</v>
      </c>
      <c r="D1411" s="35" t="n">
        <v>1.63882178022921</v>
      </c>
      <c r="E1411" s="35" t="n">
        <v>1.237203067222</v>
      </c>
      <c r="F1411" s="35" t="n">
        <v>-0.48727151821432</v>
      </c>
      <c r="G1411" s="35" t="n">
        <v>-1.30480975738809</v>
      </c>
      <c r="H1411" s="35" t="n">
        <v>0.363232916306865</v>
      </c>
      <c r="I1411" s="35" t="n">
        <v>-0.875575900875628</v>
      </c>
      <c r="J1411" s="35" t="n">
        <v>-1.01348010012182</v>
      </c>
      <c r="K1411" s="35" t="n">
        <v>-0.597224271543531</v>
      </c>
      <c r="L1411" s="35" t="n">
        <v>-0.174533936508262</v>
      </c>
      <c r="M1411" s="35" t="n">
        <v>-0.145058481741659</v>
      </c>
    </row>
    <row r="1412" customFormat="false" ht="15" hidden="false" customHeight="false" outlineLevel="0" collapsed="false">
      <c r="A1412" s="2" t="n">
        <v>1408</v>
      </c>
      <c r="B1412" s="35" t="n">
        <v>0.728973343030222</v>
      </c>
      <c r="C1412" s="35" t="n">
        <v>-0.0714602803322917</v>
      </c>
      <c r="D1412" s="35" t="n">
        <v>-0.94986054030294</v>
      </c>
      <c r="E1412" s="35" t="n">
        <v>-0.581343893218589</v>
      </c>
      <c r="F1412" s="35" t="n">
        <v>0.540680723168846</v>
      </c>
      <c r="G1412" s="35" t="n">
        <v>0.582117846071479</v>
      </c>
      <c r="H1412" s="35" t="n">
        <v>0.520279457937025</v>
      </c>
      <c r="I1412" s="35" t="n">
        <v>-0.184337931491834</v>
      </c>
      <c r="J1412" s="35" t="n">
        <v>0.322834846287279</v>
      </c>
      <c r="K1412" s="35" t="n">
        <v>-0.796054448984927</v>
      </c>
      <c r="L1412" s="35" t="n">
        <v>0.208118558620026</v>
      </c>
      <c r="M1412" s="35" t="n">
        <v>-1.64868501429783</v>
      </c>
    </row>
    <row r="1413" customFormat="false" ht="15" hidden="false" customHeight="false" outlineLevel="0" collapsed="false">
      <c r="A1413" s="2" t="n">
        <v>1409</v>
      </c>
      <c r="B1413" s="35" t="n">
        <v>0.390379247897307</v>
      </c>
      <c r="C1413" s="35" t="n">
        <v>0.812085918351179</v>
      </c>
      <c r="D1413" s="35" t="n">
        <v>1.05662967807756</v>
      </c>
      <c r="E1413" s="35" t="n">
        <v>-0.862956532819328</v>
      </c>
      <c r="F1413" s="35" t="n">
        <v>0.264911187984136</v>
      </c>
      <c r="G1413" s="35" t="n">
        <v>-0.415196787444771</v>
      </c>
      <c r="H1413" s="35" t="n">
        <v>1.57627652928737</v>
      </c>
      <c r="I1413" s="35" t="n">
        <v>-1.46037936309473</v>
      </c>
      <c r="J1413" s="35" t="n">
        <v>-0.724430271948919</v>
      </c>
      <c r="K1413" s="35" t="n">
        <v>-0.535698526842326</v>
      </c>
      <c r="L1413" s="35" t="n">
        <v>-0.318144553586181</v>
      </c>
      <c r="M1413" s="35" t="n">
        <v>-0.45147820549197</v>
      </c>
    </row>
    <row r="1414" customFormat="false" ht="15" hidden="false" customHeight="false" outlineLevel="0" collapsed="false">
      <c r="A1414" s="2" t="n">
        <v>1410</v>
      </c>
      <c r="B1414" s="35" t="n">
        <v>1.52905939752538</v>
      </c>
      <c r="C1414" s="35" t="n">
        <v>-0.90488218254544</v>
      </c>
      <c r="D1414" s="35" t="n">
        <v>0.608038944911157</v>
      </c>
      <c r="E1414" s="35" t="n">
        <v>0.651181178244923</v>
      </c>
      <c r="F1414" s="35" t="n">
        <v>0.487107070703809</v>
      </c>
      <c r="G1414" s="35" t="n">
        <v>0.21891595497306</v>
      </c>
      <c r="H1414" s="35" t="n">
        <v>0.840051540741325</v>
      </c>
      <c r="I1414" s="35" t="n">
        <v>2.26495898803793</v>
      </c>
      <c r="J1414" s="35" t="n">
        <v>0.418728712027973</v>
      </c>
      <c r="K1414" s="35" t="n">
        <v>0.434226854111737</v>
      </c>
      <c r="L1414" s="35" t="n">
        <v>1.10485908795191</v>
      </c>
      <c r="M1414" s="35" t="n">
        <v>-1.11556214471451</v>
      </c>
      <c r="V1414" s="36" t="n">
        <v>129.866217160619</v>
      </c>
    </row>
    <row r="1415" customFormat="false" ht="15" hidden="false" customHeight="false" outlineLevel="0" collapsed="false">
      <c r="A1415" s="2" t="n">
        <v>1411</v>
      </c>
      <c r="B1415" s="35" t="n">
        <v>-0.166427166427924</v>
      </c>
      <c r="C1415" s="35" t="n">
        <v>0.948969198102815</v>
      </c>
      <c r="D1415" s="35" t="n">
        <v>-0.384684433793738</v>
      </c>
      <c r="E1415" s="35" t="n">
        <v>0.323048538946617</v>
      </c>
      <c r="F1415" s="35" t="n">
        <v>2.45064907254671</v>
      </c>
      <c r="G1415" s="35" t="n">
        <v>0.710087498596181</v>
      </c>
      <c r="H1415" s="35" t="n">
        <v>0.165974153275971</v>
      </c>
      <c r="I1415" s="35" t="n">
        <v>0.588779228246932</v>
      </c>
      <c r="J1415" s="35" t="n">
        <v>0.35005069543238</v>
      </c>
      <c r="K1415" s="35" t="n">
        <v>-0.7375013754133</v>
      </c>
      <c r="L1415" s="35" t="n">
        <v>1.52008828748707</v>
      </c>
      <c r="M1415" s="35" t="n">
        <v>-0.149459107476662</v>
      </c>
    </row>
    <row r="1416" customFormat="false" ht="15" hidden="false" customHeight="false" outlineLevel="0" collapsed="false">
      <c r="A1416" s="2" t="n">
        <v>1412</v>
      </c>
      <c r="B1416" s="35" t="n">
        <v>-0.0261518199743276</v>
      </c>
      <c r="C1416" s="35" t="n">
        <v>-0.983148675304742</v>
      </c>
      <c r="D1416" s="35" t="n">
        <v>-0.747805133596401</v>
      </c>
      <c r="E1416" s="35" t="n">
        <v>-1.33476701912973</v>
      </c>
      <c r="F1416" s="35" t="n">
        <v>0.777167761172829</v>
      </c>
      <c r="G1416" s="35" t="n">
        <v>-0.971878193669612</v>
      </c>
      <c r="H1416" s="35" t="n">
        <v>0.512836995940301</v>
      </c>
      <c r="I1416" s="35" t="n">
        <v>1.03859682020068</v>
      </c>
      <c r="J1416" s="35" t="n">
        <v>-1.35515593049042</v>
      </c>
      <c r="K1416" s="35" t="n">
        <v>0.961182318249178</v>
      </c>
      <c r="L1416" s="35" t="n">
        <v>-1.96091268156266</v>
      </c>
      <c r="M1416" s="35" t="n">
        <v>1.10465981552311</v>
      </c>
    </row>
    <row r="1417" customFormat="false" ht="15" hidden="false" customHeight="false" outlineLevel="0" collapsed="false">
      <c r="A1417" s="2" t="n">
        <v>1413</v>
      </c>
      <c r="B1417" s="35" t="n">
        <v>-0.911063920462236</v>
      </c>
      <c r="C1417" s="35" t="n">
        <v>0.877108176752108</v>
      </c>
      <c r="D1417" s="35" t="n">
        <v>-0.720127890083794</v>
      </c>
      <c r="E1417" s="35" t="n">
        <v>1.87779206767263</v>
      </c>
      <c r="F1417" s="35" t="n">
        <v>-0.341978928226365</v>
      </c>
      <c r="G1417" s="35" t="n">
        <v>-1.35945984458087</v>
      </c>
      <c r="H1417" s="35" t="n">
        <v>1.13428981551365</v>
      </c>
      <c r="I1417" s="35" t="n">
        <v>-1.20673451931383</v>
      </c>
      <c r="J1417" s="35" t="n">
        <v>0.208807739409824</v>
      </c>
      <c r="K1417" s="35" t="n">
        <v>-0.225563879430083</v>
      </c>
      <c r="L1417" s="35" t="n">
        <v>-0.0314021009461198</v>
      </c>
      <c r="M1417" s="35" t="n">
        <v>0.138005277147876</v>
      </c>
    </row>
    <row r="1418" customFormat="false" ht="15" hidden="false" customHeight="false" outlineLevel="0" collapsed="false">
      <c r="A1418" s="2" t="n">
        <v>1414</v>
      </c>
      <c r="B1418" s="35" t="n">
        <v>0.927823821346104</v>
      </c>
      <c r="C1418" s="35" t="n">
        <v>0.118492162774769</v>
      </c>
      <c r="D1418" s="35" t="n">
        <v>-1.04632989657454</v>
      </c>
      <c r="E1418" s="35" t="n">
        <v>1.21346563639074</v>
      </c>
      <c r="F1418" s="35" t="n">
        <v>-0.299380724132887</v>
      </c>
      <c r="G1418" s="35" t="n">
        <v>0.528326088088164</v>
      </c>
      <c r="H1418" s="35" t="n">
        <v>-1.24709941543052</v>
      </c>
      <c r="I1418" s="35" t="n">
        <v>0.585778240345426</v>
      </c>
      <c r="J1418" s="35" t="n">
        <v>-0.322524006501508</v>
      </c>
      <c r="K1418" s="35" t="n">
        <v>-1.6440120501146</v>
      </c>
      <c r="L1418" s="35" t="n">
        <v>1.16917800359701</v>
      </c>
      <c r="M1418" s="35" t="n">
        <v>0.564922194712364</v>
      </c>
      <c r="R1418" s="36" t="n">
        <v>190.920082539998</v>
      </c>
      <c r="V1418" s="36" t="n">
        <v>65.9864647565692</v>
      </c>
      <c r="X1418" s="36" t="n">
        <v>138.337154366893</v>
      </c>
    </row>
    <row r="1419" customFormat="false" ht="15" hidden="false" customHeight="false" outlineLevel="0" collapsed="false">
      <c r="A1419" s="2" t="n">
        <v>1415</v>
      </c>
      <c r="B1419" s="35" t="n">
        <v>0.158305902415093</v>
      </c>
      <c r="C1419" s="35" t="n">
        <v>-0.0860834475057694</v>
      </c>
      <c r="D1419" s="35" t="n">
        <v>1.21641547426773</v>
      </c>
      <c r="E1419" s="35" t="n">
        <v>3.0396828664424</v>
      </c>
      <c r="F1419" s="35" t="n">
        <v>-1.51335103599492</v>
      </c>
      <c r="G1419" s="35" t="n">
        <v>-0.324302205290507</v>
      </c>
      <c r="H1419" s="35" t="n">
        <v>1.06488086773963</v>
      </c>
      <c r="I1419" s="35" t="n">
        <v>1.22310879400098</v>
      </c>
      <c r="J1419" s="35" t="n">
        <v>1.34899875231103</v>
      </c>
      <c r="K1419" s="35" t="n">
        <v>0.251483195802526</v>
      </c>
      <c r="L1419" s="35" t="n">
        <v>0.492507365707153</v>
      </c>
      <c r="M1419" s="35" t="n">
        <v>-0.286413639052141</v>
      </c>
    </row>
    <row r="1420" customFormat="false" ht="15" hidden="false" customHeight="false" outlineLevel="0" collapsed="false">
      <c r="A1420" s="2" t="n">
        <v>1416</v>
      </c>
      <c r="B1420" s="35" t="n">
        <v>0.502583337889914</v>
      </c>
      <c r="C1420" s="35" t="n">
        <v>0.333600424620352</v>
      </c>
      <c r="D1420" s="35" t="n">
        <v>-0.445739172677422</v>
      </c>
      <c r="E1420" s="35" t="n">
        <v>1.21122202085096</v>
      </c>
      <c r="F1420" s="35" t="n">
        <v>-0.793005025159992</v>
      </c>
      <c r="G1420" s="35" t="n">
        <v>0.583271793878284</v>
      </c>
      <c r="H1420" s="35" t="n">
        <v>0.146552940003083</v>
      </c>
      <c r="I1420" s="35" t="n">
        <v>-0.359197503906816</v>
      </c>
      <c r="J1420" s="35" t="n">
        <v>-1.01175805875655</v>
      </c>
      <c r="K1420" s="35" t="n">
        <v>0.26080177929288</v>
      </c>
      <c r="L1420" s="35" t="n">
        <v>-0.678681595918072</v>
      </c>
      <c r="M1420" s="35" t="n">
        <v>-0.372270377626746</v>
      </c>
    </row>
    <row r="1421" customFormat="false" ht="15" hidden="false" customHeight="false" outlineLevel="0" collapsed="false">
      <c r="A1421" s="2" t="n">
        <v>1417</v>
      </c>
      <c r="B1421" s="35" t="n">
        <v>-2.32121649080701</v>
      </c>
      <c r="C1421" s="35" t="n">
        <v>-0.993556272881645</v>
      </c>
      <c r="D1421" s="35" t="n">
        <v>-0.354978186773458</v>
      </c>
      <c r="E1421" s="35" t="n">
        <v>1.4438847987481</v>
      </c>
      <c r="F1421" s="35" t="n">
        <v>-1.16299541269751</v>
      </c>
      <c r="G1421" s="35" t="n">
        <v>-0.111675521283416</v>
      </c>
      <c r="H1421" s="35" t="n">
        <v>-1.01692617283157</v>
      </c>
      <c r="I1421" s="35" t="n">
        <v>0.344941879913992</v>
      </c>
      <c r="J1421" s="35" t="n">
        <v>0.868995277619995</v>
      </c>
      <c r="K1421" s="35" t="n">
        <v>-0.299711474394739</v>
      </c>
      <c r="L1421" s="35" t="n">
        <v>-0.0575431804339744</v>
      </c>
      <c r="M1421" s="35" t="n">
        <v>-0.527900504444109</v>
      </c>
    </row>
    <row r="1422" customFormat="false" ht="15" hidden="false" customHeight="false" outlineLevel="0" collapsed="false">
      <c r="A1422" s="2" t="n">
        <v>1418</v>
      </c>
      <c r="B1422" s="35" t="n">
        <v>-1.84145899902825</v>
      </c>
      <c r="C1422" s="35" t="n">
        <v>-1.38513754502906</v>
      </c>
      <c r="D1422" s="35" t="n">
        <v>-2.09907441240493</v>
      </c>
      <c r="E1422" s="35" t="n">
        <v>-1.05823830580978</v>
      </c>
      <c r="F1422" s="35" t="n">
        <v>1.25079190498516</v>
      </c>
      <c r="G1422" s="35" t="n">
        <v>-0.19841042907039</v>
      </c>
      <c r="H1422" s="35" t="n">
        <v>0.0926246684864211</v>
      </c>
      <c r="I1422" s="35" t="n">
        <v>0.0735166740846777</v>
      </c>
      <c r="J1422" s="35" t="n">
        <v>-0.672128187341507</v>
      </c>
      <c r="K1422" s="35" t="n">
        <v>-1.2183956299872</v>
      </c>
      <c r="L1422" s="35" t="n">
        <v>0.156106220504299</v>
      </c>
      <c r="M1422" s="35" t="n">
        <v>-0.271414785054125</v>
      </c>
    </row>
    <row r="1423" customFormat="false" ht="15" hidden="false" customHeight="false" outlineLevel="0" collapsed="false">
      <c r="A1423" s="2" t="n">
        <v>1419</v>
      </c>
      <c r="B1423" s="35" t="n">
        <v>0.29791314063727</v>
      </c>
      <c r="C1423" s="35" t="n">
        <v>-0.223934995806946</v>
      </c>
      <c r="D1423" s="35" t="n">
        <v>-0.896978900850052</v>
      </c>
      <c r="E1423" s="35" t="n">
        <v>1.10111109121533</v>
      </c>
      <c r="F1423" s="35" t="n">
        <v>0.246241555016753</v>
      </c>
      <c r="G1423" s="35" t="n">
        <v>-0.37332436439332</v>
      </c>
      <c r="H1423" s="35" t="n">
        <v>2.73952467826566</v>
      </c>
      <c r="I1423" s="35" t="n">
        <v>0.027655097290976</v>
      </c>
      <c r="J1423" s="35" t="n">
        <v>1.04678284898921</v>
      </c>
      <c r="K1423" s="35" t="n">
        <v>-0.600064741006817</v>
      </c>
      <c r="L1423" s="35" t="n">
        <v>1.91952985731228</v>
      </c>
      <c r="M1423" s="35" t="n">
        <v>-0.272841569283247</v>
      </c>
    </row>
    <row r="1424" customFormat="false" ht="15" hidden="false" customHeight="false" outlineLevel="0" collapsed="false">
      <c r="A1424" s="2" t="n">
        <v>1420</v>
      </c>
      <c r="B1424" s="35" t="n">
        <v>0.536241632577464</v>
      </c>
      <c r="C1424" s="35" t="n">
        <v>1.21804645201112</v>
      </c>
      <c r="D1424" s="35" t="n">
        <v>-0.951868149686624</v>
      </c>
      <c r="E1424" s="35" t="n">
        <v>0.658254126693733</v>
      </c>
      <c r="F1424" s="35" t="n">
        <v>0.559227754435213</v>
      </c>
      <c r="G1424" s="35" t="n">
        <v>0.736682387175943</v>
      </c>
      <c r="H1424" s="35" t="n">
        <v>-0.547382719521854</v>
      </c>
      <c r="I1424" s="35" t="n">
        <v>0.954499211715743</v>
      </c>
      <c r="J1424" s="35" t="n">
        <v>0.761816427664463</v>
      </c>
      <c r="K1424" s="35" t="n">
        <v>-0.19189583987065</v>
      </c>
      <c r="L1424" s="35" t="n">
        <v>-1.3515733227672</v>
      </c>
      <c r="M1424" s="35" t="n">
        <v>2.03190033318931</v>
      </c>
    </row>
    <row r="1425" customFormat="false" ht="15" hidden="false" customHeight="false" outlineLevel="0" collapsed="false">
      <c r="A1425" s="2" t="n">
        <v>1421</v>
      </c>
      <c r="B1425" s="35" t="n">
        <v>-0.497383383488832</v>
      </c>
      <c r="C1425" s="35" t="n">
        <v>-0.124343025049058</v>
      </c>
      <c r="D1425" s="35" t="n">
        <v>0.676391771015827</v>
      </c>
      <c r="E1425" s="35" t="n">
        <v>0.256269712123794</v>
      </c>
      <c r="F1425" s="35" t="n">
        <v>0.746635718255343</v>
      </c>
      <c r="G1425" s="35" t="n">
        <v>-0.00758093035379398</v>
      </c>
      <c r="H1425" s="35" t="n">
        <v>0.751848719811021</v>
      </c>
      <c r="I1425" s="35" t="n">
        <v>-0.134528952871352</v>
      </c>
      <c r="J1425" s="35" t="n">
        <v>-1.13819936250641</v>
      </c>
      <c r="K1425" s="35" t="n">
        <v>0.860839255034044</v>
      </c>
      <c r="L1425" s="35" t="n">
        <v>-1.06978911794604</v>
      </c>
      <c r="M1425" s="35" t="n">
        <v>2.30289973866211</v>
      </c>
      <c r="W1425" s="36" t="n">
        <v>103.019557667031</v>
      </c>
    </row>
    <row r="1426" customFormat="false" ht="15" hidden="false" customHeight="false" outlineLevel="0" collapsed="false">
      <c r="A1426" s="2" t="n">
        <v>1422</v>
      </c>
      <c r="B1426" s="35" t="n">
        <v>-0.386022293094697</v>
      </c>
      <c r="C1426" s="35" t="n">
        <v>0.578635008837419</v>
      </c>
      <c r="D1426" s="35" t="n">
        <v>-0.686354522244783</v>
      </c>
      <c r="E1426" s="35" t="n">
        <v>-0.130651883285635</v>
      </c>
      <c r="F1426" s="35" t="n">
        <v>-0.0984589157025681</v>
      </c>
      <c r="G1426" s="35" t="n">
        <v>-1.07688402116578</v>
      </c>
      <c r="H1426" s="35" t="n">
        <v>-1.59821593210585</v>
      </c>
      <c r="I1426" s="35" t="n">
        <v>-0.0259423204464701</v>
      </c>
      <c r="J1426" s="35" t="n">
        <v>0.922521537762238</v>
      </c>
      <c r="K1426" s="35" t="n">
        <v>0.179478632795145</v>
      </c>
      <c r="L1426" s="35" t="n">
        <v>-1.47970754318968</v>
      </c>
      <c r="M1426" s="35" t="n">
        <v>-1.95786245060702</v>
      </c>
      <c r="R1426" s="36" t="n">
        <v>97.2184133911898</v>
      </c>
      <c r="V1426" s="36" t="n">
        <v>113.78966608416</v>
      </c>
    </row>
    <row r="1427" customFormat="false" ht="15" hidden="false" customHeight="false" outlineLevel="0" collapsed="false">
      <c r="A1427" s="2" t="n">
        <v>1423</v>
      </c>
      <c r="B1427" s="35" t="n">
        <v>0.641112750805116</v>
      </c>
      <c r="C1427" s="35" t="n">
        <v>-1.09564344289873</v>
      </c>
      <c r="D1427" s="35" t="n">
        <v>0.5060598409012</v>
      </c>
      <c r="E1427" s="35" t="n">
        <v>-0.643685092395368</v>
      </c>
      <c r="F1427" s="35" t="n">
        <v>-0.419501469065953</v>
      </c>
      <c r="G1427" s="35" t="n">
        <v>-0.762175150323699</v>
      </c>
      <c r="H1427" s="35" t="n">
        <v>-0.513573146470075</v>
      </c>
      <c r="I1427" s="35" t="n">
        <v>1.37017692434686</v>
      </c>
      <c r="J1427" s="35" t="n">
        <v>-0.0990940382195197</v>
      </c>
      <c r="K1427" s="35" t="n">
        <v>-0.663023943555916</v>
      </c>
      <c r="L1427" s="35" t="n">
        <v>-0.323954024977691</v>
      </c>
      <c r="M1427" s="35" t="n">
        <v>-0.910192828461078</v>
      </c>
    </row>
    <row r="1428" customFormat="false" ht="15" hidden="false" customHeight="false" outlineLevel="0" collapsed="false">
      <c r="A1428" s="2" t="n">
        <v>1424</v>
      </c>
      <c r="B1428" s="35" t="n">
        <v>-0.897902351004763</v>
      </c>
      <c r="C1428" s="35" t="n">
        <v>0.0133027382059796</v>
      </c>
      <c r="D1428" s="35" t="n">
        <v>0.970905338443197</v>
      </c>
      <c r="E1428" s="35" t="n">
        <v>-0.593373977483553</v>
      </c>
      <c r="F1428" s="35" t="n">
        <v>-0.0197344617691346</v>
      </c>
      <c r="G1428" s="35" t="n">
        <v>-0.523704345382007</v>
      </c>
      <c r="H1428" s="35" t="n">
        <v>-0.466975085457323</v>
      </c>
      <c r="I1428" s="35" t="n">
        <v>0.161161298137658</v>
      </c>
      <c r="J1428" s="35" t="n">
        <v>-1.3232170476496</v>
      </c>
      <c r="K1428" s="35" t="n">
        <v>0.437971327043305</v>
      </c>
      <c r="L1428" s="35" t="n">
        <v>0.0726836179137335</v>
      </c>
      <c r="M1428" s="35" t="n">
        <v>-0.938855464776026</v>
      </c>
    </row>
    <row r="1429" customFormat="false" ht="15" hidden="false" customHeight="false" outlineLevel="0" collapsed="false">
      <c r="A1429" s="2" t="n">
        <v>1425</v>
      </c>
      <c r="B1429" s="35" t="n">
        <v>-0.0714998388805662</v>
      </c>
      <c r="C1429" s="35" t="n">
        <v>-0.535803435375996</v>
      </c>
      <c r="D1429" s="35" t="n">
        <v>-2.54694014971104</v>
      </c>
      <c r="E1429" s="35" t="n">
        <v>-0.971167187087755</v>
      </c>
      <c r="F1429" s="35" t="n">
        <v>-1.02465615184386</v>
      </c>
      <c r="G1429" s="35" t="n">
        <v>-0.708486188466668</v>
      </c>
      <c r="H1429" s="35" t="n">
        <v>0.466205336218749</v>
      </c>
      <c r="I1429" s="35" t="n">
        <v>-0.0615587488235396</v>
      </c>
      <c r="J1429" s="35" t="n">
        <v>-0.205426227758523</v>
      </c>
      <c r="K1429" s="35" t="n">
        <v>-1.62208396832113</v>
      </c>
      <c r="L1429" s="35" t="n">
        <v>0.706198673398567</v>
      </c>
      <c r="M1429" s="35" t="n">
        <v>0.058837882997974</v>
      </c>
    </row>
    <row r="1430" customFormat="false" ht="15" hidden="false" customHeight="false" outlineLevel="0" collapsed="false">
      <c r="A1430" s="2" t="n">
        <v>1426</v>
      </c>
      <c r="B1430" s="35" t="n">
        <v>-1.04288345797048</v>
      </c>
      <c r="C1430" s="35" t="n">
        <v>0.0659118355966764</v>
      </c>
      <c r="D1430" s="35" t="n">
        <v>-0.841857219563522</v>
      </c>
      <c r="E1430" s="35" t="n">
        <v>-2.82418258695677</v>
      </c>
      <c r="F1430" s="35" t="n">
        <v>1.27977654305867</v>
      </c>
      <c r="G1430" s="35" t="n">
        <v>0.814475815741424</v>
      </c>
      <c r="H1430" s="35" t="n">
        <v>-0.275314404350035</v>
      </c>
      <c r="I1430" s="35" t="n">
        <v>0.370060893286993</v>
      </c>
      <c r="J1430" s="35" t="n">
        <v>0.585015161602653</v>
      </c>
      <c r="K1430" s="35" t="n">
        <v>0.0419435210945169</v>
      </c>
      <c r="L1430" s="35" t="n">
        <v>0.0599166686402903</v>
      </c>
      <c r="M1430" s="35" t="n">
        <v>-1.25225624619633</v>
      </c>
    </row>
    <row r="1431" customFormat="false" ht="15" hidden="false" customHeight="false" outlineLevel="0" collapsed="false">
      <c r="A1431" s="2" t="n">
        <v>1427</v>
      </c>
      <c r="B1431" s="35" t="n">
        <v>-0.680851928661015</v>
      </c>
      <c r="C1431" s="35" t="n">
        <v>1.38567554479063</v>
      </c>
      <c r="D1431" s="35" t="n">
        <v>-1.25273529027587</v>
      </c>
      <c r="E1431" s="35" t="n">
        <v>-0.309341489297097</v>
      </c>
      <c r="F1431" s="35" t="n">
        <v>0.00429019173597783</v>
      </c>
      <c r="G1431" s="35" t="n">
        <v>0.27457773630066</v>
      </c>
      <c r="H1431" s="35" t="n">
        <v>0.0147249932865716</v>
      </c>
      <c r="I1431" s="35" t="n">
        <v>-0.30244945040731</v>
      </c>
      <c r="J1431" s="35" t="n">
        <v>0.256935218973552</v>
      </c>
      <c r="K1431" s="35" t="n">
        <v>-1.31458691045703</v>
      </c>
      <c r="L1431" s="35" t="n">
        <v>-0.257961418242959</v>
      </c>
      <c r="M1431" s="35" t="n">
        <v>-0.691651080061349</v>
      </c>
    </row>
    <row r="1432" customFormat="false" ht="15" hidden="false" customHeight="false" outlineLevel="0" collapsed="false">
      <c r="A1432" s="2" t="n">
        <v>1428</v>
      </c>
      <c r="B1432" s="35" t="n">
        <v>0.730719029514522</v>
      </c>
      <c r="C1432" s="35" t="n">
        <v>-0.414453758234537</v>
      </c>
      <c r="D1432" s="35" t="n">
        <v>-1.04765151272479</v>
      </c>
      <c r="E1432" s="35" t="n">
        <v>-0.11492885101366</v>
      </c>
      <c r="F1432" s="35" t="n">
        <v>-0.305920135784237</v>
      </c>
      <c r="G1432" s="35" t="n">
        <v>-0.151283186306632</v>
      </c>
      <c r="H1432" s="35" t="n">
        <v>-1.42126929035823</v>
      </c>
      <c r="I1432" s="35" t="n">
        <v>-0.998281941727506</v>
      </c>
      <c r="J1432" s="35" t="n">
        <v>-1.26764277378738</v>
      </c>
      <c r="K1432" s="35" t="n">
        <v>0.247241610376676</v>
      </c>
      <c r="L1432" s="35" t="n">
        <v>0.244478084588526</v>
      </c>
      <c r="M1432" s="35" t="n">
        <v>-0.0430985935750843</v>
      </c>
      <c r="O1432" s="36" t="n">
        <v>154.802570369498</v>
      </c>
      <c r="V1432" s="36" t="n">
        <v>35.8380221683988</v>
      </c>
    </row>
    <row r="1433" customFormat="false" ht="15" hidden="false" customHeight="false" outlineLevel="0" collapsed="false">
      <c r="A1433" s="2" t="n">
        <v>1429</v>
      </c>
      <c r="B1433" s="35" t="n">
        <v>-1.83325967334481</v>
      </c>
      <c r="C1433" s="35" t="n">
        <v>-2.17430426232177</v>
      </c>
      <c r="D1433" s="35" t="n">
        <v>0.523169994310681</v>
      </c>
      <c r="E1433" s="35" t="n">
        <v>0.0691378194332476</v>
      </c>
      <c r="F1433" s="35" t="n">
        <v>-1.13933538627628</v>
      </c>
      <c r="G1433" s="35" t="n">
        <v>-0.567809309793871</v>
      </c>
      <c r="H1433" s="35" t="n">
        <v>1.69427928366566</v>
      </c>
      <c r="I1433" s="35" t="n">
        <v>0.396796283649609</v>
      </c>
      <c r="J1433" s="35" t="n">
        <v>-1.58493441271248</v>
      </c>
      <c r="K1433" s="35" t="n">
        <v>0.196319519662452</v>
      </c>
      <c r="L1433" s="35" t="n">
        <v>-1.54575876957015</v>
      </c>
      <c r="M1433" s="35" t="n">
        <v>1.00160452720002</v>
      </c>
    </row>
    <row r="1434" customFormat="false" ht="15" hidden="false" customHeight="false" outlineLevel="0" collapsed="false">
      <c r="A1434" s="2" t="n">
        <v>1430</v>
      </c>
      <c r="B1434" s="35" t="n">
        <v>-0.839803373945851</v>
      </c>
      <c r="C1434" s="35" t="n">
        <v>-0.873039837096918</v>
      </c>
      <c r="D1434" s="35" t="n">
        <v>-0.1979152144744</v>
      </c>
      <c r="E1434" s="35" t="n">
        <v>-0.662262162667471</v>
      </c>
      <c r="F1434" s="35" t="n">
        <v>0.145936319401151</v>
      </c>
      <c r="G1434" s="35" t="n">
        <v>-0.298476346646881</v>
      </c>
      <c r="H1434" s="35" t="n">
        <v>-0.543789052808111</v>
      </c>
      <c r="I1434" s="35" t="n">
        <v>-0.00136947530615256</v>
      </c>
      <c r="J1434" s="35" t="n">
        <v>-0.892698655649136</v>
      </c>
      <c r="K1434" s="35" t="n">
        <v>1.20868134705567</v>
      </c>
      <c r="L1434" s="35" t="n">
        <v>0.589018143578401</v>
      </c>
      <c r="M1434" s="35" t="n">
        <v>-3.03792413234273</v>
      </c>
    </row>
    <row r="1435" customFormat="false" ht="15" hidden="false" customHeight="false" outlineLevel="0" collapsed="false">
      <c r="A1435" s="2" t="n">
        <v>1431</v>
      </c>
      <c r="B1435" s="35" t="n">
        <v>-2.58191785643675</v>
      </c>
      <c r="C1435" s="35" t="n">
        <v>-0.190246540214054</v>
      </c>
      <c r="D1435" s="35" t="n">
        <v>1.15762735377908</v>
      </c>
      <c r="E1435" s="35" t="n">
        <v>0.969800493731181</v>
      </c>
      <c r="F1435" s="35" t="n">
        <v>-0.108519975002333</v>
      </c>
      <c r="G1435" s="35" t="n">
        <v>-0.766639145238818</v>
      </c>
      <c r="H1435" s="35" t="n">
        <v>-1.19181181498317</v>
      </c>
      <c r="I1435" s="35" t="n">
        <v>-0.405781150736411</v>
      </c>
      <c r="J1435" s="35" t="n">
        <v>0.592736299667375</v>
      </c>
      <c r="K1435" s="35" t="n">
        <v>-1.542197146552</v>
      </c>
      <c r="L1435" s="35" t="n">
        <v>-0.209120668320497</v>
      </c>
      <c r="M1435" s="35" t="n">
        <v>0.45247751885662</v>
      </c>
    </row>
    <row r="1436" customFormat="false" ht="15" hidden="false" customHeight="false" outlineLevel="0" collapsed="false">
      <c r="A1436" s="2" t="n">
        <v>1432</v>
      </c>
      <c r="B1436" s="35" t="n">
        <v>0.226237676722856</v>
      </c>
      <c r="C1436" s="35" t="n">
        <v>-0.922621021223538</v>
      </c>
      <c r="D1436" s="35" t="n">
        <v>-0.131249144636089</v>
      </c>
      <c r="E1436" s="35" t="n">
        <v>0.730789804706877</v>
      </c>
      <c r="F1436" s="35" t="n">
        <v>-1.54106312287986</v>
      </c>
      <c r="G1436" s="35" t="n">
        <v>-0.0443676303124659</v>
      </c>
      <c r="H1436" s="35" t="n">
        <v>1.49011724420733</v>
      </c>
      <c r="I1436" s="35" t="n">
        <v>-1.83159191516854</v>
      </c>
      <c r="J1436" s="35" t="n">
        <v>1.72350622878912</v>
      </c>
      <c r="K1436" s="35" t="n">
        <v>0.883095970903187</v>
      </c>
      <c r="L1436" s="35" t="n">
        <v>-1.38670997296277</v>
      </c>
      <c r="M1436" s="35" t="n">
        <v>0.709836397753283</v>
      </c>
    </row>
    <row r="1437" customFormat="false" ht="15" hidden="false" customHeight="false" outlineLevel="0" collapsed="false">
      <c r="A1437" s="2" t="n">
        <v>1433</v>
      </c>
      <c r="B1437" s="35" t="n">
        <v>0.106173780700404</v>
      </c>
      <c r="C1437" s="35" t="n">
        <v>0.268000815237817</v>
      </c>
      <c r="D1437" s="35" t="n">
        <v>1.9463426199669</v>
      </c>
      <c r="E1437" s="35" t="n">
        <v>0.190271069517279</v>
      </c>
      <c r="F1437" s="35" t="n">
        <v>0.378092551620084</v>
      </c>
      <c r="G1437" s="35" t="n">
        <v>3.02450412309783</v>
      </c>
      <c r="H1437" s="35" t="n">
        <v>-0.330454416198945</v>
      </c>
      <c r="I1437" s="35" t="n">
        <v>1.37959722237993</v>
      </c>
      <c r="J1437" s="35" t="n">
        <v>-0.149606905086103</v>
      </c>
      <c r="K1437" s="35" t="n">
        <v>1.70015363838473</v>
      </c>
      <c r="L1437" s="35" t="n">
        <v>-0.599851293964798</v>
      </c>
      <c r="M1437" s="35" t="n">
        <v>-1.46501114405603</v>
      </c>
    </row>
    <row r="1438" customFormat="false" ht="15" hidden="false" customHeight="false" outlineLevel="0" collapsed="false">
      <c r="A1438" s="2" t="n">
        <v>1434</v>
      </c>
      <c r="B1438" s="35" t="n">
        <v>2.78968727787019</v>
      </c>
      <c r="C1438" s="35" t="n">
        <v>0.523348794122974</v>
      </c>
      <c r="D1438" s="35" t="n">
        <v>-0.097643526251693</v>
      </c>
      <c r="E1438" s="35" t="n">
        <v>-0.386513438527499</v>
      </c>
      <c r="F1438" s="35" t="n">
        <v>0.47026833750818</v>
      </c>
      <c r="G1438" s="35" t="n">
        <v>0.606700598181233</v>
      </c>
      <c r="H1438" s="35" t="n">
        <v>-0.278794640075355</v>
      </c>
      <c r="I1438" s="35" t="n">
        <v>1.8484347744188</v>
      </c>
      <c r="J1438" s="35" t="n">
        <v>0.916305409329611</v>
      </c>
      <c r="K1438" s="35" t="n">
        <v>-2.76532249976516</v>
      </c>
      <c r="L1438" s="35" t="n">
        <v>-1.58944099960289</v>
      </c>
      <c r="M1438" s="35" t="n">
        <v>1.36588239916616</v>
      </c>
    </row>
    <row r="1439" customFormat="false" ht="15" hidden="false" customHeight="false" outlineLevel="0" collapsed="false">
      <c r="A1439" s="2" t="n">
        <v>1435</v>
      </c>
      <c r="B1439" s="35" t="n">
        <v>-0.485613233527959</v>
      </c>
      <c r="C1439" s="35" t="n">
        <v>1.45180297126265</v>
      </c>
      <c r="D1439" s="35" t="n">
        <v>-0.383736590490066</v>
      </c>
      <c r="E1439" s="35" t="n">
        <v>0.505587715075521</v>
      </c>
      <c r="F1439" s="35" t="n">
        <v>1.07898551302575</v>
      </c>
      <c r="G1439" s="35" t="n">
        <v>-1.00259446916053</v>
      </c>
      <c r="H1439" s="35" t="n">
        <v>0.54168747178977</v>
      </c>
      <c r="I1439" s="35" t="n">
        <v>-0.481800492911361</v>
      </c>
      <c r="J1439" s="35" t="n">
        <v>2.54775878474446</v>
      </c>
      <c r="K1439" s="35" t="n">
        <v>0.819741027960901</v>
      </c>
      <c r="L1439" s="35" t="n">
        <v>-1.61979547554202</v>
      </c>
      <c r="M1439" s="35" t="n">
        <v>0.952414704092755</v>
      </c>
    </row>
    <row r="1440" customFormat="false" ht="15" hidden="false" customHeight="false" outlineLevel="0" collapsed="false">
      <c r="A1440" s="2" t="n">
        <v>1436</v>
      </c>
      <c r="B1440" s="35" t="n">
        <v>0.140013425373802</v>
      </c>
      <c r="C1440" s="35" t="n">
        <v>-0.624091135072196</v>
      </c>
      <c r="D1440" s="35" t="n">
        <v>-0.754548463712126</v>
      </c>
      <c r="E1440" s="35" t="n">
        <v>-1.40507393476623</v>
      </c>
      <c r="F1440" s="35" t="n">
        <v>-2.14213360585321</v>
      </c>
      <c r="G1440" s="35" t="n">
        <v>-0.920993836105456</v>
      </c>
      <c r="H1440" s="35" t="n">
        <v>0.587505001062666</v>
      </c>
      <c r="I1440" s="35" t="n">
        <v>-0.497963041797847</v>
      </c>
      <c r="J1440" s="35" t="n">
        <v>-0.302989133769472</v>
      </c>
      <c r="K1440" s="35" t="n">
        <v>1.28088621993376</v>
      </c>
      <c r="L1440" s="35" t="n">
        <v>-0.467857795647218</v>
      </c>
      <c r="M1440" s="35" t="n">
        <v>0.835448063630642</v>
      </c>
      <c r="P1440" s="36" t="n">
        <v>113.14450762854</v>
      </c>
    </row>
    <row r="1441" customFormat="false" ht="15" hidden="false" customHeight="false" outlineLevel="0" collapsed="false">
      <c r="A1441" s="2" t="n">
        <v>1437</v>
      </c>
      <c r="B1441" s="35" t="n">
        <v>1.00454247737768</v>
      </c>
      <c r="C1441" s="35" t="n">
        <v>-0.189982673541798</v>
      </c>
      <c r="D1441" s="35" t="n">
        <v>-0.462441169288194</v>
      </c>
      <c r="E1441" s="35" t="n">
        <v>-0.274603112439951</v>
      </c>
      <c r="F1441" s="35" t="n">
        <v>1.19649687570637</v>
      </c>
      <c r="G1441" s="35" t="n">
        <v>0.954883226851593</v>
      </c>
      <c r="H1441" s="35" t="n">
        <v>0.438174888948563</v>
      </c>
      <c r="I1441" s="35" t="n">
        <v>0.744839040811439</v>
      </c>
      <c r="J1441" s="35" t="n">
        <v>2.42671022048619</v>
      </c>
      <c r="K1441" s="35" t="n">
        <v>0.341898693213892</v>
      </c>
      <c r="L1441" s="35" t="n">
        <v>-1.47146236403063</v>
      </c>
      <c r="M1441" s="35" t="n">
        <v>0.136800124656542</v>
      </c>
    </row>
    <row r="1442" customFormat="false" ht="15" hidden="false" customHeight="false" outlineLevel="0" collapsed="false">
      <c r="A1442" s="2" t="n">
        <v>1438</v>
      </c>
      <c r="B1442" s="35" t="n">
        <v>0.597095257607244</v>
      </c>
      <c r="C1442" s="35" t="n">
        <v>0.460756101960086</v>
      </c>
      <c r="D1442" s="35" t="n">
        <v>0.398862988638459</v>
      </c>
      <c r="E1442" s="35" t="n">
        <v>-0.352773053794779</v>
      </c>
      <c r="F1442" s="35" t="n">
        <v>0.204515296900561</v>
      </c>
      <c r="G1442" s="35" t="n">
        <v>0.429011977842283</v>
      </c>
      <c r="H1442" s="35" t="n">
        <v>0.824076079798233</v>
      </c>
      <c r="I1442" s="35" t="n">
        <v>-1.42639045777415</v>
      </c>
      <c r="J1442" s="35" t="n">
        <v>1.01015219080318</v>
      </c>
      <c r="K1442" s="35" t="n">
        <v>0.278723867500188</v>
      </c>
      <c r="L1442" s="35" t="n">
        <v>-0.604422598569218</v>
      </c>
      <c r="M1442" s="35" t="n">
        <v>-1.15840247953613</v>
      </c>
      <c r="U1442" s="36" t="n">
        <v>90.1663016984563</v>
      </c>
    </row>
    <row r="1443" customFormat="false" ht="15" hidden="false" customHeight="false" outlineLevel="0" collapsed="false">
      <c r="A1443" s="2" t="n">
        <v>1439</v>
      </c>
      <c r="B1443" s="35" t="n">
        <v>-0.36468839994372</v>
      </c>
      <c r="C1443" s="35" t="n">
        <v>-1.46435282551209</v>
      </c>
      <c r="D1443" s="35" t="n">
        <v>1.52253606244184</v>
      </c>
      <c r="E1443" s="35" t="n">
        <v>-1.53969281041486</v>
      </c>
      <c r="F1443" s="35" t="n">
        <v>0.795526663328381</v>
      </c>
      <c r="G1443" s="35" t="n">
        <v>-0.462162087384468</v>
      </c>
      <c r="H1443" s="35" t="n">
        <v>-0.879288252396318</v>
      </c>
      <c r="I1443" s="35" t="n">
        <v>-0.164662982794475</v>
      </c>
      <c r="J1443" s="35" t="n">
        <v>1.73621653516923</v>
      </c>
      <c r="K1443" s="35" t="n">
        <v>1.26166837011455</v>
      </c>
      <c r="L1443" s="35" t="n">
        <v>0.0510361362318402</v>
      </c>
      <c r="M1443" s="35" t="n">
        <v>-1.84224102620233</v>
      </c>
      <c r="U1443" s="36" t="n">
        <v>145.117947668259</v>
      </c>
      <c r="W1443" s="36" t="n">
        <v>117.162608887393</v>
      </c>
    </row>
    <row r="1444" customFormat="false" ht="15" hidden="false" customHeight="false" outlineLevel="0" collapsed="false">
      <c r="A1444" s="2" t="n">
        <v>1440</v>
      </c>
      <c r="B1444" s="35" t="n">
        <v>1.15716436654893</v>
      </c>
      <c r="C1444" s="35" t="n">
        <v>0.118242417767269</v>
      </c>
      <c r="D1444" s="35" t="n">
        <v>-0.736535956560313</v>
      </c>
      <c r="E1444" s="35" t="n">
        <v>-0.603406915532737</v>
      </c>
      <c r="F1444" s="35" t="n">
        <v>0.604460500925309</v>
      </c>
      <c r="G1444" s="35" t="n">
        <v>0.615929432038946</v>
      </c>
      <c r="H1444" s="35" t="n">
        <v>0.812411878660182</v>
      </c>
      <c r="I1444" s="35" t="n">
        <v>-1.09780023926321</v>
      </c>
      <c r="J1444" s="35" t="n">
        <v>0.571502783173474</v>
      </c>
      <c r="K1444" s="35" t="n">
        <v>-0.317196549741534</v>
      </c>
      <c r="L1444" s="35" t="n">
        <v>-0.179097504335746</v>
      </c>
      <c r="M1444" s="35" t="n">
        <v>0.308198829167632</v>
      </c>
    </row>
    <row r="1445" customFormat="false" ht="15" hidden="false" customHeight="false" outlineLevel="0" collapsed="false">
      <c r="A1445" s="2" t="n">
        <v>1441</v>
      </c>
      <c r="B1445" s="35" t="n">
        <v>-2.80066570206104</v>
      </c>
      <c r="C1445" s="35" t="n">
        <v>0.189433897364692</v>
      </c>
      <c r="D1445" s="35" t="n">
        <v>0.0521283244729896</v>
      </c>
      <c r="E1445" s="35" t="n">
        <v>0.00692974987386481</v>
      </c>
      <c r="F1445" s="35" t="n">
        <v>-1.26423800750965</v>
      </c>
      <c r="G1445" s="35" t="n">
        <v>-0.190342475715547</v>
      </c>
      <c r="H1445" s="35" t="n">
        <v>1.00050236755788</v>
      </c>
      <c r="I1445" s="35" t="n">
        <v>-2.19330981142402</v>
      </c>
      <c r="J1445" s="35" t="n">
        <v>-1.48975018885335</v>
      </c>
      <c r="K1445" s="35" t="n">
        <v>0.124421460621142</v>
      </c>
      <c r="L1445" s="35" t="n">
        <v>-1.2704588102034</v>
      </c>
      <c r="M1445" s="35" t="n">
        <v>0.986207929851368</v>
      </c>
    </row>
    <row r="1446" customFormat="false" ht="15" hidden="false" customHeight="false" outlineLevel="0" collapsed="false">
      <c r="A1446" s="2" t="n">
        <v>1442</v>
      </c>
      <c r="B1446" s="35" t="n">
        <v>0.401803373949158</v>
      </c>
      <c r="C1446" s="35" t="n">
        <v>1.62512593312055</v>
      </c>
      <c r="D1446" s="35" t="n">
        <v>-0.116659891260295</v>
      </c>
      <c r="E1446" s="35" t="n">
        <v>-0.788857254712998</v>
      </c>
      <c r="F1446" s="35" t="n">
        <v>0.227922775355699</v>
      </c>
      <c r="G1446" s="35" t="n">
        <v>1.00742692555527</v>
      </c>
      <c r="H1446" s="35" t="n">
        <v>-0.916470671760267</v>
      </c>
      <c r="I1446" s="35" t="n">
        <v>-0.642517282958016</v>
      </c>
      <c r="J1446" s="35" t="n">
        <v>0.85761678594187</v>
      </c>
      <c r="K1446" s="35" t="n">
        <v>0.552109349279517</v>
      </c>
      <c r="L1446" s="35" t="n">
        <v>-0.306499400750698</v>
      </c>
      <c r="M1446" s="35" t="n">
        <v>-0.466186346819211</v>
      </c>
    </row>
    <row r="1447" customFormat="false" ht="15" hidden="false" customHeight="false" outlineLevel="0" collapsed="false">
      <c r="A1447" s="2" t="n">
        <v>1443</v>
      </c>
      <c r="B1447" s="35" t="n">
        <v>-0.823701691647632</v>
      </c>
      <c r="C1447" s="35" t="n">
        <v>-1.85703184046928</v>
      </c>
      <c r="D1447" s="35" t="n">
        <v>-0.210834458818006</v>
      </c>
      <c r="E1447" s="35" t="n">
        <v>1.11236485856353</v>
      </c>
      <c r="F1447" s="35" t="n">
        <v>-0.313364462468594</v>
      </c>
      <c r="G1447" s="35" t="n">
        <v>-1.08497288255809</v>
      </c>
      <c r="H1447" s="35" t="n">
        <v>0.578435358363133</v>
      </c>
      <c r="I1447" s="35" t="n">
        <v>-1.24065877112698</v>
      </c>
      <c r="J1447" s="35" t="n">
        <v>-0.286028745696546</v>
      </c>
      <c r="K1447" s="35" t="n">
        <v>-0.166085202219311</v>
      </c>
      <c r="L1447" s="35" t="n">
        <v>0.867971852519373</v>
      </c>
      <c r="M1447" s="35" t="n">
        <v>-0.657443548831784</v>
      </c>
    </row>
    <row r="1448" customFormat="false" ht="15" hidden="false" customHeight="false" outlineLevel="0" collapsed="false">
      <c r="A1448" s="2" t="n">
        <v>1444</v>
      </c>
      <c r="B1448" s="35" t="n">
        <v>-0.860269623280194</v>
      </c>
      <c r="C1448" s="35" t="n">
        <v>-0.0986641853381169</v>
      </c>
      <c r="D1448" s="35" t="n">
        <v>-0.183990241017047</v>
      </c>
      <c r="E1448" s="35" t="n">
        <v>-0.100672420861479</v>
      </c>
      <c r="F1448" s="35" t="n">
        <v>-0.976513054666872</v>
      </c>
      <c r="G1448" s="35" t="n">
        <v>-2.33138735153047</v>
      </c>
      <c r="H1448" s="35" t="n">
        <v>0.296768793145662</v>
      </c>
      <c r="I1448" s="35" t="n">
        <v>0.547707059201805</v>
      </c>
      <c r="J1448" s="35" t="n">
        <v>0.244893781095433</v>
      </c>
      <c r="K1448" s="35" t="n">
        <v>0.227786712617593</v>
      </c>
      <c r="L1448" s="35" t="n">
        <v>-1.2465795716588</v>
      </c>
      <c r="M1448" s="35" t="n">
        <v>0.712379073215318</v>
      </c>
    </row>
    <row r="1449" customFormat="false" ht="15" hidden="false" customHeight="false" outlineLevel="0" collapsed="false">
      <c r="A1449" s="2" t="n">
        <v>1445</v>
      </c>
      <c r="B1449" s="35" t="n">
        <v>-1.13253753106098</v>
      </c>
      <c r="C1449" s="35" t="n">
        <v>-0.709059457187929</v>
      </c>
      <c r="D1449" s="35" t="n">
        <v>1.51954569176495</v>
      </c>
      <c r="E1449" s="35" t="n">
        <v>-2.31026477587637</v>
      </c>
      <c r="F1449" s="35" t="n">
        <v>-1.13714929741107</v>
      </c>
      <c r="G1449" s="35" t="n">
        <v>1.64113083333729</v>
      </c>
      <c r="H1449" s="35" t="n">
        <v>0.651094748012319</v>
      </c>
      <c r="I1449" s="35" t="n">
        <v>0.311743312808913</v>
      </c>
      <c r="J1449" s="35" t="n">
        <v>0.287576152790514</v>
      </c>
      <c r="K1449" s="35" t="n">
        <v>-0.661910852906378</v>
      </c>
      <c r="L1449" s="35" t="n">
        <v>0.100813326492303</v>
      </c>
      <c r="M1449" s="35" t="n">
        <v>1.8794373946346</v>
      </c>
    </row>
    <row r="1450" customFormat="false" ht="15" hidden="false" customHeight="false" outlineLevel="0" collapsed="false">
      <c r="A1450" s="2" t="n">
        <v>1446</v>
      </c>
      <c r="B1450" s="35" t="n">
        <v>0.247297795246535</v>
      </c>
      <c r="C1450" s="35" t="n">
        <v>0.645148138183488</v>
      </c>
      <c r="D1450" s="35" t="n">
        <v>0.0470126910548017</v>
      </c>
      <c r="E1450" s="35" t="n">
        <v>1.41363710277641</v>
      </c>
      <c r="F1450" s="35" t="n">
        <v>0.166193422992067</v>
      </c>
      <c r="G1450" s="35" t="n">
        <v>0.464141915024538</v>
      </c>
      <c r="H1450" s="35" t="n">
        <v>-1.71284214154795</v>
      </c>
      <c r="I1450" s="35" t="n">
        <v>0.719546409094871</v>
      </c>
      <c r="J1450" s="35" t="n">
        <v>-1.08624898983001</v>
      </c>
      <c r="K1450" s="35" t="n">
        <v>-0.602217486929379</v>
      </c>
      <c r="L1450" s="35" t="n">
        <v>-0.679715356694758</v>
      </c>
      <c r="M1450" s="35" t="n">
        <v>-0.0487030233118913</v>
      </c>
    </row>
    <row r="1451" customFormat="false" ht="15" hidden="false" customHeight="false" outlineLevel="0" collapsed="false">
      <c r="A1451" s="2" t="n">
        <v>1447</v>
      </c>
      <c r="B1451" s="35" t="n">
        <v>-1.12345936764349</v>
      </c>
      <c r="C1451" s="35" t="n">
        <v>0.313824981758435</v>
      </c>
      <c r="D1451" s="35" t="n">
        <v>0.561617770259544</v>
      </c>
      <c r="E1451" s="35" t="n">
        <v>-0.111563550298038</v>
      </c>
      <c r="F1451" s="35" t="n">
        <v>1.28202473423183</v>
      </c>
      <c r="G1451" s="35" t="n">
        <v>0.352113435876808</v>
      </c>
      <c r="H1451" s="35" t="n">
        <v>0.810212605640148</v>
      </c>
      <c r="I1451" s="35" t="n">
        <v>0.702216913518168</v>
      </c>
      <c r="J1451" s="35" t="n">
        <v>-0.0284864399791623</v>
      </c>
      <c r="K1451" s="35" t="n">
        <v>-1.11007003805494</v>
      </c>
      <c r="L1451" s="35" t="n">
        <v>0.0396136179547943</v>
      </c>
      <c r="M1451" s="35" t="n">
        <v>0.370984684429065</v>
      </c>
    </row>
    <row r="1452" customFormat="false" ht="15" hidden="false" customHeight="false" outlineLevel="0" collapsed="false">
      <c r="A1452" s="2" t="n">
        <v>1448</v>
      </c>
      <c r="B1452" s="35" t="n">
        <v>0.0565100962985755</v>
      </c>
      <c r="C1452" s="35" t="n">
        <v>-0.99612674146198</v>
      </c>
      <c r="D1452" s="35" t="n">
        <v>1.07195037363739</v>
      </c>
      <c r="E1452" s="35" t="n">
        <v>-1.72575966688736</v>
      </c>
      <c r="F1452" s="35" t="n">
        <v>-1.23135779950506</v>
      </c>
      <c r="G1452" s="35" t="n">
        <v>0.489070230855161</v>
      </c>
      <c r="H1452" s="35" t="n">
        <v>0.456989501406738</v>
      </c>
      <c r="I1452" s="35" t="n">
        <v>-0.646574881607324</v>
      </c>
      <c r="J1452" s="35" t="n">
        <v>0.23466788965819</v>
      </c>
      <c r="K1452" s="35" t="n">
        <v>0.772771885035419</v>
      </c>
      <c r="L1452" s="35" t="n">
        <v>0.899848887444976</v>
      </c>
      <c r="M1452" s="35" t="n">
        <v>1.32965510175375</v>
      </c>
    </row>
    <row r="1453" customFormat="false" ht="15" hidden="false" customHeight="false" outlineLevel="0" collapsed="false">
      <c r="A1453" s="2" t="n">
        <v>1449</v>
      </c>
      <c r="B1453" s="35" t="n">
        <v>1.63458844488991</v>
      </c>
      <c r="C1453" s="35" t="n">
        <v>-1.54924660542087</v>
      </c>
      <c r="D1453" s="35" t="n">
        <v>1.15847247333109</v>
      </c>
      <c r="E1453" s="35" t="n">
        <v>-2.60017906929814</v>
      </c>
      <c r="F1453" s="35" t="n">
        <v>-0.218164982343114</v>
      </c>
      <c r="G1453" s="35" t="n">
        <v>-1.17433608247373</v>
      </c>
      <c r="H1453" s="35" t="n">
        <v>-0.145644776229905</v>
      </c>
      <c r="I1453" s="35" t="n">
        <v>0.151004378400584</v>
      </c>
      <c r="J1453" s="35" t="n">
        <v>0.392229258799802</v>
      </c>
      <c r="K1453" s="35" t="n">
        <v>-1.00433944057352</v>
      </c>
      <c r="L1453" s="35" t="n">
        <v>0.581631180012404</v>
      </c>
      <c r="M1453" s="35" t="n">
        <v>0.453058494050374</v>
      </c>
    </row>
    <row r="1454" customFormat="false" ht="15" hidden="false" customHeight="false" outlineLevel="0" collapsed="false">
      <c r="A1454" s="2" t="n">
        <v>1450</v>
      </c>
      <c r="B1454" s="35" t="n">
        <v>-0.820373068787531</v>
      </c>
      <c r="C1454" s="35" t="n">
        <v>-0.798502328723537</v>
      </c>
      <c r="D1454" s="35" t="n">
        <v>-0.97276077843396</v>
      </c>
      <c r="E1454" s="35" t="n">
        <v>-0.124894016735353</v>
      </c>
      <c r="F1454" s="35" t="n">
        <v>0.44584514727194</v>
      </c>
      <c r="G1454" s="35" t="n">
        <v>1.19075394776001</v>
      </c>
      <c r="H1454" s="35" t="n">
        <v>-0.29395902543865</v>
      </c>
      <c r="I1454" s="35" t="n">
        <v>-0.111999865182491</v>
      </c>
      <c r="J1454" s="35" t="n">
        <v>-0.197694832150428</v>
      </c>
      <c r="K1454" s="35" t="n">
        <v>-0.808946496515056</v>
      </c>
      <c r="L1454" s="35" t="n">
        <v>0.549916579975408</v>
      </c>
      <c r="M1454" s="35" t="n">
        <v>-0.312225413888171</v>
      </c>
    </row>
    <row r="1455" customFormat="false" ht="15" hidden="false" customHeight="false" outlineLevel="0" collapsed="false">
      <c r="A1455" s="2" t="n">
        <v>1451</v>
      </c>
      <c r="B1455" s="35" t="n">
        <v>-0.000570256521466054</v>
      </c>
      <c r="C1455" s="35" t="n">
        <v>0.0260099337546966</v>
      </c>
      <c r="D1455" s="35" t="n">
        <v>0.551112541463667</v>
      </c>
      <c r="E1455" s="35" t="n">
        <v>0.580908299531051</v>
      </c>
      <c r="F1455" s="35" t="n">
        <v>0.685608635329847</v>
      </c>
      <c r="G1455" s="35" t="n">
        <v>-0.55259759909605</v>
      </c>
      <c r="H1455" s="35" t="n">
        <v>-0.734974388469401</v>
      </c>
      <c r="I1455" s="35" t="n">
        <v>1.52462287629575</v>
      </c>
      <c r="J1455" s="35" t="n">
        <v>0.354381359534764</v>
      </c>
      <c r="K1455" s="35" t="n">
        <v>0.376247550268346</v>
      </c>
      <c r="L1455" s="35" t="n">
        <v>-0.706829109925507</v>
      </c>
      <c r="M1455" s="35" t="n">
        <v>1.20289665685635</v>
      </c>
    </row>
    <row r="1456" customFormat="false" ht="15" hidden="false" customHeight="false" outlineLevel="0" collapsed="false">
      <c r="A1456" s="2" t="n">
        <v>1452</v>
      </c>
      <c r="B1456" s="35" t="n">
        <v>-0.705847088579928</v>
      </c>
      <c r="C1456" s="35" t="n">
        <v>0.0335669836368092</v>
      </c>
      <c r="D1456" s="35" t="n">
        <v>1.06801025254007</v>
      </c>
      <c r="E1456" s="35" t="n">
        <v>0.0315499285127031</v>
      </c>
      <c r="F1456" s="35" t="n">
        <v>2.24109778025985</v>
      </c>
      <c r="G1456" s="35" t="n">
        <v>-1.78096318189387</v>
      </c>
      <c r="H1456" s="35" t="n">
        <v>0.34452630962719</v>
      </c>
      <c r="I1456" s="35" t="n">
        <v>1.13412052921988</v>
      </c>
      <c r="J1456" s="35" t="n">
        <v>0.691554274571057</v>
      </c>
      <c r="K1456" s="35" t="n">
        <v>0.231990486732116</v>
      </c>
      <c r="L1456" s="35" t="n">
        <v>0.870325224616714</v>
      </c>
      <c r="M1456" s="35" t="n">
        <v>-1.44166998901854</v>
      </c>
    </row>
    <row r="1457" customFormat="false" ht="15" hidden="false" customHeight="false" outlineLevel="0" collapsed="false">
      <c r="A1457" s="2" t="n">
        <v>1453</v>
      </c>
      <c r="B1457" s="35" t="n">
        <v>-1.42667850585247</v>
      </c>
      <c r="C1457" s="35" t="n">
        <v>2.26705805692646</v>
      </c>
      <c r="D1457" s="35" t="n">
        <v>1.48315336569391</v>
      </c>
      <c r="E1457" s="35" t="n">
        <v>-0.979775186026798</v>
      </c>
      <c r="F1457" s="35" t="n">
        <v>1.87275573106196</v>
      </c>
      <c r="G1457" s="35" t="n">
        <v>0.34927451446319</v>
      </c>
      <c r="H1457" s="35" t="n">
        <v>-0.258076647042762</v>
      </c>
      <c r="I1457" s="35" t="n">
        <v>-1.35901228886658</v>
      </c>
      <c r="J1457" s="35" t="n">
        <v>-1.04092174243002</v>
      </c>
      <c r="K1457" s="35" t="n">
        <v>0.0116781273489216</v>
      </c>
      <c r="L1457" s="35" t="n">
        <v>-0.890302780732545</v>
      </c>
      <c r="M1457" s="35" t="n">
        <v>0.678065483158738</v>
      </c>
    </row>
    <row r="1458" customFormat="false" ht="15" hidden="false" customHeight="false" outlineLevel="0" collapsed="false">
      <c r="A1458" s="2" t="n">
        <v>1454</v>
      </c>
      <c r="B1458" s="35" t="n">
        <v>0.470736793199033</v>
      </c>
      <c r="C1458" s="35" t="n">
        <v>-0.0145799554204938</v>
      </c>
      <c r="D1458" s="35" t="n">
        <v>1.15198460276659</v>
      </c>
      <c r="E1458" s="35" t="n">
        <v>0.891061508887834</v>
      </c>
      <c r="F1458" s="35" t="n">
        <v>0.676175969049024</v>
      </c>
      <c r="G1458" s="35" t="n">
        <v>-1.03652508027822</v>
      </c>
      <c r="H1458" s="35" t="n">
        <v>-0.863960263005023</v>
      </c>
      <c r="I1458" s="35" t="n">
        <v>-2.08491679967224</v>
      </c>
      <c r="J1458" s="35" t="n">
        <v>1.72246467943857</v>
      </c>
      <c r="K1458" s="35" t="n">
        <v>-0.29131531689885</v>
      </c>
      <c r="L1458" s="35" t="n">
        <v>-0.812192102838357</v>
      </c>
      <c r="M1458" s="35" t="n">
        <v>0.993300712022466</v>
      </c>
    </row>
    <row r="1459" customFormat="false" ht="15" hidden="false" customHeight="false" outlineLevel="0" collapsed="false">
      <c r="A1459" s="2" t="n">
        <v>1455</v>
      </c>
      <c r="B1459" s="35" t="n">
        <v>1.11492625792535</v>
      </c>
      <c r="C1459" s="35" t="n">
        <v>-1.23968997532551</v>
      </c>
      <c r="D1459" s="35" t="n">
        <v>-0.71747792496583</v>
      </c>
      <c r="E1459" s="35" t="n">
        <v>-0.93464661656757</v>
      </c>
      <c r="F1459" s="35" t="n">
        <v>-0.0892444829202792</v>
      </c>
      <c r="G1459" s="35" t="n">
        <v>0.0679007034332975</v>
      </c>
      <c r="H1459" s="35" t="n">
        <v>1.63196451328648</v>
      </c>
      <c r="I1459" s="35" t="n">
        <v>-0.796380490825035</v>
      </c>
      <c r="J1459" s="35" t="n">
        <v>1.42696340112636</v>
      </c>
      <c r="K1459" s="35" t="n">
        <v>-0.404178600649757</v>
      </c>
      <c r="L1459" s="35" t="n">
        <v>1.43339846549626</v>
      </c>
      <c r="M1459" s="35" t="n">
        <v>1.33010160305641</v>
      </c>
    </row>
    <row r="1460" customFormat="false" ht="15" hidden="false" customHeight="false" outlineLevel="0" collapsed="false">
      <c r="A1460" s="2" t="n">
        <v>1456</v>
      </c>
      <c r="B1460" s="35" t="n">
        <v>-0.781550170581312</v>
      </c>
      <c r="C1460" s="35" t="n">
        <v>0.698816742851136</v>
      </c>
      <c r="D1460" s="35" t="n">
        <v>-1.43622506518179</v>
      </c>
      <c r="E1460" s="35" t="n">
        <v>-0.748631928376259</v>
      </c>
      <c r="F1460" s="35" t="n">
        <v>-1.55191506868963</v>
      </c>
      <c r="G1460" s="35" t="n">
        <v>2.6700714251521</v>
      </c>
      <c r="H1460" s="35" t="n">
        <v>1.51118740720635</v>
      </c>
      <c r="I1460" s="35" t="n">
        <v>-0.130154000613123</v>
      </c>
      <c r="J1460" s="35" t="n">
        <v>0.28899957087829</v>
      </c>
      <c r="K1460" s="35" t="n">
        <v>-0.812726557757555</v>
      </c>
      <c r="L1460" s="35" t="n">
        <v>-1.11491624398036</v>
      </c>
      <c r="M1460" s="35" t="n">
        <v>-0.714617187030489</v>
      </c>
    </row>
    <row r="1461" customFormat="false" ht="15" hidden="false" customHeight="false" outlineLevel="0" collapsed="false">
      <c r="A1461" s="2" t="n">
        <v>1457</v>
      </c>
      <c r="B1461" s="35" t="n">
        <v>-0.0613165198005995</v>
      </c>
      <c r="C1461" s="35" t="n">
        <v>1.63592643762612</v>
      </c>
      <c r="D1461" s="35" t="n">
        <v>0.699662058193094</v>
      </c>
      <c r="E1461" s="35" t="n">
        <v>-1.33900283718991</v>
      </c>
      <c r="F1461" s="35" t="n">
        <v>-0.54692733585077</v>
      </c>
      <c r="G1461" s="35" t="n">
        <v>1.44258633254197</v>
      </c>
      <c r="H1461" s="35" t="n">
        <v>-2.23232196353132</v>
      </c>
      <c r="I1461" s="35" t="n">
        <v>-0.0943533514881847</v>
      </c>
      <c r="J1461" s="35" t="n">
        <v>-0.957186482916956</v>
      </c>
      <c r="K1461" s="35" t="n">
        <v>-0.174352744661542</v>
      </c>
      <c r="L1461" s="35" t="n">
        <v>2.29305706233211</v>
      </c>
      <c r="M1461" s="35" t="n">
        <v>-0.0262466555142104</v>
      </c>
    </row>
    <row r="1462" customFormat="false" ht="15" hidden="false" customHeight="false" outlineLevel="0" collapsed="false">
      <c r="A1462" s="2" t="n">
        <v>1458</v>
      </c>
      <c r="B1462" s="35" t="n">
        <v>-0.256969704615265</v>
      </c>
      <c r="C1462" s="35" t="n">
        <v>-2.57822666400446</v>
      </c>
      <c r="D1462" s="35" t="n">
        <v>0.0493941542761271</v>
      </c>
      <c r="E1462" s="35" t="n">
        <v>-1.18060550882959</v>
      </c>
      <c r="F1462" s="35" t="n">
        <v>-0.102613412526302</v>
      </c>
      <c r="G1462" s="35" t="n">
        <v>-0.175567996969271</v>
      </c>
      <c r="H1462" s="35" t="n">
        <v>-0.29104172582885</v>
      </c>
      <c r="I1462" s="35" t="n">
        <v>0.655731445212425</v>
      </c>
      <c r="J1462" s="35" t="n">
        <v>-0.424478427909178</v>
      </c>
      <c r="K1462" s="35" t="n">
        <v>0.341173958310034</v>
      </c>
      <c r="L1462" s="35" t="n">
        <v>0.516250978605803</v>
      </c>
      <c r="M1462" s="35" t="n">
        <v>1.02865385304054</v>
      </c>
    </row>
    <row r="1463" customFormat="false" ht="15" hidden="false" customHeight="false" outlineLevel="0" collapsed="false">
      <c r="A1463" s="2" t="n">
        <v>1459</v>
      </c>
      <c r="B1463" s="35" t="n">
        <v>-0.858002409997825</v>
      </c>
      <c r="C1463" s="35" t="n">
        <v>-0.512401524793713</v>
      </c>
      <c r="D1463" s="35" t="n">
        <v>1.31322987594454</v>
      </c>
      <c r="E1463" s="35" t="n">
        <v>0.827685647116741</v>
      </c>
      <c r="F1463" s="35" t="n">
        <v>-1.03280459217654</v>
      </c>
      <c r="G1463" s="35" t="n">
        <v>-0.216738238084631</v>
      </c>
      <c r="H1463" s="35" t="n">
        <v>1.18930372016726</v>
      </c>
      <c r="I1463" s="35" t="n">
        <v>-0.138846290816602</v>
      </c>
      <c r="J1463" s="35" t="n">
        <v>-0.30740894159717</v>
      </c>
      <c r="K1463" s="35" t="n">
        <v>1.35763638309872</v>
      </c>
      <c r="L1463" s="35" t="n">
        <v>0.333036349707476</v>
      </c>
      <c r="M1463" s="35" t="n">
        <v>-1.12962763976463</v>
      </c>
    </row>
    <row r="1464" customFormat="false" ht="15" hidden="false" customHeight="false" outlineLevel="0" collapsed="false">
      <c r="A1464" s="2" t="n">
        <v>1460</v>
      </c>
      <c r="B1464" s="35" t="n">
        <v>0.70943932814859</v>
      </c>
      <c r="C1464" s="35" t="n">
        <v>0.607023763244589</v>
      </c>
      <c r="D1464" s="35" t="n">
        <v>-2.01776965174251</v>
      </c>
      <c r="E1464" s="35" t="n">
        <v>-0.611166522322141</v>
      </c>
      <c r="F1464" s="35" t="n">
        <v>-0.480922373714427</v>
      </c>
      <c r="G1464" s="35" t="n">
        <v>-1.56993910242573</v>
      </c>
      <c r="H1464" s="35" t="n">
        <v>-0.402211121240113</v>
      </c>
      <c r="I1464" s="35" t="n">
        <v>0.479900485389445</v>
      </c>
      <c r="J1464" s="35" t="n">
        <v>-0.383926016725384</v>
      </c>
      <c r="K1464" s="35" t="n">
        <v>0.768866961027163</v>
      </c>
      <c r="L1464" s="35" t="n">
        <v>0.667057707335622</v>
      </c>
      <c r="M1464" s="35" t="n">
        <v>0.450003350479514</v>
      </c>
    </row>
    <row r="1465" customFormat="false" ht="15" hidden="false" customHeight="false" outlineLevel="0" collapsed="false">
      <c r="A1465" s="2" t="n">
        <v>1461</v>
      </c>
      <c r="B1465" s="35" t="n">
        <v>-2.12316341705653</v>
      </c>
      <c r="C1465" s="35" t="n">
        <v>-0.208397985263494</v>
      </c>
      <c r="D1465" s="35" t="n">
        <v>-1.02687266527568</v>
      </c>
      <c r="E1465" s="35" t="n">
        <v>0.469412523467718</v>
      </c>
      <c r="F1465" s="35" t="n">
        <v>-0.319045148292971</v>
      </c>
      <c r="G1465" s="35" t="n">
        <v>-0.23695629824209</v>
      </c>
      <c r="H1465" s="35" t="n">
        <v>-0.293567889167596</v>
      </c>
      <c r="I1465" s="35" t="n">
        <v>-0.589502965876432</v>
      </c>
      <c r="J1465" s="35" t="n">
        <v>-0.828850575976893</v>
      </c>
      <c r="K1465" s="35" t="n">
        <v>-0.52724168682207</v>
      </c>
      <c r="L1465" s="35" t="n">
        <v>-0.197484489475801</v>
      </c>
      <c r="M1465" s="35" t="n">
        <v>-0.0279274083950799</v>
      </c>
    </row>
    <row r="1466" customFormat="false" ht="15" hidden="false" customHeight="false" outlineLevel="0" collapsed="false">
      <c r="A1466" s="2" t="n">
        <v>1462</v>
      </c>
      <c r="B1466" s="35" t="n">
        <v>1.37324675629952</v>
      </c>
      <c r="C1466" s="35" t="n">
        <v>-0.146000168499342</v>
      </c>
      <c r="D1466" s="35" t="n">
        <v>-1.53759768156259</v>
      </c>
      <c r="E1466" s="35" t="n">
        <v>0.203551079654058</v>
      </c>
      <c r="F1466" s="35" t="n">
        <v>-0.502718233048353</v>
      </c>
      <c r="G1466" s="35" t="n">
        <v>0.491132193815985</v>
      </c>
      <c r="H1466" s="35" t="n">
        <v>-1.35418803240551</v>
      </c>
      <c r="I1466" s="35" t="n">
        <v>2.60305601243582</v>
      </c>
      <c r="J1466" s="35" t="n">
        <v>-0.00540073332617327</v>
      </c>
      <c r="K1466" s="35" t="n">
        <v>-0.643792599885851</v>
      </c>
      <c r="L1466" s="35" t="n">
        <v>0.869076734474306</v>
      </c>
      <c r="M1466" s="35" t="n">
        <v>0.400443149438807</v>
      </c>
      <c r="W1466" s="36" t="n">
        <v>71.7117792393332</v>
      </c>
    </row>
    <row r="1467" customFormat="false" ht="15" hidden="false" customHeight="false" outlineLevel="0" collapsed="false">
      <c r="A1467" s="2" t="n">
        <v>1463</v>
      </c>
      <c r="B1467" s="35" t="n">
        <v>-0.663882983379692</v>
      </c>
      <c r="C1467" s="35" t="n">
        <v>0.319002444220472</v>
      </c>
      <c r="D1467" s="35" t="n">
        <v>0.403208378532033</v>
      </c>
      <c r="E1467" s="35" t="n">
        <v>-0.259343629115142</v>
      </c>
      <c r="F1467" s="35" t="n">
        <v>-1.50379858491553</v>
      </c>
      <c r="G1467" s="35" t="n">
        <v>0.809317652387183</v>
      </c>
      <c r="H1467" s="35" t="n">
        <v>-0.272355273699128</v>
      </c>
      <c r="I1467" s="35" t="n">
        <v>-0.854090536361482</v>
      </c>
      <c r="J1467" s="35" t="n">
        <v>0.383333521642905</v>
      </c>
      <c r="K1467" s="35" t="n">
        <v>0.254753171912642</v>
      </c>
      <c r="L1467" s="35" t="n">
        <v>0.833187636553169</v>
      </c>
      <c r="M1467" s="35" t="n">
        <v>-2.56517047105777</v>
      </c>
    </row>
    <row r="1468" customFormat="false" ht="15" hidden="false" customHeight="false" outlineLevel="0" collapsed="false">
      <c r="A1468" s="2" t="n">
        <v>1464</v>
      </c>
      <c r="B1468" s="35" t="n">
        <v>1.64042322397242</v>
      </c>
      <c r="C1468" s="35" t="n">
        <v>0.831112201804007</v>
      </c>
      <c r="D1468" s="35" t="n">
        <v>-0.550445269942014</v>
      </c>
      <c r="E1468" s="35" t="n">
        <v>-1.89774218201557</v>
      </c>
      <c r="F1468" s="35" t="n">
        <v>-1.26080927030923</v>
      </c>
      <c r="G1468" s="35" t="n">
        <v>1.16181683100776</v>
      </c>
      <c r="H1468" s="35" t="n">
        <v>0.455786781824155</v>
      </c>
      <c r="I1468" s="35" t="n">
        <v>0.295696260761249</v>
      </c>
      <c r="J1468" s="35" t="n">
        <v>0.086210384448677</v>
      </c>
      <c r="K1468" s="35" t="n">
        <v>-1.54743982931761</v>
      </c>
      <c r="L1468" s="35" t="n">
        <v>-1.36607427634504</v>
      </c>
      <c r="M1468" s="35" t="n">
        <v>1.07057227815917</v>
      </c>
    </row>
    <row r="1469" customFormat="false" ht="15" hidden="false" customHeight="false" outlineLevel="0" collapsed="false">
      <c r="A1469" s="2" t="n">
        <v>1465</v>
      </c>
      <c r="B1469" s="35" t="n">
        <v>0.376624682434677</v>
      </c>
      <c r="C1469" s="35" t="n">
        <v>-0.272117108927615</v>
      </c>
      <c r="D1469" s="35" t="n">
        <v>0.360248539602194</v>
      </c>
      <c r="E1469" s="35" t="n">
        <v>1.21869721878495</v>
      </c>
      <c r="F1469" s="35" t="n">
        <v>-0.328331061463473</v>
      </c>
      <c r="G1469" s="35" t="n">
        <v>-0.571135722064674</v>
      </c>
      <c r="H1469" s="35" t="n">
        <v>-1.79581551468256</v>
      </c>
      <c r="I1469" s="35" t="n">
        <v>-0.808527342695954</v>
      </c>
      <c r="J1469" s="35" t="n">
        <v>-0.806388041382382</v>
      </c>
      <c r="K1469" s="35" t="n">
        <v>0.327593351443694</v>
      </c>
      <c r="L1469" s="35" t="n">
        <v>-0.97483116587338</v>
      </c>
      <c r="M1469" s="35" t="n">
        <v>1.56732259863403</v>
      </c>
    </row>
    <row r="1470" customFormat="false" ht="15" hidden="false" customHeight="false" outlineLevel="0" collapsed="false">
      <c r="A1470" s="2" t="n">
        <v>1466</v>
      </c>
      <c r="B1470" s="35" t="n">
        <v>-0.20575820147586</v>
      </c>
      <c r="C1470" s="35" t="n">
        <v>1.408608724515</v>
      </c>
      <c r="D1470" s="35" t="n">
        <v>1.26323750067597</v>
      </c>
      <c r="E1470" s="35" t="n">
        <v>0.978871785244873</v>
      </c>
      <c r="F1470" s="35" t="n">
        <v>-1.33319416621681</v>
      </c>
      <c r="G1470" s="35" t="n">
        <v>0.596466422942658</v>
      </c>
      <c r="H1470" s="35" t="n">
        <v>-0.367286940732543</v>
      </c>
      <c r="I1470" s="35" t="n">
        <v>0.943289496725385</v>
      </c>
      <c r="J1470" s="35" t="n">
        <v>0.0857870945638571</v>
      </c>
      <c r="K1470" s="35" t="n">
        <v>0.029378029376405</v>
      </c>
      <c r="L1470" s="35" t="n">
        <v>-1.64078845003975</v>
      </c>
      <c r="M1470" s="35" t="n">
        <v>0.00769222340737071</v>
      </c>
    </row>
    <row r="1471" customFormat="false" ht="15" hidden="false" customHeight="false" outlineLevel="0" collapsed="false">
      <c r="A1471" s="2" t="n">
        <v>1467</v>
      </c>
      <c r="B1471" s="35" t="n">
        <v>-1.81123318489347</v>
      </c>
      <c r="C1471" s="35" t="n">
        <v>0.677820850825389</v>
      </c>
      <c r="D1471" s="35" t="n">
        <v>-0.437510307910752</v>
      </c>
      <c r="E1471" s="35" t="n">
        <v>0.697187660057173</v>
      </c>
      <c r="F1471" s="35" t="n">
        <v>0.464417207196622</v>
      </c>
      <c r="G1471" s="35" t="n">
        <v>-0.363321860268983</v>
      </c>
      <c r="H1471" s="35" t="n">
        <v>-0.469941633896415</v>
      </c>
      <c r="I1471" s="35" t="n">
        <v>-2.44811150912783</v>
      </c>
      <c r="J1471" s="35" t="n">
        <v>-0.510760241578579</v>
      </c>
      <c r="K1471" s="35" t="n">
        <v>0.222785547231024</v>
      </c>
      <c r="L1471" s="35" t="n">
        <v>-0.721584609904418</v>
      </c>
      <c r="M1471" s="35" t="n">
        <v>1.51502290564619</v>
      </c>
    </row>
    <row r="1472" customFormat="false" ht="15" hidden="false" customHeight="false" outlineLevel="0" collapsed="false">
      <c r="A1472" s="2" t="n">
        <v>1468</v>
      </c>
      <c r="B1472" s="35" t="n">
        <v>-1.45247713465899</v>
      </c>
      <c r="C1472" s="35" t="n">
        <v>-1.40616906062059</v>
      </c>
      <c r="D1472" s="35" t="n">
        <v>-0.944908985046963</v>
      </c>
      <c r="E1472" s="35" t="n">
        <v>-0.565492753867313</v>
      </c>
      <c r="F1472" s="35" t="n">
        <v>0.229907506183426</v>
      </c>
      <c r="G1472" s="35" t="n">
        <v>1.64661639092083</v>
      </c>
      <c r="H1472" s="35" t="n">
        <v>-0.970405478751979</v>
      </c>
      <c r="I1472" s="35" t="n">
        <v>-0.400068846905195</v>
      </c>
      <c r="J1472" s="35" t="n">
        <v>-0.40445774416185</v>
      </c>
      <c r="K1472" s="35" t="n">
        <v>-0.217645286032628</v>
      </c>
      <c r="L1472" s="35" t="n">
        <v>0.26937061309916</v>
      </c>
      <c r="M1472" s="35" t="n">
        <v>2.97501197589343</v>
      </c>
    </row>
    <row r="1473" customFormat="false" ht="15" hidden="false" customHeight="false" outlineLevel="0" collapsed="false">
      <c r="A1473" s="2" t="n">
        <v>1469</v>
      </c>
      <c r="B1473" s="35" t="n">
        <v>0.541599478544443</v>
      </c>
      <c r="C1473" s="35" t="n">
        <v>-0.141200727421957</v>
      </c>
      <c r="D1473" s="35" t="n">
        <v>0.671699082176022</v>
      </c>
      <c r="E1473" s="35" t="n">
        <v>-0.903902533550283</v>
      </c>
      <c r="F1473" s="35" t="n">
        <v>2.24803217494052</v>
      </c>
      <c r="G1473" s="35" t="n">
        <v>2.56275042698414</v>
      </c>
      <c r="H1473" s="35" t="n">
        <v>0.0353078184397094</v>
      </c>
      <c r="I1473" s="35" t="n">
        <v>0.471543549851184</v>
      </c>
      <c r="J1473" s="35" t="n">
        <v>-0.212582209372942</v>
      </c>
      <c r="K1473" s="35" t="n">
        <v>-0.256628368645582</v>
      </c>
      <c r="L1473" s="35" t="n">
        <v>1.40852566532565</v>
      </c>
      <c r="M1473" s="35" t="n">
        <v>0.60095220591605</v>
      </c>
    </row>
    <row r="1474" customFormat="false" ht="15" hidden="false" customHeight="false" outlineLevel="0" collapsed="false">
      <c r="A1474" s="2" t="n">
        <v>1470</v>
      </c>
      <c r="B1474" s="35" t="n">
        <v>-0.873764258787296</v>
      </c>
      <c r="C1474" s="35" t="n">
        <v>0.259826969471</v>
      </c>
      <c r="D1474" s="35" t="n">
        <v>0.305875287012582</v>
      </c>
      <c r="E1474" s="35" t="n">
        <v>0.225145219384806</v>
      </c>
      <c r="F1474" s="35" t="n">
        <v>-0.46005421901577</v>
      </c>
      <c r="G1474" s="35" t="n">
        <v>0.921827758317677</v>
      </c>
      <c r="H1474" s="35" t="n">
        <v>-1.27155806819155</v>
      </c>
      <c r="I1474" s="35" t="n">
        <v>-0.434507060257098</v>
      </c>
      <c r="J1474" s="35" t="n">
        <v>0.594621290879511</v>
      </c>
      <c r="K1474" s="35" t="n">
        <v>-1.24469854311094</v>
      </c>
      <c r="L1474" s="35" t="n">
        <v>-1.80186605619364</v>
      </c>
      <c r="M1474" s="35" t="n">
        <v>0.394403608052321</v>
      </c>
      <c r="N1474" s="36" t="n">
        <v>139.783393775382</v>
      </c>
      <c r="S1474" s="36" t="n">
        <v>106.519744034848</v>
      </c>
    </row>
    <row r="1475" customFormat="false" ht="15" hidden="false" customHeight="false" outlineLevel="0" collapsed="false">
      <c r="A1475" s="2" t="n">
        <v>1471</v>
      </c>
      <c r="B1475" s="35" t="n">
        <v>0.750043443540419</v>
      </c>
      <c r="C1475" s="35" t="n">
        <v>0.702710137867901</v>
      </c>
      <c r="D1475" s="35" t="n">
        <v>-0.608102037386239</v>
      </c>
      <c r="E1475" s="35" t="n">
        <v>0.545487391192489</v>
      </c>
      <c r="F1475" s="35" t="n">
        <v>-1.02937903367537</v>
      </c>
      <c r="G1475" s="35" t="n">
        <v>-0.160333937429006</v>
      </c>
      <c r="H1475" s="35" t="n">
        <v>0.177274430841824</v>
      </c>
      <c r="I1475" s="35" t="n">
        <v>-0.128843401967508</v>
      </c>
      <c r="J1475" s="35" t="n">
        <v>-0.645805996206113</v>
      </c>
      <c r="K1475" s="35" t="n">
        <v>-1.3418908754187</v>
      </c>
      <c r="L1475" s="35" t="n">
        <v>0.795027058896489</v>
      </c>
      <c r="M1475" s="35" t="n">
        <v>1.22785692894492</v>
      </c>
    </row>
    <row r="1476" customFormat="false" ht="15" hidden="false" customHeight="false" outlineLevel="0" collapsed="false">
      <c r="A1476" s="2" t="n">
        <v>1472</v>
      </c>
      <c r="B1476" s="35" t="n">
        <v>-1.42729118706712</v>
      </c>
      <c r="C1476" s="35" t="n">
        <v>0.411052514059586</v>
      </c>
      <c r="D1476" s="35" t="n">
        <v>0.578982418376969</v>
      </c>
      <c r="E1476" s="35" t="n">
        <v>1.18038239677823</v>
      </c>
      <c r="F1476" s="35" t="n">
        <v>0.891521860914459</v>
      </c>
      <c r="G1476" s="35" t="n">
        <v>1.52744364619004</v>
      </c>
      <c r="H1476" s="35" t="n">
        <v>0.795539571708401</v>
      </c>
      <c r="I1476" s="35" t="n">
        <v>1.86297982847796</v>
      </c>
      <c r="J1476" s="35" t="n">
        <v>0.580905325913265</v>
      </c>
      <c r="K1476" s="35" t="n">
        <v>1.02097939776899</v>
      </c>
      <c r="L1476" s="35" t="n">
        <v>0.189924698930855</v>
      </c>
      <c r="M1476" s="35" t="n">
        <v>-1.25853749944032</v>
      </c>
    </row>
    <row r="1477" customFormat="false" ht="15" hidden="false" customHeight="false" outlineLevel="0" collapsed="false">
      <c r="A1477" s="2" t="n">
        <v>1473</v>
      </c>
      <c r="B1477" s="35" t="n">
        <v>0.932664833814936</v>
      </c>
      <c r="C1477" s="35" t="n">
        <v>0.318268535379438</v>
      </c>
      <c r="D1477" s="35" t="n">
        <v>-2.13312119169604</v>
      </c>
      <c r="E1477" s="35" t="n">
        <v>-0.801202838752165</v>
      </c>
      <c r="F1477" s="35" t="n">
        <v>-0.177263112440734</v>
      </c>
      <c r="G1477" s="35" t="n">
        <v>2.71781098757183</v>
      </c>
      <c r="H1477" s="35" t="n">
        <v>-0.0109062494974583</v>
      </c>
      <c r="I1477" s="35" t="n">
        <v>-0.88625630887187</v>
      </c>
      <c r="J1477" s="35" t="n">
        <v>-2.11217696661108</v>
      </c>
      <c r="K1477" s="35" t="n">
        <v>-0.228138652171069</v>
      </c>
      <c r="L1477" s="35" t="n">
        <v>-0.0949270467454712</v>
      </c>
      <c r="M1477" s="35" t="n">
        <v>1.80591655520007</v>
      </c>
      <c r="O1477" s="36" t="n">
        <v>155.803825305625</v>
      </c>
      <c r="R1477" s="36" t="n">
        <v>103.774869803743</v>
      </c>
    </row>
    <row r="1478" customFormat="false" ht="15" hidden="false" customHeight="false" outlineLevel="0" collapsed="false">
      <c r="A1478" s="2" t="n">
        <v>1474</v>
      </c>
      <c r="B1478" s="35" t="n">
        <v>-0.165610976882936</v>
      </c>
      <c r="C1478" s="35" t="n">
        <v>-0.0740763048111523</v>
      </c>
      <c r="D1478" s="35" t="n">
        <v>1.37684913287198</v>
      </c>
      <c r="E1478" s="35" t="n">
        <v>0.313131162725161</v>
      </c>
      <c r="F1478" s="35" t="n">
        <v>0.752213533446523</v>
      </c>
      <c r="G1478" s="35" t="n">
        <v>1.5230504614923</v>
      </c>
      <c r="H1478" s="35" t="n">
        <v>-2.13468869646146</v>
      </c>
      <c r="I1478" s="35" t="n">
        <v>-1.12476334486285</v>
      </c>
      <c r="J1478" s="35" t="n">
        <v>1.37517061696909</v>
      </c>
      <c r="K1478" s="35" t="n">
        <v>0.58189970355978</v>
      </c>
      <c r="L1478" s="35" t="n">
        <v>-0.30131962348488</v>
      </c>
      <c r="M1478" s="35" t="n">
        <v>-1.09339774936106</v>
      </c>
    </row>
    <row r="1479" customFormat="false" ht="15" hidden="false" customHeight="false" outlineLevel="0" collapsed="false">
      <c r="A1479" s="2" t="n">
        <v>1475</v>
      </c>
      <c r="B1479" s="35" t="n">
        <v>0.251961533963317</v>
      </c>
      <c r="C1479" s="35" t="n">
        <v>1.58227170857175</v>
      </c>
      <c r="D1479" s="35" t="n">
        <v>-1.24911595345231</v>
      </c>
      <c r="E1479" s="35" t="n">
        <v>0.709204724493438</v>
      </c>
      <c r="F1479" s="35" t="n">
        <v>0.889223262388128</v>
      </c>
      <c r="G1479" s="35" t="n">
        <v>-0.553034792340496</v>
      </c>
      <c r="H1479" s="35" t="n">
        <v>1.73892891285869</v>
      </c>
      <c r="I1479" s="35" t="n">
        <v>-0.843715888599171</v>
      </c>
      <c r="J1479" s="35" t="n">
        <v>0.774260730990985</v>
      </c>
      <c r="K1479" s="35" t="n">
        <v>1.31852202835405</v>
      </c>
      <c r="L1479" s="35" t="n">
        <v>0.700182780786912</v>
      </c>
      <c r="M1479" s="35" t="n">
        <v>0.694764829982163</v>
      </c>
    </row>
    <row r="1480" customFormat="false" ht="15" hidden="false" customHeight="false" outlineLevel="0" collapsed="false">
      <c r="A1480" s="2" t="n">
        <v>1476</v>
      </c>
      <c r="B1480" s="35" t="n">
        <v>-1.03592126989985</v>
      </c>
      <c r="C1480" s="35" t="n">
        <v>-2.27532127733387</v>
      </c>
      <c r="D1480" s="35" t="n">
        <v>0.247239626142631</v>
      </c>
      <c r="E1480" s="35" t="n">
        <v>-1.05225637610036</v>
      </c>
      <c r="F1480" s="35" t="n">
        <v>0.588960597228314</v>
      </c>
      <c r="G1480" s="35" t="n">
        <v>0.302604751233533</v>
      </c>
      <c r="H1480" s="35" t="n">
        <v>-1.40153286824319</v>
      </c>
      <c r="I1480" s="35" t="n">
        <v>-0.528540321527719</v>
      </c>
      <c r="J1480" s="35" t="n">
        <v>-0.758004886770665</v>
      </c>
      <c r="K1480" s="35" t="n">
        <v>-0.520811806408834</v>
      </c>
      <c r="L1480" s="35" t="n">
        <v>0.155488389464244</v>
      </c>
      <c r="M1480" s="35" t="n">
        <v>-1.06477298779815</v>
      </c>
    </row>
    <row r="1481" customFormat="false" ht="15" hidden="false" customHeight="false" outlineLevel="0" collapsed="false">
      <c r="A1481" s="2" t="n">
        <v>1477</v>
      </c>
      <c r="B1481" s="35" t="n">
        <v>-0.579721781939375</v>
      </c>
      <c r="C1481" s="35" t="n">
        <v>-0.641251635876122</v>
      </c>
      <c r="D1481" s="35" t="n">
        <v>-1.57321383392737</v>
      </c>
      <c r="E1481" s="35" t="n">
        <v>0.748017903370751</v>
      </c>
      <c r="F1481" s="35" t="n">
        <v>-1.58123918717993</v>
      </c>
      <c r="G1481" s="35" t="n">
        <v>-0.56255639842675</v>
      </c>
      <c r="H1481" s="35" t="n">
        <v>2.68243634304505</v>
      </c>
      <c r="I1481" s="35" t="n">
        <v>0.0435786599503509</v>
      </c>
      <c r="J1481" s="35" t="n">
        <v>-0.247991118101088</v>
      </c>
      <c r="K1481" s="35" t="n">
        <v>-0.849832912611112</v>
      </c>
      <c r="L1481" s="35" t="n">
        <v>-0.647456005691329</v>
      </c>
      <c r="M1481" s="35" t="n">
        <v>0.251822378672421</v>
      </c>
    </row>
    <row r="1482" customFormat="false" ht="15" hidden="false" customHeight="false" outlineLevel="0" collapsed="false">
      <c r="A1482" s="2" t="n">
        <v>1478</v>
      </c>
      <c r="B1482" s="35" t="n">
        <v>0.351208804158608</v>
      </c>
      <c r="C1482" s="35" t="n">
        <v>-1.26351631570533</v>
      </c>
      <c r="D1482" s="35" t="n">
        <v>-2.01164976458605</v>
      </c>
      <c r="E1482" s="35" t="n">
        <v>0.31660621514478</v>
      </c>
      <c r="F1482" s="35" t="n">
        <v>0.153518561886414</v>
      </c>
      <c r="G1482" s="35" t="n">
        <v>-1.09342525249823</v>
      </c>
      <c r="H1482" s="35" t="n">
        <v>0.0431598000197906</v>
      </c>
      <c r="I1482" s="35" t="n">
        <v>-0.191908999205476</v>
      </c>
      <c r="J1482" s="35" t="n">
        <v>0.157743650417043</v>
      </c>
      <c r="K1482" s="35" t="n">
        <v>-1.37580186501314</v>
      </c>
      <c r="L1482" s="35" t="n">
        <v>1.25272089862903</v>
      </c>
      <c r="M1482" s="35" t="n">
        <v>-0.612214821092169</v>
      </c>
      <c r="N1482" s="36" t="n">
        <v>120.377941730247</v>
      </c>
    </row>
    <row r="1483" customFormat="false" ht="15" hidden="false" customHeight="false" outlineLevel="0" collapsed="false">
      <c r="A1483" s="2" t="n">
        <v>1479</v>
      </c>
      <c r="B1483" s="35" t="n">
        <v>0.00496966312425081</v>
      </c>
      <c r="C1483" s="35" t="n">
        <v>0.692549223827251</v>
      </c>
      <c r="D1483" s="35" t="n">
        <v>-0.647391934805927</v>
      </c>
      <c r="E1483" s="35" t="n">
        <v>-0.296366747034643</v>
      </c>
      <c r="F1483" s="35" t="n">
        <v>1.36589421844994</v>
      </c>
      <c r="G1483" s="35" t="n">
        <v>-1.27340380217661</v>
      </c>
      <c r="H1483" s="35" t="n">
        <v>-1.22294094468683</v>
      </c>
      <c r="I1483" s="35" t="n">
        <v>0.305635915002159</v>
      </c>
      <c r="J1483" s="35" t="n">
        <v>0.838754351806339</v>
      </c>
      <c r="K1483" s="35" t="n">
        <v>0.40258388424141</v>
      </c>
      <c r="L1483" s="35" t="n">
        <v>-1.25727842753047</v>
      </c>
      <c r="M1483" s="35" t="n">
        <v>0.285595710477096</v>
      </c>
    </row>
    <row r="1484" customFormat="false" ht="15" hidden="false" customHeight="false" outlineLevel="0" collapsed="false">
      <c r="A1484" s="2" t="n">
        <v>1480</v>
      </c>
      <c r="B1484" s="35" t="n">
        <v>-1.12365299410484</v>
      </c>
      <c r="C1484" s="35" t="n">
        <v>1.09943294375375</v>
      </c>
      <c r="D1484" s="35" t="n">
        <v>-2.18662564824099</v>
      </c>
      <c r="E1484" s="35" t="n">
        <v>0.812491680618974</v>
      </c>
      <c r="F1484" s="35" t="n">
        <v>0.180127138882076</v>
      </c>
      <c r="G1484" s="35" t="n">
        <v>0.286339176817542</v>
      </c>
      <c r="H1484" s="35" t="n">
        <v>0.490655686073384</v>
      </c>
      <c r="I1484" s="35" t="n">
        <v>-1.01385928281078</v>
      </c>
      <c r="J1484" s="35" t="n">
        <v>-1.12724827496377</v>
      </c>
      <c r="K1484" s="35" t="n">
        <v>-0.506796690214436</v>
      </c>
      <c r="L1484" s="35" t="n">
        <v>2.10921974364829</v>
      </c>
      <c r="M1484" s="35" t="n">
        <v>-0.313497459407829</v>
      </c>
    </row>
    <row r="1485" customFormat="false" ht="15" hidden="false" customHeight="false" outlineLevel="0" collapsed="false">
      <c r="A1485" s="2" t="n">
        <v>1481</v>
      </c>
      <c r="B1485" s="35" t="n">
        <v>0.0465617875928521</v>
      </c>
      <c r="C1485" s="35" t="n">
        <v>0.0239467504785602</v>
      </c>
      <c r="D1485" s="35" t="n">
        <v>1.38042794037284</v>
      </c>
      <c r="E1485" s="35" t="n">
        <v>0.813763105564861</v>
      </c>
      <c r="F1485" s="35" t="n">
        <v>-0.777259214656617</v>
      </c>
      <c r="G1485" s="35" t="n">
        <v>0.18681817664274</v>
      </c>
      <c r="H1485" s="35" t="n">
        <v>-0.288089617507637</v>
      </c>
      <c r="I1485" s="35" t="n">
        <v>0.339762615530039</v>
      </c>
      <c r="J1485" s="35" t="n">
        <v>1.2244649718037</v>
      </c>
      <c r="K1485" s="35" t="n">
        <v>-0.337638874192172</v>
      </c>
      <c r="L1485" s="35" t="n">
        <v>-0.274391098203046</v>
      </c>
      <c r="M1485" s="35" t="n">
        <v>-1.31012440727829</v>
      </c>
    </row>
    <row r="1486" customFormat="false" ht="15" hidden="false" customHeight="false" outlineLevel="0" collapsed="false">
      <c r="A1486" s="2" t="n">
        <v>1482</v>
      </c>
      <c r="B1486" s="35" t="n">
        <v>-1.64536449784187</v>
      </c>
      <c r="C1486" s="35" t="n">
        <v>-0.564045109502642</v>
      </c>
      <c r="D1486" s="35" t="n">
        <v>0.664799891430334</v>
      </c>
      <c r="E1486" s="35" t="n">
        <v>0.121644624200739</v>
      </c>
      <c r="F1486" s="35" t="n">
        <v>-0.243644933328952</v>
      </c>
      <c r="G1486" s="35" t="n">
        <v>0.934888338094114</v>
      </c>
      <c r="H1486" s="35" t="n">
        <v>-0.861815008033009</v>
      </c>
      <c r="I1486" s="35" t="n">
        <v>1.54729362741287</v>
      </c>
      <c r="J1486" s="35" t="n">
        <v>-1.1176322371793</v>
      </c>
      <c r="K1486" s="35" t="n">
        <v>0.41813868376732</v>
      </c>
      <c r="L1486" s="35" t="n">
        <v>-0.388179328526549</v>
      </c>
      <c r="M1486" s="35" t="n">
        <v>-0.0241186387932927</v>
      </c>
    </row>
    <row r="1487" customFormat="false" ht="15" hidden="false" customHeight="false" outlineLevel="0" collapsed="false">
      <c r="A1487" s="2" t="n">
        <v>1483</v>
      </c>
      <c r="B1487" s="35" t="n">
        <v>1.85685703578492</v>
      </c>
      <c r="C1487" s="35" t="n">
        <v>0.364340671905861</v>
      </c>
      <c r="D1487" s="35" t="n">
        <v>1.06266374586441</v>
      </c>
      <c r="E1487" s="35" t="n">
        <v>-0.632002157290368</v>
      </c>
      <c r="F1487" s="35" t="n">
        <v>0.0738929065955504</v>
      </c>
      <c r="G1487" s="35" t="n">
        <v>-0.0657459571408197</v>
      </c>
      <c r="H1487" s="35" t="n">
        <v>0.994513574955994</v>
      </c>
      <c r="I1487" s="35" t="n">
        <v>0.779867620103285</v>
      </c>
      <c r="J1487" s="35" t="n">
        <v>-0.012089845756468</v>
      </c>
      <c r="K1487" s="35" t="n">
        <v>0.0372934752673823</v>
      </c>
      <c r="L1487" s="35" t="n">
        <v>-0.761913724735914</v>
      </c>
      <c r="M1487" s="35" t="n">
        <v>0.584442080921824</v>
      </c>
    </row>
    <row r="1488" customFormat="false" ht="15" hidden="false" customHeight="false" outlineLevel="0" collapsed="false">
      <c r="A1488" s="2" t="n">
        <v>1484</v>
      </c>
      <c r="B1488" s="35" t="n">
        <v>0.402067815593424</v>
      </c>
      <c r="C1488" s="35" t="n">
        <v>-1.31942854701137</v>
      </c>
      <c r="D1488" s="35" t="n">
        <v>1.61480391804961</v>
      </c>
      <c r="E1488" s="35" t="n">
        <v>-0.146799553938031</v>
      </c>
      <c r="F1488" s="35" t="n">
        <v>-0.754083008488319</v>
      </c>
      <c r="G1488" s="35" t="n">
        <v>0.633860656572185</v>
      </c>
      <c r="H1488" s="35" t="n">
        <v>-0.229648158927092</v>
      </c>
      <c r="I1488" s="35" t="n">
        <v>-0.683439837437441</v>
      </c>
      <c r="J1488" s="35" t="n">
        <v>-0.0024513634623565</v>
      </c>
      <c r="K1488" s="35" t="n">
        <v>0.0404552912958832</v>
      </c>
      <c r="L1488" s="35" t="n">
        <v>-0.193471477769342</v>
      </c>
      <c r="M1488" s="35" t="n">
        <v>1.76616206608601</v>
      </c>
    </row>
    <row r="1489" customFormat="false" ht="15" hidden="false" customHeight="false" outlineLevel="0" collapsed="false">
      <c r="A1489" s="2" t="n">
        <v>1485</v>
      </c>
      <c r="B1489" s="35" t="n">
        <v>-0.666921085653494</v>
      </c>
      <c r="C1489" s="35" t="n">
        <v>-0.518853705305603</v>
      </c>
      <c r="D1489" s="35" t="n">
        <v>-0.949183275388373</v>
      </c>
      <c r="E1489" s="35" t="n">
        <v>-2.26507710064906</v>
      </c>
      <c r="F1489" s="35" t="n">
        <v>1.02703433463561</v>
      </c>
      <c r="G1489" s="35" t="n">
        <v>-0.239020780163896</v>
      </c>
      <c r="H1489" s="35" t="n">
        <v>-1.06569303394252</v>
      </c>
      <c r="I1489" s="35" t="n">
        <v>0.118343951033285</v>
      </c>
      <c r="J1489" s="35" t="n">
        <v>1.04636811621364</v>
      </c>
      <c r="K1489" s="35" t="n">
        <v>1.36905153244122</v>
      </c>
      <c r="L1489" s="35" t="n">
        <v>0.744900243695184</v>
      </c>
      <c r="M1489" s="35" t="n">
        <v>-0.585952073964109</v>
      </c>
    </row>
    <row r="1490" customFormat="false" ht="15" hidden="false" customHeight="false" outlineLevel="0" collapsed="false">
      <c r="A1490" s="2" t="n">
        <v>1486</v>
      </c>
      <c r="B1490" s="35" t="n">
        <v>-0.471167097763573</v>
      </c>
      <c r="C1490" s="35" t="n">
        <v>-0.836509967385482</v>
      </c>
      <c r="D1490" s="35" t="n">
        <v>0.466063131227497</v>
      </c>
      <c r="E1490" s="35" t="n">
        <v>-0.546679313379122</v>
      </c>
      <c r="F1490" s="35" t="n">
        <v>0.066579700999351</v>
      </c>
      <c r="G1490" s="35" t="n">
        <v>-0.765737854433318</v>
      </c>
      <c r="H1490" s="35" t="n">
        <v>-0.0937954447284514</v>
      </c>
      <c r="I1490" s="35" t="n">
        <v>0.190715906576757</v>
      </c>
      <c r="J1490" s="35" t="n">
        <v>1.52522539996672</v>
      </c>
      <c r="K1490" s="35" t="n">
        <v>-0.214213195464134</v>
      </c>
      <c r="L1490" s="35" t="n">
        <v>-0.703919351667009</v>
      </c>
      <c r="M1490" s="35" t="n">
        <v>-0.340166251715559</v>
      </c>
    </row>
    <row r="1491" customFormat="false" ht="15" hidden="false" customHeight="false" outlineLevel="0" collapsed="false">
      <c r="A1491" s="2" t="n">
        <v>1487</v>
      </c>
      <c r="B1491" s="35" t="n">
        <v>-1.19401131816161</v>
      </c>
      <c r="C1491" s="35" t="n">
        <v>0.858939689240179</v>
      </c>
      <c r="D1491" s="35" t="n">
        <v>1.45652953344723</v>
      </c>
      <c r="E1491" s="35" t="n">
        <v>0.97369638970148</v>
      </c>
      <c r="F1491" s="35" t="n">
        <v>-1.39357670170541</v>
      </c>
      <c r="G1491" s="35" t="n">
        <v>-0.303303612144243</v>
      </c>
      <c r="H1491" s="35" t="n">
        <v>0.749345545429372</v>
      </c>
      <c r="I1491" s="35" t="n">
        <v>0.740925075300045</v>
      </c>
      <c r="J1491" s="35" t="n">
        <v>-0.0787479581282227</v>
      </c>
      <c r="K1491" s="35" t="n">
        <v>0.761466068238267</v>
      </c>
      <c r="L1491" s="35" t="n">
        <v>0.440428384135129</v>
      </c>
      <c r="M1491" s="35" t="n">
        <v>-0.971372750209379</v>
      </c>
    </row>
    <row r="1492" customFormat="false" ht="15" hidden="false" customHeight="false" outlineLevel="0" collapsed="false">
      <c r="A1492" s="2" t="n">
        <v>1488</v>
      </c>
      <c r="B1492" s="35" t="n">
        <v>-0.0838747834126649</v>
      </c>
      <c r="C1492" s="35" t="n">
        <v>1.65686494658815</v>
      </c>
      <c r="D1492" s="35" t="n">
        <v>-2.13397745611148</v>
      </c>
      <c r="E1492" s="35" t="n">
        <v>-0.908123068124123</v>
      </c>
      <c r="F1492" s="35" t="n">
        <v>-1.07095055973854</v>
      </c>
      <c r="G1492" s="35" t="n">
        <v>0.0177292012232839</v>
      </c>
      <c r="H1492" s="35" t="n">
        <v>0.482880544517327</v>
      </c>
      <c r="I1492" s="35" t="n">
        <v>-0.351501350946257</v>
      </c>
      <c r="J1492" s="35" t="n">
        <v>-0.0476030571371009</v>
      </c>
      <c r="K1492" s="35" t="n">
        <v>1.48487469386617</v>
      </c>
      <c r="L1492" s="35" t="n">
        <v>1.89001305865281</v>
      </c>
      <c r="M1492" s="35" t="n">
        <v>1.90665621244775</v>
      </c>
    </row>
    <row r="1493" customFormat="false" ht="15" hidden="false" customHeight="false" outlineLevel="0" collapsed="false">
      <c r="A1493" s="2" t="n">
        <v>1489</v>
      </c>
      <c r="B1493" s="35" t="n">
        <v>-2.92103783256006</v>
      </c>
      <c r="C1493" s="35" t="n">
        <v>-0.293568751644595</v>
      </c>
      <c r="D1493" s="35" t="n">
        <v>0.851394148257707</v>
      </c>
      <c r="E1493" s="35" t="n">
        <v>-0.531375441250122</v>
      </c>
      <c r="F1493" s="35" t="n">
        <v>-0.416369273734848</v>
      </c>
      <c r="G1493" s="35" t="n">
        <v>0.0605822873611357</v>
      </c>
      <c r="H1493" s="35" t="n">
        <v>0.66155643787545</v>
      </c>
      <c r="I1493" s="35" t="n">
        <v>0.260412150717858</v>
      </c>
      <c r="J1493" s="35" t="n">
        <v>-0.358025981053053</v>
      </c>
      <c r="K1493" s="35" t="n">
        <v>-0.84211746847636</v>
      </c>
      <c r="L1493" s="35" t="n">
        <v>-1.10280701742373</v>
      </c>
      <c r="M1493" s="35" t="n">
        <v>0.00368897610546987</v>
      </c>
    </row>
    <row r="1494" customFormat="false" ht="15" hidden="false" customHeight="false" outlineLevel="0" collapsed="false">
      <c r="A1494" s="2" t="n">
        <v>1490</v>
      </c>
      <c r="B1494" s="35" t="n">
        <v>-0.197104904937616</v>
      </c>
      <c r="C1494" s="35" t="n">
        <v>1.32064037011033</v>
      </c>
      <c r="D1494" s="35" t="n">
        <v>-0.873518806600583</v>
      </c>
      <c r="E1494" s="35" t="n">
        <v>2.40067839238628</v>
      </c>
      <c r="F1494" s="35" t="n">
        <v>-0.270272481166694</v>
      </c>
      <c r="G1494" s="35" t="n">
        <v>-0.569314649704206</v>
      </c>
      <c r="H1494" s="35" t="n">
        <v>-0.42682300725785</v>
      </c>
      <c r="I1494" s="35" t="n">
        <v>0.236224254492147</v>
      </c>
      <c r="J1494" s="35" t="n">
        <v>1.43894970667014</v>
      </c>
      <c r="K1494" s="35" t="n">
        <v>0.374585750873316</v>
      </c>
      <c r="L1494" s="35" t="n">
        <v>0.0177432812227208</v>
      </c>
      <c r="M1494" s="35" t="n">
        <v>0.197389696029554</v>
      </c>
    </row>
    <row r="1495" customFormat="false" ht="15" hidden="false" customHeight="false" outlineLevel="0" collapsed="false">
      <c r="A1495" s="2" t="n">
        <v>1491</v>
      </c>
      <c r="B1495" s="35" t="n">
        <v>1.51889076774386</v>
      </c>
      <c r="C1495" s="35" t="n">
        <v>0.383164354662776</v>
      </c>
      <c r="D1495" s="35" t="n">
        <v>-1.16827502532452</v>
      </c>
      <c r="E1495" s="35" t="n">
        <v>-0.148886604625755</v>
      </c>
      <c r="F1495" s="35" t="n">
        <v>-0.194647583390932</v>
      </c>
      <c r="G1495" s="35" t="n">
        <v>0.781119743678055</v>
      </c>
      <c r="H1495" s="35" t="n">
        <v>2.06854144858214</v>
      </c>
      <c r="I1495" s="35" t="n">
        <v>0.105901219947873</v>
      </c>
      <c r="J1495" s="35" t="n">
        <v>1.5153496707045</v>
      </c>
      <c r="K1495" s="35" t="n">
        <v>-1.28745723334423</v>
      </c>
      <c r="L1495" s="35" t="n">
        <v>0.493403698253368</v>
      </c>
      <c r="M1495" s="35" t="n">
        <v>-0.330730609265603</v>
      </c>
    </row>
    <row r="1496" customFormat="false" ht="15" hidden="false" customHeight="false" outlineLevel="0" collapsed="false">
      <c r="A1496" s="2" t="n">
        <v>1492</v>
      </c>
      <c r="B1496" s="35" t="n">
        <v>-2.28176591435494</v>
      </c>
      <c r="C1496" s="35" t="n">
        <v>-1.01079230024417</v>
      </c>
      <c r="D1496" s="35" t="n">
        <v>-1.28964138134311</v>
      </c>
      <c r="E1496" s="35" t="n">
        <v>-0.844478311867118</v>
      </c>
      <c r="F1496" s="35" t="n">
        <v>2.40967117296928</v>
      </c>
      <c r="G1496" s="35" t="n">
        <v>0.458924434472644</v>
      </c>
      <c r="H1496" s="35" t="n">
        <v>-0.492632562623975</v>
      </c>
      <c r="I1496" s="35" t="n">
        <v>-0.00380801144621864</v>
      </c>
      <c r="J1496" s="35" t="n">
        <v>-0.724379454814432</v>
      </c>
      <c r="K1496" s="35" t="n">
        <v>-0.615214580820193</v>
      </c>
      <c r="L1496" s="35" t="n">
        <v>-0.0822260123274964</v>
      </c>
      <c r="M1496" s="35" t="n">
        <v>-1.68472256046897</v>
      </c>
    </row>
    <row r="1497" customFormat="false" ht="15" hidden="false" customHeight="false" outlineLevel="0" collapsed="false">
      <c r="A1497" s="2" t="n">
        <v>1493</v>
      </c>
      <c r="B1497" s="35" t="n">
        <v>-0.00988624050944607</v>
      </c>
      <c r="C1497" s="35" t="n">
        <v>0.648763383205256</v>
      </c>
      <c r="D1497" s="35" t="n">
        <v>1.00148970622061</v>
      </c>
      <c r="E1497" s="35" t="n">
        <v>-0.287947014789496</v>
      </c>
      <c r="F1497" s="35" t="n">
        <v>0.355742606454883</v>
      </c>
      <c r="G1497" s="35" t="n">
        <v>3.074113318732</v>
      </c>
      <c r="H1497" s="35" t="n">
        <v>0.0253043171946501</v>
      </c>
      <c r="I1497" s="35" t="n">
        <v>-0.851770371041565</v>
      </c>
      <c r="J1497" s="35" t="n">
        <v>-0.779121138541456</v>
      </c>
      <c r="K1497" s="35" t="n">
        <v>-0.569419633028057</v>
      </c>
      <c r="L1497" s="35" t="n">
        <v>0.578940871932648</v>
      </c>
      <c r="M1497" s="35" t="n">
        <v>-0.0687205241328731</v>
      </c>
    </row>
    <row r="1498" customFormat="false" ht="15" hidden="false" customHeight="false" outlineLevel="0" collapsed="false">
      <c r="A1498" s="2" t="n">
        <v>1494</v>
      </c>
      <c r="B1498" s="35" t="n">
        <v>-0.732597854754713</v>
      </c>
      <c r="C1498" s="35" t="n">
        <v>-0.51185709544347</v>
      </c>
      <c r="D1498" s="35" t="n">
        <v>-0.171840305485072</v>
      </c>
      <c r="E1498" s="35" t="n">
        <v>-1.46159025417764</v>
      </c>
      <c r="F1498" s="35" t="n">
        <v>-0.109089708007489</v>
      </c>
      <c r="G1498" s="35" t="n">
        <v>-0.287944942520138</v>
      </c>
      <c r="H1498" s="35" t="n">
        <v>0.629333938148448</v>
      </c>
      <c r="I1498" s="35" t="n">
        <v>1.39824508756441</v>
      </c>
      <c r="J1498" s="35" t="n">
        <v>1.19807382142004</v>
      </c>
      <c r="K1498" s="35" t="n">
        <v>-0.937743567162519</v>
      </c>
      <c r="L1498" s="35" t="n">
        <v>0.674400600363055</v>
      </c>
      <c r="M1498" s="35" t="n">
        <v>0.862543794439914</v>
      </c>
    </row>
    <row r="1499" customFormat="false" ht="15" hidden="false" customHeight="false" outlineLevel="0" collapsed="false">
      <c r="A1499" s="2" t="n">
        <v>1495</v>
      </c>
      <c r="B1499" s="35" t="n">
        <v>-0.349300126431915</v>
      </c>
      <c r="C1499" s="35" t="n">
        <v>1.86341572224806</v>
      </c>
      <c r="D1499" s="35" t="n">
        <v>0.0575676825625771</v>
      </c>
      <c r="E1499" s="35" t="n">
        <v>0.917209190500174</v>
      </c>
      <c r="F1499" s="35" t="n">
        <v>0.666923376583235</v>
      </c>
      <c r="G1499" s="35" t="n">
        <v>-1.86460440210001</v>
      </c>
      <c r="H1499" s="35" t="n">
        <v>-0.953401482494786</v>
      </c>
      <c r="I1499" s="35" t="n">
        <v>-0.149586612890977</v>
      </c>
      <c r="J1499" s="35" t="n">
        <v>0.833090718067907</v>
      </c>
      <c r="K1499" s="35" t="n">
        <v>0.203616242669979</v>
      </c>
      <c r="L1499" s="35" t="n">
        <v>1.041174867185</v>
      </c>
      <c r="M1499" s="35" t="n">
        <v>-1.2752435894307</v>
      </c>
    </row>
    <row r="1500" customFormat="false" ht="15" hidden="false" customHeight="false" outlineLevel="0" collapsed="false">
      <c r="A1500" s="2" t="n">
        <v>1496</v>
      </c>
      <c r="B1500" s="35" t="n">
        <v>-1.34889096409481</v>
      </c>
      <c r="C1500" s="35" t="n">
        <v>0.423765297593804</v>
      </c>
      <c r="D1500" s="35" t="n">
        <v>0.0119674186594369</v>
      </c>
      <c r="E1500" s="35" t="n">
        <v>-0.13803561612099</v>
      </c>
      <c r="F1500" s="35" t="n">
        <v>0.436319265746286</v>
      </c>
      <c r="G1500" s="35" t="n">
        <v>0.225724844727321</v>
      </c>
      <c r="H1500" s="35" t="n">
        <v>0.215681097109436</v>
      </c>
      <c r="I1500" s="35" t="n">
        <v>1.57233343249141</v>
      </c>
      <c r="J1500" s="35" t="n">
        <v>-0.103277329763142</v>
      </c>
      <c r="K1500" s="35" t="n">
        <v>1.73799894095831</v>
      </c>
      <c r="L1500" s="35" t="n">
        <v>-0.0444128242568493</v>
      </c>
      <c r="M1500" s="35" t="n">
        <v>0.501489268191297</v>
      </c>
      <c r="N1500" s="36" t="n">
        <v>122.852100688663</v>
      </c>
      <c r="O1500" s="36" t="n">
        <v>84.6651111402325</v>
      </c>
    </row>
    <row r="1501" customFormat="false" ht="15" hidden="false" customHeight="false" outlineLevel="0" collapsed="false">
      <c r="A1501" s="2" t="n">
        <v>1497</v>
      </c>
      <c r="B1501" s="35" t="n">
        <v>0.809889248557876</v>
      </c>
      <c r="C1501" s="35" t="n">
        <v>0.675516751474108</v>
      </c>
      <c r="D1501" s="35" t="n">
        <v>0.636212347848362</v>
      </c>
      <c r="E1501" s="35" t="n">
        <v>0.575350508565376</v>
      </c>
      <c r="F1501" s="35" t="n">
        <v>0.810467254016306</v>
      </c>
      <c r="G1501" s="35" t="n">
        <v>-1.90634722819674</v>
      </c>
      <c r="H1501" s="35" t="n">
        <v>-1.06768323836167</v>
      </c>
      <c r="I1501" s="35" t="n">
        <v>-1.64320063200571</v>
      </c>
      <c r="J1501" s="35" t="n">
        <v>-1.95786191115228</v>
      </c>
      <c r="K1501" s="35" t="n">
        <v>-1.3125251453485</v>
      </c>
      <c r="L1501" s="35" t="n">
        <v>-0.329507145472026</v>
      </c>
      <c r="M1501" s="35" t="n">
        <v>0.589085126072482</v>
      </c>
    </row>
    <row r="1502" customFormat="false" ht="15" hidden="false" customHeight="false" outlineLevel="0" collapsed="false">
      <c r="A1502" s="2" t="n">
        <v>1498</v>
      </c>
      <c r="B1502" s="35" t="n">
        <v>-1.46768026614236</v>
      </c>
      <c r="C1502" s="35" t="n">
        <v>-1.22372491246854</v>
      </c>
      <c r="D1502" s="35" t="n">
        <v>-0.097294222198289</v>
      </c>
      <c r="E1502" s="35" t="n">
        <v>1.27392809320121</v>
      </c>
      <c r="F1502" s="35" t="n">
        <v>1.01805645792526</v>
      </c>
      <c r="G1502" s="35" t="n">
        <v>-0.108944514345213</v>
      </c>
      <c r="H1502" s="35" t="n">
        <v>0.261257884433146</v>
      </c>
      <c r="I1502" s="35" t="n">
        <v>0.555501093584203</v>
      </c>
      <c r="J1502" s="35" t="n">
        <v>-0.420277661234384</v>
      </c>
      <c r="K1502" s="35" t="n">
        <v>0.658981566924582</v>
      </c>
      <c r="L1502" s="35" t="n">
        <v>0.290474858208895</v>
      </c>
      <c r="M1502" s="35" t="n">
        <v>0.468024016068538</v>
      </c>
      <c r="X1502" s="36" t="n">
        <v>144.355335602163</v>
      </c>
    </row>
    <row r="1503" customFormat="false" ht="15" hidden="false" customHeight="false" outlineLevel="0" collapsed="false">
      <c r="A1503" s="2" t="n">
        <v>1499</v>
      </c>
      <c r="B1503" s="35" t="n">
        <v>0.804609779940513</v>
      </c>
      <c r="C1503" s="35" t="n">
        <v>1.41857846753858</v>
      </c>
      <c r="D1503" s="35" t="n">
        <v>-1.30296766927905</v>
      </c>
      <c r="E1503" s="35" t="n">
        <v>1.22391761884193</v>
      </c>
      <c r="F1503" s="35" t="n">
        <v>0.448312295411581</v>
      </c>
      <c r="G1503" s="35" t="n">
        <v>-1.32481133215041</v>
      </c>
      <c r="H1503" s="35" t="n">
        <v>1.6253603092021</v>
      </c>
      <c r="I1503" s="35" t="n">
        <v>1.26508426998199</v>
      </c>
      <c r="J1503" s="35" t="n">
        <v>-0.335752953333318</v>
      </c>
      <c r="K1503" s="35" t="n">
        <v>0.472127078663345</v>
      </c>
      <c r="L1503" s="35" t="n">
        <v>-1.54895437500478</v>
      </c>
      <c r="M1503" s="35" t="n">
        <v>0.6675004765251</v>
      </c>
      <c r="Y1503" s="36" t="n">
        <v>49.6298609717753</v>
      </c>
    </row>
    <row r="1504" customFormat="false" ht="15" hidden="false" customHeight="false" outlineLevel="0" collapsed="false">
      <c r="A1504" s="2" t="n">
        <v>1500</v>
      </c>
      <c r="B1504" s="35" t="n">
        <v>0.909000812777195</v>
      </c>
      <c r="C1504" s="35" t="n">
        <v>1.99794805613664</v>
      </c>
      <c r="D1504" s="35" t="n">
        <v>-1.66929198578642</v>
      </c>
      <c r="E1504" s="35" t="n">
        <v>-0.826786856332947</v>
      </c>
      <c r="F1504" s="35" t="n">
        <v>0.0466601187266841</v>
      </c>
      <c r="G1504" s="35" t="n">
        <v>1.27580828781633</v>
      </c>
      <c r="H1504" s="35" t="n">
        <v>-0.0657966503749736</v>
      </c>
      <c r="I1504" s="35" t="n">
        <v>1.80537897636505</v>
      </c>
      <c r="J1504" s="35" t="n">
        <v>-0.201850729684953</v>
      </c>
      <c r="K1504" s="35" t="n">
        <v>-0.166874828912923</v>
      </c>
      <c r="L1504" s="35" t="n">
        <v>-0.770774573676878</v>
      </c>
      <c r="M1504" s="35" t="n">
        <v>0.567740227440317</v>
      </c>
    </row>
    <row r="1505" customFormat="false" ht="15" hidden="false" customHeight="false" outlineLevel="0" collapsed="false">
      <c r="A1505" s="2" t="n">
        <v>1501</v>
      </c>
      <c r="B1505" s="35" t="n">
        <v>0.0565049067834792</v>
      </c>
      <c r="C1505" s="35" t="n">
        <v>0.443603422913578</v>
      </c>
      <c r="D1505" s="35" t="n">
        <v>1.36145897700518</v>
      </c>
      <c r="E1505" s="35" t="n">
        <v>-2.17903830328724</v>
      </c>
      <c r="F1505" s="35" t="n">
        <v>-0.108520459547065</v>
      </c>
      <c r="G1505" s="35" t="n">
        <v>-0.530618556239154</v>
      </c>
      <c r="H1505" s="35" t="n">
        <v>-1.2309789684119</v>
      </c>
      <c r="I1505" s="35" t="n">
        <v>-0.0909462895424899</v>
      </c>
      <c r="J1505" s="35" t="n">
        <v>-1.37340162361503</v>
      </c>
      <c r="K1505" s="35" t="n">
        <v>-0.727294320134029</v>
      </c>
      <c r="L1505" s="35" t="n">
        <v>0.11143590455715</v>
      </c>
      <c r="M1505" s="35" t="n">
        <v>0.146706387610753</v>
      </c>
    </row>
    <row r="1506" customFormat="false" ht="15" hidden="false" customHeight="false" outlineLevel="0" collapsed="false">
      <c r="A1506" s="2" t="n">
        <v>1502</v>
      </c>
      <c r="B1506" s="35" t="n">
        <v>0.436696085374102</v>
      </c>
      <c r="C1506" s="35" t="n">
        <v>-0.773010343777787</v>
      </c>
      <c r="D1506" s="35" t="n">
        <v>-0.646129521587537</v>
      </c>
      <c r="E1506" s="35" t="n">
        <v>-0.404474803468302</v>
      </c>
      <c r="F1506" s="35" t="n">
        <v>1.32111524968441</v>
      </c>
      <c r="G1506" s="35" t="n">
        <v>1.93972137770509</v>
      </c>
      <c r="H1506" s="35" t="n">
        <v>1.45752347120877</v>
      </c>
      <c r="I1506" s="35" t="n">
        <v>0.112214447365068</v>
      </c>
      <c r="J1506" s="35" t="n">
        <v>-0.750792634921519</v>
      </c>
      <c r="K1506" s="35" t="n">
        <v>0.220759458144633</v>
      </c>
      <c r="L1506" s="35" t="n">
        <v>-0.527245972656823</v>
      </c>
      <c r="M1506" s="35" t="n">
        <v>1.09723343099818</v>
      </c>
    </row>
    <row r="1507" customFormat="false" ht="15" hidden="false" customHeight="false" outlineLevel="0" collapsed="false">
      <c r="A1507" s="2" t="n">
        <v>1503</v>
      </c>
      <c r="B1507" s="35" t="n">
        <v>-2.11505698136597</v>
      </c>
      <c r="C1507" s="35" t="n">
        <v>1.30767961062646</v>
      </c>
      <c r="D1507" s="35" t="n">
        <v>0.839425381054692</v>
      </c>
      <c r="E1507" s="35" t="n">
        <v>0.666641959271601</v>
      </c>
      <c r="F1507" s="35" t="n">
        <v>0.0457888861775077</v>
      </c>
      <c r="G1507" s="35" t="n">
        <v>-0.0765896269737095</v>
      </c>
      <c r="H1507" s="35" t="n">
        <v>1.15119291752236</v>
      </c>
      <c r="I1507" s="35" t="n">
        <v>-0.0218801538674974</v>
      </c>
      <c r="J1507" s="35" t="n">
        <v>0.206472792612687</v>
      </c>
      <c r="K1507" s="35" t="n">
        <v>-0.460920156588915</v>
      </c>
      <c r="L1507" s="35" t="n">
        <v>2.31697156039908</v>
      </c>
      <c r="M1507" s="35" t="n">
        <v>1.4659245681979</v>
      </c>
    </row>
    <row r="1508" customFormat="false" ht="15" hidden="false" customHeight="false" outlineLevel="0" collapsed="false">
      <c r="A1508" s="2" t="n">
        <v>1504</v>
      </c>
      <c r="B1508" s="35" t="n">
        <v>-0.81039506015474</v>
      </c>
      <c r="C1508" s="35" t="n">
        <v>0.316117140700193</v>
      </c>
      <c r="D1508" s="35" t="n">
        <v>-1.95176276763475</v>
      </c>
      <c r="E1508" s="35" t="n">
        <v>-1.03055789129789</v>
      </c>
      <c r="F1508" s="35" t="n">
        <v>0.360908721775881</v>
      </c>
      <c r="G1508" s="35" t="n">
        <v>0.955430916515976</v>
      </c>
      <c r="H1508" s="35" t="n">
        <v>1.41511662584048</v>
      </c>
      <c r="I1508" s="35" t="n">
        <v>0.367308616493934</v>
      </c>
      <c r="J1508" s="35" t="n">
        <v>-0.0899641792761311</v>
      </c>
      <c r="K1508" s="35" t="n">
        <v>-0.236896366154648</v>
      </c>
      <c r="L1508" s="35" t="n">
        <v>-0.639485649005541</v>
      </c>
      <c r="M1508" s="35" t="n">
        <v>-0.225344296878371</v>
      </c>
    </row>
    <row r="1509" customFormat="false" ht="15" hidden="false" customHeight="false" outlineLevel="0" collapsed="false">
      <c r="A1509" s="2" t="n">
        <v>1505</v>
      </c>
      <c r="B1509" s="35" t="n">
        <v>-2.65176637819836</v>
      </c>
      <c r="C1509" s="35" t="n">
        <v>1.75449583077865</v>
      </c>
      <c r="D1509" s="35" t="n">
        <v>-1.06566177253477</v>
      </c>
      <c r="E1509" s="35" t="n">
        <v>1.94804937507557</v>
      </c>
      <c r="F1509" s="35" t="n">
        <v>1.67416948935678</v>
      </c>
      <c r="G1509" s="35" t="n">
        <v>-0.195608587186988</v>
      </c>
      <c r="H1509" s="35" t="n">
        <v>0.46326738266801</v>
      </c>
      <c r="I1509" s="35" t="n">
        <v>1.54557188863489</v>
      </c>
      <c r="J1509" s="35" t="n">
        <v>0.457681960822557</v>
      </c>
      <c r="K1509" s="35" t="n">
        <v>0.996888068290163</v>
      </c>
      <c r="L1509" s="35" t="n">
        <v>0.637023660191514</v>
      </c>
      <c r="M1509" s="35" t="n">
        <v>-0.60681074709366</v>
      </c>
      <c r="Y1509" s="36" t="n">
        <v>67.7838143538696</v>
      </c>
    </row>
    <row r="1510" customFormat="false" ht="15" hidden="false" customHeight="false" outlineLevel="0" collapsed="false">
      <c r="A1510" s="2" t="n">
        <v>1506</v>
      </c>
      <c r="B1510" s="35" t="n">
        <v>0.479734780275845</v>
      </c>
      <c r="C1510" s="35" t="n">
        <v>0.81201101809788</v>
      </c>
      <c r="D1510" s="35" t="n">
        <v>1.38991461885021</v>
      </c>
      <c r="E1510" s="35" t="n">
        <v>-2.2142489080383</v>
      </c>
      <c r="F1510" s="35" t="n">
        <v>-0.788190538525648</v>
      </c>
      <c r="G1510" s="35" t="n">
        <v>-0.686426039696459</v>
      </c>
      <c r="H1510" s="35" t="n">
        <v>-0.723551009032337</v>
      </c>
      <c r="I1510" s="35" t="n">
        <v>0.0987264374874852</v>
      </c>
      <c r="J1510" s="35" t="n">
        <v>0.803186943131179</v>
      </c>
      <c r="K1510" s="35" t="n">
        <v>-0.312912598980804</v>
      </c>
      <c r="L1510" s="35" t="n">
        <v>-1.5210210199377</v>
      </c>
      <c r="M1510" s="35" t="n">
        <v>0.0504466739045723</v>
      </c>
    </row>
    <row r="1511" customFormat="false" ht="15" hidden="false" customHeight="false" outlineLevel="0" collapsed="false">
      <c r="A1511" s="2" t="n">
        <v>1507</v>
      </c>
      <c r="B1511" s="35" t="n">
        <v>1.00983320979897</v>
      </c>
      <c r="C1511" s="35" t="n">
        <v>-0.799685414369061</v>
      </c>
      <c r="D1511" s="35" t="n">
        <v>0.11178783481758</v>
      </c>
      <c r="E1511" s="35" t="n">
        <v>0.17005080808764</v>
      </c>
      <c r="F1511" s="35" t="n">
        <v>0.359994843982654</v>
      </c>
      <c r="G1511" s="35" t="n">
        <v>0.382924680246079</v>
      </c>
      <c r="H1511" s="35" t="n">
        <v>-0.450861569074538</v>
      </c>
      <c r="I1511" s="35" t="n">
        <v>0.586236361104777</v>
      </c>
      <c r="J1511" s="35" t="n">
        <v>-0.924341153619687</v>
      </c>
      <c r="K1511" s="35" t="n">
        <v>-0.775473674291681</v>
      </c>
      <c r="L1511" s="35" t="n">
        <v>0.465580821465099</v>
      </c>
      <c r="M1511" s="35" t="n">
        <v>-0.417148465515569</v>
      </c>
    </row>
    <row r="1512" customFormat="false" ht="15" hidden="false" customHeight="false" outlineLevel="0" collapsed="false">
      <c r="A1512" s="2" t="n">
        <v>1508</v>
      </c>
      <c r="B1512" s="35" t="n">
        <v>-1.65152400323058</v>
      </c>
      <c r="C1512" s="35" t="n">
        <v>0.2986937895946</v>
      </c>
      <c r="D1512" s="35" t="n">
        <v>-0.505377898546086</v>
      </c>
      <c r="E1512" s="35" t="n">
        <v>0.467510601214528</v>
      </c>
      <c r="F1512" s="35" t="n">
        <v>-0.198868504889548</v>
      </c>
      <c r="G1512" s="35" t="n">
        <v>-2.84877827440979</v>
      </c>
      <c r="H1512" s="35" t="n">
        <v>-1.48957250470132</v>
      </c>
      <c r="I1512" s="35" t="n">
        <v>1.33763593655653</v>
      </c>
      <c r="J1512" s="35" t="n">
        <v>-1.65199867137845</v>
      </c>
      <c r="K1512" s="35" t="n">
        <v>0.753155608936912</v>
      </c>
      <c r="L1512" s="35" t="n">
        <v>0.109439340661482</v>
      </c>
      <c r="M1512" s="35" t="n">
        <v>1.84285979063798</v>
      </c>
    </row>
    <row r="1513" customFormat="false" ht="15" hidden="false" customHeight="false" outlineLevel="0" collapsed="false">
      <c r="A1513" s="2" t="n">
        <v>1509</v>
      </c>
      <c r="B1513" s="35" t="n">
        <v>0.0629149568135462</v>
      </c>
      <c r="C1513" s="35" t="n">
        <v>-1.43461785980455</v>
      </c>
      <c r="D1513" s="35" t="n">
        <v>-0.799862868973822</v>
      </c>
      <c r="E1513" s="35" t="n">
        <v>-0.702635906905873</v>
      </c>
      <c r="F1513" s="35" t="n">
        <v>-1.07089069523834</v>
      </c>
      <c r="G1513" s="35" t="n">
        <v>-1.37660191763749</v>
      </c>
      <c r="H1513" s="35" t="n">
        <v>0.499661254304387</v>
      </c>
      <c r="I1513" s="35" t="n">
        <v>1.08330818484089</v>
      </c>
      <c r="J1513" s="35" t="n">
        <v>0.413385941330101</v>
      </c>
      <c r="K1513" s="35" t="n">
        <v>0.596107222439259</v>
      </c>
      <c r="L1513" s="35" t="n">
        <v>-0.661546611826238</v>
      </c>
      <c r="M1513" s="35" t="n">
        <v>-0.600365095258394</v>
      </c>
      <c r="N1513" s="36" t="n">
        <v>53.0424078794343</v>
      </c>
    </row>
    <row r="1514" customFormat="false" ht="15" hidden="false" customHeight="false" outlineLevel="0" collapsed="false">
      <c r="A1514" s="2" t="n">
        <v>1510</v>
      </c>
      <c r="B1514" s="35" t="n">
        <v>-0.378065819379286</v>
      </c>
      <c r="C1514" s="35" t="n">
        <v>0.729221176466346</v>
      </c>
      <c r="D1514" s="35" t="n">
        <v>0.00213214579662235</v>
      </c>
      <c r="E1514" s="35" t="n">
        <v>-0.321956184388463</v>
      </c>
      <c r="F1514" s="35" t="n">
        <v>0.15575754298558</v>
      </c>
      <c r="G1514" s="35" t="n">
        <v>-0.777079090696728</v>
      </c>
      <c r="H1514" s="35" t="n">
        <v>-0.524702044647727</v>
      </c>
      <c r="I1514" s="35" t="n">
        <v>0.546230904405204</v>
      </c>
      <c r="J1514" s="35" t="n">
        <v>-0.988441800560679</v>
      </c>
      <c r="K1514" s="35" t="n">
        <v>-1.11228737772186</v>
      </c>
      <c r="L1514" s="35" t="n">
        <v>-1.52162449378782</v>
      </c>
      <c r="M1514" s="35" t="n">
        <v>1.01426478131276</v>
      </c>
    </row>
    <row r="1515" customFormat="false" ht="15" hidden="false" customHeight="false" outlineLevel="0" collapsed="false">
      <c r="A1515" s="2" t="n">
        <v>1511</v>
      </c>
      <c r="B1515" s="35" t="n">
        <v>-2.05213022653707</v>
      </c>
      <c r="C1515" s="35" t="n">
        <v>-0.741489199980865</v>
      </c>
      <c r="D1515" s="35" t="n">
        <v>-2.2439926649618</v>
      </c>
      <c r="E1515" s="35" t="n">
        <v>0.703255371996442</v>
      </c>
      <c r="F1515" s="35" t="n">
        <v>0.178969715706183</v>
      </c>
      <c r="G1515" s="35" t="n">
        <v>0.41468628652065</v>
      </c>
      <c r="H1515" s="35" t="n">
        <v>1.82758945500447</v>
      </c>
      <c r="I1515" s="35" t="n">
        <v>-0.602494319212045</v>
      </c>
      <c r="J1515" s="35" t="n">
        <v>-1.8211791780197</v>
      </c>
      <c r="K1515" s="35" t="n">
        <v>0.281043563301329</v>
      </c>
      <c r="L1515" s="35" t="n">
        <v>-1.22600866933116</v>
      </c>
      <c r="M1515" s="35" t="n">
        <v>0.938514445369503</v>
      </c>
    </row>
    <row r="1516" customFormat="false" ht="15" hidden="false" customHeight="false" outlineLevel="0" collapsed="false">
      <c r="A1516" s="2" t="n">
        <v>1512</v>
      </c>
      <c r="B1516" s="35" t="n">
        <v>-0.494188877483528</v>
      </c>
      <c r="C1516" s="35" t="n">
        <v>0.206831030700939</v>
      </c>
      <c r="D1516" s="35" t="n">
        <v>-0.825481205500335</v>
      </c>
      <c r="E1516" s="35" t="n">
        <v>0.101310161819443</v>
      </c>
      <c r="F1516" s="35" t="n">
        <v>0.719834547060467</v>
      </c>
      <c r="G1516" s="35" t="n">
        <v>0.0525107181299285</v>
      </c>
      <c r="H1516" s="35" t="n">
        <v>-1.16795342179521</v>
      </c>
      <c r="I1516" s="35" t="n">
        <v>0.0498251493354622</v>
      </c>
      <c r="J1516" s="35" t="n">
        <v>1.25868017925957</v>
      </c>
      <c r="K1516" s="35" t="n">
        <v>0.0387679687509367</v>
      </c>
      <c r="L1516" s="35" t="n">
        <v>-0.487921532992843</v>
      </c>
      <c r="M1516" s="35" t="n">
        <v>1.73702370411546</v>
      </c>
    </row>
    <row r="1517" customFormat="false" ht="15" hidden="false" customHeight="false" outlineLevel="0" collapsed="false">
      <c r="A1517" s="2" t="n">
        <v>1513</v>
      </c>
      <c r="B1517" s="35" t="n">
        <v>-0.0530042337245013</v>
      </c>
      <c r="C1517" s="35" t="n">
        <v>1.80680145526092</v>
      </c>
      <c r="D1517" s="35" t="n">
        <v>0.12616830494489</v>
      </c>
      <c r="E1517" s="35" t="n">
        <v>-1.07429798423188</v>
      </c>
      <c r="F1517" s="35" t="n">
        <v>-0.174856673069078</v>
      </c>
      <c r="G1517" s="35" t="n">
        <v>0.971680298521413</v>
      </c>
      <c r="H1517" s="35" t="n">
        <v>0.111765882864328</v>
      </c>
      <c r="I1517" s="35" t="n">
        <v>-0.411395705567073</v>
      </c>
      <c r="J1517" s="35" t="n">
        <v>0.721451770878872</v>
      </c>
      <c r="K1517" s="35" t="n">
        <v>-1.23522379557731</v>
      </c>
      <c r="L1517" s="35" t="n">
        <v>-1.51265181903511</v>
      </c>
      <c r="M1517" s="35" t="n">
        <v>-0.251531447483152</v>
      </c>
    </row>
    <row r="1518" customFormat="false" ht="15" hidden="false" customHeight="false" outlineLevel="0" collapsed="false">
      <c r="A1518" s="2" t="n">
        <v>1514</v>
      </c>
      <c r="B1518" s="35" t="n">
        <v>0.868452990482901</v>
      </c>
      <c r="C1518" s="35" t="n">
        <v>-1.135763951314</v>
      </c>
      <c r="D1518" s="35" t="n">
        <v>1.23478092450088</v>
      </c>
      <c r="E1518" s="35" t="n">
        <v>-1.14117980793944</v>
      </c>
      <c r="F1518" s="35" t="n">
        <v>-0.0557248250455953</v>
      </c>
      <c r="G1518" s="35" t="n">
        <v>-0.188903438518088</v>
      </c>
      <c r="H1518" s="35" t="n">
        <v>1.861857066103</v>
      </c>
      <c r="I1518" s="35" t="n">
        <v>0.0828381628197486</v>
      </c>
      <c r="J1518" s="35" t="n">
        <v>0.225526481103706</v>
      </c>
      <c r="K1518" s="35" t="n">
        <v>-0.157303421564236</v>
      </c>
      <c r="L1518" s="35" t="n">
        <v>-0.544482736974457</v>
      </c>
      <c r="M1518" s="35" t="n">
        <v>-0.629282452932567</v>
      </c>
    </row>
    <row r="1519" customFormat="false" ht="15" hidden="false" customHeight="false" outlineLevel="0" collapsed="false">
      <c r="A1519" s="2" t="n">
        <v>1515</v>
      </c>
      <c r="B1519" s="35" t="n">
        <v>-0.237165266131321</v>
      </c>
      <c r="C1519" s="35" t="n">
        <v>-1.50608365650156</v>
      </c>
      <c r="D1519" s="35" t="n">
        <v>0.201538246749715</v>
      </c>
      <c r="E1519" s="35" t="n">
        <v>-0.0755691804069086</v>
      </c>
      <c r="F1519" s="35" t="n">
        <v>0.566264587493108</v>
      </c>
      <c r="G1519" s="35" t="n">
        <v>1.1470308770858</v>
      </c>
      <c r="H1519" s="35" t="n">
        <v>-0.311703678690615</v>
      </c>
      <c r="I1519" s="35" t="n">
        <v>1.34143092147722</v>
      </c>
      <c r="J1519" s="35" t="n">
        <v>0.528813519343114</v>
      </c>
      <c r="K1519" s="35" t="n">
        <v>0.0327470895067569</v>
      </c>
      <c r="L1519" s="35" t="n">
        <v>1.98946749277684</v>
      </c>
      <c r="M1519" s="35" t="n">
        <v>-0.192693974802902</v>
      </c>
    </row>
    <row r="1520" customFormat="false" ht="15" hidden="false" customHeight="false" outlineLevel="0" collapsed="false">
      <c r="A1520" s="2" t="n">
        <v>1516</v>
      </c>
      <c r="B1520" s="35" t="n">
        <v>0.53175126851704</v>
      </c>
      <c r="C1520" s="35" t="n">
        <v>-0.510731164214846</v>
      </c>
      <c r="D1520" s="35" t="n">
        <v>-0.891471618311762</v>
      </c>
      <c r="E1520" s="35" t="n">
        <v>-0.282976648814647</v>
      </c>
      <c r="F1520" s="35" t="n">
        <v>-0.510643255280445</v>
      </c>
      <c r="G1520" s="35" t="n">
        <v>-0.236805676534115</v>
      </c>
      <c r="H1520" s="35" t="n">
        <v>0.852041994921154</v>
      </c>
      <c r="I1520" s="35" t="n">
        <v>-0.133386732329337</v>
      </c>
      <c r="J1520" s="35" t="n">
        <v>1.40023449948137</v>
      </c>
      <c r="K1520" s="35" t="n">
        <v>0.612615552100632</v>
      </c>
      <c r="L1520" s="35" t="n">
        <v>0.854270973994976</v>
      </c>
      <c r="M1520" s="35" t="n">
        <v>0.110421336267254</v>
      </c>
    </row>
    <row r="1521" customFormat="false" ht="15" hidden="false" customHeight="false" outlineLevel="0" collapsed="false">
      <c r="A1521" s="2" t="n">
        <v>1517</v>
      </c>
      <c r="B1521" s="35" t="n">
        <v>1.82943053086206</v>
      </c>
      <c r="C1521" s="35" t="n">
        <v>1.32500035086535</v>
      </c>
      <c r="D1521" s="35" t="n">
        <v>0.917038984094554</v>
      </c>
      <c r="E1521" s="35" t="n">
        <v>-0.571303971401564</v>
      </c>
      <c r="F1521" s="35" t="n">
        <v>1.27562528917706</v>
      </c>
      <c r="G1521" s="35" t="n">
        <v>-0.785134841565171</v>
      </c>
      <c r="H1521" s="35" t="n">
        <v>-0.416565930310107</v>
      </c>
      <c r="I1521" s="35" t="n">
        <v>0.848446163538922</v>
      </c>
      <c r="J1521" s="35" t="n">
        <v>-0.384393311302525</v>
      </c>
      <c r="K1521" s="35" t="n">
        <v>-0.285264265636387</v>
      </c>
      <c r="L1521" s="35" t="n">
        <v>-0.544577410929321</v>
      </c>
      <c r="M1521" s="35" t="n">
        <v>1.12583749848366</v>
      </c>
      <c r="Q1521" s="36" t="n">
        <v>50.3159565982184</v>
      </c>
    </row>
    <row r="1522" customFormat="false" ht="15" hidden="false" customHeight="false" outlineLevel="0" collapsed="false">
      <c r="A1522" s="2" t="n">
        <v>1518</v>
      </c>
      <c r="B1522" s="35" t="n">
        <v>1.0448269752145</v>
      </c>
      <c r="C1522" s="35" t="n">
        <v>0.776752420219451</v>
      </c>
      <c r="D1522" s="35" t="n">
        <v>-0.142389362389882</v>
      </c>
      <c r="E1522" s="35" t="n">
        <v>2.29654728168518</v>
      </c>
      <c r="F1522" s="35" t="n">
        <v>0.0458986215136182</v>
      </c>
      <c r="G1522" s="35" t="n">
        <v>-0.615355422066434</v>
      </c>
      <c r="H1522" s="35" t="n">
        <v>0.849009723901128</v>
      </c>
      <c r="I1522" s="35" t="n">
        <v>0.281987460112808</v>
      </c>
      <c r="J1522" s="35" t="n">
        <v>0.00485466630732528</v>
      </c>
      <c r="K1522" s="35" t="n">
        <v>0.0217220352448362</v>
      </c>
      <c r="L1522" s="35" t="n">
        <v>-1.72141184844782</v>
      </c>
      <c r="M1522" s="35" t="n">
        <v>-0.25945519745368</v>
      </c>
    </row>
    <row r="1523" customFormat="false" ht="15" hidden="false" customHeight="false" outlineLevel="0" collapsed="false">
      <c r="A1523" s="2" t="n">
        <v>1519</v>
      </c>
      <c r="B1523" s="35" t="n">
        <v>-0.879642900188485</v>
      </c>
      <c r="C1523" s="35" t="n">
        <v>-0.88745683658328</v>
      </c>
      <c r="D1523" s="35" t="n">
        <v>1.48582765132304</v>
      </c>
      <c r="E1523" s="35" t="n">
        <v>0.449577802295447</v>
      </c>
      <c r="F1523" s="35" t="n">
        <v>-0.100495670712374</v>
      </c>
      <c r="G1523" s="35" t="n">
        <v>0.0023657870201675</v>
      </c>
      <c r="H1523" s="35" t="n">
        <v>1.08758139892711</v>
      </c>
      <c r="I1523" s="35" t="n">
        <v>0.577407664488092</v>
      </c>
      <c r="J1523" s="35" t="n">
        <v>0.255286394418824</v>
      </c>
      <c r="K1523" s="35" t="n">
        <v>-0.512261970558419</v>
      </c>
      <c r="L1523" s="35" t="n">
        <v>0.590749117097577</v>
      </c>
      <c r="M1523" s="35" t="n">
        <v>-0.165213496373408</v>
      </c>
    </row>
    <row r="1524" customFormat="false" ht="15" hidden="false" customHeight="false" outlineLevel="0" collapsed="false">
      <c r="A1524" s="2" t="n">
        <v>1520</v>
      </c>
      <c r="B1524" s="35" t="n">
        <v>0.4501416280711</v>
      </c>
      <c r="C1524" s="35" t="n">
        <v>0.69919979852373</v>
      </c>
      <c r="D1524" s="35" t="n">
        <v>0.479350447956896</v>
      </c>
      <c r="E1524" s="35" t="n">
        <v>-0.432815634518562</v>
      </c>
      <c r="F1524" s="35" t="n">
        <v>-1.04522350576336</v>
      </c>
      <c r="G1524" s="35" t="n">
        <v>-0.87953990058109</v>
      </c>
      <c r="H1524" s="35" t="n">
        <v>-0.766846322921752</v>
      </c>
      <c r="I1524" s="35" t="n">
        <v>1.06583108337743</v>
      </c>
      <c r="J1524" s="35" t="n">
        <v>-0.7845580858543</v>
      </c>
      <c r="K1524" s="35" t="n">
        <v>-0.132347866269049</v>
      </c>
      <c r="L1524" s="35" t="n">
        <v>0.145700298439066</v>
      </c>
      <c r="M1524" s="35" t="n">
        <v>0.983238456943299</v>
      </c>
      <c r="S1524" s="36" t="n">
        <v>91.2161963538203</v>
      </c>
    </row>
    <row r="1525" customFormat="false" ht="15" hidden="false" customHeight="false" outlineLevel="0" collapsed="false">
      <c r="A1525" s="2" t="n">
        <v>1521</v>
      </c>
      <c r="B1525" s="35" t="n">
        <v>1.63349751445323</v>
      </c>
      <c r="C1525" s="35" t="n">
        <v>-1.2778606614111</v>
      </c>
      <c r="D1525" s="35" t="n">
        <v>0.688863830625938</v>
      </c>
      <c r="E1525" s="35" t="n">
        <v>1.52094946663755</v>
      </c>
      <c r="F1525" s="35" t="n">
        <v>-0.0826890093711214</v>
      </c>
      <c r="G1525" s="35" t="n">
        <v>-0.0754771809574701</v>
      </c>
      <c r="H1525" s="35" t="n">
        <v>-1.09678244811376</v>
      </c>
      <c r="I1525" s="35" t="n">
        <v>0.271740910449189</v>
      </c>
      <c r="J1525" s="35" t="n">
        <v>0.84913240638042</v>
      </c>
      <c r="K1525" s="35" t="n">
        <v>-0.359050874574674</v>
      </c>
      <c r="L1525" s="35" t="n">
        <v>1.25780878441175</v>
      </c>
      <c r="M1525" s="35" t="n">
        <v>-0.686723983490638</v>
      </c>
    </row>
    <row r="1526" customFormat="false" ht="15" hidden="false" customHeight="false" outlineLevel="0" collapsed="false">
      <c r="A1526" s="2" t="n">
        <v>1522</v>
      </c>
      <c r="B1526" s="35" t="n">
        <v>2.69873300692139</v>
      </c>
      <c r="C1526" s="35" t="n">
        <v>0.665689857987239</v>
      </c>
      <c r="D1526" s="35" t="n">
        <v>1.31224136360929</v>
      </c>
      <c r="E1526" s="35" t="n">
        <v>0.349962656360285</v>
      </c>
      <c r="F1526" s="35" t="n">
        <v>1.36606015902517</v>
      </c>
      <c r="G1526" s="35" t="n">
        <v>0.57414309965058</v>
      </c>
      <c r="H1526" s="35" t="n">
        <v>1.4538243699065</v>
      </c>
      <c r="I1526" s="35" t="n">
        <v>-0.530776377794456</v>
      </c>
      <c r="J1526" s="35" t="n">
        <v>0.0384348340673249</v>
      </c>
      <c r="K1526" s="35" t="n">
        <v>-1.16252112403003</v>
      </c>
      <c r="L1526" s="35" t="n">
        <v>0.106191948748015</v>
      </c>
      <c r="M1526" s="35" t="n">
        <v>-0.278511044041204</v>
      </c>
    </row>
    <row r="1527" customFormat="false" ht="15" hidden="false" customHeight="false" outlineLevel="0" collapsed="false">
      <c r="A1527" s="2" t="n">
        <v>1523</v>
      </c>
      <c r="B1527" s="35" t="n">
        <v>0.743381440991345</v>
      </c>
      <c r="C1527" s="35" t="n">
        <v>-0.236642643494198</v>
      </c>
      <c r="D1527" s="35" t="n">
        <v>-1.51923677957774</v>
      </c>
      <c r="E1527" s="35" t="n">
        <v>-1.60694507417727</v>
      </c>
      <c r="F1527" s="35" t="n">
        <v>-0.162591740204092</v>
      </c>
      <c r="G1527" s="35" t="n">
        <v>0.217868035992786</v>
      </c>
      <c r="H1527" s="35" t="n">
        <v>-0.496793024102956</v>
      </c>
      <c r="I1527" s="35" t="n">
        <v>2.54436580645946</v>
      </c>
      <c r="J1527" s="35" t="n">
        <v>-0.752960622071632</v>
      </c>
      <c r="K1527" s="35" t="n">
        <v>-1.23637245126896</v>
      </c>
      <c r="L1527" s="35" t="n">
        <v>-2.12772873881498</v>
      </c>
      <c r="M1527" s="35" t="n">
        <v>0.58960575990433</v>
      </c>
    </row>
    <row r="1528" customFormat="false" ht="15" hidden="false" customHeight="false" outlineLevel="0" collapsed="false">
      <c r="A1528" s="2" t="n">
        <v>1524</v>
      </c>
      <c r="B1528" s="35" t="n">
        <v>1.15720369965942</v>
      </c>
      <c r="C1528" s="35" t="n">
        <v>-1.06411081247787</v>
      </c>
      <c r="D1528" s="35" t="n">
        <v>0.0733563095892535</v>
      </c>
      <c r="E1528" s="35" t="n">
        <v>-0.267951984998158</v>
      </c>
      <c r="F1528" s="35" t="n">
        <v>-0.850383332743008</v>
      </c>
      <c r="G1528" s="35" t="n">
        <v>0.345671786490808</v>
      </c>
      <c r="H1528" s="35" t="n">
        <v>-1.63091296612258</v>
      </c>
      <c r="I1528" s="35" t="n">
        <v>-0.413799927673487</v>
      </c>
      <c r="J1528" s="35" t="n">
        <v>-1.59199861212033</v>
      </c>
      <c r="K1528" s="35" t="n">
        <v>-0.0251023524304513</v>
      </c>
      <c r="L1528" s="35" t="n">
        <v>1.26136484895876</v>
      </c>
      <c r="M1528" s="35" t="n">
        <v>-1.09771505993902</v>
      </c>
    </row>
    <row r="1529" customFormat="false" ht="15" hidden="false" customHeight="false" outlineLevel="0" collapsed="false">
      <c r="A1529" s="2" t="n">
        <v>1525</v>
      </c>
      <c r="B1529" s="35" t="n">
        <v>0.891385674289903</v>
      </c>
      <c r="C1529" s="35" t="n">
        <v>0.653847923607886</v>
      </c>
      <c r="D1529" s="35" t="n">
        <v>0.827062277800424</v>
      </c>
      <c r="E1529" s="35" t="n">
        <v>2.14720777644936</v>
      </c>
      <c r="F1529" s="35" t="n">
        <v>0.0987255949755946</v>
      </c>
      <c r="G1529" s="35" t="n">
        <v>1.27378316173001</v>
      </c>
      <c r="H1529" s="35" t="n">
        <v>-1.40091472141087</v>
      </c>
      <c r="I1529" s="35" t="n">
        <v>-0.468044645303424</v>
      </c>
      <c r="J1529" s="35" t="n">
        <v>1.88918294761764</v>
      </c>
      <c r="K1529" s="35" t="n">
        <v>-0.620594637758149</v>
      </c>
      <c r="L1529" s="35" t="n">
        <v>0.519411016737645</v>
      </c>
      <c r="M1529" s="35" t="n">
        <v>-0.90544359708869</v>
      </c>
      <c r="V1529" s="36" t="n">
        <v>129.420166471812</v>
      </c>
    </row>
    <row r="1530" customFormat="false" ht="15" hidden="false" customHeight="false" outlineLevel="0" collapsed="false">
      <c r="A1530" s="2" t="n">
        <v>1526</v>
      </c>
      <c r="B1530" s="35" t="n">
        <v>2.06378858391232</v>
      </c>
      <c r="C1530" s="35" t="n">
        <v>0.270341668555095</v>
      </c>
      <c r="D1530" s="35" t="n">
        <v>0.589395527571147</v>
      </c>
      <c r="E1530" s="35" t="n">
        <v>-0.130682100295064</v>
      </c>
      <c r="F1530" s="35" t="n">
        <v>0.401058662165763</v>
      </c>
      <c r="G1530" s="35" t="n">
        <v>-0.760745128493976</v>
      </c>
      <c r="H1530" s="35" t="n">
        <v>0.320428059238183</v>
      </c>
      <c r="I1530" s="35" t="n">
        <v>0.169481152990448</v>
      </c>
      <c r="J1530" s="35" t="n">
        <v>0.333053835934853</v>
      </c>
      <c r="K1530" s="35" t="n">
        <v>-1.45537156382961</v>
      </c>
      <c r="L1530" s="35" t="n">
        <v>-1.08667762283469</v>
      </c>
      <c r="M1530" s="35" t="n">
        <v>1.36741270228077</v>
      </c>
    </row>
    <row r="1531" customFormat="false" ht="15" hidden="false" customHeight="false" outlineLevel="0" collapsed="false">
      <c r="A1531" s="2" t="n">
        <v>1527</v>
      </c>
      <c r="B1531" s="35" t="n">
        <v>0.946455451780676</v>
      </c>
      <c r="C1531" s="35" t="n">
        <v>-0.906261992728078</v>
      </c>
      <c r="D1531" s="35" t="n">
        <v>-0.504078318655772</v>
      </c>
      <c r="E1531" s="35" t="n">
        <v>-1.49963060628587</v>
      </c>
      <c r="F1531" s="35" t="n">
        <v>0.783260327940477</v>
      </c>
      <c r="G1531" s="35" t="n">
        <v>0.647001895319538</v>
      </c>
      <c r="H1531" s="35" t="n">
        <v>0.482826207205124</v>
      </c>
      <c r="I1531" s="35" t="n">
        <v>-0.658652606904306</v>
      </c>
      <c r="J1531" s="35" t="n">
        <v>-0.581033542160166</v>
      </c>
      <c r="K1531" s="35" t="n">
        <v>0.186620319184178</v>
      </c>
      <c r="L1531" s="35" t="n">
        <v>0.0821147045145229</v>
      </c>
      <c r="M1531" s="35" t="n">
        <v>-0.0190744890633341</v>
      </c>
    </row>
    <row r="1532" customFormat="false" ht="15" hidden="false" customHeight="false" outlineLevel="0" collapsed="false">
      <c r="A1532" s="2" t="n">
        <v>1528</v>
      </c>
      <c r="B1532" s="35" t="n">
        <v>1.09757310782043</v>
      </c>
      <c r="C1532" s="35" t="n">
        <v>0.337018296062916</v>
      </c>
      <c r="D1532" s="35" t="n">
        <v>0.54467976880549</v>
      </c>
      <c r="E1532" s="35" t="n">
        <v>-0.193307747739063</v>
      </c>
      <c r="F1532" s="35" t="n">
        <v>1.04154966185984</v>
      </c>
      <c r="G1532" s="35" t="n">
        <v>0.270166399906961</v>
      </c>
      <c r="H1532" s="35" t="n">
        <v>0.467769594223086</v>
      </c>
      <c r="I1532" s="35" t="n">
        <v>-0.992000126161879</v>
      </c>
      <c r="J1532" s="35" t="n">
        <v>-0.936435306042308</v>
      </c>
      <c r="K1532" s="35" t="n">
        <v>0.71146480155473</v>
      </c>
      <c r="L1532" s="35" t="n">
        <v>1.23281765427972</v>
      </c>
      <c r="M1532" s="35" t="n">
        <v>-0.00304337781297282</v>
      </c>
    </row>
    <row r="1533" customFormat="false" ht="15" hidden="false" customHeight="false" outlineLevel="0" collapsed="false">
      <c r="A1533" s="2" t="n">
        <v>1529</v>
      </c>
      <c r="B1533" s="35" t="n">
        <v>-0.913530978578755</v>
      </c>
      <c r="C1533" s="35" t="n">
        <v>0.953942819359495</v>
      </c>
      <c r="D1533" s="35" t="n">
        <v>-1.4236693333559</v>
      </c>
      <c r="E1533" s="35" t="n">
        <v>0.298940744831905</v>
      </c>
      <c r="F1533" s="35" t="n">
        <v>0.904784430693444</v>
      </c>
      <c r="G1533" s="35" t="n">
        <v>0.465283251459077</v>
      </c>
      <c r="H1533" s="35" t="n">
        <v>-0.624567914664211</v>
      </c>
      <c r="I1533" s="35" t="n">
        <v>0.184388831299731</v>
      </c>
      <c r="J1533" s="35" t="n">
        <v>-1.04188455713556</v>
      </c>
      <c r="K1533" s="35" t="n">
        <v>-0.694771645582764</v>
      </c>
      <c r="L1533" s="35" t="n">
        <v>1.0283186429132</v>
      </c>
      <c r="M1533" s="35" t="n">
        <v>0.414291263365165</v>
      </c>
    </row>
    <row r="1534" customFormat="false" ht="15" hidden="false" customHeight="false" outlineLevel="0" collapsed="false">
      <c r="A1534" s="2" t="n">
        <v>1530</v>
      </c>
      <c r="B1534" s="35" t="n">
        <v>-0.328651489063961</v>
      </c>
      <c r="C1534" s="35" t="n">
        <v>-1.19656609597518</v>
      </c>
      <c r="D1534" s="35" t="n">
        <v>-1.35807709307085</v>
      </c>
      <c r="E1534" s="35" t="n">
        <v>-1.38529785088868</v>
      </c>
      <c r="F1534" s="35" t="n">
        <v>-0.0961772508201794</v>
      </c>
      <c r="G1534" s="35" t="n">
        <v>-0.492448732441053</v>
      </c>
      <c r="H1534" s="35" t="n">
        <v>0.640817787155113</v>
      </c>
      <c r="I1534" s="35" t="n">
        <v>0.353306704112214</v>
      </c>
      <c r="J1534" s="35" t="n">
        <v>0.039767607165541</v>
      </c>
      <c r="K1534" s="35" t="n">
        <v>-0.458975598964419</v>
      </c>
      <c r="L1534" s="35" t="n">
        <v>-0.637537177934372</v>
      </c>
      <c r="M1534" s="35" t="n">
        <v>0.347993428222456</v>
      </c>
      <c r="R1534" s="36" t="n">
        <v>173.297859240173</v>
      </c>
    </row>
    <row r="1535" customFormat="false" ht="15" hidden="false" customHeight="false" outlineLevel="0" collapsed="false">
      <c r="A1535" s="2" t="n">
        <v>1531</v>
      </c>
      <c r="B1535" s="35" t="n">
        <v>-1.5431058810593</v>
      </c>
      <c r="C1535" s="35" t="n">
        <v>-0.382328852752149</v>
      </c>
      <c r="D1535" s="35" t="n">
        <v>0.295362363209218</v>
      </c>
      <c r="E1535" s="35" t="n">
        <v>-0.19714380944841</v>
      </c>
      <c r="F1535" s="35" t="n">
        <v>0.943081160560676</v>
      </c>
      <c r="G1535" s="35" t="n">
        <v>0.608527117897965</v>
      </c>
      <c r="H1535" s="35" t="n">
        <v>0.886218013952514</v>
      </c>
      <c r="I1535" s="35" t="n">
        <v>-0.923719482733188</v>
      </c>
      <c r="J1535" s="35" t="n">
        <v>0.278057332192764</v>
      </c>
      <c r="K1535" s="35" t="n">
        <v>0.113591110284495</v>
      </c>
      <c r="L1535" s="35" t="n">
        <v>-1.23638009925763</v>
      </c>
      <c r="M1535" s="35" t="n">
        <v>0.431105584036195</v>
      </c>
      <c r="S1535" s="36" t="n">
        <v>78.5804758031234</v>
      </c>
    </row>
    <row r="1536" customFormat="false" ht="15" hidden="false" customHeight="false" outlineLevel="0" collapsed="false">
      <c r="A1536" s="2" t="n">
        <v>1532</v>
      </c>
      <c r="B1536" s="35" t="n">
        <v>-0.891595204186509</v>
      </c>
      <c r="C1536" s="35" t="n">
        <v>-1.31485449115259</v>
      </c>
      <c r="D1536" s="35" t="n">
        <v>-0.452557315210603</v>
      </c>
      <c r="E1536" s="35" t="n">
        <v>1.80987650855038</v>
      </c>
      <c r="F1536" s="35" t="n">
        <v>0.599679025103253</v>
      </c>
      <c r="G1536" s="35" t="n">
        <v>0.22319029907678</v>
      </c>
      <c r="H1536" s="35" t="n">
        <v>-0.263161626763666</v>
      </c>
      <c r="I1536" s="35" t="n">
        <v>-1.37374057196333</v>
      </c>
      <c r="J1536" s="35" t="n">
        <v>-1.67317067594367</v>
      </c>
      <c r="K1536" s="35" t="n">
        <v>-0.117319164667818</v>
      </c>
      <c r="L1536" s="35" t="n">
        <v>0.577445439170642</v>
      </c>
      <c r="M1536" s="35" t="n">
        <v>0.808377449062555</v>
      </c>
      <c r="Y1536" s="36" t="n">
        <v>85.450267597702</v>
      </c>
    </row>
    <row r="1537" customFormat="false" ht="15" hidden="false" customHeight="false" outlineLevel="0" collapsed="false">
      <c r="A1537" s="2" t="n">
        <v>1533</v>
      </c>
      <c r="B1537" s="35" t="n">
        <v>0.319428643162651</v>
      </c>
      <c r="C1537" s="35" t="n">
        <v>-2.21960995726351</v>
      </c>
      <c r="D1537" s="35" t="n">
        <v>0.445045988808543</v>
      </c>
      <c r="E1537" s="35" t="n">
        <v>0.228838976769088</v>
      </c>
      <c r="F1537" s="35" t="n">
        <v>1.59944718576792</v>
      </c>
      <c r="G1537" s="35" t="n">
        <v>1.57301084289202</v>
      </c>
      <c r="H1537" s="35" t="n">
        <v>1.26903087185441</v>
      </c>
      <c r="I1537" s="35" t="n">
        <v>0.217431774763539</v>
      </c>
      <c r="J1537" s="35" t="n">
        <v>-1.26676097278323</v>
      </c>
      <c r="K1537" s="35" t="n">
        <v>-1.06513375636871</v>
      </c>
      <c r="L1537" s="35" t="n">
        <v>1.18949049889832</v>
      </c>
      <c r="M1537" s="35" t="n">
        <v>-0.72517306608964</v>
      </c>
    </row>
    <row r="1538" customFormat="false" ht="15" hidden="false" customHeight="false" outlineLevel="0" collapsed="false">
      <c r="A1538" s="2" t="n">
        <v>1534</v>
      </c>
      <c r="B1538" s="35" t="n">
        <v>1.13157462133027</v>
      </c>
      <c r="C1538" s="35" t="n">
        <v>-0.908184581261541</v>
      </c>
      <c r="D1538" s="35" t="n">
        <v>0.20429823050435</v>
      </c>
      <c r="E1538" s="35" t="n">
        <v>-0.344490768140353</v>
      </c>
      <c r="F1538" s="35" t="n">
        <v>0.699724170418781</v>
      </c>
      <c r="G1538" s="35" t="n">
        <v>-0.0677063611263278</v>
      </c>
      <c r="H1538" s="35" t="n">
        <v>0.62924049978239</v>
      </c>
      <c r="I1538" s="35" t="n">
        <v>0.257824745629892</v>
      </c>
      <c r="J1538" s="35" t="n">
        <v>-0.930901946872259</v>
      </c>
      <c r="K1538" s="35" t="n">
        <v>-1.35550691898405</v>
      </c>
      <c r="L1538" s="35" t="n">
        <v>-2.19538902180502</v>
      </c>
      <c r="M1538" s="35" t="n">
        <v>0.356974553060629</v>
      </c>
    </row>
    <row r="1539" customFormat="false" ht="15" hidden="false" customHeight="false" outlineLevel="0" collapsed="false">
      <c r="A1539" s="2" t="n">
        <v>1535</v>
      </c>
      <c r="B1539" s="35" t="n">
        <v>1.08370290794636</v>
      </c>
      <c r="C1539" s="35" t="n">
        <v>0.8228333273286</v>
      </c>
      <c r="D1539" s="35" t="n">
        <v>-1.65081207284281</v>
      </c>
      <c r="E1539" s="35" t="n">
        <v>0.0135229167178687</v>
      </c>
      <c r="F1539" s="35" t="n">
        <v>0.229915490126948</v>
      </c>
      <c r="G1539" s="35" t="n">
        <v>1.38003168333394</v>
      </c>
      <c r="H1539" s="35" t="n">
        <v>1.63101128751788</v>
      </c>
      <c r="I1539" s="35" t="n">
        <v>-0.893784334553853</v>
      </c>
      <c r="J1539" s="35" t="n">
        <v>0.620144396693215</v>
      </c>
      <c r="K1539" s="35" t="n">
        <v>-2.24608673702768</v>
      </c>
      <c r="L1539" s="35" t="n">
        <v>-1.15685068440449</v>
      </c>
      <c r="M1539" s="35" t="n">
        <v>0.888342969666096</v>
      </c>
    </row>
    <row r="1540" customFormat="false" ht="15" hidden="false" customHeight="false" outlineLevel="0" collapsed="false">
      <c r="A1540" s="2" t="n">
        <v>1536</v>
      </c>
      <c r="B1540" s="35" t="n">
        <v>0.496282485451249</v>
      </c>
      <c r="C1540" s="35" t="n">
        <v>-0.659260190832331</v>
      </c>
      <c r="D1540" s="35" t="n">
        <v>-0.472177565215552</v>
      </c>
      <c r="E1540" s="35" t="n">
        <v>0.645977373805319</v>
      </c>
      <c r="F1540" s="35" t="n">
        <v>-0.515954012533494</v>
      </c>
      <c r="G1540" s="35" t="n">
        <v>-0.542266985746825</v>
      </c>
      <c r="H1540" s="35" t="n">
        <v>-0.69997435665057</v>
      </c>
      <c r="I1540" s="35" t="n">
        <v>-1.14635304524983</v>
      </c>
      <c r="J1540" s="35" t="n">
        <v>-0.57329513788722</v>
      </c>
      <c r="K1540" s="35" t="n">
        <v>0.449686033280006</v>
      </c>
      <c r="L1540" s="35" t="n">
        <v>-1.3489603312248</v>
      </c>
      <c r="M1540" s="35" t="n">
        <v>0.327339545298555</v>
      </c>
    </row>
    <row r="1541" customFormat="false" ht="15" hidden="false" customHeight="false" outlineLevel="0" collapsed="false">
      <c r="A1541" s="2" t="n">
        <v>1537</v>
      </c>
      <c r="B1541" s="35" t="n">
        <v>2.20537730971299</v>
      </c>
      <c r="C1541" s="35" t="n">
        <v>3.06931637323061</v>
      </c>
      <c r="D1541" s="35" t="n">
        <v>0.631472712712124</v>
      </c>
      <c r="E1541" s="35" t="n">
        <v>-0.32849979762663</v>
      </c>
      <c r="F1541" s="35" t="n">
        <v>0.803127403982565</v>
      </c>
      <c r="G1541" s="35" t="n">
        <v>1.11092335629672</v>
      </c>
      <c r="H1541" s="35" t="n">
        <v>-0.172413237029426</v>
      </c>
      <c r="I1541" s="35" t="n">
        <v>-0.639740795315106</v>
      </c>
      <c r="J1541" s="35" t="n">
        <v>-1.16862746045058</v>
      </c>
      <c r="K1541" s="35" t="n">
        <v>0.431015293178933</v>
      </c>
      <c r="L1541" s="35" t="n">
        <v>-0.124795486211323</v>
      </c>
      <c r="M1541" s="35" t="n">
        <v>-0.078914860575373</v>
      </c>
    </row>
    <row r="1542" customFormat="false" ht="15" hidden="false" customHeight="false" outlineLevel="0" collapsed="false">
      <c r="A1542" s="2" t="n">
        <v>1538</v>
      </c>
      <c r="B1542" s="35" t="n">
        <v>-1.26209000007974</v>
      </c>
      <c r="C1542" s="35" t="n">
        <v>-1.68310591396777</v>
      </c>
      <c r="D1542" s="35" t="n">
        <v>0.0772970805602002</v>
      </c>
      <c r="E1542" s="35" t="n">
        <v>1.47865221251518</v>
      </c>
      <c r="F1542" s="35" t="n">
        <v>1.17448978234652</v>
      </c>
      <c r="G1542" s="35" t="n">
        <v>0.349522967239784</v>
      </c>
      <c r="H1542" s="35" t="n">
        <v>0.291150235706447</v>
      </c>
      <c r="I1542" s="35" t="n">
        <v>-1.65431964023151</v>
      </c>
      <c r="J1542" s="35" t="n">
        <v>0.928458089087963</v>
      </c>
      <c r="K1542" s="35" t="n">
        <v>0.0689196905402892</v>
      </c>
      <c r="L1542" s="35" t="n">
        <v>-1.28338256096312</v>
      </c>
      <c r="M1542" s="35" t="n">
        <v>-0.210439804935886</v>
      </c>
      <c r="S1542" s="36" t="n">
        <v>66.4027981632501</v>
      </c>
      <c r="W1542" s="36" t="n">
        <v>96.8988757655878</v>
      </c>
    </row>
    <row r="1543" customFormat="false" ht="15" hidden="false" customHeight="false" outlineLevel="0" collapsed="false">
      <c r="A1543" s="2" t="n">
        <v>1539</v>
      </c>
      <c r="B1543" s="35" t="n">
        <v>-0.00146685940156541</v>
      </c>
      <c r="C1543" s="35" t="n">
        <v>-0.639070889818509</v>
      </c>
      <c r="D1543" s="35" t="n">
        <v>-0.0138792389372671</v>
      </c>
      <c r="E1543" s="35" t="n">
        <v>-0.147181071052329</v>
      </c>
      <c r="F1543" s="35" t="n">
        <v>-0.378339043475512</v>
      </c>
      <c r="G1543" s="35" t="n">
        <v>-0.351176443360276</v>
      </c>
      <c r="H1543" s="35" t="n">
        <v>-0.677035112419316</v>
      </c>
      <c r="I1543" s="35" t="n">
        <v>0.263312970962522</v>
      </c>
      <c r="J1543" s="35" t="n">
        <v>-1.84095359303108</v>
      </c>
      <c r="K1543" s="35" t="n">
        <v>0.256306142510105</v>
      </c>
      <c r="L1543" s="35" t="n">
        <v>-0.489935135468</v>
      </c>
      <c r="M1543" s="35" t="n">
        <v>0.121707646659225</v>
      </c>
    </row>
    <row r="1544" customFormat="false" ht="15" hidden="false" customHeight="false" outlineLevel="0" collapsed="false">
      <c r="A1544" s="2" t="n">
        <v>1540</v>
      </c>
      <c r="B1544" s="35" t="n">
        <v>1.52518786178146</v>
      </c>
      <c r="C1544" s="35" t="n">
        <v>-2.05349636637766</v>
      </c>
      <c r="D1544" s="35" t="n">
        <v>-2.08035795744271</v>
      </c>
      <c r="E1544" s="35" t="n">
        <v>-0.786029821887847</v>
      </c>
      <c r="F1544" s="35" t="n">
        <v>-0.578883714536113</v>
      </c>
      <c r="G1544" s="35" t="n">
        <v>-1.04467915522618</v>
      </c>
      <c r="H1544" s="35" t="n">
        <v>0.91526324724934</v>
      </c>
      <c r="I1544" s="35" t="n">
        <v>-0.0390099242997551</v>
      </c>
      <c r="J1544" s="35" t="n">
        <v>-2.39369585300167</v>
      </c>
      <c r="K1544" s="35" t="n">
        <v>0.832894800088818</v>
      </c>
      <c r="L1544" s="35" t="n">
        <v>1.25351276403373</v>
      </c>
      <c r="M1544" s="35" t="n">
        <v>0.108008440202401</v>
      </c>
      <c r="W1544" s="36" t="n">
        <v>107.057155670837</v>
      </c>
    </row>
    <row r="1545" customFormat="false" ht="15" hidden="false" customHeight="false" outlineLevel="0" collapsed="false">
      <c r="A1545" s="2" t="n">
        <v>1541</v>
      </c>
      <c r="B1545" s="35" t="n">
        <v>0.412517825101099</v>
      </c>
      <c r="C1545" s="35" t="n">
        <v>-1.21882416278242</v>
      </c>
      <c r="D1545" s="35" t="n">
        <v>1.00195751550077</v>
      </c>
      <c r="E1545" s="35" t="n">
        <v>-1.50979618284667</v>
      </c>
      <c r="F1545" s="35" t="n">
        <v>2.14734899415361</v>
      </c>
      <c r="G1545" s="35" t="n">
        <v>1.28625644807794</v>
      </c>
      <c r="H1545" s="35" t="n">
        <v>0.218444441169805</v>
      </c>
      <c r="I1545" s="35" t="n">
        <v>2.15063277545896</v>
      </c>
      <c r="J1545" s="35" t="n">
        <v>0.769569695208844</v>
      </c>
      <c r="K1545" s="35" t="n">
        <v>-1.07118864260482</v>
      </c>
      <c r="L1545" s="35" t="n">
        <v>1.15981820464194</v>
      </c>
      <c r="M1545" s="35" t="n">
        <v>0.22112004887542</v>
      </c>
    </row>
    <row r="1546" customFormat="false" ht="15" hidden="false" customHeight="false" outlineLevel="0" collapsed="false">
      <c r="A1546" s="2" t="n">
        <v>1542</v>
      </c>
      <c r="B1546" s="35" t="n">
        <v>0.205144976680949</v>
      </c>
      <c r="C1546" s="35" t="n">
        <v>-0.898695519622786</v>
      </c>
      <c r="D1546" s="35" t="n">
        <v>-0.0924743436088658</v>
      </c>
      <c r="E1546" s="35" t="n">
        <v>1.24243576630353</v>
      </c>
      <c r="F1546" s="35" t="n">
        <v>-0.69197659714744</v>
      </c>
      <c r="G1546" s="35" t="n">
        <v>-0.579262496085414</v>
      </c>
      <c r="H1546" s="35" t="n">
        <v>1.38600158927775</v>
      </c>
      <c r="I1546" s="35" t="n">
        <v>-0.0694128540245039</v>
      </c>
      <c r="J1546" s="35" t="n">
        <v>2.13945061860207</v>
      </c>
      <c r="K1546" s="35" t="n">
        <v>-0.707739946801467</v>
      </c>
      <c r="L1546" s="35" t="n">
        <v>-0.178561136899299</v>
      </c>
      <c r="M1546" s="35" t="n">
        <v>-1.11043755781373</v>
      </c>
    </row>
    <row r="1547" customFormat="false" ht="15" hidden="false" customHeight="false" outlineLevel="0" collapsed="false">
      <c r="A1547" s="2" t="n">
        <v>1543</v>
      </c>
      <c r="B1547" s="35" t="n">
        <v>1.01896816884385</v>
      </c>
      <c r="C1547" s="35" t="n">
        <v>0.924273922236078</v>
      </c>
      <c r="D1547" s="35" t="n">
        <v>0.354234628471048</v>
      </c>
      <c r="E1547" s="35" t="n">
        <v>0.465124672558805</v>
      </c>
      <c r="F1547" s="35" t="n">
        <v>0.63971645271835</v>
      </c>
      <c r="G1547" s="35" t="n">
        <v>-0.463882978803035</v>
      </c>
      <c r="H1547" s="35" t="n">
        <v>-1.39757379750831</v>
      </c>
      <c r="I1547" s="35" t="n">
        <v>0.287468249134204</v>
      </c>
      <c r="J1547" s="35" t="n">
        <v>-0.776257344060943</v>
      </c>
      <c r="K1547" s="35" t="n">
        <v>-0.22692480980496</v>
      </c>
      <c r="L1547" s="35" t="n">
        <v>1.60959504528951</v>
      </c>
      <c r="M1547" s="35" t="n">
        <v>0.208168993779651</v>
      </c>
      <c r="Q1547" s="36" t="n">
        <v>152.83736041966</v>
      </c>
    </row>
    <row r="1548" customFormat="false" ht="15" hidden="false" customHeight="false" outlineLevel="0" collapsed="false">
      <c r="A1548" s="2" t="n">
        <v>1544</v>
      </c>
      <c r="B1548" s="35" t="n">
        <v>-0.694590025459101</v>
      </c>
      <c r="C1548" s="35" t="n">
        <v>-0.232689967482373</v>
      </c>
      <c r="D1548" s="35" t="n">
        <v>1.365469712002</v>
      </c>
      <c r="E1548" s="35" t="n">
        <v>0.440610342979464</v>
      </c>
      <c r="F1548" s="35" t="n">
        <v>1.18794961818805</v>
      </c>
      <c r="G1548" s="35" t="n">
        <v>-0.285681588997453</v>
      </c>
      <c r="H1548" s="35" t="n">
        <v>-1.36586779077473</v>
      </c>
      <c r="I1548" s="35" t="n">
        <v>1.365508601932</v>
      </c>
      <c r="J1548" s="35" t="n">
        <v>-0.55987418606581</v>
      </c>
      <c r="K1548" s="35" t="n">
        <v>1.99606138433804</v>
      </c>
      <c r="L1548" s="35" t="n">
        <v>1.36515719452219</v>
      </c>
      <c r="M1548" s="35" t="n">
        <v>1.50861140769379</v>
      </c>
      <c r="W1548" s="36" t="n">
        <v>167.734394656177</v>
      </c>
    </row>
    <row r="1549" customFormat="false" ht="15" hidden="false" customHeight="false" outlineLevel="0" collapsed="false">
      <c r="A1549" s="2" t="n">
        <v>1545</v>
      </c>
      <c r="B1549" s="35" t="n">
        <v>-0.674529530165184</v>
      </c>
      <c r="C1549" s="35" t="n">
        <v>1.23808712925858</v>
      </c>
      <c r="D1549" s="35" t="n">
        <v>-2.56283464869728</v>
      </c>
      <c r="E1549" s="35" t="n">
        <v>-1.6803692317638</v>
      </c>
      <c r="F1549" s="35" t="n">
        <v>0.889140954978138</v>
      </c>
      <c r="G1549" s="35" t="n">
        <v>-0.867625514681842</v>
      </c>
      <c r="H1549" s="35" t="n">
        <v>0.482857293741943</v>
      </c>
      <c r="I1549" s="35" t="n">
        <v>-0.0890732942797115</v>
      </c>
      <c r="J1549" s="35" t="n">
        <v>-1.39908463972143</v>
      </c>
      <c r="K1549" s="35" t="n">
        <v>-0.907304592285229</v>
      </c>
      <c r="L1549" s="35" t="n">
        <v>-0.329149053062554</v>
      </c>
      <c r="M1549" s="35" t="n">
        <v>0.583305977457925</v>
      </c>
    </row>
    <row r="1550" customFormat="false" ht="15" hidden="false" customHeight="false" outlineLevel="0" collapsed="false">
      <c r="A1550" s="2" t="n">
        <v>1546</v>
      </c>
      <c r="B1550" s="35" t="n">
        <v>-0.343528476583991</v>
      </c>
      <c r="C1550" s="35" t="n">
        <v>0.105249081815756</v>
      </c>
      <c r="D1550" s="35" t="n">
        <v>-0.164447418217149</v>
      </c>
      <c r="E1550" s="35" t="n">
        <v>-0.525072675011136</v>
      </c>
      <c r="F1550" s="35" t="n">
        <v>0.80778086116468</v>
      </c>
      <c r="G1550" s="35" t="n">
        <v>-1.60734681866354</v>
      </c>
      <c r="H1550" s="35" t="n">
        <v>-0.983970786924766</v>
      </c>
      <c r="I1550" s="35" t="n">
        <v>2.45252641945353</v>
      </c>
      <c r="J1550" s="35" t="n">
        <v>0.610527501598015</v>
      </c>
      <c r="K1550" s="35" t="n">
        <v>0.725421389380764</v>
      </c>
      <c r="L1550" s="35" t="n">
        <v>0.210726500934547</v>
      </c>
      <c r="M1550" s="35" t="n">
        <v>1.55620075493898</v>
      </c>
    </row>
    <row r="1551" customFormat="false" ht="15" hidden="false" customHeight="false" outlineLevel="0" collapsed="false">
      <c r="A1551" s="2" t="n">
        <v>1547</v>
      </c>
      <c r="B1551" s="35" t="n">
        <v>1.90853830935495</v>
      </c>
      <c r="C1551" s="35" t="n">
        <v>0.628067105761471</v>
      </c>
      <c r="D1551" s="35" t="n">
        <v>0.384573454025356</v>
      </c>
      <c r="E1551" s="35" t="n">
        <v>0.0374094963250536</v>
      </c>
      <c r="F1551" s="35" t="n">
        <v>0.505015079978053</v>
      </c>
      <c r="G1551" s="35" t="n">
        <v>-0.921195564129118</v>
      </c>
      <c r="H1551" s="35" t="n">
        <v>0.515689354758373</v>
      </c>
      <c r="I1551" s="35" t="n">
        <v>0.172166118897104</v>
      </c>
      <c r="J1551" s="35" t="n">
        <v>-0.890299107265165</v>
      </c>
      <c r="K1551" s="35" t="n">
        <v>-0.760989554000854</v>
      </c>
      <c r="L1551" s="35" t="n">
        <v>-0.669388539537597</v>
      </c>
      <c r="M1551" s="35" t="n">
        <v>-0.137883533242965</v>
      </c>
    </row>
    <row r="1552" customFormat="false" ht="15" hidden="false" customHeight="false" outlineLevel="0" collapsed="false">
      <c r="A1552" s="2" t="n">
        <v>1548</v>
      </c>
      <c r="B1552" s="35" t="n">
        <v>-1.2610087139053</v>
      </c>
      <c r="C1552" s="35" t="n">
        <v>-1.5339505634512</v>
      </c>
      <c r="D1552" s="35" t="n">
        <v>-0.454509251371319</v>
      </c>
      <c r="E1552" s="35" t="n">
        <v>0.0899153274251583</v>
      </c>
      <c r="F1552" s="35" t="n">
        <v>-1.80299286970981</v>
      </c>
      <c r="G1552" s="35" t="n">
        <v>-0.735777256040433</v>
      </c>
      <c r="H1552" s="35" t="n">
        <v>0.416411234226052</v>
      </c>
      <c r="I1552" s="35" t="n">
        <v>1.89703333007991</v>
      </c>
      <c r="J1552" s="35" t="n">
        <v>0.557630327892464</v>
      </c>
      <c r="K1552" s="35" t="n">
        <v>-0.436444509856548</v>
      </c>
      <c r="L1552" s="35" t="n">
        <v>1.71063861626994</v>
      </c>
      <c r="M1552" s="35" t="n">
        <v>-1.44873831179929</v>
      </c>
      <c r="X1552" s="36" t="n">
        <v>262.941386692409</v>
      </c>
    </row>
    <row r="1553" customFormat="false" ht="15" hidden="false" customHeight="false" outlineLevel="0" collapsed="false">
      <c r="A1553" s="2" t="n">
        <v>1549</v>
      </c>
      <c r="B1553" s="35" t="n">
        <v>-0.580557488595089</v>
      </c>
      <c r="C1553" s="35" t="n">
        <v>-0.57530449462156</v>
      </c>
      <c r="D1553" s="35" t="n">
        <v>-1.90572535723441</v>
      </c>
      <c r="E1553" s="35" t="n">
        <v>-0.382110818232763</v>
      </c>
      <c r="F1553" s="35" t="n">
        <v>0.497345935572653</v>
      </c>
      <c r="G1553" s="35" t="n">
        <v>1.38427590965067</v>
      </c>
      <c r="H1553" s="35" t="n">
        <v>1.15302267662609</v>
      </c>
      <c r="I1553" s="35" t="n">
        <v>-0.749858069435925</v>
      </c>
      <c r="J1553" s="35" t="n">
        <v>-1.20994742771984</v>
      </c>
      <c r="K1553" s="35" t="n">
        <v>-0.975182262533395</v>
      </c>
      <c r="L1553" s="35" t="n">
        <v>-2.27612192149753</v>
      </c>
      <c r="M1553" s="35" t="n">
        <v>-1.03522702100723</v>
      </c>
      <c r="Y1553" s="36" t="n">
        <v>222.022627337154</v>
      </c>
    </row>
    <row r="1554" customFormat="false" ht="15" hidden="false" customHeight="false" outlineLevel="0" collapsed="false">
      <c r="A1554" s="2" t="n">
        <v>1550</v>
      </c>
      <c r="B1554" s="35" t="n">
        <v>2.3309009822633</v>
      </c>
      <c r="C1554" s="35" t="n">
        <v>-0.52482773896316</v>
      </c>
      <c r="D1554" s="35" t="n">
        <v>-2.35508676650853</v>
      </c>
      <c r="E1554" s="35" t="n">
        <v>0.459984602527282</v>
      </c>
      <c r="F1554" s="35" t="n">
        <v>-1.28131577060017</v>
      </c>
      <c r="G1554" s="35" t="n">
        <v>0.347009757085513</v>
      </c>
      <c r="H1554" s="35" t="n">
        <v>-0.467634843862268</v>
      </c>
      <c r="I1554" s="35" t="n">
        <v>1.67638253833507</v>
      </c>
      <c r="J1554" s="35" t="n">
        <v>1.37407599073973</v>
      </c>
      <c r="K1554" s="35" t="n">
        <v>0.852917311468599</v>
      </c>
      <c r="L1554" s="35" t="n">
        <v>-0.180238852391541</v>
      </c>
      <c r="M1554" s="35" t="n">
        <v>-0.0501770378933736</v>
      </c>
    </row>
    <row r="1555" customFormat="false" ht="15" hidden="false" customHeight="false" outlineLevel="0" collapsed="false">
      <c r="A1555" s="2" t="n">
        <v>1551</v>
      </c>
      <c r="B1555" s="35" t="n">
        <v>0.436904580993106</v>
      </c>
      <c r="C1555" s="35" t="n">
        <v>1.55887921056067</v>
      </c>
      <c r="D1555" s="35" t="n">
        <v>-0.126303767563082</v>
      </c>
      <c r="E1555" s="35" t="n">
        <v>-0.264585367069751</v>
      </c>
      <c r="F1555" s="35" t="n">
        <v>0.868387392415063</v>
      </c>
      <c r="G1555" s="35" t="n">
        <v>0.886555696309901</v>
      </c>
      <c r="H1555" s="35" t="n">
        <v>0.437349222585445</v>
      </c>
      <c r="I1555" s="35" t="n">
        <v>-1.92394472701956</v>
      </c>
      <c r="J1555" s="35" t="n">
        <v>1.57729730553036</v>
      </c>
      <c r="K1555" s="35" t="n">
        <v>1.65059674161049</v>
      </c>
      <c r="L1555" s="35" t="n">
        <v>-0.729455297733406</v>
      </c>
      <c r="M1555" s="35" t="n">
        <v>0.432500788360678</v>
      </c>
      <c r="S1555" s="36" t="n">
        <v>196.846790992353</v>
      </c>
    </row>
    <row r="1556" customFormat="false" ht="15" hidden="false" customHeight="false" outlineLevel="0" collapsed="false">
      <c r="A1556" s="2" t="n">
        <v>1552</v>
      </c>
      <c r="B1556" s="35" t="n">
        <v>-0.230029444358333</v>
      </c>
      <c r="C1556" s="35" t="n">
        <v>0.0100578101320081</v>
      </c>
      <c r="D1556" s="35" t="n">
        <v>-1.24987433670431</v>
      </c>
      <c r="E1556" s="35" t="n">
        <v>-0.835912268656739</v>
      </c>
      <c r="F1556" s="35" t="n">
        <v>-0.26410224488676</v>
      </c>
      <c r="G1556" s="35" t="n">
        <v>0.235127398247197</v>
      </c>
      <c r="H1556" s="35" t="n">
        <v>0.8188424531776</v>
      </c>
      <c r="I1556" s="35" t="n">
        <v>-1.68177073093365</v>
      </c>
      <c r="J1556" s="35" t="n">
        <v>1.49314323481078</v>
      </c>
      <c r="K1556" s="35" t="n">
        <v>-0.456342716664328</v>
      </c>
      <c r="L1556" s="35" t="n">
        <v>-2.0414300551685</v>
      </c>
      <c r="M1556" s="35" t="n">
        <v>0.305285817767178</v>
      </c>
    </row>
    <row r="1557" customFormat="false" ht="15" hidden="false" customHeight="false" outlineLevel="0" collapsed="false">
      <c r="A1557" s="2" t="n">
        <v>1553</v>
      </c>
      <c r="B1557" s="35" t="n">
        <v>-1.84904540592888</v>
      </c>
      <c r="C1557" s="35" t="n">
        <v>0.624842783670679</v>
      </c>
      <c r="D1557" s="35" t="n">
        <v>0.499944686641764</v>
      </c>
      <c r="E1557" s="35" t="n">
        <v>0.0954886696242895</v>
      </c>
      <c r="F1557" s="35" t="n">
        <v>-0.392819185384969</v>
      </c>
      <c r="G1557" s="35" t="n">
        <v>0.290496110410132</v>
      </c>
      <c r="H1557" s="35" t="n">
        <v>0.26265399318879</v>
      </c>
      <c r="I1557" s="35" t="n">
        <v>-0.0489668714961897</v>
      </c>
      <c r="J1557" s="35" t="n">
        <v>-1.20008689078971</v>
      </c>
      <c r="K1557" s="35" t="n">
        <v>-0.734395591108225</v>
      </c>
      <c r="L1557" s="35" t="n">
        <v>-0.0558701099388524</v>
      </c>
      <c r="M1557" s="35" t="n">
        <v>-0.0834449429028537</v>
      </c>
    </row>
    <row r="1558" customFormat="false" ht="15" hidden="false" customHeight="false" outlineLevel="0" collapsed="false">
      <c r="A1558" s="2" t="n">
        <v>1554</v>
      </c>
      <c r="B1558" s="35" t="n">
        <v>0.194271393383485</v>
      </c>
      <c r="C1558" s="35" t="n">
        <v>1.47242307449043</v>
      </c>
      <c r="D1558" s="35" t="n">
        <v>0.576531301233994</v>
      </c>
      <c r="E1558" s="35" t="n">
        <v>0.482158985799664</v>
      </c>
      <c r="F1558" s="35" t="n">
        <v>-0.265846197231253</v>
      </c>
      <c r="G1558" s="35" t="n">
        <v>0.293178716289588</v>
      </c>
      <c r="H1558" s="35" t="n">
        <v>-0.222518090604642</v>
      </c>
      <c r="I1558" s="35" t="n">
        <v>1.22153210975688</v>
      </c>
      <c r="J1558" s="35" t="n">
        <v>0.205495607254927</v>
      </c>
      <c r="K1558" s="35" t="n">
        <v>1.36427643866476</v>
      </c>
      <c r="L1558" s="35" t="n">
        <v>0.0178736674019384</v>
      </c>
      <c r="M1558" s="35" t="n">
        <v>0.391355333620608</v>
      </c>
    </row>
    <row r="1559" customFormat="false" ht="15" hidden="false" customHeight="false" outlineLevel="0" collapsed="false">
      <c r="A1559" s="2" t="n">
        <v>1555</v>
      </c>
      <c r="B1559" s="35" t="n">
        <v>-0.00706484711422871</v>
      </c>
      <c r="C1559" s="35" t="n">
        <v>1.00672456184987</v>
      </c>
      <c r="D1559" s="35" t="n">
        <v>-0.384008595865121</v>
      </c>
      <c r="E1559" s="35" t="n">
        <v>-0.602497826150777</v>
      </c>
      <c r="F1559" s="35" t="n">
        <v>-0.109272433418333</v>
      </c>
      <c r="G1559" s="35" t="n">
        <v>0.714655002417764</v>
      </c>
      <c r="H1559" s="35" t="n">
        <v>0.817739090567991</v>
      </c>
      <c r="I1559" s="35" t="n">
        <v>0.742487452151443</v>
      </c>
      <c r="J1559" s="35" t="n">
        <v>0.107376732493623</v>
      </c>
      <c r="K1559" s="35" t="n">
        <v>-0.89225823603364</v>
      </c>
      <c r="L1559" s="35" t="n">
        <v>-1.09443677467449</v>
      </c>
      <c r="M1559" s="35" t="n">
        <v>0.379276806405917</v>
      </c>
    </row>
    <row r="1560" customFormat="false" ht="15" hidden="false" customHeight="false" outlineLevel="0" collapsed="false">
      <c r="A1560" s="2" t="n">
        <v>1556</v>
      </c>
      <c r="B1560" s="35" t="n">
        <v>0.992931523895761</v>
      </c>
      <c r="C1560" s="35" t="n">
        <v>-0.617357368204515</v>
      </c>
      <c r="D1560" s="35" t="n">
        <v>-1.07179432926075</v>
      </c>
      <c r="E1560" s="35" t="n">
        <v>-0.668763495927668</v>
      </c>
      <c r="F1560" s="35" t="n">
        <v>-0.0675211637442628</v>
      </c>
      <c r="G1560" s="35" t="n">
        <v>0.623180712306005</v>
      </c>
      <c r="H1560" s="35" t="n">
        <v>-0.859107494416108</v>
      </c>
      <c r="I1560" s="35" t="n">
        <v>0.122064509153453</v>
      </c>
      <c r="J1560" s="35" t="n">
        <v>1.36651860285575</v>
      </c>
      <c r="K1560" s="35" t="n">
        <v>-0.581991351885812</v>
      </c>
      <c r="L1560" s="35" t="n">
        <v>-1.01920819899008</v>
      </c>
      <c r="M1560" s="35" t="n">
        <v>0.233824142730632</v>
      </c>
      <c r="R1560" s="36" t="n">
        <v>118.634019861082</v>
      </c>
    </row>
    <row r="1561" customFormat="false" ht="15" hidden="false" customHeight="false" outlineLevel="0" collapsed="false">
      <c r="A1561" s="2" t="n">
        <v>1557</v>
      </c>
      <c r="B1561" s="35" t="n">
        <v>-0.828303409640513</v>
      </c>
      <c r="C1561" s="35" t="n">
        <v>-0.0694565654616903</v>
      </c>
      <c r="D1561" s="35" t="n">
        <v>-0.0324072992178261</v>
      </c>
      <c r="E1561" s="35" t="n">
        <v>1.13373383747327</v>
      </c>
      <c r="F1561" s="35" t="n">
        <v>-0.0293134103676058</v>
      </c>
      <c r="G1561" s="35" t="n">
        <v>-1.40130806626123</v>
      </c>
      <c r="H1561" s="35" t="n">
        <v>-0.773672699091663</v>
      </c>
      <c r="I1561" s="35" t="n">
        <v>-1.18302354994653</v>
      </c>
      <c r="J1561" s="35" t="n">
        <v>-0.502188343436951</v>
      </c>
      <c r="K1561" s="35" t="n">
        <v>-0.422772795604382</v>
      </c>
      <c r="L1561" s="35" t="n">
        <v>-0.92021468278491</v>
      </c>
      <c r="M1561" s="35" t="n">
        <v>0.0591212239120886</v>
      </c>
      <c r="R1561" s="36" t="n">
        <v>121.435789753053</v>
      </c>
    </row>
    <row r="1562" customFormat="false" ht="15" hidden="false" customHeight="false" outlineLevel="0" collapsed="false">
      <c r="A1562" s="2" t="n">
        <v>1558</v>
      </c>
      <c r="B1562" s="35" t="n">
        <v>-0.66446170994433</v>
      </c>
      <c r="C1562" s="35" t="n">
        <v>-0.804163625461693</v>
      </c>
      <c r="D1562" s="35" t="n">
        <v>-0.962389187875679</v>
      </c>
      <c r="E1562" s="35" t="n">
        <v>0.172784139828256</v>
      </c>
      <c r="F1562" s="35" t="n">
        <v>-1.78912642675201</v>
      </c>
      <c r="G1562" s="35" t="n">
        <v>0.889019853040062</v>
      </c>
      <c r="H1562" s="35" t="n">
        <v>-1.79750161502783</v>
      </c>
      <c r="I1562" s="35" t="n">
        <v>0.56142179975421</v>
      </c>
      <c r="J1562" s="35" t="n">
        <v>0.447724105602392</v>
      </c>
      <c r="K1562" s="35" t="n">
        <v>-0.187814684028231</v>
      </c>
      <c r="L1562" s="35" t="n">
        <v>-0.431794501018812</v>
      </c>
      <c r="M1562" s="35" t="n">
        <v>0.370486849123387</v>
      </c>
    </row>
    <row r="1563" customFormat="false" ht="15" hidden="false" customHeight="false" outlineLevel="0" collapsed="false">
      <c r="A1563" s="2" t="n">
        <v>1559</v>
      </c>
      <c r="B1563" s="35" t="n">
        <v>0.881137580210362</v>
      </c>
      <c r="C1563" s="35" t="n">
        <v>-0.65527950366021</v>
      </c>
      <c r="D1563" s="35" t="n">
        <v>1.13203241571614</v>
      </c>
      <c r="E1563" s="35" t="n">
        <v>0.169650153587183</v>
      </c>
      <c r="F1563" s="35" t="n">
        <v>-0.366936822446595</v>
      </c>
      <c r="G1563" s="35" t="n">
        <v>0.399342251964561</v>
      </c>
      <c r="H1563" s="35" t="n">
        <v>0.242532835728385</v>
      </c>
      <c r="I1563" s="35" t="n">
        <v>1.30837343905288</v>
      </c>
      <c r="J1563" s="35" t="n">
        <v>-1.4114822474447</v>
      </c>
      <c r="K1563" s="35" t="n">
        <v>0.120233414245099</v>
      </c>
      <c r="L1563" s="35" t="n">
        <v>-1.17185019032697</v>
      </c>
      <c r="M1563" s="35" t="n">
        <v>0.360343530738115</v>
      </c>
    </row>
    <row r="1564" customFormat="false" ht="15" hidden="false" customHeight="false" outlineLevel="0" collapsed="false">
      <c r="A1564" s="2" t="n">
        <v>1560</v>
      </c>
      <c r="B1564" s="35" t="n">
        <v>-0.957030797441177</v>
      </c>
      <c r="C1564" s="35" t="n">
        <v>2.19657072136114</v>
      </c>
      <c r="D1564" s="35" t="n">
        <v>-0.606403592083307</v>
      </c>
      <c r="E1564" s="35" t="n">
        <v>2.19942513244308</v>
      </c>
      <c r="F1564" s="35" t="n">
        <v>0.133654995794942</v>
      </c>
      <c r="G1564" s="35" t="n">
        <v>1.18351652340374</v>
      </c>
      <c r="H1564" s="35" t="n">
        <v>1.62941479728119</v>
      </c>
      <c r="I1564" s="35" t="n">
        <v>-0.58557906606497</v>
      </c>
      <c r="J1564" s="35" t="n">
        <v>0.717492028515877</v>
      </c>
      <c r="K1564" s="35" t="n">
        <v>1.03353401947054</v>
      </c>
      <c r="L1564" s="35" t="n">
        <v>0.975567019441997</v>
      </c>
      <c r="M1564" s="35" t="n">
        <v>-0.0365487523772488</v>
      </c>
    </row>
    <row r="1565" customFormat="false" ht="15" hidden="false" customHeight="false" outlineLevel="0" collapsed="false">
      <c r="A1565" s="2" t="n">
        <v>1561</v>
      </c>
      <c r="B1565" s="35" t="n">
        <v>1.63286275906874</v>
      </c>
      <c r="C1565" s="35" t="n">
        <v>0.206907110354603</v>
      </c>
      <c r="D1565" s="35" t="n">
        <v>0.768525691019392</v>
      </c>
      <c r="E1565" s="35" t="n">
        <v>-0.794740085538198</v>
      </c>
      <c r="F1565" s="35" t="n">
        <v>1.00959465489592</v>
      </c>
      <c r="G1565" s="35" t="n">
        <v>-0.194154522678714</v>
      </c>
      <c r="H1565" s="35" t="n">
        <v>-0.494807368812442</v>
      </c>
      <c r="I1565" s="35" t="n">
        <v>0.531667958339844</v>
      </c>
      <c r="J1565" s="35" t="n">
        <v>-0.126374001376766</v>
      </c>
      <c r="K1565" s="35" t="n">
        <v>-1.3630476133482</v>
      </c>
      <c r="L1565" s="35" t="n">
        <v>0.254600370833337</v>
      </c>
      <c r="M1565" s="35" t="n">
        <v>1.25113645957529</v>
      </c>
    </row>
    <row r="1566" customFormat="false" ht="15" hidden="false" customHeight="false" outlineLevel="0" collapsed="false">
      <c r="A1566" s="2" t="n">
        <v>1562</v>
      </c>
      <c r="B1566" s="35" t="n">
        <v>-0.156556269543362</v>
      </c>
      <c r="C1566" s="35" t="n">
        <v>0.953083913573272</v>
      </c>
      <c r="D1566" s="35" t="n">
        <v>0.189719804990264</v>
      </c>
      <c r="E1566" s="35" t="n">
        <v>-0.224042544653652</v>
      </c>
      <c r="F1566" s="35" t="n">
        <v>1.38194075738571</v>
      </c>
      <c r="G1566" s="35" t="n">
        <v>-0.0926794302394611</v>
      </c>
      <c r="H1566" s="35" t="n">
        <v>-1.27041875962475</v>
      </c>
      <c r="I1566" s="35" t="n">
        <v>-0.199551298292387</v>
      </c>
      <c r="J1566" s="35" t="n">
        <v>-1.06105598152369</v>
      </c>
      <c r="K1566" s="35" t="n">
        <v>-0.0437726543516481</v>
      </c>
      <c r="L1566" s="35" t="n">
        <v>0.786939270874336</v>
      </c>
      <c r="M1566" s="35" t="n">
        <v>0.840478390144707</v>
      </c>
    </row>
    <row r="1567" customFormat="false" ht="15" hidden="false" customHeight="false" outlineLevel="0" collapsed="false">
      <c r="A1567" s="2" t="n">
        <v>1563</v>
      </c>
      <c r="B1567" s="35" t="n">
        <v>0.447912243718664</v>
      </c>
      <c r="C1567" s="35" t="n">
        <v>1.30742636819986</v>
      </c>
      <c r="D1567" s="35" t="n">
        <v>-0.850258400267032</v>
      </c>
      <c r="E1567" s="35" t="n">
        <v>0.339132701076545</v>
      </c>
      <c r="F1567" s="35" t="n">
        <v>-0.656760432656575</v>
      </c>
      <c r="G1567" s="35" t="n">
        <v>0.088275826695226</v>
      </c>
      <c r="H1567" s="35" t="n">
        <v>-0.479657684089698</v>
      </c>
      <c r="I1567" s="35" t="n">
        <v>0.405760035487566</v>
      </c>
      <c r="J1567" s="35" t="n">
        <v>-1.38226530800136</v>
      </c>
      <c r="K1567" s="35" t="n">
        <v>0.459754783989564</v>
      </c>
      <c r="L1567" s="35" t="n">
        <v>-2.07943097937368</v>
      </c>
      <c r="M1567" s="35" t="n">
        <v>0.144684856739111</v>
      </c>
    </row>
    <row r="1568" customFormat="false" ht="15" hidden="false" customHeight="false" outlineLevel="0" collapsed="false">
      <c r="A1568" s="2" t="n">
        <v>1564</v>
      </c>
      <c r="B1568" s="35" t="n">
        <v>-0.573319100207742</v>
      </c>
      <c r="C1568" s="35" t="n">
        <v>2.63232413259281</v>
      </c>
      <c r="D1568" s="35" t="n">
        <v>0.64456157719221</v>
      </c>
      <c r="E1568" s="35" t="n">
        <v>-0.230538208322972</v>
      </c>
      <c r="F1568" s="35" t="n">
        <v>0.401476306991235</v>
      </c>
      <c r="G1568" s="35" t="n">
        <v>0.401896890010908</v>
      </c>
      <c r="H1568" s="35" t="n">
        <v>1.39000091622037</v>
      </c>
      <c r="I1568" s="35" t="n">
        <v>-0.193264353244376</v>
      </c>
      <c r="J1568" s="35" t="n">
        <v>0.117835261610537</v>
      </c>
      <c r="K1568" s="35" t="n">
        <v>0.475451387916655</v>
      </c>
      <c r="L1568" s="35" t="n">
        <v>-0.218333829987976</v>
      </c>
      <c r="M1568" s="35" t="n">
        <v>-0.909530568178785</v>
      </c>
    </row>
    <row r="1569" customFormat="false" ht="15" hidden="false" customHeight="false" outlineLevel="0" collapsed="false">
      <c r="A1569" s="2" t="n">
        <v>1565</v>
      </c>
      <c r="B1569" s="35" t="n">
        <v>1.73353694705953</v>
      </c>
      <c r="C1569" s="35" t="n">
        <v>-0.0342721384944336</v>
      </c>
      <c r="D1569" s="35" t="n">
        <v>0.445075861547079</v>
      </c>
      <c r="E1569" s="35" t="n">
        <v>0.64511491294127</v>
      </c>
      <c r="F1569" s="35" t="n">
        <v>0.936751217543104</v>
      </c>
      <c r="G1569" s="35" t="n">
        <v>-2.13754809714091</v>
      </c>
      <c r="H1569" s="35" t="n">
        <v>0.531404296276503</v>
      </c>
      <c r="I1569" s="35" t="n">
        <v>-0.904647776822785</v>
      </c>
      <c r="J1569" s="35" t="n">
        <v>-1.34035049445246</v>
      </c>
      <c r="K1569" s="35" t="n">
        <v>-1.00185817298443</v>
      </c>
      <c r="L1569" s="35" t="n">
        <v>-0.633886790417458</v>
      </c>
      <c r="M1569" s="35" t="n">
        <v>-2.10067034863634</v>
      </c>
    </row>
    <row r="1570" customFormat="false" ht="15" hidden="false" customHeight="false" outlineLevel="0" collapsed="false">
      <c r="A1570" s="2" t="n">
        <v>1566</v>
      </c>
      <c r="B1570" s="35" t="n">
        <v>-0.563057107922952</v>
      </c>
      <c r="C1570" s="35" t="n">
        <v>0.289128434579311</v>
      </c>
      <c r="D1570" s="35" t="n">
        <v>1.77726029185018</v>
      </c>
      <c r="E1570" s="35" t="n">
        <v>0.509280182709599</v>
      </c>
      <c r="F1570" s="35" t="n">
        <v>-1.83387809894303</v>
      </c>
      <c r="G1570" s="35" t="n">
        <v>0.0914503877249743</v>
      </c>
      <c r="H1570" s="35" t="n">
        <v>1.57346160827509</v>
      </c>
      <c r="I1570" s="35" t="n">
        <v>0.288861549249329</v>
      </c>
      <c r="J1570" s="35" t="n">
        <v>0.286777610044234</v>
      </c>
      <c r="K1570" s="35" t="n">
        <v>-0.450126918401445</v>
      </c>
      <c r="L1570" s="35" t="n">
        <v>0.926541012004211</v>
      </c>
      <c r="M1570" s="35" t="n">
        <v>0.429167140934081</v>
      </c>
    </row>
    <row r="1571" customFormat="false" ht="15" hidden="false" customHeight="false" outlineLevel="0" collapsed="false">
      <c r="A1571" s="2" t="n">
        <v>1567</v>
      </c>
      <c r="B1571" s="35" t="n">
        <v>1.36518780664443</v>
      </c>
      <c r="C1571" s="35" t="n">
        <v>1.15538150438466</v>
      </c>
      <c r="D1571" s="35" t="n">
        <v>0.555481835217832</v>
      </c>
      <c r="E1571" s="35" t="n">
        <v>0.10014748452604</v>
      </c>
      <c r="F1571" s="35" t="n">
        <v>0.790871970553784</v>
      </c>
      <c r="G1571" s="35" t="n">
        <v>0.248486743432028</v>
      </c>
      <c r="H1571" s="35" t="n">
        <v>0.183907443873839</v>
      </c>
      <c r="I1571" s="35" t="n">
        <v>-0.078489078518188</v>
      </c>
      <c r="J1571" s="35" t="n">
        <v>0.0109447794473617</v>
      </c>
      <c r="K1571" s="35" t="n">
        <v>-1.15647770522757</v>
      </c>
      <c r="L1571" s="35" t="n">
        <v>0.0638735580363724</v>
      </c>
      <c r="M1571" s="35" t="n">
        <v>0.711688650734553</v>
      </c>
      <c r="W1571" s="36" t="n">
        <v>97.1321789690201</v>
      </c>
    </row>
    <row r="1572" customFormat="false" ht="15" hidden="false" customHeight="false" outlineLevel="0" collapsed="false">
      <c r="A1572" s="2" t="n">
        <v>1568</v>
      </c>
      <c r="B1572" s="35" t="n">
        <v>-0.491565382091527</v>
      </c>
      <c r="C1572" s="35" t="n">
        <v>2.66451571098111</v>
      </c>
      <c r="D1572" s="35" t="n">
        <v>-0.992786974798449</v>
      </c>
      <c r="E1572" s="35" t="n">
        <v>-0.443304512342215</v>
      </c>
      <c r="F1572" s="35" t="n">
        <v>0.733335911608949</v>
      </c>
      <c r="G1572" s="35" t="n">
        <v>-0.88228987650927</v>
      </c>
      <c r="H1572" s="35" t="n">
        <v>1.44831257446722</v>
      </c>
      <c r="I1572" s="35" t="n">
        <v>0.487474590912885</v>
      </c>
      <c r="J1572" s="35" t="n">
        <v>-0.457020428671448</v>
      </c>
      <c r="K1572" s="35" t="n">
        <v>-0.213946015565166</v>
      </c>
      <c r="L1572" s="35" t="n">
        <v>0.978189780714355</v>
      </c>
      <c r="M1572" s="35" t="n">
        <v>0.464597681399945</v>
      </c>
    </row>
    <row r="1573" customFormat="false" ht="15" hidden="false" customHeight="false" outlineLevel="0" collapsed="false">
      <c r="A1573" s="2" t="n">
        <v>1569</v>
      </c>
      <c r="B1573" s="35" t="n">
        <v>0.433244589338318</v>
      </c>
      <c r="C1573" s="35" t="n">
        <v>-0.596828928895289</v>
      </c>
      <c r="D1573" s="35" t="n">
        <v>0.699742603857549</v>
      </c>
      <c r="E1573" s="35" t="n">
        <v>1.6367652929635</v>
      </c>
      <c r="F1573" s="35" t="n">
        <v>0.513732374125846</v>
      </c>
      <c r="G1573" s="35" t="n">
        <v>-1.69301927243314</v>
      </c>
      <c r="H1573" s="35" t="n">
        <v>0.164017757954485</v>
      </c>
      <c r="I1573" s="35" t="n">
        <v>0.270689952838395</v>
      </c>
      <c r="J1573" s="35" t="n">
        <v>-0.331471200861462</v>
      </c>
      <c r="K1573" s="35" t="n">
        <v>-2.29070379470398</v>
      </c>
      <c r="L1573" s="35" t="n">
        <v>-0.279174236694279</v>
      </c>
      <c r="M1573" s="35" t="n">
        <v>0.828863003743422</v>
      </c>
      <c r="Q1573" s="36" t="n">
        <v>111.698920118744</v>
      </c>
      <c r="Y1573" s="36" t="n">
        <v>175.571322013757</v>
      </c>
    </row>
    <row r="1574" customFormat="false" ht="15" hidden="false" customHeight="false" outlineLevel="0" collapsed="false">
      <c r="A1574" s="2" t="n">
        <v>1570</v>
      </c>
      <c r="B1574" s="35" t="n">
        <v>-0.843168318691315</v>
      </c>
      <c r="C1574" s="35" t="n">
        <v>0.704126562025965</v>
      </c>
      <c r="D1574" s="35" t="n">
        <v>0.200830761855212</v>
      </c>
      <c r="E1574" s="35" t="n">
        <v>-0.490151021846516</v>
      </c>
      <c r="F1574" s="35" t="n">
        <v>-0.667929407302022</v>
      </c>
      <c r="G1574" s="35" t="n">
        <v>-2.52016770412785</v>
      </c>
      <c r="H1574" s="35" t="n">
        <v>-0.244804040054577</v>
      </c>
      <c r="I1574" s="35" t="n">
        <v>0.972504622529568</v>
      </c>
      <c r="J1574" s="35" t="n">
        <v>1.72323668724175</v>
      </c>
      <c r="K1574" s="35" t="n">
        <v>-0.0487115225222163</v>
      </c>
      <c r="L1574" s="35" t="n">
        <v>-0.437143850634554</v>
      </c>
      <c r="M1574" s="35" t="n">
        <v>-0.850904089744154</v>
      </c>
    </row>
    <row r="1575" customFormat="false" ht="15" hidden="false" customHeight="false" outlineLevel="0" collapsed="false">
      <c r="A1575" s="2" t="n">
        <v>1571</v>
      </c>
      <c r="B1575" s="35" t="n">
        <v>0.813468681655686</v>
      </c>
      <c r="C1575" s="35" t="n">
        <v>-1.90706892133179</v>
      </c>
      <c r="D1575" s="35" t="n">
        <v>-0.691762485205905</v>
      </c>
      <c r="E1575" s="35" t="n">
        <v>-1.70129477938066</v>
      </c>
      <c r="F1575" s="35" t="n">
        <v>0.0944492771925267</v>
      </c>
      <c r="G1575" s="35" t="n">
        <v>0.659710834354794</v>
      </c>
      <c r="H1575" s="35" t="n">
        <v>-1.81056292633669</v>
      </c>
      <c r="I1575" s="35" t="n">
        <v>1.32015473516386</v>
      </c>
      <c r="J1575" s="35" t="n">
        <v>-1.66028116700987</v>
      </c>
      <c r="K1575" s="35" t="n">
        <v>-0.895266003539964</v>
      </c>
      <c r="L1575" s="35" t="n">
        <v>-0.767648105154097</v>
      </c>
      <c r="M1575" s="35" t="n">
        <v>2.02851745491696</v>
      </c>
    </row>
    <row r="1576" customFormat="false" ht="15" hidden="false" customHeight="false" outlineLevel="0" collapsed="false">
      <c r="A1576" s="2" t="n">
        <v>1572</v>
      </c>
      <c r="B1576" s="35" t="n">
        <v>1.62352274563994</v>
      </c>
      <c r="C1576" s="35" t="n">
        <v>-2.04109804748302</v>
      </c>
      <c r="D1576" s="35" t="n">
        <v>-0.484212440559723</v>
      </c>
      <c r="E1576" s="35" t="n">
        <v>-0.37541791330351</v>
      </c>
      <c r="F1576" s="35" t="n">
        <v>-0.848376693532371</v>
      </c>
      <c r="G1576" s="35" t="n">
        <v>0.430339278414988</v>
      </c>
      <c r="H1576" s="35" t="n">
        <v>-0.148918084369827</v>
      </c>
      <c r="I1576" s="35" t="n">
        <v>-0.765782541431558</v>
      </c>
      <c r="J1576" s="35" t="n">
        <v>1.52751542094969</v>
      </c>
      <c r="K1576" s="35" t="n">
        <v>-1.1633208207204</v>
      </c>
      <c r="L1576" s="35" t="n">
        <v>-0.357203130936679</v>
      </c>
      <c r="M1576" s="35" t="n">
        <v>1.36619049347526</v>
      </c>
    </row>
    <row r="1577" customFormat="false" ht="15" hidden="false" customHeight="false" outlineLevel="0" collapsed="false">
      <c r="A1577" s="2" t="n">
        <v>1573</v>
      </c>
      <c r="B1577" s="35" t="n">
        <v>-0.483330625363949</v>
      </c>
      <c r="C1577" s="35" t="n">
        <v>-1.72728313212091</v>
      </c>
      <c r="D1577" s="35" t="n">
        <v>0.0922774830315231</v>
      </c>
      <c r="E1577" s="35" t="n">
        <v>0.335085703522257</v>
      </c>
      <c r="F1577" s="35" t="n">
        <v>-0.32172633611745</v>
      </c>
      <c r="G1577" s="35" t="n">
        <v>-0.0895932361571619</v>
      </c>
      <c r="H1577" s="35" t="n">
        <v>0.531688341473079</v>
      </c>
      <c r="I1577" s="35" t="n">
        <v>1.67772573386832</v>
      </c>
      <c r="J1577" s="35" t="n">
        <v>0.434581821715586</v>
      </c>
      <c r="K1577" s="35" t="n">
        <v>-0.639602496392489</v>
      </c>
      <c r="L1577" s="35" t="n">
        <v>0.20318423616729</v>
      </c>
      <c r="M1577" s="35" t="n">
        <v>1.67989889336753</v>
      </c>
    </row>
    <row r="1578" customFormat="false" ht="15" hidden="false" customHeight="false" outlineLevel="0" collapsed="false">
      <c r="A1578" s="2" t="n">
        <v>1574</v>
      </c>
      <c r="B1578" s="35" t="n">
        <v>1.89810271901626</v>
      </c>
      <c r="C1578" s="35" t="n">
        <v>0.695781983602104</v>
      </c>
      <c r="D1578" s="35" t="n">
        <v>0.879957745758789</v>
      </c>
      <c r="E1578" s="35" t="n">
        <v>1.00653320518623</v>
      </c>
      <c r="F1578" s="35" t="n">
        <v>-1.66811006236532</v>
      </c>
      <c r="G1578" s="35" t="n">
        <v>0.22832771028094</v>
      </c>
      <c r="H1578" s="35" t="n">
        <v>0.0224950629268144</v>
      </c>
      <c r="I1578" s="35" t="n">
        <v>-1.25165813675308</v>
      </c>
      <c r="J1578" s="35" t="n">
        <v>-0.842716724002078</v>
      </c>
      <c r="K1578" s="35" t="n">
        <v>0.964109937466763</v>
      </c>
      <c r="L1578" s="35" t="n">
        <v>0.0865720598532943</v>
      </c>
      <c r="M1578" s="35" t="n">
        <v>0.0569462542650806</v>
      </c>
    </row>
    <row r="1579" customFormat="false" ht="15" hidden="false" customHeight="false" outlineLevel="0" collapsed="false">
      <c r="A1579" s="2" t="n">
        <v>1575</v>
      </c>
      <c r="B1579" s="35" t="n">
        <v>0.141067469486487</v>
      </c>
      <c r="C1579" s="35" t="n">
        <v>1.36583590436151</v>
      </c>
      <c r="D1579" s="35" t="n">
        <v>0.869599139841314</v>
      </c>
      <c r="E1579" s="35" t="n">
        <v>-0.551993726118325</v>
      </c>
      <c r="F1579" s="35" t="n">
        <v>0.293148088021043</v>
      </c>
      <c r="G1579" s="35" t="n">
        <v>0.148445977877084</v>
      </c>
      <c r="H1579" s="35" t="n">
        <v>-2.41623580037007</v>
      </c>
      <c r="I1579" s="35" t="n">
        <v>0.463937359433177</v>
      </c>
      <c r="J1579" s="35" t="n">
        <v>-0.334637814150804</v>
      </c>
      <c r="K1579" s="35" t="n">
        <v>0.242817613254174</v>
      </c>
      <c r="L1579" s="35" t="n">
        <v>-0.9860960927821</v>
      </c>
      <c r="M1579" s="35" t="n">
        <v>-1.25357071092501</v>
      </c>
    </row>
    <row r="1580" customFormat="false" ht="15" hidden="false" customHeight="false" outlineLevel="0" collapsed="false">
      <c r="A1580" s="2" t="n">
        <v>1576</v>
      </c>
      <c r="B1580" s="35" t="n">
        <v>-0.704012410419455</v>
      </c>
      <c r="C1580" s="35" t="n">
        <v>0.777671219684221</v>
      </c>
      <c r="D1580" s="35" t="n">
        <v>1.36472326274295</v>
      </c>
      <c r="E1580" s="35" t="n">
        <v>1.62131311366287</v>
      </c>
      <c r="F1580" s="35" t="n">
        <v>0.986959262531021</v>
      </c>
      <c r="G1580" s="35" t="n">
        <v>-0.745608079276741</v>
      </c>
      <c r="H1580" s="35" t="n">
        <v>1.77883093820004</v>
      </c>
      <c r="I1580" s="35" t="n">
        <v>1.82059463306195</v>
      </c>
      <c r="J1580" s="35" t="n">
        <v>-0.887216081281104</v>
      </c>
      <c r="K1580" s="35" t="n">
        <v>-0.0481523492281964</v>
      </c>
      <c r="L1580" s="35" t="n">
        <v>-0.140220099314423</v>
      </c>
      <c r="M1580" s="35" t="n">
        <v>2.20570685205404</v>
      </c>
    </row>
    <row r="1581" customFormat="false" ht="15" hidden="false" customHeight="false" outlineLevel="0" collapsed="false">
      <c r="A1581" s="2" t="n">
        <v>1577</v>
      </c>
      <c r="B1581" s="35" t="n">
        <v>0.31492454867445</v>
      </c>
      <c r="C1581" s="35" t="n">
        <v>-0.95776304755534</v>
      </c>
      <c r="D1581" s="35" t="n">
        <v>-1.0447055892295</v>
      </c>
      <c r="E1581" s="35" t="n">
        <v>0.729401240888676</v>
      </c>
      <c r="F1581" s="35" t="n">
        <v>-1.98621350392288</v>
      </c>
      <c r="G1581" s="35" t="n">
        <v>-0.243724374509853</v>
      </c>
      <c r="H1581" s="35" t="n">
        <v>-0.594054531596143</v>
      </c>
      <c r="I1581" s="35" t="n">
        <v>0.518175889509346</v>
      </c>
      <c r="J1581" s="35" t="n">
        <v>0.816542195925899</v>
      </c>
      <c r="K1581" s="35" t="n">
        <v>-0.179402897445134</v>
      </c>
      <c r="L1581" s="35" t="n">
        <v>0.888869973302506</v>
      </c>
      <c r="M1581" s="35" t="n">
        <v>0.469128140175148</v>
      </c>
    </row>
    <row r="1582" customFormat="false" ht="15" hidden="false" customHeight="false" outlineLevel="0" collapsed="false">
      <c r="A1582" s="2" t="n">
        <v>1578</v>
      </c>
      <c r="B1582" s="35" t="n">
        <v>-0.409002939285727</v>
      </c>
      <c r="C1582" s="35" t="n">
        <v>-1.62985867917937</v>
      </c>
      <c r="D1582" s="35" t="n">
        <v>2.29106723016767</v>
      </c>
      <c r="E1582" s="35" t="n">
        <v>0.113326974553558</v>
      </c>
      <c r="F1582" s="35" t="n">
        <v>-0.479833776707704</v>
      </c>
      <c r="G1582" s="35" t="n">
        <v>-0.766357405197208</v>
      </c>
      <c r="H1582" s="35" t="n">
        <v>0.302527330555013</v>
      </c>
      <c r="I1582" s="35" t="n">
        <v>1.01711789240812</v>
      </c>
      <c r="J1582" s="35" t="n">
        <v>-0.605350193153564</v>
      </c>
      <c r="K1582" s="35" t="n">
        <v>-0.274820710601918</v>
      </c>
      <c r="L1582" s="35" t="n">
        <v>0.664496125525409</v>
      </c>
      <c r="M1582" s="35" t="n">
        <v>-0.597308833675701</v>
      </c>
    </row>
    <row r="1583" customFormat="false" ht="15" hidden="false" customHeight="false" outlineLevel="0" collapsed="false">
      <c r="A1583" s="2" t="n">
        <v>1579</v>
      </c>
      <c r="B1583" s="35" t="n">
        <v>0.281830778330717</v>
      </c>
      <c r="C1583" s="35" t="n">
        <v>1.07927485702468</v>
      </c>
      <c r="D1583" s="35" t="n">
        <v>0.184624684179553</v>
      </c>
      <c r="E1583" s="35" t="n">
        <v>-1.54554716703127</v>
      </c>
      <c r="F1583" s="35" t="n">
        <v>0.0235253024326113</v>
      </c>
      <c r="G1583" s="35" t="n">
        <v>1.89691305434234</v>
      </c>
      <c r="H1583" s="35" t="n">
        <v>-1.07682316865738</v>
      </c>
      <c r="I1583" s="35" t="n">
        <v>-1.74460277208545</v>
      </c>
      <c r="J1583" s="35" t="n">
        <v>-1.39528913947809</v>
      </c>
      <c r="K1583" s="35" t="n">
        <v>-0.391847792978946</v>
      </c>
      <c r="L1583" s="35" t="n">
        <v>-0.131651229376913</v>
      </c>
      <c r="M1583" s="35" t="n">
        <v>3.22448942866185</v>
      </c>
      <c r="S1583" s="36" t="n">
        <v>93.0683522281729</v>
      </c>
    </row>
    <row r="1584" customFormat="false" ht="15" hidden="false" customHeight="false" outlineLevel="0" collapsed="false">
      <c r="A1584" s="2" t="n">
        <v>1580</v>
      </c>
      <c r="B1584" s="35" t="n">
        <v>-0.459543323530011</v>
      </c>
      <c r="C1584" s="35" t="n">
        <v>1.29703669197084</v>
      </c>
      <c r="D1584" s="35" t="n">
        <v>0.0335934088439078</v>
      </c>
      <c r="E1584" s="35" t="n">
        <v>-0.117814563835902</v>
      </c>
      <c r="F1584" s="35" t="n">
        <v>-0.0713750073703566</v>
      </c>
      <c r="G1584" s="35" t="n">
        <v>-1.48028035463074</v>
      </c>
      <c r="H1584" s="35" t="n">
        <v>0.371712261137781</v>
      </c>
      <c r="I1584" s="35" t="n">
        <v>0.496124640937213</v>
      </c>
      <c r="J1584" s="35" t="n">
        <v>0.0196677695335403</v>
      </c>
      <c r="K1584" s="35" t="n">
        <v>-0.00800850973055509</v>
      </c>
      <c r="L1584" s="35" t="n">
        <v>-0.0607516832463924</v>
      </c>
      <c r="M1584" s="35" t="n">
        <v>1.7491653498269</v>
      </c>
    </row>
    <row r="1585" customFormat="false" ht="15" hidden="false" customHeight="false" outlineLevel="0" collapsed="false">
      <c r="A1585" s="2" t="n">
        <v>1581</v>
      </c>
      <c r="B1585" s="35" t="n">
        <v>-1.55274372824857</v>
      </c>
      <c r="C1585" s="35" t="n">
        <v>-0.784325941052718</v>
      </c>
      <c r="D1585" s="35" t="n">
        <v>0.756593127106847</v>
      </c>
      <c r="E1585" s="35" t="n">
        <v>0.327844249828218</v>
      </c>
      <c r="F1585" s="35" t="n">
        <v>-2.53355884921113</v>
      </c>
      <c r="G1585" s="35" t="n">
        <v>-1.50536673615072</v>
      </c>
      <c r="H1585" s="35" t="n">
        <v>0.807559953434396</v>
      </c>
      <c r="I1585" s="35" t="n">
        <v>-1.59839747123172</v>
      </c>
      <c r="J1585" s="35" t="n">
        <v>-0.37436033456782</v>
      </c>
      <c r="K1585" s="35" t="n">
        <v>1.40519890069568</v>
      </c>
      <c r="L1585" s="35" t="n">
        <v>0.512340921183455</v>
      </c>
      <c r="M1585" s="35" t="n">
        <v>0.872614430337361</v>
      </c>
      <c r="U1585" s="36" t="n">
        <v>102.188923135569</v>
      </c>
    </row>
    <row r="1586" customFormat="false" ht="15" hidden="false" customHeight="false" outlineLevel="0" collapsed="false">
      <c r="A1586" s="2" t="n">
        <v>1582</v>
      </c>
      <c r="B1586" s="35" t="n">
        <v>1.30166347271042</v>
      </c>
      <c r="C1586" s="35" t="n">
        <v>-0.0587482297393691</v>
      </c>
      <c r="D1586" s="35" t="n">
        <v>1.11885063669047</v>
      </c>
      <c r="E1586" s="35" t="n">
        <v>-1.68186535215158</v>
      </c>
      <c r="F1586" s="35" t="n">
        <v>-2.11578394410883</v>
      </c>
      <c r="G1586" s="35" t="n">
        <v>-0.161758750294281</v>
      </c>
      <c r="H1586" s="35" t="n">
        <v>0.00901922241796715</v>
      </c>
      <c r="I1586" s="35" t="n">
        <v>-0.798958473162014</v>
      </c>
      <c r="J1586" s="35" t="n">
        <v>0.0897541490467239</v>
      </c>
      <c r="K1586" s="35" t="n">
        <v>-0.407711511001844</v>
      </c>
      <c r="L1586" s="35" t="n">
        <v>0.268438397032185</v>
      </c>
      <c r="M1586" s="35" t="n">
        <v>0.168919130168099</v>
      </c>
    </row>
    <row r="1587" customFormat="false" ht="15" hidden="false" customHeight="false" outlineLevel="0" collapsed="false">
      <c r="A1587" s="2" t="n">
        <v>1583</v>
      </c>
      <c r="B1587" s="35" t="n">
        <v>0.280078776360129</v>
      </c>
      <c r="C1587" s="35" t="n">
        <v>1.54863288314491</v>
      </c>
      <c r="D1587" s="35" t="n">
        <v>0.762046973129654</v>
      </c>
      <c r="E1587" s="35" t="n">
        <v>0.497124361833935</v>
      </c>
      <c r="F1587" s="35" t="n">
        <v>1.02094962486266</v>
      </c>
      <c r="G1587" s="35" t="n">
        <v>-0.293459764355445</v>
      </c>
      <c r="H1587" s="35" t="n">
        <v>-0.633903943843011</v>
      </c>
      <c r="I1587" s="35" t="n">
        <v>0.512116782284404</v>
      </c>
      <c r="J1587" s="35" t="n">
        <v>-1.5315838583074</v>
      </c>
      <c r="K1587" s="35" t="n">
        <v>-0.222367302632012</v>
      </c>
      <c r="L1587" s="35" t="n">
        <v>1.50613246126145</v>
      </c>
      <c r="M1587" s="35" t="n">
        <v>0.081693579618069</v>
      </c>
      <c r="W1587" s="36" t="n">
        <v>147.598940715951</v>
      </c>
    </row>
    <row r="1588" customFormat="false" ht="15" hidden="false" customHeight="false" outlineLevel="0" collapsed="false">
      <c r="A1588" s="2" t="n">
        <v>1584</v>
      </c>
      <c r="B1588" s="35" t="n">
        <v>-0.30848157925269</v>
      </c>
      <c r="C1588" s="35" t="n">
        <v>-0.193938491111347</v>
      </c>
      <c r="D1588" s="35" t="n">
        <v>0.927253062349238</v>
      </c>
      <c r="E1588" s="35" t="n">
        <v>-0.948970315424748</v>
      </c>
      <c r="F1588" s="35" t="n">
        <v>-0.342499817087011</v>
      </c>
      <c r="G1588" s="35" t="n">
        <v>-0.785109278303707</v>
      </c>
      <c r="H1588" s="35" t="n">
        <v>-0.515825229010195</v>
      </c>
      <c r="I1588" s="35" t="n">
        <v>-0.0694506524421165</v>
      </c>
      <c r="J1588" s="35" t="n">
        <v>0.20169785120316</v>
      </c>
      <c r="K1588" s="35" t="n">
        <v>-2.33006007640071</v>
      </c>
      <c r="L1588" s="35" t="n">
        <v>-0.283863573978319</v>
      </c>
      <c r="M1588" s="35" t="n">
        <v>-0.417959475187593</v>
      </c>
    </row>
    <row r="1589" customFormat="false" ht="15" hidden="false" customHeight="false" outlineLevel="0" collapsed="false">
      <c r="A1589" s="2" t="n">
        <v>1585</v>
      </c>
      <c r="B1589" s="35" t="n">
        <v>0.653027813391374</v>
      </c>
      <c r="C1589" s="35" t="n">
        <v>-1.27357109075895</v>
      </c>
      <c r="D1589" s="35" t="n">
        <v>-0.829597068943426</v>
      </c>
      <c r="E1589" s="35" t="n">
        <v>0.0215338531399788</v>
      </c>
      <c r="F1589" s="35" t="n">
        <v>-1.61561048502687</v>
      </c>
      <c r="G1589" s="35" t="n">
        <v>-2.09726656530268</v>
      </c>
      <c r="H1589" s="35" t="n">
        <v>1.52745635949546</v>
      </c>
      <c r="I1589" s="35" t="n">
        <v>-0.344888985809967</v>
      </c>
      <c r="J1589" s="35" t="n">
        <v>0.572925876564634</v>
      </c>
      <c r="K1589" s="35" t="n">
        <v>-0.0317836503635139</v>
      </c>
      <c r="L1589" s="35" t="n">
        <v>0.0810621993392758</v>
      </c>
      <c r="M1589" s="35" t="n">
        <v>1.08879247731155</v>
      </c>
    </row>
    <row r="1590" customFormat="false" ht="15" hidden="false" customHeight="false" outlineLevel="0" collapsed="false">
      <c r="A1590" s="2" t="n">
        <v>1586</v>
      </c>
      <c r="B1590" s="35" t="n">
        <v>-1.34920730543474</v>
      </c>
      <c r="C1590" s="35" t="n">
        <v>0.272732371653343</v>
      </c>
      <c r="D1590" s="35" t="n">
        <v>1.7220503413198</v>
      </c>
      <c r="E1590" s="35" t="n">
        <v>-0.424234149869542</v>
      </c>
      <c r="F1590" s="35" t="n">
        <v>0.264148856506451</v>
      </c>
      <c r="G1590" s="35" t="n">
        <v>-0.886626876915706</v>
      </c>
      <c r="H1590" s="35" t="n">
        <v>0.176769302397913</v>
      </c>
      <c r="I1590" s="35" t="n">
        <v>0.411391716063018</v>
      </c>
      <c r="J1590" s="35" t="n">
        <v>0.127419482259147</v>
      </c>
      <c r="K1590" s="35" t="n">
        <v>0.241600590892387</v>
      </c>
      <c r="L1590" s="35" t="n">
        <v>-1.37030292009037</v>
      </c>
      <c r="M1590" s="35" t="n">
        <v>-0.760763964301702</v>
      </c>
    </row>
    <row r="1591" customFormat="false" ht="15" hidden="false" customHeight="false" outlineLevel="0" collapsed="false">
      <c r="A1591" s="2" t="n">
        <v>1587</v>
      </c>
      <c r="B1591" s="35" t="n">
        <v>-0.201859137589044</v>
      </c>
      <c r="C1591" s="35" t="n">
        <v>1.11280399373679</v>
      </c>
      <c r="D1591" s="35" t="n">
        <v>-1.82455189822871</v>
      </c>
      <c r="E1591" s="35" t="n">
        <v>1.55597161471689</v>
      </c>
      <c r="F1591" s="35" t="n">
        <v>0.982327583508269</v>
      </c>
      <c r="G1591" s="35" t="n">
        <v>0.221920240237916</v>
      </c>
      <c r="H1591" s="35" t="n">
        <v>0.686926385121523</v>
      </c>
      <c r="I1591" s="35" t="n">
        <v>2.15862082885831</v>
      </c>
      <c r="J1591" s="35" t="n">
        <v>-0.185309720911194</v>
      </c>
      <c r="K1591" s="35" t="n">
        <v>-0.5130204971854</v>
      </c>
      <c r="L1591" s="35" t="n">
        <v>2.20473941972703</v>
      </c>
      <c r="M1591" s="35" t="n">
        <v>-1.28156320720457</v>
      </c>
      <c r="Q1591" s="36" t="n">
        <v>181.703122404425</v>
      </c>
    </row>
    <row r="1592" customFormat="false" ht="15" hidden="false" customHeight="false" outlineLevel="0" collapsed="false">
      <c r="A1592" s="2" t="n">
        <v>1588</v>
      </c>
      <c r="B1592" s="35" t="n">
        <v>0.746283315555979</v>
      </c>
      <c r="C1592" s="35" t="n">
        <v>-0.393696053403601</v>
      </c>
      <c r="D1592" s="35" t="n">
        <v>0.863521806599577</v>
      </c>
      <c r="E1592" s="35" t="n">
        <v>0.691121335800561</v>
      </c>
      <c r="F1592" s="35" t="n">
        <v>1.30361227708106</v>
      </c>
      <c r="G1592" s="35" t="n">
        <v>0.539450076938176</v>
      </c>
      <c r="H1592" s="35" t="n">
        <v>-1.13917527785281</v>
      </c>
      <c r="I1592" s="35" t="n">
        <v>0.959870602024404</v>
      </c>
      <c r="J1592" s="35" t="n">
        <v>1.15404575377777</v>
      </c>
      <c r="K1592" s="35" t="n">
        <v>-0.668222818062017</v>
      </c>
      <c r="L1592" s="35" t="n">
        <v>1.03668088452246</v>
      </c>
      <c r="M1592" s="35" t="n">
        <v>-0.0742584126547719</v>
      </c>
    </row>
    <row r="1593" customFormat="false" ht="15" hidden="false" customHeight="false" outlineLevel="0" collapsed="false">
      <c r="A1593" s="2" t="n">
        <v>1589</v>
      </c>
      <c r="B1593" s="35" t="n">
        <v>1.43953770115186</v>
      </c>
      <c r="C1593" s="35" t="n">
        <v>1.28716473247861</v>
      </c>
      <c r="D1593" s="35" t="n">
        <v>0.30167933166773</v>
      </c>
      <c r="E1593" s="35" t="n">
        <v>0.613806434457513</v>
      </c>
      <c r="F1593" s="35" t="n">
        <v>-1.40602187014183</v>
      </c>
      <c r="G1593" s="35" t="n">
        <v>0.942001381280701</v>
      </c>
      <c r="H1593" s="35" t="n">
        <v>-1.2688990086932</v>
      </c>
      <c r="I1593" s="35" t="n">
        <v>0.729919175716618</v>
      </c>
      <c r="J1593" s="35" t="n">
        <v>0.700703602079459</v>
      </c>
      <c r="K1593" s="35" t="n">
        <v>0.283988069325265</v>
      </c>
      <c r="L1593" s="35" t="n">
        <v>-1.20088057458684</v>
      </c>
      <c r="M1593" s="35" t="n">
        <v>-0.357778289097627</v>
      </c>
    </row>
    <row r="1594" customFormat="false" ht="15" hidden="false" customHeight="false" outlineLevel="0" collapsed="false">
      <c r="A1594" s="2" t="n">
        <v>1590</v>
      </c>
      <c r="B1594" s="35" t="n">
        <v>0.230934244122872</v>
      </c>
      <c r="C1594" s="35" t="n">
        <v>-1.07001975835697</v>
      </c>
      <c r="D1594" s="35" t="n">
        <v>-0.540850576306095</v>
      </c>
      <c r="E1594" s="35" t="n">
        <v>-0.55545584147735</v>
      </c>
      <c r="F1594" s="35" t="n">
        <v>-0.522472838819203</v>
      </c>
      <c r="G1594" s="35" t="n">
        <v>1.65496339451436</v>
      </c>
      <c r="H1594" s="35" t="n">
        <v>0.552193417177556</v>
      </c>
      <c r="I1594" s="35" t="n">
        <v>-0.616322330176856</v>
      </c>
      <c r="J1594" s="35" t="n">
        <v>0.722758896680682</v>
      </c>
      <c r="K1594" s="35" t="n">
        <v>0.603770401745327</v>
      </c>
      <c r="L1594" s="35" t="n">
        <v>-1.22873577132945</v>
      </c>
      <c r="M1594" s="35" t="n">
        <v>0.733883451539366</v>
      </c>
    </row>
    <row r="1595" customFormat="false" ht="15" hidden="false" customHeight="false" outlineLevel="0" collapsed="false">
      <c r="A1595" s="2" t="n">
        <v>1591</v>
      </c>
      <c r="B1595" s="35" t="n">
        <v>0.913105711144613</v>
      </c>
      <c r="C1595" s="35" t="n">
        <v>0.816321250158326</v>
      </c>
      <c r="D1595" s="35" t="n">
        <v>-0.654535899327913</v>
      </c>
      <c r="E1595" s="35" t="n">
        <v>2.33128189723971</v>
      </c>
      <c r="F1595" s="35" t="n">
        <v>1.38965018165587</v>
      </c>
      <c r="G1595" s="35" t="n">
        <v>0.747676189281452</v>
      </c>
      <c r="H1595" s="35" t="n">
        <v>-0.414710474264269</v>
      </c>
      <c r="I1595" s="35" t="n">
        <v>1.56204548548704</v>
      </c>
      <c r="J1595" s="35" t="n">
        <v>-0.740407707592666</v>
      </c>
      <c r="K1595" s="35" t="n">
        <v>1.31821627931313</v>
      </c>
      <c r="L1595" s="35" t="n">
        <v>1.46583486564846</v>
      </c>
      <c r="M1595" s="35" t="n">
        <v>-2.1328723204491</v>
      </c>
      <c r="U1595" s="36" t="n">
        <v>54.097572653759</v>
      </c>
      <c r="X1595" s="36" t="n">
        <v>67.6847640979054</v>
      </c>
    </row>
    <row r="1596" customFormat="false" ht="15" hidden="false" customHeight="false" outlineLevel="0" collapsed="false">
      <c r="A1596" s="2" t="n">
        <v>1592</v>
      </c>
      <c r="B1596" s="35" t="n">
        <v>-1.72563388845472</v>
      </c>
      <c r="C1596" s="35" t="n">
        <v>1.20314764466869</v>
      </c>
      <c r="D1596" s="35" t="n">
        <v>-0.175270433016476</v>
      </c>
      <c r="E1596" s="35" t="n">
        <v>1.72376215493635</v>
      </c>
      <c r="F1596" s="35" t="n">
        <v>-0.876647167919053</v>
      </c>
      <c r="G1596" s="35" t="n">
        <v>-0.277857181995962</v>
      </c>
      <c r="H1596" s="35" t="n">
        <v>0.471487591614116</v>
      </c>
      <c r="I1596" s="35" t="n">
        <v>-0.317314713850917</v>
      </c>
      <c r="J1596" s="35" t="n">
        <v>-0.110481431259099</v>
      </c>
      <c r="K1596" s="35" t="n">
        <v>-0.579514059777377</v>
      </c>
      <c r="L1596" s="35" t="n">
        <v>1.8270285425584</v>
      </c>
      <c r="M1596" s="35" t="n">
        <v>1.55152012311582</v>
      </c>
      <c r="P1596" s="36" t="n">
        <v>136.607462047523</v>
      </c>
    </row>
    <row r="1597" customFormat="false" ht="15" hidden="false" customHeight="false" outlineLevel="0" collapsed="false">
      <c r="A1597" s="2" t="n">
        <v>1593</v>
      </c>
      <c r="B1597" s="35" t="n">
        <v>0.0222014317786546</v>
      </c>
      <c r="C1597" s="35" t="n">
        <v>-1.68690103813609</v>
      </c>
      <c r="D1597" s="35" t="n">
        <v>1.1741074542811</v>
      </c>
      <c r="E1597" s="35" t="n">
        <v>-0.63682133727559</v>
      </c>
      <c r="F1597" s="35" t="n">
        <v>-1.01723806836029</v>
      </c>
      <c r="G1597" s="35" t="n">
        <v>1.29162696710997</v>
      </c>
      <c r="H1597" s="35" t="n">
        <v>2.53511103806822</v>
      </c>
      <c r="I1597" s="35" t="n">
        <v>-0.573917143568514</v>
      </c>
      <c r="J1597" s="35" t="n">
        <v>1.00910590475097</v>
      </c>
      <c r="K1597" s="35" t="n">
        <v>0.769151571003855</v>
      </c>
      <c r="L1597" s="35" t="n">
        <v>1.60580597078599</v>
      </c>
      <c r="M1597" s="35" t="n">
        <v>0.440854276026896</v>
      </c>
      <c r="T1597" s="36" t="n">
        <v>77.3307922245425</v>
      </c>
    </row>
    <row r="1598" customFormat="false" ht="15" hidden="false" customHeight="false" outlineLevel="0" collapsed="false">
      <c r="A1598" s="2" t="n">
        <v>1594</v>
      </c>
      <c r="B1598" s="35" t="n">
        <v>0.91800321653432</v>
      </c>
      <c r="C1598" s="35" t="n">
        <v>0.445944791201528</v>
      </c>
      <c r="D1598" s="35" t="n">
        <v>0.174227829723412</v>
      </c>
      <c r="E1598" s="35" t="n">
        <v>0.624838605468184</v>
      </c>
      <c r="F1598" s="35" t="n">
        <v>0.550050695071332</v>
      </c>
      <c r="G1598" s="35" t="n">
        <v>0.103858990957216</v>
      </c>
      <c r="H1598" s="35" t="n">
        <v>0.102442823522631</v>
      </c>
      <c r="I1598" s="35" t="n">
        <v>-0.623510258544085</v>
      </c>
      <c r="J1598" s="35" t="n">
        <v>-0.572642781319895</v>
      </c>
      <c r="K1598" s="35" t="n">
        <v>-2.25814034702065</v>
      </c>
      <c r="L1598" s="35" t="n">
        <v>-0.437442747377301</v>
      </c>
      <c r="M1598" s="35" t="n">
        <v>-1.32378547051503</v>
      </c>
    </row>
    <row r="1599" customFormat="false" ht="15" hidden="false" customHeight="false" outlineLevel="0" collapsed="false">
      <c r="A1599" s="2" t="n">
        <v>1595</v>
      </c>
      <c r="B1599" s="35" t="n">
        <v>1.38547108195178</v>
      </c>
      <c r="C1599" s="35" t="n">
        <v>-1.65759325870585</v>
      </c>
      <c r="D1599" s="35" t="n">
        <v>1.57318561508436</v>
      </c>
      <c r="E1599" s="35" t="n">
        <v>0.877777897574843</v>
      </c>
      <c r="F1599" s="35" t="n">
        <v>2.16577414000048</v>
      </c>
      <c r="G1599" s="35" t="n">
        <v>-0.740615636632649</v>
      </c>
      <c r="H1599" s="35" t="n">
        <v>1.74614247232574</v>
      </c>
      <c r="I1599" s="35" t="n">
        <v>0.52233188657628</v>
      </c>
      <c r="J1599" s="35" t="n">
        <v>-0.0215920125248631</v>
      </c>
      <c r="K1599" s="35" t="n">
        <v>-0.17507998180759</v>
      </c>
      <c r="L1599" s="35" t="n">
        <v>-1.03036530922991</v>
      </c>
      <c r="M1599" s="35" t="n">
        <v>-0.500436761818869</v>
      </c>
    </row>
    <row r="1600" customFormat="false" ht="15" hidden="false" customHeight="false" outlineLevel="0" collapsed="false">
      <c r="A1600" s="2" t="n">
        <v>1596</v>
      </c>
      <c r="B1600" s="35" t="n">
        <v>-1.15035036489225</v>
      </c>
      <c r="C1600" s="35" t="n">
        <v>-2.3494181597637</v>
      </c>
      <c r="D1600" s="35" t="n">
        <v>-0.593644410893464</v>
      </c>
      <c r="E1600" s="35" t="n">
        <v>-0.660185434499194</v>
      </c>
      <c r="F1600" s="35" t="n">
        <v>-1.24532486591119</v>
      </c>
      <c r="G1600" s="35" t="n">
        <v>-2.05114602399736</v>
      </c>
      <c r="H1600" s="35" t="n">
        <v>-1.1243197993124</v>
      </c>
      <c r="I1600" s="35" t="n">
        <v>0.0857159767020718</v>
      </c>
      <c r="J1600" s="35" t="n">
        <v>1.18428341828101</v>
      </c>
      <c r="K1600" s="35" t="n">
        <v>-1.70887134173903</v>
      </c>
      <c r="L1600" s="35" t="n">
        <v>-0.854330765405396</v>
      </c>
      <c r="M1600" s="35" t="n">
        <v>-1.11520852418848</v>
      </c>
      <c r="N1600" s="36" t="n">
        <v>97.4024487791257</v>
      </c>
      <c r="Y1600" s="36" t="n">
        <v>41.3849683098587</v>
      </c>
    </row>
    <row r="1601" customFormat="false" ht="15" hidden="false" customHeight="false" outlineLevel="0" collapsed="false">
      <c r="A1601" s="2" t="n">
        <v>1597</v>
      </c>
      <c r="B1601" s="35" t="n">
        <v>1.64926255059299</v>
      </c>
      <c r="C1601" s="35" t="n">
        <v>-1.07229082504393</v>
      </c>
      <c r="D1601" s="35" t="n">
        <v>-0.368892339751294</v>
      </c>
      <c r="E1601" s="35" t="n">
        <v>0.699799890401604</v>
      </c>
      <c r="F1601" s="35" t="n">
        <v>-0.861876598869135</v>
      </c>
      <c r="G1601" s="35" t="n">
        <v>0.0384328458452059</v>
      </c>
      <c r="H1601" s="35" t="n">
        <v>0.620936339860214</v>
      </c>
      <c r="I1601" s="35" t="n">
        <v>-0.213887552381095</v>
      </c>
      <c r="J1601" s="35" t="n">
        <v>1.69103293468297</v>
      </c>
      <c r="K1601" s="35" t="n">
        <v>1.08291276481818</v>
      </c>
      <c r="L1601" s="35" t="n">
        <v>-0.528844871926608</v>
      </c>
      <c r="M1601" s="35" t="n">
        <v>0.75202503528781</v>
      </c>
      <c r="O1601" s="36" t="n">
        <v>120.962656514127</v>
      </c>
      <c r="X1601" s="36" t="n">
        <v>35.2143533141624</v>
      </c>
    </row>
    <row r="1602" customFormat="false" ht="15" hidden="false" customHeight="false" outlineLevel="0" collapsed="false">
      <c r="A1602" s="2" t="n">
        <v>1598</v>
      </c>
      <c r="B1602" s="35" t="n">
        <v>2.55413494579888</v>
      </c>
      <c r="C1602" s="35" t="n">
        <v>0.468138489185166</v>
      </c>
      <c r="D1602" s="35" t="n">
        <v>-0.974318935381965</v>
      </c>
      <c r="E1602" s="35" t="n">
        <v>1.00543948497703</v>
      </c>
      <c r="F1602" s="35" t="n">
        <v>0.656196415636815</v>
      </c>
      <c r="G1602" s="35" t="n">
        <v>-1.63767592301039</v>
      </c>
      <c r="H1602" s="35" t="n">
        <v>1.0812081989696</v>
      </c>
      <c r="I1602" s="35" t="n">
        <v>-0.380925004715649</v>
      </c>
      <c r="J1602" s="35" t="n">
        <v>0.107501607434319</v>
      </c>
      <c r="K1602" s="35" t="n">
        <v>0.839352041582157</v>
      </c>
      <c r="L1602" s="35" t="n">
        <v>1.18170278154761</v>
      </c>
      <c r="M1602" s="35" t="n">
        <v>-1.51123888937832</v>
      </c>
    </row>
    <row r="1603" customFormat="false" ht="15" hidden="false" customHeight="false" outlineLevel="0" collapsed="false">
      <c r="A1603" s="2" t="n">
        <v>1599</v>
      </c>
      <c r="B1603" s="35" t="n">
        <v>0.250798751887952</v>
      </c>
      <c r="C1603" s="35" t="n">
        <v>-0.384467964170741</v>
      </c>
      <c r="D1603" s="35" t="n">
        <v>-0.0325527841482503</v>
      </c>
      <c r="E1603" s="35" t="n">
        <v>-1.2032705445565</v>
      </c>
      <c r="F1603" s="35" t="n">
        <v>-0.0461876638066222</v>
      </c>
      <c r="G1603" s="35" t="n">
        <v>1.75163356420689</v>
      </c>
      <c r="H1603" s="35" t="n">
        <v>1.24185423747717</v>
      </c>
      <c r="I1603" s="35" t="n">
        <v>0.00748607431748994</v>
      </c>
      <c r="J1603" s="35" t="n">
        <v>1.79954383815334</v>
      </c>
      <c r="K1603" s="35" t="n">
        <v>-1.31289405476988</v>
      </c>
      <c r="L1603" s="35" t="n">
        <v>-1.28814873667728</v>
      </c>
      <c r="M1603" s="35" t="n">
        <v>0.182664081071913</v>
      </c>
      <c r="V1603" s="36" t="n">
        <v>98.8669129250101</v>
      </c>
      <c r="W1603" s="36" t="n">
        <v>227.924331962504</v>
      </c>
    </row>
    <row r="1604" customFormat="false" ht="15" hidden="false" customHeight="false" outlineLevel="0" collapsed="false">
      <c r="A1604" s="2" t="n">
        <v>1600</v>
      </c>
      <c r="B1604" s="35" t="n">
        <v>-1.68558112607829</v>
      </c>
      <c r="C1604" s="35" t="n">
        <v>1.19327361095357</v>
      </c>
      <c r="D1604" s="35" t="n">
        <v>-0.559992868870332</v>
      </c>
      <c r="E1604" s="35" t="n">
        <v>-0.663640437597837</v>
      </c>
      <c r="F1604" s="35" t="n">
        <v>-1.11836399333745</v>
      </c>
      <c r="G1604" s="35" t="n">
        <v>0.0819456067848133</v>
      </c>
      <c r="H1604" s="35" t="n">
        <v>-0.414083677677747</v>
      </c>
      <c r="I1604" s="35" t="n">
        <v>-2.40358610799336</v>
      </c>
      <c r="J1604" s="35" t="n">
        <v>0.40928807470327</v>
      </c>
      <c r="K1604" s="35" t="n">
        <v>-0.970938115643672</v>
      </c>
      <c r="L1604" s="35" t="n">
        <v>1.55396238489356</v>
      </c>
      <c r="M1604" s="35" t="n">
        <v>-0.615688808967291</v>
      </c>
    </row>
    <row r="1605" customFormat="false" ht="15" hidden="false" customHeight="false" outlineLevel="0" collapsed="false">
      <c r="A1605" s="2" t="n">
        <v>1601</v>
      </c>
      <c r="B1605" s="35" t="n">
        <v>0.734551796043059</v>
      </c>
      <c r="C1605" s="35" t="n">
        <v>0.461471517379977</v>
      </c>
      <c r="D1605" s="35" t="n">
        <v>-0.581628740057671</v>
      </c>
      <c r="E1605" s="35" t="n">
        <v>0.808398562745603</v>
      </c>
      <c r="F1605" s="35" t="n">
        <v>-1.47075095716451</v>
      </c>
      <c r="G1605" s="35" t="n">
        <v>-0.108967934179008</v>
      </c>
      <c r="H1605" s="35" t="n">
        <v>0.679913321619383</v>
      </c>
      <c r="I1605" s="35" t="n">
        <v>-0.974140416840848</v>
      </c>
      <c r="J1605" s="35" t="n">
        <v>-2.08641546461155</v>
      </c>
      <c r="K1605" s="35" t="n">
        <v>0.332493526405712</v>
      </c>
      <c r="L1605" s="35" t="n">
        <v>0.946835276116567</v>
      </c>
      <c r="M1605" s="35" t="n">
        <v>-1.07281681775014</v>
      </c>
    </row>
    <row r="1606" customFormat="false" ht="15" hidden="false" customHeight="false" outlineLevel="0" collapsed="false">
      <c r="A1606" s="2" t="n">
        <v>1602</v>
      </c>
      <c r="B1606" s="35" t="n">
        <v>0.713752279499445</v>
      </c>
      <c r="C1606" s="35" t="n">
        <v>1.42876950827874</v>
      </c>
      <c r="D1606" s="35" t="n">
        <v>0.265360075771617</v>
      </c>
      <c r="E1606" s="35" t="n">
        <v>1.25639418857624</v>
      </c>
      <c r="F1606" s="35" t="n">
        <v>1.39816485281057</v>
      </c>
      <c r="G1606" s="35" t="n">
        <v>-0.310219737385227</v>
      </c>
      <c r="H1606" s="35" t="n">
        <v>0.265512755197415</v>
      </c>
      <c r="I1606" s="35" t="n">
        <v>0.666098655192869</v>
      </c>
      <c r="J1606" s="35" t="n">
        <v>0.691853424557393</v>
      </c>
      <c r="K1606" s="35" t="n">
        <v>0.147674669368007</v>
      </c>
      <c r="L1606" s="35" t="n">
        <v>-1.51044217702983</v>
      </c>
      <c r="M1606" s="35" t="n">
        <v>0.0818087890698136</v>
      </c>
    </row>
    <row r="1607" customFormat="false" ht="15" hidden="false" customHeight="false" outlineLevel="0" collapsed="false">
      <c r="A1607" s="2" t="n">
        <v>1603</v>
      </c>
      <c r="B1607" s="35" t="n">
        <v>-0.399766734434266</v>
      </c>
      <c r="C1607" s="35" t="n">
        <v>-1.45014289394417</v>
      </c>
      <c r="D1607" s="35" t="n">
        <v>-1.42777465229795</v>
      </c>
      <c r="E1607" s="35" t="n">
        <v>-0.721145957486566</v>
      </c>
      <c r="F1607" s="35" t="n">
        <v>0.376863551848897</v>
      </c>
      <c r="G1607" s="35" t="n">
        <v>0.495873961971788</v>
      </c>
      <c r="H1607" s="35" t="n">
        <v>-0.212239355150941</v>
      </c>
      <c r="I1607" s="35" t="n">
        <v>0.0701962120462988</v>
      </c>
      <c r="J1607" s="35" t="n">
        <v>-2.83667722926244</v>
      </c>
      <c r="K1607" s="35" t="n">
        <v>2.01596029075357</v>
      </c>
      <c r="L1607" s="35" t="n">
        <v>-0.297616611696627</v>
      </c>
      <c r="M1607" s="35" t="n">
        <v>-1.34074277599832</v>
      </c>
    </row>
    <row r="1608" customFormat="false" ht="15" hidden="false" customHeight="false" outlineLevel="0" collapsed="false">
      <c r="A1608" s="2" t="n">
        <v>1604</v>
      </c>
      <c r="B1608" s="35" t="n">
        <v>1.44800294471879</v>
      </c>
      <c r="C1608" s="35" t="n">
        <v>0.239563601725878</v>
      </c>
      <c r="D1608" s="35" t="n">
        <v>-0.846413032434915</v>
      </c>
      <c r="E1608" s="35" t="n">
        <v>0.792766384175343</v>
      </c>
      <c r="F1608" s="35" t="n">
        <v>-0.187768578201887</v>
      </c>
      <c r="G1608" s="35" t="n">
        <v>0.929289459479967</v>
      </c>
      <c r="H1608" s="35" t="n">
        <v>0.270141469803497</v>
      </c>
      <c r="I1608" s="35" t="n">
        <v>-0.562539022286241</v>
      </c>
      <c r="J1608" s="35" t="n">
        <v>0.969950115129342</v>
      </c>
      <c r="K1608" s="35" t="n">
        <v>-1.55820390798107</v>
      </c>
      <c r="L1608" s="35" t="n">
        <v>1.50214217840916</v>
      </c>
      <c r="M1608" s="35" t="n">
        <v>0.865743996804632</v>
      </c>
    </row>
    <row r="1609" customFormat="false" ht="15" hidden="false" customHeight="false" outlineLevel="0" collapsed="false">
      <c r="A1609" s="2" t="n">
        <v>1605</v>
      </c>
      <c r="B1609" s="35" t="n">
        <v>1.86188636840642</v>
      </c>
      <c r="C1609" s="35" t="n">
        <v>-0.971629482700339</v>
      </c>
      <c r="D1609" s="35" t="n">
        <v>-0.435187603429358</v>
      </c>
      <c r="E1609" s="35" t="n">
        <v>-0.328221931776221</v>
      </c>
      <c r="F1609" s="35" t="n">
        <v>-0.55735901401364</v>
      </c>
      <c r="G1609" s="35" t="n">
        <v>0.177417876710003</v>
      </c>
      <c r="H1609" s="35" t="n">
        <v>-0.442857774826277</v>
      </c>
      <c r="I1609" s="35" t="n">
        <v>0.529394501455256</v>
      </c>
      <c r="J1609" s="35" t="n">
        <v>0.455604671516041</v>
      </c>
      <c r="K1609" s="35" t="n">
        <v>-0.591839839596283</v>
      </c>
      <c r="L1609" s="35" t="n">
        <v>-1.28809223658746</v>
      </c>
      <c r="M1609" s="35" t="n">
        <v>0.57737962523229</v>
      </c>
    </row>
    <row r="1610" customFormat="false" ht="15" hidden="false" customHeight="false" outlineLevel="0" collapsed="false">
      <c r="A1610" s="2" t="n">
        <v>1606</v>
      </c>
      <c r="B1610" s="35" t="n">
        <v>-0.981076088667104</v>
      </c>
      <c r="C1610" s="35" t="n">
        <v>0.983924141794382</v>
      </c>
      <c r="D1610" s="35" t="n">
        <v>-0.679936189406288</v>
      </c>
      <c r="E1610" s="35" t="n">
        <v>-1.56465013968184</v>
      </c>
      <c r="F1610" s="35" t="n">
        <v>0.318053607875048</v>
      </c>
      <c r="G1610" s="35" t="n">
        <v>1.01738815642316</v>
      </c>
      <c r="H1610" s="35" t="n">
        <v>-2.0087420384329</v>
      </c>
      <c r="I1610" s="35" t="n">
        <v>-1.41821569428294</v>
      </c>
      <c r="J1610" s="35" t="n">
        <v>0.0162396758316361</v>
      </c>
      <c r="K1610" s="35" t="n">
        <v>-0.862835633255585</v>
      </c>
      <c r="L1610" s="35" t="n">
        <v>0.379820224032647</v>
      </c>
      <c r="M1610" s="35" t="n">
        <v>-0.347828334731964</v>
      </c>
    </row>
    <row r="1611" customFormat="false" ht="15" hidden="false" customHeight="false" outlineLevel="0" collapsed="false">
      <c r="A1611" s="2" t="n">
        <v>1607</v>
      </c>
      <c r="B1611" s="35" t="n">
        <v>-1.02974445834068</v>
      </c>
      <c r="C1611" s="35" t="n">
        <v>1.68109917983585</v>
      </c>
      <c r="D1611" s="35" t="n">
        <v>-2.04333206795191</v>
      </c>
      <c r="E1611" s="35" t="n">
        <v>0.465085159045104</v>
      </c>
      <c r="F1611" s="35" t="n">
        <v>-1.97075926399754</v>
      </c>
      <c r="G1611" s="35" t="n">
        <v>0.235386018371611</v>
      </c>
      <c r="H1611" s="35" t="n">
        <v>-0.148475693171803</v>
      </c>
      <c r="I1611" s="35" t="n">
        <v>-1.03939494192914</v>
      </c>
      <c r="J1611" s="35" t="n">
        <v>0.379713288249991</v>
      </c>
      <c r="K1611" s="35" t="n">
        <v>1.10674421840502</v>
      </c>
      <c r="L1611" s="35" t="n">
        <v>-0.353965975266274</v>
      </c>
      <c r="M1611" s="35" t="n">
        <v>-0.519404527601689</v>
      </c>
    </row>
    <row r="1612" customFormat="false" ht="15" hidden="false" customHeight="false" outlineLevel="0" collapsed="false">
      <c r="A1612" s="2" t="n">
        <v>1608</v>
      </c>
      <c r="B1612" s="35" t="n">
        <v>0.28687481357928</v>
      </c>
      <c r="C1612" s="35" t="n">
        <v>0.240174619377134</v>
      </c>
      <c r="D1612" s="35" t="n">
        <v>-0.70363219998823</v>
      </c>
      <c r="E1612" s="35" t="n">
        <v>-1.10897574269963</v>
      </c>
      <c r="F1612" s="35" t="n">
        <v>-0.968712916931624</v>
      </c>
      <c r="G1612" s="35" t="n">
        <v>0.458390716667186</v>
      </c>
      <c r="H1612" s="35" t="n">
        <v>0.203035788831773</v>
      </c>
      <c r="I1612" s="35" t="n">
        <v>0.526079829041658</v>
      </c>
      <c r="J1612" s="35" t="n">
        <v>1.81031030988068</v>
      </c>
      <c r="K1612" s="35" t="n">
        <v>-0.297080507890389</v>
      </c>
      <c r="L1612" s="35" t="n">
        <v>-1.16027002702742</v>
      </c>
      <c r="M1612" s="35" t="n">
        <v>-0.396373968602502</v>
      </c>
    </row>
    <row r="1613" customFormat="false" ht="15" hidden="false" customHeight="false" outlineLevel="0" collapsed="false">
      <c r="A1613" s="2" t="n">
        <v>1609</v>
      </c>
      <c r="B1613" s="35" t="n">
        <v>1.23728154719327</v>
      </c>
      <c r="C1613" s="35" t="n">
        <v>-0.115235766999287</v>
      </c>
      <c r="D1613" s="35" t="n">
        <v>-1.40472443344751</v>
      </c>
      <c r="E1613" s="35" t="n">
        <v>-0.455369597421578</v>
      </c>
      <c r="F1613" s="35" t="n">
        <v>0.447042371637416</v>
      </c>
      <c r="G1613" s="35" t="n">
        <v>-0.487691812854217</v>
      </c>
      <c r="H1613" s="35" t="n">
        <v>1.5487495023129</v>
      </c>
      <c r="I1613" s="35" t="n">
        <v>1.06812796882994</v>
      </c>
      <c r="J1613" s="35" t="n">
        <v>-0.322171267587028</v>
      </c>
      <c r="K1613" s="35" t="n">
        <v>-1.31921898540905</v>
      </c>
      <c r="L1613" s="35" t="n">
        <v>0.345788794585777</v>
      </c>
      <c r="M1613" s="35" t="n">
        <v>-0.62745108211135</v>
      </c>
    </row>
    <row r="1614" customFormat="false" ht="15" hidden="false" customHeight="false" outlineLevel="0" collapsed="false">
      <c r="A1614" s="2" t="n">
        <v>1610</v>
      </c>
      <c r="B1614" s="35" t="n">
        <v>-1.2569131209519</v>
      </c>
      <c r="C1614" s="35" t="n">
        <v>1.13993109293947</v>
      </c>
      <c r="D1614" s="35" t="n">
        <v>-0.0866487686061034</v>
      </c>
      <c r="E1614" s="35" t="n">
        <v>1.31883144934984</v>
      </c>
      <c r="F1614" s="35" t="n">
        <v>-1.32693891212653</v>
      </c>
      <c r="G1614" s="35" t="n">
        <v>-1.37441610330608</v>
      </c>
      <c r="H1614" s="35" t="n">
        <v>-1.1354869127964</v>
      </c>
      <c r="I1614" s="35" t="n">
        <v>0.839016820773667</v>
      </c>
      <c r="J1614" s="35" t="n">
        <v>0.432141868185056</v>
      </c>
      <c r="K1614" s="35" t="n">
        <v>0.390106092377412</v>
      </c>
      <c r="L1614" s="35" t="n">
        <v>0.734131731855999</v>
      </c>
      <c r="M1614" s="35" t="n">
        <v>0.722963278063607</v>
      </c>
    </row>
    <row r="1615" customFormat="false" ht="15" hidden="false" customHeight="false" outlineLevel="0" collapsed="false">
      <c r="A1615" s="2" t="n">
        <v>1611</v>
      </c>
      <c r="B1615" s="35" t="n">
        <v>-0.797206421115037</v>
      </c>
      <c r="C1615" s="35" t="n">
        <v>0.764875265244903</v>
      </c>
      <c r="D1615" s="35" t="n">
        <v>-0.7211190883055</v>
      </c>
      <c r="E1615" s="35" t="n">
        <v>0.589420373837179</v>
      </c>
      <c r="F1615" s="35" t="n">
        <v>0.0344656564573709</v>
      </c>
      <c r="G1615" s="35" t="n">
        <v>0.584251493125283</v>
      </c>
      <c r="H1615" s="35" t="n">
        <v>-1.50410290982088</v>
      </c>
      <c r="I1615" s="35" t="n">
        <v>0.958687935204734</v>
      </c>
      <c r="J1615" s="35" t="n">
        <v>0.868499790712715</v>
      </c>
      <c r="K1615" s="35" t="n">
        <v>-1.26534242773775</v>
      </c>
      <c r="L1615" s="35" t="n">
        <v>-0.042052121048646</v>
      </c>
      <c r="M1615" s="35" t="n">
        <v>-0.33298765837304</v>
      </c>
    </row>
    <row r="1616" customFormat="false" ht="15" hidden="false" customHeight="false" outlineLevel="0" collapsed="false">
      <c r="A1616" s="2" t="n">
        <v>1612</v>
      </c>
      <c r="B1616" s="35" t="n">
        <v>-0.291052404738984</v>
      </c>
      <c r="C1616" s="35" t="n">
        <v>0.508522746046833</v>
      </c>
      <c r="D1616" s="35" t="n">
        <v>0.755341119618953</v>
      </c>
      <c r="E1616" s="35" t="n">
        <v>-0.209646052399212</v>
      </c>
      <c r="F1616" s="35" t="n">
        <v>-0.02247862330764</v>
      </c>
      <c r="G1616" s="35" t="n">
        <v>-1.01871239073997</v>
      </c>
      <c r="H1616" s="35" t="n">
        <v>0.919787973973435</v>
      </c>
      <c r="I1616" s="35" t="n">
        <v>0.431992873924896</v>
      </c>
      <c r="J1616" s="35" t="n">
        <v>1.70764919454232</v>
      </c>
      <c r="K1616" s="35" t="n">
        <v>-1.28350920746163</v>
      </c>
      <c r="L1616" s="35" t="n">
        <v>-0.0824768090424441</v>
      </c>
      <c r="M1616" s="35" t="n">
        <v>1.72128956247911</v>
      </c>
    </row>
    <row r="1617" customFormat="false" ht="15" hidden="false" customHeight="false" outlineLevel="0" collapsed="false">
      <c r="A1617" s="2" t="n">
        <v>1613</v>
      </c>
      <c r="B1617" s="35" t="n">
        <v>-0.852556876477291</v>
      </c>
      <c r="C1617" s="35" t="n">
        <v>0.421761586132898</v>
      </c>
      <c r="D1617" s="35" t="n">
        <v>0.909284257968967</v>
      </c>
      <c r="E1617" s="35" t="n">
        <v>0.747748952851616</v>
      </c>
      <c r="F1617" s="35" t="n">
        <v>-1.45391143668699</v>
      </c>
      <c r="G1617" s="35" t="n">
        <v>1.38936221612695</v>
      </c>
      <c r="H1617" s="35" t="n">
        <v>1.47374995870331</v>
      </c>
      <c r="I1617" s="35" t="n">
        <v>-1.47476868879072</v>
      </c>
      <c r="J1617" s="35" t="n">
        <v>0.47412649293164</v>
      </c>
      <c r="K1617" s="35" t="n">
        <v>-0.807554395823324</v>
      </c>
      <c r="L1617" s="35" t="n">
        <v>-0.890807857490806</v>
      </c>
      <c r="M1617" s="35" t="n">
        <v>0.00829143087616036</v>
      </c>
    </row>
    <row r="1618" customFormat="false" ht="15" hidden="false" customHeight="false" outlineLevel="0" collapsed="false">
      <c r="A1618" s="2" t="n">
        <v>1614</v>
      </c>
      <c r="B1618" s="35" t="n">
        <v>-0.272083711009266</v>
      </c>
      <c r="C1618" s="35" t="n">
        <v>0.841660940398628</v>
      </c>
      <c r="D1618" s="35" t="n">
        <v>-1.16855406014425</v>
      </c>
      <c r="E1618" s="35" t="n">
        <v>-0.273014191614204</v>
      </c>
      <c r="F1618" s="35" t="n">
        <v>-2.49138675061361</v>
      </c>
      <c r="G1618" s="35" t="n">
        <v>-2.07453034864692</v>
      </c>
      <c r="H1618" s="35" t="n">
        <v>0.995514575414022</v>
      </c>
      <c r="I1618" s="35" t="n">
        <v>-1.54668170103507</v>
      </c>
      <c r="J1618" s="35" t="n">
        <v>1.14231989589065</v>
      </c>
      <c r="K1618" s="35" t="n">
        <v>0.396393424432176</v>
      </c>
      <c r="L1618" s="35" t="n">
        <v>0.279303677168803</v>
      </c>
      <c r="M1618" s="35" t="n">
        <v>-0.245072275224496</v>
      </c>
    </row>
    <row r="1619" customFormat="false" ht="15" hidden="false" customHeight="false" outlineLevel="0" collapsed="false">
      <c r="A1619" s="2" t="n">
        <v>1615</v>
      </c>
      <c r="B1619" s="35" t="n">
        <v>0.97590916338704</v>
      </c>
      <c r="C1619" s="35" t="n">
        <v>-0.209156779607702</v>
      </c>
      <c r="D1619" s="35" t="n">
        <v>0.785553192212112</v>
      </c>
      <c r="E1619" s="35" t="n">
        <v>-0.645693386722019</v>
      </c>
      <c r="F1619" s="35" t="n">
        <v>1.06419263395681</v>
      </c>
      <c r="G1619" s="35" t="n">
        <v>-0.485465762997045</v>
      </c>
      <c r="H1619" s="35" t="n">
        <v>0.13515747989462</v>
      </c>
      <c r="I1619" s="35" t="n">
        <v>0.581256042110561</v>
      </c>
      <c r="J1619" s="35" t="n">
        <v>1.5217829627039</v>
      </c>
      <c r="K1619" s="35" t="n">
        <v>0.100163867606693</v>
      </c>
      <c r="L1619" s="35" t="n">
        <v>0.808526840611426</v>
      </c>
      <c r="M1619" s="35" t="n">
        <v>-0.138329508109146</v>
      </c>
    </row>
    <row r="1620" customFormat="false" ht="15" hidden="false" customHeight="false" outlineLevel="0" collapsed="false">
      <c r="A1620" s="2" t="n">
        <v>1616</v>
      </c>
      <c r="B1620" s="35" t="n">
        <v>-0.935167768408441</v>
      </c>
      <c r="C1620" s="35" t="n">
        <v>-0.267907671772555</v>
      </c>
      <c r="D1620" s="35" t="n">
        <v>0.906637410035361</v>
      </c>
      <c r="E1620" s="35" t="n">
        <v>0.419290354918787</v>
      </c>
      <c r="F1620" s="35" t="n">
        <v>-0.229493325340522</v>
      </c>
      <c r="G1620" s="35" t="n">
        <v>0.482748912930286</v>
      </c>
      <c r="H1620" s="35" t="n">
        <v>-0.879717220179823</v>
      </c>
      <c r="I1620" s="35" t="n">
        <v>-0.555711321493904</v>
      </c>
      <c r="J1620" s="35" t="n">
        <v>-0.827092987538845</v>
      </c>
      <c r="K1620" s="35" t="n">
        <v>1.36090621705112</v>
      </c>
      <c r="L1620" s="35" t="n">
        <v>-2.16947067751625</v>
      </c>
      <c r="M1620" s="35" t="n">
        <v>-0.12152931132598</v>
      </c>
      <c r="R1620" s="36" t="n">
        <v>107.139799605903</v>
      </c>
      <c r="S1620" s="36" t="n">
        <v>98.0998931548099</v>
      </c>
    </row>
    <row r="1621" customFormat="false" ht="15" hidden="false" customHeight="false" outlineLevel="0" collapsed="false">
      <c r="A1621" s="2" t="n">
        <v>1617</v>
      </c>
      <c r="B1621" s="35" t="n">
        <v>0.698798406825529</v>
      </c>
      <c r="C1621" s="35" t="n">
        <v>1.05596007789888</v>
      </c>
      <c r="D1621" s="35" t="n">
        <v>0.0719444851359517</v>
      </c>
      <c r="E1621" s="35" t="n">
        <v>0.644483041261209</v>
      </c>
      <c r="F1621" s="35" t="n">
        <v>-0.633136506685959</v>
      </c>
      <c r="G1621" s="35" t="n">
        <v>-1.85860071326051</v>
      </c>
      <c r="H1621" s="35" t="n">
        <v>-0.249778631759354</v>
      </c>
      <c r="I1621" s="35" t="n">
        <v>0.629274149784291</v>
      </c>
      <c r="J1621" s="35" t="n">
        <v>0.0578542933625712</v>
      </c>
      <c r="K1621" s="35" t="n">
        <v>-1.99244253259469</v>
      </c>
      <c r="L1621" s="35" t="n">
        <v>-1.01067707553049</v>
      </c>
      <c r="M1621" s="35" t="n">
        <v>1.36013424586056</v>
      </c>
    </row>
    <row r="1622" customFormat="false" ht="15" hidden="false" customHeight="false" outlineLevel="0" collapsed="false">
      <c r="A1622" s="2" t="n">
        <v>1618</v>
      </c>
      <c r="B1622" s="35" t="n">
        <v>-0.0341500532299589</v>
      </c>
      <c r="C1622" s="35" t="n">
        <v>0.752039689783076</v>
      </c>
      <c r="D1622" s="35" t="n">
        <v>-1.09964992888746</v>
      </c>
      <c r="E1622" s="35" t="n">
        <v>-1.23478179251899</v>
      </c>
      <c r="F1622" s="35" t="n">
        <v>-0.223619482682927</v>
      </c>
      <c r="G1622" s="35" t="n">
        <v>-0.420619733435242</v>
      </c>
      <c r="H1622" s="35" t="n">
        <v>0.564282978481509</v>
      </c>
      <c r="I1622" s="35" t="n">
        <v>0.354258180921129</v>
      </c>
      <c r="J1622" s="35" t="n">
        <v>-0.657348475687015</v>
      </c>
      <c r="K1622" s="35" t="n">
        <v>0.154240417951027</v>
      </c>
      <c r="L1622" s="35" t="n">
        <v>-0.321174413294414</v>
      </c>
      <c r="M1622" s="35" t="n">
        <v>-1.1559766595038</v>
      </c>
      <c r="N1622" s="36" t="n">
        <v>91.3421010242038</v>
      </c>
      <c r="Y1622" s="36" t="n">
        <v>147.197252067338</v>
      </c>
    </row>
    <row r="1623" customFormat="false" ht="15" hidden="false" customHeight="false" outlineLevel="0" collapsed="false">
      <c r="A1623" s="2" t="n">
        <v>1619</v>
      </c>
      <c r="B1623" s="35" t="n">
        <v>-0.312730308667085</v>
      </c>
      <c r="C1623" s="35" t="n">
        <v>0.47743691538496</v>
      </c>
      <c r="D1623" s="35" t="n">
        <v>-0.712561252694374</v>
      </c>
      <c r="E1623" s="35" t="n">
        <v>-0.204885671716147</v>
      </c>
      <c r="F1623" s="35" t="n">
        <v>-0.0868035950187733</v>
      </c>
      <c r="G1623" s="35" t="n">
        <v>1.11885561233977</v>
      </c>
      <c r="H1623" s="35" t="n">
        <v>-0.524989173520001</v>
      </c>
      <c r="I1623" s="35" t="n">
        <v>0.515102620016262</v>
      </c>
      <c r="J1623" s="35" t="n">
        <v>0.912309959569999</v>
      </c>
      <c r="K1623" s="35" t="n">
        <v>-1.11811199455676</v>
      </c>
      <c r="L1623" s="35" t="n">
        <v>0.525764420667452</v>
      </c>
      <c r="M1623" s="35" t="n">
        <v>-0.419666904915574</v>
      </c>
    </row>
    <row r="1624" customFormat="false" ht="15" hidden="false" customHeight="false" outlineLevel="0" collapsed="false">
      <c r="A1624" s="2" t="n">
        <v>1620</v>
      </c>
      <c r="B1624" s="35" t="n">
        <v>-1.4524793168432</v>
      </c>
      <c r="C1624" s="35" t="n">
        <v>-0.417130815803255</v>
      </c>
      <c r="D1624" s="35" t="n">
        <v>0.14361796862668</v>
      </c>
      <c r="E1624" s="35" t="n">
        <v>-0.957150462010139</v>
      </c>
      <c r="F1624" s="35" t="n">
        <v>-0.171259552583982</v>
      </c>
      <c r="G1624" s="35" t="n">
        <v>1.18697874560337</v>
      </c>
      <c r="H1624" s="35" t="n">
        <v>-1.40317116818045</v>
      </c>
      <c r="I1624" s="35" t="n">
        <v>-0.553332479718126</v>
      </c>
      <c r="J1624" s="35" t="n">
        <v>-1.28459847466958</v>
      </c>
      <c r="K1624" s="35" t="n">
        <v>-0.479408426712144</v>
      </c>
      <c r="L1624" s="35" t="n">
        <v>1.37401543241438</v>
      </c>
      <c r="M1624" s="35" t="n">
        <v>1.25592047466857</v>
      </c>
    </row>
    <row r="1625" customFormat="false" ht="15" hidden="false" customHeight="false" outlineLevel="0" collapsed="false">
      <c r="A1625" s="2" t="n">
        <v>1621</v>
      </c>
      <c r="B1625" s="35" t="n">
        <v>0.200812162244777</v>
      </c>
      <c r="C1625" s="35" t="n">
        <v>0.213580189382305</v>
      </c>
      <c r="D1625" s="35" t="n">
        <v>-1.28579985454159</v>
      </c>
      <c r="E1625" s="35" t="n">
        <v>1.59557972584675</v>
      </c>
      <c r="F1625" s="35" t="n">
        <v>1.76291693263453</v>
      </c>
      <c r="G1625" s="35" t="n">
        <v>0.559690223907461</v>
      </c>
      <c r="H1625" s="35" t="n">
        <v>0.26077223025711</v>
      </c>
      <c r="I1625" s="35" t="n">
        <v>-0.407556759553034</v>
      </c>
      <c r="J1625" s="35" t="n">
        <v>0.227861037045314</v>
      </c>
      <c r="K1625" s="35" t="n">
        <v>-0.451729795009467</v>
      </c>
      <c r="L1625" s="35" t="n">
        <v>1.59987893572587</v>
      </c>
      <c r="M1625" s="35" t="n">
        <v>0.49061047170784</v>
      </c>
      <c r="N1625" s="36" t="n">
        <v>103.69079806041</v>
      </c>
    </row>
    <row r="1626" customFormat="false" ht="15" hidden="false" customHeight="false" outlineLevel="0" collapsed="false">
      <c r="A1626" s="2" t="n">
        <v>1622</v>
      </c>
      <c r="B1626" s="35" t="n">
        <v>0.508789991920983</v>
      </c>
      <c r="C1626" s="35" t="n">
        <v>-0.192099035965718</v>
      </c>
      <c r="D1626" s="35" t="n">
        <v>-0.502097004181188</v>
      </c>
      <c r="E1626" s="35" t="n">
        <v>-1.34429568408711</v>
      </c>
      <c r="F1626" s="35" t="n">
        <v>-1.294973164746</v>
      </c>
      <c r="G1626" s="35" t="n">
        <v>-0.395779900671316</v>
      </c>
      <c r="H1626" s="35" t="n">
        <v>0.595837157738888</v>
      </c>
      <c r="I1626" s="35" t="n">
        <v>-0.833281185575105</v>
      </c>
      <c r="J1626" s="35" t="n">
        <v>-0.436169464202647</v>
      </c>
      <c r="K1626" s="35" t="n">
        <v>3.40821766922226</v>
      </c>
      <c r="L1626" s="35" t="n">
        <v>0.115664985891202</v>
      </c>
      <c r="M1626" s="35" t="n">
        <v>-0.954197716017044</v>
      </c>
      <c r="R1626" s="36" t="n">
        <v>107.472462202794</v>
      </c>
    </row>
    <row r="1627" customFormat="false" ht="15" hidden="false" customHeight="false" outlineLevel="0" collapsed="false">
      <c r="A1627" s="2" t="n">
        <v>1623</v>
      </c>
      <c r="B1627" s="35" t="n">
        <v>-0.84990669926816</v>
      </c>
      <c r="C1627" s="35" t="n">
        <v>1.84620699134337</v>
      </c>
      <c r="D1627" s="35" t="n">
        <v>-0.987805607848102</v>
      </c>
      <c r="E1627" s="35" t="n">
        <v>-3.15584378729856</v>
      </c>
      <c r="F1627" s="35" t="n">
        <v>0.000272544054299566</v>
      </c>
      <c r="G1627" s="35" t="n">
        <v>0.300877993717006</v>
      </c>
      <c r="H1627" s="35" t="n">
        <v>-0.304594879164073</v>
      </c>
      <c r="I1627" s="35" t="n">
        <v>-0.977060924538157</v>
      </c>
      <c r="J1627" s="35" t="n">
        <v>-0.595066905783884</v>
      </c>
      <c r="K1627" s="35" t="n">
        <v>-0.31668253448762</v>
      </c>
      <c r="L1627" s="35" t="n">
        <v>-0.364032733823566</v>
      </c>
      <c r="M1627" s="35" t="n">
        <v>1.42462462644645</v>
      </c>
    </row>
    <row r="1628" customFormat="false" ht="15" hidden="false" customHeight="false" outlineLevel="0" collapsed="false">
      <c r="A1628" s="2" t="n">
        <v>1624</v>
      </c>
      <c r="B1628" s="35" t="n">
        <v>0.899718688239171</v>
      </c>
      <c r="C1628" s="35" t="n">
        <v>-0.407849091987504</v>
      </c>
      <c r="D1628" s="35" t="n">
        <v>-1.52128797780851</v>
      </c>
      <c r="E1628" s="35" t="n">
        <v>-1.35656600201903</v>
      </c>
      <c r="F1628" s="35" t="n">
        <v>-0.589181826218452</v>
      </c>
      <c r="G1628" s="35" t="n">
        <v>-0.631121208807088</v>
      </c>
      <c r="H1628" s="35" t="n">
        <v>0.154233271236242</v>
      </c>
      <c r="I1628" s="35" t="n">
        <v>0.791054110770662</v>
      </c>
      <c r="J1628" s="35" t="n">
        <v>-1.17225541596482</v>
      </c>
      <c r="K1628" s="35" t="n">
        <v>-0.823995354070398</v>
      </c>
      <c r="L1628" s="35" t="n">
        <v>-1.07241746072618</v>
      </c>
      <c r="M1628" s="35" t="n">
        <v>-0.14304018649323</v>
      </c>
    </row>
    <row r="1629" customFormat="false" ht="15" hidden="false" customHeight="false" outlineLevel="0" collapsed="false">
      <c r="A1629" s="2" t="n">
        <v>1625</v>
      </c>
      <c r="B1629" s="35" t="n">
        <v>0.990317007073955</v>
      </c>
      <c r="C1629" s="35" t="n">
        <v>1.35292560900583</v>
      </c>
      <c r="D1629" s="35" t="n">
        <v>2.03194021971138</v>
      </c>
      <c r="E1629" s="35" t="n">
        <v>0.256824479578792</v>
      </c>
      <c r="F1629" s="35" t="n">
        <v>-0.527471910970771</v>
      </c>
      <c r="G1629" s="35" t="n">
        <v>0.0782251433673493</v>
      </c>
      <c r="H1629" s="35" t="n">
        <v>-1.86860704783022</v>
      </c>
      <c r="I1629" s="35" t="n">
        <v>0.701364263017805</v>
      </c>
      <c r="J1629" s="35" t="n">
        <v>-0.892855474291144</v>
      </c>
      <c r="K1629" s="35" t="n">
        <v>-0.219258416700172</v>
      </c>
      <c r="L1629" s="35" t="n">
        <v>2.43942335685788</v>
      </c>
      <c r="M1629" s="35" t="n">
        <v>1.04554078728453</v>
      </c>
      <c r="N1629" s="36" t="n">
        <v>154.395445764197</v>
      </c>
    </row>
    <row r="1630" customFormat="false" ht="15" hidden="false" customHeight="false" outlineLevel="0" collapsed="false">
      <c r="A1630" s="2" t="n">
        <v>1626</v>
      </c>
      <c r="B1630" s="35" t="n">
        <v>0.135577435188086</v>
      </c>
      <c r="C1630" s="35" t="n">
        <v>1.2289778568396</v>
      </c>
      <c r="D1630" s="35" t="n">
        <v>-0.0373094746239338</v>
      </c>
      <c r="E1630" s="35" t="n">
        <v>1.00414795266703</v>
      </c>
      <c r="F1630" s="35" t="n">
        <v>0.119642132134077</v>
      </c>
      <c r="G1630" s="35" t="n">
        <v>0.770454446251144</v>
      </c>
      <c r="H1630" s="35" t="n">
        <v>-0.944672821057387</v>
      </c>
      <c r="I1630" s="35" t="n">
        <v>-2.96581298454399</v>
      </c>
      <c r="J1630" s="35" t="n">
        <v>0.632271652202542</v>
      </c>
      <c r="K1630" s="35" t="n">
        <v>1.06334322489107</v>
      </c>
      <c r="L1630" s="35" t="n">
        <v>-0.277652878901695</v>
      </c>
      <c r="M1630" s="35" t="n">
        <v>0.0400002403949407</v>
      </c>
      <c r="Y1630" s="36" t="n">
        <v>170.699574330586</v>
      </c>
    </row>
    <row r="1631" customFormat="false" ht="15" hidden="false" customHeight="false" outlineLevel="0" collapsed="false">
      <c r="A1631" s="2" t="n">
        <v>1627</v>
      </c>
      <c r="B1631" s="35" t="n">
        <v>-0.91559836408966</v>
      </c>
      <c r="C1631" s="35" t="n">
        <v>-0.486292237816608</v>
      </c>
      <c r="D1631" s="35" t="n">
        <v>0.470545340666004</v>
      </c>
      <c r="E1631" s="35" t="n">
        <v>1.49100223963488</v>
      </c>
      <c r="F1631" s="35" t="n">
        <v>-0.405146594417567</v>
      </c>
      <c r="G1631" s="35" t="n">
        <v>1.8037780714569</v>
      </c>
      <c r="H1631" s="35" t="n">
        <v>-0.301691154666637</v>
      </c>
      <c r="I1631" s="35" t="n">
        <v>-0.041331840092891</v>
      </c>
      <c r="J1631" s="35" t="n">
        <v>0.823726598082204</v>
      </c>
      <c r="K1631" s="35" t="n">
        <v>0.90305954901368</v>
      </c>
      <c r="L1631" s="35" t="n">
        <v>-1.33400678045081</v>
      </c>
      <c r="M1631" s="35" t="n">
        <v>-0.7011315389241</v>
      </c>
    </row>
    <row r="1632" customFormat="false" ht="15" hidden="false" customHeight="false" outlineLevel="0" collapsed="false">
      <c r="A1632" s="2" t="n">
        <v>1628</v>
      </c>
      <c r="B1632" s="35" t="n">
        <v>-0.125117049965412</v>
      </c>
      <c r="C1632" s="35" t="n">
        <v>0.869658822954647</v>
      </c>
      <c r="D1632" s="35" t="n">
        <v>-0.93766739163966</v>
      </c>
      <c r="E1632" s="35" t="n">
        <v>0.982228621409839</v>
      </c>
      <c r="F1632" s="35" t="n">
        <v>-0.991020964051713</v>
      </c>
      <c r="G1632" s="35" t="n">
        <v>-1.19816675352012</v>
      </c>
      <c r="H1632" s="35" t="n">
        <v>-0.570174300952616</v>
      </c>
      <c r="I1632" s="35" t="n">
        <v>-0.857316945561023</v>
      </c>
      <c r="J1632" s="35" t="n">
        <v>-0.203519900936706</v>
      </c>
      <c r="K1632" s="35" t="n">
        <v>-1.6741773165975</v>
      </c>
      <c r="L1632" s="35" t="n">
        <v>0.659727811003934</v>
      </c>
      <c r="M1632" s="35" t="n">
        <v>-0.39055517714121</v>
      </c>
    </row>
    <row r="1633" customFormat="false" ht="15" hidden="false" customHeight="false" outlineLevel="0" collapsed="false">
      <c r="A1633" s="2" t="n">
        <v>1629</v>
      </c>
      <c r="B1633" s="35" t="n">
        <v>0.940676211474368</v>
      </c>
      <c r="C1633" s="35" t="n">
        <v>0.246477067812974</v>
      </c>
      <c r="D1633" s="35" t="n">
        <v>0.0961588559686259</v>
      </c>
      <c r="E1633" s="35" t="n">
        <v>1.41525104135747</v>
      </c>
      <c r="F1633" s="35" t="n">
        <v>0.357667663136538</v>
      </c>
      <c r="G1633" s="35" t="n">
        <v>0.778220845449898</v>
      </c>
      <c r="H1633" s="35" t="n">
        <v>-0.655121145020806</v>
      </c>
      <c r="I1633" s="35" t="n">
        <v>1.50400662486219</v>
      </c>
      <c r="J1633" s="35" t="n">
        <v>1.91975196679705</v>
      </c>
      <c r="K1633" s="35" t="n">
        <v>0.562302006602304</v>
      </c>
      <c r="L1633" s="35" t="n">
        <v>1.0716680773563</v>
      </c>
      <c r="M1633" s="35" t="n">
        <v>-0.876110370181774</v>
      </c>
    </row>
    <row r="1634" customFormat="false" ht="15" hidden="false" customHeight="false" outlineLevel="0" collapsed="false">
      <c r="A1634" s="2" t="n">
        <v>1630</v>
      </c>
      <c r="B1634" s="35" t="n">
        <v>0.915973699123524</v>
      </c>
      <c r="C1634" s="35" t="n">
        <v>-1.65626670874928</v>
      </c>
      <c r="D1634" s="35" t="n">
        <v>0.0742399300393425</v>
      </c>
      <c r="E1634" s="35" t="n">
        <v>-0.679540748091595</v>
      </c>
      <c r="F1634" s="35" t="n">
        <v>0.0584426486634164</v>
      </c>
      <c r="G1634" s="35" t="n">
        <v>1.50473320222276</v>
      </c>
      <c r="H1634" s="35" t="n">
        <v>-0.25348813885749</v>
      </c>
      <c r="I1634" s="35" t="n">
        <v>0.673898914942155</v>
      </c>
      <c r="J1634" s="35" t="n">
        <v>1.05584491635165</v>
      </c>
      <c r="K1634" s="35" t="n">
        <v>-0.224720109894863</v>
      </c>
      <c r="L1634" s="35" t="n">
        <v>-0.588907035970575</v>
      </c>
      <c r="M1634" s="35" t="n">
        <v>2.63947172716315</v>
      </c>
      <c r="V1634" s="36" t="n">
        <v>113.0730612516</v>
      </c>
    </row>
    <row r="1635" customFormat="false" ht="15" hidden="false" customHeight="false" outlineLevel="0" collapsed="false">
      <c r="A1635" s="2" t="n">
        <v>1631</v>
      </c>
      <c r="B1635" s="35" t="n">
        <v>-0.0947057412271313</v>
      </c>
      <c r="C1635" s="35" t="n">
        <v>0.496032385974041</v>
      </c>
      <c r="D1635" s="35" t="n">
        <v>-0.163857111260952</v>
      </c>
      <c r="E1635" s="35" t="n">
        <v>0.607844436588649</v>
      </c>
      <c r="F1635" s="35" t="n">
        <v>-0.489919262297836</v>
      </c>
      <c r="G1635" s="35" t="n">
        <v>0.471744426389945</v>
      </c>
      <c r="H1635" s="35" t="n">
        <v>-0.384118151066871</v>
      </c>
      <c r="I1635" s="35" t="n">
        <v>0.307797102149362</v>
      </c>
      <c r="J1635" s="35" t="n">
        <v>0.210748060292741</v>
      </c>
      <c r="K1635" s="35" t="n">
        <v>1.10062923730313</v>
      </c>
      <c r="L1635" s="35" t="n">
        <v>0.548585522376482</v>
      </c>
      <c r="M1635" s="35" t="n">
        <v>-0.963129760780789</v>
      </c>
    </row>
    <row r="1636" customFormat="false" ht="15" hidden="false" customHeight="false" outlineLevel="0" collapsed="false">
      <c r="A1636" s="2" t="n">
        <v>1632</v>
      </c>
      <c r="B1636" s="35" t="n">
        <v>-0.223850267657495</v>
      </c>
      <c r="C1636" s="35" t="n">
        <v>-0.26904591608429</v>
      </c>
      <c r="D1636" s="35" t="n">
        <v>0.191129528769768</v>
      </c>
      <c r="E1636" s="35" t="n">
        <v>-0.704495677864453</v>
      </c>
      <c r="F1636" s="35" t="n">
        <v>0.739304443394266</v>
      </c>
      <c r="G1636" s="35" t="n">
        <v>-2.20021286327844</v>
      </c>
      <c r="H1636" s="35" t="n">
        <v>0.821870762214094</v>
      </c>
      <c r="I1636" s="35" t="n">
        <v>0.898786566881255</v>
      </c>
      <c r="J1636" s="35" t="n">
        <v>0.224553382633982</v>
      </c>
      <c r="K1636" s="35" t="n">
        <v>-1.02770430376785</v>
      </c>
      <c r="L1636" s="35" t="n">
        <v>0.504614609176131</v>
      </c>
      <c r="M1636" s="35" t="n">
        <v>0.155887057101224</v>
      </c>
      <c r="S1636" s="36" t="n">
        <v>54.9502821015768</v>
      </c>
    </row>
    <row r="1637" customFormat="false" ht="15" hidden="false" customHeight="false" outlineLevel="0" collapsed="false">
      <c r="A1637" s="2" t="n">
        <v>1633</v>
      </c>
      <c r="B1637" s="35" t="n">
        <v>0.758933672045047</v>
      </c>
      <c r="C1637" s="35" t="n">
        <v>0.271792659392368</v>
      </c>
      <c r="D1637" s="35" t="n">
        <v>-2.02598256293611</v>
      </c>
      <c r="E1637" s="35" t="n">
        <v>-0.00205071634006399</v>
      </c>
      <c r="F1637" s="35" t="n">
        <v>-1.1345281172553</v>
      </c>
      <c r="G1637" s="35" t="n">
        <v>-0.37174557959947</v>
      </c>
      <c r="H1637" s="35" t="n">
        <v>1.33766472715444</v>
      </c>
      <c r="I1637" s="35" t="n">
        <v>-2.08332476343556</v>
      </c>
      <c r="J1637" s="35" t="n">
        <v>-1.59243653724083</v>
      </c>
      <c r="K1637" s="35" t="n">
        <v>0.224799122187775</v>
      </c>
      <c r="L1637" s="35" t="n">
        <v>1.84661549133332</v>
      </c>
      <c r="M1637" s="35" t="n">
        <v>-0.38881180725273</v>
      </c>
    </row>
    <row r="1638" customFormat="false" ht="15" hidden="false" customHeight="false" outlineLevel="0" collapsed="false">
      <c r="A1638" s="2" t="n">
        <v>1634</v>
      </c>
      <c r="B1638" s="35" t="n">
        <v>0.680829613972372</v>
      </c>
      <c r="C1638" s="35" t="n">
        <v>-0.506641795403703</v>
      </c>
      <c r="D1638" s="35" t="n">
        <v>0.384717225763327</v>
      </c>
      <c r="E1638" s="35" t="n">
        <v>1.08021640901966</v>
      </c>
      <c r="F1638" s="35" t="n">
        <v>0.482513576486874</v>
      </c>
      <c r="G1638" s="35" t="n">
        <v>0.526968746790235</v>
      </c>
      <c r="H1638" s="35" t="n">
        <v>-1.36790427160865</v>
      </c>
      <c r="I1638" s="35" t="n">
        <v>-0.0693737045770279</v>
      </c>
      <c r="J1638" s="35" t="n">
        <v>0.584196865538902</v>
      </c>
      <c r="K1638" s="35" t="n">
        <v>0.328554540692648</v>
      </c>
      <c r="L1638" s="35" t="n">
        <v>0.582475753721321</v>
      </c>
      <c r="M1638" s="35" t="n">
        <v>0.159684959190249</v>
      </c>
    </row>
    <row r="1639" customFormat="false" ht="15" hidden="false" customHeight="false" outlineLevel="0" collapsed="false">
      <c r="A1639" s="2" t="n">
        <v>1635</v>
      </c>
      <c r="B1639" s="35" t="n">
        <v>1.04274643627619</v>
      </c>
      <c r="C1639" s="35" t="n">
        <v>-0.80232766676401</v>
      </c>
      <c r="D1639" s="35" t="n">
        <v>0.502456470607368</v>
      </c>
      <c r="E1639" s="35" t="n">
        <v>0.861630852610052</v>
      </c>
      <c r="F1639" s="35" t="n">
        <v>0.541140543332258</v>
      </c>
      <c r="G1639" s="35" t="n">
        <v>1.71581415145235</v>
      </c>
      <c r="H1639" s="35" t="n">
        <v>-0.921259006107778</v>
      </c>
      <c r="I1639" s="35" t="n">
        <v>-0.452308282200911</v>
      </c>
      <c r="J1639" s="35" t="n">
        <v>0.607002872846707</v>
      </c>
      <c r="K1639" s="35" t="n">
        <v>0.586385884758144</v>
      </c>
      <c r="L1639" s="35" t="n">
        <v>-1.33028438828526</v>
      </c>
      <c r="M1639" s="35" t="n">
        <v>-0.768674976402665</v>
      </c>
    </row>
    <row r="1640" customFormat="false" ht="15" hidden="false" customHeight="false" outlineLevel="0" collapsed="false">
      <c r="A1640" s="2" t="n">
        <v>1636</v>
      </c>
      <c r="B1640" s="35" t="n">
        <v>-1.10328913848892</v>
      </c>
      <c r="C1640" s="35" t="n">
        <v>0.308866963785822</v>
      </c>
      <c r="D1640" s="35" t="n">
        <v>-1.29969066628013</v>
      </c>
      <c r="E1640" s="35" t="n">
        <v>0.481522976713917</v>
      </c>
      <c r="F1640" s="35" t="n">
        <v>1.33458551540709</v>
      </c>
      <c r="G1640" s="35" t="n">
        <v>-0.86058186165594</v>
      </c>
      <c r="H1640" s="35" t="n">
        <v>0.475814472356621</v>
      </c>
      <c r="I1640" s="35" t="n">
        <v>0.55094197540653</v>
      </c>
      <c r="J1640" s="35" t="n">
        <v>-0.189808772678911</v>
      </c>
      <c r="K1640" s="35" t="n">
        <v>0.193835636145195</v>
      </c>
      <c r="L1640" s="35" t="n">
        <v>0.469790606670573</v>
      </c>
      <c r="M1640" s="35" t="n">
        <v>0.94597646099975</v>
      </c>
    </row>
    <row r="1641" customFormat="false" ht="15" hidden="false" customHeight="false" outlineLevel="0" collapsed="false">
      <c r="A1641" s="2" t="n">
        <v>1637</v>
      </c>
      <c r="B1641" s="35" t="n">
        <v>-0.112142006240692</v>
      </c>
      <c r="C1641" s="35" t="n">
        <v>0.780139504211099</v>
      </c>
      <c r="D1641" s="35" t="n">
        <v>-2.3507171992345</v>
      </c>
      <c r="E1641" s="35" t="n">
        <v>0.568036662639282</v>
      </c>
      <c r="F1641" s="35" t="n">
        <v>2.24871276532683</v>
      </c>
      <c r="G1641" s="35" t="n">
        <v>-0.209866025085334</v>
      </c>
      <c r="H1641" s="35" t="n">
        <v>-0.878647494966794</v>
      </c>
      <c r="I1641" s="35" t="n">
        <v>0.415889933623633</v>
      </c>
      <c r="J1641" s="35" t="n">
        <v>0.0114925307873257</v>
      </c>
      <c r="K1641" s="35" t="n">
        <v>-0.211864989784889</v>
      </c>
      <c r="L1641" s="35" t="n">
        <v>-0.593631698550992</v>
      </c>
      <c r="M1641" s="35" t="n">
        <v>-0.775368380836496</v>
      </c>
    </row>
    <row r="1642" customFormat="false" ht="15" hidden="false" customHeight="false" outlineLevel="0" collapsed="false">
      <c r="A1642" s="2" t="n">
        <v>1638</v>
      </c>
      <c r="B1642" s="35" t="n">
        <v>0.914781916954315</v>
      </c>
      <c r="C1642" s="35" t="n">
        <v>0.0893521601823247</v>
      </c>
      <c r="D1642" s="35" t="n">
        <v>-0.906659286555081</v>
      </c>
      <c r="E1642" s="35" t="n">
        <v>-0.109380914222099</v>
      </c>
      <c r="F1642" s="35" t="n">
        <v>0.862810250949256</v>
      </c>
      <c r="G1642" s="35" t="n">
        <v>-0.680924911299269</v>
      </c>
      <c r="H1642" s="35" t="n">
        <v>-0.742188076475991</v>
      </c>
      <c r="I1642" s="35" t="n">
        <v>1.50120059666133</v>
      </c>
      <c r="J1642" s="35" t="n">
        <v>-0.57428454168025</v>
      </c>
      <c r="K1642" s="35" t="n">
        <v>0.478497761954804</v>
      </c>
      <c r="L1642" s="35" t="n">
        <v>1.46739136965755</v>
      </c>
      <c r="M1642" s="35" t="n">
        <v>0.167880311864714</v>
      </c>
    </row>
    <row r="1643" customFormat="false" ht="15" hidden="false" customHeight="false" outlineLevel="0" collapsed="false">
      <c r="A1643" s="2" t="n">
        <v>1639</v>
      </c>
      <c r="B1643" s="35" t="n">
        <v>-0.72595284319467</v>
      </c>
      <c r="C1643" s="35" t="n">
        <v>-0.570370728828759</v>
      </c>
      <c r="D1643" s="35" t="n">
        <v>-0.420006350587174</v>
      </c>
      <c r="E1643" s="35" t="n">
        <v>-1.3474671184432</v>
      </c>
      <c r="F1643" s="35" t="n">
        <v>-0.71004203282532</v>
      </c>
      <c r="G1643" s="35" t="n">
        <v>0.0591771691096004</v>
      </c>
      <c r="H1643" s="35" t="n">
        <v>0.545993493153192</v>
      </c>
      <c r="I1643" s="35" t="n">
        <v>-1.32039508197596</v>
      </c>
      <c r="J1643" s="35" t="n">
        <v>2.7718098501204</v>
      </c>
      <c r="K1643" s="35" t="n">
        <v>0.873563777464348</v>
      </c>
      <c r="L1643" s="35" t="n">
        <v>-0.117738650381854</v>
      </c>
      <c r="M1643" s="35" t="n">
        <v>0.0237666546987078</v>
      </c>
    </row>
    <row r="1644" customFormat="false" ht="15" hidden="false" customHeight="false" outlineLevel="0" collapsed="false">
      <c r="A1644" s="2" t="n">
        <v>1640</v>
      </c>
      <c r="B1644" s="35" t="n">
        <v>0.14024758536844</v>
      </c>
      <c r="C1644" s="35" t="n">
        <v>0.011891642777651</v>
      </c>
      <c r="D1644" s="35" t="n">
        <v>-1.32543513672835</v>
      </c>
      <c r="E1644" s="35" t="n">
        <v>0.625165316129947</v>
      </c>
      <c r="F1644" s="35" t="n">
        <v>-0.941163072842282</v>
      </c>
      <c r="G1644" s="35" t="n">
        <v>-1.61030112288423</v>
      </c>
      <c r="H1644" s="35" t="n">
        <v>0.385787392851726</v>
      </c>
      <c r="I1644" s="35" t="n">
        <v>0.798773627877976</v>
      </c>
      <c r="J1644" s="35" t="n">
        <v>1.91253583868511</v>
      </c>
      <c r="K1644" s="35" t="n">
        <v>-0.00645071046647767</v>
      </c>
      <c r="L1644" s="35" t="n">
        <v>-1.10479997870818</v>
      </c>
      <c r="M1644" s="35" t="n">
        <v>0.259735381414244</v>
      </c>
    </row>
    <row r="1645" customFormat="false" ht="15" hidden="false" customHeight="false" outlineLevel="0" collapsed="false">
      <c r="A1645" s="2" t="n">
        <v>1641</v>
      </c>
      <c r="B1645" s="35" t="n">
        <v>-0.723611392769113</v>
      </c>
      <c r="C1645" s="35" t="n">
        <v>0.113634115139637</v>
      </c>
      <c r="D1645" s="35" t="n">
        <v>2.26737705151431</v>
      </c>
      <c r="E1645" s="35" t="n">
        <v>0.846309130094095</v>
      </c>
      <c r="F1645" s="35" t="n">
        <v>0.873381923049307</v>
      </c>
      <c r="G1645" s="35" t="n">
        <v>-1.89703004391182</v>
      </c>
      <c r="H1645" s="35" t="n">
        <v>-1.12253056455152</v>
      </c>
      <c r="I1645" s="35" t="n">
        <v>-0.812863477461114</v>
      </c>
      <c r="J1645" s="35" t="n">
        <v>0.0836079768847766</v>
      </c>
      <c r="K1645" s="35" t="n">
        <v>0.371876478583931</v>
      </c>
      <c r="L1645" s="35" t="n">
        <v>2.67867654506364</v>
      </c>
      <c r="M1645" s="35" t="n">
        <v>-0.761897901176385</v>
      </c>
    </row>
    <row r="1646" customFormat="false" ht="15" hidden="false" customHeight="false" outlineLevel="0" collapsed="false">
      <c r="A1646" s="2" t="n">
        <v>1642</v>
      </c>
      <c r="B1646" s="35" t="n">
        <v>1.00147962566222</v>
      </c>
      <c r="C1646" s="35" t="n">
        <v>0.277130993381517</v>
      </c>
      <c r="D1646" s="35" t="n">
        <v>1.66830662013843</v>
      </c>
      <c r="E1646" s="35" t="n">
        <v>-1.08451192282762</v>
      </c>
      <c r="F1646" s="35" t="n">
        <v>0.003933059063097</v>
      </c>
      <c r="G1646" s="35" t="n">
        <v>1.34760407046519</v>
      </c>
      <c r="H1646" s="35" t="n">
        <v>-2.05854524780928</v>
      </c>
      <c r="I1646" s="35" t="n">
        <v>0.604257928057949</v>
      </c>
      <c r="J1646" s="35" t="n">
        <v>0.390424581981812</v>
      </c>
      <c r="K1646" s="35" t="n">
        <v>0.568625126926252</v>
      </c>
      <c r="L1646" s="35" t="n">
        <v>-0.128978959652193</v>
      </c>
      <c r="M1646" s="35" t="n">
        <v>0.226551088860212</v>
      </c>
      <c r="Y1646" s="36" t="n">
        <v>116.31331572603</v>
      </c>
    </row>
    <row r="1647" customFormat="false" ht="15" hidden="false" customHeight="false" outlineLevel="0" collapsed="false">
      <c r="A1647" s="2" t="n">
        <v>1643</v>
      </c>
      <c r="B1647" s="35" t="n">
        <v>1.3654785386903</v>
      </c>
      <c r="C1647" s="35" t="n">
        <v>0.483629150221192</v>
      </c>
      <c r="D1647" s="35" t="n">
        <v>0.209543303794598</v>
      </c>
      <c r="E1647" s="35" t="n">
        <v>0.818534466551477</v>
      </c>
      <c r="F1647" s="35" t="n">
        <v>-0.933327584165784</v>
      </c>
      <c r="G1647" s="35" t="n">
        <v>1.47054677604922</v>
      </c>
      <c r="H1647" s="35" t="n">
        <v>-0.356685677301746</v>
      </c>
      <c r="I1647" s="35" t="n">
        <v>0.775368571916427</v>
      </c>
      <c r="J1647" s="35" t="n">
        <v>-0.21622851018593</v>
      </c>
      <c r="K1647" s="35" t="n">
        <v>0.651430694146733</v>
      </c>
      <c r="L1647" s="35" t="n">
        <v>0.482262148745829</v>
      </c>
      <c r="M1647" s="35" t="n">
        <v>-2.82383259945075</v>
      </c>
      <c r="T1647" s="36" t="n">
        <v>80.8017221097444</v>
      </c>
    </row>
    <row r="1648" customFormat="false" ht="15" hidden="false" customHeight="false" outlineLevel="0" collapsed="false">
      <c r="A1648" s="2" t="n">
        <v>1644</v>
      </c>
      <c r="B1648" s="35" t="n">
        <v>-0.501809033826547</v>
      </c>
      <c r="C1648" s="35" t="n">
        <v>3.21195734172109</v>
      </c>
      <c r="D1648" s="35" t="n">
        <v>-0.348353143605865</v>
      </c>
      <c r="E1648" s="35" t="n">
        <v>-0.195490658376525</v>
      </c>
      <c r="F1648" s="35" t="n">
        <v>-0.292787872838157</v>
      </c>
      <c r="G1648" s="35" t="n">
        <v>0.0499872586655919</v>
      </c>
      <c r="H1648" s="35" t="n">
        <v>1.05285503624964</v>
      </c>
      <c r="I1648" s="35" t="n">
        <v>-0.134668983531151</v>
      </c>
      <c r="J1648" s="35" t="n">
        <v>0.336058598203481</v>
      </c>
      <c r="K1648" s="35" t="n">
        <v>-0.122610530810917</v>
      </c>
      <c r="L1648" s="35" t="n">
        <v>1.2885731780926</v>
      </c>
      <c r="M1648" s="35" t="n">
        <v>1.30176855963807</v>
      </c>
    </row>
    <row r="1649" customFormat="false" ht="15" hidden="false" customHeight="false" outlineLevel="0" collapsed="false">
      <c r="A1649" s="2" t="n">
        <v>1645</v>
      </c>
      <c r="B1649" s="35" t="n">
        <v>2.43083947707432</v>
      </c>
      <c r="C1649" s="35" t="n">
        <v>0.600097893325266</v>
      </c>
      <c r="D1649" s="35" t="n">
        <v>0.397919137713378</v>
      </c>
      <c r="E1649" s="35" t="n">
        <v>0.0449072915626136</v>
      </c>
      <c r="F1649" s="35" t="n">
        <v>0.981195855379957</v>
      </c>
      <c r="G1649" s="35" t="n">
        <v>-0.564702908577099</v>
      </c>
      <c r="H1649" s="35" t="n">
        <v>-0.614199255380099</v>
      </c>
      <c r="I1649" s="35" t="n">
        <v>-1.62004112391284</v>
      </c>
      <c r="J1649" s="35" t="n">
        <v>-0.187191940382266</v>
      </c>
      <c r="K1649" s="35" t="n">
        <v>0.653832582391312</v>
      </c>
      <c r="L1649" s="35" t="n">
        <v>-1.21260934009074</v>
      </c>
      <c r="M1649" s="35" t="n">
        <v>-1.61403401025019</v>
      </c>
    </row>
    <row r="1650" customFormat="false" ht="15" hidden="false" customHeight="false" outlineLevel="0" collapsed="false">
      <c r="A1650" s="2" t="n">
        <v>1646</v>
      </c>
      <c r="B1650" s="35" t="n">
        <v>0.884715771789379</v>
      </c>
      <c r="C1650" s="35" t="n">
        <v>0.223774585146722</v>
      </c>
      <c r="D1650" s="35" t="n">
        <v>0.191756940135393</v>
      </c>
      <c r="E1650" s="35" t="n">
        <v>0.803877571780339</v>
      </c>
      <c r="F1650" s="35" t="n">
        <v>-0.584865119444251</v>
      </c>
      <c r="G1650" s="35" t="n">
        <v>-0.0413338909893986</v>
      </c>
      <c r="H1650" s="35" t="n">
        <v>-0.677162973219704</v>
      </c>
      <c r="I1650" s="35" t="n">
        <v>-2.13109893885553</v>
      </c>
      <c r="J1650" s="35" t="n">
        <v>-0.106089089539177</v>
      </c>
      <c r="K1650" s="35" t="n">
        <v>1.41976218473386</v>
      </c>
      <c r="L1650" s="35" t="n">
        <v>-0.0845424660353401</v>
      </c>
      <c r="M1650" s="35" t="n">
        <v>-0.110480933395167</v>
      </c>
    </row>
    <row r="1651" customFormat="false" ht="15" hidden="false" customHeight="false" outlineLevel="0" collapsed="false">
      <c r="A1651" s="2" t="n">
        <v>1647</v>
      </c>
      <c r="B1651" s="35" t="n">
        <v>-0.268253758435977</v>
      </c>
      <c r="C1651" s="35" t="n">
        <v>-1.89865493321999</v>
      </c>
      <c r="D1651" s="35" t="n">
        <v>0.998953336966806</v>
      </c>
      <c r="E1651" s="35" t="n">
        <v>-0.860661578192006</v>
      </c>
      <c r="F1651" s="35" t="n">
        <v>0.284489779243684</v>
      </c>
      <c r="G1651" s="35" t="n">
        <v>-0.420412630147464</v>
      </c>
      <c r="H1651" s="35" t="n">
        <v>-1.05921704638871</v>
      </c>
      <c r="I1651" s="35" t="n">
        <v>0.47510044262877</v>
      </c>
      <c r="J1651" s="35" t="n">
        <v>0.765232280226539</v>
      </c>
      <c r="K1651" s="35" t="n">
        <v>0.994627020771893</v>
      </c>
      <c r="L1651" s="35" t="n">
        <v>-0.157571992189341</v>
      </c>
      <c r="M1651" s="35" t="n">
        <v>-1.26628302164138</v>
      </c>
    </row>
    <row r="1652" customFormat="false" ht="15" hidden="false" customHeight="false" outlineLevel="0" collapsed="false">
      <c r="A1652" s="2" t="n">
        <v>1648</v>
      </c>
      <c r="B1652" s="35" t="n">
        <v>0.576623983938086</v>
      </c>
      <c r="C1652" s="35" t="n">
        <v>-0.0734550713300447</v>
      </c>
      <c r="D1652" s="35" t="n">
        <v>-0.282632713856814</v>
      </c>
      <c r="E1652" s="35" t="n">
        <v>2.29566517545741</v>
      </c>
      <c r="F1652" s="35" t="n">
        <v>0.139480931493642</v>
      </c>
      <c r="G1652" s="35" t="n">
        <v>0.447709513329871</v>
      </c>
      <c r="H1652" s="35" t="n">
        <v>0.333414881371758</v>
      </c>
      <c r="I1652" s="35" t="n">
        <v>0.0675388426412107</v>
      </c>
      <c r="J1652" s="35" t="n">
        <v>-1.38696361579306</v>
      </c>
      <c r="K1652" s="35" t="n">
        <v>-1.92787101384028</v>
      </c>
      <c r="L1652" s="35" t="n">
        <v>-0.135320747583039</v>
      </c>
      <c r="M1652" s="35" t="n">
        <v>0.20573164079108</v>
      </c>
    </row>
    <row r="1653" customFormat="false" ht="15" hidden="false" customHeight="false" outlineLevel="0" collapsed="false">
      <c r="A1653" s="2" t="n">
        <v>1649</v>
      </c>
      <c r="B1653" s="35" t="n">
        <v>-0.416854496242179</v>
      </c>
      <c r="C1653" s="35" t="n">
        <v>0.741555369812681</v>
      </c>
      <c r="D1653" s="35" t="n">
        <v>-0.220779667521279</v>
      </c>
      <c r="E1653" s="35" t="n">
        <v>-0.202211285558353</v>
      </c>
      <c r="F1653" s="35" t="n">
        <v>-1.35851810028369</v>
      </c>
      <c r="G1653" s="35" t="n">
        <v>-0.250183254850651</v>
      </c>
      <c r="H1653" s="35" t="n">
        <v>1.00075021328977</v>
      </c>
      <c r="I1653" s="35" t="n">
        <v>0.153738760630127</v>
      </c>
      <c r="J1653" s="35" t="n">
        <v>1.65443717625986</v>
      </c>
      <c r="K1653" s="35" t="n">
        <v>0.0761672545918348</v>
      </c>
      <c r="L1653" s="35" t="n">
        <v>-1.47140083386637</v>
      </c>
      <c r="M1653" s="35" t="n">
        <v>-0.841635075117414</v>
      </c>
    </row>
    <row r="1654" customFormat="false" ht="15" hidden="false" customHeight="false" outlineLevel="0" collapsed="false">
      <c r="A1654" s="2" t="n">
        <v>1650</v>
      </c>
      <c r="B1654" s="35" t="n">
        <v>1.10214966044619</v>
      </c>
      <c r="C1654" s="35" t="n">
        <v>0.147361874790798</v>
      </c>
      <c r="D1654" s="35" t="n">
        <v>-0.102030528642805</v>
      </c>
      <c r="E1654" s="35" t="n">
        <v>-1.14793173080768</v>
      </c>
      <c r="F1654" s="35" t="n">
        <v>-0.333441267237463</v>
      </c>
      <c r="G1654" s="35" t="n">
        <v>-0.881364581304226</v>
      </c>
      <c r="H1654" s="35" t="n">
        <v>1.4885397437451</v>
      </c>
      <c r="I1654" s="35" t="n">
        <v>0.45032748880122</v>
      </c>
      <c r="J1654" s="35" t="n">
        <v>-0.444475754989976</v>
      </c>
      <c r="K1654" s="35" t="n">
        <v>0.625364938950114</v>
      </c>
      <c r="L1654" s="35" t="n">
        <v>2.1208915659636</v>
      </c>
      <c r="M1654" s="35" t="n">
        <v>0.773277230000514</v>
      </c>
    </row>
    <row r="1655" customFormat="false" ht="15" hidden="false" customHeight="false" outlineLevel="0" collapsed="false">
      <c r="A1655" s="2" t="n">
        <v>1651</v>
      </c>
      <c r="B1655" s="35" t="n">
        <v>-0.10079108343301</v>
      </c>
      <c r="C1655" s="35" t="n">
        <v>0.530902350289679</v>
      </c>
      <c r="D1655" s="35" t="n">
        <v>-1.00227477386804</v>
      </c>
      <c r="E1655" s="35" t="n">
        <v>1.13867308741579</v>
      </c>
      <c r="F1655" s="35" t="n">
        <v>2.07479112354256</v>
      </c>
      <c r="G1655" s="35" t="n">
        <v>-0.399890216244488</v>
      </c>
      <c r="H1655" s="35" t="n">
        <v>-0.584552163835407</v>
      </c>
      <c r="I1655" s="35" t="n">
        <v>-0.897057594615785</v>
      </c>
      <c r="J1655" s="35" t="n">
        <v>0.0612378187542525</v>
      </c>
      <c r="K1655" s="35" t="n">
        <v>1.46315996066472</v>
      </c>
      <c r="L1655" s="35" t="n">
        <v>-0.130783260318479</v>
      </c>
      <c r="M1655" s="35" t="n">
        <v>0.0969389849805133</v>
      </c>
    </row>
    <row r="1656" customFormat="false" ht="15" hidden="false" customHeight="false" outlineLevel="0" collapsed="false">
      <c r="A1656" s="2" t="n">
        <v>1652</v>
      </c>
      <c r="B1656" s="35" t="n">
        <v>-0.82585536966642</v>
      </c>
      <c r="C1656" s="35" t="n">
        <v>-0.761622779982793</v>
      </c>
      <c r="D1656" s="35" t="n">
        <v>0.757654973916554</v>
      </c>
      <c r="E1656" s="35" t="n">
        <v>-1.51898334359148</v>
      </c>
      <c r="F1656" s="35" t="n">
        <v>0.814686663093117</v>
      </c>
      <c r="G1656" s="35" t="n">
        <v>-0.0185751363188953</v>
      </c>
      <c r="H1656" s="35" t="n">
        <v>-0.48855745152261</v>
      </c>
      <c r="I1656" s="35" t="n">
        <v>-0.272975856690219</v>
      </c>
      <c r="J1656" s="35" t="n">
        <v>0.535763647971979</v>
      </c>
      <c r="K1656" s="35" t="n">
        <v>-1.05209496305189</v>
      </c>
      <c r="L1656" s="35" t="n">
        <v>-0.808397529072894</v>
      </c>
      <c r="M1656" s="35" t="n">
        <v>1.41966239483424</v>
      </c>
    </row>
    <row r="1657" customFormat="false" ht="15" hidden="false" customHeight="false" outlineLevel="0" collapsed="false">
      <c r="A1657" s="2" t="n">
        <v>1653</v>
      </c>
      <c r="B1657" s="35" t="n">
        <v>-0.206933600134045</v>
      </c>
      <c r="C1657" s="35" t="n">
        <v>-0.749852803446053</v>
      </c>
      <c r="D1657" s="35" t="n">
        <v>-1.22706228707419</v>
      </c>
      <c r="E1657" s="35" t="n">
        <v>-1.33700234914507</v>
      </c>
      <c r="F1657" s="35" t="n">
        <v>-0.893832974014638</v>
      </c>
      <c r="G1657" s="35" t="n">
        <v>0.662557829867762</v>
      </c>
      <c r="H1657" s="35" t="n">
        <v>0.0505571514999787</v>
      </c>
      <c r="I1657" s="35" t="n">
        <v>1.16178490884785</v>
      </c>
      <c r="J1657" s="35" t="n">
        <v>0.385887985205281</v>
      </c>
      <c r="K1657" s="35" t="n">
        <v>0.662540232429393</v>
      </c>
      <c r="L1657" s="35" t="n">
        <v>1.16864222360178</v>
      </c>
      <c r="M1657" s="35" t="n">
        <v>-0.658109802803714</v>
      </c>
    </row>
    <row r="1658" customFormat="false" ht="15" hidden="false" customHeight="false" outlineLevel="0" collapsed="false">
      <c r="A1658" s="2" t="n">
        <v>1654</v>
      </c>
      <c r="B1658" s="35" t="n">
        <v>-1.23145640074698</v>
      </c>
      <c r="C1658" s="35" t="n">
        <v>-1.30151166618718</v>
      </c>
      <c r="D1658" s="35" t="n">
        <v>0.443907079831846</v>
      </c>
      <c r="E1658" s="35" t="n">
        <v>-0.807462631335258</v>
      </c>
      <c r="F1658" s="35" t="n">
        <v>0.0234817453873609</v>
      </c>
      <c r="G1658" s="35" t="n">
        <v>-0.021844561109296</v>
      </c>
      <c r="H1658" s="35" t="n">
        <v>-1.53355475009513</v>
      </c>
      <c r="I1658" s="35" t="n">
        <v>1.19451863394518</v>
      </c>
      <c r="J1658" s="35" t="n">
        <v>0.170037929201039</v>
      </c>
      <c r="K1658" s="35" t="n">
        <v>-0.845154357338025</v>
      </c>
      <c r="L1658" s="35" t="n">
        <v>2.38581510910978</v>
      </c>
      <c r="M1658" s="35" t="n">
        <v>0.0266781599461382</v>
      </c>
    </row>
    <row r="1659" customFormat="false" ht="15" hidden="false" customHeight="false" outlineLevel="0" collapsed="false">
      <c r="A1659" s="2" t="n">
        <v>1655</v>
      </c>
      <c r="B1659" s="35" t="n">
        <v>-2.27345489853416</v>
      </c>
      <c r="C1659" s="35" t="n">
        <v>-0.346517435082086</v>
      </c>
      <c r="D1659" s="35" t="n">
        <v>0.273124405834628</v>
      </c>
      <c r="E1659" s="35" t="n">
        <v>-1.6952779347584</v>
      </c>
      <c r="F1659" s="35" t="n">
        <v>0.125989444097849</v>
      </c>
      <c r="G1659" s="35" t="n">
        <v>-0.303078382191445</v>
      </c>
      <c r="H1659" s="35" t="n">
        <v>0.216039138898514</v>
      </c>
      <c r="I1659" s="35" t="n">
        <v>-0.645929762303617</v>
      </c>
      <c r="J1659" s="35" t="n">
        <v>-1.22506166459674</v>
      </c>
      <c r="K1659" s="35" t="n">
        <v>-0.516264112825838</v>
      </c>
      <c r="L1659" s="35" t="n">
        <v>-0.0344607220772864</v>
      </c>
      <c r="M1659" s="35" t="n">
        <v>1.21191276681653</v>
      </c>
      <c r="Y1659" s="36" t="n">
        <v>66.4609827917109</v>
      </c>
    </row>
    <row r="1660" customFormat="false" ht="15" hidden="false" customHeight="false" outlineLevel="0" collapsed="false">
      <c r="A1660" s="2" t="n">
        <v>1656</v>
      </c>
      <c r="B1660" s="35" t="n">
        <v>-1.40750088635739</v>
      </c>
      <c r="C1660" s="35" t="n">
        <v>1.55064483730343</v>
      </c>
      <c r="D1660" s="35" t="n">
        <v>1.42904664372306</v>
      </c>
      <c r="E1660" s="35" t="n">
        <v>0.597444756420891</v>
      </c>
      <c r="F1660" s="35" t="n">
        <v>0.241863245084923</v>
      </c>
      <c r="G1660" s="35" t="n">
        <v>-0.106767256975301</v>
      </c>
      <c r="H1660" s="35" t="n">
        <v>0.0460160064220124</v>
      </c>
      <c r="I1660" s="35" t="n">
        <v>1.44639334064269</v>
      </c>
      <c r="J1660" s="35" t="n">
        <v>0.20151897728762</v>
      </c>
      <c r="K1660" s="35" t="n">
        <v>-0.544008503436611</v>
      </c>
      <c r="L1660" s="35" t="n">
        <v>-1.92955961887073</v>
      </c>
      <c r="M1660" s="35" t="n">
        <v>-0.0634763856560325</v>
      </c>
    </row>
    <row r="1661" customFormat="false" ht="15" hidden="false" customHeight="false" outlineLevel="0" collapsed="false">
      <c r="A1661" s="2" t="n">
        <v>1657</v>
      </c>
      <c r="B1661" s="35" t="n">
        <v>0.567782665286769</v>
      </c>
      <c r="C1661" s="35" t="n">
        <v>-0.0512404935164813</v>
      </c>
      <c r="D1661" s="35" t="n">
        <v>1.42900213640588</v>
      </c>
      <c r="E1661" s="35" t="n">
        <v>1.33073280054228</v>
      </c>
      <c r="F1661" s="35" t="n">
        <v>0.659037905374776</v>
      </c>
      <c r="G1661" s="35" t="n">
        <v>-0.318338851168188</v>
      </c>
      <c r="H1661" s="35" t="n">
        <v>-0.2337797696627</v>
      </c>
      <c r="I1661" s="35" t="n">
        <v>-1.06565832190633</v>
      </c>
      <c r="J1661" s="35" t="n">
        <v>-1.56730558392603</v>
      </c>
      <c r="K1661" s="35" t="n">
        <v>0.53008274465193</v>
      </c>
      <c r="L1661" s="35" t="n">
        <v>0.37622408056013</v>
      </c>
      <c r="M1661" s="35" t="n">
        <v>0.299276489030289</v>
      </c>
    </row>
    <row r="1662" customFormat="false" ht="15" hidden="false" customHeight="false" outlineLevel="0" collapsed="false">
      <c r="A1662" s="2" t="n">
        <v>1658</v>
      </c>
      <c r="B1662" s="35" t="n">
        <v>-0.56218272364789</v>
      </c>
      <c r="C1662" s="35" t="n">
        <v>-1.37409572239544</v>
      </c>
      <c r="D1662" s="35" t="n">
        <v>0.506847348970012</v>
      </c>
      <c r="E1662" s="35" t="n">
        <v>-0.866934868267626</v>
      </c>
      <c r="F1662" s="35" t="n">
        <v>0.924242252652014</v>
      </c>
      <c r="G1662" s="35" t="n">
        <v>-0.385506714209012</v>
      </c>
      <c r="H1662" s="35" t="n">
        <v>-0.650792867545674</v>
      </c>
      <c r="I1662" s="35" t="n">
        <v>0.298980012533091</v>
      </c>
      <c r="J1662" s="35" t="n">
        <v>0.449241120387466</v>
      </c>
      <c r="K1662" s="35" t="n">
        <v>-0.307007600059094</v>
      </c>
      <c r="L1662" s="35" t="n">
        <v>-0.837131649353215</v>
      </c>
      <c r="M1662" s="35" t="n">
        <v>0.73956574307797</v>
      </c>
    </row>
    <row r="1663" customFormat="false" ht="15" hidden="false" customHeight="false" outlineLevel="0" collapsed="false">
      <c r="A1663" s="2" t="n">
        <v>1659</v>
      </c>
      <c r="B1663" s="35" t="n">
        <v>0.392206672469459</v>
      </c>
      <c r="C1663" s="35" t="n">
        <v>-0.688824516661104</v>
      </c>
      <c r="D1663" s="35" t="n">
        <v>0.426654126858263</v>
      </c>
      <c r="E1663" s="35" t="n">
        <v>-0.74752860360246</v>
      </c>
      <c r="F1663" s="35" t="n">
        <v>-0.95782927302789</v>
      </c>
      <c r="G1663" s="35" t="n">
        <v>-0.550085879233405</v>
      </c>
      <c r="H1663" s="35" t="n">
        <v>0.936268040380123</v>
      </c>
      <c r="I1663" s="35" t="n">
        <v>-0.193991166690221</v>
      </c>
      <c r="J1663" s="35" t="n">
        <v>-1.26511217588038</v>
      </c>
      <c r="K1663" s="35" t="n">
        <v>0.244574661073301</v>
      </c>
      <c r="L1663" s="35" t="n">
        <v>0.617275093664143</v>
      </c>
      <c r="M1663" s="35" t="n">
        <v>-1.01903684365114</v>
      </c>
    </row>
    <row r="1664" customFormat="false" ht="15" hidden="false" customHeight="false" outlineLevel="0" collapsed="false">
      <c r="A1664" s="2" t="n">
        <v>1660</v>
      </c>
      <c r="B1664" s="35" t="n">
        <v>-0.476596731946148</v>
      </c>
      <c r="C1664" s="35" t="n">
        <v>-0.728338562087379</v>
      </c>
      <c r="D1664" s="35" t="n">
        <v>1.51128542963471</v>
      </c>
      <c r="E1664" s="35" t="n">
        <v>-0.951855983358014</v>
      </c>
      <c r="F1664" s="35" t="n">
        <v>-0.545554391520134</v>
      </c>
      <c r="G1664" s="35" t="n">
        <v>-0.932200249267486</v>
      </c>
      <c r="H1664" s="35" t="n">
        <v>-0.273503419140281</v>
      </c>
      <c r="I1664" s="35" t="n">
        <v>-1.33517049180953</v>
      </c>
      <c r="J1664" s="35" t="n">
        <v>1.58879785628213</v>
      </c>
      <c r="K1664" s="35" t="n">
        <v>-1.4441292176853</v>
      </c>
      <c r="L1664" s="35" t="n">
        <v>0.870524455320278</v>
      </c>
      <c r="M1664" s="35" t="n">
        <v>0.389369057208328</v>
      </c>
    </row>
    <row r="1665" customFormat="false" ht="15" hidden="false" customHeight="false" outlineLevel="0" collapsed="false">
      <c r="A1665" s="2" t="n">
        <v>1661</v>
      </c>
      <c r="B1665" s="35" t="n">
        <v>-0.057837018962807</v>
      </c>
      <c r="C1665" s="35" t="n">
        <v>0.690177781613269</v>
      </c>
      <c r="D1665" s="35" t="n">
        <v>-0.876085017249976</v>
      </c>
      <c r="E1665" s="35" t="n">
        <v>-0.102291351498172</v>
      </c>
      <c r="F1665" s="35" t="n">
        <v>1.09996045049109</v>
      </c>
      <c r="G1665" s="35" t="n">
        <v>1.27252811188615</v>
      </c>
      <c r="H1665" s="35" t="n">
        <v>-0.259068182618137</v>
      </c>
      <c r="I1665" s="35" t="n">
        <v>0.332929112466309</v>
      </c>
      <c r="J1665" s="35" t="n">
        <v>0.489057821203499</v>
      </c>
      <c r="K1665" s="35" t="n">
        <v>0.0614052333662031</v>
      </c>
      <c r="L1665" s="35" t="n">
        <v>-0.603731766882098</v>
      </c>
      <c r="M1665" s="35" t="n">
        <v>-0.193116465933772</v>
      </c>
    </row>
    <row r="1666" customFormat="false" ht="15" hidden="false" customHeight="false" outlineLevel="0" collapsed="false">
      <c r="A1666" s="2" t="n">
        <v>1662</v>
      </c>
      <c r="B1666" s="35" t="n">
        <v>0.302184961496332</v>
      </c>
      <c r="C1666" s="35" t="n">
        <v>0.406371695641805</v>
      </c>
      <c r="D1666" s="35" t="n">
        <v>-1.58894076999494</v>
      </c>
      <c r="E1666" s="35" t="n">
        <v>0.757136704862184</v>
      </c>
      <c r="F1666" s="35" t="n">
        <v>-0.136027763096672</v>
      </c>
      <c r="G1666" s="35" t="n">
        <v>0.402440556967921</v>
      </c>
      <c r="H1666" s="35" t="n">
        <v>-0.270331804794773</v>
      </c>
      <c r="I1666" s="35" t="n">
        <v>0.311722592996865</v>
      </c>
      <c r="J1666" s="35" t="n">
        <v>0.268783686232193</v>
      </c>
      <c r="K1666" s="35" t="n">
        <v>-0.436121792082118</v>
      </c>
      <c r="L1666" s="35" t="n">
        <v>-0.0845360243656915</v>
      </c>
      <c r="M1666" s="35" t="n">
        <v>1.37157929285162</v>
      </c>
    </row>
    <row r="1667" customFormat="false" ht="15" hidden="false" customHeight="false" outlineLevel="0" collapsed="false">
      <c r="A1667" s="2" t="n">
        <v>1663</v>
      </c>
      <c r="B1667" s="35" t="n">
        <v>0.859707862431242</v>
      </c>
      <c r="C1667" s="35" t="n">
        <v>1.51486585340542</v>
      </c>
      <c r="D1667" s="35" t="n">
        <v>0.660394323992816</v>
      </c>
      <c r="E1667" s="35" t="n">
        <v>0.735336768258922</v>
      </c>
      <c r="F1667" s="35" t="n">
        <v>-0.883607454179785</v>
      </c>
      <c r="G1667" s="35" t="n">
        <v>0.564856698566717</v>
      </c>
      <c r="H1667" s="35" t="n">
        <v>0.91087311120031</v>
      </c>
      <c r="I1667" s="35" t="n">
        <v>0.961851178636664</v>
      </c>
      <c r="J1667" s="35" t="n">
        <v>-0.933180308158327</v>
      </c>
      <c r="K1667" s="35" t="n">
        <v>-0.539062775629299</v>
      </c>
      <c r="L1667" s="35" t="n">
        <v>1.99675831773666</v>
      </c>
      <c r="M1667" s="35" t="n">
        <v>2.26781995690719</v>
      </c>
    </row>
    <row r="1668" customFormat="false" ht="15" hidden="false" customHeight="false" outlineLevel="0" collapsed="false">
      <c r="A1668" s="2" t="n">
        <v>1664</v>
      </c>
      <c r="B1668" s="35" t="n">
        <v>-0.990272506599449</v>
      </c>
      <c r="C1668" s="35" t="n">
        <v>-0.821688870467499</v>
      </c>
      <c r="D1668" s="35" t="n">
        <v>-0.470303305541921</v>
      </c>
      <c r="E1668" s="35" t="n">
        <v>-1.81608224844643</v>
      </c>
      <c r="F1668" s="35" t="n">
        <v>0.411171548918532</v>
      </c>
      <c r="G1668" s="35" t="n">
        <v>-0.679698969854649</v>
      </c>
      <c r="H1668" s="35" t="n">
        <v>0.475247341632399</v>
      </c>
      <c r="I1668" s="35" t="n">
        <v>-0.0998807310080467</v>
      </c>
      <c r="J1668" s="35" t="n">
        <v>0.518964284663095</v>
      </c>
      <c r="K1668" s="35" t="n">
        <v>-0.750026978718054</v>
      </c>
      <c r="L1668" s="35" t="n">
        <v>-0.653036013794095</v>
      </c>
      <c r="M1668" s="35" t="n">
        <v>-0.530944563985905</v>
      </c>
    </row>
    <row r="1669" customFormat="false" ht="15" hidden="false" customHeight="false" outlineLevel="0" collapsed="false">
      <c r="A1669" s="2" t="n">
        <v>1665</v>
      </c>
      <c r="B1669" s="35" t="n">
        <v>-0.861019358132405</v>
      </c>
      <c r="C1669" s="35" t="n">
        <v>1.36312951248346</v>
      </c>
      <c r="D1669" s="35" t="n">
        <v>0.556764979946753</v>
      </c>
      <c r="E1669" s="35" t="n">
        <v>0.630689161580292</v>
      </c>
      <c r="F1669" s="35" t="n">
        <v>2.390766435014</v>
      </c>
      <c r="G1669" s="35" t="n">
        <v>0.565753897102494</v>
      </c>
      <c r="H1669" s="35" t="n">
        <v>-1.48662025100896</v>
      </c>
      <c r="I1669" s="35" t="n">
        <v>0.737367281016341</v>
      </c>
      <c r="J1669" s="35" t="n">
        <v>0.998150691834843</v>
      </c>
      <c r="K1669" s="35" t="n">
        <v>0.151415909799738</v>
      </c>
      <c r="L1669" s="35" t="n">
        <v>-1.34269858564812</v>
      </c>
      <c r="M1669" s="35" t="n">
        <v>-1.11315052772538</v>
      </c>
    </row>
    <row r="1670" customFormat="false" ht="15" hidden="false" customHeight="false" outlineLevel="0" collapsed="false">
      <c r="A1670" s="2" t="n">
        <v>1666</v>
      </c>
      <c r="B1670" s="35" t="n">
        <v>0.0530251564383685</v>
      </c>
      <c r="C1670" s="35" t="n">
        <v>2.37094435624864</v>
      </c>
      <c r="D1670" s="35" t="n">
        <v>0.301750882086018</v>
      </c>
      <c r="E1670" s="35" t="n">
        <v>0.66409343806949</v>
      </c>
      <c r="F1670" s="35" t="n">
        <v>-0.776904813203978</v>
      </c>
      <c r="G1670" s="35" t="n">
        <v>0.471350951354001</v>
      </c>
      <c r="H1670" s="35" t="n">
        <v>-1.14037618407229</v>
      </c>
      <c r="I1670" s="35" t="n">
        <v>0.0747399867608639</v>
      </c>
      <c r="J1670" s="35" t="n">
        <v>-0.889932610835738</v>
      </c>
      <c r="K1670" s="35" t="n">
        <v>0.624423857785402</v>
      </c>
      <c r="L1670" s="35" t="n">
        <v>-0.711613985360164</v>
      </c>
      <c r="M1670" s="35" t="n">
        <v>-0.490154293118898</v>
      </c>
    </row>
    <row r="1671" customFormat="false" ht="15" hidden="false" customHeight="false" outlineLevel="0" collapsed="false">
      <c r="A1671" s="2" t="n">
        <v>1667</v>
      </c>
      <c r="B1671" s="35" t="n">
        <v>1.59853092818312</v>
      </c>
      <c r="C1671" s="35" t="n">
        <v>-2.58993384036529</v>
      </c>
      <c r="D1671" s="35" t="n">
        <v>1.67657253992334</v>
      </c>
      <c r="E1671" s="35" t="n">
        <v>0.212825854332131</v>
      </c>
      <c r="F1671" s="35" t="n">
        <v>-0.305862319697646</v>
      </c>
      <c r="G1671" s="35" t="n">
        <v>-1.12250400306172</v>
      </c>
      <c r="H1671" s="35" t="n">
        <v>-0.980962338804253</v>
      </c>
      <c r="I1671" s="35" t="n">
        <v>-0.57553341858083</v>
      </c>
      <c r="J1671" s="35" t="n">
        <v>-0.026888506055221</v>
      </c>
      <c r="K1671" s="35" t="n">
        <v>0.63357821781683</v>
      </c>
      <c r="L1671" s="35" t="n">
        <v>1.80463710480889</v>
      </c>
      <c r="M1671" s="35" t="n">
        <v>1.22723274590035</v>
      </c>
    </row>
    <row r="1672" customFormat="false" ht="15" hidden="false" customHeight="false" outlineLevel="0" collapsed="false">
      <c r="A1672" s="2" t="n">
        <v>1668</v>
      </c>
      <c r="B1672" s="35" t="n">
        <v>0.280357251456684</v>
      </c>
      <c r="C1672" s="35" t="n">
        <v>0.490752229550126</v>
      </c>
      <c r="D1672" s="35" t="n">
        <v>1.66119501550704</v>
      </c>
      <c r="E1672" s="35" t="n">
        <v>-1.68989309617115</v>
      </c>
      <c r="F1672" s="35" t="n">
        <v>0.675042507340464</v>
      </c>
      <c r="G1672" s="35" t="n">
        <v>0.898431516937559</v>
      </c>
      <c r="H1672" s="35" t="n">
        <v>-0.781514505824119</v>
      </c>
      <c r="I1672" s="35" t="n">
        <v>-0.814192983723745</v>
      </c>
      <c r="J1672" s="35" t="n">
        <v>0.14566636722317</v>
      </c>
      <c r="K1672" s="35" t="n">
        <v>2.04939637369052</v>
      </c>
      <c r="L1672" s="35" t="n">
        <v>2.69132266343929</v>
      </c>
      <c r="M1672" s="35" t="n">
        <v>-0.826773750649282</v>
      </c>
    </row>
    <row r="1673" customFormat="false" ht="15" hidden="false" customHeight="false" outlineLevel="0" collapsed="false">
      <c r="A1673" s="2" t="n">
        <v>1669</v>
      </c>
      <c r="B1673" s="35" t="n">
        <v>-0.184987461311664</v>
      </c>
      <c r="C1673" s="35" t="n">
        <v>-0.572332112853145</v>
      </c>
      <c r="D1673" s="35" t="n">
        <v>1.05274767993059</v>
      </c>
      <c r="E1673" s="35" t="n">
        <v>-0.349183691502632</v>
      </c>
      <c r="F1673" s="35" t="n">
        <v>0.184605016831598</v>
      </c>
      <c r="G1673" s="35" t="n">
        <v>-0.110140277215885</v>
      </c>
      <c r="H1673" s="35" t="n">
        <v>-0.211587350810786</v>
      </c>
      <c r="I1673" s="35" t="n">
        <v>-1.05289928884313</v>
      </c>
      <c r="J1673" s="35" t="n">
        <v>-0.695051232548517</v>
      </c>
      <c r="K1673" s="35" t="n">
        <v>0.805629514539995</v>
      </c>
      <c r="L1673" s="35" t="n">
        <v>-1.83733510027164</v>
      </c>
      <c r="M1673" s="35" t="n">
        <v>-0.994217257895342</v>
      </c>
    </row>
    <row r="1674" customFormat="false" ht="15" hidden="false" customHeight="false" outlineLevel="0" collapsed="false">
      <c r="A1674" s="2" t="n">
        <v>1670</v>
      </c>
      <c r="B1674" s="35" t="n">
        <v>-0.158583408632382</v>
      </c>
      <c r="C1674" s="35" t="n">
        <v>0.769719658814474</v>
      </c>
      <c r="D1674" s="35" t="n">
        <v>-2.6757903068828</v>
      </c>
      <c r="E1674" s="35" t="n">
        <v>1.36206509636804</v>
      </c>
      <c r="F1674" s="35" t="n">
        <v>-1.52492920802799</v>
      </c>
      <c r="G1674" s="35" t="n">
        <v>1.62965029626932</v>
      </c>
      <c r="H1674" s="35" t="n">
        <v>-0.886834986848274</v>
      </c>
      <c r="I1674" s="35" t="n">
        <v>0.638243705714827</v>
      </c>
      <c r="J1674" s="35" t="n">
        <v>-0.316740404285986</v>
      </c>
      <c r="K1674" s="35" t="n">
        <v>-0.995799638592104</v>
      </c>
      <c r="L1674" s="35" t="n">
        <v>0.640722429903658</v>
      </c>
      <c r="M1674" s="35" t="n">
        <v>-0.933987776955847</v>
      </c>
    </row>
    <row r="1675" customFormat="false" ht="15" hidden="false" customHeight="false" outlineLevel="0" collapsed="false">
      <c r="A1675" s="2" t="n">
        <v>1671</v>
      </c>
      <c r="B1675" s="35" t="n">
        <v>-0.244207148856413</v>
      </c>
      <c r="C1675" s="35" t="n">
        <v>0.156625061554427</v>
      </c>
      <c r="D1675" s="35" t="n">
        <v>-1.94353544435347</v>
      </c>
      <c r="E1675" s="35" t="n">
        <v>0.194265762120569</v>
      </c>
      <c r="F1675" s="35" t="n">
        <v>0.734274733878085</v>
      </c>
      <c r="G1675" s="35" t="n">
        <v>-0.543649427667706</v>
      </c>
      <c r="H1675" s="35" t="n">
        <v>-0.126385175723856</v>
      </c>
      <c r="I1675" s="35" t="n">
        <v>1.13031759176504</v>
      </c>
      <c r="J1675" s="35" t="n">
        <v>0.453737180195806</v>
      </c>
      <c r="K1675" s="35" t="n">
        <v>0.331063185921489</v>
      </c>
      <c r="L1675" s="35" t="n">
        <v>0.856132678828551</v>
      </c>
      <c r="M1675" s="35" t="n">
        <v>1.2179739917214</v>
      </c>
    </row>
    <row r="1676" customFormat="false" ht="15" hidden="false" customHeight="false" outlineLevel="0" collapsed="false">
      <c r="A1676" s="2" t="n">
        <v>1672</v>
      </c>
      <c r="B1676" s="35" t="n">
        <v>-0.618024387170423</v>
      </c>
      <c r="C1676" s="35" t="n">
        <v>1.56201800351957</v>
      </c>
      <c r="D1676" s="35" t="n">
        <v>-1.24447642838487</v>
      </c>
      <c r="E1676" s="35" t="n">
        <v>0.28901003251731</v>
      </c>
      <c r="F1676" s="35" t="n">
        <v>0.276412968699416</v>
      </c>
      <c r="G1676" s="35" t="n">
        <v>1.82800986405981</v>
      </c>
      <c r="H1676" s="35" t="n">
        <v>-0.908355551383973</v>
      </c>
      <c r="I1676" s="35" t="n">
        <v>-0.792830307305549</v>
      </c>
      <c r="J1676" s="35" t="n">
        <v>-1.47381343533128</v>
      </c>
      <c r="K1676" s="35" t="n">
        <v>-1.88558797192909</v>
      </c>
      <c r="L1676" s="35" t="n">
        <v>0.263564844606881</v>
      </c>
      <c r="M1676" s="35" t="n">
        <v>-1.90770101477095</v>
      </c>
    </row>
    <row r="1677" customFormat="false" ht="15" hidden="false" customHeight="false" outlineLevel="0" collapsed="false">
      <c r="A1677" s="2" t="n">
        <v>1673</v>
      </c>
      <c r="B1677" s="35" t="n">
        <v>0.896739335980329</v>
      </c>
      <c r="C1677" s="35" t="n">
        <v>-0.08779223465504</v>
      </c>
      <c r="D1677" s="35" t="n">
        <v>-0.481437943364074</v>
      </c>
      <c r="E1677" s="35" t="n">
        <v>0.350440817040735</v>
      </c>
      <c r="F1677" s="35" t="n">
        <v>1.38691239871895</v>
      </c>
      <c r="G1677" s="35" t="n">
        <v>1.12298116230366</v>
      </c>
      <c r="H1677" s="35" t="n">
        <v>-2.70123865440268</v>
      </c>
      <c r="I1677" s="35" t="n">
        <v>1.29984662735341</v>
      </c>
      <c r="J1677" s="35" t="n">
        <v>-1.44691114568742</v>
      </c>
      <c r="K1677" s="35" t="n">
        <v>1.16287433649416</v>
      </c>
      <c r="L1677" s="35" t="n">
        <v>0.039674608031424</v>
      </c>
      <c r="M1677" s="35" t="n">
        <v>-0.852428515332493</v>
      </c>
    </row>
    <row r="1678" customFormat="false" ht="15" hidden="false" customHeight="false" outlineLevel="0" collapsed="false">
      <c r="A1678" s="2" t="n">
        <v>1674</v>
      </c>
      <c r="B1678" s="35" t="n">
        <v>1.9007689796122</v>
      </c>
      <c r="C1678" s="35" t="n">
        <v>-0.0664405034646677</v>
      </c>
      <c r="D1678" s="35" t="n">
        <v>-1.48521856776414</v>
      </c>
      <c r="E1678" s="35" t="n">
        <v>-0.602338118250544</v>
      </c>
      <c r="F1678" s="35" t="n">
        <v>0.436618327893198</v>
      </c>
      <c r="G1678" s="35" t="n">
        <v>1.56431685444834</v>
      </c>
      <c r="H1678" s="35" t="n">
        <v>-0.743530923620213</v>
      </c>
      <c r="I1678" s="35" t="n">
        <v>-0.113754123524674</v>
      </c>
      <c r="J1678" s="35" t="n">
        <v>-1.3418680110182</v>
      </c>
      <c r="K1678" s="35" t="n">
        <v>-0.16573325656152</v>
      </c>
      <c r="L1678" s="35" t="n">
        <v>-0.0331337082364545</v>
      </c>
      <c r="M1678" s="35" t="n">
        <v>-1.30549575725106</v>
      </c>
      <c r="X1678" s="36" t="n">
        <v>37.2561900233289</v>
      </c>
    </row>
    <row r="1679" customFormat="false" ht="15" hidden="false" customHeight="false" outlineLevel="0" collapsed="false">
      <c r="A1679" s="2" t="n">
        <v>1675</v>
      </c>
      <c r="B1679" s="35" t="n">
        <v>0.289144499976034</v>
      </c>
      <c r="C1679" s="35" t="n">
        <v>-0.660791950427083</v>
      </c>
      <c r="D1679" s="35" t="n">
        <v>0.768714385910131</v>
      </c>
      <c r="E1679" s="35" t="n">
        <v>0.503170929375324</v>
      </c>
      <c r="F1679" s="35" t="n">
        <v>0.820586565209494</v>
      </c>
      <c r="G1679" s="35" t="n">
        <v>1.34302384014979</v>
      </c>
      <c r="H1679" s="35" t="n">
        <v>-1.70933402782143</v>
      </c>
      <c r="I1679" s="35" t="n">
        <v>0.206375874831424</v>
      </c>
      <c r="J1679" s="35" t="n">
        <v>-1.14085623471564</v>
      </c>
      <c r="K1679" s="35" t="n">
        <v>0.111546853172907</v>
      </c>
      <c r="L1679" s="35" t="n">
        <v>1.27280290619559</v>
      </c>
      <c r="M1679" s="35" t="n">
        <v>-0.531740745966578</v>
      </c>
    </row>
    <row r="1680" customFormat="false" ht="15" hidden="false" customHeight="false" outlineLevel="0" collapsed="false">
      <c r="A1680" s="2" t="n">
        <v>1676</v>
      </c>
      <c r="B1680" s="35" t="n">
        <v>-1.44416642387866</v>
      </c>
      <c r="C1680" s="35" t="n">
        <v>-0.385951337402912</v>
      </c>
      <c r="D1680" s="35" t="n">
        <v>-1.12742403127197</v>
      </c>
      <c r="E1680" s="35" t="n">
        <v>-1.9259615505393</v>
      </c>
      <c r="F1680" s="35" t="n">
        <v>0.785118481756106</v>
      </c>
      <c r="G1680" s="35" t="n">
        <v>-0.130163079548391</v>
      </c>
      <c r="H1680" s="35" t="n">
        <v>-1.81608948289403</v>
      </c>
      <c r="I1680" s="35" t="n">
        <v>-2.19426263176303</v>
      </c>
      <c r="J1680" s="35" t="n">
        <v>2.17159015222576</v>
      </c>
      <c r="K1680" s="35" t="n">
        <v>0.845768354583193</v>
      </c>
      <c r="L1680" s="35" t="n">
        <v>0.418897770898117</v>
      </c>
      <c r="M1680" s="35" t="n">
        <v>-1.28501478225184</v>
      </c>
    </row>
    <row r="1681" customFormat="false" ht="15" hidden="false" customHeight="false" outlineLevel="0" collapsed="false">
      <c r="A1681" s="2" t="n">
        <v>1677</v>
      </c>
      <c r="B1681" s="35" t="n">
        <v>-1.82213803599186</v>
      </c>
      <c r="C1681" s="35" t="n">
        <v>1.10562492561207</v>
      </c>
      <c r="D1681" s="35" t="n">
        <v>-0.926777962837369</v>
      </c>
      <c r="E1681" s="35" t="n">
        <v>1.01255376203905</v>
      </c>
      <c r="F1681" s="35" t="n">
        <v>-0.672789273607403</v>
      </c>
      <c r="G1681" s="35" t="n">
        <v>-0.17014848203036</v>
      </c>
      <c r="H1681" s="35" t="n">
        <v>0.549260500212666</v>
      </c>
      <c r="I1681" s="35" t="n">
        <v>-0.677304757045606</v>
      </c>
      <c r="J1681" s="35" t="n">
        <v>1.78770387909744</v>
      </c>
      <c r="K1681" s="35" t="n">
        <v>-0.925409014722432</v>
      </c>
      <c r="L1681" s="35" t="n">
        <v>0.192078055362242</v>
      </c>
      <c r="M1681" s="35" t="n">
        <v>2.19368003659046</v>
      </c>
    </row>
    <row r="1682" customFormat="false" ht="15" hidden="false" customHeight="false" outlineLevel="0" collapsed="false">
      <c r="A1682" s="2" t="n">
        <v>1678</v>
      </c>
      <c r="B1682" s="35" t="n">
        <v>1.975293894156</v>
      </c>
      <c r="C1682" s="35" t="n">
        <v>-0.788948259801162</v>
      </c>
      <c r="D1682" s="35" t="n">
        <v>0.345608362144676</v>
      </c>
      <c r="E1682" s="35" t="n">
        <v>-0.727598335186061</v>
      </c>
      <c r="F1682" s="35" t="n">
        <v>-1.07046826997422</v>
      </c>
      <c r="G1682" s="35" t="n">
        <v>-0.0122373494341217</v>
      </c>
      <c r="H1682" s="35" t="n">
        <v>-0.302630594961562</v>
      </c>
      <c r="I1682" s="35" t="n">
        <v>-0.415018460872293</v>
      </c>
      <c r="J1682" s="35" t="n">
        <v>-0.111813392124718</v>
      </c>
      <c r="K1682" s="35" t="n">
        <v>0.3706916933065</v>
      </c>
      <c r="L1682" s="35" t="n">
        <v>-0.118722598033224</v>
      </c>
      <c r="M1682" s="35" t="n">
        <v>0.116972968612212</v>
      </c>
      <c r="W1682" s="36" t="n">
        <v>140.918498087389</v>
      </c>
    </row>
    <row r="1683" customFormat="false" ht="15" hidden="false" customHeight="false" outlineLevel="0" collapsed="false">
      <c r="A1683" s="2" t="n">
        <v>1679</v>
      </c>
      <c r="B1683" s="35" t="n">
        <v>-1.74211085140255</v>
      </c>
      <c r="C1683" s="35" t="n">
        <v>-1.94439369209367</v>
      </c>
      <c r="D1683" s="35" t="n">
        <v>0.463941563929417</v>
      </c>
      <c r="E1683" s="35" t="n">
        <v>-0.739868471967136</v>
      </c>
      <c r="F1683" s="35" t="n">
        <v>0.383458288687914</v>
      </c>
      <c r="G1683" s="35" t="n">
        <v>1.56420440127881</v>
      </c>
      <c r="H1683" s="35" t="n">
        <v>0.68107297195983</v>
      </c>
      <c r="I1683" s="35" t="n">
        <v>0.363560699257454</v>
      </c>
      <c r="J1683" s="35" t="n">
        <v>-1.47095532009253</v>
      </c>
      <c r="K1683" s="35" t="n">
        <v>-0.710731631594104</v>
      </c>
      <c r="L1683" s="35" t="n">
        <v>-1.0212901323962</v>
      </c>
      <c r="M1683" s="35" t="n">
        <v>0.0518947250596126</v>
      </c>
    </row>
    <row r="1684" customFormat="false" ht="15" hidden="false" customHeight="false" outlineLevel="0" collapsed="false">
      <c r="A1684" s="2" t="n">
        <v>1680</v>
      </c>
      <c r="B1684" s="35" t="n">
        <v>2.39254910834085</v>
      </c>
      <c r="C1684" s="35" t="n">
        <v>0.70394014684721</v>
      </c>
      <c r="D1684" s="35" t="n">
        <v>-0.278452351810289</v>
      </c>
      <c r="E1684" s="35" t="n">
        <v>0.648471262829777</v>
      </c>
      <c r="F1684" s="35" t="n">
        <v>-0.0316602951004018</v>
      </c>
      <c r="G1684" s="35" t="n">
        <v>2.84234989927998</v>
      </c>
      <c r="H1684" s="35" t="n">
        <v>-0.00155217131470371</v>
      </c>
      <c r="I1684" s="35" t="n">
        <v>-0.210011817858013</v>
      </c>
      <c r="J1684" s="35" t="n">
        <v>-1.4745762859394</v>
      </c>
      <c r="K1684" s="35" t="n">
        <v>0.512530977046159</v>
      </c>
      <c r="L1684" s="35" t="n">
        <v>0.527719479731979</v>
      </c>
      <c r="M1684" s="35" t="n">
        <v>0.524174480350802</v>
      </c>
    </row>
    <row r="1685" customFormat="false" ht="15" hidden="false" customHeight="false" outlineLevel="0" collapsed="false">
      <c r="A1685" s="2" t="n">
        <v>1681</v>
      </c>
      <c r="B1685" s="35" t="n">
        <v>0.495848519189324</v>
      </c>
      <c r="C1685" s="35" t="n">
        <v>1.72014884006908</v>
      </c>
      <c r="D1685" s="35" t="n">
        <v>-1.93320390235779</v>
      </c>
      <c r="E1685" s="35" t="n">
        <v>0.776174865598341</v>
      </c>
      <c r="F1685" s="35" t="n">
        <v>-0.450751642513021</v>
      </c>
      <c r="G1685" s="35" t="n">
        <v>0.474156374664504</v>
      </c>
      <c r="H1685" s="35" t="n">
        <v>0.205090034288246</v>
      </c>
      <c r="I1685" s="35" t="n">
        <v>0.415924781859282</v>
      </c>
      <c r="J1685" s="35" t="n">
        <v>-1.38560572500551</v>
      </c>
      <c r="K1685" s="35" t="n">
        <v>-1.26439884514448</v>
      </c>
      <c r="L1685" s="35" t="n">
        <v>0.0279456409483416</v>
      </c>
      <c r="M1685" s="35" t="n">
        <v>-0.123849120691911</v>
      </c>
      <c r="W1685" s="36" t="n">
        <v>85.1708252498372</v>
      </c>
    </row>
    <row r="1686" customFormat="false" ht="15" hidden="false" customHeight="false" outlineLevel="0" collapsed="false">
      <c r="A1686" s="2" t="n">
        <v>1682</v>
      </c>
      <c r="B1686" s="35" t="n">
        <v>-0.119922356471057</v>
      </c>
      <c r="C1686" s="35" t="n">
        <v>0.173189602950277</v>
      </c>
      <c r="D1686" s="35" t="n">
        <v>-2.14563516013001</v>
      </c>
      <c r="E1686" s="35" t="n">
        <v>-1.16308530348543</v>
      </c>
      <c r="F1686" s="35" t="n">
        <v>1.02670884860673</v>
      </c>
      <c r="G1686" s="35" t="n">
        <v>0.983153915675468</v>
      </c>
      <c r="H1686" s="35" t="n">
        <v>0.573385106377696</v>
      </c>
      <c r="I1686" s="35" t="n">
        <v>0.372078049863601</v>
      </c>
      <c r="J1686" s="35" t="n">
        <v>-0.474945894641571</v>
      </c>
      <c r="K1686" s="35" t="n">
        <v>0.462632409182764</v>
      </c>
      <c r="L1686" s="35" t="n">
        <v>0.748791445043376</v>
      </c>
      <c r="M1686" s="35" t="n">
        <v>-0.518091335930279</v>
      </c>
      <c r="V1686" s="36" t="n">
        <v>207.508857209225</v>
      </c>
    </row>
    <row r="1687" customFormat="false" ht="15" hidden="false" customHeight="false" outlineLevel="0" collapsed="false">
      <c r="A1687" s="2" t="n">
        <v>1683</v>
      </c>
      <c r="B1687" s="35" t="n">
        <v>0.876580285449139</v>
      </c>
      <c r="C1687" s="35" t="n">
        <v>1.57633723318899</v>
      </c>
      <c r="D1687" s="35" t="n">
        <v>0.836520130712612</v>
      </c>
      <c r="E1687" s="35" t="n">
        <v>1.24577278757199</v>
      </c>
      <c r="F1687" s="35" t="n">
        <v>-1.15801231295009</v>
      </c>
      <c r="G1687" s="35" t="n">
        <v>-1.12481493229111</v>
      </c>
      <c r="H1687" s="35" t="n">
        <v>-0.77821144994054</v>
      </c>
      <c r="I1687" s="35" t="n">
        <v>-0.530598042717752</v>
      </c>
      <c r="J1687" s="35" t="n">
        <v>0.586987600902706</v>
      </c>
      <c r="K1687" s="35" t="n">
        <v>-0.242209835900098</v>
      </c>
      <c r="L1687" s="35" t="n">
        <v>0.16653136928021</v>
      </c>
      <c r="M1687" s="35" t="n">
        <v>0.468221380866717</v>
      </c>
    </row>
    <row r="1688" customFormat="false" ht="15" hidden="false" customHeight="false" outlineLevel="0" collapsed="false">
      <c r="A1688" s="2" t="n">
        <v>1684</v>
      </c>
      <c r="B1688" s="35" t="n">
        <v>0.0496068501591311</v>
      </c>
      <c r="C1688" s="35" t="n">
        <v>-0.576865817790444</v>
      </c>
      <c r="D1688" s="35" t="n">
        <v>1.57966324294156</v>
      </c>
      <c r="E1688" s="35" t="n">
        <v>-0.951563386772103</v>
      </c>
      <c r="F1688" s="35" t="n">
        <v>1.03286333764847</v>
      </c>
      <c r="G1688" s="35" t="n">
        <v>0.276095013981477</v>
      </c>
      <c r="H1688" s="35" t="n">
        <v>-0.706161182426264</v>
      </c>
      <c r="I1688" s="35" t="n">
        <v>0.508246812993502</v>
      </c>
      <c r="J1688" s="35" t="n">
        <v>-0.599274859915373</v>
      </c>
      <c r="K1688" s="35" t="n">
        <v>-1.98736842740972</v>
      </c>
      <c r="L1688" s="35" t="n">
        <v>0.550937376644465</v>
      </c>
      <c r="M1688" s="35" t="n">
        <v>-0.533130938465945</v>
      </c>
    </row>
    <row r="1689" customFormat="false" ht="15" hidden="false" customHeight="false" outlineLevel="0" collapsed="false">
      <c r="A1689" s="2" t="n">
        <v>1685</v>
      </c>
      <c r="B1689" s="35" t="n">
        <v>1.705157459504</v>
      </c>
      <c r="C1689" s="35" t="n">
        <v>-0.79037403228345</v>
      </c>
      <c r="D1689" s="35" t="n">
        <v>0.672850692714247</v>
      </c>
      <c r="E1689" s="35" t="n">
        <v>-0.59933243304722</v>
      </c>
      <c r="F1689" s="35" t="n">
        <v>-1.50122165027272</v>
      </c>
      <c r="G1689" s="35" t="n">
        <v>0.998283097301297</v>
      </c>
      <c r="H1689" s="35" t="n">
        <v>0.695762135565769</v>
      </c>
      <c r="I1689" s="35" t="n">
        <v>-1.03560304444396</v>
      </c>
      <c r="J1689" s="35" t="n">
        <v>0.365442077746432</v>
      </c>
      <c r="K1689" s="35" t="n">
        <v>1.1290561199325</v>
      </c>
      <c r="L1689" s="35" t="n">
        <v>0.0125453231429113</v>
      </c>
      <c r="M1689" s="35" t="n">
        <v>0.0222010781575724</v>
      </c>
    </row>
    <row r="1690" customFormat="false" ht="15" hidden="false" customHeight="false" outlineLevel="0" collapsed="false">
      <c r="A1690" s="2" t="n">
        <v>1686</v>
      </c>
      <c r="B1690" s="35" t="n">
        <v>-0.471247496445753</v>
      </c>
      <c r="C1690" s="35" t="n">
        <v>1.06826805170801</v>
      </c>
      <c r="D1690" s="35" t="n">
        <v>-2.0771342840995</v>
      </c>
      <c r="E1690" s="35" t="n">
        <v>-0.728451443260487</v>
      </c>
      <c r="F1690" s="35" t="n">
        <v>-0.458901804641283</v>
      </c>
      <c r="G1690" s="35" t="n">
        <v>0.476665825759525</v>
      </c>
      <c r="H1690" s="35" t="n">
        <v>1.77374039263342</v>
      </c>
      <c r="I1690" s="35" t="n">
        <v>-0.857305998709239</v>
      </c>
      <c r="J1690" s="35" t="n">
        <v>-0.857431819386874</v>
      </c>
      <c r="K1690" s="35" t="n">
        <v>0.828929025767698</v>
      </c>
      <c r="L1690" s="35" t="n">
        <v>0.918173940015426</v>
      </c>
      <c r="M1690" s="35" t="n">
        <v>-0.363541941450463</v>
      </c>
    </row>
    <row r="1691" customFormat="false" ht="15" hidden="false" customHeight="false" outlineLevel="0" collapsed="false">
      <c r="A1691" s="2" t="n">
        <v>1687</v>
      </c>
      <c r="B1691" s="35" t="n">
        <v>0.33798524411619</v>
      </c>
      <c r="C1691" s="35" t="n">
        <v>0.0888236576760188</v>
      </c>
      <c r="D1691" s="35" t="n">
        <v>-1.50371338263981</v>
      </c>
      <c r="E1691" s="35" t="n">
        <v>-0.442099768277512</v>
      </c>
      <c r="F1691" s="35" t="n">
        <v>0.452233512395907</v>
      </c>
      <c r="G1691" s="35" t="n">
        <v>0.323259117021806</v>
      </c>
      <c r="H1691" s="35" t="n">
        <v>0.291896809388568</v>
      </c>
      <c r="I1691" s="35" t="n">
        <v>1.09437949316608</v>
      </c>
      <c r="J1691" s="35" t="n">
        <v>0.889464104375084</v>
      </c>
      <c r="K1691" s="35" t="n">
        <v>1.86976951772552</v>
      </c>
      <c r="L1691" s="35" t="n">
        <v>0.152863729760073</v>
      </c>
      <c r="M1691" s="35" t="n">
        <v>-0.744797181238707</v>
      </c>
      <c r="N1691" s="36" t="n">
        <v>159.410622437846</v>
      </c>
      <c r="R1691" s="36" t="n">
        <v>89.2680816391144</v>
      </c>
    </row>
    <row r="1692" customFormat="false" ht="15" hidden="false" customHeight="false" outlineLevel="0" collapsed="false">
      <c r="A1692" s="2" t="n">
        <v>1688</v>
      </c>
      <c r="B1692" s="35" t="n">
        <v>-0.518356198644678</v>
      </c>
      <c r="C1692" s="35" t="n">
        <v>0.112660070127448</v>
      </c>
      <c r="D1692" s="35" t="n">
        <v>-0.131079294975249</v>
      </c>
      <c r="E1692" s="35" t="n">
        <v>1.32596847898816</v>
      </c>
      <c r="F1692" s="35" t="n">
        <v>1.1595640960597</v>
      </c>
      <c r="G1692" s="35" t="n">
        <v>-0.336010011793981</v>
      </c>
      <c r="H1692" s="35" t="n">
        <v>0.174391511712808</v>
      </c>
      <c r="I1692" s="35" t="n">
        <v>0.617098771083282</v>
      </c>
      <c r="J1692" s="35" t="n">
        <v>-2.83029580996704</v>
      </c>
      <c r="K1692" s="35" t="n">
        <v>-1.24209497182306</v>
      </c>
      <c r="L1692" s="35" t="n">
        <v>0.286684290250354</v>
      </c>
      <c r="M1692" s="35" t="n">
        <v>-1.6711233058675</v>
      </c>
      <c r="N1692" s="36" t="n">
        <v>174.866980069864</v>
      </c>
    </row>
    <row r="1693" customFormat="false" ht="15" hidden="false" customHeight="false" outlineLevel="0" collapsed="false">
      <c r="A1693" s="2" t="n">
        <v>1689</v>
      </c>
      <c r="B1693" s="35" t="n">
        <v>0.548086358584461</v>
      </c>
      <c r="C1693" s="35" t="n">
        <v>0.211952331977594</v>
      </c>
      <c r="D1693" s="35" t="n">
        <v>1.29507226061707</v>
      </c>
      <c r="E1693" s="35" t="n">
        <v>-1.74125447234624</v>
      </c>
      <c r="F1693" s="35" t="n">
        <v>-0.500017091064946</v>
      </c>
      <c r="G1693" s="35" t="n">
        <v>1.13580339556187</v>
      </c>
      <c r="H1693" s="35" t="n">
        <v>-0.371477991500545</v>
      </c>
      <c r="I1693" s="35" t="n">
        <v>0.786809181804567</v>
      </c>
      <c r="J1693" s="35" t="n">
        <v>0.864647753970682</v>
      </c>
      <c r="K1693" s="35" t="n">
        <v>1.51332018691367</v>
      </c>
      <c r="L1693" s="35" t="n">
        <v>0.854100940566961</v>
      </c>
      <c r="M1693" s="35" t="n">
        <v>-1.51555008094899</v>
      </c>
    </row>
    <row r="1694" customFormat="false" ht="15" hidden="false" customHeight="false" outlineLevel="0" collapsed="false">
      <c r="A1694" s="2" t="n">
        <v>1690</v>
      </c>
      <c r="B1694" s="35" t="n">
        <v>0.843458467339124</v>
      </c>
      <c r="C1694" s="35" t="n">
        <v>0.634579378818289</v>
      </c>
      <c r="D1694" s="35" t="n">
        <v>-0.623977675267635</v>
      </c>
      <c r="E1694" s="35" t="n">
        <v>-1.50487268734806</v>
      </c>
      <c r="F1694" s="35" t="n">
        <v>-0.720920864808967</v>
      </c>
      <c r="G1694" s="35" t="n">
        <v>-0.557335211392424</v>
      </c>
      <c r="H1694" s="35" t="n">
        <v>0.0469273322590279</v>
      </c>
      <c r="I1694" s="35" t="n">
        <v>0.592230182121562</v>
      </c>
      <c r="J1694" s="35" t="n">
        <v>-0.300077813423939</v>
      </c>
      <c r="K1694" s="35" t="n">
        <v>-0.583636085798793</v>
      </c>
      <c r="L1694" s="35" t="n">
        <v>1.84984394798434</v>
      </c>
      <c r="M1694" s="35" t="n">
        <v>-0.715437147527806</v>
      </c>
    </row>
    <row r="1695" customFormat="false" ht="15" hidden="false" customHeight="false" outlineLevel="0" collapsed="false">
      <c r="A1695" s="2" t="n">
        <v>1691</v>
      </c>
      <c r="B1695" s="35" t="n">
        <v>-1.3017253383009</v>
      </c>
      <c r="C1695" s="35" t="n">
        <v>0.658159939964012</v>
      </c>
      <c r="D1695" s="35" t="n">
        <v>-0.371013678785469</v>
      </c>
      <c r="E1695" s="35" t="n">
        <v>0.575721062139431</v>
      </c>
      <c r="F1695" s="35" t="n">
        <v>0.131700160667973</v>
      </c>
      <c r="G1695" s="35" t="n">
        <v>0.224824154583103</v>
      </c>
      <c r="H1695" s="35" t="n">
        <v>-1.5295437311407</v>
      </c>
      <c r="I1695" s="35" t="n">
        <v>0.63415811091538</v>
      </c>
      <c r="J1695" s="35" t="n">
        <v>-1.016421063213</v>
      </c>
      <c r="K1695" s="35" t="n">
        <v>0.424664488477761</v>
      </c>
      <c r="L1695" s="35" t="n">
        <v>-0.00787331650133493</v>
      </c>
      <c r="M1695" s="35" t="n">
        <v>-0.464351572413882</v>
      </c>
    </row>
    <row r="1696" customFormat="false" ht="15" hidden="false" customHeight="false" outlineLevel="0" collapsed="false">
      <c r="A1696" s="2" t="n">
        <v>1692</v>
      </c>
      <c r="B1696" s="35" t="n">
        <v>-1.628039714823</v>
      </c>
      <c r="C1696" s="35" t="n">
        <v>-0.749661033152427</v>
      </c>
      <c r="D1696" s="35" t="n">
        <v>-1.19406830639887</v>
      </c>
      <c r="E1696" s="35" t="n">
        <v>-1.09829443009722</v>
      </c>
      <c r="F1696" s="35" t="n">
        <v>0.100909498312899</v>
      </c>
      <c r="G1696" s="35" t="n">
        <v>-0.135967529013429</v>
      </c>
      <c r="H1696" s="35" t="n">
        <v>-0.68953225399225</v>
      </c>
      <c r="I1696" s="35" t="n">
        <v>1.42693658589443</v>
      </c>
      <c r="J1696" s="35" t="n">
        <v>0.638277183266782</v>
      </c>
      <c r="K1696" s="35" t="n">
        <v>-1.01577575778309</v>
      </c>
      <c r="L1696" s="35" t="n">
        <v>-0.981996892240905</v>
      </c>
      <c r="M1696" s="35" t="n">
        <v>-0.12214081016779</v>
      </c>
      <c r="N1696" s="36" t="n">
        <v>121.020540651585</v>
      </c>
      <c r="U1696" s="36" t="n">
        <v>148.886222252123</v>
      </c>
    </row>
    <row r="1697" customFormat="false" ht="15" hidden="false" customHeight="false" outlineLevel="0" collapsed="false">
      <c r="A1697" s="2" t="n">
        <v>1693</v>
      </c>
      <c r="B1697" s="35" t="n">
        <v>1.02784908368433</v>
      </c>
      <c r="C1697" s="35" t="n">
        <v>0.158363250278518</v>
      </c>
      <c r="D1697" s="35" t="n">
        <v>2.41439526046536</v>
      </c>
      <c r="E1697" s="35" t="n">
        <v>1.93395208027505</v>
      </c>
      <c r="F1697" s="35" t="n">
        <v>0.661256522224468</v>
      </c>
      <c r="G1697" s="35" t="n">
        <v>0.168688992520105</v>
      </c>
      <c r="H1697" s="35" t="n">
        <v>0.716828776300308</v>
      </c>
      <c r="I1697" s="35" t="n">
        <v>-0.452338581606703</v>
      </c>
      <c r="J1697" s="35" t="n">
        <v>0.720602875307519</v>
      </c>
      <c r="K1697" s="35" t="n">
        <v>0.37305003062242</v>
      </c>
      <c r="L1697" s="35" t="n">
        <v>-0.201706616560997</v>
      </c>
      <c r="M1697" s="35" t="n">
        <v>-0.583841431146798</v>
      </c>
      <c r="T1697" s="36" t="n">
        <v>110.812357853729</v>
      </c>
    </row>
    <row r="1698" customFormat="false" ht="15" hidden="false" customHeight="false" outlineLevel="0" collapsed="false">
      <c r="A1698" s="2" t="n">
        <v>1694</v>
      </c>
      <c r="B1698" s="35" t="n">
        <v>0.809242022874871</v>
      </c>
      <c r="C1698" s="35" t="n">
        <v>1.70955265482009</v>
      </c>
      <c r="D1698" s="35" t="n">
        <v>0.61447526325976</v>
      </c>
      <c r="E1698" s="35" t="n">
        <v>0.556325526346543</v>
      </c>
      <c r="F1698" s="35" t="n">
        <v>-0.948511353057885</v>
      </c>
      <c r="G1698" s="35" t="n">
        <v>-0.866056090830299</v>
      </c>
      <c r="H1698" s="35" t="n">
        <v>0.958105297263233</v>
      </c>
      <c r="I1698" s="35" t="n">
        <v>1.52571706770229</v>
      </c>
      <c r="J1698" s="35" t="n">
        <v>-0.109383645440843</v>
      </c>
      <c r="K1698" s="35" t="n">
        <v>-0.127055543968114</v>
      </c>
      <c r="L1698" s="35" t="n">
        <v>0.98544600135374</v>
      </c>
      <c r="M1698" s="35" t="n">
        <v>0.476810021092273</v>
      </c>
    </row>
    <row r="1699" customFormat="false" ht="15" hidden="false" customHeight="false" outlineLevel="0" collapsed="false">
      <c r="A1699" s="2" t="n">
        <v>1695</v>
      </c>
      <c r="B1699" s="35" t="n">
        <v>0.49352807036879</v>
      </c>
      <c r="C1699" s="35" t="n">
        <v>0.548630367454917</v>
      </c>
      <c r="D1699" s="35" t="n">
        <v>-0.828233888597463</v>
      </c>
      <c r="E1699" s="35" t="n">
        <v>1.27396687805187</v>
      </c>
      <c r="F1699" s="35" t="n">
        <v>-2.02085514405928</v>
      </c>
      <c r="G1699" s="35" t="n">
        <v>0.627309668953505</v>
      </c>
      <c r="H1699" s="35" t="n">
        <v>1.82869359464377</v>
      </c>
      <c r="I1699" s="35" t="n">
        <v>2.4462125287936</v>
      </c>
      <c r="J1699" s="35" t="n">
        <v>-2.14796932519543</v>
      </c>
      <c r="K1699" s="35" t="n">
        <v>-1.2577909512281</v>
      </c>
      <c r="L1699" s="35" t="n">
        <v>-0.349754040650107</v>
      </c>
      <c r="M1699" s="35" t="n">
        <v>-0.0921851879302843</v>
      </c>
    </row>
    <row r="1700" customFormat="false" ht="15" hidden="false" customHeight="false" outlineLevel="0" collapsed="false">
      <c r="A1700" s="2" t="n">
        <v>1696</v>
      </c>
      <c r="B1700" s="35" t="n">
        <v>-0.697647466521904</v>
      </c>
      <c r="C1700" s="35" t="n">
        <v>0.231257315361698</v>
      </c>
      <c r="D1700" s="35" t="n">
        <v>-1.32426870259826</v>
      </c>
      <c r="E1700" s="35" t="n">
        <v>0.724651381553315</v>
      </c>
      <c r="F1700" s="35" t="n">
        <v>-0.439191880239567</v>
      </c>
      <c r="G1700" s="35" t="n">
        <v>0.885289142153475</v>
      </c>
      <c r="H1700" s="35" t="n">
        <v>0.0559256221689078</v>
      </c>
      <c r="I1700" s="35" t="n">
        <v>0.111773760298671</v>
      </c>
      <c r="J1700" s="35" t="n">
        <v>0.049980553774797</v>
      </c>
      <c r="K1700" s="35" t="n">
        <v>0.567861941321797</v>
      </c>
      <c r="L1700" s="35" t="n">
        <v>0.550763737094531</v>
      </c>
      <c r="M1700" s="35" t="n">
        <v>-1.19915574776055</v>
      </c>
    </row>
    <row r="1701" customFormat="false" ht="15" hidden="false" customHeight="false" outlineLevel="0" collapsed="false">
      <c r="A1701" s="2" t="n">
        <v>1697</v>
      </c>
      <c r="B1701" s="35" t="n">
        <v>-1.15454177468907</v>
      </c>
      <c r="C1701" s="35" t="n">
        <v>0.704463193375179</v>
      </c>
      <c r="D1701" s="35" t="n">
        <v>-0.419504739556648</v>
      </c>
      <c r="E1701" s="35" t="n">
        <v>-1.3225532448815</v>
      </c>
      <c r="F1701" s="35" t="n">
        <v>-1.8839170166386</v>
      </c>
      <c r="G1701" s="35" t="n">
        <v>-0.251971370242007</v>
      </c>
      <c r="H1701" s="35" t="n">
        <v>-0.173168830244528</v>
      </c>
      <c r="I1701" s="35" t="n">
        <v>0.735425293244487</v>
      </c>
      <c r="J1701" s="35" t="n">
        <v>-0.746756970311123</v>
      </c>
      <c r="K1701" s="35" t="n">
        <v>0.0809121468136286</v>
      </c>
      <c r="L1701" s="35" t="n">
        <v>-0.582245364158892</v>
      </c>
      <c r="M1701" s="35" t="n">
        <v>0.488950340425727</v>
      </c>
      <c r="U1701" s="36" t="n">
        <v>133.264979844544</v>
      </c>
    </row>
    <row r="1702" customFormat="false" ht="15" hidden="false" customHeight="false" outlineLevel="0" collapsed="false">
      <c r="A1702" s="2" t="n">
        <v>1698</v>
      </c>
      <c r="B1702" s="35" t="n">
        <v>-1.00963786243225</v>
      </c>
      <c r="C1702" s="35" t="n">
        <v>-0.648270200094103</v>
      </c>
      <c r="D1702" s="35" t="n">
        <v>1.00329733605457</v>
      </c>
      <c r="E1702" s="35" t="n">
        <v>0.81958871088261</v>
      </c>
      <c r="F1702" s="35" t="n">
        <v>2.18908474018167</v>
      </c>
      <c r="G1702" s="35" t="n">
        <v>-0.026497125676431</v>
      </c>
      <c r="H1702" s="35" t="n">
        <v>0.748332349486465</v>
      </c>
      <c r="I1702" s="35" t="n">
        <v>0.151772792612448</v>
      </c>
      <c r="J1702" s="35" t="n">
        <v>-0.4015138579099</v>
      </c>
      <c r="K1702" s="35" t="n">
        <v>-0.00483552544663754</v>
      </c>
      <c r="L1702" s="35" t="n">
        <v>-0.16128366540603</v>
      </c>
      <c r="M1702" s="35" t="n">
        <v>1.38758188216451</v>
      </c>
    </row>
    <row r="1703" customFormat="false" ht="15" hidden="false" customHeight="false" outlineLevel="0" collapsed="false">
      <c r="A1703" s="2" t="n">
        <v>1699</v>
      </c>
      <c r="B1703" s="35" t="n">
        <v>0.0326934977652212</v>
      </c>
      <c r="C1703" s="35" t="n">
        <v>-0.323382720182368</v>
      </c>
      <c r="D1703" s="35" t="n">
        <v>-0.612482798254119</v>
      </c>
      <c r="E1703" s="35" t="n">
        <v>0.960332955008736</v>
      </c>
      <c r="F1703" s="35" t="n">
        <v>0.462304854376366</v>
      </c>
      <c r="G1703" s="35" t="n">
        <v>-2.2866125975493</v>
      </c>
      <c r="H1703" s="35" t="n">
        <v>-0.0515806777803526</v>
      </c>
      <c r="I1703" s="35" t="n">
        <v>1.07143070922661</v>
      </c>
      <c r="J1703" s="35" t="n">
        <v>0.274296416406543</v>
      </c>
      <c r="K1703" s="35" t="n">
        <v>0.0386010945209467</v>
      </c>
      <c r="L1703" s="35" t="n">
        <v>0.10359406854409</v>
      </c>
      <c r="M1703" s="35" t="n">
        <v>0.574264779042956</v>
      </c>
    </row>
    <row r="1704" customFormat="false" ht="15" hidden="false" customHeight="false" outlineLevel="0" collapsed="false">
      <c r="A1704" s="2" t="n">
        <v>1700</v>
      </c>
      <c r="B1704" s="35" t="n">
        <v>-0.97670125234853</v>
      </c>
      <c r="C1704" s="35" t="n">
        <v>0.760068438652861</v>
      </c>
      <c r="D1704" s="35" t="n">
        <v>0.426500263123086</v>
      </c>
      <c r="E1704" s="35" t="n">
        <v>0.575989664204914</v>
      </c>
      <c r="F1704" s="35" t="n">
        <v>-0.193208600195952</v>
      </c>
      <c r="G1704" s="35" t="n">
        <v>-0.657596957705771</v>
      </c>
      <c r="H1704" s="35" t="n">
        <v>2.12683441302068</v>
      </c>
      <c r="I1704" s="35" t="n">
        <v>1.85222217556294</v>
      </c>
      <c r="J1704" s="35" t="n">
        <v>-0.503968229309258</v>
      </c>
      <c r="K1704" s="35" t="n">
        <v>1.76552975218183</v>
      </c>
      <c r="L1704" s="35" t="n">
        <v>-0.865890334833012</v>
      </c>
      <c r="M1704" s="35" t="n">
        <v>-0.22701226340798</v>
      </c>
    </row>
    <row r="1705" customFormat="false" ht="15" hidden="false" customHeight="false" outlineLevel="0" collapsed="false">
      <c r="A1705" s="2" t="n">
        <v>1701</v>
      </c>
      <c r="B1705" s="35" t="n">
        <v>-0.9853826347765</v>
      </c>
      <c r="C1705" s="35" t="n">
        <v>-1.57283381945297</v>
      </c>
      <c r="D1705" s="35" t="n">
        <v>0.41567390265792</v>
      </c>
      <c r="E1705" s="35" t="n">
        <v>-0.395282857545264</v>
      </c>
      <c r="F1705" s="35" t="n">
        <v>0.370222042679259</v>
      </c>
      <c r="G1705" s="35" t="n">
        <v>-1.56013989676295</v>
      </c>
      <c r="H1705" s="35" t="n">
        <v>-1.03812796128991</v>
      </c>
      <c r="I1705" s="35" t="n">
        <v>1.13325340807331</v>
      </c>
      <c r="J1705" s="35" t="n">
        <v>0.694876497647301</v>
      </c>
      <c r="K1705" s="35" t="n">
        <v>0.209933415177514</v>
      </c>
      <c r="L1705" s="35" t="n">
        <v>-1.32206118958133</v>
      </c>
      <c r="M1705" s="35" t="n">
        <v>-2.22999341272746</v>
      </c>
    </row>
    <row r="1706" customFormat="false" ht="15" hidden="false" customHeight="false" outlineLevel="0" collapsed="false">
      <c r="A1706" s="2" t="n">
        <v>1702</v>
      </c>
      <c r="B1706" s="35" t="n">
        <v>0.38896108760682</v>
      </c>
      <c r="C1706" s="35" t="n">
        <v>-0.424990723027174</v>
      </c>
      <c r="D1706" s="35" t="n">
        <v>-1.02205298409761</v>
      </c>
      <c r="E1706" s="35" t="n">
        <v>-1.43611642235111</v>
      </c>
      <c r="F1706" s="35" t="n">
        <v>0.218031720699399</v>
      </c>
      <c r="G1706" s="35" t="n">
        <v>0.354290911766692</v>
      </c>
      <c r="H1706" s="35" t="n">
        <v>0.68769495640074</v>
      </c>
      <c r="I1706" s="35" t="n">
        <v>-0.959101829488563</v>
      </c>
      <c r="J1706" s="35" t="n">
        <v>-0.091258310838607</v>
      </c>
      <c r="K1706" s="35" t="n">
        <v>0.934268043105333</v>
      </c>
      <c r="L1706" s="35" t="n">
        <v>0.601407727529801</v>
      </c>
      <c r="M1706" s="35" t="n">
        <v>-0.13130931703665</v>
      </c>
      <c r="N1706" s="36" t="n">
        <v>132.342875855536</v>
      </c>
      <c r="T1706" s="36" t="n">
        <v>114.178978017107</v>
      </c>
    </row>
    <row r="1707" customFormat="false" ht="15" hidden="false" customHeight="false" outlineLevel="0" collapsed="false">
      <c r="A1707" s="2" t="n">
        <v>1703</v>
      </c>
      <c r="B1707" s="35" t="n">
        <v>1.7174848359115</v>
      </c>
      <c r="C1707" s="35" t="n">
        <v>-0.659657231600091</v>
      </c>
      <c r="D1707" s="35" t="n">
        <v>1.03331008601431</v>
      </c>
      <c r="E1707" s="35" t="n">
        <v>1.26226340954336</v>
      </c>
      <c r="F1707" s="35" t="n">
        <v>0.124589011783619</v>
      </c>
      <c r="G1707" s="35" t="n">
        <v>-1.69538623218454</v>
      </c>
      <c r="H1707" s="35" t="n">
        <v>-0.519871012763321</v>
      </c>
      <c r="I1707" s="35" t="n">
        <v>0.904183511666178</v>
      </c>
      <c r="J1707" s="35" t="n">
        <v>-1.45190135343924</v>
      </c>
      <c r="K1707" s="35" t="n">
        <v>0.324333531013919</v>
      </c>
      <c r="L1707" s="35" t="n">
        <v>-0.975443750366971</v>
      </c>
      <c r="M1707" s="35" t="n">
        <v>0.990754124135872</v>
      </c>
    </row>
    <row r="1708" customFormat="false" ht="15" hidden="false" customHeight="false" outlineLevel="0" collapsed="false">
      <c r="A1708" s="2" t="n">
        <v>1704</v>
      </c>
      <c r="B1708" s="35" t="n">
        <v>1.9794524426127</v>
      </c>
      <c r="C1708" s="35" t="n">
        <v>-0.0369198952469801</v>
      </c>
      <c r="D1708" s="35" t="n">
        <v>0.2514198577474</v>
      </c>
      <c r="E1708" s="35" t="n">
        <v>-2.00234116589396</v>
      </c>
      <c r="F1708" s="35" t="n">
        <v>0.786479513201647</v>
      </c>
      <c r="G1708" s="35" t="n">
        <v>-1.47901269395106</v>
      </c>
      <c r="H1708" s="35" t="n">
        <v>1.00600862267995</v>
      </c>
      <c r="I1708" s="35" t="n">
        <v>0.0719207574801829</v>
      </c>
      <c r="J1708" s="35" t="n">
        <v>2.83054300169877</v>
      </c>
      <c r="K1708" s="35" t="n">
        <v>1.38037753709231</v>
      </c>
      <c r="L1708" s="35" t="n">
        <v>-0.777509475165854</v>
      </c>
      <c r="M1708" s="35" t="n">
        <v>-0.905140125070326</v>
      </c>
    </row>
    <row r="1709" customFormat="false" ht="15" hidden="false" customHeight="false" outlineLevel="0" collapsed="false">
      <c r="A1709" s="2" t="n">
        <v>1705</v>
      </c>
      <c r="B1709" s="35" t="n">
        <v>0.281060792847847</v>
      </c>
      <c r="C1709" s="35" t="n">
        <v>-0.59395226653382</v>
      </c>
      <c r="D1709" s="35" t="n">
        <v>1.58599542990691</v>
      </c>
      <c r="E1709" s="35" t="n">
        <v>-1.08293576518138</v>
      </c>
      <c r="F1709" s="35" t="n">
        <v>-1.96869774967716</v>
      </c>
      <c r="G1709" s="35" t="n">
        <v>0.109651587897813</v>
      </c>
      <c r="H1709" s="35" t="n">
        <v>1.2400835696365</v>
      </c>
      <c r="I1709" s="35" t="n">
        <v>-0.560556027098524</v>
      </c>
      <c r="J1709" s="35" t="n">
        <v>1.46483630257816</v>
      </c>
      <c r="K1709" s="35" t="n">
        <v>0.0464601099823191</v>
      </c>
      <c r="L1709" s="35" t="n">
        <v>-0.0104969320330348</v>
      </c>
      <c r="M1709" s="35" t="n">
        <v>1.10318489033214</v>
      </c>
    </row>
    <row r="1710" customFormat="false" ht="15" hidden="false" customHeight="false" outlineLevel="0" collapsed="false">
      <c r="A1710" s="2" t="n">
        <v>1706</v>
      </c>
      <c r="B1710" s="35" t="n">
        <v>1.19545306868563</v>
      </c>
      <c r="C1710" s="35" t="n">
        <v>-1.24298503089877</v>
      </c>
      <c r="D1710" s="35" t="n">
        <v>1.27961504396362</v>
      </c>
      <c r="E1710" s="35" t="n">
        <v>0.130401909063342</v>
      </c>
      <c r="F1710" s="35" t="n">
        <v>-0.115488417103498</v>
      </c>
      <c r="G1710" s="35" t="n">
        <v>-0.174409845436167</v>
      </c>
      <c r="H1710" s="35" t="n">
        <v>0.355500806203086</v>
      </c>
      <c r="I1710" s="35" t="n">
        <v>0.262959130458581</v>
      </c>
      <c r="J1710" s="35" t="n">
        <v>-0.366351357501551</v>
      </c>
      <c r="K1710" s="35" t="n">
        <v>-0.653311415670369</v>
      </c>
      <c r="L1710" s="35" t="n">
        <v>0.132353107863724</v>
      </c>
      <c r="M1710" s="35" t="n">
        <v>-0.864974341127699</v>
      </c>
    </row>
    <row r="1711" customFormat="false" ht="15" hidden="false" customHeight="false" outlineLevel="0" collapsed="false">
      <c r="A1711" s="2" t="n">
        <v>1707</v>
      </c>
      <c r="B1711" s="35" t="n">
        <v>0.529265692272228</v>
      </c>
      <c r="C1711" s="35" t="n">
        <v>1.81505397967036</v>
      </c>
      <c r="D1711" s="35" t="n">
        <v>0.918413283231356</v>
      </c>
      <c r="E1711" s="35" t="n">
        <v>0.3198679493569</v>
      </c>
      <c r="F1711" s="35" t="n">
        <v>-0.576334061143676</v>
      </c>
      <c r="G1711" s="35" t="n">
        <v>1.24452010114431</v>
      </c>
      <c r="H1711" s="35" t="n">
        <v>0.312645456661727</v>
      </c>
      <c r="I1711" s="35" t="n">
        <v>2.13425739593965</v>
      </c>
      <c r="J1711" s="35" t="n">
        <v>0.641394774255906</v>
      </c>
      <c r="K1711" s="35" t="n">
        <v>1.17868096051387</v>
      </c>
      <c r="L1711" s="35" t="n">
        <v>0.739473534326689</v>
      </c>
      <c r="M1711" s="35" t="n">
        <v>1.20145793338374</v>
      </c>
    </row>
    <row r="1712" customFormat="false" ht="15" hidden="false" customHeight="false" outlineLevel="0" collapsed="false">
      <c r="A1712" s="2" t="n">
        <v>1708</v>
      </c>
      <c r="B1712" s="35" t="n">
        <v>0.415647012975718</v>
      </c>
      <c r="C1712" s="35" t="n">
        <v>0.821118879911549</v>
      </c>
      <c r="D1712" s="35" t="n">
        <v>1.66620402116715</v>
      </c>
      <c r="E1712" s="35" t="n">
        <v>1.91495301106497</v>
      </c>
      <c r="F1712" s="35" t="n">
        <v>-0.323636660926877</v>
      </c>
      <c r="G1712" s="35" t="n">
        <v>-1.82106491694556</v>
      </c>
      <c r="H1712" s="35" t="n">
        <v>-0.505702396924801</v>
      </c>
      <c r="I1712" s="35" t="n">
        <v>0.96309621694546</v>
      </c>
      <c r="J1712" s="35" t="n">
        <v>-0.461276551550934</v>
      </c>
      <c r="K1712" s="35" t="n">
        <v>0.187027040791632</v>
      </c>
      <c r="L1712" s="35" t="n">
        <v>-1.75893304442869</v>
      </c>
      <c r="M1712" s="35" t="n">
        <v>1.90609889162711</v>
      </c>
    </row>
    <row r="1713" customFormat="false" ht="15" hidden="false" customHeight="false" outlineLevel="0" collapsed="false">
      <c r="A1713" s="2" t="n">
        <v>1709</v>
      </c>
      <c r="B1713" s="35" t="n">
        <v>-0.0433508749652807</v>
      </c>
      <c r="C1713" s="35" t="n">
        <v>2.04760736837872</v>
      </c>
      <c r="D1713" s="35" t="n">
        <v>0.92460440875361</v>
      </c>
      <c r="E1713" s="35" t="n">
        <v>-2.2730370963486</v>
      </c>
      <c r="F1713" s="35" t="n">
        <v>0.0885239476744309</v>
      </c>
      <c r="G1713" s="35" t="n">
        <v>0.023637413836024</v>
      </c>
      <c r="H1713" s="35" t="n">
        <v>-0.706522734513251</v>
      </c>
      <c r="I1713" s="35" t="n">
        <v>0.0486345227694928</v>
      </c>
      <c r="J1713" s="35" t="n">
        <v>1.95295437968565</v>
      </c>
      <c r="K1713" s="35" t="n">
        <v>0.065976028894875</v>
      </c>
      <c r="L1713" s="35" t="n">
        <v>-0.281889482302433</v>
      </c>
      <c r="M1713" s="35" t="n">
        <v>-0.877776472248582</v>
      </c>
      <c r="N1713" s="36" t="n">
        <v>166.653116790764</v>
      </c>
    </row>
    <row r="1714" customFormat="false" ht="15" hidden="false" customHeight="false" outlineLevel="0" collapsed="false">
      <c r="A1714" s="2" t="n">
        <v>1710</v>
      </c>
      <c r="B1714" s="35" t="n">
        <v>-0.584661925240501</v>
      </c>
      <c r="C1714" s="35" t="n">
        <v>1.95304177955261</v>
      </c>
      <c r="D1714" s="35" t="n">
        <v>-0.400981658294652</v>
      </c>
      <c r="E1714" s="35" t="n">
        <v>-1.30436258594534</v>
      </c>
      <c r="F1714" s="35" t="n">
        <v>0.323349423117418</v>
      </c>
      <c r="G1714" s="35" t="n">
        <v>-2.96237334836203</v>
      </c>
      <c r="H1714" s="35" t="n">
        <v>1.91921773597762</v>
      </c>
      <c r="I1714" s="35" t="n">
        <v>-0.0355646641320324</v>
      </c>
      <c r="J1714" s="35" t="n">
        <v>-0.752638379469663</v>
      </c>
      <c r="K1714" s="35" t="n">
        <v>0.442744673582436</v>
      </c>
      <c r="L1714" s="35" t="n">
        <v>-2.94307890351604</v>
      </c>
      <c r="M1714" s="35" t="n">
        <v>-0.0550886647954192</v>
      </c>
    </row>
    <row r="1715" customFormat="false" ht="15" hidden="false" customHeight="false" outlineLevel="0" collapsed="false">
      <c r="A1715" s="2" t="n">
        <v>1711</v>
      </c>
      <c r="B1715" s="35" t="n">
        <v>-0.493684579442685</v>
      </c>
      <c r="C1715" s="35" t="n">
        <v>0.107018596366494</v>
      </c>
      <c r="D1715" s="35" t="n">
        <v>0.0184179979087468</v>
      </c>
      <c r="E1715" s="35" t="n">
        <v>1.83299312468992</v>
      </c>
      <c r="F1715" s="35" t="n">
        <v>0.909434505589764</v>
      </c>
      <c r="G1715" s="35" t="n">
        <v>-0.792588565775413</v>
      </c>
      <c r="H1715" s="35" t="n">
        <v>-1.69484136560404</v>
      </c>
      <c r="I1715" s="35" t="n">
        <v>-0.731651078322104</v>
      </c>
      <c r="J1715" s="35" t="n">
        <v>-1.93341532482672</v>
      </c>
      <c r="K1715" s="35" t="n">
        <v>-1.04924445629636</v>
      </c>
      <c r="L1715" s="35" t="n">
        <v>-0.447734197449396</v>
      </c>
      <c r="M1715" s="35" t="n">
        <v>-0.600751096044144</v>
      </c>
    </row>
    <row r="1716" customFormat="false" ht="15" hidden="false" customHeight="false" outlineLevel="0" collapsed="false">
      <c r="A1716" s="2" t="n">
        <v>1712</v>
      </c>
      <c r="B1716" s="35" t="n">
        <v>0.285485014949677</v>
      </c>
      <c r="C1716" s="35" t="n">
        <v>-0.864779919916984</v>
      </c>
      <c r="D1716" s="35" t="n">
        <v>-0.176600360753649</v>
      </c>
      <c r="E1716" s="35" t="n">
        <v>0.743247443186337</v>
      </c>
      <c r="F1716" s="35" t="n">
        <v>-0.383949982951242</v>
      </c>
      <c r="G1716" s="35" t="n">
        <v>0.838994616742299</v>
      </c>
      <c r="H1716" s="35" t="n">
        <v>1.88772279235878</v>
      </c>
      <c r="I1716" s="35" t="n">
        <v>0.0622152693899117</v>
      </c>
      <c r="J1716" s="35" t="n">
        <v>1.23257894375589</v>
      </c>
      <c r="K1716" s="35" t="n">
        <v>-0.735441570325165</v>
      </c>
      <c r="L1716" s="35" t="n">
        <v>0.861170043646079</v>
      </c>
      <c r="M1716" s="35" t="n">
        <v>-0.868070147105596</v>
      </c>
      <c r="T1716" s="36" t="n">
        <v>110.558365811023</v>
      </c>
    </row>
    <row r="1717" customFormat="false" ht="15" hidden="false" customHeight="false" outlineLevel="0" collapsed="false">
      <c r="A1717" s="2" t="n">
        <v>1713</v>
      </c>
      <c r="B1717" s="35" t="n">
        <v>1.51229632241989</v>
      </c>
      <c r="C1717" s="35" t="n">
        <v>-1.16287699207777</v>
      </c>
      <c r="D1717" s="35" t="n">
        <v>-0.509491263242555</v>
      </c>
      <c r="E1717" s="35" t="n">
        <v>-1.65407530008605</v>
      </c>
      <c r="F1717" s="35" t="n">
        <v>0.550188764914605</v>
      </c>
      <c r="G1717" s="35" t="n">
        <v>0.807641935637945</v>
      </c>
      <c r="H1717" s="35" t="n">
        <v>-0.448917703647896</v>
      </c>
      <c r="I1717" s="35" t="n">
        <v>-0.512308112314742</v>
      </c>
      <c r="J1717" s="35" t="n">
        <v>-0.979746208786221</v>
      </c>
      <c r="K1717" s="35" t="n">
        <v>-1.35176284459179</v>
      </c>
      <c r="L1717" s="35" t="n">
        <v>-0.909170304899988</v>
      </c>
      <c r="M1717" s="35" t="n">
        <v>1.32202593262839</v>
      </c>
    </row>
    <row r="1718" customFormat="false" ht="15" hidden="false" customHeight="false" outlineLevel="0" collapsed="false">
      <c r="A1718" s="2" t="n">
        <v>1714</v>
      </c>
      <c r="B1718" s="35" t="n">
        <v>-1.32021118268945</v>
      </c>
      <c r="C1718" s="35" t="n">
        <v>-2.11480288338272</v>
      </c>
      <c r="D1718" s="35" t="n">
        <v>0.171337449048668</v>
      </c>
      <c r="E1718" s="35" t="n">
        <v>-1.5299138066318</v>
      </c>
      <c r="F1718" s="35" t="n">
        <v>-1.0048116464803</v>
      </c>
      <c r="G1718" s="35" t="n">
        <v>0.812299570603802</v>
      </c>
      <c r="H1718" s="35" t="n">
        <v>-0.178954272713989</v>
      </c>
      <c r="I1718" s="35" t="n">
        <v>-0.528794220643025</v>
      </c>
      <c r="J1718" s="35" t="n">
        <v>-0.108639367340257</v>
      </c>
      <c r="K1718" s="35" t="n">
        <v>0.531517864792245</v>
      </c>
      <c r="L1718" s="35" t="n">
        <v>0.380553907548636</v>
      </c>
      <c r="M1718" s="35" t="n">
        <v>-0.0424260394628158</v>
      </c>
    </row>
    <row r="1719" customFormat="false" ht="15" hidden="false" customHeight="false" outlineLevel="0" collapsed="false">
      <c r="A1719" s="2" t="n">
        <v>1715</v>
      </c>
      <c r="B1719" s="35" t="n">
        <v>-0.524976055743062</v>
      </c>
      <c r="C1719" s="35" t="n">
        <v>-0.663566027783302</v>
      </c>
      <c r="D1719" s="35" t="n">
        <v>0.29505643604333</v>
      </c>
      <c r="E1719" s="35" t="n">
        <v>-1.21243648860906</v>
      </c>
      <c r="F1719" s="35" t="n">
        <v>-0.42857964133206</v>
      </c>
      <c r="G1719" s="35" t="n">
        <v>0.284570948326598</v>
      </c>
      <c r="H1719" s="35" t="n">
        <v>0.257284872155721</v>
      </c>
      <c r="I1719" s="35" t="n">
        <v>-1.24313162374148</v>
      </c>
      <c r="J1719" s="35" t="n">
        <v>-0.650918236798169</v>
      </c>
      <c r="K1719" s="35" t="n">
        <v>-0.282390422542518</v>
      </c>
      <c r="L1719" s="35" t="n">
        <v>0.00311565591783253</v>
      </c>
      <c r="M1719" s="35" t="n">
        <v>-0.626935714136142</v>
      </c>
    </row>
    <row r="1720" customFormat="false" ht="15" hidden="false" customHeight="false" outlineLevel="0" collapsed="false">
      <c r="A1720" s="2" t="n">
        <v>1716</v>
      </c>
      <c r="B1720" s="35" t="n">
        <v>-1.13323565514717</v>
      </c>
      <c r="C1720" s="35" t="n">
        <v>1.00173415784662</v>
      </c>
      <c r="D1720" s="35" t="n">
        <v>0.937456831946702</v>
      </c>
      <c r="E1720" s="35" t="n">
        <v>0.890157039314508</v>
      </c>
      <c r="F1720" s="35" t="n">
        <v>1.61648320786415</v>
      </c>
      <c r="G1720" s="35" t="n">
        <v>1.26869106399643</v>
      </c>
      <c r="H1720" s="35" t="n">
        <v>-1.23839202660841</v>
      </c>
      <c r="I1720" s="35" t="n">
        <v>0.540068064957744</v>
      </c>
      <c r="J1720" s="35" t="n">
        <v>0.703993234273418</v>
      </c>
      <c r="K1720" s="35" t="n">
        <v>1.34922815820185</v>
      </c>
      <c r="L1720" s="35" t="n">
        <v>0.480446557583335</v>
      </c>
      <c r="M1720" s="35" t="n">
        <v>-0.884384625108409</v>
      </c>
    </row>
    <row r="1721" customFormat="false" ht="15" hidden="false" customHeight="false" outlineLevel="0" collapsed="false">
      <c r="A1721" s="2" t="n">
        <v>1717</v>
      </c>
      <c r="B1721" s="35" t="n">
        <v>0.719982798356744</v>
      </c>
      <c r="C1721" s="35" t="n">
        <v>-0.3833766069156</v>
      </c>
      <c r="D1721" s="35" t="n">
        <v>0.281181303727103</v>
      </c>
      <c r="E1721" s="35" t="n">
        <v>-0.251081707188326</v>
      </c>
      <c r="F1721" s="35" t="n">
        <v>2.262320650651</v>
      </c>
      <c r="G1721" s="35" t="n">
        <v>-1.43575835083661</v>
      </c>
      <c r="H1721" s="35" t="n">
        <v>0.0818310845533686</v>
      </c>
      <c r="I1721" s="35" t="n">
        <v>0.689836977633934</v>
      </c>
      <c r="J1721" s="35" t="n">
        <v>0.0177603226700725</v>
      </c>
      <c r="K1721" s="35" t="n">
        <v>-0.0171742568664803</v>
      </c>
      <c r="L1721" s="35" t="n">
        <v>-1.67283636460622</v>
      </c>
      <c r="M1721" s="35" t="n">
        <v>-1.00405358376714</v>
      </c>
    </row>
    <row r="1722" customFormat="false" ht="15" hidden="false" customHeight="false" outlineLevel="0" collapsed="false">
      <c r="A1722" s="2" t="n">
        <v>1718</v>
      </c>
      <c r="B1722" s="35" t="n">
        <v>2.52377689155675</v>
      </c>
      <c r="C1722" s="35" t="n">
        <v>1.90800974944565</v>
      </c>
      <c r="D1722" s="35" t="n">
        <v>0.192371552756126</v>
      </c>
      <c r="E1722" s="35" t="n">
        <v>-0.0266655902675739</v>
      </c>
      <c r="F1722" s="35" t="n">
        <v>0.218618335133128</v>
      </c>
      <c r="G1722" s="35" t="n">
        <v>0.42287770686959</v>
      </c>
      <c r="H1722" s="35" t="n">
        <v>0.603968684163048</v>
      </c>
      <c r="I1722" s="35" t="n">
        <v>1.34180248186607</v>
      </c>
      <c r="J1722" s="35" t="n">
        <v>-0.0936979541458271</v>
      </c>
      <c r="K1722" s="35" t="n">
        <v>-0.527631470402796</v>
      </c>
      <c r="L1722" s="35" t="n">
        <v>-0.171861986154991</v>
      </c>
      <c r="M1722" s="35" t="n">
        <v>1.05200635972569</v>
      </c>
    </row>
    <row r="1723" customFormat="false" ht="15" hidden="false" customHeight="false" outlineLevel="0" collapsed="false">
      <c r="A1723" s="2" t="n">
        <v>1719</v>
      </c>
      <c r="B1723" s="35" t="n">
        <v>0.52829145543729</v>
      </c>
      <c r="C1723" s="35" t="n">
        <v>-1.70908568082148</v>
      </c>
      <c r="D1723" s="35" t="n">
        <v>-1.75784279134473</v>
      </c>
      <c r="E1723" s="35" t="n">
        <v>1.64303334256657</v>
      </c>
      <c r="F1723" s="35" t="n">
        <v>0.190459010191876</v>
      </c>
      <c r="G1723" s="35" t="n">
        <v>0.254293362404808</v>
      </c>
      <c r="H1723" s="35" t="n">
        <v>-0.850711489653105</v>
      </c>
      <c r="I1723" s="35" t="n">
        <v>-0.538328221557337</v>
      </c>
      <c r="J1723" s="35" t="n">
        <v>0.0174927403680496</v>
      </c>
      <c r="K1723" s="35" t="n">
        <v>-1.31133326338276</v>
      </c>
      <c r="L1723" s="35" t="n">
        <v>0.185818818522135</v>
      </c>
      <c r="M1723" s="35" t="n">
        <v>-0.585342833162282</v>
      </c>
    </row>
    <row r="1724" customFormat="false" ht="15" hidden="false" customHeight="false" outlineLevel="0" collapsed="false">
      <c r="A1724" s="2" t="n">
        <v>1720</v>
      </c>
      <c r="B1724" s="35" t="n">
        <v>-1.2871896279316</v>
      </c>
      <c r="C1724" s="35" t="n">
        <v>-1.17922122558476</v>
      </c>
      <c r="D1724" s="35" t="n">
        <v>-1.14760993576202</v>
      </c>
      <c r="E1724" s="35" t="n">
        <v>-1.68355140437502</v>
      </c>
      <c r="F1724" s="35" t="n">
        <v>-2.13053864580357</v>
      </c>
      <c r="G1724" s="35" t="n">
        <v>-0.0117760557457083</v>
      </c>
      <c r="H1724" s="35" t="n">
        <v>-1.40364078220275</v>
      </c>
      <c r="I1724" s="35" t="n">
        <v>-1.16925641551913</v>
      </c>
      <c r="J1724" s="35" t="n">
        <v>-0.716118331708113</v>
      </c>
      <c r="K1724" s="35" t="n">
        <v>-1.3754810712826</v>
      </c>
      <c r="L1724" s="35" t="n">
        <v>-0.160385076498732</v>
      </c>
      <c r="M1724" s="35" t="n">
        <v>-0.997516202082207</v>
      </c>
    </row>
    <row r="1725" customFormat="false" ht="15" hidden="false" customHeight="false" outlineLevel="0" collapsed="false">
      <c r="A1725" s="2" t="n">
        <v>1721</v>
      </c>
      <c r="B1725" s="35" t="n">
        <v>0.519563858346745</v>
      </c>
      <c r="C1725" s="35" t="n">
        <v>-0.0665864671152903</v>
      </c>
      <c r="D1725" s="35" t="n">
        <v>0.498363822435474</v>
      </c>
      <c r="E1725" s="35" t="n">
        <v>-0.378089170941991</v>
      </c>
      <c r="F1725" s="35" t="n">
        <v>0.758017104708956</v>
      </c>
      <c r="G1725" s="35" t="n">
        <v>-0.310175423791456</v>
      </c>
      <c r="H1725" s="35" t="n">
        <v>-0.405323720988814</v>
      </c>
      <c r="I1725" s="35" t="n">
        <v>-0.618713353070036</v>
      </c>
      <c r="J1725" s="35" t="n">
        <v>-1.67599612573849</v>
      </c>
      <c r="K1725" s="35" t="n">
        <v>0.495890911976559</v>
      </c>
      <c r="L1725" s="35" t="n">
        <v>-0.201699355333744</v>
      </c>
      <c r="M1725" s="35" t="n">
        <v>-0.488053143573116</v>
      </c>
    </row>
    <row r="1726" customFormat="false" ht="15" hidden="false" customHeight="false" outlineLevel="0" collapsed="false">
      <c r="A1726" s="2" t="n">
        <v>1722</v>
      </c>
      <c r="B1726" s="35" t="n">
        <v>2.05241087601354</v>
      </c>
      <c r="C1726" s="35" t="n">
        <v>1.16157684703189</v>
      </c>
      <c r="D1726" s="35" t="n">
        <v>-0.359632081670915</v>
      </c>
      <c r="E1726" s="35" t="n">
        <v>-0.210559901026932</v>
      </c>
      <c r="F1726" s="35" t="n">
        <v>1.57358163137791</v>
      </c>
      <c r="G1726" s="35" t="n">
        <v>-0.947746376890987</v>
      </c>
      <c r="H1726" s="35" t="n">
        <v>0.489973709105591</v>
      </c>
      <c r="I1726" s="35" t="n">
        <v>-0.452652095016329</v>
      </c>
      <c r="J1726" s="35" t="n">
        <v>1.99410191152856</v>
      </c>
      <c r="K1726" s="35" t="n">
        <v>0.910734784170757</v>
      </c>
      <c r="L1726" s="35" t="n">
        <v>2.30626670537658</v>
      </c>
      <c r="M1726" s="35" t="n">
        <v>-2.56559354930388</v>
      </c>
    </row>
    <row r="1727" customFormat="false" ht="15" hidden="false" customHeight="false" outlineLevel="0" collapsed="false">
      <c r="A1727" s="2" t="n">
        <v>1723</v>
      </c>
      <c r="B1727" s="35" t="n">
        <v>-0.768815094429846</v>
      </c>
      <c r="C1727" s="35" t="n">
        <v>1.2836572720149</v>
      </c>
      <c r="D1727" s="35" t="n">
        <v>-1.78688491050778</v>
      </c>
      <c r="E1727" s="35" t="n">
        <v>-0.728671178323017</v>
      </c>
      <c r="F1727" s="35" t="n">
        <v>1.45774645604327</v>
      </c>
      <c r="G1727" s="35" t="n">
        <v>0.80544256318995</v>
      </c>
      <c r="H1727" s="35" t="n">
        <v>-0.898937795326684</v>
      </c>
      <c r="I1727" s="35" t="n">
        <v>-1.34282929634755</v>
      </c>
      <c r="J1727" s="35" t="n">
        <v>0.999797408085647</v>
      </c>
      <c r="K1727" s="35" t="n">
        <v>0.232624719604421</v>
      </c>
      <c r="L1727" s="35" t="n">
        <v>0.580088194159008</v>
      </c>
      <c r="M1727" s="35" t="n">
        <v>-0.295166024273135</v>
      </c>
    </row>
    <row r="1728" customFormat="false" ht="15" hidden="false" customHeight="false" outlineLevel="0" collapsed="false">
      <c r="A1728" s="2" t="n">
        <v>1724</v>
      </c>
      <c r="B1728" s="35" t="n">
        <v>-2.29205854144038</v>
      </c>
      <c r="C1728" s="35" t="n">
        <v>0.461941891641208</v>
      </c>
      <c r="D1728" s="35" t="n">
        <v>0.695132344034393</v>
      </c>
      <c r="E1728" s="35" t="n">
        <v>0.338091768324142</v>
      </c>
      <c r="F1728" s="35" t="n">
        <v>-1.51720722801637</v>
      </c>
      <c r="G1728" s="35" t="n">
        <v>-0.504062607328572</v>
      </c>
      <c r="H1728" s="35" t="n">
        <v>1.20639714575816</v>
      </c>
      <c r="I1728" s="35" t="n">
        <v>-0.10573469969578</v>
      </c>
      <c r="J1728" s="35" t="n">
        <v>-0.801957823860249</v>
      </c>
      <c r="K1728" s="35" t="n">
        <v>-1.8532250019262</v>
      </c>
      <c r="L1728" s="35" t="n">
        <v>0.272354058788444</v>
      </c>
      <c r="M1728" s="35" t="n">
        <v>-0.914703945126031</v>
      </c>
      <c r="X1728" s="36" t="n">
        <v>123.521415889939</v>
      </c>
    </row>
    <row r="1729" customFormat="false" ht="15" hidden="false" customHeight="false" outlineLevel="0" collapsed="false">
      <c r="A1729" s="2" t="n">
        <v>1725</v>
      </c>
      <c r="B1729" s="35" t="n">
        <v>-2.01286912872007</v>
      </c>
      <c r="C1729" s="35" t="n">
        <v>-1.0721920441571</v>
      </c>
      <c r="D1729" s="35" t="n">
        <v>-0.983400394651123</v>
      </c>
      <c r="E1729" s="35" t="n">
        <v>-1.20210952629238</v>
      </c>
      <c r="F1729" s="35" t="n">
        <v>0.634104941651528</v>
      </c>
      <c r="G1729" s="35" t="n">
        <v>-0.133805580287847</v>
      </c>
      <c r="H1729" s="35" t="n">
        <v>1.53936677302458</v>
      </c>
      <c r="I1729" s="35" t="n">
        <v>-0.140985181635074</v>
      </c>
      <c r="J1729" s="35" t="n">
        <v>-1.57065428432332</v>
      </c>
      <c r="K1729" s="35" t="n">
        <v>1.17146508977554</v>
      </c>
      <c r="L1729" s="35" t="n">
        <v>-0.534094869449584</v>
      </c>
      <c r="M1729" s="35" t="n">
        <v>-0.598649589508179</v>
      </c>
    </row>
    <row r="1730" customFormat="false" ht="15" hidden="false" customHeight="false" outlineLevel="0" collapsed="false">
      <c r="A1730" s="2" t="n">
        <v>1726</v>
      </c>
      <c r="B1730" s="35" t="n">
        <v>0.479942021062896</v>
      </c>
      <c r="C1730" s="35" t="n">
        <v>0.078666111136086</v>
      </c>
      <c r="D1730" s="35" t="n">
        <v>0.218077768162735</v>
      </c>
      <c r="E1730" s="35" t="n">
        <v>-0.474721097240994</v>
      </c>
      <c r="F1730" s="35" t="n">
        <v>-1.63014633149019</v>
      </c>
      <c r="G1730" s="35" t="n">
        <v>0.404403340789392</v>
      </c>
      <c r="H1730" s="35" t="n">
        <v>-0.152543145814987</v>
      </c>
      <c r="I1730" s="35" t="n">
        <v>2.09587396477207</v>
      </c>
      <c r="J1730" s="35" t="n">
        <v>0.518374247488857</v>
      </c>
      <c r="K1730" s="35" t="n">
        <v>0.18835669352396</v>
      </c>
      <c r="L1730" s="35" t="n">
        <v>-0.552346385532004</v>
      </c>
      <c r="M1730" s="35" t="n">
        <v>-1.42972750496153</v>
      </c>
      <c r="S1730" s="36" t="n">
        <v>117.309562810476</v>
      </c>
    </row>
    <row r="1731" customFormat="false" ht="15" hidden="false" customHeight="false" outlineLevel="0" collapsed="false">
      <c r="A1731" s="2" t="n">
        <v>1727</v>
      </c>
      <c r="B1731" s="35" t="n">
        <v>-1.92795921160201</v>
      </c>
      <c r="C1731" s="35" t="n">
        <v>-0.717809993375976</v>
      </c>
      <c r="D1731" s="35" t="n">
        <v>0.700596371734075</v>
      </c>
      <c r="E1731" s="35" t="n">
        <v>-0.83630662030944</v>
      </c>
      <c r="F1731" s="35" t="n">
        <v>0.0752978213351742</v>
      </c>
      <c r="G1731" s="35" t="n">
        <v>-0.0786307531591253</v>
      </c>
      <c r="H1731" s="35" t="n">
        <v>-1.60261790284131</v>
      </c>
      <c r="I1731" s="35" t="n">
        <v>-2.03534935787778</v>
      </c>
      <c r="J1731" s="35" t="n">
        <v>-1.63870910593721</v>
      </c>
      <c r="K1731" s="35" t="n">
        <v>-0.892035208278227</v>
      </c>
      <c r="L1731" s="35" t="n">
        <v>0.655535927674066</v>
      </c>
      <c r="M1731" s="35" t="n">
        <v>-1.04765378535351</v>
      </c>
      <c r="Q1731" s="36" t="n">
        <v>139.840726639156</v>
      </c>
      <c r="X1731" s="36" t="n">
        <v>120.052233108424</v>
      </c>
      <c r="Y1731" s="36" t="n">
        <v>96.0183460948259</v>
      </c>
    </row>
    <row r="1732" customFormat="false" ht="15" hidden="false" customHeight="false" outlineLevel="0" collapsed="false">
      <c r="A1732" s="2" t="n">
        <v>1728</v>
      </c>
      <c r="B1732" s="35" t="n">
        <v>1.57671894231192</v>
      </c>
      <c r="C1732" s="35" t="n">
        <v>0.608564959544935</v>
      </c>
      <c r="D1732" s="35" t="n">
        <v>1.05345701719536</v>
      </c>
      <c r="E1732" s="35" t="n">
        <v>-0.531561357011374</v>
      </c>
      <c r="F1732" s="35" t="n">
        <v>1.5081774498861</v>
      </c>
      <c r="G1732" s="35" t="n">
        <v>-2.22330969793209</v>
      </c>
      <c r="H1732" s="35" t="n">
        <v>1.55999714036662</v>
      </c>
      <c r="I1732" s="35" t="n">
        <v>1.35939868028413</v>
      </c>
      <c r="J1732" s="35" t="n">
        <v>-1.3824951086162</v>
      </c>
      <c r="K1732" s="35" t="n">
        <v>-1.2956777344745</v>
      </c>
      <c r="L1732" s="35" t="n">
        <v>1.09306510099014</v>
      </c>
      <c r="M1732" s="35" t="n">
        <v>0.499655070781698</v>
      </c>
    </row>
    <row r="1733" customFormat="false" ht="15" hidden="false" customHeight="false" outlineLevel="0" collapsed="false">
      <c r="A1733" s="2" t="n">
        <v>1729</v>
      </c>
      <c r="B1733" s="35" t="n">
        <v>-2.44088776694241</v>
      </c>
      <c r="C1733" s="35" t="n">
        <v>-0.263703083831841</v>
      </c>
      <c r="D1733" s="35" t="n">
        <v>0.377611215264247</v>
      </c>
      <c r="E1733" s="35" t="n">
        <v>-1.24298045430908</v>
      </c>
      <c r="F1733" s="35" t="n">
        <v>-0.161510260690191</v>
      </c>
      <c r="G1733" s="35" t="n">
        <v>0.0330621368046025</v>
      </c>
      <c r="H1733" s="35" t="n">
        <v>0.678300611222159</v>
      </c>
      <c r="I1733" s="35" t="n">
        <v>-2.07424530496334</v>
      </c>
      <c r="J1733" s="35" t="n">
        <v>1.62096105659563</v>
      </c>
      <c r="K1733" s="35" t="n">
        <v>0.378064595110229</v>
      </c>
      <c r="L1733" s="35" t="n">
        <v>0.409076498081657</v>
      </c>
      <c r="M1733" s="35" t="n">
        <v>1.01270044020987</v>
      </c>
      <c r="P1733" s="36" t="n">
        <v>134.545501832332</v>
      </c>
    </row>
    <row r="1734" customFormat="false" ht="15" hidden="false" customHeight="false" outlineLevel="0" collapsed="false">
      <c r="A1734" s="2" t="n">
        <v>1730</v>
      </c>
      <c r="B1734" s="35" t="n">
        <v>-0.168782098745893</v>
      </c>
      <c r="C1734" s="35" t="n">
        <v>-0.899852053431652</v>
      </c>
      <c r="D1734" s="35" t="n">
        <v>0.594379948314852</v>
      </c>
      <c r="E1734" s="35" t="n">
        <v>-0.372707100593234</v>
      </c>
      <c r="F1734" s="35" t="n">
        <v>-0.454343592015434</v>
      </c>
      <c r="G1734" s="35" t="n">
        <v>-2.84685169811192</v>
      </c>
      <c r="H1734" s="35" t="n">
        <v>-0.0251864828647082</v>
      </c>
      <c r="I1734" s="35" t="n">
        <v>-0.455177913225097</v>
      </c>
      <c r="J1734" s="35" t="n">
        <v>-0.623354774130008</v>
      </c>
      <c r="K1734" s="35" t="n">
        <v>0.0355313677721577</v>
      </c>
      <c r="L1734" s="35" t="n">
        <v>0.354225744577084</v>
      </c>
      <c r="M1734" s="35" t="n">
        <v>0.387780696829236</v>
      </c>
      <c r="V1734" s="36" t="n">
        <v>36.2083906616453</v>
      </c>
    </row>
    <row r="1735" customFormat="false" ht="15" hidden="false" customHeight="false" outlineLevel="0" collapsed="false">
      <c r="A1735" s="2" t="n">
        <v>1731</v>
      </c>
      <c r="B1735" s="35" t="n">
        <v>-1.32834082366359</v>
      </c>
      <c r="C1735" s="35" t="n">
        <v>1.07398973446955</v>
      </c>
      <c r="D1735" s="35" t="n">
        <v>-1.19236032129297</v>
      </c>
      <c r="E1735" s="35" t="n">
        <v>0.0310578974603385</v>
      </c>
      <c r="F1735" s="35" t="n">
        <v>-0.0257950065413126</v>
      </c>
      <c r="G1735" s="35" t="n">
        <v>-0.00966908365277357</v>
      </c>
      <c r="H1735" s="35" t="n">
        <v>2.55806020681009</v>
      </c>
      <c r="I1735" s="35" t="n">
        <v>-0.440362205946417</v>
      </c>
      <c r="J1735" s="35" t="n">
        <v>0.100031423604303</v>
      </c>
      <c r="K1735" s="35" t="n">
        <v>-0.210630203854827</v>
      </c>
      <c r="L1735" s="35" t="n">
        <v>-0.523249011914405</v>
      </c>
      <c r="M1735" s="35" t="n">
        <v>0.126015230941047</v>
      </c>
    </row>
    <row r="1736" customFormat="false" ht="15" hidden="false" customHeight="false" outlineLevel="0" collapsed="false">
      <c r="A1736" s="2" t="n">
        <v>1732</v>
      </c>
      <c r="B1736" s="35" t="n">
        <v>0.868851055665517</v>
      </c>
      <c r="C1736" s="35" t="n">
        <v>-0.378362388952611</v>
      </c>
      <c r="D1736" s="35" t="n">
        <v>1.0025903608858</v>
      </c>
      <c r="E1736" s="35" t="n">
        <v>-1.17521514502241</v>
      </c>
      <c r="F1736" s="35" t="n">
        <v>-0.626882326266107</v>
      </c>
      <c r="G1736" s="35" t="n">
        <v>1.34682065745498</v>
      </c>
      <c r="H1736" s="35" t="n">
        <v>-0.834584547742915</v>
      </c>
      <c r="I1736" s="35" t="n">
        <v>0.552926822773278</v>
      </c>
      <c r="J1736" s="35" t="n">
        <v>0.120744817148974</v>
      </c>
      <c r="K1736" s="35" t="n">
        <v>-0.166173008654569</v>
      </c>
      <c r="L1736" s="35" t="n">
        <v>-0.307181504367325</v>
      </c>
      <c r="M1736" s="35" t="n">
        <v>-1.58100441513672</v>
      </c>
    </row>
    <row r="1737" customFormat="false" ht="15" hidden="false" customHeight="false" outlineLevel="0" collapsed="false">
      <c r="A1737" s="2" t="n">
        <v>1733</v>
      </c>
      <c r="B1737" s="35" t="n">
        <v>0.36267650746649</v>
      </c>
      <c r="C1737" s="35" t="n">
        <v>0.848781613424421</v>
      </c>
      <c r="D1737" s="35" t="n">
        <v>1.20438158349191</v>
      </c>
      <c r="E1737" s="35" t="n">
        <v>1.57581370767477</v>
      </c>
      <c r="F1737" s="35" t="n">
        <v>-0.250514851908287</v>
      </c>
      <c r="G1737" s="35" t="n">
        <v>-0.266043767214349</v>
      </c>
      <c r="H1737" s="35" t="n">
        <v>-1.1179020887161</v>
      </c>
      <c r="I1737" s="35" t="n">
        <v>0.17219443027622</v>
      </c>
      <c r="J1737" s="35" t="n">
        <v>0.191657808484693</v>
      </c>
      <c r="K1737" s="35" t="n">
        <v>0.231953892811042</v>
      </c>
      <c r="L1737" s="35" t="n">
        <v>0.372947320167238</v>
      </c>
      <c r="M1737" s="35" t="n">
        <v>0.64548582776637</v>
      </c>
      <c r="U1737" s="36" t="n">
        <v>196.027304073607</v>
      </c>
      <c r="X1737" s="36" t="n">
        <v>119.743269355641</v>
      </c>
    </row>
    <row r="1738" customFormat="false" ht="15" hidden="false" customHeight="false" outlineLevel="0" collapsed="false">
      <c r="A1738" s="2" t="n">
        <v>1734</v>
      </c>
      <c r="B1738" s="35" t="n">
        <v>0.632940067403218</v>
      </c>
      <c r="C1738" s="35" t="n">
        <v>-0.0613783395299323</v>
      </c>
      <c r="D1738" s="35" t="n">
        <v>0.21604808826592</v>
      </c>
      <c r="E1738" s="35" t="n">
        <v>0.25973224588353</v>
      </c>
      <c r="F1738" s="35" t="n">
        <v>1.10938693522489</v>
      </c>
      <c r="G1738" s="35" t="n">
        <v>-0.713776180355775</v>
      </c>
      <c r="H1738" s="35" t="n">
        <v>0.0359656480402852</v>
      </c>
      <c r="I1738" s="35" t="n">
        <v>0.022832995524533</v>
      </c>
      <c r="J1738" s="35" t="n">
        <v>-1.50381943841264</v>
      </c>
      <c r="K1738" s="35" t="n">
        <v>-0.932313270015355</v>
      </c>
      <c r="L1738" s="35" t="n">
        <v>-1.11293695663994</v>
      </c>
      <c r="M1738" s="35" t="n">
        <v>1.26664887558563</v>
      </c>
    </row>
    <row r="1739" customFormat="false" ht="15" hidden="false" customHeight="false" outlineLevel="0" collapsed="false">
      <c r="A1739" s="2" t="n">
        <v>1735</v>
      </c>
      <c r="B1739" s="35" t="n">
        <v>0.740323428513703</v>
      </c>
      <c r="C1739" s="35" t="n">
        <v>0.774161555681015</v>
      </c>
      <c r="D1739" s="35" t="n">
        <v>0.303791278342042</v>
      </c>
      <c r="E1739" s="35" t="n">
        <v>0.935233863361469</v>
      </c>
      <c r="F1739" s="35" t="n">
        <v>-0.681948750090783</v>
      </c>
      <c r="G1739" s="35" t="n">
        <v>-0.798162686886363</v>
      </c>
      <c r="H1739" s="35" t="n">
        <v>-0.954407542142333</v>
      </c>
      <c r="I1739" s="35" t="n">
        <v>-0.504674674082559</v>
      </c>
      <c r="J1739" s="35" t="n">
        <v>-0.417889052090805</v>
      </c>
      <c r="K1739" s="35" t="n">
        <v>-1.69025624971943</v>
      </c>
      <c r="L1739" s="35" t="n">
        <v>0.965226286850336</v>
      </c>
      <c r="M1739" s="35" t="n">
        <v>1.35666846189053</v>
      </c>
    </row>
    <row r="1740" customFormat="false" ht="15" hidden="false" customHeight="false" outlineLevel="0" collapsed="false">
      <c r="A1740" s="2" t="n">
        <v>1736</v>
      </c>
      <c r="B1740" s="35" t="n">
        <v>-0.829422804314041</v>
      </c>
      <c r="C1740" s="35" t="n">
        <v>1.45294456000071</v>
      </c>
      <c r="D1740" s="35" t="n">
        <v>-0.886588555998449</v>
      </c>
      <c r="E1740" s="35" t="n">
        <v>0.436559649563148</v>
      </c>
      <c r="F1740" s="35" t="n">
        <v>0.201163477726968</v>
      </c>
      <c r="G1740" s="35" t="n">
        <v>1.40855054128563</v>
      </c>
      <c r="H1740" s="35" t="n">
        <v>0.987409160580645</v>
      </c>
      <c r="I1740" s="35" t="n">
        <v>-0.17339098143544</v>
      </c>
      <c r="J1740" s="35" t="n">
        <v>0.162493860692183</v>
      </c>
      <c r="K1740" s="35" t="n">
        <v>0.382673243691613</v>
      </c>
      <c r="L1740" s="35" t="n">
        <v>1.41876770664206</v>
      </c>
      <c r="M1740" s="35" t="n">
        <v>-0.779068563183875</v>
      </c>
      <c r="N1740" s="36" t="n">
        <v>176.937300623191</v>
      </c>
      <c r="P1740" s="36" t="n">
        <v>215.850893936184</v>
      </c>
    </row>
    <row r="1741" customFormat="false" ht="15" hidden="false" customHeight="false" outlineLevel="0" collapsed="false">
      <c r="A1741" s="2" t="n">
        <v>1737</v>
      </c>
      <c r="B1741" s="35" t="n">
        <v>0.0937058398151998</v>
      </c>
      <c r="C1741" s="35" t="n">
        <v>0.474116267212621</v>
      </c>
      <c r="D1741" s="35" t="n">
        <v>-0.802444947542425</v>
      </c>
      <c r="E1741" s="35" t="n">
        <v>-0.532775918260992</v>
      </c>
      <c r="F1741" s="35" t="n">
        <v>-2.4888163988065</v>
      </c>
      <c r="G1741" s="35" t="n">
        <v>0.378921228768142</v>
      </c>
      <c r="H1741" s="35" t="n">
        <v>0.297257229923702</v>
      </c>
      <c r="I1741" s="35" t="n">
        <v>-1.2132763663408</v>
      </c>
      <c r="J1741" s="35" t="n">
        <v>0.457911259218468</v>
      </c>
      <c r="K1741" s="35" t="n">
        <v>0.251993027356535</v>
      </c>
      <c r="L1741" s="35" t="n">
        <v>1.44820503989093</v>
      </c>
      <c r="M1741" s="35" t="n">
        <v>-0.453136591366842</v>
      </c>
    </row>
    <row r="1742" customFormat="false" ht="15" hidden="false" customHeight="false" outlineLevel="0" collapsed="false">
      <c r="A1742" s="2" t="n">
        <v>1738</v>
      </c>
      <c r="B1742" s="35" t="n">
        <v>-0.943015928998315</v>
      </c>
      <c r="C1742" s="35" t="n">
        <v>0.83548156675183</v>
      </c>
      <c r="D1742" s="35" t="n">
        <v>0.709077544643231</v>
      </c>
      <c r="E1742" s="35" t="n">
        <v>1.82755611725427</v>
      </c>
      <c r="F1742" s="35" t="n">
        <v>-1.27644093354067</v>
      </c>
      <c r="G1742" s="35" t="n">
        <v>-0.370449556938383</v>
      </c>
      <c r="H1742" s="35" t="n">
        <v>-1.63317210017363</v>
      </c>
      <c r="I1742" s="35" t="n">
        <v>1.57032346117226</v>
      </c>
      <c r="J1742" s="35" t="n">
        <v>-0.0387998623475652</v>
      </c>
      <c r="K1742" s="35" t="n">
        <v>0.270069774203312</v>
      </c>
      <c r="L1742" s="35" t="n">
        <v>-0.855902733773272</v>
      </c>
      <c r="M1742" s="35" t="n">
        <v>-1.11080971180626</v>
      </c>
    </row>
    <row r="1743" customFormat="false" ht="15" hidden="false" customHeight="false" outlineLevel="0" collapsed="false">
      <c r="A1743" s="2" t="n">
        <v>1739</v>
      </c>
      <c r="B1743" s="35" t="n">
        <v>-0.386714581146206</v>
      </c>
      <c r="C1743" s="35" t="n">
        <v>-0.987291266413655</v>
      </c>
      <c r="D1743" s="35" t="n">
        <v>0.497673551733435</v>
      </c>
      <c r="E1743" s="35" t="n">
        <v>-0.149444030514763</v>
      </c>
      <c r="F1743" s="35" t="n">
        <v>-0.104290732848254</v>
      </c>
      <c r="G1743" s="35" t="n">
        <v>-0.580678540107583</v>
      </c>
      <c r="H1743" s="35" t="n">
        <v>2.03056090773358</v>
      </c>
      <c r="I1743" s="35" t="n">
        <v>-0.379280442409774</v>
      </c>
      <c r="J1743" s="35" t="n">
        <v>-0.401837654728145</v>
      </c>
      <c r="K1743" s="35" t="n">
        <v>0.491539531359791</v>
      </c>
      <c r="L1743" s="35" t="n">
        <v>0.836948907458888</v>
      </c>
      <c r="M1743" s="35" t="n">
        <v>-2.16795414862798</v>
      </c>
    </row>
    <row r="1744" customFormat="false" ht="15" hidden="false" customHeight="false" outlineLevel="0" collapsed="false">
      <c r="A1744" s="2" t="n">
        <v>1740</v>
      </c>
      <c r="B1744" s="35" t="n">
        <v>0.175818977309111</v>
      </c>
      <c r="C1744" s="35" t="n">
        <v>-1.04560438209117</v>
      </c>
      <c r="D1744" s="35" t="n">
        <v>0.485617071147673</v>
      </c>
      <c r="E1744" s="35" t="n">
        <v>-0.344873132484528</v>
      </c>
      <c r="F1744" s="35" t="n">
        <v>0.615090747602211</v>
      </c>
      <c r="G1744" s="35" t="n">
        <v>-0.794573765142543</v>
      </c>
      <c r="H1744" s="35" t="n">
        <v>-0.527838072687916</v>
      </c>
      <c r="I1744" s="35" t="n">
        <v>-1.02969935571751</v>
      </c>
      <c r="J1744" s="35" t="n">
        <v>0.5186811658815</v>
      </c>
      <c r="K1744" s="35" t="n">
        <v>2.16007649087225</v>
      </c>
      <c r="L1744" s="35" t="n">
        <v>0.906227872908301</v>
      </c>
      <c r="M1744" s="35" t="n">
        <v>0.664585031996069</v>
      </c>
    </row>
    <row r="1745" customFormat="false" ht="15" hidden="false" customHeight="false" outlineLevel="0" collapsed="false">
      <c r="A1745" s="2" t="n">
        <v>1741</v>
      </c>
      <c r="B1745" s="35" t="n">
        <v>-0.431891845620799</v>
      </c>
      <c r="C1745" s="35" t="n">
        <v>0.318619747834002</v>
      </c>
      <c r="D1745" s="35" t="n">
        <v>-0.0620228876234455</v>
      </c>
      <c r="E1745" s="35" t="n">
        <v>-0.261611499522864</v>
      </c>
      <c r="F1745" s="35" t="n">
        <v>-0.645969171141007</v>
      </c>
      <c r="G1745" s="35" t="n">
        <v>-0.156199693381783</v>
      </c>
      <c r="H1745" s="35" t="n">
        <v>0.793570373220864</v>
      </c>
      <c r="I1745" s="35" t="n">
        <v>-0.712357909355429</v>
      </c>
      <c r="J1745" s="35" t="n">
        <v>0.385659126892852</v>
      </c>
      <c r="K1745" s="35" t="n">
        <v>0.22095408935568</v>
      </c>
      <c r="L1745" s="35" t="n">
        <v>-1.21872821155866</v>
      </c>
      <c r="M1745" s="35" t="n">
        <v>-0.091198591155656</v>
      </c>
      <c r="U1745" s="36" t="n">
        <v>63.6737006855315</v>
      </c>
    </row>
    <row r="1746" customFormat="false" ht="15" hidden="false" customHeight="false" outlineLevel="0" collapsed="false">
      <c r="A1746" s="2" t="n">
        <v>1742</v>
      </c>
      <c r="B1746" s="35" t="n">
        <v>-1.44635688374515</v>
      </c>
      <c r="C1746" s="35" t="n">
        <v>-0.0401290747212002</v>
      </c>
      <c r="D1746" s="35" t="n">
        <v>2.9489366641188</v>
      </c>
      <c r="E1746" s="35" t="n">
        <v>-0.107653700155946</v>
      </c>
      <c r="F1746" s="35" t="n">
        <v>-0.246673740774671</v>
      </c>
      <c r="G1746" s="35" t="n">
        <v>-0.240768408967272</v>
      </c>
      <c r="H1746" s="35" t="n">
        <v>-2.37075327593053</v>
      </c>
      <c r="I1746" s="35" t="n">
        <v>1.05839917736371</v>
      </c>
      <c r="J1746" s="35" t="n">
        <v>0.504004230689686</v>
      </c>
      <c r="K1746" s="35" t="n">
        <v>0.0565531859329169</v>
      </c>
      <c r="L1746" s="35" t="n">
        <v>-1.02122384167758</v>
      </c>
      <c r="M1746" s="35" t="n">
        <v>-0.694401794483814</v>
      </c>
    </row>
    <row r="1747" customFormat="false" ht="15" hidden="false" customHeight="false" outlineLevel="0" collapsed="false">
      <c r="A1747" s="2" t="n">
        <v>1743</v>
      </c>
      <c r="B1747" s="35" t="n">
        <v>-1.36876496378312</v>
      </c>
      <c r="C1747" s="35" t="n">
        <v>-1.32348884369079</v>
      </c>
      <c r="D1747" s="35" t="n">
        <v>-0.183797605479504</v>
      </c>
      <c r="E1747" s="35" t="n">
        <v>1.74141980679038</v>
      </c>
      <c r="F1747" s="35" t="n">
        <v>1.34976127809138</v>
      </c>
      <c r="G1747" s="35" t="n">
        <v>1.07074425329453</v>
      </c>
      <c r="H1747" s="35" t="n">
        <v>0.132689971905068</v>
      </c>
      <c r="I1747" s="35" t="n">
        <v>-1.91546583252424</v>
      </c>
      <c r="J1747" s="35" t="n">
        <v>1.70695753387122</v>
      </c>
      <c r="K1747" s="35" t="n">
        <v>0.638131091603794</v>
      </c>
      <c r="L1747" s="35" t="n">
        <v>0.782867946215371</v>
      </c>
      <c r="M1747" s="35" t="n">
        <v>0.706030217761477</v>
      </c>
    </row>
    <row r="1748" customFormat="false" ht="15" hidden="false" customHeight="false" outlineLevel="0" collapsed="false">
      <c r="A1748" s="2" t="n">
        <v>1744</v>
      </c>
      <c r="B1748" s="35" t="n">
        <v>-1.21729567263084</v>
      </c>
      <c r="C1748" s="35" t="n">
        <v>-0.0482273186000529</v>
      </c>
      <c r="D1748" s="35" t="n">
        <v>0.855185732438372</v>
      </c>
      <c r="E1748" s="35" t="n">
        <v>0.574523518546642</v>
      </c>
      <c r="F1748" s="35" t="n">
        <v>0.739859557211724</v>
      </c>
      <c r="G1748" s="35" t="n">
        <v>-0.14610116371858</v>
      </c>
      <c r="H1748" s="35" t="n">
        <v>1.48262671663234</v>
      </c>
      <c r="I1748" s="35" t="n">
        <v>0.15608914519455</v>
      </c>
      <c r="J1748" s="35" t="n">
        <v>-0.467302704709579</v>
      </c>
      <c r="K1748" s="35" t="n">
        <v>-1.23869351669057</v>
      </c>
      <c r="L1748" s="35" t="n">
        <v>2.49449780960505</v>
      </c>
      <c r="M1748" s="35" t="n">
        <v>0.421558447521588</v>
      </c>
    </row>
    <row r="1749" customFormat="false" ht="15" hidden="false" customHeight="false" outlineLevel="0" collapsed="false">
      <c r="A1749" s="2" t="n">
        <v>1745</v>
      </c>
      <c r="B1749" s="35" t="n">
        <v>-1.14684030047666</v>
      </c>
      <c r="C1749" s="35" t="n">
        <v>0.332404281479183</v>
      </c>
      <c r="D1749" s="35" t="n">
        <v>-0.597449983683724</v>
      </c>
      <c r="E1749" s="35" t="n">
        <v>-1.5531094212395</v>
      </c>
      <c r="F1749" s="35" t="n">
        <v>-0.608945650493674</v>
      </c>
      <c r="G1749" s="35" t="n">
        <v>-1.53916692688076</v>
      </c>
      <c r="H1749" s="35" t="n">
        <v>1.2100858637262</v>
      </c>
      <c r="I1749" s="35" t="n">
        <v>1.25474252351265</v>
      </c>
      <c r="J1749" s="35" t="n">
        <v>0.653418675044858</v>
      </c>
      <c r="K1749" s="35" t="n">
        <v>-0.608803388172012</v>
      </c>
      <c r="L1749" s="35" t="n">
        <v>-1.07539152425117</v>
      </c>
      <c r="M1749" s="35" t="n">
        <v>-1.14238493299349</v>
      </c>
    </row>
    <row r="1750" customFormat="false" ht="15" hidden="false" customHeight="false" outlineLevel="0" collapsed="false">
      <c r="A1750" s="2" t="n">
        <v>1746</v>
      </c>
      <c r="B1750" s="35" t="n">
        <v>-1.20322781595317</v>
      </c>
      <c r="C1750" s="35" t="n">
        <v>0.480199614509454</v>
      </c>
      <c r="D1750" s="35" t="n">
        <v>0.252661113287284</v>
      </c>
      <c r="E1750" s="35" t="n">
        <v>-0.315609771329185</v>
      </c>
      <c r="F1750" s="35" t="n">
        <v>0.643507521830974</v>
      </c>
      <c r="G1750" s="35" t="n">
        <v>-0.078355258320622</v>
      </c>
      <c r="H1750" s="35" t="n">
        <v>1.06348970129747</v>
      </c>
      <c r="I1750" s="35" t="n">
        <v>-0.249469829606418</v>
      </c>
      <c r="J1750" s="35" t="n">
        <v>1.9457503506358</v>
      </c>
      <c r="K1750" s="35" t="n">
        <v>-0.29960793066832</v>
      </c>
      <c r="L1750" s="35" t="n">
        <v>0.880139826927618</v>
      </c>
      <c r="M1750" s="35" t="n">
        <v>0.430633134824902</v>
      </c>
      <c r="P1750" s="36" t="n">
        <v>140.893107060643</v>
      </c>
    </row>
    <row r="1751" customFormat="false" ht="15" hidden="false" customHeight="false" outlineLevel="0" collapsed="false">
      <c r="A1751" s="2" t="n">
        <v>1747</v>
      </c>
      <c r="B1751" s="35" t="n">
        <v>1.37654890147635</v>
      </c>
      <c r="C1751" s="35" t="n">
        <v>-1.53003146531132</v>
      </c>
      <c r="D1751" s="35" t="n">
        <v>0.27963826565258</v>
      </c>
      <c r="E1751" s="35" t="n">
        <v>0.272513748987361</v>
      </c>
      <c r="F1751" s="35" t="n">
        <v>-2.76832541405852</v>
      </c>
      <c r="G1751" s="35" t="n">
        <v>-1.96123453913487</v>
      </c>
      <c r="H1751" s="35" t="n">
        <v>-0.171471349993947</v>
      </c>
      <c r="I1751" s="35" t="n">
        <v>-0.142298619466678</v>
      </c>
      <c r="J1751" s="35" t="n">
        <v>-0.716926733585204</v>
      </c>
      <c r="K1751" s="35" t="n">
        <v>0.969767481801102</v>
      </c>
      <c r="L1751" s="35" t="n">
        <v>-1.03674865133176</v>
      </c>
      <c r="M1751" s="35" t="n">
        <v>1.53511596251096</v>
      </c>
    </row>
    <row r="1752" customFormat="false" ht="15" hidden="false" customHeight="false" outlineLevel="0" collapsed="false">
      <c r="A1752" s="2" t="n">
        <v>1748</v>
      </c>
      <c r="B1752" s="35" t="n">
        <v>0.826977441857205</v>
      </c>
      <c r="C1752" s="35" t="n">
        <v>-0.223871868897317</v>
      </c>
      <c r="D1752" s="35" t="n">
        <v>-1.02829122689138</v>
      </c>
      <c r="E1752" s="35" t="n">
        <v>-1.14533923689358</v>
      </c>
      <c r="F1752" s="35" t="n">
        <v>0.882880758711987</v>
      </c>
      <c r="G1752" s="35" t="n">
        <v>0.480615195990511</v>
      </c>
      <c r="H1752" s="35" t="n">
        <v>-0.0427086013648698</v>
      </c>
      <c r="I1752" s="35" t="n">
        <v>1.26402432319622</v>
      </c>
      <c r="J1752" s="35" t="n">
        <v>-1.41264023923189</v>
      </c>
      <c r="K1752" s="35" t="n">
        <v>-0.230656115802976</v>
      </c>
      <c r="L1752" s="35" t="n">
        <v>0.45557130227506</v>
      </c>
      <c r="M1752" s="35" t="n">
        <v>0.226135841810111</v>
      </c>
    </row>
    <row r="1753" customFormat="false" ht="15" hidden="false" customHeight="false" outlineLevel="0" collapsed="false">
      <c r="A1753" s="2" t="n">
        <v>1749</v>
      </c>
      <c r="B1753" s="35" t="n">
        <v>0.288402918715563</v>
      </c>
      <c r="C1753" s="35" t="n">
        <v>0.331207233798473</v>
      </c>
      <c r="D1753" s="35" t="n">
        <v>0.0384523051062352</v>
      </c>
      <c r="E1753" s="35" t="n">
        <v>0.175824835100206</v>
      </c>
      <c r="F1753" s="35" t="n">
        <v>-0.548147687914649</v>
      </c>
      <c r="G1753" s="35" t="n">
        <v>0.696382709329812</v>
      </c>
      <c r="H1753" s="35" t="n">
        <v>-0.0759084765120245</v>
      </c>
      <c r="I1753" s="35" t="n">
        <v>-0.949175566456267</v>
      </c>
      <c r="J1753" s="35" t="n">
        <v>2.49827839065573</v>
      </c>
      <c r="K1753" s="35" t="n">
        <v>-0.977627065155433</v>
      </c>
      <c r="L1753" s="35" t="n">
        <v>-0.0318500636729197</v>
      </c>
      <c r="M1753" s="35" t="n">
        <v>1.3693245660438</v>
      </c>
    </row>
    <row r="1754" customFormat="false" ht="15" hidden="false" customHeight="false" outlineLevel="0" collapsed="false">
      <c r="A1754" s="2" t="n">
        <v>1750</v>
      </c>
      <c r="B1754" s="35" t="n">
        <v>1.40136193965652</v>
      </c>
      <c r="C1754" s="35" t="n">
        <v>1.11786663540018</v>
      </c>
      <c r="D1754" s="35" t="n">
        <v>0.565997877587282</v>
      </c>
      <c r="E1754" s="35" t="n">
        <v>-0.663360333844455</v>
      </c>
      <c r="F1754" s="35" t="n">
        <v>-0.721194007131838</v>
      </c>
      <c r="G1754" s="35" t="n">
        <v>1.89447131485942</v>
      </c>
      <c r="H1754" s="35" t="n">
        <v>0.123465148214048</v>
      </c>
      <c r="I1754" s="35" t="n">
        <v>0.966775569335604</v>
      </c>
      <c r="J1754" s="35" t="n">
        <v>-1.26777627099485</v>
      </c>
      <c r="K1754" s="35" t="n">
        <v>2.05936065646777</v>
      </c>
      <c r="L1754" s="35" t="n">
        <v>0.63532061712131</v>
      </c>
      <c r="M1754" s="35" t="n">
        <v>0.678195026151043</v>
      </c>
    </row>
    <row r="1755" customFormat="false" ht="15" hidden="false" customHeight="false" outlineLevel="0" collapsed="false">
      <c r="A1755" s="2" t="n">
        <v>1751</v>
      </c>
      <c r="B1755" s="35" t="n">
        <v>0.51260299390669</v>
      </c>
      <c r="C1755" s="35" t="n">
        <v>1.87615497946235</v>
      </c>
      <c r="D1755" s="35" t="n">
        <v>-0.122057292326378</v>
      </c>
      <c r="E1755" s="35" t="n">
        <v>1.52478955025845</v>
      </c>
      <c r="F1755" s="35" t="n">
        <v>0.469929220173965</v>
      </c>
      <c r="G1755" s="35" t="n">
        <v>0.499148392626249</v>
      </c>
      <c r="H1755" s="35" t="n">
        <v>-0.207107451070413</v>
      </c>
      <c r="I1755" s="35" t="n">
        <v>0.858959893846278</v>
      </c>
      <c r="J1755" s="35" t="n">
        <v>1.93380772761057</v>
      </c>
      <c r="K1755" s="35" t="n">
        <v>-1.58777889892325</v>
      </c>
      <c r="L1755" s="35" t="n">
        <v>-0.327121478331781</v>
      </c>
      <c r="M1755" s="35" t="n">
        <v>-0.204784644495726</v>
      </c>
    </row>
    <row r="1756" customFormat="false" ht="15" hidden="false" customHeight="false" outlineLevel="0" collapsed="false">
      <c r="A1756" s="2" t="n">
        <v>1752</v>
      </c>
      <c r="B1756" s="35" t="n">
        <v>-0.510543086187759</v>
      </c>
      <c r="C1756" s="35" t="n">
        <v>0.0982302552965716</v>
      </c>
      <c r="D1756" s="35" t="n">
        <v>-0.500769628036876</v>
      </c>
      <c r="E1756" s="35" t="n">
        <v>0.177901224911699</v>
      </c>
      <c r="F1756" s="35" t="n">
        <v>2.37382036049371</v>
      </c>
      <c r="G1756" s="35" t="n">
        <v>-1.12656871420749</v>
      </c>
      <c r="H1756" s="35" t="n">
        <v>-0.289315454698797</v>
      </c>
      <c r="I1756" s="35" t="n">
        <v>-0.677945557632742</v>
      </c>
      <c r="J1756" s="35" t="n">
        <v>-0.996037782437543</v>
      </c>
      <c r="K1756" s="35" t="n">
        <v>-0.169298501179428</v>
      </c>
      <c r="L1756" s="35" t="n">
        <v>-0.754163701172012</v>
      </c>
      <c r="M1756" s="35" t="n">
        <v>1.68773309969255</v>
      </c>
      <c r="T1756" s="36" t="n">
        <v>152.656070491692</v>
      </c>
    </row>
    <row r="1757" customFormat="false" ht="15" hidden="false" customHeight="false" outlineLevel="0" collapsed="false">
      <c r="A1757" s="2" t="n">
        <v>1753</v>
      </c>
      <c r="B1757" s="35" t="n">
        <v>1.16109858015591</v>
      </c>
      <c r="C1757" s="35" t="n">
        <v>1.18141790141045</v>
      </c>
      <c r="D1757" s="35" t="n">
        <v>-0.407556201320049</v>
      </c>
      <c r="E1757" s="35" t="n">
        <v>-0.757340924759687</v>
      </c>
      <c r="F1757" s="35" t="n">
        <v>-0.320533600201773</v>
      </c>
      <c r="G1757" s="35" t="n">
        <v>-0.358515394414482</v>
      </c>
      <c r="H1757" s="35" t="n">
        <v>0.399297241869592</v>
      </c>
      <c r="I1757" s="35" t="n">
        <v>0.755033809451103</v>
      </c>
      <c r="J1757" s="35" t="n">
        <v>0.845506276045619</v>
      </c>
      <c r="K1757" s="35" t="n">
        <v>-1.59757514374118</v>
      </c>
      <c r="L1757" s="35" t="n">
        <v>-1.06176957305115</v>
      </c>
      <c r="M1757" s="35" t="n">
        <v>-0.383649283577831</v>
      </c>
    </row>
    <row r="1758" customFormat="false" ht="15" hidden="false" customHeight="false" outlineLevel="0" collapsed="false">
      <c r="A1758" s="2" t="n">
        <v>1754</v>
      </c>
      <c r="B1758" s="35" t="n">
        <v>0.504595881594749</v>
      </c>
      <c r="C1758" s="35" t="n">
        <v>-0.47854457410041</v>
      </c>
      <c r="D1758" s="35" t="n">
        <v>-0.810082776352612</v>
      </c>
      <c r="E1758" s="35" t="n">
        <v>-1.84747984757236</v>
      </c>
      <c r="F1758" s="35" t="n">
        <v>0.873248169906112</v>
      </c>
      <c r="G1758" s="35" t="n">
        <v>-0.793645037705097</v>
      </c>
      <c r="H1758" s="35" t="n">
        <v>1.37344192390176</v>
      </c>
      <c r="I1758" s="35" t="n">
        <v>0.278466176992324</v>
      </c>
      <c r="J1758" s="35" t="n">
        <v>-0.555712884225606</v>
      </c>
      <c r="K1758" s="35" t="n">
        <v>1.23693305739996</v>
      </c>
      <c r="L1758" s="35" t="n">
        <v>0.496493947929039</v>
      </c>
      <c r="M1758" s="35" t="n">
        <v>-1.30631471057627</v>
      </c>
    </row>
    <row r="1759" customFormat="false" ht="15" hidden="false" customHeight="false" outlineLevel="0" collapsed="false">
      <c r="A1759" s="2" t="n">
        <v>1755</v>
      </c>
      <c r="B1759" s="35" t="n">
        <v>-2.15264697654581</v>
      </c>
      <c r="C1759" s="35" t="n">
        <v>-0.338062853691444</v>
      </c>
      <c r="D1759" s="35" t="n">
        <v>1.51918472502525</v>
      </c>
      <c r="E1759" s="35" t="n">
        <v>-0.165694808945611</v>
      </c>
      <c r="F1759" s="35" t="n">
        <v>0.559965638637546</v>
      </c>
      <c r="G1759" s="35" t="n">
        <v>-0.542102295162527</v>
      </c>
      <c r="H1759" s="35" t="n">
        <v>-0.0273658916152765</v>
      </c>
      <c r="I1759" s="35" t="n">
        <v>2.30566867116978</v>
      </c>
      <c r="J1759" s="35" t="n">
        <v>-0.416794364652184</v>
      </c>
      <c r="K1759" s="35" t="n">
        <v>1.07312464821024</v>
      </c>
      <c r="L1759" s="35" t="n">
        <v>-0.752742530900748</v>
      </c>
      <c r="M1759" s="35" t="n">
        <v>-0.171565922949396</v>
      </c>
    </row>
    <row r="1760" customFormat="false" ht="15" hidden="false" customHeight="false" outlineLevel="0" collapsed="false">
      <c r="A1760" s="2" t="n">
        <v>1756</v>
      </c>
      <c r="B1760" s="35" t="n">
        <v>2.29048242953356</v>
      </c>
      <c r="C1760" s="35" t="n">
        <v>0.826338004007944</v>
      </c>
      <c r="D1760" s="35" t="n">
        <v>-0.613340496179125</v>
      </c>
      <c r="E1760" s="35" t="n">
        <v>-0.594773961970956</v>
      </c>
      <c r="F1760" s="35" t="n">
        <v>1.31280620919296</v>
      </c>
      <c r="G1760" s="35" t="n">
        <v>1.3496176154661</v>
      </c>
      <c r="H1760" s="35" t="n">
        <v>0.127152308760932</v>
      </c>
      <c r="I1760" s="35" t="n">
        <v>-0.964165991164879</v>
      </c>
      <c r="J1760" s="35" t="n">
        <v>1.16817353313044</v>
      </c>
      <c r="K1760" s="35" t="n">
        <v>-1.3661979277382</v>
      </c>
      <c r="L1760" s="35" t="n">
        <v>-0.176478867312422</v>
      </c>
      <c r="M1760" s="35" t="n">
        <v>-0.0516272876244252</v>
      </c>
    </row>
    <row r="1761" customFormat="false" ht="15" hidden="false" customHeight="false" outlineLevel="0" collapsed="false">
      <c r="A1761" s="2" t="n">
        <v>1757</v>
      </c>
      <c r="B1761" s="35" t="n">
        <v>-0.146387180091164</v>
      </c>
      <c r="C1761" s="35" t="n">
        <v>0.459598248150061</v>
      </c>
      <c r="D1761" s="35" t="n">
        <v>-0.0911226613391425</v>
      </c>
      <c r="E1761" s="35" t="n">
        <v>-0.361413311325</v>
      </c>
      <c r="F1761" s="35" t="n">
        <v>0.354730367207155</v>
      </c>
      <c r="G1761" s="35" t="n">
        <v>0.0824658862299195</v>
      </c>
      <c r="H1761" s="35" t="n">
        <v>0.573133817754834</v>
      </c>
      <c r="I1761" s="35" t="n">
        <v>0.902159116372578</v>
      </c>
      <c r="J1761" s="35" t="n">
        <v>-0.452594922846122</v>
      </c>
      <c r="K1761" s="35" t="n">
        <v>-0.912819862458266</v>
      </c>
      <c r="L1761" s="35" t="n">
        <v>0.225043669068213</v>
      </c>
      <c r="M1761" s="35" t="n">
        <v>-0.106467007273336</v>
      </c>
    </row>
    <row r="1762" customFormat="false" ht="15" hidden="false" customHeight="false" outlineLevel="0" collapsed="false">
      <c r="A1762" s="2" t="n">
        <v>1758</v>
      </c>
      <c r="B1762" s="35" t="n">
        <v>-1.79537416048403</v>
      </c>
      <c r="C1762" s="35" t="n">
        <v>-0.0691550888747186</v>
      </c>
      <c r="D1762" s="35" t="n">
        <v>2.54014696500702</v>
      </c>
      <c r="E1762" s="35" t="n">
        <v>1.71525533699353</v>
      </c>
      <c r="F1762" s="35" t="n">
        <v>-0.128227302255144</v>
      </c>
      <c r="G1762" s="35" t="n">
        <v>-0.343199519901635</v>
      </c>
      <c r="H1762" s="35" t="n">
        <v>0.970682264560594</v>
      </c>
      <c r="I1762" s="35" t="n">
        <v>1.46679863254933</v>
      </c>
      <c r="J1762" s="35" t="n">
        <v>0.813750564320789</v>
      </c>
      <c r="K1762" s="35" t="n">
        <v>0.380897163392075</v>
      </c>
      <c r="L1762" s="35" t="n">
        <v>0.435964997939804</v>
      </c>
      <c r="M1762" s="35" t="n">
        <v>1.88036393696127</v>
      </c>
      <c r="R1762" s="36" t="n">
        <v>60.1925525661246</v>
      </c>
      <c r="V1762" s="36" t="n">
        <v>96.258650270264</v>
      </c>
    </row>
    <row r="1763" customFormat="false" ht="15" hidden="false" customHeight="false" outlineLevel="0" collapsed="false">
      <c r="A1763" s="2" t="n">
        <v>1759</v>
      </c>
      <c r="B1763" s="35" t="n">
        <v>1.33686531397176</v>
      </c>
      <c r="C1763" s="35" t="n">
        <v>-0.274119642144988</v>
      </c>
      <c r="D1763" s="35" t="n">
        <v>1.68175572662581</v>
      </c>
      <c r="E1763" s="35" t="n">
        <v>0.14056272068942</v>
      </c>
      <c r="F1763" s="35" t="n">
        <v>0.193125419726892</v>
      </c>
      <c r="G1763" s="35" t="n">
        <v>-1.96392905877547</v>
      </c>
      <c r="H1763" s="35" t="n">
        <v>0.355696497306603</v>
      </c>
      <c r="I1763" s="35" t="n">
        <v>-1.11799998030911</v>
      </c>
      <c r="J1763" s="35" t="n">
        <v>-0.177237199177704</v>
      </c>
      <c r="K1763" s="35" t="n">
        <v>1.50895678824719</v>
      </c>
      <c r="L1763" s="35" t="n">
        <v>-0.902302381083381</v>
      </c>
      <c r="M1763" s="35" t="n">
        <v>-1.28911961484529</v>
      </c>
      <c r="U1763" s="36" t="n">
        <v>164.631780626429</v>
      </c>
    </row>
    <row r="1764" customFormat="false" ht="15" hidden="false" customHeight="false" outlineLevel="0" collapsed="false">
      <c r="A1764" s="2" t="n">
        <v>1760</v>
      </c>
      <c r="B1764" s="35" t="n">
        <v>0.114399251233049</v>
      </c>
      <c r="C1764" s="35" t="n">
        <v>-0.130562048246935</v>
      </c>
      <c r="D1764" s="35" t="n">
        <v>0.336115038962453</v>
      </c>
      <c r="E1764" s="35" t="n">
        <v>0.0651818886589645</v>
      </c>
      <c r="F1764" s="35" t="n">
        <v>1.25212214789283</v>
      </c>
      <c r="G1764" s="35" t="n">
        <v>0.010159804869069</v>
      </c>
      <c r="H1764" s="35" t="n">
        <v>0.642639773263238</v>
      </c>
      <c r="I1764" s="35" t="n">
        <v>-0.541386614885735</v>
      </c>
      <c r="J1764" s="35" t="n">
        <v>-2.21568028647382</v>
      </c>
      <c r="K1764" s="35" t="n">
        <v>0.512375738938573</v>
      </c>
      <c r="L1764" s="35" t="n">
        <v>0.129195275378765</v>
      </c>
      <c r="M1764" s="35" t="n">
        <v>0.608004807675672</v>
      </c>
      <c r="X1764" s="36" t="n">
        <v>123.28150846131</v>
      </c>
    </row>
    <row r="1765" customFormat="false" ht="15" hidden="false" customHeight="false" outlineLevel="0" collapsed="false">
      <c r="A1765" s="2" t="n">
        <v>1761</v>
      </c>
      <c r="B1765" s="35" t="n">
        <v>0.144389333208501</v>
      </c>
      <c r="C1765" s="35" t="n">
        <v>0.468247259241071</v>
      </c>
      <c r="D1765" s="35" t="n">
        <v>-0.833188511391236</v>
      </c>
      <c r="E1765" s="35" t="n">
        <v>0.514476461082488</v>
      </c>
      <c r="F1765" s="35" t="n">
        <v>0.809102853112537</v>
      </c>
      <c r="G1765" s="35" t="n">
        <v>-0.792006139926414</v>
      </c>
      <c r="H1765" s="35" t="n">
        <v>1.37500322028879</v>
      </c>
      <c r="I1765" s="35" t="n">
        <v>0.770558341252591</v>
      </c>
      <c r="J1765" s="35" t="n">
        <v>0.306316852222754</v>
      </c>
      <c r="K1765" s="35" t="n">
        <v>-0.213268266255363</v>
      </c>
      <c r="L1765" s="35" t="n">
        <v>-0.230878768251021</v>
      </c>
      <c r="M1765" s="35" t="n">
        <v>-0.390340306762921</v>
      </c>
    </row>
    <row r="1766" customFormat="false" ht="15" hidden="false" customHeight="false" outlineLevel="0" collapsed="false">
      <c r="A1766" s="2" t="n">
        <v>1762</v>
      </c>
      <c r="B1766" s="35" t="n">
        <v>1.44778653153784</v>
      </c>
      <c r="C1766" s="35" t="n">
        <v>0.432926792295532</v>
      </c>
      <c r="D1766" s="35" t="n">
        <v>0.00796471928410381</v>
      </c>
      <c r="E1766" s="35" t="n">
        <v>-1.71944461220296</v>
      </c>
      <c r="F1766" s="35" t="n">
        <v>0.256417886746663</v>
      </c>
      <c r="G1766" s="35" t="n">
        <v>-0.336553011618975</v>
      </c>
      <c r="H1766" s="35" t="n">
        <v>0.85663160960707</v>
      </c>
      <c r="I1766" s="35" t="n">
        <v>-0.124024639761729</v>
      </c>
      <c r="J1766" s="35" t="n">
        <v>0.0582086004053778</v>
      </c>
      <c r="K1766" s="35" t="n">
        <v>0.728607912814527</v>
      </c>
      <c r="L1766" s="35" t="n">
        <v>-0.0695747889246247</v>
      </c>
      <c r="M1766" s="35" t="n">
        <v>-1.09196721030101</v>
      </c>
    </row>
    <row r="1767" customFormat="false" ht="15" hidden="false" customHeight="false" outlineLevel="0" collapsed="false">
      <c r="A1767" s="2" t="n">
        <v>1763</v>
      </c>
      <c r="B1767" s="35" t="n">
        <v>0.877790252644394</v>
      </c>
      <c r="C1767" s="35" t="n">
        <v>-0.725768975441673</v>
      </c>
      <c r="D1767" s="35" t="n">
        <v>1.38744414146695</v>
      </c>
      <c r="E1767" s="35" t="n">
        <v>-0.330293880000513</v>
      </c>
      <c r="F1767" s="35" t="n">
        <v>-0.217881120205981</v>
      </c>
      <c r="G1767" s="35" t="n">
        <v>-0.447209175681079</v>
      </c>
      <c r="H1767" s="35" t="n">
        <v>1.19415724130668</v>
      </c>
      <c r="I1767" s="35" t="n">
        <v>-1.41921625387942</v>
      </c>
      <c r="J1767" s="35" t="n">
        <v>0.385650893093723</v>
      </c>
      <c r="K1767" s="35" t="n">
        <v>0.14365856208422</v>
      </c>
      <c r="L1767" s="35" t="n">
        <v>1.05794666517844</v>
      </c>
      <c r="M1767" s="35" t="n">
        <v>0.584980814745441</v>
      </c>
    </row>
    <row r="1768" customFormat="false" ht="15" hidden="false" customHeight="false" outlineLevel="0" collapsed="false">
      <c r="A1768" s="2" t="n">
        <v>1764</v>
      </c>
      <c r="B1768" s="35" t="n">
        <v>0.332439657969712</v>
      </c>
      <c r="C1768" s="35" t="n">
        <v>-0.915734265850427</v>
      </c>
      <c r="D1768" s="35" t="n">
        <v>-1.19212177233442</v>
      </c>
      <c r="E1768" s="35" t="n">
        <v>0.460030204868922</v>
      </c>
      <c r="F1768" s="35" t="n">
        <v>0.851145897118626</v>
      </c>
      <c r="G1768" s="35" t="n">
        <v>-0.250917751922014</v>
      </c>
      <c r="H1768" s="35" t="n">
        <v>-0.848968275997637</v>
      </c>
      <c r="I1768" s="35" t="n">
        <v>-0.954038562657618</v>
      </c>
      <c r="J1768" s="35" t="n">
        <v>1.09014738903673</v>
      </c>
      <c r="K1768" s="35" t="n">
        <v>0.0630232848834541</v>
      </c>
      <c r="L1768" s="35" t="n">
        <v>-0.155916964330246</v>
      </c>
      <c r="M1768" s="35" t="n">
        <v>0.766848415412014</v>
      </c>
    </row>
    <row r="1769" customFormat="false" ht="15" hidden="false" customHeight="false" outlineLevel="0" collapsed="false">
      <c r="A1769" s="2" t="n">
        <v>1765</v>
      </c>
      <c r="B1769" s="35" t="n">
        <v>0.225430031718329</v>
      </c>
      <c r="C1769" s="35" t="n">
        <v>0.311278951541736</v>
      </c>
      <c r="D1769" s="35" t="n">
        <v>-0.126246483642431</v>
      </c>
      <c r="E1769" s="35" t="n">
        <v>-0.363864160837474</v>
      </c>
      <c r="F1769" s="35" t="n">
        <v>1.00587054177511</v>
      </c>
      <c r="G1769" s="35" t="n">
        <v>-1.36810831485038</v>
      </c>
      <c r="H1769" s="35" t="n">
        <v>-1.07992598910115</v>
      </c>
      <c r="I1769" s="35" t="n">
        <v>-0.893569113300092</v>
      </c>
      <c r="J1769" s="35" t="n">
        <v>1.704507696558</v>
      </c>
      <c r="K1769" s="35" t="n">
        <v>-0.624588035011623</v>
      </c>
      <c r="L1769" s="35" t="n">
        <v>0.560990914632907</v>
      </c>
      <c r="M1769" s="35" t="n">
        <v>1.77462765196012</v>
      </c>
    </row>
    <row r="1770" customFormat="false" ht="15" hidden="false" customHeight="false" outlineLevel="0" collapsed="false">
      <c r="A1770" s="2" t="n">
        <v>1766</v>
      </c>
      <c r="B1770" s="35" t="n">
        <v>0.0992153251085514</v>
      </c>
      <c r="C1770" s="35" t="n">
        <v>-0.323900620199775</v>
      </c>
      <c r="D1770" s="35" t="n">
        <v>-0.280324421796003</v>
      </c>
      <c r="E1770" s="35" t="n">
        <v>0.924002537055502</v>
      </c>
      <c r="F1770" s="35" t="n">
        <v>1.21461734716836</v>
      </c>
      <c r="G1770" s="35" t="n">
        <v>0.670828401991835</v>
      </c>
      <c r="H1770" s="35" t="n">
        <v>0.73194435289547</v>
      </c>
      <c r="I1770" s="35" t="n">
        <v>-1.18275547181834</v>
      </c>
      <c r="J1770" s="35" t="n">
        <v>-2.78159260665947</v>
      </c>
      <c r="K1770" s="35" t="n">
        <v>-0.683492857595815</v>
      </c>
      <c r="L1770" s="35" t="n">
        <v>0.267824597370432</v>
      </c>
      <c r="M1770" s="35" t="n">
        <v>-0.0289881154128802</v>
      </c>
    </row>
    <row r="1771" customFormat="false" ht="15" hidden="false" customHeight="false" outlineLevel="0" collapsed="false">
      <c r="A1771" s="2" t="n">
        <v>1767</v>
      </c>
      <c r="B1771" s="35" t="n">
        <v>-0.183168564673398</v>
      </c>
      <c r="C1771" s="35" t="n">
        <v>0.216860539618193</v>
      </c>
      <c r="D1771" s="35" t="n">
        <v>-0.411912047928111</v>
      </c>
      <c r="E1771" s="35" t="n">
        <v>1.18085523062138</v>
      </c>
      <c r="F1771" s="35" t="n">
        <v>-1.14440320050554</v>
      </c>
      <c r="G1771" s="35" t="n">
        <v>-0.753696731329687</v>
      </c>
      <c r="H1771" s="35" t="n">
        <v>0.242283826240395</v>
      </c>
      <c r="I1771" s="35" t="n">
        <v>1.70022725156783</v>
      </c>
      <c r="J1771" s="35" t="n">
        <v>3.10535808875794</v>
      </c>
      <c r="K1771" s="35" t="n">
        <v>0.00925346731965405</v>
      </c>
      <c r="L1771" s="35" t="n">
        <v>1.35002565588144</v>
      </c>
      <c r="M1771" s="35" t="n">
        <v>-0.211285285088167</v>
      </c>
    </row>
    <row r="1772" customFormat="false" ht="15" hidden="false" customHeight="false" outlineLevel="0" collapsed="false">
      <c r="A1772" s="2" t="n">
        <v>1768</v>
      </c>
      <c r="B1772" s="35" t="n">
        <v>-1.40831518133997</v>
      </c>
      <c r="C1772" s="35" t="n">
        <v>-0.359887159201445</v>
      </c>
      <c r="D1772" s="35" t="n">
        <v>-0.45719395663302</v>
      </c>
      <c r="E1772" s="35" t="n">
        <v>-0.644627907962042</v>
      </c>
      <c r="F1772" s="35" t="n">
        <v>-1.70363712445521</v>
      </c>
      <c r="G1772" s="35" t="n">
        <v>0.543437067714868</v>
      </c>
      <c r="H1772" s="35" t="n">
        <v>0.578783267002101</v>
      </c>
      <c r="I1772" s="35" t="n">
        <v>-1.11923420949063</v>
      </c>
      <c r="J1772" s="35" t="n">
        <v>0.963541786411922</v>
      </c>
      <c r="K1772" s="35" t="n">
        <v>-0.434536989279992</v>
      </c>
      <c r="L1772" s="35" t="n">
        <v>1.74943167824409</v>
      </c>
      <c r="M1772" s="35" t="n">
        <v>-0.368109283304729</v>
      </c>
      <c r="U1772" s="36" t="n">
        <v>84.4253785996317</v>
      </c>
    </row>
    <row r="1773" customFormat="false" ht="15" hidden="false" customHeight="false" outlineLevel="0" collapsed="false">
      <c r="A1773" s="2" t="n">
        <v>1769</v>
      </c>
      <c r="B1773" s="35" t="n">
        <v>1.09694414872888</v>
      </c>
      <c r="C1773" s="35" t="n">
        <v>1.69797945865846</v>
      </c>
      <c r="D1773" s="35" t="n">
        <v>-0.218310808665498</v>
      </c>
      <c r="E1773" s="35" t="n">
        <v>-2.33848046887755</v>
      </c>
      <c r="F1773" s="35" t="n">
        <v>-0.0908627416907115</v>
      </c>
      <c r="G1773" s="35" t="n">
        <v>0.104810578888101</v>
      </c>
      <c r="H1773" s="35" t="n">
        <v>0.880580359126783</v>
      </c>
      <c r="I1773" s="35" t="n">
        <v>1.75381706028845</v>
      </c>
      <c r="J1773" s="35" t="n">
        <v>-2.59510899890546</v>
      </c>
      <c r="K1773" s="35" t="n">
        <v>-0.532306125770615</v>
      </c>
      <c r="L1773" s="35" t="n">
        <v>-2.11935946777498</v>
      </c>
      <c r="M1773" s="35" t="n">
        <v>-1.87611091673923</v>
      </c>
      <c r="V1773" s="36" t="n">
        <v>164.74450496825</v>
      </c>
    </row>
    <row r="1774" customFormat="false" ht="15" hidden="false" customHeight="false" outlineLevel="0" collapsed="false">
      <c r="A1774" s="2" t="n">
        <v>1770</v>
      </c>
      <c r="B1774" s="35" t="n">
        <v>0.000521571040900202</v>
      </c>
      <c r="C1774" s="35" t="n">
        <v>0.0599749959667216</v>
      </c>
      <c r="D1774" s="35" t="n">
        <v>-0.490042266530519</v>
      </c>
      <c r="E1774" s="35" t="n">
        <v>1.01891642641494</v>
      </c>
      <c r="F1774" s="35" t="n">
        <v>1.35524609638797</v>
      </c>
      <c r="G1774" s="35" t="n">
        <v>-0.349087342258451</v>
      </c>
      <c r="H1774" s="35" t="n">
        <v>1.45850151060358</v>
      </c>
      <c r="I1774" s="35" t="n">
        <v>1.72575329262065</v>
      </c>
      <c r="J1774" s="35" t="n">
        <v>-0.935012845258488</v>
      </c>
      <c r="K1774" s="35" t="n">
        <v>0.419696628974367</v>
      </c>
      <c r="L1774" s="35" t="n">
        <v>1.91830145507858</v>
      </c>
      <c r="M1774" s="35" t="n">
        <v>-0.674088653733047</v>
      </c>
    </row>
    <row r="1775" customFormat="false" ht="15" hidden="false" customHeight="false" outlineLevel="0" collapsed="false">
      <c r="A1775" s="2" t="n">
        <v>1771</v>
      </c>
      <c r="B1775" s="35" t="n">
        <v>-0.116737881477964</v>
      </c>
      <c r="C1775" s="35" t="n">
        <v>1.08054633070577</v>
      </c>
      <c r="D1775" s="35" t="n">
        <v>0.0434067630574625</v>
      </c>
      <c r="E1775" s="35" t="n">
        <v>0.726544466248993</v>
      </c>
      <c r="F1775" s="35" t="n">
        <v>0.477628871754594</v>
      </c>
      <c r="G1775" s="35" t="n">
        <v>-1.50288842064943</v>
      </c>
      <c r="H1775" s="35" t="n">
        <v>1.37532244264927</v>
      </c>
      <c r="I1775" s="35" t="n">
        <v>-0.527555289402005</v>
      </c>
      <c r="J1775" s="35" t="n">
        <v>-0.379249598237873</v>
      </c>
      <c r="K1775" s="35" t="n">
        <v>-0.908311678154699</v>
      </c>
      <c r="L1775" s="35" t="n">
        <v>0.0515363546939572</v>
      </c>
      <c r="M1775" s="35" t="n">
        <v>-0.0344177451125279</v>
      </c>
      <c r="Q1775" s="36" t="n">
        <v>94.3471339443646</v>
      </c>
      <c r="U1775" s="36" t="n">
        <v>26.0387962333663</v>
      </c>
    </row>
    <row r="1776" customFormat="false" ht="15" hidden="false" customHeight="false" outlineLevel="0" collapsed="false">
      <c r="A1776" s="2" t="n">
        <v>1772</v>
      </c>
      <c r="B1776" s="35" t="n">
        <v>0.765063584328878</v>
      </c>
      <c r="C1776" s="35" t="n">
        <v>1.43681409742939</v>
      </c>
      <c r="D1776" s="35" t="n">
        <v>1.32363538703488</v>
      </c>
      <c r="E1776" s="35" t="n">
        <v>-0.837339869387355</v>
      </c>
      <c r="F1776" s="35" t="n">
        <v>-0.256944765052132</v>
      </c>
      <c r="G1776" s="35" t="n">
        <v>1.79136267628403</v>
      </c>
      <c r="H1776" s="35" t="n">
        <v>0.559021803838773</v>
      </c>
      <c r="I1776" s="35" t="n">
        <v>-0.169219118872651</v>
      </c>
      <c r="J1776" s="35" t="n">
        <v>1.8127999894034</v>
      </c>
      <c r="K1776" s="35" t="n">
        <v>-0.26400927715165</v>
      </c>
      <c r="L1776" s="35" t="n">
        <v>-0.673603776919779</v>
      </c>
      <c r="M1776" s="35" t="n">
        <v>0.227437150097551</v>
      </c>
      <c r="R1776" s="36" t="n">
        <v>78.9721538742282</v>
      </c>
    </row>
    <row r="1777" customFormat="false" ht="15" hidden="false" customHeight="false" outlineLevel="0" collapsed="false">
      <c r="A1777" s="2" t="n">
        <v>1773</v>
      </c>
      <c r="B1777" s="35" t="n">
        <v>-0.70702772906858</v>
      </c>
      <c r="C1777" s="35" t="n">
        <v>0.804738971569425</v>
      </c>
      <c r="D1777" s="35" t="n">
        <v>-1.22502904281006</v>
      </c>
      <c r="E1777" s="35" t="n">
        <v>0.887204440211999</v>
      </c>
      <c r="F1777" s="35" t="n">
        <v>0.683269203425817</v>
      </c>
      <c r="G1777" s="35" t="n">
        <v>-0.112813947048486</v>
      </c>
      <c r="H1777" s="35" t="n">
        <v>0.166078415128902</v>
      </c>
      <c r="I1777" s="35" t="n">
        <v>0.360666688267831</v>
      </c>
      <c r="J1777" s="35" t="n">
        <v>0.0090686553696673</v>
      </c>
      <c r="K1777" s="35" t="n">
        <v>-0.165006492356002</v>
      </c>
      <c r="L1777" s="35" t="n">
        <v>2.1685659133021</v>
      </c>
      <c r="M1777" s="35" t="n">
        <v>2.07297313493556</v>
      </c>
    </row>
    <row r="1778" customFormat="false" ht="15" hidden="false" customHeight="false" outlineLevel="0" collapsed="false">
      <c r="A1778" s="2" t="n">
        <v>1774</v>
      </c>
      <c r="B1778" s="35" t="n">
        <v>-0.42676987079958</v>
      </c>
      <c r="C1778" s="35" t="n">
        <v>0.268726420353464</v>
      </c>
      <c r="D1778" s="35" t="n">
        <v>-1.11611627669263</v>
      </c>
      <c r="E1778" s="35" t="n">
        <v>1.39638550721152</v>
      </c>
      <c r="F1778" s="35" t="n">
        <v>-0.472508119756447</v>
      </c>
      <c r="G1778" s="35" t="n">
        <v>-0.698637965175409</v>
      </c>
      <c r="H1778" s="35" t="n">
        <v>1.50838244615592</v>
      </c>
      <c r="I1778" s="35" t="n">
        <v>1.9189229402172</v>
      </c>
      <c r="J1778" s="35" t="n">
        <v>-2.1338681097912</v>
      </c>
      <c r="K1778" s="35" t="n">
        <v>0.335542513946156</v>
      </c>
      <c r="L1778" s="35" t="n">
        <v>-1.3936919734593</v>
      </c>
      <c r="M1778" s="35" t="n">
        <v>1.01881284830334</v>
      </c>
    </row>
    <row r="1779" customFormat="false" ht="15" hidden="false" customHeight="false" outlineLevel="0" collapsed="false">
      <c r="A1779" s="2" t="n">
        <v>1775</v>
      </c>
      <c r="B1779" s="35" t="n">
        <v>0.687689525171825</v>
      </c>
      <c r="C1779" s="35" t="n">
        <v>-0.424534196641982</v>
      </c>
      <c r="D1779" s="35" t="n">
        <v>-1.77260248017395</v>
      </c>
      <c r="E1779" s="35" t="n">
        <v>0.138060169620763</v>
      </c>
      <c r="F1779" s="35" t="n">
        <v>-0.119560914491849</v>
      </c>
      <c r="G1779" s="35" t="n">
        <v>0.226256727043784</v>
      </c>
      <c r="H1779" s="35" t="n">
        <v>-1.42683670164845</v>
      </c>
      <c r="I1779" s="35" t="n">
        <v>0.12014971149745</v>
      </c>
      <c r="J1779" s="35" t="n">
        <v>-0.364338439900859</v>
      </c>
      <c r="K1779" s="35" t="n">
        <v>-0.0591223458018075</v>
      </c>
      <c r="L1779" s="35" t="n">
        <v>0.10613574435749</v>
      </c>
      <c r="M1779" s="35" t="n">
        <v>-1.87468150003107</v>
      </c>
      <c r="T1779" s="36" t="n">
        <v>89.5292138720064</v>
      </c>
    </row>
    <row r="1780" customFormat="false" ht="15" hidden="false" customHeight="false" outlineLevel="0" collapsed="false">
      <c r="A1780" s="2" t="n">
        <v>1776</v>
      </c>
      <c r="B1780" s="35" t="n">
        <v>-0.236356892712778</v>
      </c>
      <c r="C1780" s="35" t="n">
        <v>2.02864645091256</v>
      </c>
      <c r="D1780" s="35" t="n">
        <v>-1.1281793730543</v>
      </c>
      <c r="E1780" s="35" t="n">
        <v>0.977823472849896</v>
      </c>
      <c r="F1780" s="35" t="n">
        <v>-0.0773374597249071</v>
      </c>
      <c r="G1780" s="35" t="n">
        <v>-1.44274347037183</v>
      </c>
      <c r="H1780" s="35" t="n">
        <v>-0.151851722737886</v>
      </c>
      <c r="I1780" s="35" t="n">
        <v>0.989025304415336</v>
      </c>
      <c r="J1780" s="35" t="n">
        <v>-2.35663139051184</v>
      </c>
      <c r="K1780" s="35" t="n">
        <v>1.67098416738628</v>
      </c>
      <c r="L1780" s="35" t="n">
        <v>-0.89345742790396</v>
      </c>
      <c r="M1780" s="35" t="n">
        <v>-1.72780642969611</v>
      </c>
    </row>
    <row r="1781" customFormat="false" ht="15" hidden="false" customHeight="false" outlineLevel="0" collapsed="false">
      <c r="A1781" s="2" t="n">
        <v>1777</v>
      </c>
      <c r="B1781" s="35" t="n">
        <v>-1.13240672154468</v>
      </c>
      <c r="C1781" s="35" t="n">
        <v>-0.64642729948701</v>
      </c>
      <c r="D1781" s="35" t="n">
        <v>0.0250735231703494</v>
      </c>
      <c r="E1781" s="35" t="n">
        <v>-0.886759184308492</v>
      </c>
      <c r="F1781" s="35" t="n">
        <v>-0.841922849947916</v>
      </c>
      <c r="G1781" s="35" t="n">
        <v>-1.96091963674249</v>
      </c>
      <c r="H1781" s="35" t="n">
        <v>1.04257347168933</v>
      </c>
      <c r="I1781" s="35" t="n">
        <v>-0.0466018880529856</v>
      </c>
      <c r="J1781" s="35" t="n">
        <v>2.82521343627354</v>
      </c>
      <c r="K1781" s="35" t="n">
        <v>0.602232978248354</v>
      </c>
      <c r="L1781" s="35" t="n">
        <v>-0.660561631443451</v>
      </c>
      <c r="M1781" s="35" t="n">
        <v>-1.40341264691807</v>
      </c>
    </row>
    <row r="1782" customFormat="false" ht="15" hidden="false" customHeight="false" outlineLevel="0" collapsed="false">
      <c r="A1782" s="2" t="n">
        <v>1778</v>
      </c>
      <c r="B1782" s="35" t="n">
        <v>-1.08537711789275</v>
      </c>
      <c r="C1782" s="35" t="n">
        <v>1.72314768395398</v>
      </c>
      <c r="D1782" s="35" t="n">
        <v>-1.50570538636414</v>
      </c>
      <c r="E1782" s="35" t="n">
        <v>0.0769675047248439</v>
      </c>
      <c r="F1782" s="35" t="n">
        <v>-1.03983517150264</v>
      </c>
      <c r="G1782" s="35" t="n">
        <v>0.473245235117198</v>
      </c>
      <c r="H1782" s="35" t="n">
        <v>0.250372578522177</v>
      </c>
      <c r="I1782" s="35" t="n">
        <v>-1.54354984382206</v>
      </c>
      <c r="J1782" s="35" t="n">
        <v>0.844984847770355</v>
      </c>
      <c r="K1782" s="35" t="n">
        <v>0.0514103058793812</v>
      </c>
      <c r="L1782" s="35" t="n">
        <v>-1.5321584839656</v>
      </c>
      <c r="M1782" s="35" t="n">
        <v>-0.412580722071998</v>
      </c>
    </row>
    <row r="1783" customFormat="false" ht="15" hidden="false" customHeight="false" outlineLevel="0" collapsed="false">
      <c r="A1783" s="2" t="n">
        <v>1779</v>
      </c>
      <c r="B1783" s="35" t="n">
        <v>2.96801516678166</v>
      </c>
      <c r="C1783" s="35" t="n">
        <v>-0.818863026103365</v>
      </c>
      <c r="D1783" s="35" t="n">
        <v>-0.446410122244137</v>
      </c>
      <c r="E1783" s="35" t="n">
        <v>0.0588594961561552</v>
      </c>
      <c r="F1783" s="35" t="n">
        <v>0.553042206409712</v>
      </c>
      <c r="G1783" s="35" t="n">
        <v>-0.618864026904499</v>
      </c>
      <c r="H1783" s="35" t="n">
        <v>-1.45869686102471</v>
      </c>
      <c r="I1783" s="35" t="n">
        <v>1.12609546516826</v>
      </c>
      <c r="J1783" s="35" t="n">
        <v>0.000160851270398637</v>
      </c>
      <c r="K1783" s="35" t="n">
        <v>-0.355874780030958</v>
      </c>
      <c r="L1783" s="35" t="n">
        <v>0.102687608243985</v>
      </c>
      <c r="M1783" s="35" t="n">
        <v>0.335696779908107</v>
      </c>
    </row>
    <row r="1784" customFormat="false" ht="15" hidden="false" customHeight="false" outlineLevel="0" collapsed="false">
      <c r="A1784" s="2" t="n">
        <v>1780</v>
      </c>
      <c r="B1784" s="35" t="n">
        <v>-0.575956823245623</v>
      </c>
      <c r="C1784" s="35" t="n">
        <v>0.949061837586815</v>
      </c>
      <c r="D1784" s="35" t="n">
        <v>0.0915330134601017</v>
      </c>
      <c r="E1784" s="35" t="n">
        <v>-0.0400003487453467</v>
      </c>
      <c r="F1784" s="35" t="n">
        <v>0.518757721793996</v>
      </c>
      <c r="G1784" s="35" t="n">
        <v>0.457943903076455</v>
      </c>
      <c r="H1784" s="35" t="n">
        <v>1.16793279789392</v>
      </c>
      <c r="I1784" s="35" t="n">
        <v>-1.0273958437368</v>
      </c>
      <c r="J1784" s="35" t="n">
        <v>0.398165343735177</v>
      </c>
      <c r="K1784" s="35" t="n">
        <v>-0.672983308627968</v>
      </c>
      <c r="L1784" s="35" t="n">
        <v>1.50510771416545</v>
      </c>
      <c r="M1784" s="35" t="n">
        <v>1.23471153228328</v>
      </c>
    </row>
    <row r="1785" customFormat="false" ht="15" hidden="false" customHeight="false" outlineLevel="0" collapsed="false">
      <c r="A1785" s="2" t="n">
        <v>1781</v>
      </c>
      <c r="B1785" s="35" t="n">
        <v>2.25664921407614</v>
      </c>
      <c r="C1785" s="35" t="n">
        <v>-1.95889857175559</v>
      </c>
      <c r="D1785" s="35" t="n">
        <v>0.69214676551949</v>
      </c>
      <c r="E1785" s="35" t="n">
        <v>0.670353125247061</v>
      </c>
      <c r="F1785" s="35" t="n">
        <v>-0.576822189503608</v>
      </c>
      <c r="G1785" s="35" t="n">
        <v>1.11514400704429</v>
      </c>
      <c r="H1785" s="35" t="n">
        <v>0.137072776366697</v>
      </c>
      <c r="I1785" s="35" t="n">
        <v>0.638988688508417</v>
      </c>
      <c r="J1785" s="35" t="n">
        <v>-0.0884667606223518</v>
      </c>
      <c r="K1785" s="35" t="n">
        <v>-1.54731888330843</v>
      </c>
      <c r="L1785" s="35" t="n">
        <v>1.12614467905828</v>
      </c>
      <c r="M1785" s="35" t="n">
        <v>0.337217731878135</v>
      </c>
    </row>
    <row r="1786" customFormat="false" ht="15" hidden="false" customHeight="false" outlineLevel="0" collapsed="false">
      <c r="A1786" s="2" t="n">
        <v>1782</v>
      </c>
      <c r="B1786" s="35" t="n">
        <v>-0.758228962241537</v>
      </c>
      <c r="C1786" s="35" t="n">
        <v>-0.651484258842968</v>
      </c>
      <c r="D1786" s="35" t="n">
        <v>-1.49799414849898</v>
      </c>
      <c r="E1786" s="35" t="n">
        <v>1.65572598563677</v>
      </c>
      <c r="F1786" s="35" t="n">
        <v>0.161880761579464</v>
      </c>
      <c r="G1786" s="35" t="n">
        <v>-0.337197460583788</v>
      </c>
      <c r="H1786" s="35" t="n">
        <v>0.542673846443228</v>
      </c>
      <c r="I1786" s="35" t="n">
        <v>-0.691235115149243</v>
      </c>
      <c r="J1786" s="35" t="n">
        <v>0.620468280485461</v>
      </c>
      <c r="K1786" s="35" t="n">
        <v>-0.142874188697891</v>
      </c>
      <c r="L1786" s="35" t="n">
        <v>0.345275185432515</v>
      </c>
      <c r="M1786" s="35" t="n">
        <v>-0.145409326030764</v>
      </c>
    </row>
    <row r="1787" customFormat="false" ht="15" hidden="false" customHeight="false" outlineLevel="0" collapsed="false">
      <c r="A1787" s="2" t="n">
        <v>1783</v>
      </c>
      <c r="B1787" s="35" t="n">
        <v>0.359834480537031</v>
      </c>
      <c r="C1787" s="35" t="n">
        <v>1.02053481258598</v>
      </c>
      <c r="D1787" s="35" t="n">
        <v>-1.12362166046583</v>
      </c>
      <c r="E1787" s="35" t="n">
        <v>0.430148182992915</v>
      </c>
      <c r="F1787" s="35" t="n">
        <v>-0.393111237843739</v>
      </c>
      <c r="G1787" s="35" t="n">
        <v>0.566797176913532</v>
      </c>
      <c r="H1787" s="35" t="n">
        <v>-0.873196158346163</v>
      </c>
      <c r="I1787" s="35" t="n">
        <v>0.294003075307933</v>
      </c>
      <c r="J1787" s="35" t="n">
        <v>1.23786355822254</v>
      </c>
      <c r="K1787" s="35" t="n">
        <v>0.323055127211006</v>
      </c>
      <c r="L1787" s="35" t="n">
        <v>0.723695700234292</v>
      </c>
      <c r="M1787" s="35" t="n">
        <v>-1.69768568123413</v>
      </c>
    </row>
    <row r="1788" customFormat="false" ht="15" hidden="false" customHeight="false" outlineLevel="0" collapsed="false">
      <c r="A1788" s="2" t="n">
        <v>1784</v>
      </c>
      <c r="B1788" s="35" t="n">
        <v>-0.483122800683828</v>
      </c>
      <c r="C1788" s="35" t="n">
        <v>1.75263640387576</v>
      </c>
      <c r="D1788" s="35" t="n">
        <v>-0.785365380180691</v>
      </c>
      <c r="E1788" s="35" t="n">
        <v>-0.0028116436249813</v>
      </c>
      <c r="F1788" s="35" t="n">
        <v>0.983756056600509</v>
      </c>
      <c r="G1788" s="35" t="n">
        <v>0.906956328286181</v>
      </c>
      <c r="H1788" s="35" t="n">
        <v>0.0590697111451324</v>
      </c>
      <c r="I1788" s="35" t="n">
        <v>0.171960423665125</v>
      </c>
      <c r="J1788" s="35" t="n">
        <v>-1.82897717871904</v>
      </c>
      <c r="K1788" s="35" t="n">
        <v>1.77043313843492</v>
      </c>
      <c r="L1788" s="35" t="n">
        <v>-0.597997349027442</v>
      </c>
      <c r="M1788" s="35" t="n">
        <v>-0.967807699577669</v>
      </c>
    </row>
    <row r="1789" customFormat="false" ht="15" hidden="false" customHeight="false" outlineLevel="0" collapsed="false">
      <c r="A1789" s="2" t="n">
        <v>1785</v>
      </c>
      <c r="B1789" s="35" t="n">
        <v>-1.2201143745104</v>
      </c>
      <c r="C1789" s="35" t="n">
        <v>0.895115565216263</v>
      </c>
      <c r="D1789" s="35" t="n">
        <v>0.969712238821319</v>
      </c>
      <c r="E1789" s="35" t="n">
        <v>1.37705571498575</v>
      </c>
      <c r="F1789" s="35" t="n">
        <v>-0.273327345331486</v>
      </c>
      <c r="G1789" s="35" t="n">
        <v>0.23299579494465</v>
      </c>
      <c r="H1789" s="35" t="n">
        <v>0.332716195704309</v>
      </c>
      <c r="I1789" s="35" t="n">
        <v>-0.519138272920589</v>
      </c>
      <c r="J1789" s="35" t="n">
        <v>1.2858024688387</v>
      </c>
      <c r="K1789" s="35" t="n">
        <v>-0.329030269875184</v>
      </c>
      <c r="L1789" s="35" t="n">
        <v>-0.667034017991816</v>
      </c>
      <c r="M1789" s="35" t="n">
        <v>0.172391071969914</v>
      </c>
    </row>
    <row r="1790" customFormat="false" ht="15" hidden="false" customHeight="false" outlineLevel="0" collapsed="false">
      <c r="A1790" s="2" t="n">
        <v>1786</v>
      </c>
      <c r="B1790" s="35" t="n">
        <v>-0.354688466455283</v>
      </c>
      <c r="C1790" s="35" t="n">
        <v>-0.170951406786988</v>
      </c>
      <c r="D1790" s="35" t="n">
        <v>-0.73612550760339</v>
      </c>
      <c r="E1790" s="35" t="n">
        <v>0.700290224860489</v>
      </c>
      <c r="F1790" s="35" t="n">
        <v>-0.74337141295621</v>
      </c>
      <c r="G1790" s="35" t="n">
        <v>0.136351146728829</v>
      </c>
      <c r="H1790" s="35" t="n">
        <v>-0.0673118749675109</v>
      </c>
      <c r="I1790" s="35" t="n">
        <v>-0.0327926179599603</v>
      </c>
      <c r="J1790" s="35" t="n">
        <v>-1.47600456028921</v>
      </c>
      <c r="K1790" s="35" t="n">
        <v>-0.239878406253739</v>
      </c>
      <c r="L1790" s="35" t="n">
        <v>-0.960467308633703</v>
      </c>
      <c r="M1790" s="35" t="n">
        <v>-2.73871590637694</v>
      </c>
    </row>
    <row r="1791" customFormat="false" ht="15" hidden="false" customHeight="false" outlineLevel="0" collapsed="false">
      <c r="A1791" s="2" t="n">
        <v>1787</v>
      </c>
      <c r="B1791" s="35" t="n">
        <v>2.11391481381661</v>
      </c>
      <c r="C1791" s="35" t="n">
        <v>0.210513291075737</v>
      </c>
      <c r="D1791" s="35" t="n">
        <v>-1.13624173674132</v>
      </c>
      <c r="E1791" s="35" t="n">
        <v>0.214997575595825</v>
      </c>
      <c r="F1791" s="35" t="n">
        <v>1.13867983503405</v>
      </c>
      <c r="G1791" s="35" t="n">
        <v>-0.745546213651068</v>
      </c>
      <c r="H1791" s="35" t="n">
        <v>0.237183864706325</v>
      </c>
      <c r="I1791" s="35" t="n">
        <v>-1.52212265594556</v>
      </c>
      <c r="J1791" s="35" t="n">
        <v>-1.08934933606673</v>
      </c>
      <c r="K1791" s="35" t="n">
        <v>0.770505153975055</v>
      </c>
      <c r="L1791" s="35" t="n">
        <v>-0.711064043953264</v>
      </c>
      <c r="M1791" s="35" t="n">
        <v>0.388882994478691</v>
      </c>
    </row>
    <row r="1792" customFormat="false" ht="15" hidden="false" customHeight="false" outlineLevel="0" collapsed="false">
      <c r="A1792" s="2" t="n">
        <v>1788</v>
      </c>
      <c r="B1792" s="35" t="n">
        <v>-0.815116086730636</v>
      </c>
      <c r="C1792" s="35" t="n">
        <v>-0.0927920214872424</v>
      </c>
      <c r="D1792" s="35" t="n">
        <v>0.835132704923295</v>
      </c>
      <c r="E1792" s="35" t="n">
        <v>-0.429412440824237</v>
      </c>
      <c r="F1792" s="35" t="n">
        <v>2.43253373180465</v>
      </c>
      <c r="G1792" s="35" t="n">
        <v>1.08290009014848</v>
      </c>
      <c r="H1792" s="35" t="n">
        <v>1.6102362087436</v>
      </c>
      <c r="I1792" s="35" t="n">
        <v>2.37837815981832</v>
      </c>
      <c r="J1792" s="35" t="n">
        <v>-1.51051873510472</v>
      </c>
      <c r="K1792" s="35" t="n">
        <v>0.761695336035824</v>
      </c>
      <c r="L1792" s="35" t="n">
        <v>0.825053511254714</v>
      </c>
      <c r="M1792" s="35" t="n">
        <v>-1.23583260738756</v>
      </c>
    </row>
    <row r="1793" customFormat="false" ht="15" hidden="false" customHeight="false" outlineLevel="0" collapsed="false">
      <c r="A1793" s="2" t="n">
        <v>1789</v>
      </c>
      <c r="B1793" s="35" t="n">
        <v>-1.07046022037707</v>
      </c>
      <c r="C1793" s="35" t="n">
        <v>1.1610207512603</v>
      </c>
      <c r="D1793" s="35" t="n">
        <v>-0.697262211980362</v>
      </c>
      <c r="E1793" s="35" t="n">
        <v>-0.0971057469815068</v>
      </c>
      <c r="F1793" s="35" t="n">
        <v>0.029652429725058</v>
      </c>
      <c r="G1793" s="35" t="n">
        <v>0.344616267186746</v>
      </c>
      <c r="H1793" s="35" t="n">
        <v>-0.970057174497961</v>
      </c>
      <c r="I1793" s="35" t="n">
        <v>-1.58381112373291</v>
      </c>
      <c r="J1793" s="35" t="n">
        <v>2.03154242858699</v>
      </c>
      <c r="K1793" s="35" t="n">
        <v>-2.50698338753999</v>
      </c>
      <c r="L1793" s="35" t="n">
        <v>-1.15212151584572</v>
      </c>
      <c r="M1793" s="35" t="n">
        <v>-1.35300130031427</v>
      </c>
      <c r="P1793" s="36" t="n">
        <v>215.003090446418</v>
      </c>
      <c r="Y1793" s="36" t="n">
        <v>61.240430754743</v>
      </c>
    </row>
    <row r="1794" customFormat="false" ht="15" hidden="false" customHeight="false" outlineLevel="0" collapsed="false">
      <c r="A1794" s="2" t="n">
        <v>1790</v>
      </c>
      <c r="B1794" s="35" t="n">
        <v>0.378369343150064</v>
      </c>
      <c r="C1794" s="35" t="n">
        <v>1.06012768525655</v>
      </c>
      <c r="D1794" s="35" t="n">
        <v>2.08845735388986</v>
      </c>
      <c r="E1794" s="35" t="n">
        <v>2.19396397192746</v>
      </c>
      <c r="F1794" s="35" t="n">
        <v>-0.0105493832230571</v>
      </c>
      <c r="G1794" s="35" t="n">
        <v>0.129986431799668</v>
      </c>
      <c r="H1794" s="35" t="n">
        <v>0.434243866317323</v>
      </c>
      <c r="I1794" s="35" t="n">
        <v>0.542876809734355</v>
      </c>
      <c r="J1794" s="35" t="n">
        <v>0.0491002922760715</v>
      </c>
      <c r="K1794" s="35" t="n">
        <v>2.13942883889134</v>
      </c>
      <c r="L1794" s="35" t="n">
        <v>2.24888578412347</v>
      </c>
      <c r="M1794" s="35" t="n">
        <v>0.723350106709361</v>
      </c>
    </row>
    <row r="1795" customFormat="false" ht="15" hidden="false" customHeight="false" outlineLevel="0" collapsed="false">
      <c r="A1795" s="2" t="n">
        <v>1791</v>
      </c>
      <c r="B1795" s="35" t="n">
        <v>-1.07073913755491</v>
      </c>
      <c r="C1795" s="35" t="n">
        <v>-0.345286401817678</v>
      </c>
      <c r="D1795" s="35" t="n">
        <v>-1.85498425087569</v>
      </c>
      <c r="E1795" s="35" t="n">
        <v>0.560114654880053</v>
      </c>
      <c r="F1795" s="35" t="n">
        <v>-0.591841907921219</v>
      </c>
      <c r="G1795" s="35" t="n">
        <v>-1.34350017934</v>
      </c>
      <c r="H1795" s="35" t="n">
        <v>0.0127854583566277</v>
      </c>
      <c r="I1795" s="35" t="n">
        <v>0.978562802844518</v>
      </c>
      <c r="J1795" s="35" t="n">
        <v>-0.808776782393052</v>
      </c>
      <c r="K1795" s="35" t="n">
        <v>0.862125890053485</v>
      </c>
      <c r="L1795" s="35" t="n">
        <v>-1.89539976102442</v>
      </c>
      <c r="M1795" s="35" t="n">
        <v>-0.917010201938029</v>
      </c>
    </row>
    <row r="1796" customFormat="false" ht="15" hidden="false" customHeight="false" outlineLevel="0" collapsed="false">
      <c r="A1796" s="2" t="n">
        <v>1792</v>
      </c>
      <c r="B1796" s="35" t="n">
        <v>-0.870100993550829</v>
      </c>
      <c r="C1796" s="35" t="n">
        <v>-1.60665966449663</v>
      </c>
      <c r="D1796" s="35" t="n">
        <v>-0.694334967594825</v>
      </c>
      <c r="E1796" s="35" t="n">
        <v>-0.757219210774347</v>
      </c>
      <c r="F1796" s="35" t="n">
        <v>-0.0194479992447154</v>
      </c>
      <c r="G1796" s="35" t="n">
        <v>1.66457967499458</v>
      </c>
      <c r="H1796" s="35" t="n">
        <v>1.49357631815015</v>
      </c>
      <c r="I1796" s="35" t="n">
        <v>-0.368383689512209</v>
      </c>
      <c r="J1796" s="35" t="n">
        <v>0.422529058376515</v>
      </c>
      <c r="K1796" s="35" t="n">
        <v>-0.951836814105707</v>
      </c>
      <c r="L1796" s="35" t="n">
        <v>1.28588980889299</v>
      </c>
      <c r="M1796" s="35" t="n">
        <v>-0.506523060821188</v>
      </c>
      <c r="R1796" s="36" t="n">
        <v>131.703912781299</v>
      </c>
    </row>
    <row r="1797" customFormat="false" ht="15" hidden="false" customHeight="false" outlineLevel="0" collapsed="false">
      <c r="A1797" s="2" t="n">
        <v>1793</v>
      </c>
      <c r="B1797" s="35" t="n">
        <v>-1.52220821041268</v>
      </c>
      <c r="C1797" s="35" t="n">
        <v>0.729470284886907</v>
      </c>
      <c r="D1797" s="35" t="n">
        <v>1.31888966493481</v>
      </c>
      <c r="E1797" s="35" t="n">
        <v>-0.920052138383331</v>
      </c>
      <c r="F1797" s="35" t="n">
        <v>-0.154754200970569</v>
      </c>
      <c r="G1797" s="35" t="n">
        <v>1.1349340900202</v>
      </c>
      <c r="H1797" s="35" t="n">
        <v>0.986527073791988</v>
      </c>
      <c r="I1797" s="35" t="n">
        <v>2.12650569978731</v>
      </c>
      <c r="J1797" s="35" t="n">
        <v>-0.416447557614083</v>
      </c>
      <c r="K1797" s="35" t="n">
        <v>0.950357360015409</v>
      </c>
      <c r="L1797" s="35" t="n">
        <v>-1.40872398093407</v>
      </c>
      <c r="M1797" s="35" t="n">
        <v>-0.55042845713257</v>
      </c>
    </row>
    <row r="1798" customFormat="false" ht="15" hidden="false" customHeight="false" outlineLevel="0" collapsed="false">
      <c r="A1798" s="2" t="n">
        <v>1794</v>
      </c>
      <c r="B1798" s="35" t="n">
        <v>0.957183116801177</v>
      </c>
      <c r="C1798" s="35" t="n">
        <v>1.64776490077641</v>
      </c>
      <c r="D1798" s="35" t="n">
        <v>-1.53146500552192</v>
      </c>
      <c r="E1798" s="35" t="n">
        <v>-0.603898286851278</v>
      </c>
      <c r="F1798" s="35" t="n">
        <v>-0.230615521741768</v>
      </c>
      <c r="G1798" s="35" t="n">
        <v>0.252121691168546</v>
      </c>
      <c r="H1798" s="35" t="n">
        <v>0.809326237693998</v>
      </c>
      <c r="I1798" s="35" t="n">
        <v>0.168823361884912</v>
      </c>
      <c r="J1798" s="35" t="n">
        <v>-1.25617340440108</v>
      </c>
      <c r="K1798" s="35" t="n">
        <v>-1.4580357042912</v>
      </c>
      <c r="L1798" s="35" t="n">
        <v>-1.33310411403661</v>
      </c>
      <c r="M1798" s="35" t="n">
        <v>0.917580820356278</v>
      </c>
    </row>
    <row r="1799" customFormat="false" ht="15" hidden="false" customHeight="false" outlineLevel="0" collapsed="false">
      <c r="A1799" s="2" t="n">
        <v>1795</v>
      </c>
      <c r="B1799" s="35" t="n">
        <v>0.658953192008687</v>
      </c>
      <c r="C1799" s="35" t="n">
        <v>-1.49844768071743</v>
      </c>
      <c r="D1799" s="35" t="n">
        <v>-1.17285288500867</v>
      </c>
      <c r="E1799" s="35" t="n">
        <v>2.09521476420687</v>
      </c>
      <c r="F1799" s="35" t="n">
        <v>-0.232664278017795</v>
      </c>
      <c r="G1799" s="35" t="n">
        <v>-1.28468271901711</v>
      </c>
      <c r="H1799" s="35" t="n">
        <v>-0.054067522413666</v>
      </c>
      <c r="I1799" s="35" t="n">
        <v>0.450250775191681</v>
      </c>
      <c r="J1799" s="35" t="n">
        <v>-0.612673538819689</v>
      </c>
      <c r="K1799" s="35" t="n">
        <v>-0.195564381068413</v>
      </c>
      <c r="L1799" s="35" t="n">
        <v>-1.07600874765581</v>
      </c>
      <c r="M1799" s="35" t="n">
        <v>-1.0674809229384</v>
      </c>
    </row>
    <row r="1800" customFormat="false" ht="15" hidden="false" customHeight="false" outlineLevel="0" collapsed="false">
      <c r="A1800" s="2" t="n">
        <v>1796</v>
      </c>
      <c r="B1800" s="35" t="n">
        <v>-2.49039029541504</v>
      </c>
      <c r="C1800" s="35" t="n">
        <v>0.161573283261025</v>
      </c>
      <c r="D1800" s="35" t="n">
        <v>-0.744293622210068</v>
      </c>
      <c r="E1800" s="35" t="n">
        <v>0.395298736263224</v>
      </c>
      <c r="F1800" s="35" t="n">
        <v>-0.0977106884070052</v>
      </c>
      <c r="G1800" s="35" t="n">
        <v>0.0069010327212376</v>
      </c>
      <c r="H1800" s="35" t="n">
        <v>-0.42506546254694</v>
      </c>
      <c r="I1800" s="35" t="n">
        <v>-1.52066832251238</v>
      </c>
      <c r="J1800" s="35" t="n">
        <v>-1.06091444383119</v>
      </c>
      <c r="K1800" s="35" t="n">
        <v>-0.514598757493271</v>
      </c>
      <c r="L1800" s="35" t="n">
        <v>0.499944646725706</v>
      </c>
      <c r="M1800" s="35" t="n">
        <v>-1.18957863928309</v>
      </c>
    </row>
    <row r="1801" customFormat="false" ht="15" hidden="false" customHeight="false" outlineLevel="0" collapsed="false">
      <c r="A1801" s="2" t="n">
        <v>1797</v>
      </c>
      <c r="B1801" s="35" t="n">
        <v>0.653996713544615</v>
      </c>
      <c r="C1801" s="35" t="n">
        <v>1.25472452170053</v>
      </c>
      <c r="D1801" s="35" t="n">
        <v>2.39799914888105</v>
      </c>
      <c r="E1801" s="35" t="n">
        <v>-0.790184559211064</v>
      </c>
      <c r="F1801" s="35" t="n">
        <v>-0.00346346140297819</v>
      </c>
      <c r="G1801" s="35" t="n">
        <v>-0.187065261552432</v>
      </c>
      <c r="H1801" s="35" t="n">
        <v>-0.462664973223022</v>
      </c>
      <c r="I1801" s="35" t="n">
        <v>1.24577023165508</v>
      </c>
      <c r="J1801" s="35" t="n">
        <v>0.344206166619537</v>
      </c>
      <c r="K1801" s="35" t="n">
        <v>-0.511265076726629</v>
      </c>
      <c r="L1801" s="35" t="n">
        <v>0.109408439615901</v>
      </c>
      <c r="M1801" s="35" t="n">
        <v>-0.631964484472055</v>
      </c>
    </row>
    <row r="1802" customFormat="false" ht="15" hidden="false" customHeight="false" outlineLevel="0" collapsed="false">
      <c r="A1802" s="2" t="n">
        <v>1798</v>
      </c>
      <c r="B1802" s="35" t="n">
        <v>-0.293211394673537</v>
      </c>
      <c r="C1802" s="35" t="n">
        <v>-0.339864097456191</v>
      </c>
      <c r="D1802" s="35" t="n">
        <v>-1.96881328372169</v>
      </c>
      <c r="E1802" s="35" t="n">
        <v>-0.872154624774646</v>
      </c>
      <c r="F1802" s="35" t="n">
        <v>1.28348300911253</v>
      </c>
      <c r="G1802" s="35" t="n">
        <v>-1.56043504339089</v>
      </c>
      <c r="H1802" s="35" t="n">
        <v>0.0243850009798148</v>
      </c>
      <c r="I1802" s="35" t="n">
        <v>-1.5884841190814</v>
      </c>
      <c r="J1802" s="35" t="n">
        <v>1.06251433357684</v>
      </c>
      <c r="K1802" s="35" t="n">
        <v>0.577629955542838</v>
      </c>
      <c r="L1802" s="35" t="n">
        <v>1.95626147451029</v>
      </c>
      <c r="M1802" s="35" t="n">
        <v>0.408175731040068</v>
      </c>
    </row>
    <row r="1803" customFormat="false" ht="15" hidden="false" customHeight="false" outlineLevel="0" collapsed="false">
      <c r="A1803" s="2" t="n">
        <v>1799</v>
      </c>
      <c r="B1803" s="35" t="n">
        <v>-0.135072589432142</v>
      </c>
      <c r="C1803" s="35" t="n">
        <v>0.666975079233893</v>
      </c>
      <c r="D1803" s="35" t="n">
        <v>-0.682367229907056</v>
      </c>
      <c r="E1803" s="35" t="n">
        <v>0.564324292399538</v>
      </c>
      <c r="F1803" s="35" t="n">
        <v>0.879982911370799</v>
      </c>
      <c r="G1803" s="35" t="n">
        <v>-1.48185260062084</v>
      </c>
      <c r="H1803" s="35" t="n">
        <v>-0.328337814328653</v>
      </c>
      <c r="I1803" s="35" t="n">
        <v>0.752524364735564</v>
      </c>
      <c r="J1803" s="35" t="n">
        <v>-0.189517789526663</v>
      </c>
      <c r="K1803" s="35" t="n">
        <v>2.32006571404411</v>
      </c>
      <c r="L1803" s="35" t="n">
        <v>-1.48821423475741</v>
      </c>
      <c r="M1803" s="35" t="n">
        <v>2.18197882794083</v>
      </c>
      <c r="T1803" s="36" t="n">
        <v>146.554635152216</v>
      </c>
    </row>
    <row r="1804" customFormat="false" ht="15" hidden="false" customHeight="false" outlineLevel="0" collapsed="false">
      <c r="A1804" s="2" t="n">
        <v>1800</v>
      </c>
      <c r="B1804" s="35" t="n">
        <v>-0.815046725104198</v>
      </c>
      <c r="C1804" s="35" t="n">
        <v>1.0114738761706</v>
      </c>
      <c r="D1804" s="35" t="n">
        <v>-0.0773893773865435</v>
      </c>
      <c r="E1804" s="35" t="n">
        <v>0.153665988032551</v>
      </c>
      <c r="F1804" s="35" t="n">
        <v>-0.54901743444297</v>
      </c>
      <c r="G1804" s="35" t="n">
        <v>-1.94095829143032</v>
      </c>
      <c r="H1804" s="35" t="n">
        <v>-0.278037112788545</v>
      </c>
      <c r="I1804" s="35" t="n">
        <v>-0.757465554563578</v>
      </c>
      <c r="J1804" s="35" t="n">
        <v>0.450470581129198</v>
      </c>
      <c r="K1804" s="35" t="n">
        <v>1.02455223576555</v>
      </c>
      <c r="L1804" s="35" t="n">
        <v>-0.548431328341527</v>
      </c>
      <c r="M1804" s="35" t="n">
        <v>0.174183326675355</v>
      </c>
    </row>
    <row r="1805" customFormat="false" ht="15" hidden="false" customHeight="false" outlineLevel="0" collapsed="false">
      <c r="A1805" s="2" t="n">
        <v>1801</v>
      </c>
      <c r="B1805" s="35" t="n">
        <v>0.173071673168626</v>
      </c>
      <c r="C1805" s="35" t="n">
        <v>-0.146760312812445</v>
      </c>
      <c r="D1805" s="35" t="n">
        <v>-2.28652234306703</v>
      </c>
      <c r="E1805" s="35" t="n">
        <v>-0.291972218182227</v>
      </c>
      <c r="F1805" s="35" t="n">
        <v>1.57888940165325</v>
      </c>
      <c r="G1805" s="35" t="n">
        <v>-1.1155428657604</v>
      </c>
      <c r="H1805" s="35" t="n">
        <v>-0.710407749288823</v>
      </c>
      <c r="I1805" s="35" t="n">
        <v>0.680429185283326</v>
      </c>
      <c r="J1805" s="35" t="n">
        <v>-0.265372252316166</v>
      </c>
      <c r="K1805" s="35" t="n">
        <v>-0.158648050745609</v>
      </c>
      <c r="L1805" s="35" t="n">
        <v>-1.13269783841717</v>
      </c>
      <c r="M1805" s="35" t="n">
        <v>-0.630748099894438</v>
      </c>
      <c r="Y1805" s="36" t="n">
        <v>170.805665568999</v>
      </c>
    </row>
    <row r="1806" customFormat="false" ht="15" hidden="false" customHeight="false" outlineLevel="0" collapsed="false">
      <c r="A1806" s="2" t="n">
        <v>1802</v>
      </c>
      <c r="B1806" s="35" t="n">
        <v>0.592769960061542</v>
      </c>
      <c r="C1806" s="35" t="n">
        <v>1.14201581320717</v>
      </c>
      <c r="D1806" s="35" t="n">
        <v>-0.985884547295572</v>
      </c>
      <c r="E1806" s="35" t="n">
        <v>-0.608079389351554</v>
      </c>
      <c r="F1806" s="35" t="n">
        <v>-0.415006737206032</v>
      </c>
      <c r="G1806" s="35" t="n">
        <v>-1.12415843455779</v>
      </c>
      <c r="H1806" s="35" t="n">
        <v>0.302302783078589</v>
      </c>
      <c r="I1806" s="35" t="n">
        <v>0.501955054116392</v>
      </c>
      <c r="J1806" s="35" t="n">
        <v>0.317476578060991</v>
      </c>
      <c r="K1806" s="35" t="n">
        <v>0.589113672027128</v>
      </c>
      <c r="L1806" s="35" t="n">
        <v>-0.368064638698791</v>
      </c>
      <c r="M1806" s="35" t="n">
        <v>1.36445021186835</v>
      </c>
    </row>
    <row r="1807" customFormat="false" ht="15" hidden="false" customHeight="false" outlineLevel="0" collapsed="false">
      <c r="A1807" s="2" t="n">
        <v>1803</v>
      </c>
      <c r="B1807" s="35" t="n">
        <v>-0.882579337421273</v>
      </c>
      <c r="C1807" s="35" t="n">
        <v>0.574508356117856</v>
      </c>
      <c r="D1807" s="35" t="n">
        <v>0.194232821733542</v>
      </c>
      <c r="E1807" s="35" t="n">
        <v>0.133115954663145</v>
      </c>
      <c r="F1807" s="35" t="n">
        <v>-1.21101476936146</v>
      </c>
      <c r="G1807" s="35" t="n">
        <v>0.142800251815485</v>
      </c>
      <c r="H1807" s="35" t="n">
        <v>-1.05862207245264</v>
      </c>
      <c r="I1807" s="35" t="n">
        <v>0.959410299579113</v>
      </c>
      <c r="J1807" s="35" t="n">
        <v>0.414046587961072</v>
      </c>
      <c r="K1807" s="35" t="n">
        <v>0.642318363949696</v>
      </c>
      <c r="L1807" s="35" t="n">
        <v>1.73480208610481</v>
      </c>
      <c r="M1807" s="35" t="n">
        <v>0.46341786427602</v>
      </c>
    </row>
    <row r="1808" customFormat="false" ht="15" hidden="false" customHeight="false" outlineLevel="0" collapsed="false">
      <c r="A1808" s="2" t="n">
        <v>1804</v>
      </c>
      <c r="B1808" s="35" t="n">
        <v>-0.0682218410868099</v>
      </c>
      <c r="C1808" s="35" t="n">
        <v>-0.918655331207215</v>
      </c>
      <c r="D1808" s="35" t="n">
        <v>-0.0700060757432166</v>
      </c>
      <c r="E1808" s="35" t="n">
        <v>0.947510995612931</v>
      </c>
      <c r="F1808" s="35" t="n">
        <v>-1.97460626427105</v>
      </c>
      <c r="G1808" s="35" t="n">
        <v>0.893344972308235</v>
      </c>
      <c r="H1808" s="35" t="n">
        <v>-0.41802207891598</v>
      </c>
      <c r="I1808" s="35" t="n">
        <v>-0.0912253940611404</v>
      </c>
      <c r="J1808" s="35" t="n">
        <v>0.309414013635534</v>
      </c>
      <c r="K1808" s="35" t="n">
        <v>0.938760013844422</v>
      </c>
      <c r="L1808" s="35" t="n">
        <v>1.364722876151</v>
      </c>
      <c r="M1808" s="35" t="n">
        <v>-1.19098223876806</v>
      </c>
    </row>
    <row r="1809" customFormat="false" ht="15" hidden="false" customHeight="false" outlineLevel="0" collapsed="false">
      <c r="A1809" s="2" t="n">
        <v>1805</v>
      </c>
      <c r="B1809" s="35" t="n">
        <v>-0.107127672129838</v>
      </c>
      <c r="C1809" s="35" t="n">
        <v>-0.422151797720207</v>
      </c>
      <c r="D1809" s="35" t="n">
        <v>1.01273652147279</v>
      </c>
      <c r="E1809" s="35" t="n">
        <v>1.17849178479957</v>
      </c>
      <c r="F1809" s="35" t="n">
        <v>0.425673448007598</v>
      </c>
      <c r="G1809" s="35" t="n">
        <v>-0.0312765665164563</v>
      </c>
      <c r="H1809" s="35" t="n">
        <v>0.0693200293594303</v>
      </c>
      <c r="I1809" s="35" t="n">
        <v>0.361611381223682</v>
      </c>
      <c r="J1809" s="35" t="n">
        <v>-0.73723225139966</v>
      </c>
      <c r="K1809" s="35" t="n">
        <v>2.46352535191315</v>
      </c>
      <c r="L1809" s="35" t="n">
        <v>-1.89601032061275</v>
      </c>
      <c r="M1809" s="35" t="n">
        <v>0.987700177111136</v>
      </c>
    </row>
    <row r="1810" customFormat="false" ht="15" hidden="false" customHeight="false" outlineLevel="0" collapsed="false">
      <c r="A1810" s="2" t="n">
        <v>1806</v>
      </c>
      <c r="B1810" s="35" t="n">
        <v>-0.884334693966771</v>
      </c>
      <c r="C1810" s="35" t="n">
        <v>0.592428052401848</v>
      </c>
      <c r="D1810" s="35" t="n">
        <v>-0.764609162955091</v>
      </c>
      <c r="E1810" s="35" t="n">
        <v>-0.251363608194628</v>
      </c>
      <c r="F1810" s="35" t="n">
        <v>-1.49252608983409</v>
      </c>
      <c r="G1810" s="35" t="n">
        <v>-0.73660895363649</v>
      </c>
      <c r="H1810" s="35" t="n">
        <v>-0.032270125165828</v>
      </c>
      <c r="I1810" s="35" t="n">
        <v>0.540824014905696</v>
      </c>
      <c r="J1810" s="35" t="n">
        <v>0.77712105585498</v>
      </c>
      <c r="K1810" s="35" t="n">
        <v>0.564121133015381</v>
      </c>
      <c r="L1810" s="35" t="n">
        <v>0.522972885313309</v>
      </c>
      <c r="M1810" s="35" t="n">
        <v>-0.554137388684247</v>
      </c>
    </row>
    <row r="1811" customFormat="false" ht="15" hidden="false" customHeight="false" outlineLevel="0" collapsed="false">
      <c r="A1811" s="2" t="n">
        <v>1807</v>
      </c>
      <c r="B1811" s="35" t="n">
        <v>-0.616395166929763</v>
      </c>
      <c r="C1811" s="35" t="n">
        <v>1.14341146268681</v>
      </c>
      <c r="D1811" s="35" t="n">
        <v>-1.42930500410722</v>
      </c>
      <c r="E1811" s="35" t="n">
        <v>-0.831301543742292</v>
      </c>
      <c r="F1811" s="35" t="n">
        <v>0.19473928959752</v>
      </c>
      <c r="G1811" s="35" t="n">
        <v>-0.556097591208625</v>
      </c>
      <c r="H1811" s="35" t="n">
        <v>-0.764811069213339</v>
      </c>
      <c r="I1811" s="35" t="n">
        <v>1.02543185750028</v>
      </c>
      <c r="J1811" s="35" t="n">
        <v>-0.509147725423459</v>
      </c>
      <c r="K1811" s="35" t="n">
        <v>0.547228572521457</v>
      </c>
      <c r="L1811" s="35" t="n">
        <v>1.55756485111263</v>
      </c>
      <c r="M1811" s="35" t="n">
        <v>0.368679922442451</v>
      </c>
    </row>
    <row r="1812" customFormat="false" ht="15" hidden="false" customHeight="false" outlineLevel="0" collapsed="false">
      <c r="A1812" s="2" t="n">
        <v>1808</v>
      </c>
      <c r="B1812" s="35" t="n">
        <v>-0.172112982821225</v>
      </c>
      <c r="C1812" s="35" t="n">
        <v>1.11986808530279</v>
      </c>
      <c r="D1812" s="35" t="n">
        <v>-0.956620195223424</v>
      </c>
      <c r="E1812" s="35" t="n">
        <v>-0.449946054974705</v>
      </c>
      <c r="F1812" s="35" t="n">
        <v>1.12704892582572</v>
      </c>
      <c r="G1812" s="35" t="n">
        <v>-2.03700630483443</v>
      </c>
      <c r="H1812" s="35" t="n">
        <v>0.173420970422056</v>
      </c>
      <c r="I1812" s="35" t="n">
        <v>0.503427592851924</v>
      </c>
      <c r="J1812" s="35" t="n">
        <v>1.26605362279329</v>
      </c>
      <c r="K1812" s="35" t="n">
        <v>0.330684616291517</v>
      </c>
      <c r="L1812" s="35" t="n">
        <v>0.665593089225811</v>
      </c>
      <c r="M1812" s="35" t="n">
        <v>-0.38202918766472</v>
      </c>
    </row>
    <row r="1813" customFormat="false" ht="15" hidden="false" customHeight="false" outlineLevel="0" collapsed="false">
      <c r="A1813" s="2" t="n">
        <v>1809</v>
      </c>
      <c r="B1813" s="35" t="n">
        <v>0.794886838219373</v>
      </c>
      <c r="C1813" s="35" t="n">
        <v>0.149148189080796</v>
      </c>
      <c r="D1813" s="35" t="n">
        <v>-0.215138159716977</v>
      </c>
      <c r="E1813" s="35" t="n">
        <v>-1.52822351919835</v>
      </c>
      <c r="F1813" s="35" t="n">
        <v>1.25441851744283</v>
      </c>
      <c r="G1813" s="35" t="n">
        <v>-0.688624425128971</v>
      </c>
      <c r="H1813" s="35" t="n">
        <v>-0.563243718059553</v>
      </c>
      <c r="I1813" s="35" t="n">
        <v>0.155530912497832</v>
      </c>
      <c r="J1813" s="35" t="n">
        <v>0.632507731324707</v>
      </c>
      <c r="K1813" s="35" t="n">
        <v>1.27705641283203</v>
      </c>
      <c r="L1813" s="35" t="n">
        <v>-0.44201856868112</v>
      </c>
      <c r="M1813" s="35" t="n">
        <v>1.83556361370359</v>
      </c>
    </row>
    <row r="1814" customFormat="false" ht="15" hidden="false" customHeight="false" outlineLevel="0" collapsed="false">
      <c r="A1814" s="2" t="n">
        <v>1810</v>
      </c>
      <c r="B1814" s="35" t="n">
        <v>-0.740510941556692</v>
      </c>
      <c r="C1814" s="35" t="n">
        <v>-0.568603065839387</v>
      </c>
      <c r="D1814" s="35" t="n">
        <v>0.994914112502579</v>
      </c>
      <c r="E1814" s="35" t="n">
        <v>-0.668935181306499</v>
      </c>
      <c r="F1814" s="35" t="n">
        <v>-1.07638659476946</v>
      </c>
      <c r="G1814" s="35" t="n">
        <v>0.172448699630948</v>
      </c>
      <c r="H1814" s="35" t="n">
        <v>-0.746929011920899</v>
      </c>
      <c r="I1814" s="35" t="n">
        <v>0.677231458379436</v>
      </c>
      <c r="J1814" s="35" t="n">
        <v>-1.93817271650999</v>
      </c>
      <c r="K1814" s="35" t="n">
        <v>-0.923801696377426</v>
      </c>
      <c r="L1814" s="35" t="n">
        <v>-0.0307589482152383</v>
      </c>
      <c r="M1814" s="35" t="n">
        <v>1.58612982264529</v>
      </c>
    </row>
    <row r="1815" customFormat="false" ht="15" hidden="false" customHeight="false" outlineLevel="0" collapsed="false">
      <c r="A1815" s="2" t="n">
        <v>1811</v>
      </c>
      <c r="B1815" s="35" t="n">
        <v>-0.0437611410778822</v>
      </c>
      <c r="C1815" s="35" t="n">
        <v>1.73143188174397</v>
      </c>
      <c r="D1815" s="35" t="n">
        <v>0.326408484092691</v>
      </c>
      <c r="E1815" s="35" t="n">
        <v>0.707326484233786</v>
      </c>
      <c r="F1815" s="35" t="n">
        <v>-0.604769246684727</v>
      </c>
      <c r="G1815" s="35" t="n">
        <v>-1.1962310750773</v>
      </c>
      <c r="H1815" s="35" t="n">
        <v>-0.348693160091455</v>
      </c>
      <c r="I1815" s="35" t="n">
        <v>-1.78132468338774</v>
      </c>
      <c r="J1815" s="35" t="n">
        <v>-0.294529984045505</v>
      </c>
      <c r="K1815" s="35" t="n">
        <v>-0.267975574137679</v>
      </c>
      <c r="L1815" s="35" t="n">
        <v>-0.496434836384932</v>
      </c>
      <c r="M1815" s="35" t="n">
        <v>1.45997591383839</v>
      </c>
    </row>
    <row r="1816" customFormat="false" ht="15" hidden="false" customHeight="false" outlineLevel="0" collapsed="false">
      <c r="A1816" s="2" t="n">
        <v>1812</v>
      </c>
      <c r="B1816" s="35" t="n">
        <v>0.975888235444276</v>
      </c>
      <c r="C1816" s="35" t="n">
        <v>0.656893047343534</v>
      </c>
      <c r="D1816" s="35" t="n">
        <v>0.714304317151697</v>
      </c>
      <c r="E1816" s="35" t="n">
        <v>0.132871335976416</v>
      </c>
      <c r="F1816" s="35" t="n">
        <v>-0.482078813253817</v>
      </c>
      <c r="G1816" s="35" t="n">
        <v>0.449753106717351</v>
      </c>
      <c r="H1816" s="35" t="n">
        <v>-0.618174749974264</v>
      </c>
      <c r="I1816" s="35" t="n">
        <v>0.118757005907561</v>
      </c>
      <c r="J1816" s="35" t="n">
        <v>1.51581635442715</v>
      </c>
      <c r="K1816" s="35" t="n">
        <v>0.150001284961742</v>
      </c>
      <c r="L1816" s="35" t="n">
        <v>1.41512837654589</v>
      </c>
      <c r="M1816" s="35" t="n">
        <v>-0.644600633355288</v>
      </c>
    </row>
    <row r="1817" customFormat="false" ht="15" hidden="false" customHeight="false" outlineLevel="0" collapsed="false">
      <c r="A1817" s="2" t="n">
        <v>1813</v>
      </c>
      <c r="B1817" s="35" t="n">
        <v>1.36152543322374</v>
      </c>
      <c r="C1817" s="35" t="n">
        <v>-1.18810558647864</v>
      </c>
      <c r="D1817" s="35" t="n">
        <v>-0.386183748174979</v>
      </c>
      <c r="E1817" s="35" t="n">
        <v>0.0241227624576265</v>
      </c>
      <c r="F1817" s="35" t="n">
        <v>-0.00701868045067985</v>
      </c>
      <c r="G1817" s="35" t="n">
        <v>-1.05653105606365</v>
      </c>
      <c r="H1817" s="35" t="n">
        <v>-1.1987745527532</v>
      </c>
      <c r="I1817" s="35" t="n">
        <v>1.58483530712992</v>
      </c>
      <c r="J1817" s="35" t="n">
        <v>1.38404411128103</v>
      </c>
      <c r="K1817" s="35" t="n">
        <v>-0.0569841840201895</v>
      </c>
      <c r="L1817" s="35" t="n">
        <v>0.0936220729250752</v>
      </c>
      <c r="M1817" s="35" t="n">
        <v>0.266049745828419</v>
      </c>
    </row>
    <row r="1818" customFormat="false" ht="15" hidden="false" customHeight="false" outlineLevel="0" collapsed="false">
      <c r="A1818" s="2" t="n">
        <v>1814</v>
      </c>
      <c r="B1818" s="35" t="n">
        <v>-1.52872581515914</v>
      </c>
      <c r="C1818" s="35" t="n">
        <v>-1.47938280538298</v>
      </c>
      <c r="D1818" s="35" t="n">
        <v>0.721431647859305</v>
      </c>
      <c r="E1818" s="35" t="n">
        <v>0.351726056426666</v>
      </c>
      <c r="F1818" s="35" t="n">
        <v>-1.6115583143174</v>
      </c>
      <c r="G1818" s="35" t="n">
        <v>-1.26745216748505</v>
      </c>
      <c r="H1818" s="35" t="n">
        <v>-0.131857761361282</v>
      </c>
      <c r="I1818" s="35" t="n">
        <v>2.00537037365374</v>
      </c>
      <c r="J1818" s="35" t="n">
        <v>-1.06701348559423</v>
      </c>
      <c r="K1818" s="35" t="n">
        <v>-1.85266830693801</v>
      </c>
      <c r="L1818" s="35" t="n">
        <v>1.01408950851445</v>
      </c>
      <c r="M1818" s="35" t="n">
        <v>-0.0334745213154616</v>
      </c>
      <c r="Y1818" s="36" t="n">
        <v>70.3705207005305</v>
      </c>
    </row>
    <row r="1819" customFormat="false" ht="15" hidden="false" customHeight="false" outlineLevel="0" collapsed="false">
      <c r="A1819" s="2" t="n">
        <v>1815</v>
      </c>
      <c r="B1819" s="35" t="n">
        <v>0.16882826718879</v>
      </c>
      <c r="C1819" s="35" t="n">
        <v>1.19473742110884</v>
      </c>
      <c r="D1819" s="35" t="n">
        <v>-1.10569276415506</v>
      </c>
      <c r="E1819" s="35" t="n">
        <v>-0.920303956152393</v>
      </c>
      <c r="F1819" s="35" t="n">
        <v>1.64072073494577</v>
      </c>
      <c r="G1819" s="35" t="n">
        <v>-1.65087877737383</v>
      </c>
      <c r="H1819" s="35" t="n">
        <v>1.45938337739576</v>
      </c>
      <c r="I1819" s="35" t="n">
        <v>-1.48297227469926</v>
      </c>
      <c r="J1819" s="35" t="n">
        <v>0.118122382894372</v>
      </c>
      <c r="K1819" s="35" t="n">
        <v>-0.753528196861054</v>
      </c>
      <c r="L1819" s="35" t="n">
        <v>0.965425508485665</v>
      </c>
      <c r="M1819" s="35" t="n">
        <v>-0.557267030789406</v>
      </c>
      <c r="P1819" s="36" t="n">
        <v>113.773030360717</v>
      </c>
    </row>
    <row r="1820" customFormat="false" ht="15" hidden="false" customHeight="false" outlineLevel="0" collapsed="false">
      <c r="A1820" s="2" t="n">
        <v>1816</v>
      </c>
      <c r="B1820" s="35" t="n">
        <v>-0.289133643007728</v>
      </c>
      <c r="C1820" s="35" t="n">
        <v>1.2121931279761</v>
      </c>
      <c r="D1820" s="35" t="n">
        <v>-1.08240035554983</v>
      </c>
      <c r="E1820" s="35" t="n">
        <v>1.83871522488036</v>
      </c>
      <c r="F1820" s="35" t="n">
        <v>0.449883440863437</v>
      </c>
      <c r="G1820" s="35" t="n">
        <v>-0.661104981786617</v>
      </c>
      <c r="H1820" s="35" t="n">
        <v>1.19008230816685</v>
      </c>
      <c r="I1820" s="35" t="n">
        <v>0.575975591613543</v>
      </c>
      <c r="J1820" s="35" t="n">
        <v>-1.86819138933436</v>
      </c>
      <c r="K1820" s="35" t="n">
        <v>1.62252792249037</v>
      </c>
      <c r="L1820" s="35" t="n">
        <v>-0.56040169248138</v>
      </c>
      <c r="M1820" s="35" t="n">
        <v>0.306800034843937</v>
      </c>
    </row>
    <row r="1821" customFormat="false" ht="15" hidden="false" customHeight="false" outlineLevel="0" collapsed="false">
      <c r="A1821" s="2" t="n">
        <v>1817</v>
      </c>
      <c r="B1821" s="35" t="n">
        <v>-0.603568125180737</v>
      </c>
      <c r="C1821" s="35" t="n">
        <v>1.62810054255002</v>
      </c>
      <c r="D1821" s="35" t="n">
        <v>1.85769714470713</v>
      </c>
      <c r="E1821" s="35" t="n">
        <v>-1.16164954544082</v>
      </c>
      <c r="F1821" s="35" t="n">
        <v>-1.89646512454082</v>
      </c>
      <c r="G1821" s="35" t="n">
        <v>-0.78354103236971</v>
      </c>
      <c r="H1821" s="35" t="n">
        <v>-1.16014729601318</v>
      </c>
      <c r="I1821" s="35" t="n">
        <v>0.384358396916762</v>
      </c>
      <c r="J1821" s="35" t="n">
        <v>0.734929455083085</v>
      </c>
      <c r="K1821" s="35" t="n">
        <v>-0.867003816869508</v>
      </c>
      <c r="L1821" s="35" t="n">
        <v>0.607467835375769</v>
      </c>
      <c r="M1821" s="35" t="n">
        <v>0.180079556495934</v>
      </c>
    </row>
    <row r="1822" customFormat="false" ht="15" hidden="false" customHeight="false" outlineLevel="0" collapsed="false">
      <c r="A1822" s="2" t="n">
        <v>1818</v>
      </c>
      <c r="B1822" s="35" t="n">
        <v>-0.780248649787513</v>
      </c>
      <c r="C1822" s="35" t="n">
        <v>1.0717005935028</v>
      </c>
      <c r="D1822" s="35" t="n">
        <v>-0.123729494105921</v>
      </c>
      <c r="E1822" s="35" t="n">
        <v>0.143866640036817</v>
      </c>
      <c r="F1822" s="35" t="n">
        <v>-1.57405977608118</v>
      </c>
      <c r="G1822" s="35" t="n">
        <v>0.671501064073665</v>
      </c>
      <c r="H1822" s="35" t="n">
        <v>-0.316917112457316</v>
      </c>
      <c r="I1822" s="35" t="n">
        <v>1.63584004853088</v>
      </c>
      <c r="J1822" s="35" t="n">
        <v>0.69651824023375</v>
      </c>
      <c r="K1822" s="35" t="n">
        <v>-0.603153460803721</v>
      </c>
      <c r="L1822" s="35" t="n">
        <v>0.143338907949786</v>
      </c>
      <c r="M1822" s="35" t="n">
        <v>0.595780988670259</v>
      </c>
    </row>
    <row r="1823" customFormat="false" ht="15" hidden="false" customHeight="false" outlineLevel="0" collapsed="false">
      <c r="A1823" s="2" t="n">
        <v>1819</v>
      </c>
      <c r="B1823" s="35" t="n">
        <v>1.67743807048396</v>
      </c>
      <c r="C1823" s="35" t="n">
        <v>0.470199706898376</v>
      </c>
      <c r="D1823" s="35" t="n">
        <v>1.63188415339371</v>
      </c>
      <c r="E1823" s="35" t="n">
        <v>-0.704434808208231</v>
      </c>
      <c r="F1823" s="35" t="n">
        <v>0.77782851575214</v>
      </c>
      <c r="G1823" s="35" t="n">
        <v>1.13048244564064</v>
      </c>
      <c r="H1823" s="35" t="n">
        <v>-1.05708737763925</v>
      </c>
      <c r="I1823" s="35" t="n">
        <v>-1.47849205845563</v>
      </c>
      <c r="J1823" s="35" t="n">
        <v>-1.49698490852768</v>
      </c>
      <c r="K1823" s="35" t="n">
        <v>-1.17169416671138</v>
      </c>
      <c r="L1823" s="35" t="n">
        <v>-0.549419435899275</v>
      </c>
      <c r="M1823" s="35" t="n">
        <v>1.90394835902782</v>
      </c>
    </row>
    <row r="1824" customFormat="false" ht="15" hidden="false" customHeight="false" outlineLevel="0" collapsed="false">
      <c r="A1824" s="2" t="n">
        <v>1820</v>
      </c>
      <c r="B1824" s="35" t="n">
        <v>0.97951061906204</v>
      </c>
      <c r="C1824" s="35" t="n">
        <v>0.729791158877818</v>
      </c>
      <c r="D1824" s="35" t="n">
        <v>-0.204892744512931</v>
      </c>
      <c r="E1824" s="35" t="n">
        <v>-0.000153410891782276</v>
      </c>
      <c r="F1824" s="35" t="n">
        <v>0.465234709553737</v>
      </c>
      <c r="G1824" s="35" t="n">
        <v>-1.18825870576998</v>
      </c>
      <c r="H1824" s="35" t="n">
        <v>0.22287490952772</v>
      </c>
      <c r="I1824" s="35" t="n">
        <v>3.38394857414111</v>
      </c>
      <c r="J1824" s="35" t="n">
        <v>1.59734635576557</v>
      </c>
      <c r="K1824" s="35" t="n">
        <v>-0.619437657611584</v>
      </c>
      <c r="L1824" s="35" t="n">
        <v>0.322341859606602</v>
      </c>
      <c r="M1824" s="35" t="n">
        <v>0.201428660293227</v>
      </c>
    </row>
    <row r="1825" customFormat="false" ht="15" hidden="false" customHeight="false" outlineLevel="0" collapsed="false">
      <c r="A1825" s="2" t="n">
        <v>1821</v>
      </c>
      <c r="B1825" s="35" t="n">
        <v>-0.308290735677627</v>
      </c>
      <c r="C1825" s="35" t="n">
        <v>-1.66492168515792</v>
      </c>
      <c r="D1825" s="35" t="n">
        <v>-0.463646811440299</v>
      </c>
      <c r="E1825" s="35" t="n">
        <v>-0.380041115271599</v>
      </c>
      <c r="F1825" s="35" t="n">
        <v>2.59343026245863</v>
      </c>
      <c r="G1825" s="35" t="n">
        <v>-1.09607583749667</v>
      </c>
      <c r="H1825" s="35" t="n">
        <v>-1.21815094113085</v>
      </c>
      <c r="I1825" s="35" t="n">
        <v>-0.121518115432085</v>
      </c>
      <c r="J1825" s="35" t="n">
        <v>1.15012459916289</v>
      </c>
      <c r="K1825" s="35" t="n">
        <v>-1.37772246857889</v>
      </c>
      <c r="L1825" s="35" t="n">
        <v>0.853865238509606</v>
      </c>
      <c r="M1825" s="35" t="n">
        <v>-1.05781810982826</v>
      </c>
      <c r="U1825" s="36" t="n">
        <v>225.379515279381</v>
      </c>
    </row>
    <row r="1826" customFormat="false" ht="15" hidden="false" customHeight="false" outlineLevel="0" collapsed="false">
      <c r="A1826" s="2" t="n">
        <v>1822</v>
      </c>
      <c r="B1826" s="35" t="n">
        <v>0.0633917902331002</v>
      </c>
      <c r="C1826" s="35" t="n">
        <v>0.266271678514961</v>
      </c>
      <c r="D1826" s="35" t="n">
        <v>1.22265745521984</v>
      </c>
      <c r="E1826" s="35" t="n">
        <v>0.80022209310402</v>
      </c>
      <c r="F1826" s="35" t="n">
        <v>0.0766118549957217</v>
      </c>
      <c r="G1826" s="35" t="n">
        <v>0.830832826240856</v>
      </c>
      <c r="H1826" s="35" t="n">
        <v>-1.02604438407958</v>
      </c>
      <c r="I1826" s="35" t="n">
        <v>-0.521388663624018</v>
      </c>
      <c r="J1826" s="35" t="n">
        <v>1.59538221442655</v>
      </c>
      <c r="K1826" s="35" t="n">
        <v>-0.866860275151496</v>
      </c>
      <c r="L1826" s="35" t="n">
        <v>-2.64391422846969</v>
      </c>
      <c r="M1826" s="35" t="n">
        <v>1.00067029350671</v>
      </c>
    </row>
    <row r="1827" customFormat="false" ht="15" hidden="false" customHeight="false" outlineLevel="0" collapsed="false">
      <c r="A1827" s="2" t="n">
        <v>1823</v>
      </c>
      <c r="B1827" s="35" t="n">
        <v>-0.11984838091046</v>
      </c>
      <c r="C1827" s="35" t="n">
        <v>-0.111700911848337</v>
      </c>
      <c r="D1827" s="35" t="n">
        <v>-0.77536507220485</v>
      </c>
      <c r="E1827" s="35" t="n">
        <v>-0.018913667960317</v>
      </c>
      <c r="F1827" s="35" t="n">
        <v>-1.90504045081394</v>
      </c>
      <c r="G1827" s="35" t="n">
        <v>1.02208488203117</v>
      </c>
      <c r="H1827" s="35" t="n">
        <v>-1.79801444300119</v>
      </c>
      <c r="I1827" s="35" t="n">
        <v>0.748870887588364</v>
      </c>
      <c r="J1827" s="35" t="n">
        <v>1.34672081739713</v>
      </c>
      <c r="K1827" s="35" t="n">
        <v>0.383694152130879</v>
      </c>
      <c r="L1827" s="35" t="n">
        <v>-1.2893854101109</v>
      </c>
      <c r="M1827" s="35" t="n">
        <v>-0.307193026964961</v>
      </c>
      <c r="S1827" s="36" t="n">
        <v>149.911277101378</v>
      </c>
    </row>
    <row r="1828" customFormat="false" ht="15" hidden="false" customHeight="false" outlineLevel="0" collapsed="false">
      <c r="A1828" s="2" t="n">
        <v>1824</v>
      </c>
      <c r="B1828" s="35" t="n">
        <v>-0.238459977374674</v>
      </c>
      <c r="C1828" s="35" t="n">
        <v>-0.281424826373205</v>
      </c>
      <c r="D1828" s="35" t="n">
        <v>-0.564370192244468</v>
      </c>
      <c r="E1828" s="35" t="n">
        <v>-0.082971090884783</v>
      </c>
      <c r="F1828" s="35" t="n">
        <v>0.772823304672797</v>
      </c>
      <c r="G1828" s="35" t="n">
        <v>-0.0308587779674576</v>
      </c>
      <c r="H1828" s="35" t="n">
        <v>-1.02596224275375</v>
      </c>
      <c r="I1828" s="35" t="n">
        <v>0.955554396593418</v>
      </c>
      <c r="J1828" s="35" t="n">
        <v>0.0336721882801748</v>
      </c>
      <c r="K1828" s="35" t="n">
        <v>0.759540267007448</v>
      </c>
      <c r="L1828" s="35" t="n">
        <v>0.517219187956397</v>
      </c>
      <c r="M1828" s="35" t="n">
        <v>-0.185544603359172</v>
      </c>
    </row>
    <row r="1829" customFormat="false" ht="15" hidden="false" customHeight="false" outlineLevel="0" collapsed="false">
      <c r="A1829" s="2" t="n">
        <v>1825</v>
      </c>
      <c r="B1829" s="35" t="n">
        <v>0.796354203006433</v>
      </c>
      <c r="C1829" s="35" t="n">
        <v>-0.832754253228345</v>
      </c>
      <c r="D1829" s="35" t="n">
        <v>0.66295159627121</v>
      </c>
      <c r="E1829" s="35" t="n">
        <v>0.539211605417105</v>
      </c>
      <c r="F1829" s="35" t="n">
        <v>-0.102348976841313</v>
      </c>
      <c r="G1829" s="35" t="n">
        <v>0.150240781819056</v>
      </c>
      <c r="H1829" s="35" t="n">
        <v>-1.33539651963439</v>
      </c>
      <c r="I1829" s="35" t="n">
        <v>-0.37144517763948</v>
      </c>
      <c r="J1829" s="35" t="n">
        <v>-1.8804920508671</v>
      </c>
      <c r="K1829" s="35" t="n">
        <v>2.06239140806145</v>
      </c>
      <c r="L1829" s="35" t="n">
        <v>-0.0396354430105427</v>
      </c>
      <c r="M1829" s="35" t="n">
        <v>0.783922922680027</v>
      </c>
    </row>
    <row r="1830" customFormat="false" ht="15" hidden="false" customHeight="false" outlineLevel="0" collapsed="false">
      <c r="A1830" s="2" t="n">
        <v>1826</v>
      </c>
      <c r="B1830" s="35" t="n">
        <v>-0.510564022549359</v>
      </c>
      <c r="C1830" s="35" t="n">
        <v>-1.31039142840552</v>
      </c>
      <c r="D1830" s="35" t="n">
        <v>-0.066083930356387</v>
      </c>
      <c r="E1830" s="35" t="n">
        <v>-1.37122876377892</v>
      </c>
      <c r="F1830" s="35" t="n">
        <v>-0.123079628428153</v>
      </c>
      <c r="G1830" s="35" t="n">
        <v>1.74191268112169</v>
      </c>
      <c r="H1830" s="35" t="n">
        <v>-0.45776962295649</v>
      </c>
      <c r="I1830" s="35" t="n">
        <v>0.664025032765104</v>
      </c>
      <c r="J1830" s="35" t="n">
        <v>-0.794872171318845</v>
      </c>
      <c r="K1830" s="35" t="n">
        <v>0.538224975510961</v>
      </c>
      <c r="L1830" s="35" t="n">
        <v>0.137413734586251</v>
      </c>
      <c r="M1830" s="35" t="n">
        <v>1.60575838432199</v>
      </c>
      <c r="N1830" s="36" t="n">
        <v>133.001188786593</v>
      </c>
    </row>
    <row r="1831" customFormat="false" ht="15" hidden="false" customHeight="false" outlineLevel="0" collapsed="false">
      <c r="A1831" s="2" t="n">
        <v>1827</v>
      </c>
      <c r="B1831" s="35" t="n">
        <v>0.705200096757213</v>
      </c>
      <c r="C1831" s="35" t="n">
        <v>0.206876862714739</v>
      </c>
      <c r="D1831" s="35" t="n">
        <v>0.493729601036283</v>
      </c>
      <c r="E1831" s="35" t="n">
        <v>0.108028536594162</v>
      </c>
      <c r="F1831" s="35" t="n">
        <v>0.154721991433485</v>
      </c>
      <c r="G1831" s="35" t="n">
        <v>0.878294135922654</v>
      </c>
      <c r="H1831" s="35" t="n">
        <v>-1.10793233486077</v>
      </c>
      <c r="I1831" s="35" t="n">
        <v>-0.411188866198836</v>
      </c>
      <c r="J1831" s="35" t="n">
        <v>0.526734299171332</v>
      </c>
      <c r="K1831" s="35" t="n">
        <v>0.538362971156141</v>
      </c>
      <c r="L1831" s="35" t="n">
        <v>-0.637755880068778</v>
      </c>
      <c r="M1831" s="35" t="n">
        <v>-0.184798773410189</v>
      </c>
    </row>
    <row r="1832" customFormat="false" ht="15" hidden="false" customHeight="false" outlineLevel="0" collapsed="false">
      <c r="A1832" s="2" t="n">
        <v>1828</v>
      </c>
      <c r="B1832" s="35" t="n">
        <v>-1.48094949127152</v>
      </c>
      <c r="C1832" s="35" t="n">
        <v>0.344318006745895</v>
      </c>
      <c r="D1832" s="35" t="n">
        <v>1.30804606204478</v>
      </c>
      <c r="E1832" s="35" t="n">
        <v>1.63701248549228</v>
      </c>
      <c r="F1832" s="35" t="n">
        <v>-1.51733415944074</v>
      </c>
      <c r="G1832" s="35" t="n">
        <v>-0.526279407236584</v>
      </c>
      <c r="H1832" s="35" t="n">
        <v>0.625130866095362</v>
      </c>
      <c r="I1832" s="35" t="n">
        <v>0.0146115998040536</v>
      </c>
      <c r="J1832" s="35" t="n">
        <v>-0.0275444514201631</v>
      </c>
      <c r="K1832" s="35" t="n">
        <v>0.994940398558405</v>
      </c>
      <c r="L1832" s="35" t="n">
        <v>0.138345261770017</v>
      </c>
      <c r="M1832" s="35" t="n">
        <v>0.2329643729839</v>
      </c>
    </row>
    <row r="1833" customFormat="false" ht="15" hidden="false" customHeight="false" outlineLevel="0" collapsed="false">
      <c r="A1833" s="2" t="n">
        <v>1829</v>
      </c>
      <c r="B1833" s="35" t="n">
        <v>0.232634734859703</v>
      </c>
      <c r="C1833" s="35" t="n">
        <v>-1.42105461617652</v>
      </c>
      <c r="D1833" s="35" t="n">
        <v>0.408443500059471</v>
      </c>
      <c r="E1833" s="35" t="n">
        <v>1.63100851271097</v>
      </c>
      <c r="F1833" s="35" t="n">
        <v>0.478430373554254</v>
      </c>
      <c r="G1833" s="35" t="n">
        <v>0.128688065131504</v>
      </c>
      <c r="H1833" s="35" t="n">
        <v>0.398337875655937</v>
      </c>
      <c r="I1833" s="35" t="n">
        <v>-0.137359726110848</v>
      </c>
      <c r="J1833" s="35" t="n">
        <v>-1.49262784439982</v>
      </c>
      <c r="K1833" s="35" t="n">
        <v>0.751039288312617</v>
      </c>
      <c r="L1833" s="35" t="n">
        <v>1.1252724060377</v>
      </c>
      <c r="M1833" s="35" t="n">
        <v>0.186581541155272</v>
      </c>
    </row>
    <row r="1834" customFormat="false" ht="15" hidden="false" customHeight="false" outlineLevel="0" collapsed="false">
      <c r="A1834" s="2" t="n">
        <v>1830</v>
      </c>
      <c r="B1834" s="35" t="n">
        <v>-0.142055303806437</v>
      </c>
      <c r="C1834" s="35" t="n">
        <v>-0.152441321139816</v>
      </c>
      <c r="D1834" s="35" t="n">
        <v>0.731593280697645</v>
      </c>
      <c r="E1834" s="35" t="n">
        <v>0.569827603003735</v>
      </c>
      <c r="F1834" s="35" t="n">
        <v>0.744630659070708</v>
      </c>
      <c r="G1834" s="35" t="n">
        <v>0.329539193737816</v>
      </c>
      <c r="H1834" s="35" t="n">
        <v>-0.475161231089784</v>
      </c>
      <c r="I1834" s="35" t="n">
        <v>0.278107876121295</v>
      </c>
      <c r="J1834" s="35" t="n">
        <v>0.77625641920127</v>
      </c>
      <c r="K1834" s="35" t="n">
        <v>-0.281842533674318</v>
      </c>
      <c r="L1834" s="35" t="n">
        <v>-2.01085796058315</v>
      </c>
      <c r="M1834" s="35" t="n">
        <v>-0.970580182294529</v>
      </c>
      <c r="X1834" s="36" t="n">
        <v>242.712912780152</v>
      </c>
    </row>
    <row r="1835" customFormat="false" ht="15" hidden="false" customHeight="false" outlineLevel="0" collapsed="false">
      <c r="A1835" s="2" t="n">
        <v>1831</v>
      </c>
      <c r="B1835" s="35" t="n">
        <v>-0.601455151163102</v>
      </c>
      <c r="C1835" s="35" t="n">
        <v>-0.345576284457066</v>
      </c>
      <c r="D1835" s="35" t="n">
        <v>-1.13295751210865</v>
      </c>
      <c r="E1835" s="35" t="n">
        <v>-1.31544785251629</v>
      </c>
      <c r="F1835" s="35" t="n">
        <v>-1.34108215232529</v>
      </c>
      <c r="G1835" s="35" t="n">
        <v>0.605339681868278</v>
      </c>
      <c r="H1835" s="35" t="n">
        <v>0.153633699898114</v>
      </c>
      <c r="I1835" s="35" t="n">
        <v>0.693832144700202</v>
      </c>
      <c r="J1835" s="35" t="n">
        <v>1.16903045090481</v>
      </c>
      <c r="K1835" s="35" t="n">
        <v>-0.502531331886211</v>
      </c>
      <c r="L1835" s="35" t="n">
        <v>0.414242379593481</v>
      </c>
      <c r="M1835" s="35" t="n">
        <v>-1.37115859774885</v>
      </c>
      <c r="N1835" s="36" t="n">
        <v>113.665745153379</v>
      </c>
      <c r="Q1835" s="36" t="n">
        <v>111.811068142834</v>
      </c>
      <c r="V1835" s="36" t="n">
        <v>104.257552173506</v>
      </c>
    </row>
    <row r="1836" customFormat="false" ht="15" hidden="false" customHeight="false" outlineLevel="0" collapsed="false">
      <c r="A1836" s="2" t="n">
        <v>1832</v>
      </c>
      <c r="B1836" s="35" t="n">
        <v>0.409697682540483</v>
      </c>
      <c r="C1836" s="35" t="n">
        <v>-1.06320249897492</v>
      </c>
      <c r="D1836" s="35" t="n">
        <v>-0.340456670663704</v>
      </c>
      <c r="E1836" s="35" t="n">
        <v>-0.495784373876351</v>
      </c>
      <c r="F1836" s="35" t="n">
        <v>-0.747082711922727</v>
      </c>
      <c r="G1836" s="35" t="n">
        <v>-0.406779708633344</v>
      </c>
      <c r="H1836" s="35" t="n">
        <v>1.24835849594092</v>
      </c>
      <c r="I1836" s="35" t="n">
        <v>-1.75417129689254</v>
      </c>
      <c r="J1836" s="35" t="n">
        <v>0.225274078073317</v>
      </c>
      <c r="K1836" s="35" t="n">
        <v>-1.68722627078852</v>
      </c>
      <c r="L1836" s="35" t="n">
        <v>-1.42781783151069</v>
      </c>
      <c r="M1836" s="35" t="n">
        <v>0.704673050916055</v>
      </c>
    </row>
    <row r="1837" customFormat="false" ht="15" hidden="false" customHeight="false" outlineLevel="0" collapsed="false">
      <c r="A1837" s="2" t="n">
        <v>1833</v>
      </c>
      <c r="B1837" s="35" t="n">
        <v>0.122354005581408</v>
      </c>
      <c r="C1837" s="35" t="n">
        <v>-0.408441525481178</v>
      </c>
      <c r="D1837" s="35" t="n">
        <v>1.21435339310153</v>
      </c>
      <c r="E1837" s="35" t="n">
        <v>-1.28153538440319</v>
      </c>
      <c r="F1837" s="35" t="n">
        <v>-0.18657618941889</v>
      </c>
      <c r="G1837" s="35" t="n">
        <v>0.185320878835308</v>
      </c>
      <c r="H1837" s="35" t="n">
        <v>0.472427950271908</v>
      </c>
      <c r="I1837" s="35" t="n">
        <v>-0.323941105300166</v>
      </c>
      <c r="J1837" s="35" t="n">
        <v>-0.378101522399842</v>
      </c>
      <c r="K1837" s="35" t="n">
        <v>-0.338542799392574</v>
      </c>
      <c r="L1837" s="35" t="n">
        <v>0.139038184239051</v>
      </c>
      <c r="M1837" s="35" t="n">
        <v>0.277043502236737</v>
      </c>
      <c r="O1837" s="36" t="n">
        <v>145.85815673895</v>
      </c>
    </row>
    <row r="1838" customFormat="false" ht="15" hidden="false" customHeight="false" outlineLevel="0" collapsed="false">
      <c r="A1838" s="2" t="n">
        <v>1834</v>
      </c>
      <c r="B1838" s="35" t="n">
        <v>-0.339512939467428</v>
      </c>
      <c r="C1838" s="35" t="n">
        <v>-0.390754237246866</v>
      </c>
      <c r="D1838" s="35" t="n">
        <v>-1.21033169977213</v>
      </c>
      <c r="E1838" s="35" t="n">
        <v>1.1163776176684</v>
      </c>
      <c r="F1838" s="35" t="n">
        <v>1.47988346569386</v>
      </c>
      <c r="G1838" s="35" t="n">
        <v>-1.22597729789581</v>
      </c>
      <c r="H1838" s="35" t="n">
        <v>-1.54847674351518</v>
      </c>
      <c r="I1838" s="35" t="n">
        <v>0.964969519794486</v>
      </c>
      <c r="J1838" s="35" t="n">
        <v>1.41262941772883</v>
      </c>
      <c r="K1838" s="35" t="n">
        <v>1.16500840666777</v>
      </c>
      <c r="L1838" s="35" t="n">
        <v>0.72053379746662</v>
      </c>
      <c r="M1838" s="35" t="n">
        <v>1.29413754047679</v>
      </c>
    </row>
    <row r="1839" customFormat="false" ht="15" hidden="false" customHeight="false" outlineLevel="0" collapsed="false">
      <c r="A1839" s="2" t="n">
        <v>1835</v>
      </c>
      <c r="B1839" s="35" t="n">
        <v>1.33850269306429</v>
      </c>
      <c r="C1839" s="35" t="n">
        <v>0.720400958002031</v>
      </c>
      <c r="D1839" s="35" t="n">
        <v>0.181837099374548</v>
      </c>
      <c r="E1839" s="35" t="n">
        <v>0.919644935003329</v>
      </c>
      <c r="F1839" s="35" t="n">
        <v>-0.7056131528882</v>
      </c>
      <c r="G1839" s="35" t="n">
        <v>2.16692470864582</v>
      </c>
      <c r="H1839" s="35" t="n">
        <v>-0.289091450341436</v>
      </c>
      <c r="I1839" s="35" t="n">
        <v>0.773195438213743</v>
      </c>
      <c r="J1839" s="35" t="n">
        <v>1.6177978573968</v>
      </c>
      <c r="K1839" s="35" t="n">
        <v>-0.434482969681595</v>
      </c>
      <c r="L1839" s="35" t="n">
        <v>-0.813364052947136</v>
      </c>
      <c r="M1839" s="35" t="n">
        <v>-0.165907454115695</v>
      </c>
    </row>
    <row r="1840" customFormat="false" ht="15" hidden="false" customHeight="false" outlineLevel="0" collapsed="false">
      <c r="A1840" s="2" t="n">
        <v>1836</v>
      </c>
      <c r="B1840" s="35" t="n">
        <v>-0.132839741085803</v>
      </c>
      <c r="C1840" s="35" t="n">
        <v>-0.187740354665983</v>
      </c>
      <c r="D1840" s="35" t="n">
        <v>0.194702589597107</v>
      </c>
      <c r="E1840" s="35" t="n">
        <v>-0.862036877719132</v>
      </c>
      <c r="F1840" s="35" t="n">
        <v>-0.251017549064408</v>
      </c>
      <c r="G1840" s="35" t="n">
        <v>-0.219311484266544</v>
      </c>
      <c r="H1840" s="35" t="n">
        <v>-1.14803872372843</v>
      </c>
      <c r="I1840" s="35" t="n">
        <v>0.0598625861064061</v>
      </c>
      <c r="J1840" s="35" t="n">
        <v>-0.960468125449623</v>
      </c>
      <c r="K1840" s="35" t="n">
        <v>0.0968964549239458</v>
      </c>
      <c r="L1840" s="35" t="n">
        <v>-0.446504104019032</v>
      </c>
      <c r="M1840" s="35" t="n">
        <v>-0.16394589872182</v>
      </c>
    </row>
    <row r="1841" customFormat="false" ht="15" hidden="false" customHeight="false" outlineLevel="0" collapsed="false">
      <c r="A1841" s="2" t="n">
        <v>1837</v>
      </c>
      <c r="B1841" s="35" t="n">
        <v>-0.19740243620102</v>
      </c>
      <c r="C1841" s="35" t="n">
        <v>-1.49440129685711</v>
      </c>
      <c r="D1841" s="35" t="n">
        <v>0.12425227269668</v>
      </c>
      <c r="E1841" s="35" t="n">
        <v>0.363581271824919</v>
      </c>
      <c r="F1841" s="35" t="n">
        <v>-0.629783691040334</v>
      </c>
      <c r="G1841" s="35" t="n">
        <v>-1.33106549074786</v>
      </c>
      <c r="H1841" s="35" t="n">
        <v>1.17734874835617</v>
      </c>
      <c r="I1841" s="35" t="n">
        <v>0.244615047628311</v>
      </c>
      <c r="J1841" s="35" t="n">
        <v>0.0463088034847297</v>
      </c>
      <c r="K1841" s="35" t="n">
        <v>-0.321206815751685</v>
      </c>
      <c r="L1841" s="35" t="n">
        <v>0.142705981122496</v>
      </c>
      <c r="M1841" s="35" t="n">
        <v>2.00181944750184</v>
      </c>
    </row>
    <row r="1842" customFormat="false" ht="15" hidden="false" customHeight="false" outlineLevel="0" collapsed="false">
      <c r="A1842" s="2" t="n">
        <v>1838</v>
      </c>
      <c r="B1842" s="35" t="n">
        <v>-0.547540366734654</v>
      </c>
      <c r="C1842" s="35" t="n">
        <v>0.12175584306671</v>
      </c>
      <c r="D1842" s="35" t="n">
        <v>1.77162774001566</v>
      </c>
      <c r="E1842" s="35" t="n">
        <v>-2.03886876434731</v>
      </c>
      <c r="F1842" s="35" t="n">
        <v>-0.884449572766926</v>
      </c>
      <c r="G1842" s="35" t="n">
        <v>-1.26788193859269</v>
      </c>
      <c r="H1842" s="35" t="n">
        <v>0.724197966485518</v>
      </c>
      <c r="I1842" s="35" t="n">
        <v>0.32012444399629</v>
      </c>
      <c r="J1842" s="35" t="n">
        <v>0.346784046645903</v>
      </c>
      <c r="K1842" s="35" t="n">
        <v>0.172623274199602</v>
      </c>
      <c r="L1842" s="35" t="n">
        <v>1.50977162222414</v>
      </c>
      <c r="M1842" s="35" t="n">
        <v>1.30747862236644</v>
      </c>
      <c r="P1842" s="36" t="n">
        <v>242.839382530345</v>
      </c>
    </row>
    <row r="1843" customFormat="false" ht="15" hidden="false" customHeight="false" outlineLevel="0" collapsed="false">
      <c r="A1843" s="2" t="n">
        <v>1839</v>
      </c>
      <c r="B1843" s="35" t="n">
        <v>1.10898839150749</v>
      </c>
      <c r="C1843" s="35" t="n">
        <v>1.37568228210946</v>
      </c>
      <c r="D1843" s="35" t="n">
        <v>-0.0919646863832498</v>
      </c>
      <c r="E1843" s="35" t="n">
        <v>-0.15242586708344</v>
      </c>
      <c r="F1843" s="35" t="n">
        <v>-0.0858943506154195</v>
      </c>
      <c r="G1843" s="35" t="n">
        <v>0.291680607478416</v>
      </c>
      <c r="H1843" s="35" t="n">
        <v>0.0599339048908271</v>
      </c>
      <c r="I1843" s="35" t="n">
        <v>0.311180192074185</v>
      </c>
      <c r="J1843" s="35" t="n">
        <v>-1.02708187462235</v>
      </c>
      <c r="K1843" s="35" t="n">
        <v>-0.120596374630008</v>
      </c>
      <c r="L1843" s="35" t="n">
        <v>-0.378636150595995</v>
      </c>
      <c r="M1843" s="35" t="n">
        <v>0.0187331191966129</v>
      </c>
      <c r="Q1843" s="36" t="n">
        <v>52.9417014909032</v>
      </c>
      <c r="R1843" s="36" t="n">
        <v>130.936358845034</v>
      </c>
    </row>
    <row r="1844" customFormat="false" ht="15" hidden="false" customHeight="false" outlineLevel="0" collapsed="false">
      <c r="A1844" s="2" t="n">
        <v>1840</v>
      </c>
      <c r="B1844" s="35" t="n">
        <v>0.958800588646752</v>
      </c>
      <c r="C1844" s="35" t="n">
        <v>1.3195653903295</v>
      </c>
      <c r="D1844" s="35" t="n">
        <v>-0.591683844207964</v>
      </c>
      <c r="E1844" s="35" t="n">
        <v>-0.413326865229887</v>
      </c>
      <c r="F1844" s="35" t="n">
        <v>-0.0898049548615511</v>
      </c>
      <c r="G1844" s="35" t="n">
        <v>-2.43135471350702</v>
      </c>
      <c r="H1844" s="35" t="n">
        <v>0.0818037114648662</v>
      </c>
      <c r="I1844" s="35" t="n">
        <v>0.594277672679813</v>
      </c>
      <c r="J1844" s="35" t="n">
        <v>-1.11486756103135</v>
      </c>
      <c r="K1844" s="35" t="n">
        <v>-1.29430952740983</v>
      </c>
      <c r="L1844" s="35" t="n">
        <v>-1.56057905167091</v>
      </c>
      <c r="M1844" s="35" t="n">
        <v>-0.337180254667924</v>
      </c>
      <c r="Q1844" s="36" t="n">
        <v>63.2331456994069</v>
      </c>
    </row>
    <row r="1845" customFormat="false" ht="15" hidden="false" customHeight="false" outlineLevel="0" collapsed="false">
      <c r="A1845" s="2" t="n">
        <v>1841</v>
      </c>
      <c r="B1845" s="35" t="n">
        <v>-2.37944700765204</v>
      </c>
      <c r="C1845" s="35" t="n">
        <v>-0.790524046630415</v>
      </c>
      <c r="D1845" s="35" t="n">
        <v>2.13826836377235</v>
      </c>
      <c r="E1845" s="35" t="n">
        <v>-0.237274833953494</v>
      </c>
      <c r="F1845" s="35" t="n">
        <v>0.277591774380772</v>
      </c>
      <c r="G1845" s="35" t="n">
        <v>-2.6793605328232</v>
      </c>
      <c r="H1845" s="35" t="n">
        <v>-0.387332726560752</v>
      </c>
      <c r="I1845" s="35" t="n">
        <v>0.0945414150686134</v>
      </c>
      <c r="J1845" s="35" t="n">
        <v>0.0376793394615731</v>
      </c>
      <c r="K1845" s="35" t="n">
        <v>-0.35662644545964</v>
      </c>
      <c r="L1845" s="35" t="n">
        <v>-0.484936536630889</v>
      </c>
      <c r="M1845" s="35" t="n">
        <v>-1.13785932374766</v>
      </c>
    </row>
    <row r="1846" customFormat="false" ht="15" hidden="false" customHeight="false" outlineLevel="0" collapsed="false">
      <c r="A1846" s="2" t="n">
        <v>1842</v>
      </c>
      <c r="B1846" s="35" t="n">
        <v>-0.923074467787415</v>
      </c>
      <c r="C1846" s="35" t="n">
        <v>0.804362048520211</v>
      </c>
      <c r="D1846" s="35" t="n">
        <v>0.687079775551035</v>
      </c>
      <c r="E1846" s="35" t="n">
        <v>0.931680027755925</v>
      </c>
      <c r="F1846" s="35" t="n">
        <v>-1.36800161907544</v>
      </c>
      <c r="G1846" s="35" t="n">
        <v>2.14487634260583</v>
      </c>
      <c r="H1846" s="35" t="n">
        <v>0.505169669341835</v>
      </c>
      <c r="I1846" s="35" t="n">
        <v>-1.26088745345878</v>
      </c>
      <c r="J1846" s="35" t="n">
        <v>0.259654475922243</v>
      </c>
      <c r="K1846" s="35" t="n">
        <v>0.345718402504602</v>
      </c>
      <c r="L1846" s="35" t="n">
        <v>1.23397378133995</v>
      </c>
      <c r="M1846" s="35" t="n">
        <v>1.96455967937389</v>
      </c>
    </row>
    <row r="1847" customFormat="false" ht="15" hidden="false" customHeight="false" outlineLevel="0" collapsed="false">
      <c r="A1847" s="2" t="n">
        <v>1843</v>
      </c>
      <c r="B1847" s="35" t="n">
        <v>0.358396709634624</v>
      </c>
      <c r="C1847" s="35" t="n">
        <v>3.41008684595852</v>
      </c>
      <c r="D1847" s="35" t="n">
        <v>-0.571977107882453</v>
      </c>
      <c r="E1847" s="35" t="n">
        <v>-0.468417334812494</v>
      </c>
      <c r="F1847" s="35" t="n">
        <v>0.15389733970117</v>
      </c>
      <c r="G1847" s="35" t="n">
        <v>-0.69537737932106</v>
      </c>
      <c r="H1847" s="35" t="n">
        <v>0.865912907091389</v>
      </c>
      <c r="I1847" s="35" t="n">
        <v>0.773604393464153</v>
      </c>
      <c r="J1847" s="35" t="n">
        <v>1.32198735002905</v>
      </c>
      <c r="K1847" s="35" t="n">
        <v>-1.61241526190644</v>
      </c>
      <c r="L1847" s="35" t="n">
        <v>-0.668995475851508</v>
      </c>
      <c r="M1847" s="35" t="n">
        <v>1.45287001801894</v>
      </c>
      <c r="R1847" s="36" t="n">
        <v>100.30130110167</v>
      </c>
      <c r="AD1847" s="36" t="n">
        <v>31.1198468578428</v>
      </c>
    </row>
    <row r="1848" customFormat="false" ht="15" hidden="false" customHeight="false" outlineLevel="0" collapsed="false">
      <c r="A1848" s="2" t="n">
        <v>1844</v>
      </c>
      <c r="B1848" s="35" t="n">
        <v>0.963590737435043</v>
      </c>
      <c r="C1848" s="35" t="n">
        <v>-0.418816998890641</v>
      </c>
      <c r="D1848" s="35" t="n">
        <v>0.749051549064733</v>
      </c>
      <c r="E1848" s="35" t="n">
        <v>-1.7066807591699</v>
      </c>
      <c r="F1848" s="35" t="n">
        <v>0.943421024755647</v>
      </c>
      <c r="G1848" s="35" t="n">
        <v>0.327768206870819</v>
      </c>
      <c r="H1848" s="35" t="n">
        <v>0.805818708321525</v>
      </c>
      <c r="I1848" s="35" t="n">
        <v>0.41920222750351</v>
      </c>
      <c r="J1848" s="35" t="n">
        <v>-0.655202265237621</v>
      </c>
      <c r="K1848" s="35" t="n">
        <v>0.903853214565474</v>
      </c>
      <c r="L1848" s="35" t="n">
        <v>0.786894680118471</v>
      </c>
      <c r="M1848" s="35" t="n">
        <v>-1.7533983594959</v>
      </c>
      <c r="Q1848" s="36" t="n">
        <v>113.056854815363</v>
      </c>
    </row>
    <row r="1849" customFormat="false" ht="15" hidden="false" customHeight="false" outlineLevel="0" collapsed="false">
      <c r="A1849" s="2" t="n">
        <v>1845</v>
      </c>
      <c r="B1849" s="35" t="n">
        <v>0.520235210999584</v>
      </c>
      <c r="C1849" s="35" t="n">
        <v>0.528307824242351</v>
      </c>
      <c r="D1849" s="35" t="n">
        <v>0.65117966300728</v>
      </c>
      <c r="E1849" s="35" t="n">
        <v>-1.79626377119607</v>
      </c>
      <c r="F1849" s="35" t="n">
        <v>-0.529361379565162</v>
      </c>
      <c r="G1849" s="35" t="n">
        <v>-1.76286573860154</v>
      </c>
      <c r="H1849" s="35" t="n">
        <v>1.00536773262881</v>
      </c>
      <c r="I1849" s="35" t="n">
        <v>-0.30119281747428</v>
      </c>
      <c r="J1849" s="35" t="n">
        <v>0.335007206717544</v>
      </c>
      <c r="K1849" s="35" t="n">
        <v>1.02293922189154</v>
      </c>
      <c r="L1849" s="35" t="n">
        <v>1.1941741208259</v>
      </c>
      <c r="M1849" s="35" t="n">
        <v>1.57449100795186</v>
      </c>
    </row>
    <row r="1850" customFormat="false" ht="15" hidden="false" customHeight="false" outlineLevel="0" collapsed="false">
      <c r="A1850" s="2" t="n">
        <v>1846</v>
      </c>
      <c r="B1850" s="35" t="n">
        <v>-0.0924760029155827</v>
      </c>
      <c r="C1850" s="35" t="n">
        <v>1.04206643998569</v>
      </c>
      <c r="D1850" s="35" t="n">
        <v>1.40542836405106</v>
      </c>
      <c r="E1850" s="35" t="n">
        <v>-0.473541877580211</v>
      </c>
      <c r="F1850" s="35" t="n">
        <v>0.504239935301141</v>
      </c>
      <c r="G1850" s="35" t="n">
        <v>0.489998486018367</v>
      </c>
      <c r="H1850" s="35" t="n">
        <v>-1.36748424584551</v>
      </c>
      <c r="I1850" s="35" t="n">
        <v>-1.10394676709891</v>
      </c>
      <c r="J1850" s="35" t="n">
        <v>-0.5659137499488</v>
      </c>
      <c r="K1850" s="35" t="n">
        <v>0.839401230389573</v>
      </c>
      <c r="L1850" s="35" t="n">
        <v>-1.07613546000365</v>
      </c>
      <c r="M1850" s="35" t="n">
        <v>1.56104562149005</v>
      </c>
    </row>
    <row r="1851" customFormat="false" ht="15" hidden="false" customHeight="false" outlineLevel="0" collapsed="false">
      <c r="A1851" s="2" t="n">
        <v>1847</v>
      </c>
      <c r="B1851" s="35" t="n">
        <v>1.4898188092163</v>
      </c>
      <c r="C1851" s="35" t="n">
        <v>-1.08594774185934</v>
      </c>
      <c r="D1851" s="35" t="n">
        <v>-0.97108668100746</v>
      </c>
      <c r="E1851" s="35" t="n">
        <v>1.69569926471195</v>
      </c>
      <c r="F1851" s="35" t="n">
        <v>1.07718604627525</v>
      </c>
      <c r="G1851" s="35" t="n">
        <v>-0.504184527114121</v>
      </c>
      <c r="H1851" s="35" t="n">
        <v>2.06062729952753</v>
      </c>
      <c r="I1851" s="35" t="n">
        <v>-0.775867220392041</v>
      </c>
      <c r="J1851" s="35" t="n">
        <v>-0.412393022497528</v>
      </c>
      <c r="K1851" s="35" t="n">
        <v>1.73733447833916</v>
      </c>
      <c r="L1851" s="35" t="n">
        <v>0.544275941387912</v>
      </c>
      <c r="M1851" s="35" t="n">
        <v>-0.00838980834779422</v>
      </c>
    </row>
    <row r="1852" customFormat="false" ht="15" hidden="false" customHeight="false" outlineLevel="0" collapsed="false">
      <c r="A1852" s="2" t="n">
        <v>1848</v>
      </c>
      <c r="B1852" s="35" t="n">
        <v>-0.503832426652907</v>
      </c>
      <c r="C1852" s="35" t="n">
        <v>-0.917129343287258</v>
      </c>
      <c r="D1852" s="35" t="n">
        <v>0.336910721919914</v>
      </c>
      <c r="E1852" s="35" t="n">
        <v>-0.284966986188077</v>
      </c>
      <c r="F1852" s="35" t="n">
        <v>-0.849076285970067</v>
      </c>
      <c r="G1852" s="35" t="n">
        <v>-0.360950507737896</v>
      </c>
      <c r="H1852" s="35" t="n">
        <v>-2.0999995890343</v>
      </c>
      <c r="I1852" s="35" t="n">
        <v>1.34641383280923</v>
      </c>
      <c r="J1852" s="35" t="n">
        <v>-0.0791041027720879</v>
      </c>
      <c r="K1852" s="35" t="n">
        <v>-0.502007755331704</v>
      </c>
      <c r="L1852" s="35" t="n">
        <v>0.0914425818861152</v>
      </c>
      <c r="M1852" s="35" t="n">
        <v>-0.0366190647261184</v>
      </c>
    </row>
    <row r="1853" customFormat="false" ht="15" hidden="false" customHeight="false" outlineLevel="0" collapsed="false">
      <c r="A1853" s="2" t="n">
        <v>1849</v>
      </c>
      <c r="B1853" s="35" t="n">
        <v>0.123795102591148</v>
      </c>
      <c r="C1853" s="35" t="n">
        <v>-0.622857735504936</v>
      </c>
      <c r="D1853" s="35" t="n">
        <v>0.948752715673696</v>
      </c>
      <c r="E1853" s="35" t="n">
        <v>1.34877098913949</v>
      </c>
      <c r="F1853" s="35" t="n">
        <v>0.317700636125696</v>
      </c>
      <c r="G1853" s="35" t="n">
        <v>-1.18095321986763</v>
      </c>
      <c r="H1853" s="35" t="n">
        <v>0.401777034269772</v>
      </c>
      <c r="I1853" s="35" t="n">
        <v>0.813238961311231</v>
      </c>
      <c r="J1853" s="35" t="n">
        <v>1.14047730952082</v>
      </c>
      <c r="K1853" s="35" t="n">
        <v>1.23460487799319</v>
      </c>
      <c r="L1853" s="35" t="n">
        <v>0.194540916523282</v>
      </c>
      <c r="M1853" s="35" t="n">
        <v>1.00601040196194</v>
      </c>
    </row>
    <row r="1854" customFormat="false" ht="15" hidden="false" customHeight="false" outlineLevel="0" collapsed="false">
      <c r="A1854" s="2" t="n">
        <v>1850</v>
      </c>
      <c r="B1854" s="35" t="n">
        <v>0.0311524894951818</v>
      </c>
      <c r="C1854" s="35" t="n">
        <v>0.697400540701029</v>
      </c>
      <c r="D1854" s="35" t="n">
        <v>-1.38509070509849</v>
      </c>
      <c r="E1854" s="35" t="n">
        <v>0.317163637594147</v>
      </c>
      <c r="F1854" s="35" t="n">
        <v>-1.51230587973867</v>
      </c>
      <c r="G1854" s="35" t="n">
        <v>0.0211995949193647</v>
      </c>
      <c r="H1854" s="35" t="n">
        <v>0.638055611740936</v>
      </c>
      <c r="I1854" s="35" t="n">
        <v>-0.776046614244569</v>
      </c>
      <c r="J1854" s="35" t="n">
        <v>-0.278152112869195</v>
      </c>
      <c r="K1854" s="35" t="n">
        <v>-1.0108021500514</v>
      </c>
      <c r="L1854" s="35" t="n">
        <v>0.478544085753889</v>
      </c>
      <c r="M1854" s="35" t="n">
        <v>-0.21953073961852</v>
      </c>
    </row>
    <row r="1855" customFormat="false" ht="15" hidden="false" customHeight="false" outlineLevel="0" collapsed="false">
      <c r="A1855" s="2" t="n">
        <v>1851</v>
      </c>
      <c r="B1855" s="35" t="n">
        <v>0.155657565026473</v>
      </c>
      <c r="C1855" s="35" t="n">
        <v>-0.449423065336661</v>
      </c>
      <c r="D1855" s="35" t="n">
        <v>-0.521927168794847</v>
      </c>
      <c r="E1855" s="35" t="n">
        <v>-0.0348263596017716</v>
      </c>
      <c r="F1855" s="35" t="n">
        <v>2.41105202505822</v>
      </c>
      <c r="G1855" s="35" t="n">
        <v>-0.239656170124878</v>
      </c>
      <c r="H1855" s="35" t="n">
        <v>-0.17914601625648</v>
      </c>
      <c r="I1855" s="35" t="n">
        <v>-0.571135376864298</v>
      </c>
      <c r="J1855" s="35" t="n">
        <v>-0.435255888502247</v>
      </c>
      <c r="K1855" s="35" t="n">
        <v>-0.207506591013807</v>
      </c>
      <c r="L1855" s="35" t="n">
        <v>-0.996210697094642</v>
      </c>
      <c r="M1855" s="35" t="n">
        <v>0.374038095008789</v>
      </c>
    </row>
    <row r="1856" customFormat="false" ht="15" hidden="false" customHeight="false" outlineLevel="0" collapsed="false">
      <c r="A1856" s="2" t="n">
        <v>1852</v>
      </c>
      <c r="B1856" s="35" t="n">
        <v>-0.912495439461928</v>
      </c>
      <c r="C1856" s="35" t="n">
        <v>-0.453709558615011</v>
      </c>
      <c r="D1856" s="35" t="n">
        <v>0.941530388563538</v>
      </c>
      <c r="E1856" s="35" t="n">
        <v>-0.630366183215725</v>
      </c>
      <c r="F1856" s="35" t="n">
        <v>-0.138905500475876</v>
      </c>
      <c r="G1856" s="35" t="n">
        <v>0.500430371486528</v>
      </c>
      <c r="H1856" s="35" t="n">
        <v>0.395979676691666</v>
      </c>
      <c r="I1856" s="35" t="n">
        <v>-0.122602034596997</v>
      </c>
      <c r="J1856" s="35" t="n">
        <v>-2.4400612212699</v>
      </c>
      <c r="K1856" s="35" t="n">
        <v>-1.13743193154496</v>
      </c>
      <c r="L1856" s="35" t="n">
        <v>-0.772503866982201</v>
      </c>
      <c r="M1856" s="35" t="n">
        <v>-1.87822327293386</v>
      </c>
    </row>
    <row r="1857" customFormat="false" ht="15" hidden="false" customHeight="false" outlineLevel="0" collapsed="false">
      <c r="A1857" s="2" t="n">
        <v>1853</v>
      </c>
      <c r="B1857" s="35" t="n">
        <v>-0.240749405681615</v>
      </c>
      <c r="C1857" s="35" t="n">
        <v>-0.876186097016774</v>
      </c>
      <c r="D1857" s="35" t="n">
        <v>0.330225527253092</v>
      </c>
      <c r="E1857" s="35" t="n">
        <v>-1.28781771640085</v>
      </c>
      <c r="F1857" s="35" t="n">
        <v>-0.690228005325013</v>
      </c>
      <c r="G1857" s="35" t="n">
        <v>-0.0912390993346084</v>
      </c>
      <c r="H1857" s="35" t="n">
        <v>-1.93934680180882</v>
      </c>
      <c r="I1857" s="35" t="n">
        <v>-0.570370982143508</v>
      </c>
      <c r="J1857" s="35" t="n">
        <v>-0.530015795355489</v>
      </c>
      <c r="K1857" s="35" t="n">
        <v>-0.517198437580555</v>
      </c>
      <c r="L1857" s="35" t="n">
        <v>-0.470528477836477</v>
      </c>
      <c r="M1857" s="35" t="n">
        <v>-1.30956921308407</v>
      </c>
    </row>
    <row r="1858" customFormat="false" ht="15" hidden="false" customHeight="false" outlineLevel="0" collapsed="false">
      <c r="A1858" s="2" t="n">
        <v>1854</v>
      </c>
      <c r="B1858" s="35" t="n">
        <v>0.74100719584349</v>
      </c>
      <c r="C1858" s="35" t="n">
        <v>-0.952162559774468</v>
      </c>
      <c r="D1858" s="35" t="n">
        <v>-0.886677682337188</v>
      </c>
      <c r="E1858" s="35" t="n">
        <v>0.591271966351885</v>
      </c>
      <c r="F1858" s="35" t="n">
        <v>0.113959055423221</v>
      </c>
      <c r="G1858" s="35" t="n">
        <v>-0.0667656346475695</v>
      </c>
      <c r="H1858" s="35" t="n">
        <v>-0.574111552173746</v>
      </c>
      <c r="I1858" s="35" t="n">
        <v>-1.18200607052378</v>
      </c>
      <c r="J1858" s="35" t="n">
        <v>-1.06192646294739</v>
      </c>
      <c r="K1858" s="35" t="n">
        <v>-0.633793897607639</v>
      </c>
      <c r="L1858" s="35" t="n">
        <v>-0.409029588375601</v>
      </c>
      <c r="M1858" s="35" t="n">
        <v>0.0274644895035915</v>
      </c>
    </row>
    <row r="1859" customFormat="false" ht="15" hidden="false" customHeight="false" outlineLevel="0" collapsed="false">
      <c r="A1859" s="2" t="n">
        <v>1855</v>
      </c>
      <c r="B1859" s="35" t="n">
        <v>1.05287902373363</v>
      </c>
      <c r="C1859" s="35" t="n">
        <v>0.194882857022589</v>
      </c>
      <c r="D1859" s="35" t="n">
        <v>0.591221656962319</v>
      </c>
      <c r="E1859" s="35" t="n">
        <v>-0.503546586235855</v>
      </c>
      <c r="F1859" s="35" t="n">
        <v>-0.596857380362802</v>
      </c>
      <c r="G1859" s="35" t="n">
        <v>-0.342550735357735</v>
      </c>
      <c r="H1859" s="35" t="n">
        <v>0.0841717224490816</v>
      </c>
      <c r="I1859" s="35" t="n">
        <v>1.46872262606858</v>
      </c>
      <c r="J1859" s="35" t="n">
        <v>1.86561536662585</v>
      </c>
      <c r="K1859" s="35" t="n">
        <v>0.974748421560251</v>
      </c>
      <c r="L1859" s="35" t="n">
        <v>2.54128763858284</v>
      </c>
      <c r="M1859" s="35" t="n">
        <v>0.232701938359546</v>
      </c>
      <c r="P1859" s="36" t="n">
        <v>124.551451661649</v>
      </c>
    </row>
    <row r="1860" customFormat="false" ht="15" hidden="false" customHeight="false" outlineLevel="0" collapsed="false">
      <c r="A1860" s="2" t="n">
        <v>1856</v>
      </c>
      <c r="B1860" s="35" t="n">
        <v>0.866822710526159</v>
      </c>
      <c r="C1860" s="35" t="n">
        <v>0.923235256793557</v>
      </c>
      <c r="D1860" s="35" t="n">
        <v>-0.109554843734796</v>
      </c>
      <c r="E1860" s="35" t="n">
        <v>-0.867863261435282</v>
      </c>
      <c r="F1860" s="35" t="n">
        <v>-0.320191093699523</v>
      </c>
      <c r="G1860" s="35" t="n">
        <v>1.89025767340065</v>
      </c>
      <c r="H1860" s="35" t="n">
        <v>-0.778103371366582</v>
      </c>
      <c r="I1860" s="35" t="n">
        <v>-0.706964773477445</v>
      </c>
      <c r="J1860" s="35" t="n">
        <v>1.71506147131555</v>
      </c>
      <c r="K1860" s="35" t="n">
        <v>1.2504664381116</v>
      </c>
      <c r="L1860" s="35" t="n">
        <v>0.165401162920757</v>
      </c>
      <c r="M1860" s="35" t="n">
        <v>1.74376597478925</v>
      </c>
      <c r="P1860" s="36" t="n">
        <v>108.588367551581</v>
      </c>
    </row>
    <row r="1861" customFormat="false" ht="15" hidden="false" customHeight="false" outlineLevel="0" collapsed="false">
      <c r="A1861" s="2" t="n">
        <v>1857</v>
      </c>
      <c r="B1861" s="35" t="n">
        <v>0.520958769088912</v>
      </c>
      <c r="C1861" s="35" t="n">
        <v>-0.687477738949516</v>
      </c>
      <c r="D1861" s="35" t="n">
        <v>0.932493041726534</v>
      </c>
      <c r="E1861" s="35" t="n">
        <v>0.55083861150597</v>
      </c>
      <c r="F1861" s="35" t="n">
        <v>0.719489755570267</v>
      </c>
      <c r="G1861" s="35" t="n">
        <v>0.496402705705527</v>
      </c>
      <c r="H1861" s="35" t="n">
        <v>-1.07033685219779</v>
      </c>
      <c r="I1861" s="35" t="n">
        <v>-0.919396793168999</v>
      </c>
      <c r="J1861" s="35" t="n">
        <v>-0.67826199369726</v>
      </c>
      <c r="K1861" s="35" t="n">
        <v>-0.157806263835571</v>
      </c>
      <c r="L1861" s="35" t="n">
        <v>-0.167391088355763</v>
      </c>
      <c r="M1861" s="35" t="n">
        <v>-0.0920887083237599</v>
      </c>
      <c r="R1861" s="36" t="n">
        <v>120.237532252943</v>
      </c>
    </row>
    <row r="1862" customFormat="false" ht="15" hidden="false" customHeight="false" outlineLevel="0" collapsed="false">
      <c r="A1862" s="2" t="n">
        <v>1858</v>
      </c>
      <c r="B1862" s="35" t="n">
        <v>-0.227543489731205</v>
      </c>
      <c r="C1862" s="35" t="n">
        <v>-0.257860477894838</v>
      </c>
      <c r="D1862" s="35" t="n">
        <v>-0.336029125122376</v>
      </c>
      <c r="E1862" s="35" t="n">
        <v>-0.162245065982656</v>
      </c>
      <c r="F1862" s="35" t="n">
        <v>-1.0325515064733</v>
      </c>
      <c r="G1862" s="35" t="n">
        <v>0.493883266778429</v>
      </c>
      <c r="H1862" s="35" t="n">
        <v>2.35218590995374</v>
      </c>
      <c r="I1862" s="35" t="n">
        <v>1.57463766430706</v>
      </c>
      <c r="J1862" s="35" t="n">
        <v>0.322004323232474</v>
      </c>
      <c r="K1862" s="35" t="n">
        <v>0.0819876319556836</v>
      </c>
      <c r="L1862" s="35" t="n">
        <v>0.0287554331605028</v>
      </c>
      <c r="M1862" s="35" t="n">
        <v>1.15208458731168</v>
      </c>
    </row>
    <row r="1863" customFormat="false" ht="15" hidden="false" customHeight="false" outlineLevel="0" collapsed="false">
      <c r="A1863" s="2" t="n">
        <v>1859</v>
      </c>
      <c r="B1863" s="35" t="n">
        <v>0.693724778274069</v>
      </c>
      <c r="C1863" s="35" t="n">
        <v>0.628888675652129</v>
      </c>
      <c r="D1863" s="35" t="n">
        <v>-0.0660244424843579</v>
      </c>
      <c r="E1863" s="35" t="n">
        <v>-0.398065408506063</v>
      </c>
      <c r="F1863" s="35" t="n">
        <v>-0.876920422604417</v>
      </c>
      <c r="G1863" s="35" t="n">
        <v>0.17149411444669</v>
      </c>
      <c r="H1863" s="35" t="n">
        <v>-0.046503957203431</v>
      </c>
      <c r="I1863" s="35" t="n">
        <v>0.395065381216381</v>
      </c>
      <c r="J1863" s="35" t="n">
        <v>0.816114064487351</v>
      </c>
      <c r="K1863" s="35" t="n">
        <v>0.143496630796223</v>
      </c>
      <c r="L1863" s="35" t="n">
        <v>-1.39908650432055</v>
      </c>
      <c r="M1863" s="35" t="n">
        <v>-0.0463904541427004</v>
      </c>
      <c r="S1863" s="36" t="n">
        <v>42.9457706277599</v>
      </c>
      <c r="V1863" s="36" t="n">
        <v>163.232546451632</v>
      </c>
    </row>
    <row r="1864" customFormat="false" ht="15" hidden="false" customHeight="false" outlineLevel="0" collapsed="false">
      <c r="A1864" s="2" t="n">
        <v>1860</v>
      </c>
      <c r="B1864" s="35" t="n">
        <v>0.0097734099516465</v>
      </c>
      <c r="C1864" s="35" t="n">
        <v>-0.668623182467848</v>
      </c>
      <c r="D1864" s="35" t="n">
        <v>1.12454438031937</v>
      </c>
      <c r="E1864" s="35" t="n">
        <v>-0.697640417254442</v>
      </c>
      <c r="F1864" s="35" t="n">
        <v>0.0694549717345385</v>
      </c>
      <c r="G1864" s="35" t="n">
        <v>-0.370886233537511</v>
      </c>
      <c r="H1864" s="35" t="n">
        <v>2.33799751134535</v>
      </c>
      <c r="I1864" s="35" t="n">
        <v>0.771268076609068</v>
      </c>
      <c r="J1864" s="35" t="n">
        <v>-1.5243873300751</v>
      </c>
      <c r="K1864" s="35" t="n">
        <v>-0.293584662480419</v>
      </c>
      <c r="L1864" s="35" t="n">
        <v>-0.791025508581703</v>
      </c>
      <c r="M1864" s="35" t="n">
        <v>1.77763751145329</v>
      </c>
    </row>
    <row r="1865" customFormat="false" ht="15" hidden="false" customHeight="false" outlineLevel="0" collapsed="false">
      <c r="A1865" s="2" t="n">
        <v>1861</v>
      </c>
      <c r="B1865" s="35" t="n">
        <v>0.1842057684879</v>
      </c>
      <c r="C1865" s="35" t="n">
        <v>-0.186573549940625</v>
      </c>
      <c r="D1865" s="35" t="n">
        <v>-0.0662707428954026</v>
      </c>
      <c r="E1865" s="35" t="n">
        <v>-0.380315961755594</v>
      </c>
      <c r="F1865" s="35" t="n">
        <v>0.514124210738267</v>
      </c>
      <c r="G1865" s="35" t="n">
        <v>-0.303137970491927</v>
      </c>
      <c r="H1865" s="35" t="n">
        <v>0.217340711029817</v>
      </c>
      <c r="I1865" s="35" t="n">
        <v>0.58931098873502</v>
      </c>
      <c r="J1865" s="35" t="n">
        <v>1.40137700859821</v>
      </c>
      <c r="K1865" s="35" t="n">
        <v>-0.40242946745568</v>
      </c>
      <c r="L1865" s="35" t="n">
        <v>-1.25356903477066</v>
      </c>
      <c r="M1865" s="35" t="n">
        <v>0.269997103052266</v>
      </c>
      <c r="T1865" s="36" t="n">
        <v>90.570641948342</v>
      </c>
      <c r="U1865" s="36" t="n">
        <v>166.737959379146</v>
      </c>
    </row>
    <row r="1866" customFormat="false" ht="15" hidden="false" customHeight="false" outlineLevel="0" collapsed="false">
      <c r="A1866" s="2" t="n">
        <v>1862</v>
      </c>
      <c r="B1866" s="35" t="n">
        <v>0.494033148947184</v>
      </c>
      <c r="C1866" s="35" t="n">
        <v>2.27749235263051</v>
      </c>
      <c r="D1866" s="35" t="n">
        <v>-0.431427220827855</v>
      </c>
      <c r="E1866" s="35" t="n">
        <v>0.496550489460508</v>
      </c>
      <c r="F1866" s="35" t="n">
        <v>0.978207315295777</v>
      </c>
      <c r="G1866" s="35" t="n">
        <v>-0.983450715445837</v>
      </c>
      <c r="H1866" s="35" t="n">
        <v>1.37737400364532</v>
      </c>
      <c r="I1866" s="35" t="n">
        <v>-0.10300782662962</v>
      </c>
      <c r="J1866" s="35" t="n">
        <v>-1.08045704294879</v>
      </c>
      <c r="K1866" s="35" t="n">
        <v>-0.0592381185529672</v>
      </c>
      <c r="L1866" s="35" t="n">
        <v>-0.170079947722439</v>
      </c>
      <c r="M1866" s="35" t="n">
        <v>-0.130950396563456</v>
      </c>
      <c r="R1866" s="36" t="n">
        <v>110.750850899</v>
      </c>
      <c r="W1866" s="36" t="n">
        <v>161.130526376619</v>
      </c>
    </row>
    <row r="1867" customFormat="false" ht="15" hidden="false" customHeight="false" outlineLevel="0" collapsed="false">
      <c r="A1867" s="2" t="n">
        <v>1863</v>
      </c>
      <c r="B1867" s="35" t="n">
        <v>-0.781653662346535</v>
      </c>
      <c r="C1867" s="35" t="n">
        <v>-1.22761046008441</v>
      </c>
      <c r="D1867" s="35" t="n">
        <v>1.252960762783</v>
      </c>
      <c r="E1867" s="35" t="n">
        <v>2.16163312569764</v>
      </c>
      <c r="F1867" s="35" t="n">
        <v>-0.32250888254863</v>
      </c>
      <c r="G1867" s="35" t="n">
        <v>0.944440646928423</v>
      </c>
      <c r="H1867" s="35" t="n">
        <v>-1.73179722771172</v>
      </c>
      <c r="I1867" s="35" t="n">
        <v>-0.853572952297857</v>
      </c>
      <c r="J1867" s="35" t="n">
        <v>-0.411216795765004</v>
      </c>
      <c r="K1867" s="35" t="n">
        <v>-0.506452449459541</v>
      </c>
      <c r="L1867" s="35" t="n">
        <v>-0.500909498973015</v>
      </c>
      <c r="M1867" s="35" t="n">
        <v>1.14058965564717</v>
      </c>
      <c r="N1867" s="36" t="n">
        <v>93.5362549021511</v>
      </c>
    </row>
    <row r="1868" customFormat="false" ht="15" hidden="false" customHeight="false" outlineLevel="0" collapsed="false">
      <c r="A1868" s="2" t="n">
        <v>1864</v>
      </c>
      <c r="B1868" s="35" t="n">
        <v>0.614148347152728</v>
      </c>
      <c r="C1868" s="35" t="n">
        <v>2.02337954305177</v>
      </c>
      <c r="D1868" s="35" t="n">
        <v>-0.862857678389614</v>
      </c>
      <c r="E1868" s="35" t="n">
        <v>1.54722735685007</v>
      </c>
      <c r="F1868" s="35" t="n">
        <v>1.05966716125401</v>
      </c>
      <c r="G1868" s="35" t="n">
        <v>0.0931196282539779</v>
      </c>
      <c r="H1868" s="35" t="n">
        <v>-0.681749878890226</v>
      </c>
      <c r="I1868" s="35" t="n">
        <v>0.170346709927155</v>
      </c>
      <c r="J1868" s="35" t="n">
        <v>-0.811505625284224</v>
      </c>
      <c r="K1868" s="35" t="n">
        <v>-1.32838320699764</v>
      </c>
      <c r="L1868" s="35" t="n">
        <v>-0.588577580106869</v>
      </c>
      <c r="M1868" s="35" t="n">
        <v>-0.82242859803325</v>
      </c>
    </row>
    <row r="1869" customFormat="false" ht="15" hidden="false" customHeight="false" outlineLevel="0" collapsed="false">
      <c r="A1869" s="2" t="n">
        <v>1865</v>
      </c>
      <c r="B1869" s="35" t="n">
        <v>1.1691720437908</v>
      </c>
      <c r="C1869" s="35" t="n">
        <v>0.331157660145762</v>
      </c>
      <c r="D1869" s="35" t="n">
        <v>2.90705319782081</v>
      </c>
      <c r="E1869" s="35" t="n">
        <v>0.920862267225618</v>
      </c>
      <c r="F1869" s="35" t="n">
        <v>0.0894889265524868</v>
      </c>
      <c r="G1869" s="35" t="n">
        <v>0.371817166751138</v>
      </c>
      <c r="H1869" s="35" t="n">
        <v>-0.0325774587699537</v>
      </c>
      <c r="I1869" s="35" t="n">
        <v>-1.1580622251156</v>
      </c>
      <c r="J1869" s="35" t="n">
        <v>-1.31405633938134</v>
      </c>
      <c r="K1869" s="35" t="n">
        <v>0.759134000965334</v>
      </c>
      <c r="L1869" s="35" t="n">
        <v>-0.824330190072519</v>
      </c>
      <c r="M1869" s="35" t="n">
        <v>0.267973358231886</v>
      </c>
      <c r="W1869" s="36" t="n">
        <v>129.905195537142</v>
      </c>
      <c r="X1869" s="36" t="n">
        <v>53.0123425095171</v>
      </c>
    </row>
    <row r="1870" customFormat="false" ht="15" hidden="false" customHeight="false" outlineLevel="0" collapsed="false">
      <c r="A1870" s="2" t="n">
        <v>1866</v>
      </c>
      <c r="B1870" s="35" t="n">
        <v>-1.57575120183945</v>
      </c>
      <c r="C1870" s="35" t="n">
        <v>-1.88707898237303</v>
      </c>
      <c r="D1870" s="35" t="n">
        <v>-0.406208108113544</v>
      </c>
      <c r="E1870" s="35" t="n">
        <v>-0.465295839555359</v>
      </c>
      <c r="F1870" s="35" t="n">
        <v>0.111410115967866</v>
      </c>
      <c r="G1870" s="35" t="n">
        <v>0.255945940172322</v>
      </c>
      <c r="H1870" s="35" t="n">
        <v>-1.11987027424421</v>
      </c>
      <c r="I1870" s="35" t="n">
        <v>1.28938890348608</v>
      </c>
      <c r="J1870" s="35" t="n">
        <v>-0.418982562500321</v>
      </c>
      <c r="K1870" s="35" t="n">
        <v>-0.642778778407671</v>
      </c>
      <c r="L1870" s="35" t="n">
        <v>-0.636754425489637</v>
      </c>
      <c r="M1870" s="35" t="n">
        <v>1.10230072305642</v>
      </c>
    </row>
    <row r="1871" customFormat="false" ht="15" hidden="false" customHeight="false" outlineLevel="0" collapsed="false">
      <c r="A1871" s="2" t="n">
        <v>1867</v>
      </c>
      <c r="B1871" s="35" t="n">
        <v>-0.277225534458331</v>
      </c>
      <c r="C1871" s="35" t="n">
        <v>1.69226148574754</v>
      </c>
      <c r="D1871" s="35" t="n">
        <v>0.104964140357489</v>
      </c>
      <c r="E1871" s="35" t="n">
        <v>-2.13681529427288</v>
      </c>
      <c r="F1871" s="35" t="n">
        <v>-1.05454333740793</v>
      </c>
      <c r="G1871" s="35" t="n">
        <v>1.63308600020494</v>
      </c>
      <c r="H1871" s="35" t="n">
        <v>0.917289630926552</v>
      </c>
      <c r="I1871" s="35" t="n">
        <v>-1.17054750926993</v>
      </c>
      <c r="J1871" s="35" t="n">
        <v>0.256883540681844</v>
      </c>
      <c r="K1871" s="35" t="n">
        <v>3.23643108491987</v>
      </c>
      <c r="L1871" s="35" t="n">
        <v>-0.0936529818068102</v>
      </c>
      <c r="M1871" s="35" t="n">
        <v>0.545395738174043</v>
      </c>
    </row>
    <row r="1872" customFormat="false" ht="15" hidden="false" customHeight="false" outlineLevel="0" collapsed="false">
      <c r="A1872" s="2" t="n">
        <v>1868</v>
      </c>
      <c r="B1872" s="35" t="n">
        <v>-0.329508497210966</v>
      </c>
      <c r="C1872" s="35" t="n">
        <v>0.873760363198279</v>
      </c>
      <c r="D1872" s="35" t="n">
        <v>0.597507604670811</v>
      </c>
      <c r="E1872" s="35" t="n">
        <v>-0.986603927244647</v>
      </c>
      <c r="F1872" s="35" t="n">
        <v>0.505588726710739</v>
      </c>
      <c r="G1872" s="35" t="n">
        <v>1.19448090826893</v>
      </c>
      <c r="H1872" s="35" t="n">
        <v>0.273967116305078</v>
      </c>
      <c r="I1872" s="35" t="n">
        <v>1.07201048799047</v>
      </c>
      <c r="J1872" s="35" t="n">
        <v>-0.429548961773953</v>
      </c>
      <c r="K1872" s="35" t="n">
        <v>-0.673876256926218</v>
      </c>
      <c r="L1872" s="35" t="n">
        <v>0.589866962039469</v>
      </c>
      <c r="M1872" s="35" t="n">
        <v>-1.01937312917097</v>
      </c>
      <c r="S1872" s="36" t="n">
        <v>75.6939960710527</v>
      </c>
    </row>
    <row r="1873" customFormat="false" ht="15" hidden="false" customHeight="false" outlineLevel="0" collapsed="false">
      <c r="A1873" s="2" t="n">
        <v>1869</v>
      </c>
      <c r="B1873" s="35" t="n">
        <v>1.63594482404474</v>
      </c>
      <c r="C1873" s="35" t="n">
        <v>0.340916849458179</v>
      </c>
      <c r="D1873" s="35" t="n">
        <v>-0.0470455907099042</v>
      </c>
      <c r="E1873" s="35" t="n">
        <v>1.32942393698989</v>
      </c>
      <c r="F1873" s="35" t="n">
        <v>0.848484826194833</v>
      </c>
      <c r="G1873" s="35" t="n">
        <v>0.105029464365491</v>
      </c>
      <c r="H1873" s="35" t="n">
        <v>1.19372408541849</v>
      </c>
      <c r="I1873" s="35" t="n">
        <v>-0.410994665272869</v>
      </c>
      <c r="J1873" s="35" t="n">
        <v>0.386626926061754</v>
      </c>
      <c r="K1873" s="35" t="n">
        <v>-0.930375180347708</v>
      </c>
      <c r="L1873" s="35" t="n">
        <v>0.287169523853602</v>
      </c>
      <c r="M1873" s="35" t="n">
        <v>0.187107158464289</v>
      </c>
    </row>
    <row r="1874" customFormat="false" ht="15" hidden="false" customHeight="false" outlineLevel="0" collapsed="false">
      <c r="A1874" s="2" t="n">
        <v>1870</v>
      </c>
      <c r="B1874" s="35" t="n">
        <v>0.144545203469057</v>
      </c>
      <c r="C1874" s="35" t="n">
        <v>-0.0617315810796165</v>
      </c>
      <c r="D1874" s="35" t="n">
        <v>0.752050666764024</v>
      </c>
      <c r="E1874" s="35" t="n">
        <v>2.54315785612847</v>
      </c>
      <c r="F1874" s="35" t="n">
        <v>0.134512964540543</v>
      </c>
      <c r="G1874" s="35" t="n">
        <v>0.170712363387611</v>
      </c>
      <c r="H1874" s="35" t="n">
        <v>0.597142399786622</v>
      </c>
      <c r="I1874" s="35" t="n">
        <v>-0.515574482132602</v>
      </c>
      <c r="J1874" s="35" t="n">
        <v>2.10922035826491</v>
      </c>
      <c r="K1874" s="35" t="n">
        <v>2.29355630066672</v>
      </c>
      <c r="L1874" s="35" t="n">
        <v>-0.433077726498842</v>
      </c>
      <c r="M1874" s="35" t="n">
        <v>-0.927506849887279</v>
      </c>
    </row>
    <row r="1875" customFormat="false" ht="15" hidden="false" customHeight="false" outlineLevel="0" collapsed="false">
      <c r="A1875" s="2" t="n">
        <v>1871</v>
      </c>
      <c r="B1875" s="35" t="n">
        <v>0.645784247304483</v>
      </c>
      <c r="C1875" s="35" t="n">
        <v>1.01519636676747</v>
      </c>
      <c r="D1875" s="35" t="n">
        <v>0.871065908453524</v>
      </c>
      <c r="E1875" s="35" t="n">
        <v>0.514955839991221</v>
      </c>
      <c r="F1875" s="35" t="n">
        <v>-1.92231840365005</v>
      </c>
      <c r="G1875" s="35" t="n">
        <v>-1.36595342336547</v>
      </c>
      <c r="H1875" s="35" t="n">
        <v>-0.152325816674378</v>
      </c>
      <c r="I1875" s="35" t="n">
        <v>0.122415573540426</v>
      </c>
      <c r="J1875" s="35" t="n">
        <v>0.245546934812521</v>
      </c>
      <c r="K1875" s="35" t="n">
        <v>-1.87388834265055</v>
      </c>
      <c r="L1875" s="35" t="n">
        <v>1.29233408225126</v>
      </c>
      <c r="M1875" s="35" t="n">
        <v>0.592533484694628</v>
      </c>
      <c r="P1875" s="36" t="n">
        <v>61.4417055583798</v>
      </c>
    </row>
    <row r="1876" customFormat="false" ht="15" hidden="false" customHeight="false" outlineLevel="0" collapsed="false">
      <c r="A1876" s="2" t="n">
        <v>1872</v>
      </c>
      <c r="B1876" s="35" t="n">
        <v>0.777293442389602</v>
      </c>
      <c r="C1876" s="35" t="n">
        <v>-1.74634726481447</v>
      </c>
      <c r="D1876" s="35" t="n">
        <v>-1.71800704604095</v>
      </c>
      <c r="E1876" s="35" t="n">
        <v>0.564485212877302</v>
      </c>
      <c r="F1876" s="35" t="n">
        <v>-0.647791897385671</v>
      </c>
      <c r="G1876" s="35" t="n">
        <v>-0.761917957771423</v>
      </c>
      <c r="H1876" s="35" t="n">
        <v>-0.298417116815322</v>
      </c>
      <c r="I1876" s="35" t="n">
        <v>1.16168150542402</v>
      </c>
      <c r="J1876" s="35" t="n">
        <v>0.0130140890836763</v>
      </c>
      <c r="K1876" s="35" t="n">
        <v>-0.22587982566028</v>
      </c>
      <c r="L1876" s="35" t="n">
        <v>0.90558857654948</v>
      </c>
      <c r="M1876" s="35" t="n">
        <v>0.915270876109264</v>
      </c>
      <c r="R1876" s="36" t="n">
        <v>150.743585116712</v>
      </c>
    </row>
    <row r="1877" customFormat="false" ht="15" hidden="false" customHeight="false" outlineLevel="0" collapsed="false">
      <c r="A1877" s="2" t="n">
        <v>1873</v>
      </c>
      <c r="B1877" s="35" t="n">
        <v>-0.751827467084971</v>
      </c>
      <c r="C1877" s="35" t="n">
        <v>0.499577398430399</v>
      </c>
      <c r="D1877" s="35" t="n">
        <v>-1.7238137426072</v>
      </c>
      <c r="E1877" s="35" t="n">
        <v>-0.818834110047289</v>
      </c>
      <c r="F1877" s="35" t="n">
        <v>-0.0135565321662337</v>
      </c>
      <c r="G1877" s="35" t="n">
        <v>1.08255546919389</v>
      </c>
      <c r="H1877" s="35" t="n">
        <v>-0.842631051013434</v>
      </c>
      <c r="I1877" s="35" t="n">
        <v>-0.616561951801924</v>
      </c>
      <c r="J1877" s="35" t="n">
        <v>0.285852461715487</v>
      </c>
      <c r="K1877" s="35" t="n">
        <v>-1.07738233537701</v>
      </c>
      <c r="L1877" s="35" t="n">
        <v>-0.6237565630933</v>
      </c>
      <c r="M1877" s="35" t="n">
        <v>0.518647714581908</v>
      </c>
    </row>
    <row r="1878" customFormat="false" ht="15" hidden="false" customHeight="false" outlineLevel="0" collapsed="false">
      <c r="A1878" s="2" t="n">
        <v>1874</v>
      </c>
      <c r="B1878" s="35" t="n">
        <v>-1.29653555627159</v>
      </c>
      <c r="C1878" s="35" t="n">
        <v>-0.880991247805629</v>
      </c>
      <c r="D1878" s="35" t="n">
        <v>-2.42396304310424</v>
      </c>
      <c r="E1878" s="35" t="n">
        <v>0.67760514183335</v>
      </c>
      <c r="F1878" s="35" t="n">
        <v>-1.22009744948671</v>
      </c>
      <c r="G1878" s="35" t="n">
        <v>0.793150564404925</v>
      </c>
      <c r="H1878" s="35" t="n">
        <v>-1.3435721834137</v>
      </c>
      <c r="I1878" s="35" t="n">
        <v>-0.58212030189629</v>
      </c>
      <c r="J1878" s="35" t="n">
        <v>0.491515514410076</v>
      </c>
      <c r="K1878" s="35" t="n">
        <v>0.102939144894006</v>
      </c>
      <c r="L1878" s="35" t="n">
        <v>0.236254966321048</v>
      </c>
      <c r="M1878" s="35" t="n">
        <v>-0.194265458393451</v>
      </c>
      <c r="Q1878" s="36" t="n">
        <v>71.0643190466174</v>
      </c>
      <c r="R1878" s="36" t="n">
        <v>172.030735367143</v>
      </c>
    </row>
    <row r="1879" customFormat="false" ht="15" hidden="false" customHeight="false" outlineLevel="0" collapsed="false">
      <c r="A1879" s="2" t="n">
        <v>1875</v>
      </c>
      <c r="B1879" s="35" t="n">
        <v>1.1572288651174</v>
      </c>
      <c r="C1879" s="35" t="n">
        <v>-1.73628340490365</v>
      </c>
      <c r="D1879" s="35" t="n">
        <v>1.60021675209375</v>
      </c>
      <c r="E1879" s="35" t="n">
        <v>-0.805649837305083</v>
      </c>
      <c r="F1879" s="35" t="n">
        <v>-0.242893909434016</v>
      </c>
      <c r="G1879" s="35" t="n">
        <v>-0.531189479474081</v>
      </c>
      <c r="H1879" s="35" t="n">
        <v>-0.315826692178052</v>
      </c>
      <c r="I1879" s="35" t="n">
        <v>-0.915213165852294</v>
      </c>
      <c r="J1879" s="35" t="n">
        <v>-0.60004351455968</v>
      </c>
      <c r="K1879" s="35" t="n">
        <v>-0.675487187761851</v>
      </c>
      <c r="L1879" s="35" t="n">
        <v>2.11464820712638</v>
      </c>
      <c r="M1879" s="35" t="n">
        <v>0.863430785126464</v>
      </c>
    </row>
    <row r="1880" customFormat="false" ht="15" hidden="false" customHeight="false" outlineLevel="0" collapsed="false">
      <c r="A1880" s="2" t="n">
        <v>1876</v>
      </c>
      <c r="B1880" s="35" t="n">
        <v>1.31726921069059</v>
      </c>
      <c r="C1880" s="35" t="n">
        <v>-1.24279787305708</v>
      </c>
      <c r="D1880" s="35" t="n">
        <v>1.5287258172138</v>
      </c>
      <c r="E1880" s="35" t="n">
        <v>-0.135568637789022</v>
      </c>
      <c r="F1880" s="35" t="n">
        <v>0.225275167605382</v>
      </c>
      <c r="G1880" s="35" t="n">
        <v>0.820339965474978</v>
      </c>
      <c r="H1880" s="35" t="n">
        <v>0.444872150832511</v>
      </c>
      <c r="I1880" s="35" t="n">
        <v>-0.423496126507547</v>
      </c>
      <c r="J1880" s="35" t="n">
        <v>1.37181723234804</v>
      </c>
      <c r="K1880" s="35" t="n">
        <v>0.955804486775416</v>
      </c>
      <c r="L1880" s="35" t="n">
        <v>-0.411732134058364</v>
      </c>
      <c r="M1880" s="35" t="n">
        <v>0.766217656743564</v>
      </c>
    </row>
    <row r="1881" customFormat="false" ht="15" hidden="false" customHeight="false" outlineLevel="0" collapsed="false">
      <c r="A1881" s="2" t="n">
        <v>1877</v>
      </c>
      <c r="B1881" s="35" t="n">
        <v>0.907327897776759</v>
      </c>
      <c r="C1881" s="35" t="n">
        <v>-1.61852201821813</v>
      </c>
      <c r="D1881" s="35" t="n">
        <v>1.41366217892351</v>
      </c>
      <c r="E1881" s="35" t="n">
        <v>-0.914793758582942</v>
      </c>
      <c r="F1881" s="35" t="n">
        <v>-0.633115687644771</v>
      </c>
      <c r="G1881" s="35" t="n">
        <v>0.89902155535808</v>
      </c>
      <c r="H1881" s="35" t="n">
        <v>-0.0179665235085407</v>
      </c>
      <c r="I1881" s="35" t="n">
        <v>-1.04435749167127</v>
      </c>
      <c r="J1881" s="35" t="n">
        <v>1.38993452657857</v>
      </c>
      <c r="K1881" s="35" t="n">
        <v>1.15586058292215</v>
      </c>
      <c r="L1881" s="35" t="n">
        <v>-1.93884138800038</v>
      </c>
      <c r="M1881" s="35" t="n">
        <v>-0.408803049500091</v>
      </c>
    </row>
    <row r="1882" customFormat="false" ht="15" hidden="false" customHeight="false" outlineLevel="0" collapsed="false">
      <c r="A1882" s="2" t="n">
        <v>1878</v>
      </c>
      <c r="B1882" s="35" t="n">
        <v>0.850429001131394</v>
      </c>
      <c r="C1882" s="35" t="n">
        <v>-0.433231635102834</v>
      </c>
      <c r="D1882" s="35" t="n">
        <v>-0.817394706122394</v>
      </c>
      <c r="E1882" s="35" t="n">
        <v>-0.310994957129388</v>
      </c>
      <c r="F1882" s="35" t="n">
        <v>0.598180294758361</v>
      </c>
      <c r="G1882" s="35" t="n">
        <v>-0.135505727660632</v>
      </c>
      <c r="H1882" s="35" t="n">
        <v>-0.864579617579172</v>
      </c>
      <c r="I1882" s="35" t="n">
        <v>-0.762762131266103</v>
      </c>
      <c r="J1882" s="35" t="n">
        <v>-0.365530076064269</v>
      </c>
      <c r="K1882" s="35" t="n">
        <v>-0.24848051178412</v>
      </c>
      <c r="L1882" s="35" t="n">
        <v>0.698116820704067</v>
      </c>
      <c r="M1882" s="35" t="n">
        <v>0.788724632335641</v>
      </c>
    </row>
    <row r="1883" customFormat="false" ht="15" hidden="false" customHeight="false" outlineLevel="0" collapsed="false">
      <c r="A1883" s="2" t="n">
        <v>1879</v>
      </c>
      <c r="B1883" s="35" t="n">
        <v>-0.689883868108689</v>
      </c>
      <c r="C1883" s="35" t="n">
        <v>-0.325730420605762</v>
      </c>
      <c r="D1883" s="35" t="n">
        <v>-0.648550007986139</v>
      </c>
      <c r="E1883" s="35" t="n">
        <v>1.13373168335093</v>
      </c>
      <c r="F1883" s="35" t="n">
        <v>-0.226726905118951</v>
      </c>
      <c r="G1883" s="35" t="n">
        <v>0.554323320560653</v>
      </c>
      <c r="H1883" s="35" t="n">
        <v>0.909126481117581</v>
      </c>
      <c r="I1883" s="35" t="n">
        <v>1.46299946257196</v>
      </c>
      <c r="J1883" s="35" t="n">
        <v>0.874501277368811</v>
      </c>
      <c r="K1883" s="35" t="n">
        <v>2.17645909464387</v>
      </c>
      <c r="L1883" s="35" t="n">
        <v>-0.83731482573251</v>
      </c>
      <c r="M1883" s="35" t="n">
        <v>-2.04709200491928</v>
      </c>
    </row>
    <row r="1884" customFormat="false" ht="15" hidden="false" customHeight="false" outlineLevel="0" collapsed="false">
      <c r="A1884" s="2" t="n">
        <v>1880</v>
      </c>
      <c r="B1884" s="35" t="n">
        <v>-0.701023815230089</v>
      </c>
      <c r="C1884" s="35" t="n">
        <v>-0.0331579038619364</v>
      </c>
      <c r="D1884" s="35" t="n">
        <v>-0.662544760121586</v>
      </c>
      <c r="E1884" s="35" t="n">
        <v>0.438180590516554</v>
      </c>
      <c r="F1884" s="35" t="n">
        <v>-0.652222830312318</v>
      </c>
      <c r="G1884" s="35" t="n">
        <v>0.293177913774836</v>
      </c>
      <c r="H1884" s="35" t="n">
        <v>-0.485914049299063</v>
      </c>
      <c r="I1884" s="35" t="n">
        <v>0.44409621663002</v>
      </c>
      <c r="J1884" s="35" t="n">
        <v>0.0510750952607016</v>
      </c>
      <c r="K1884" s="35" t="n">
        <v>-1.28875884546924</v>
      </c>
      <c r="L1884" s="35" t="n">
        <v>-0.538826397305952</v>
      </c>
      <c r="M1884" s="35" t="n">
        <v>-0.338927895048517</v>
      </c>
      <c r="U1884" s="36" t="n">
        <v>58.1342431152315</v>
      </c>
    </row>
    <row r="1885" customFormat="false" ht="15" hidden="false" customHeight="false" outlineLevel="0" collapsed="false">
      <c r="A1885" s="2" t="n">
        <v>1881</v>
      </c>
      <c r="B1885" s="35" t="n">
        <v>0.0304801111032409</v>
      </c>
      <c r="C1885" s="35" t="n">
        <v>0.575857667384554</v>
      </c>
      <c r="D1885" s="35" t="n">
        <v>-0.718772300494798</v>
      </c>
      <c r="E1885" s="35" t="n">
        <v>-0.365605665226193</v>
      </c>
      <c r="F1885" s="35" t="n">
        <v>-0.909108615901612</v>
      </c>
      <c r="G1885" s="35" t="n">
        <v>-2.030709543802</v>
      </c>
      <c r="H1885" s="35" t="n">
        <v>-0.265576007884092</v>
      </c>
      <c r="I1885" s="35" t="n">
        <v>0.518030682658295</v>
      </c>
      <c r="J1885" s="35" t="n">
        <v>-2.34027157390571</v>
      </c>
      <c r="K1885" s="35" t="n">
        <v>0.617525124750431</v>
      </c>
      <c r="L1885" s="35" t="n">
        <v>-1.53250037902417</v>
      </c>
      <c r="M1885" s="35" t="n">
        <v>-1.67406627338684</v>
      </c>
      <c r="W1885" s="36" t="n">
        <v>192.658283169054</v>
      </c>
    </row>
    <row r="1886" customFormat="false" ht="15" hidden="false" customHeight="false" outlineLevel="0" collapsed="false">
      <c r="A1886" s="2" t="n">
        <v>1882</v>
      </c>
      <c r="B1886" s="35" t="n">
        <v>0.683989772621153</v>
      </c>
      <c r="C1886" s="35" t="n">
        <v>-1.81363411057462</v>
      </c>
      <c r="D1886" s="35" t="n">
        <v>0.52234524233697</v>
      </c>
      <c r="E1886" s="35" t="n">
        <v>0.9522268827172</v>
      </c>
      <c r="F1886" s="35" t="n">
        <v>0.951234896082158</v>
      </c>
      <c r="G1886" s="35" t="n">
        <v>-0.702850817451496</v>
      </c>
      <c r="H1886" s="35" t="n">
        <v>-1.72745455597577</v>
      </c>
      <c r="I1886" s="35" t="n">
        <v>-0.0808261243655544</v>
      </c>
      <c r="J1886" s="35" t="n">
        <v>-1.03025632788542</v>
      </c>
      <c r="K1886" s="35" t="n">
        <v>-1.38640908816564</v>
      </c>
      <c r="L1886" s="35" t="n">
        <v>0.961503268232677</v>
      </c>
      <c r="M1886" s="35" t="n">
        <v>0.454796767616496</v>
      </c>
    </row>
    <row r="1887" customFormat="false" ht="15" hidden="false" customHeight="false" outlineLevel="0" collapsed="false">
      <c r="A1887" s="2" t="n">
        <v>1883</v>
      </c>
      <c r="B1887" s="35" t="n">
        <v>-0.307922092539247</v>
      </c>
      <c r="C1887" s="35" t="n">
        <v>1.75690423430032</v>
      </c>
      <c r="D1887" s="35" t="n">
        <v>0.0285082990718936</v>
      </c>
      <c r="E1887" s="35" t="n">
        <v>-0.0820678830709384</v>
      </c>
      <c r="F1887" s="35" t="n">
        <v>-0.14315384104127</v>
      </c>
      <c r="G1887" s="35" t="n">
        <v>-1.00699496725284</v>
      </c>
      <c r="H1887" s="35" t="n">
        <v>0.71824957983951</v>
      </c>
      <c r="I1887" s="35" t="n">
        <v>-1.94802832317212</v>
      </c>
      <c r="J1887" s="35" t="n">
        <v>-1.4506536984325</v>
      </c>
      <c r="K1887" s="35" t="n">
        <v>1.18132858875203</v>
      </c>
      <c r="L1887" s="35" t="n">
        <v>0.842438757027953</v>
      </c>
      <c r="M1887" s="35" t="n">
        <v>-0.0167758180172247</v>
      </c>
    </row>
    <row r="1888" customFormat="false" ht="15" hidden="false" customHeight="false" outlineLevel="0" collapsed="false">
      <c r="A1888" s="2" t="n">
        <v>1884</v>
      </c>
      <c r="B1888" s="35" t="n">
        <v>-0.284170136126359</v>
      </c>
      <c r="C1888" s="35" t="n">
        <v>-2.23243090510492</v>
      </c>
      <c r="D1888" s="35" t="n">
        <v>-0.157599482644201</v>
      </c>
      <c r="E1888" s="35" t="n">
        <v>0.545801527297935</v>
      </c>
      <c r="F1888" s="35" t="n">
        <v>-0.413965439722963</v>
      </c>
      <c r="G1888" s="35" t="n">
        <v>-1.21974896437661</v>
      </c>
      <c r="H1888" s="35" t="n">
        <v>0.365231943899861</v>
      </c>
      <c r="I1888" s="35" t="n">
        <v>-0.558244555132212</v>
      </c>
      <c r="J1888" s="35" t="n">
        <v>-0.0630551194079489</v>
      </c>
      <c r="K1888" s="35" t="n">
        <v>0.0563556884848253</v>
      </c>
      <c r="L1888" s="35" t="n">
        <v>0.319949039595151</v>
      </c>
      <c r="M1888" s="35" t="n">
        <v>0.525224688076916</v>
      </c>
      <c r="S1888" s="36" t="n">
        <v>72.4304443915206</v>
      </c>
    </row>
    <row r="1889" customFormat="false" ht="15" hidden="false" customHeight="false" outlineLevel="0" collapsed="false">
      <c r="A1889" s="2" t="n">
        <v>1885</v>
      </c>
      <c r="B1889" s="35" t="n">
        <v>0.509357792117269</v>
      </c>
      <c r="C1889" s="35" t="n">
        <v>0.813561761155853</v>
      </c>
      <c r="D1889" s="35" t="n">
        <v>1.21568410542876</v>
      </c>
      <c r="E1889" s="35" t="n">
        <v>0.967574332991866</v>
      </c>
      <c r="F1889" s="35" t="n">
        <v>-2.05842122272519</v>
      </c>
      <c r="G1889" s="35" t="n">
        <v>-1.33305300522207</v>
      </c>
      <c r="H1889" s="35" t="n">
        <v>0.44149591223162</v>
      </c>
      <c r="I1889" s="35" t="n">
        <v>-1.9304482177508</v>
      </c>
      <c r="J1889" s="35" t="n">
        <v>-1.28524304386204</v>
      </c>
      <c r="K1889" s="35" t="n">
        <v>-1.48799187698505</v>
      </c>
      <c r="L1889" s="35" t="n">
        <v>0.247785039508365</v>
      </c>
      <c r="M1889" s="35" t="n">
        <v>0.480354168042923</v>
      </c>
    </row>
    <row r="1890" customFormat="false" ht="15" hidden="false" customHeight="false" outlineLevel="0" collapsed="false">
      <c r="A1890" s="2" t="n">
        <v>1886</v>
      </c>
      <c r="B1890" s="35" t="n">
        <v>1.61997135350748</v>
      </c>
      <c r="C1890" s="35" t="n">
        <v>-0.972869623032677</v>
      </c>
      <c r="D1890" s="35" t="n">
        <v>0.144222843364225</v>
      </c>
      <c r="E1890" s="35" t="n">
        <v>0.92796309296114</v>
      </c>
      <c r="F1890" s="35" t="n">
        <v>-1.00105420255428</v>
      </c>
      <c r="G1890" s="35" t="n">
        <v>-0.815451415607046</v>
      </c>
      <c r="H1890" s="35" t="n">
        <v>-0.199623896777108</v>
      </c>
      <c r="I1890" s="35" t="n">
        <v>0.871368125200413</v>
      </c>
      <c r="J1890" s="35" t="n">
        <v>0.952761811792831</v>
      </c>
      <c r="K1890" s="35" t="n">
        <v>0.696172430213837</v>
      </c>
      <c r="L1890" s="35" t="n">
        <v>-0.657988886089769</v>
      </c>
      <c r="M1890" s="35" t="n">
        <v>-0.315558513162076</v>
      </c>
    </row>
    <row r="1891" customFormat="false" ht="15" hidden="false" customHeight="false" outlineLevel="0" collapsed="false">
      <c r="A1891" s="2" t="n">
        <v>1887</v>
      </c>
      <c r="B1891" s="35" t="n">
        <v>-1.5618393728684</v>
      </c>
      <c r="C1891" s="35" t="n">
        <v>0.26408756270381</v>
      </c>
      <c r="D1891" s="35" t="n">
        <v>0.0880700030845683</v>
      </c>
      <c r="E1891" s="35" t="n">
        <v>1.27916736690243</v>
      </c>
      <c r="F1891" s="35" t="n">
        <v>-0.164097451987856</v>
      </c>
      <c r="G1891" s="35" t="n">
        <v>-0.770282346400054</v>
      </c>
      <c r="H1891" s="35" t="n">
        <v>0.360380074017486</v>
      </c>
      <c r="I1891" s="35" t="n">
        <v>0.397308003814493</v>
      </c>
      <c r="J1891" s="35" t="n">
        <v>-0.781741492115249</v>
      </c>
      <c r="K1891" s="35" t="n">
        <v>-0.589966635843264</v>
      </c>
      <c r="L1891" s="35" t="n">
        <v>0.710128059222896</v>
      </c>
      <c r="M1891" s="35" t="n">
        <v>-0.042042875317363</v>
      </c>
    </row>
    <row r="1892" customFormat="false" ht="15" hidden="false" customHeight="false" outlineLevel="0" collapsed="false">
      <c r="A1892" s="2" t="n">
        <v>1888</v>
      </c>
      <c r="B1892" s="35" t="n">
        <v>-0.20981424308641</v>
      </c>
      <c r="C1892" s="35" t="n">
        <v>1.23791722424926</v>
      </c>
      <c r="D1892" s="35" t="n">
        <v>0.596767851686931</v>
      </c>
      <c r="E1892" s="35" t="n">
        <v>-3.06581923655305</v>
      </c>
      <c r="F1892" s="35" t="n">
        <v>-1.28459029471862</v>
      </c>
      <c r="G1892" s="35" t="n">
        <v>-0.842784528090504</v>
      </c>
      <c r="H1892" s="35" t="n">
        <v>-0.0179840508497133</v>
      </c>
      <c r="I1892" s="35" t="n">
        <v>-0.179487109368776</v>
      </c>
      <c r="J1892" s="35" t="n">
        <v>0.4958428986995</v>
      </c>
      <c r="K1892" s="35" t="n">
        <v>-0.0502672327290627</v>
      </c>
      <c r="L1892" s="35" t="n">
        <v>-0.217781059411857</v>
      </c>
      <c r="M1892" s="35" t="n">
        <v>0.304686966843243</v>
      </c>
      <c r="W1892" s="36" t="n">
        <v>164.37417472602</v>
      </c>
    </row>
    <row r="1893" customFormat="false" ht="15" hidden="false" customHeight="false" outlineLevel="0" collapsed="false">
      <c r="A1893" s="2" t="n">
        <v>1889</v>
      </c>
      <c r="B1893" s="35" t="n">
        <v>-1.48141584327029</v>
      </c>
      <c r="C1893" s="35" t="n">
        <v>-2.06855985009143</v>
      </c>
      <c r="D1893" s="35" t="n">
        <v>1.11511967736273</v>
      </c>
      <c r="E1893" s="35" t="n">
        <v>1.43336847270373</v>
      </c>
      <c r="F1893" s="35" t="n">
        <v>-0.675662181104314</v>
      </c>
      <c r="G1893" s="35" t="n">
        <v>-0.816395539670991</v>
      </c>
      <c r="H1893" s="35" t="n">
        <v>1.01518928155392</v>
      </c>
      <c r="I1893" s="35" t="n">
        <v>0.428837187381246</v>
      </c>
      <c r="J1893" s="35" t="n">
        <v>-0.248510015270788</v>
      </c>
      <c r="K1893" s="35" t="n">
        <v>1.27542146654684</v>
      </c>
      <c r="L1893" s="35" t="n">
        <v>0.516671230947061</v>
      </c>
      <c r="M1893" s="35" t="n">
        <v>-0.606310722663211</v>
      </c>
    </row>
    <row r="1894" customFormat="false" ht="15" hidden="false" customHeight="false" outlineLevel="0" collapsed="false">
      <c r="A1894" s="2" t="n">
        <v>1890</v>
      </c>
      <c r="B1894" s="35" t="n">
        <v>-1.79973659566278</v>
      </c>
      <c r="C1894" s="35" t="n">
        <v>-1.34424321471928</v>
      </c>
      <c r="D1894" s="35" t="n">
        <v>0.894998222450106</v>
      </c>
      <c r="E1894" s="35" t="n">
        <v>1.68419018439366</v>
      </c>
      <c r="F1894" s="35" t="n">
        <v>-1.29496128472829</v>
      </c>
      <c r="G1894" s="35" t="n">
        <v>0.707758836444479</v>
      </c>
      <c r="H1894" s="35" t="n">
        <v>-0.458643556833453</v>
      </c>
      <c r="I1894" s="35" t="n">
        <v>-1.95206159520979</v>
      </c>
      <c r="J1894" s="35" t="n">
        <v>-0.222159043760372</v>
      </c>
      <c r="K1894" s="35" t="n">
        <v>0.913457404538563</v>
      </c>
      <c r="L1894" s="35" t="n">
        <v>1.61054469243717</v>
      </c>
      <c r="M1894" s="35" t="n">
        <v>-0.0115509662812041</v>
      </c>
    </row>
    <row r="1895" customFormat="false" ht="15" hidden="false" customHeight="false" outlineLevel="0" collapsed="false">
      <c r="A1895" s="2" t="n">
        <v>1891</v>
      </c>
      <c r="B1895" s="35" t="n">
        <v>1.14031506179619</v>
      </c>
      <c r="C1895" s="35" t="n">
        <v>-0.413564428635994</v>
      </c>
      <c r="D1895" s="35" t="n">
        <v>-1.55794206888649</v>
      </c>
      <c r="E1895" s="35" t="n">
        <v>-0.442998636153952</v>
      </c>
      <c r="F1895" s="35" t="n">
        <v>-0.205322019224632</v>
      </c>
      <c r="G1895" s="35" t="n">
        <v>1.6522677726416</v>
      </c>
      <c r="H1895" s="35" t="n">
        <v>-0.613954366216907</v>
      </c>
      <c r="I1895" s="35" t="n">
        <v>0.287019462604665</v>
      </c>
      <c r="J1895" s="35" t="n">
        <v>0.417074997785571</v>
      </c>
      <c r="K1895" s="35" t="n">
        <v>-0.69788832339288</v>
      </c>
      <c r="L1895" s="35" t="n">
        <v>-1.17170340997267</v>
      </c>
      <c r="M1895" s="35" t="n">
        <v>-1.43742757350225</v>
      </c>
    </row>
    <row r="1896" customFormat="false" ht="15" hidden="false" customHeight="false" outlineLevel="0" collapsed="false">
      <c r="A1896" s="2" t="n">
        <v>1892</v>
      </c>
      <c r="B1896" s="35" t="n">
        <v>-1.00793472490022</v>
      </c>
      <c r="C1896" s="35" t="n">
        <v>0.454662869994413</v>
      </c>
      <c r="D1896" s="35" t="n">
        <v>-1.13434017240032</v>
      </c>
      <c r="E1896" s="35" t="n">
        <v>0.429349521234861</v>
      </c>
      <c r="F1896" s="35" t="n">
        <v>0.420295771405739</v>
      </c>
      <c r="G1896" s="35" t="n">
        <v>-0.264885011572971</v>
      </c>
      <c r="H1896" s="35" t="n">
        <v>-0.767531116055319</v>
      </c>
      <c r="I1896" s="35" t="n">
        <v>1.33296106458968</v>
      </c>
      <c r="J1896" s="35" t="n">
        <v>-0.906901854503924</v>
      </c>
      <c r="K1896" s="35" t="n">
        <v>1.18187950236777</v>
      </c>
      <c r="L1896" s="35" t="n">
        <v>0.86150950433659</v>
      </c>
      <c r="M1896" s="35" t="n">
        <v>0.391265037139994</v>
      </c>
    </row>
    <row r="1897" customFormat="false" ht="15" hidden="false" customHeight="false" outlineLevel="0" collapsed="false">
      <c r="A1897" s="2" t="n">
        <v>1893</v>
      </c>
      <c r="B1897" s="35" t="n">
        <v>0.377597176569574</v>
      </c>
      <c r="C1897" s="35" t="n">
        <v>-1.84155073496368</v>
      </c>
      <c r="D1897" s="35" t="n">
        <v>1.18552137071022</v>
      </c>
      <c r="E1897" s="35" t="n">
        <v>0.211767343495072</v>
      </c>
      <c r="F1897" s="35" t="n">
        <v>-0.431708396424661</v>
      </c>
      <c r="G1897" s="35" t="n">
        <v>0.538474333342424</v>
      </c>
      <c r="H1897" s="35" t="n">
        <v>0.776966548769809</v>
      </c>
      <c r="I1897" s="35" t="n">
        <v>-0.652414280658186</v>
      </c>
      <c r="J1897" s="35" t="n">
        <v>-1.08813658945518</v>
      </c>
      <c r="K1897" s="35" t="n">
        <v>-1.10120426414522</v>
      </c>
      <c r="L1897" s="35" t="n">
        <v>0.378234162861065</v>
      </c>
      <c r="M1897" s="35" t="n">
        <v>0.220306451168806</v>
      </c>
    </row>
    <row r="1898" customFormat="false" ht="15" hidden="false" customHeight="false" outlineLevel="0" collapsed="false">
      <c r="A1898" s="2" t="n">
        <v>1894</v>
      </c>
      <c r="B1898" s="35" t="n">
        <v>1.13731730320775</v>
      </c>
      <c r="C1898" s="35" t="n">
        <v>0.288438853143042</v>
      </c>
      <c r="D1898" s="35" t="n">
        <v>0.396028561746889</v>
      </c>
      <c r="E1898" s="35" t="n">
        <v>-0.801949750301536</v>
      </c>
      <c r="F1898" s="35" t="n">
        <v>0.6757415494327</v>
      </c>
      <c r="G1898" s="35" t="n">
        <v>-1.81541714123754</v>
      </c>
      <c r="H1898" s="35" t="n">
        <v>0.849312740289894</v>
      </c>
      <c r="I1898" s="35" t="n">
        <v>1.79617914399089</v>
      </c>
      <c r="J1898" s="35" t="n">
        <v>-0.641929760381592</v>
      </c>
      <c r="K1898" s="35" t="n">
        <v>0.423166841808178</v>
      </c>
      <c r="L1898" s="35" t="n">
        <v>-0.556318018436135</v>
      </c>
      <c r="M1898" s="35" t="n">
        <v>1.30396692044916</v>
      </c>
    </row>
    <row r="1899" customFormat="false" ht="15" hidden="false" customHeight="false" outlineLevel="0" collapsed="false">
      <c r="A1899" s="2" t="n">
        <v>1895</v>
      </c>
      <c r="B1899" s="35" t="n">
        <v>0.70961304913474</v>
      </c>
      <c r="C1899" s="35" t="n">
        <v>1.20194676875489</v>
      </c>
      <c r="D1899" s="35" t="n">
        <v>0.185684957318926</v>
      </c>
      <c r="E1899" s="35" t="n">
        <v>-1.24476499248396</v>
      </c>
      <c r="F1899" s="35" t="n">
        <v>1.48984236924889</v>
      </c>
      <c r="G1899" s="35" t="n">
        <v>1.3121416565892</v>
      </c>
      <c r="H1899" s="35" t="n">
        <v>-0.418805215493842</v>
      </c>
      <c r="I1899" s="35" t="n">
        <v>-0.0838811930763062</v>
      </c>
      <c r="J1899" s="35" t="n">
        <v>-0.289576367328927</v>
      </c>
      <c r="K1899" s="35" t="n">
        <v>0.627657141400975</v>
      </c>
      <c r="L1899" s="35" t="n">
        <v>-0.83055546236545</v>
      </c>
      <c r="M1899" s="35" t="n">
        <v>-0.249603062310895</v>
      </c>
    </row>
    <row r="1900" customFormat="false" ht="15" hidden="false" customHeight="false" outlineLevel="0" collapsed="false">
      <c r="A1900" s="2" t="n">
        <v>1896</v>
      </c>
      <c r="B1900" s="35" t="n">
        <v>-0.97866471210186</v>
      </c>
      <c r="C1900" s="35" t="n">
        <v>1.02976579865056</v>
      </c>
      <c r="D1900" s="35" t="n">
        <v>1.00413829557292</v>
      </c>
      <c r="E1900" s="35" t="n">
        <v>-0.21688514291011</v>
      </c>
      <c r="F1900" s="35" t="n">
        <v>-0.114238736830428</v>
      </c>
      <c r="G1900" s="35" t="n">
        <v>-0.190720409533567</v>
      </c>
      <c r="H1900" s="35" t="n">
        <v>-0.322593964868825</v>
      </c>
      <c r="I1900" s="35" t="n">
        <v>-0.199506638354119</v>
      </c>
      <c r="J1900" s="35" t="n">
        <v>0.478341491514018</v>
      </c>
      <c r="K1900" s="35" t="n">
        <v>0.13996017999624</v>
      </c>
      <c r="L1900" s="35" t="n">
        <v>0.40721250290775</v>
      </c>
      <c r="M1900" s="35" t="n">
        <v>0.0665573486078534</v>
      </c>
      <c r="N1900" s="36" t="n">
        <v>96.561497403966</v>
      </c>
    </row>
    <row r="1901" customFormat="false" ht="15" hidden="false" customHeight="false" outlineLevel="0" collapsed="false">
      <c r="A1901" s="2" t="n">
        <v>1897</v>
      </c>
      <c r="B1901" s="35" t="n">
        <v>0.388116590927314</v>
      </c>
      <c r="C1901" s="35" t="n">
        <v>0.85868232556795</v>
      </c>
      <c r="D1901" s="35" t="n">
        <v>0.488128891689933</v>
      </c>
      <c r="E1901" s="35" t="n">
        <v>-0.475848961755254</v>
      </c>
      <c r="F1901" s="35" t="n">
        <v>1.09143433494971</v>
      </c>
      <c r="G1901" s="35" t="n">
        <v>-1.98217573187708</v>
      </c>
      <c r="H1901" s="35" t="n">
        <v>2.71486967748238</v>
      </c>
      <c r="I1901" s="35" t="n">
        <v>-1.04389064028704</v>
      </c>
      <c r="J1901" s="35" t="n">
        <v>-0.814406106030871</v>
      </c>
      <c r="K1901" s="35" t="n">
        <v>-0.952346780847509</v>
      </c>
      <c r="L1901" s="35" t="n">
        <v>-0.222808099248992</v>
      </c>
      <c r="M1901" s="35" t="n">
        <v>0.696597015350831</v>
      </c>
      <c r="U1901" s="36" t="n">
        <v>109.01884197182</v>
      </c>
      <c r="V1901" s="36" t="n">
        <v>112.505903457735</v>
      </c>
    </row>
    <row r="1902" customFormat="false" ht="15" hidden="false" customHeight="false" outlineLevel="0" collapsed="false">
      <c r="A1902" s="2" t="n">
        <v>1898</v>
      </c>
      <c r="B1902" s="35" t="n">
        <v>-0.0632374482486632</v>
      </c>
      <c r="C1902" s="35" t="n">
        <v>-0.644503706365905</v>
      </c>
      <c r="D1902" s="35" t="n">
        <v>0.926744900817529</v>
      </c>
      <c r="E1902" s="35" t="n">
        <v>0.243122715225459</v>
      </c>
      <c r="F1902" s="35" t="n">
        <v>-1.89005454247336</v>
      </c>
      <c r="G1902" s="35" t="n">
        <v>-0.113924379945666</v>
      </c>
      <c r="H1902" s="35" t="n">
        <v>-1.44346290866457</v>
      </c>
      <c r="I1902" s="35" t="n">
        <v>0.714838637387099</v>
      </c>
      <c r="J1902" s="35" t="n">
        <v>-1.30983528118091</v>
      </c>
      <c r="K1902" s="35" t="n">
        <v>2.45769622269026</v>
      </c>
      <c r="L1902" s="35" t="n">
        <v>2.01256971928813</v>
      </c>
      <c r="M1902" s="35" t="n">
        <v>2.62918847625877</v>
      </c>
      <c r="Q1902" s="36" t="n">
        <v>194.650848762837</v>
      </c>
    </row>
    <row r="1903" customFormat="false" ht="15" hidden="false" customHeight="false" outlineLevel="0" collapsed="false">
      <c r="A1903" s="2" t="n">
        <v>1899</v>
      </c>
      <c r="B1903" s="35" t="n">
        <v>-0.6997265511534</v>
      </c>
      <c r="C1903" s="35" t="n">
        <v>0.319231756161133</v>
      </c>
      <c r="D1903" s="35" t="n">
        <v>-0.620017074307203</v>
      </c>
      <c r="E1903" s="35" t="n">
        <v>1.08609576735115</v>
      </c>
      <c r="F1903" s="35" t="n">
        <v>-0.218867703778702</v>
      </c>
      <c r="G1903" s="35" t="n">
        <v>0.250572517455659</v>
      </c>
      <c r="H1903" s="35" t="n">
        <v>-1.81843355192949</v>
      </c>
      <c r="I1903" s="35" t="n">
        <v>-0.465583526291581</v>
      </c>
      <c r="J1903" s="35" t="n">
        <v>-1.25217472287091</v>
      </c>
      <c r="K1903" s="35" t="n">
        <v>-0.686162615291044</v>
      </c>
      <c r="L1903" s="35" t="n">
        <v>1.81665572332407</v>
      </c>
      <c r="M1903" s="35" t="n">
        <v>0.349701751069553</v>
      </c>
      <c r="P1903" s="36" t="n">
        <v>197.099085864376</v>
      </c>
    </row>
    <row r="1904" customFormat="false" ht="15" hidden="false" customHeight="false" outlineLevel="0" collapsed="false">
      <c r="A1904" s="2" t="n">
        <v>1900</v>
      </c>
      <c r="B1904" s="35" t="n">
        <v>-0.315940617464255</v>
      </c>
      <c r="C1904" s="35" t="n">
        <v>-0.0360702092799947</v>
      </c>
      <c r="D1904" s="35" t="n">
        <v>1.04072043702804</v>
      </c>
      <c r="E1904" s="35" t="n">
        <v>0.0457008893875791</v>
      </c>
      <c r="F1904" s="35" t="n">
        <v>-1.26494005692752</v>
      </c>
      <c r="G1904" s="35" t="n">
        <v>-0.873931764590187</v>
      </c>
      <c r="H1904" s="35" t="n">
        <v>-0.584143865371786</v>
      </c>
      <c r="I1904" s="35" t="n">
        <v>0.488409159993443</v>
      </c>
      <c r="J1904" s="35" t="n">
        <v>0.477152276269248</v>
      </c>
      <c r="K1904" s="35" t="n">
        <v>1.88577205965609</v>
      </c>
      <c r="L1904" s="35" t="n">
        <v>0.726567782977562</v>
      </c>
      <c r="M1904" s="35" t="n">
        <v>-0.538443354219193</v>
      </c>
    </row>
    <row r="1905" customFormat="false" ht="15" hidden="false" customHeight="false" outlineLevel="0" collapsed="false">
      <c r="A1905" s="2" t="n">
        <v>1901</v>
      </c>
      <c r="B1905" s="35" t="n">
        <v>-0.526965786621348</v>
      </c>
      <c r="C1905" s="35" t="n">
        <v>-0.803087332272694</v>
      </c>
      <c r="D1905" s="35" t="n">
        <v>1.1190460070669</v>
      </c>
      <c r="E1905" s="35" t="n">
        <v>0.403422939134692</v>
      </c>
      <c r="F1905" s="35" t="n">
        <v>-0.430503792329312</v>
      </c>
      <c r="G1905" s="35" t="n">
        <v>-0.00219320244692934</v>
      </c>
      <c r="H1905" s="35" t="n">
        <v>1.48380887797041</v>
      </c>
      <c r="I1905" s="35" t="n">
        <v>-0.528189423196342</v>
      </c>
      <c r="J1905" s="35" t="n">
        <v>-0.0762909759014284</v>
      </c>
      <c r="K1905" s="35" t="n">
        <v>1.07796152403664</v>
      </c>
      <c r="L1905" s="35" t="n">
        <v>0.434685782207056</v>
      </c>
      <c r="M1905" s="35" t="n">
        <v>0.4252959033457</v>
      </c>
      <c r="Q1905" s="36" t="n">
        <v>60.4874652589815</v>
      </c>
    </row>
    <row r="1906" customFormat="false" ht="15" hidden="false" customHeight="false" outlineLevel="0" collapsed="false">
      <c r="A1906" s="2" t="n">
        <v>1902</v>
      </c>
      <c r="B1906" s="35" t="n">
        <v>1.02722013165282</v>
      </c>
      <c r="C1906" s="35" t="n">
        <v>1.31282990108783</v>
      </c>
      <c r="D1906" s="35" t="n">
        <v>0.661644704723265</v>
      </c>
      <c r="E1906" s="35" t="n">
        <v>-0.524833933070605</v>
      </c>
      <c r="F1906" s="35" t="n">
        <v>1.20055070649249</v>
      </c>
      <c r="G1906" s="35" t="n">
        <v>0.0112071123267921</v>
      </c>
      <c r="H1906" s="35" t="n">
        <v>0.651939792265579</v>
      </c>
      <c r="I1906" s="35" t="n">
        <v>-2.7175476328692</v>
      </c>
      <c r="J1906" s="35" t="n">
        <v>1.16763851071837</v>
      </c>
      <c r="K1906" s="35" t="n">
        <v>-0.298686820699784</v>
      </c>
      <c r="L1906" s="35" t="n">
        <v>0.0123896390769381</v>
      </c>
      <c r="M1906" s="35" t="n">
        <v>0.60114681245292</v>
      </c>
    </row>
    <row r="1907" customFormat="false" ht="15" hidden="false" customHeight="false" outlineLevel="0" collapsed="false">
      <c r="A1907" s="2" t="n">
        <v>1903</v>
      </c>
      <c r="B1907" s="35" t="n">
        <v>-0.011361729179135</v>
      </c>
      <c r="C1907" s="35" t="n">
        <v>-0.402040290310067</v>
      </c>
      <c r="D1907" s="35" t="n">
        <v>-0.274003981330598</v>
      </c>
      <c r="E1907" s="35" t="n">
        <v>-0.307632742743811</v>
      </c>
      <c r="F1907" s="35" t="n">
        <v>1.28782501696493</v>
      </c>
      <c r="G1907" s="35" t="n">
        <v>-0.3779651011817</v>
      </c>
      <c r="H1907" s="35" t="n">
        <v>0.197244531166054</v>
      </c>
      <c r="I1907" s="35" t="n">
        <v>0.915263371522317</v>
      </c>
      <c r="J1907" s="35" t="n">
        <v>-1.4754684492086</v>
      </c>
      <c r="K1907" s="35" t="n">
        <v>2.69250747216661</v>
      </c>
      <c r="L1907" s="35" t="n">
        <v>0.404492755059709</v>
      </c>
      <c r="M1907" s="35" t="n">
        <v>-0.986181879602841</v>
      </c>
      <c r="W1907" s="36" t="n">
        <v>152.76419490313</v>
      </c>
    </row>
    <row r="1908" customFormat="false" ht="15" hidden="false" customHeight="false" outlineLevel="0" collapsed="false">
      <c r="A1908" s="2" t="n">
        <v>1904</v>
      </c>
      <c r="B1908" s="35" t="n">
        <v>-0.407423434165418</v>
      </c>
      <c r="C1908" s="35" t="n">
        <v>-1.29709770511798</v>
      </c>
      <c r="D1908" s="35" t="n">
        <v>0.672475722543131</v>
      </c>
      <c r="E1908" s="35" t="n">
        <v>0.992759831821985</v>
      </c>
      <c r="F1908" s="35" t="n">
        <v>1.86353560325061</v>
      </c>
      <c r="G1908" s="35" t="n">
        <v>0.14936553724507</v>
      </c>
      <c r="H1908" s="35" t="n">
        <v>-0.628446535807216</v>
      </c>
      <c r="I1908" s="35" t="n">
        <v>-0.138675389800618</v>
      </c>
      <c r="J1908" s="35" t="n">
        <v>1.24255892659745</v>
      </c>
      <c r="K1908" s="35" t="n">
        <v>-0.0122818923304653</v>
      </c>
      <c r="L1908" s="35" t="n">
        <v>0.46878479917774</v>
      </c>
      <c r="M1908" s="35" t="n">
        <v>0.855702943445919</v>
      </c>
      <c r="N1908" s="36" t="n">
        <v>62.1678542809452</v>
      </c>
    </row>
    <row r="1909" customFormat="false" ht="15" hidden="false" customHeight="false" outlineLevel="0" collapsed="false">
      <c r="A1909" s="2" t="n">
        <v>1905</v>
      </c>
      <c r="B1909" s="35" t="n">
        <v>0.409265411629764</v>
      </c>
      <c r="C1909" s="35" t="n">
        <v>1.4171153296117</v>
      </c>
      <c r="D1909" s="35" t="n">
        <v>0.0758061192753363</v>
      </c>
      <c r="E1909" s="35" t="n">
        <v>-0.470445834501695</v>
      </c>
      <c r="F1909" s="35" t="n">
        <v>-0.968358272691424</v>
      </c>
      <c r="G1909" s="35" t="n">
        <v>-0.0378091166218805</v>
      </c>
      <c r="H1909" s="35" t="n">
        <v>-0.464368739513154</v>
      </c>
      <c r="I1909" s="35" t="n">
        <v>1.07625324580478</v>
      </c>
      <c r="J1909" s="35" t="n">
        <v>-0.881507734916694</v>
      </c>
      <c r="K1909" s="35" t="n">
        <v>0.0937442945650524</v>
      </c>
      <c r="L1909" s="35" t="n">
        <v>-1.12741676646552</v>
      </c>
      <c r="M1909" s="35" t="n">
        <v>1.35204248647126</v>
      </c>
    </row>
    <row r="1910" customFormat="false" ht="15" hidden="false" customHeight="false" outlineLevel="0" collapsed="false">
      <c r="A1910" s="2" t="n">
        <v>1906</v>
      </c>
      <c r="B1910" s="35" t="n">
        <v>0.409728408705745</v>
      </c>
      <c r="C1910" s="35" t="n">
        <v>-0.541918955939261</v>
      </c>
      <c r="D1910" s="35" t="n">
        <v>0.507297830279797</v>
      </c>
      <c r="E1910" s="35" t="n">
        <v>-1.40492574610636</v>
      </c>
      <c r="F1910" s="35" t="n">
        <v>0.588063867694199</v>
      </c>
      <c r="G1910" s="35" t="n">
        <v>0.297429837288983</v>
      </c>
      <c r="H1910" s="35" t="n">
        <v>-0.322661979049872</v>
      </c>
      <c r="I1910" s="35" t="n">
        <v>0.751273269709224</v>
      </c>
      <c r="J1910" s="35" t="n">
        <v>-0.382710121764051</v>
      </c>
      <c r="K1910" s="35" t="n">
        <v>1.19920212471238</v>
      </c>
      <c r="L1910" s="35" t="n">
        <v>0.547593107422266</v>
      </c>
      <c r="M1910" s="35" t="n">
        <v>-0.968260484775082</v>
      </c>
      <c r="N1910" s="36" t="n">
        <v>202.17003381566</v>
      </c>
    </row>
    <row r="1911" customFormat="false" ht="15" hidden="false" customHeight="false" outlineLevel="0" collapsed="false">
      <c r="A1911" s="2" t="n">
        <v>1907</v>
      </c>
      <c r="B1911" s="35" t="n">
        <v>0.610620292542224</v>
      </c>
      <c r="C1911" s="35" t="n">
        <v>0.425954992803247</v>
      </c>
      <c r="D1911" s="35" t="n">
        <v>0.395179383935529</v>
      </c>
      <c r="E1911" s="35" t="n">
        <v>-0.858769624504603</v>
      </c>
      <c r="F1911" s="35" t="n">
        <v>-1.04688998594288</v>
      </c>
      <c r="G1911" s="35" t="n">
        <v>-0.947751376594012</v>
      </c>
      <c r="H1911" s="35" t="n">
        <v>-0.336592432936699</v>
      </c>
      <c r="I1911" s="35" t="n">
        <v>0.00832995785776653</v>
      </c>
      <c r="J1911" s="35" t="n">
        <v>0.894817837665094</v>
      </c>
      <c r="K1911" s="35" t="n">
        <v>1.638869619673</v>
      </c>
      <c r="L1911" s="35" t="n">
        <v>2.11361342851629</v>
      </c>
      <c r="M1911" s="35" t="n">
        <v>-1.68854828916498</v>
      </c>
    </row>
    <row r="1912" customFormat="false" ht="15" hidden="false" customHeight="false" outlineLevel="0" collapsed="false">
      <c r="A1912" s="2" t="n">
        <v>1908</v>
      </c>
      <c r="B1912" s="35" t="n">
        <v>1.00672099308537</v>
      </c>
      <c r="C1912" s="35" t="n">
        <v>1.13496321739141</v>
      </c>
      <c r="D1912" s="35" t="n">
        <v>0.0564601073921356</v>
      </c>
      <c r="E1912" s="35" t="n">
        <v>-0.856677989539119</v>
      </c>
      <c r="F1912" s="35" t="n">
        <v>-0.560672366902765</v>
      </c>
      <c r="G1912" s="35" t="n">
        <v>0.626129856898991</v>
      </c>
      <c r="H1912" s="35" t="n">
        <v>-0.120594191457009</v>
      </c>
      <c r="I1912" s="35" t="n">
        <v>-0.340089100265571</v>
      </c>
      <c r="J1912" s="35" t="n">
        <v>0.403036308822396</v>
      </c>
      <c r="K1912" s="35" t="n">
        <v>-1.56259963817699</v>
      </c>
      <c r="L1912" s="35" t="n">
        <v>0.602075238393694</v>
      </c>
      <c r="M1912" s="35" t="n">
        <v>-0.556109075038462</v>
      </c>
    </row>
    <row r="1913" customFormat="false" ht="15" hidden="false" customHeight="false" outlineLevel="0" collapsed="false">
      <c r="A1913" s="2" t="n">
        <v>1909</v>
      </c>
      <c r="B1913" s="35" t="n">
        <v>-0.747055867801025</v>
      </c>
      <c r="C1913" s="35" t="n">
        <v>0.343933432805268</v>
      </c>
      <c r="D1913" s="35" t="n">
        <v>-0.89096350984933</v>
      </c>
      <c r="E1913" s="35" t="n">
        <v>-0.277696538313203</v>
      </c>
      <c r="F1913" s="35" t="n">
        <v>-0.297247183624573</v>
      </c>
      <c r="G1913" s="35" t="n">
        <v>-1.42432635947107</v>
      </c>
      <c r="H1913" s="35" t="n">
        <v>-0.315481132249885</v>
      </c>
      <c r="I1913" s="35" t="n">
        <v>-1.4235050454166</v>
      </c>
      <c r="J1913" s="35" t="n">
        <v>-1.09714656992343</v>
      </c>
      <c r="K1913" s="35" t="n">
        <v>-0.268916411543465</v>
      </c>
      <c r="L1913" s="35" t="n">
        <v>0.295291655078503</v>
      </c>
      <c r="M1913" s="35" t="n">
        <v>0.126000739725564</v>
      </c>
    </row>
    <row r="1914" customFormat="false" ht="15" hidden="false" customHeight="false" outlineLevel="0" collapsed="false">
      <c r="A1914" s="2" t="n">
        <v>1910</v>
      </c>
      <c r="B1914" s="35" t="n">
        <v>-0.542450576052762</v>
      </c>
      <c r="C1914" s="35" t="n">
        <v>-0.94511097889405</v>
      </c>
      <c r="D1914" s="35" t="n">
        <v>1.69734416497783</v>
      </c>
      <c r="E1914" s="35" t="n">
        <v>-2.31058823620636</v>
      </c>
      <c r="F1914" s="35" t="n">
        <v>-1.77560568888591</v>
      </c>
      <c r="G1914" s="35" t="n">
        <v>0.60554828329277</v>
      </c>
      <c r="H1914" s="35" t="n">
        <v>-0.29228368024345</v>
      </c>
      <c r="I1914" s="35" t="n">
        <v>-1.03740739399356</v>
      </c>
      <c r="J1914" s="35" t="n">
        <v>-0.390707420121445</v>
      </c>
      <c r="K1914" s="35" t="n">
        <v>0.0912752212925552</v>
      </c>
      <c r="L1914" s="35" t="n">
        <v>0.323375688491554</v>
      </c>
      <c r="M1914" s="35" t="n">
        <v>1.19348912650845</v>
      </c>
    </row>
    <row r="1915" customFormat="false" ht="15" hidden="false" customHeight="false" outlineLevel="0" collapsed="false">
      <c r="A1915" s="2" t="n">
        <v>1911</v>
      </c>
      <c r="B1915" s="35" t="n">
        <v>1.13694715082263</v>
      </c>
      <c r="C1915" s="35" t="n">
        <v>0.99793609386598</v>
      </c>
      <c r="D1915" s="35" t="n">
        <v>-1.61503769161903</v>
      </c>
      <c r="E1915" s="35" t="n">
        <v>1.13774878554775</v>
      </c>
      <c r="F1915" s="35" t="n">
        <v>2.32084449254695</v>
      </c>
      <c r="G1915" s="35" t="n">
        <v>1.32520434135969</v>
      </c>
      <c r="H1915" s="35" t="n">
        <v>-0.865676819104326</v>
      </c>
      <c r="I1915" s="35" t="n">
        <v>-0.937157916724509</v>
      </c>
      <c r="J1915" s="35" t="n">
        <v>0.498746717216232</v>
      </c>
      <c r="K1915" s="35" t="n">
        <v>-0.130404336279219</v>
      </c>
      <c r="L1915" s="35" t="n">
        <v>0.0999502091649731</v>
      </c>
      <c r="M1915" s="35" t="n">
        <v>0.585476965417304</v>
      </c>
    </row>
    <row r="1916" customFormat="false" ht="15" hidden="false" customHeight="false" outlineLevel="0" collapsed="false">
      <c r="A1916" s="2" t="n">
        <v>1912</v>
      </c>
      <c r="B1916" s="35" t="n">
        <v>-0.685630697749717</v>
      </c>
      <c r="C1916" s="35" t="n">
        <v>-0.759840993408711</v>
      </c>
      <c r="D1916" s="35" t="n">
        <v>-1.78871519685039</v>
      </c>
      <c r="E1916" s="35" t="n">
        <v>-0.600184686579884</v>
      </c>
      <c r="F1916" s="35" t="n">
        <v>2.28737586678241</v>
      </c>
      <c r="G1916" s="35" t="n">
        <v>-0.268778086762273</v>
      </c>
      <c r="H1916" s="35" t="n">
        <v>0.908992423247918</v>
      </c>
      <c r="I1916" s="35" t="n">
        <v>2.77387163632133</v>
      </c>
      <c r="J1916" s="35" t="n">
        <v>0.0884064084397034</v>
      </c>
      <c r="K1916" s="35" t="n">
        <v>1.25918460255563</v>
      </c>
      <c r="L1916" s="35" t="n">
        <v>0.446852878273431</v>
      </c>
      <c r="M1916" s="35" t="n">
        <v>-1.31873949001022</v>
      </c>
    </row>
    <row r="1917" customFormat="false" ht="15" hidden="false" customHeight="false" outlineLevel="0" collapsed="false">
      <c r="A1917" s="2" t="n">
        <v>1913</v>
      </c>
      <c r="B1917" s="35" t="n">
        <v>0.714101002946809</v>
      </c>
      <c r="C1917" s="35" t="n">
        <v>0.481706816666336</v>
      </c>
      <c r="D1917" s="35" t="n">
        <v>-1.20539058348117</v>
      </c>
      <c r="E1917" s="35" t="n">
        <v>-1.22843083951221</v>
      </c>
      <c r="F1917" s="35" t="n">
        <v>0.226077378916574</v>
      </c>
      <c r="G1917" s="35" t="n">
        <v>-0.571862847562012</v>
      </c>
      <c r="H1917" s="35" t="n">
        <v>-0.817264073010557</v>
      </c>
      <c r="I1917" s="35" t="n">
        <v>1.2626551158186</v>
      </c>
      <c r="J1917" s="35" t="n">
        <v>0.812050685482867</v>
      </c>
      <c r="K1917" s="35" t="n">
        <v>-0.110715923770729</v>
      </c>
      <c r="L1917" s="35" t="n">
        <v>-1.79197952393287</v>
      </c>
      <c r="M1917" s="35" t="n">
        <v>-0.0368952416481147</v>
      </c>
      <c r="V1917" s="36" t="n">
        <v>144.683617788844</v>
      </c>
    </row>
    <row r="1918" customFormat="false" ht="15" hidden="false" customHeight="false" outlineLevel="0" collapsed="false">
      <c r="A1918" s="2" t="n">
        <v>1914</v>
      </c>
      <c r="B1918" s="35" t="n">
        <v>-2.20865326572873</v>
      </c>
      <c r="C1918" s="35" t="n">
        <v>1.26454768258657</v>
      </c>
      <c r="D1918" s="35" t="n">
        <v>1.15352244390304</v>
      </c>
      <c r="E1918" s="35" t="n">
        <v>0.0177488025702959</v>
      </c>
      <c r="F1918" s="35" t="n">
        <v>1.10921221637299</v>
      </c>
      <c r="G1918" s="35" t="n">
        <v>-1.01692325055763</v>
      </c>
      <c r="H1918" s="35" t="n">
        <v>-0.679739538020986</v>
      </c>
      <c r="I1918" s="35" t="n">
        <v>2.95653966611699</v>
      </c>
      <c r="J1918" s="35" t="n">
        <v>0.47619785230757</v>
      </c>
      <c r="K1918" s="35" t="n">
        <v>0.030199900503417</v>
      </c>
      <c r="L1918" s="35" t="n">
        <v>1.27777893198378</v>
      </c>
      <c r="M1918" s="35" t="n">
        <v>1.14490203623789</v>
      </c>
    </row>
    <row r="1919" customFormat="false" ht="15" hidden="false" customHeight="false" outlineLevel="0" collapsed="false">
      <c r="A1919" s="2" t="n">
        <v>1915</v>
      </c>
      <c r="B1919" s="35" t="n">
        <v>-0.0194441426875144</v>
      </c>
      <c r="C1919" s="35" t="n">
        <v>0.918680348414481</v>
      </c>
      <c r="D1919" s="35" t="n">
        <v>1.00277506220744</v>
      </c>
      <c r="E1919" s="35" t="n">
        <v>0.12151660820142</v>
      </c>
      <c r="F1919" s="35" t="n">
        <v>1.00439110205812</v>
      </c>
      <c r="G1919" s="35" t="n">
        <v>-0.590257521605798</v>
      </c>
      <c r="H1919" s="35" t="n">
        <v>0.280036534302579</v>
      </c>
      <c r="I1919" s="35" t="n">
        <v>-0.78036661344293</v>
      </c>
      <c r="J1919" s="35" t="n">
        <v>1.34881286968533</v>
      </c>
      <c r="K1919" s="35" t="n">
        <v>-0.402570591370898</v>
      </c>
      <c r="L1919" s="35" t="n">
        <v>-1.0995423816253</v>
      </c>
      <c r="M1919" s="35" t="n">
        <v>1.51135504427275</v>
      </c>
    </row>
    <row r="1920" customFormat="false" ht="15" hidden="false" customHeight="false" outlineLevel="0" collapsed="false">
      <c r="A1920" s="2" t="n">
        <v>1916</v>
      </c>
      <c r="B1920" s="35" t="n">
        <v>-0.859276102630087</v>
      </c>
      <c r="C1920" s="35" t="n">
        <v>0.704439165800712</v>
      </c>
      <c r="D1920" s="35" t="n">
        <v>1.026550411055</v>
      </c>
      <c r="E1920" s="35" t="n">
        <v>1.43046620848107</v>
      </c>
      <c r="F1920" s="35" t="n">
        <v>-0.968850043448816</v>
      </c>
      <c r="G1920" s="35" t="n">
        <v>-1.45224221328858</v>
      </c>
      <c r="H1920" s="35" t="n">
        <v>-1.65541414249147</v>
      </c>
      <c r="I1920" s="35" t="n">
        <v>-0.231642516318496</v>
      </c>
      <c r="J1920" s="35" t="n">
        <v>0.143941101490384</v>
      </c>
      <c r="K1920" s="35" t="n">
        <v>0.140878376332226</v>
      </c>
      <c r="L1920" s="35" t="n">
        <v>0.913893121180641</v>
      </c>
      <c r="M1920" s="35" t="n">
        <v>-1.78738230810498</v>
      </c>
      <c r="N1920" s="36" t="n">
        <v>51.8438394869987</v>
      </c>
    </row>
    <row r="1921" customFormat="false" ht="15" hidden="false" customHeight="false" outlineLevel="0" collapsed="false">
      <c r="A1921" s="2" t="n">
        <v>1917</v>
      </c>
      <c r="B1921" s="35" t="n">
        <v>-0.212145337239127</v>
      </c>
      <c r="C1921" s="35" t="n">
        <v>-0.944506043920687</v>
      </c>
      <c r="D1921" s="35" t="n">
        <v>-0.257121579939694</v>
      </c>
      <c r="E1921" s="35" t="n">
        <v>0.538752558658517</v>
      </c>
      <c r="F1921" s="35" t="n">
        <v>-0.0287845105664864</v>
      </c>
      <c r="G1921" s="35" t="n">
        <v>-0.84704677070726</v>
      </c>
      <c r="H1921" s="35" t="n">
        <v>-0.924174442085056</v>
      </c>
      <c r="I1921" s="35" t="n">
        <v>-0.120080688433568</v>
      </c>
      <c r="J1921" s="35" t="n">
        <v>0.840087843989625</v>
      </c>
      <c r="K1921" s="35" t="n">
        <v>0.493192141804964</v>
      </c>
      <c r="L1921" s="35" t="n">
        <v>-1.00648046091132</v>
      </c>
      <c r="M1921" s="35" t="n">
        <v>-1.26894829232021</v>
      </c>
      <c r="Q1921" s="36" t="n">
        <v>112.259169019802</v>
      </c>
    </row>
    <row r="1922" customFormat="false" ht="15" hidden="false" customHeight="false" outlineLevel="0" collapsed="false">
      <c r="A1922" s="2" t="n">
        <v>1918</v>
      </c>
      <c r="B1922" s="35" t="n">
        <v>0.404676134447719</v>
      </c>
      <c r="C1922" s="35" t="n">
        <v>-0.696074152057827</v>
      </c>
      <c r="D1922" s="35" t="n">
        <v>0.319365552600214</v>
      </c>
      <c r="E1922" s="35" t="n">
        <v>-0.332646302146109</v>
      </c>
      <c r="F1922" s="35" t="n">
        <v>0.898303132202641</v>
      </c>
      <c r="G1922" s="35" t="n">
        <v>-0.100706805071766</v>
      </c>
      <c r="H1922" s="35" t="n">
        <v>-0.144395683347181</v>
      </c>
      <c r="I1922" s="35" t="n">
        <v>1.552140835746</v>
      </c>
      <c r="J1922" s="35" t="n">
        <v>0.220256371571818</v>
      </c>
      <c r="K1922" s="35" t="n">
        <v>-0.267380841777248</v>
      </c>
      <c r="L1922" s="35" t="n">
        <v>0.0260919386541936</v>
      </c>
      <c r="M1922" s="35" t="n">
        <v>-1.3964843848739</v>
      </c>
    </row>
    <row r="1923" customFormat="false" ht="15" hidden="false" customHeight="false" outlineLevel="0" collapsed="false">
      <c r="A1923" s="2" t="n">
        <v>1919</v>
      </c>
      <c r="B1923" s="35" t="n">
        <v>-1.97733399826208</v>
      </c>
      <c r="C1923" s="35" t="n">
        <v>-1.31126008665214</v>
      </c>
      <c r="D1923" s="35" t="n">
        <v>0.250239105018085</v>
      </c>
      <c r="E1923" s="35" t="n">
        <v>-1.68963087825369</v>
      </c>
      <c r="F1923" s="35" t="n">
        <v>1.79383275636542</v>
      </c>
      <c r="G1923" s="35" t="n">
        <v>-2.167500855225</v>
      </c>
      <c r="H1923" s="35" t="n">
        <v>-0.504832379472191</v>
      </c>
      <c r="I1923" s="35" t="n">
        <v>-0.908064803115721</v>
      </c>
      <c r="J1923" s="35" t="n">
        <v>1.29238347564817</v>
      </c>
      <c r="K1923" s="35" t="n">
        <v>1.35665804947929</v>
      </c>
      <c r="L1923" s="35" t="n">
        <v>-0.887833046502785</v>
      </c>
      <c r="M1923" s="35" t="n">
        <v>0.856249941197166</v>
      </c>
      <c r="R1923" s="36" t="n">
        <v>234.115406103212</v>
      </c>
    </row>
    <row r="1924" customFormat="false" ht="15" hidden="false" customHeight="false" outlineLevel="0" collapsed="false">
      <c r="A1924" s="2" t="n">
        <v>1920</v>
      </c>
      <c r="B1924" s="35" t="n">
        <v>-1.53596804129613</v>
      </c>
      <c r="C1924" s="35" t="n">
        <v>0.586522379306515</v>
      </c>
      <c r="D1924" s="35" t="n">
        <v>-1.37446063213536</v>
      </c>
      <c r="E1924" s="35" t="n">
        <v>0.00846447828754013</v>
      </c>
      <c r="F1924" s="35" t="n">
        <v>1.12574044315948</v>
      </c>
      <c r="G1924" s="35" t="n">
        <v>-0.791072483258779</v>
      </c>
      <c r="H1924" s="35" t="n">
        <v>0.623924841909249</v>
      </c>
      <c r="I1924" s="35" t="n">
        <v>0.757317992530898</v>
      </c>
      <c r="J1924" s="35" t="n">
        <v>-1.7259802113905</v>
      </c>
      <c r="K1924" s="35" t="n">
        <v>-1.07654189192414</v>
      </c>
      <c r="L1924" s="35" t="n">
        <v>0.38434619400131</v>
      </c>
      <c r="M1924" s="35" t="n">
        <v>-1.78583396195702</v>
      </c>
    </row>
    <row r="1925" customFormat="false" ht="15" hidden="false" customHeight="false" outlineLevel="0" collapsed="false">
      <c r="A1925" s="2" t="n">
        <v>1921</v>
      </c>
      <c r="B1925" s="35" t="n">
        <v>-0.0384834756491643</v>
      </c>
      <c r="C1925" s="35" t="n">
        <v>0.0723181183561157</v>
      </c>
      <c r="D1925" s="35" t="n">
        <v>-0.106726219610938</v>
      </c>
      <c r="E1925" s="35" t="n">
        <v>-0.148001957148272</v>
      </c>
      <c r="F1925" s="35" t="n">
        <v>0.624171958822344</v>
      </c>
      <c r="G1925" s="35" t="n">
        <v>0.20655888249243</v>
      </c>
      <c r="H1925" s="35" t="n">
        <v>-1.13966014195516</v>
      </c>
      <c r="I1925" s="35" t="n">
        <v>-0.248401241085449</v>
      </c>
      <c r="J1925" s="35" t="n">
        <v>0.141236895036343</v>
      </c>
      <c r="K1925" s="35" t="n">
        <v>0.314142560858986</v>
      </c>
      <c r="L1925" s="35" t="n">
        <v>0.0354591642228674</v>
      </c>
      <c r="M1925" s="35" t="n">
        <v>-0.52859310870322</v>
      </c>
    </row>
    <row r="1926" customFormat="false" ht="15" hidden="false" customHeight="false" outlineLevel="0" collapsed="false">
      <c r="A1926" s="2" t="n">
        <v>1922</v>
      </c>
      <c r="B1926" s="35" t="n">
        <v>-1.19082351434327</v>
      </c>
      <c r="C1926" s="35" t="n">
        <v>-1.72530922324782</v>
      </c>
      <c r="D1926" s="35" t="n">
        <v>-0.0695240206678336</v>
      </c>
      <c r="E1926" s="35" t="n">
        <v>-0.266009293989674</v>
      </c>
      <c r="F1926" s="35" t="n">
        <v>1.01089839272528</v>
      </c>
      <c r="G1926" s="35" t="n">
        <v>1.1868743683772</v>
      </c>
      <c r="H1926" s="35" t="n">
        <v>0.433682056344709</v>
      </c>
      <c r="I1926" s="35" t="n">
        <v>0.22979461912565</v>
      </c>
      <c r="J1926" s="35" t="n">
        <v>-0.113893629714677</v>
      </c>
      <c r="K1926" s="35" t="n">
        <v>0.0317481556281949</v>
      </c>
      <c r="L1926" s="35" t="n">
        <v>-0.00565825007627742</v>
      </c>
      <c r="M1926" s="35" t="n">
        <v>0.284218391812516</v>
      </c>
      <c r="P1926" s="36" t="n">
        <v>160.097374468777</v>
      </c>
      <c r="R1926" s="36" t="n">
        <v>116.390030794574</v>
      </c>
      <c r="T1926" s="36" t="n">
        <v>92.0755211130418</v>
      </c>
    </row>
    <row r="1927" customFormat="false" ht="15" hidden="false" customHeight="false" outlineLevel="0" collapsed="false">
      <c r="A1927" s="2" t="n">
        <v>1923</v>
      </c>
      <c r="B1927" s="35" t="n">
        <v>0.217729927980053</v>
      </c>
      <c r="C1927" s="35" t="n">
        <v>-0.482470215338854</v>
      </c>
      <c r="D1927" s="35" t="n">
        <v>-0.442067412596057</v>
      </c>
      <c r="E1927" s="35" t="n">
        <v>-0.380881771352041</v>
      </c>
      <c r="F1927" s="35" t="n">
        <v>1.41618000622143</v>
      </c>
      <c r="G1927" s="35" t="n">
        <v>-0.747722182831492</v>
      </c>
      <c r="H1927" s="35" t="n">
        <v>1.1182155083783</v>
      </c>
      <c r="I1927" s="35" t="n">
        <v>2.38901084072435</v>
      </c>
      <c r="J1927" s="35" t="n">
        <v>0.417542227924079</v>
      </c>
      <c r="K1927" s="35" t="n">
        <v>-1.33603441125399</v>
      </c>
      <c r="L1927" s="35" t="n">
        <v>0.740795930133901</v>
      </c>
      <c r="M1927" s="35" t="n">
        <v>0.409957447942607</v>
      </c>
    </row>
    <row r="1928" customFormat="false" ht="15" hidden="false" customHeight="false" outlineLevel="0" collapsed="false">
      <c r="A1928" s="2" t="n">
        <v>1924</v>
      </c>
      <c r="B1928" s="35" t="n">
        <v>0.0618382504652226</v>
      </c>
      <c r="C1928" s="35" t="n">
        <v>1.17021253026797</v>
      </c>
      <c r="D1928" s="35" t="n">
        <v>1.66262579516498</v>
      </c>
      <c r="E1928" s="35" t="n">
        <v>-0.483846563787545</v>
      </c>
      <c r="F1928" s="35" t="n">
        <v>0.541070566231931</v>
      </c>
      <c r="G1928" s="35" t="n">
        <v>-1.10571012244951</v>
      </c>
      <c r="H1928" s="35" t="n">
        <v>0.842152321212107</v>
      </c>
      <c r="I1928" s="35" t="n">
        <v>-0.529901707592982</v>
      </c>
      <c r="J1928" s="35" t="n">
        <v>-0.361842329105707</v>
      </c>
      <c r="K1928" s="35" t="n">
        <v>-1.69566918747671</v>
      </c>
      <c r="L1928" s="35" t="n">
        <v>-0.73050274567264</v>
      </c>
      <c r="M1928" s="35" t="n">
        <v>0.734933817352057</v>
      </c>
    </row>
    <row r="1929" customFormat="false" ht="15" hidden="false" customHeight="false" outlineLevel="0" collapsed="false">
      <c r="A1929" s="2" t="n">
        <v>1925</v>
      </c>
      <c r="B1929" s="35" t="n">
        <v>-1.05834391636044</v>
      </c>
      <c r="C1929" s="35" t="n">
        <v>0.495700971028206</v>
      </c>
      <c r="D1929" s="35" t="n">
        <v>-1.18439735245622</v>
      </c>
      <c r="E1929" s="35" t="n">
        <v>0.549208090624246</v>
      </c>
      <c r="F1929" s="35" t="n">
        <v>0.388814931026655</v>
      </c>
      <c r="G1929" s="35" t="n">
        <v>-0.723591839728507</v>
      </c>
      <c r="H1929" s="35" t="n">
        <v>-1.70892588221577</v>
      </c>
      <c r="I1929" s="35" t="n">
        <v>-0.83195960818853</v>
      </c>
      <c r="J1929" s="35" t="n">
        <v>2.82238034998495</v>
      </c>
      <c r="K1929" s="35" t="n">
        <v>0.592144454063297</v>
      </c>
      <c r="L1929" s="35" t="n">
        <v>0.285072675514506</v>
      </c>
      <c r="M1929" s="35" t="n">
        <v>0.277753622703259</v>
      </c>
    </row>
    <row r="1930" customFormat="false" ht="15" hidden="false" customHeight="false" outlineLevel="0" collapsed="false">
      <c r="A1930" s="2" t="n">
        <v>1926</v>
      </c>
      <c r="B1930" s="35" t="n">
        <v>0.912621470131308</v>
      </c>
      <c r="C1930" s="35" t="n">
        <v>-1.25173600722798</v>
      </c>
      <c r="D1930" s="35" t="n">
        <v>0.837248846497666</v>
      </c>
      <c r="E1930" s="35" t="n">
        <v>1.12521006563226</v>
      </c>
      <c r="F1930" s="35" t="n">
        <v>-1.29045151850729</v>
      </c>
      <c r="G1930" s="35" t="n">
        <v>-0.102342308074789</v>
      </c>
      <c r="H1930" s="35" t="n">
        <v>-1.35323826600173</v>
      </c>
      <c r="I1930" s="35" t="n">
        <v>0.888794192004177</v>
      </c>
      <c r="J1930" s="35" t="n">
        <v>0.188349881575627</v>
      </c>
      <c r="K1930" s="35" t="n">
        <v>-0.508948534790313</v>
      </c>
      <c r="L1930" s="35" t="n">
        <v>-0.306349148781159</v>
      </c>
      <c r="M1930" s="35" t="n">
        <v>-0.481227464159993</v>
      </c>
    </row>
    <row r="1931" customFormat="false" ht="15" hidden="false" customHeight="false" outlineLevel="0" collapsed="false">
      <c r="A1931" s="2" t="n">
        <v>1927</v>
      </c>
      <c r="B1931" s="35" t="n">
        <v>0.706872889748305</v>
      </c>
      <c r="C1931" s="35" t="n">
        <v>-0.305729494398281</v>
      </c>
      <c r="D1931" s="35" t="n">
        <v>-1.01802268302916</v>
      </c>
      <c r="E1931" s="35" t="n">
        <v>0.182589811786687</v>
      </c>
      <c r="F1931" s="35" t="n">
        <v>-0.683744795181701</v>
      </c>
      <c r="G1931" s="35" t="n">
        <v>-0.409005256535309</v>
      </c>
      <c r="H1931" s="35" t="n">
        <v>-0.309643711403173</v>
      </c>
      <c r="I1931" s="35" t="n">
        <v>1.4399260075948</v>
      </c>
      <c r="J1931" s="35" t="n">
        <v>-0.0414738200987401</v>
      </c>
      <c r="K1931" s="35" t="n">
        <v>-1.34810593418498</v>
      </c>
      <c r="L1931" s="35" t="n">
        <v>1.65414023851904</v>
      </c>
      <c r="M1931" s="35" t="n">
        <v>0.165572317553804</v>
      </c>
      <c r="W1931" s="36" t="n">
        <v>182.592217175657</v>
      </c>
    </row>
    <row r="1932" customFormat="false" ht="15" hidden="false" customHeight="false" outlineLevel="0" collapsed="false">
      <c r="A1932" s="2" t="n">
        <v>1928</v>
      </c>
      <c r="B1932" s="35" t="n">
        <v>0.422924598629487</v>
      </c>
      <c r="C1932" s="35" t="n">
        <v>0.461053235472296</v>
      </c>
      <c r="D1932" s="35" t="n">
        <v>-0.975849364340914</v>
      </c>
      <c r="E1932" s="35" t="n">
        <v>-2.27768408864111</v>
      </c>
      <c r="F1932" s="35" t="n">
        <v>-0.980457578263627</v>
      </c>
      <c r="G1932" s="35" t="n">
        <v>-2.31148127642686</v>
      </c>
      <c r="H1932" s="35" t="n">
        <v>-0.967663383346614</v>
      </c>
      <c r="I1932" s="35" t="n">
        <v>-0.451860529535923</v>
      </c>
      <c r="J1932" s="35" t="n">
        <v>-0.67667847802522</v>
      </c>
      <c r="K1932" s="35" t="n">
        <v>-1.34879451228825</v>
      </c>
      <c r="L1932" s="35" t="n">
        <v>-0.411555484529164</v>
      </c>
      <c r="M1932" s="35" t="n">
        <v>1.32378604590891</v>
      </c>
      <c r="V1932" s="36" t="n">
        <v>132.004307101805</v>
      </c>
    </row>
    <row r="1933" customFormat="false" ht="15" hidden="false" customHeight="false" outlineLevel="0" collapsed="false">
      <c r="A1933" s="2" t="n">
        <v>1929</v>
      </c>
      <c r="B1933" s="35" t="n">
        <v>-0.586293070607774</v>
      </c>
      <c r="C1933" s="35" t="n">
        <v>0.727740380790865</v>
      </c>
      <c r="D1933" s="35" t="n">
        <v>0.525595326760223</v>
      </c>
      <c r="E1933" s="35" t="n">
        <v>-0.406942531739177</v>
      </c>
      <c r="F1933" s="35" t="n">
        <v>0.386949419265997</v>
      </c>
      <c r="G1933" s="35" t="n">
        <v>0.166767830956549</v>
      </c>
      <c r="H1933" s="35" t="n">
        <v>1.01922072909934</v>
      </c>
      <c r="I1933" s="35" t="n">
        <v>-1.80699315182757</v>
      </c>
      <c r="J1933" s="35" t="n">
        <v>-0.0916532626804297</v>
      </c>
      <c r="K1933" s="35" t="n">
        <v>1.93739349427766</v>
      </c>
      <c r="L1933" s="35" t="n">
        <v>-1.24831107334109</v>
      </c>
      <c r="M1933" s="35" t="n">
        <v>-0.865906988809665</v>
      </c>
      <c r="N1933" s="36" t="n">
        <v>245.454243876218</v>
      </c>
      <c r="Y1933" s="36" t="n">
        <v>73.8937242489676</v>
      </c>
    </row>
    <row r="1934" customFormat="false" ht="15" hidden="false" customHeight="false" outlineLevel="0" collapsed="false">
      <c r="A1934" s="2" t="n">
        <v>1930</v>
      </c>
      <c r="B1934" s="35" t="n">
        <v>-0.558841668593197</v>
      </c>
      <c r="C1934" s="35" t="n">
        <v>0.0842037135239761</v>
      </c>
      <c r="D1934" s="35" t="n">
        <v>0.162967586226905</v>
      </c>
      <c r="E1934" s="35" t="n">
        <v>-0.36729118452864</v>
      </c>
      <c r="F1934" s="35" t="n">
        <v>-0.185407302586756</v>
      </c>
      <c r="G1934" s="35" t="n">
        <v>0.51678053372539</v>
      </c>
      <c r="H1934" s="35" t="n">
        <v>-1.1001840558065</v>
      </c>
      <c r="I1934" s="35" t="n">
        <v>1.37124060584147</v>
      </c>
      <c r="J1934" s="35" t="n">
        <v>-0.388964052923739</v>
      </c>
      <c r="K1934" s="35" t="n">
        <v>-0.562167744753382</v>
      </c>
      <c r="L1934" s="35" t="n">
        <v>1.53694381560374</v>
      </c>
      <c r="M1934" s="35" t="n">
        <v>-1.23152586431635</v>
      </c>
    </row>
    <row r="1935" customFormat="false" ht="15" hidden="false" customHeight="false" outlineLevel="0" collapsed="false">
      <c r="A1935" s="2" t="n">
        <v>1931</v>
      </c>
      <c r="B1935" s="35" t="n">
        <v>-1.43005394074383</v>
      </c>
      <c r="C1935" s="35" t="n">
        <v>-0.0742937600493518</v>
      </c>
      <c r="D1935" s="35" t="n">
        <v>0.220552403383059</v>
      </c>
      <c r="E1935" s="35" t="n">
        <v>-0.0441741296261777</v>
      </c>
      <c r="F1935" s="35" t="n">
        <v>0.891958157682501</v>
      </c>
      <c r="G1935" s="35" t="n">
        <v>0.71858999058925</v>
      </c>
      <c r="H1935" s="35" t="n">
        <v>0.375793336470134</v>
      </c>
      <c r="I1935" s="35" t="n">
        <v>-0.402325770306549</v>
      </c>
      <c r="J1935" s="35" t="n">
        <v>-0.21870179313333</v>
      </c>
      <c r="K1935" s="35" t="n">
        <v>-1.00861064851079</v>
      </c>
      <c r="L1935" s="35" t="n">
        <v>-0.404265491357003</v>
      </c>
      <c r="M1935" s="35" t="n">
        <v>1.27902837476933</v>
      </c>
      <c r="S1935" s="36" t="n">
        <v>101.209605007245</v>
      </c>
    </row>
    <row r="1936" customFormat="false" ht="15" hidden="false" customHeight="false" outlineLevel="0" collapsed="false">
      <c r="A1936" s="2" t="n">
        <v>1932</v>
      </c>
      <c r="B1936" s="35" t="n">
        <v>-2.08264174853267</v>
      </c>
      <c r="C1936" s="35" t="n">
        <v>2.29046769456292</v>
      </c>
      <c r="D1936" s="35" t="n">
        <v>-0.220335342011495</v>
      </c>
      <c r="E1936" s="35" t="n">
        <v>-1.65175808225659</v>
      </c>
      <c r="F1936" s="35" t="n">
        <v>-0.0222608185301518</v>
      </c>
      <c r="G1936" s="35" t="n">
        <v>-0.248090926343261</v>
      </c>
      <c r="H1936" s="35" t="n">
        <v>0.298205284970449</v>
      </c>
      <c r="I1936" s="35" t="n">
        <v>-0.509134530955217</v>
      </c>
      <c r="J1936" s="35" t="n">
        <v>-0.378448916667604</v>
      </c>
      <c r="K1936" s="35" t="n">
        <v>-0.555992614304818</v>
      </c>
      <c r="L1936" s="35" t="n">
        <v>-0.675005942924523</v>
      </c>
      <c r="M1936" s="35" t="n">
        <v>-0.536925647948315</v>
      </c>
    </row>
    <row r="1937" customFormat="false" ht="15" hidden="false" customHeight="false" outlineLevel="0" collapsed="false">
      <c r="A1937" s="2" t="n">
        <v>1933</v>
      </c>
      <c r="B1937" s="35" t="n">
        <v>-0.387941399941514</v>
      </c>
      <c r="C1937" s="35" t="n">
        <v>0.0123269485011078</v>
      </c>
      <c r="D1937" s="35" t="n">
        <v>0.244673508583953</v>
      </c>
      <c r="E1937" s="35" t="n">
        <v>0.346646042348666</v>
      </c>
      <c r="F1937" s="35" t="n">
        <v>-2.69751094905325</v>
      </c>
      <c r="G1937" s="35" t="n">
        <v>-0.980531502093843</v>
      </c>
      <c r="H1937" s="35" t="n">
        <v>-0.280214610819034</v>
      </c>
      <c r="I1937" s="35" t="n">
        <v>1.39153857423134</v>
      </c>
      <c r="J1937" s="35" t="n">
        <v>0.750627887471193</v>
      </c>
      <c r="K1937" s="35" t="n">
        <v>0.590231134387434</v>
      </c>
      <c r="L1937" s="35" t="n">
        <v>-0.754427784799414</v>
      </c>
      <c r="M1937" s="35" t="n">
        <v>0.842071112303802</v>
      </c>
    </row>
    <row r="1938" customFormat="false" ht="15" hidden="false" customHeight="false" outlineLevel="0" collapsed="false">
      <c r="A1938" s="2" t="n">
        <v>1934</v>
      </c>
      <c r="B1938" s="35" t="n">
        <v>0.705820610789845</v>
      </c>
      <c r="C1938" s="35" t="n">
        <v>-2.14311736713507</v>
      </c>
      <c r="D1938" s="35" t="n">
        <v>-0.963710048434097</v>
      </c>
      <c r="E1938" s="35" t="n">
        <v>1.02796938621867</v>
      </c>
      <c r="F1938" s="35" t="n">
        <v>-3.02155490301576</v>
      </c>
      <c r="G1938" s="35" t="n">
        <v>1.72265055328063</v>
      </c>
      <c r="H1938" s="35" t="n">
        <v>1.82421187240094</v>
      </c>
      <c r="I1938" s="35" t="n">
        <v>-0.955346606080009</v>
      </c>
      <c r="J1938" s="35" t="n">
        <v>-0.656277602003687</v>
      </c>
      <c r="K1938" s="35" t="n">
        <v>0.315750386026172</v>
      </c>
      <c r="L1938" s="35" t="n">
        <v>3.0436799077373</v>
      </c>
      <c r="M1938" s="35" t="n">
        <v>-0.93357556618792</v>
      </c>
    </row>
    <row r="1939" customFormat="false" ht="15" hidden="false" customHeight="false" outlineLevel="0" collapsed="false">
      <c r="A1939" s="2" t="n">
        <v>1935</v>
      </c>
      <c r="B1939" s="35" t="n">
        <v>-0.271362223700324</v>
      </c>
      <c r="C1939" s="35" t="n">
        <v>0.528999445193652</v>
      </c>
      <c r="D1939" s="35" t="n">
        <v>0.0962771435877375</v>
      </c>
      <c r="E1939" s="35" t="n">
        <v>-0.703974097646979</v>
      </c>
      <c r="F1939" s="35" t="n">
        <v>-0.481673854880802</v>
      </c>
      <c r="G1939" s="35" t="n">
        <v>-1.20256814403291</v>
      </c>
      <c r="H1939" s="35" t="n">
        <v>-0.526696213057709</v>
      </c>
      <c r="I1939" s="35" t="n">
        <v>-0.660260245199425</v>
      </c>
      <c r="J1939" s="35" t="n">
        <v>-1.29243596231308</v>
      </c>
      <c r="K1939" s="35" t="n">
        <v>-0.909458169040442</v>
      </c>
      <c r="L1939" s="35" t="n">
        <v>0.15872289459136</v>
      </c>
      <c r="M1939" s="35" t="n">
        <v>-1.50839163623634</v>
      </c>
    </row>
    <row r="1940" customFormat="false" ht="15" hidden="false" customHeight="false" outlineLevel="0" collapsed="false">
      <c r="A1940" s="2" t="n">
        <v>1936</v>
      </c>
      <c r="B1940" s="35" t="n">
        <v>0.567409116458617</v>
      </c>
      <c r="C1940" s="35" t="n">
        <v>-0.595682720106901</v>
      </c>
      <c r="D1940" s="35" t="n">
        <v>1.59839457332298</v>
      </c>
      <c r="E1940" s="35" t="n">
        <v>-1.37356649946706</v>
      </c>
      <c r="F1940" s="35" t="n">
        <v>-0.795608293333115</v>
      </c>
      <c r="G1940" s="35" t="n">
        <v>-0.71035998311255</v>
      </c>
      <c r="H1940" s="35" t="n">
        <v>1.11941027310759</v>
      </c>
      <c r="I1940" s="35" t="n">
        <v>-1.50059288814429</v>
      </c>
      <c r="J1940" s="35" t="n">
        <v>-1.03205563840874</v>
      </c>
      <c r="K1940" s="35" t="n">
        <v>-0.0530167864340532</v>
      </c>
      <c r="L1940" s="35" t="n">
        <v>-1.78704585552194</v>
      </c>
      <c r="M1940" s="35" t="n">
        <v>-2.82844558039301</v>
      </c>
    </row>
    <row r="1941" customFormat="false" ht="15" hidden="false" customHeight="false" outlineLevel="0" collapsed="false">
      <c r="A1941" s="2" t="n">
        <v>1937</v>
      </c>
      <c r="B1941" s="35" t="n">
        <v>-0.578017739716094</v>
      </c>
      <c r="C1941" s="35" t="n">
        <v>-0.561285900705315</v>
      </c>
      <c r="D1941" s="35" t="n">
        <v>-0.284025658553593</v>
      </c>
      <c r="E1941" s="35" t="n">
        <v>-0.273135938019013</v>
      </c>
      <c r="F1941" s="35" t="n">
        <v>-0.490270807104636</v>
      </c>
      <c r="G1941" s="35" t="n">
        <v>0.411611982837067</v>
      </c>
      <c r="H1941" s="35" t="n">
        <v>-0.265083688993633</v>
      </c>
      <c r="I1941" s="35" t="n">
        <v>1.38503193965095</v>
      </c>
      <c r="J1941" s="35" t="n">
        <v>-2.02571117559992</v>
      </c>
      <c r="K1941" s="35" t="n">
        <v>0.646522288997194</v>
      </c>
      <c r="L1941" s="35" t="n">
        <v>-0.655026773200871</v>
      </c>
      <c r="M1941" s="35" t="n">
        <v>-1.20150466726835</v>
      </c>
    </row>
    <row r="1942" customFormat="false" ht="15" hidden="false" customHeight="false" outlineLevel="0" collapsed="false">
      <c r="A1942" s="2" t="n">
        <v>1938</v>
      </c>
      <c r="B1942" s="35" t="n">
        <v>-0.473275116424083</v>
      </c>
      <c r="C1942" s="35" t="n">
        <v>-0.985763430280433</v>
      </c>
      <c r="D1942" s="35" t="n">
        <v>-0.468340057752161</v>
      </c>
      <c r="E1942" s="35" t="n">
        <v>1.14714382230163</v>
      </c>
      <c r="F1942" s="35" t="n">
        <v>-0.791955423927759</v>
      </c>
      <c r="G1942" s="35" t="n">
        <v>-0.0614476398885336</v>
      </c>
      <c r="H1942" s="35" t="n">
        <v>0.0383882164290288</v>
      </c>
      <c r="I1942" s="35" t="n">
        <v>1.20862178663985</v>
      </c>
      <c r="J1942" s="35" t="n">
        <v>-0.450143510174414</v>
      </c>
      <c r="K1942" s="35" t="n">
        <v>-0.386400492611908</v>
      </c>
      <c r="L1942" s="35" t="n">
        <v>-1.80594570161687</v>
      </c>
      <c r="M1942" s="35" t="n">
        <v>-0.729203463305972</v>
      </c>
    </row>
    <row r="1943" customFormat="false" ht="15" hidden="false" customHeight="false" outlineLevel="0" collapsed="false">
      <c r="A1943" s="2" t="n">
        <v>1939</v>
      </c>
      <c r="B1943" s="35" t="n">
        <v>-0.449213402889099</v>
      </c>
      <c r="C1943" s="35" t="n">
        <v>-0.282511533198065</v>
      </c>
      <c r="D1943" s="35" t="n">
        <v>0.376539590329392</v>
      </c>
      <c r="E1943" s="35" t="n">
        <v>0.402873875632067</v>
      </c>
      <c r="F1943" s="35" t="n">
        <v>-1.48343635348821</v>
      </c>
      <c r="G1943" s="35" t="n">
        <v>0.046625951358423</v>
      </c>
      <c r="H1943" s="35" t="n">
        <v>0.0965600377005629</v>
      </c>
      <c r="I1943" s="35" t="n">
        <v>-0.313674795954954</v>
      </c>
      <c r="J1943" s="35" t="n">
        <v>0.214461435960847</v>
      </c>
      <c r="K1943" s="35" t="n">
        <v>-0.669589281889433</v>
      </c>
      <c r="L1943" s="35" t="n">
        <v>0.794593297815615</v>
      </c>
      <c r="M1943" s="35" t="n">
        <v>-0.650102454442059</v>
      </c>
      <c r="P1943" s="36" t="n">
        <v>82.4163005127893</v>
      </c>
    </row>
    <row r="1944" customFormat="false" ht="15" hidden="false" customHeight="false" outlineLevel="0" collapsed="false">
      <c r="A1944" s="2" t="n">
        <v>1940</v>
      </c>
      <c r="B1944" s="35" t="n">
        <v>1.19999066967972</v>
      </c>
      <c r="C1944" s="35" t="n">
        <v>1.16032533361135</v>
      </c>
      <c r="D1944" s="35" t="n">
        <v>1.36899379564595</v>
      </c>
      <c r="E1944" s="35" t="n">
        <v>-1.28394636619164</v>
      </c>
      <c r="F1944" s="35" t="n">
        <v>1.03654810444842</v>
      </c>
      <c r="G1944" s="35" t="n">
        <v>-0.798275467209737</v>
      </c>
      <c r="H1944" s="35" t="n">
        <v>1.3078421209182</v>
      </c>
      <c r="I1944" s="35" t="n">
        <v>-0.809793414586186</v>
      </c>
      <c r="J1944" s="35" t="n">
        <v>0.654063233867212</v>
      </c>
      <c r="K1944" s="35" t="n">
        <v>1.57557478548341</v>
      </c>
      <c r="L1944" s="35" t="n">
        <v>-1.94851935334272</v>
      </c>
      <c r="M1944" s="35" t="n">
        <v>-1.57575184421308</v>
      </c>
      <c r="P1944" s="36" t="n">
        <v>139.395729914064</v>
      </c>
    </row>
    <row r="1945" customFormat="false" ht="15" hidden="false" customHeight="false" outlineLevel="0" collapsed="false">
      <c r="A1945" s="2" t="n">
        <v>1941</v>
      </c>
      <c r="B1945" s="35" t="n">
        <v>-1.16504378201363</v>
      </c>
      <c r="C1945" s="35" t="n">
        <v>1.25601430567314</v>
      </c>
      <c r="D1945" s="35" t="n">
        <v>-1.43878162861292</v>
      </c>
      <c r="E1945" s="35" t="n">
        <v>0.348243222236893</v>
      </c>
      <c r="F1945" s="35" t="n">
        <v>1.8919159545574</v>
      </c>
      <c r="G1945" s="35" t="n">
        <v>0.737495423118506</v>
      </c>
      <c r="H1945" s="35" t="n">
        <v>-0.509387790772385</v>
      </c>
      <c r="I1945" s="35" t="n">
        <v>0.569464558613983</v>
      </c>
      <c r="J1945" s="35" t="n">
        <v>0.449562918238524</v>
      </c>
      <c r="K1945" s="35" t="n">
        <v>-0.487944859279151</v>
      </c>
      <c r="L1945" s="35" t="n">
        <v>-2.09765326282566</v>
      </c>
      <c r="M1945" s="35" t="n">
        <v>-0.879033927415777</v>
      </c>
      <c r="O1945" s="36" t="n">
        <v>137.526588689111</v>
      </c>
    </row>
    <row r="1946" customFormat="false" ht="15" hidden="false" customHeight="false" outlineLevel="0" collapsed="false">
      <c r="A1946" s="2" t="n">
        <v>1942</v>
      </c>
      <c r="B1946" s="35" t="n">
        <v>-0.70534678614028</v>
      </c>
      <c r="C1946" s="35" t="n">
        <v>1.74080703744086</v>
      </c>
      <c r="D1946" s="35" t="n">
        <v>-0.0758893524214454</v>
      </c>
      <c r="E1946" s="35" t="n">
        <v>-0.0381923101788881</v>
      </c>
      <c r="F1946" s="35" t="n">
        <v>-0.0959275983845512</v>
      </c>
      <c r="G1946" s="35" t="n">
        <v>1.31196064491379</v>
      </c>
      <c r="H1946" s="35" t="n">
        <v>1.55351899023696</v>
      </c>
      <c r="I1946" s="35" t="n">
        <v>-0.434966079515535</v>
      </c>
      <c r="J1946" s="35" t="n">
        <v>1.06827195758661</v>
      </c>
      <c r="K1946" s="35" t="n">
        <v>1.02868235300256</v>
      </c>
      <c r="L1946" s="35" t="n">
        <v>0.0715315177519329</v>
      </c>
      <c r="M1946" s="35" t="n">
        <v>-0.967300522499634</v>
      </c>
      <c r="S1946" s="36" t="n">
        <v>99.6715989962684</v>
      </c>
    </row>
    <row r="1947" customFormat="false" ht="15" hidden="false" customHeight="false" outlineLevel="0" collapsed="false">
      <c r="A1947" s="2" t="n">
        <v>1943</v>
      </c>
      <c r="B1947" s="35" t="n">
        <v>0.747617350723648</v>
      </c>
      <c r="C1947" s="35" t="n">
        <v>1.0766183076128</v>
      </c>
      <c r="D1947" s="35" t="n">
        <v>0.672749814824138</v>
      </c>
      <c r="E1947" s="35" t="n">
        <v>-0.610119644681897</v>
      </c>
      <c r="F1947" s="35" t="n">
        <v>-0.974110071234644</v>
      </c>
      <c r="G1947" s="35" t="n">
        <v>0.230956220991734</v>
      </c>
      <c r="H1947" s="35" t="n">
        <v>0.729613054599665</v>
      </c>
      <c r="I1947" s="35" t="n">
        <v>-0.233697783691281</v>
      </c>
      <c r="J1947" s="35" t="n">
        <v>-0.76231888915374</v>
      </c>
      <c r="K1947" s="35" t="n">
        <v>-0.29840233767453</v>
      </c>
      <c r="L1947" s="35" t="n">
        <v>-1.33036926168891</v>
      </c>
      <c r="M1947" s="35" t="n">
        <v>-0.436160677161758</v>
      </c>
    </row>
    <row r="1948" customFormat="false" ht="15" hidden="false" customHeight="false" outlineLevel="0" collapsed="false">
      <c r="A1948" s="2" t="n">
        <v>1944</v>
      </c>
      <c r="B1948" s="35" t="n">
        <v>0.967510292902307</v>
      </c>
      <c r="C1948" s="35" t="n">
        <v>0.0467219722460085</v>
      </c>
      <c r="D1948" s="35" t="n">
        <v>-0.669076948245293</v>
      </c>
      <c r="E1948" s="35" t="n">
        <v>0.104831152625546</v>
      </c>
      <c r="F1948" s="35" t="n">
        <v>-0.45928390814065</v>
      </c>
      <c r="G1948" s="35" t="n">
        <v>0.210132765495397</v>
      </c>
      <c r="H1948" s="35" t="n">
        <v>-0.0255302920183636</v>
      </c>
      <c r="I1948" s="35" t="n">
        <v>-0.744460101001124</v>
      </c>
      <c r="J1948" s="35" t="n">
        <v>-0.480284992831207</v>
      </c>
      <c r="K1948" s="35" t="n">
        <v>-1.40703064450784</v>
      </c>
      <c r="L1948" s="35" t="n">
        <v>-0.0424344662591279</v>
      </c>
      <c r="M1948" s="35" t="n">
        <v>-0.0535127880853229</v>
      </c>
    </row>
    <row r="1949" customFormat="false" ht="15" hidden="false" customHeight="false" outlineLevel="0" collapsed="false">
      <c r="A1949" s="2" t="n">
        <v>1945</v>
      </c>
      <c r="B1949" s="35" t="n">
        <v>0.605858817903725</v>
      </c>
      <c r="C1949" s="35" t="n">
        <v>0.976733779029291</v>
      </c>
      <c r="D1949" s="35" t="n">
        <v>-1.82856237850282</v>
      </c>
      <c r="E1949" s="35" t="n">
        <v>-1.00792714960301</v>
      </c>
      <c r="F1949" s="35" t="n">
        <v>1.97506285646384</v>
      </c>
      <c r="G1949" s="35" t="n">
        <v>-0.47402813223299</v>
      </c>
      <c r="H1949" s="35" t="n">
        <v>-0.114875627294759</v>
      </c>
      <c r="I1949" s="35" t="n">
        <v>-1.26984141368654</v>
      </c>
      <c r="J1949" s="35" t="n">
        <v>0.711769726377355</v>
      </c>
      <c r="K1949" s="35" t="n">
        <v>0.012520054505489</v>
      </c>
      <c r="L1949" s="35" t="n">
        <v>-0.725441094675772</v>
      </c>
      <c r="M1949" s="35" t="n">
        <v>-0.94800693471786</v>
      </c>
    </row>
    <row r="1950" customFormat="false" ht="15" hidden="false" customHeight="false" outlineLevel="0" collapsed="false">
      <c r="A1950" s="2" t="n">
        <v>1946</v>
      </c>
      <c r="B1950" s="35" t="n">
        <v>2.61874771485376</v>
      </c>
      <c r="C1950" s="35" t="n">
        <v>1.04628028375755</v>
      </c>
      <c r="D1950" s="35" t="n">
        <v>0.241272694846863</v>
      </c>
      <c r="E1950" s="35" t="n">
        <v>-0.118773025276001</v>
      </c>
      <c r="F1950" s="35" t="n">
        <v>-2.26526724641342</v>
      </c>
      <c r="G1950" s="35" t="n">
        <v>-1.15162559194981</v>
      </c>
      <c r="H1950" s="35" t="n">
        <v>0.166602201749983</v>
      </c>
      <c r="I1950" s="35" t="n">
        <v>0.706532413542554</v>
      </c>
      <c r="J1950" s="35" t="n">
        <v>-0.920972509062827</v>
      </c>
      <c r="K1950" s="35" t="n">
        <v>0.0072342537136078</v>
      </c>
      <c r="L1950" s="35" t="n">
        <v>0.729926137766918</v>
      </c>
      <c r="M1950" s="35" t="n">
        <v>-0.719569775103277</v>
      </c>
    </row>
    <row r="1951" customFormat="false" ht="15" hidden="false" customHeight="false" outlineLevel="0" collapsed="false">
      <c r="A1951" s="2" t="n">
        <v>1947</v>
      </c>
      <c r="B1951" s="35" t="n">
        <v>-0.128358821610658</v>
      </c>
      <c r="C1951" s="35" t="n">
        <v>0.533773687236606</v>
      </c>
      <c r="D1951" s="35" t="n">
        <v>0.351695502534112</v>
      </c>
      <c r="E1951" s="35" t="n">
        <v>0.247403688774852</v>
      </c>
      <c r="F1951" s="35" t="n">
        <v>-0.313684245661794</v>
      </c>
      <c r="G1951" s="35" t="n">
        <v>0.484292752622274</v>
      </c>
      <c r="H1951" s="35" t="n">
        <v>-0.00732248640298265</v>
      </c>
      <c r="I1951" s="35" t="n">
        <v>0.0711457362078278</v>
      </c>
      <c r="J1951" s="35" t="n">
        <v>-0.616462918825043</v>
      </c>
      <c r="K1951" s="35" t="n">
        <v>0.119288014934127</v>
      </c>
      <c r="L1951" s="35" t="n">
        <v>-2.23846035365419</v>
      </c>
      <c r="M1951" s="35" t="n">
        <v>-0.956210125379403</v>
      </c>
      <c r="U1951" s="36" t="n">
        <v>279.671990338134</v>
      </c>
      <c r="V1951" s="36" t="n">
        <v>111.505903621448</v>
      </c>
    </row>
    <row r="1952" customFormat="false" ht="15" hidden="false" customHeight="false" outlineLevel="0" collapsed="false">
      <c r="A1952" s="2" t="n">
        <v>1948</v>
      </c>
      <c r="B1952" s="35" t="n">
        <v>0.0149474051610313</v>
      </c>
      <c r="C1952" s="35" t="n">
        <v>0.760673474517372</v>
      </c>
      <c r="D1952" s="35" t="n">
        <v>0.567022612032738</v>
      </c>
      <c r="E1952" s="35" t="n">
        <v>-0.535851693885197</v>
      </c>
      <c r="F1952" s="35" t="n">
        <v>-1.0046842712573</v>
      </c>
      <c r="G1952" s="35" t="n">
        <v>-1.63554986827774</v>
      </c>
      <c r="H1952" s="35" t="n">
        <v>-0.426479658587278</v>
      </c>
      <c r="I1952" s="35" t="n">
        <v>0.512340478063366</v>
      </c>
      <c r="J1952" s="35" t="n">
        <v>-1.08294321491693</v>
      </c>
      <c r="K1952" s="35" t="n">
        <v>0.370994421624226</v>
      </c>
      <c r="L1952" s="35" t="n">
        <v>0.560954812897877</v>
      </c>
      <c r="M1952" s="35" t="n">
        <v>-1.10272305209095</v>
      </c>
    </row>
    <row r="1953" customFormat="false" ht="15" hidden="false" customHeight="false" outlineLevel="0" collapsed="false">
      <c r="A1953" s="2" t="n">
        <v>1949</v>
      </c>
      <c r="B1953" s="35" t="n">
        <v>-0.572965308611987</v>
      </c>
      <c r="C1953" s="35" t="n">
        <v>1.25510706147676</v>
      </c>
      <c r="D1953" s="35" t="n">
        <v>0.0707831099544554</v>
      </c>
      <c r="E1953" s="35" t="n">
        <v>1.53461958593416</v>
      </c>
      <c r="F1953" s="35" t="n">
        <v>-0.287644047003782</v>
      </c>
      <c r="G1953" s="35" t="n">
        <v>0.0481547684876666</v>
      </c>
      <c r="H1953" s="35" t="n">
        <v>-0.692327548338107</v>
      </c>
      <c r="I1953" s="35" t="n">
        <v>1.49935805018185</v>
      </c>
      <c r="J1953" s="35" t="n">
        <v>-0.417602305138185</v>
      </c>
      <c r="K1953" s="35" t="n">
        <v>1.80393802736969</v>
      </c>
      <c r="L1953" s="35" t="n">
        <v>0.842091126018808</v>
      </c>
      <c r="M1953" s="35" t="n">
        <v>-0.210579946238419</v>
      </c>
    </row>
    <row r="1954" customFormat="false" ht="15" hidden="false" customHeight="false" outlineLevel="0" collapsed="false">
      <c r="A1954" s="2" t="n">
        <v>1950</v>
      </c>
      <c r="B1954" s="35" t="n">
        <v>-0.316631742898674</v>
      </c>
      <c r="C1954" s="35" t="n">
        <v>-0.622943562065187</v>
      </c>
      <c r="D1954" s="35" t="n">
        <v>0.403769081680512</v>
      </c>
      <c r="E1954" s="35" t="n">
        <v>1.4461645846095</v>
      </c>
      <c r="F1954" s="35" t="n">
        <v>-0.926998587026394</v>
      </c>
      <c r="G1954" s="35" t="n">
        <v>-0.646786290375236</v>
      </c>
      <c r="H1954" s="35" t="n">
        <v>-0.487520419064478</v>
      </c>
      <c r="I1954" s="35" t="n">
        <v>-0.602594101582612</v>
      </c>
      <c r="J1954" s="35" t="n">
        <v>1.57797179168772</v>
      </c>
      <c r="K1954" s="35" t="n">
        <v>1.20655664625722</v>
      </c>
      <c r="L1954" s="35" t="n">
        <v>1.4680584521197</v>
      </c>
      <c r="M1954" s="35" t="n">
        <v>0.159584821986544</v>
      </c>
    </row>
    <row r="1955" customFormat="false" ht="15" hidden="false" customHeight="false" outlineLevel="0" collapsed="false">
      <c r="A1955" s="2" t="n">
        <v>1951</v>
      </c>
      <c r="B1955" s="35" t="n">
        <v>1.76765992935562</v>
      </c>
      <c r="C1955" s="35" t="n">
        <v>0.375376839479537</v>
      </c>
      <c r="D1955" s="35" t="n">
        <v>-0.343294888091346</v>
      </c>
      <c r="E1955" s="35" t="n">
        <v>-0.803596935638047</v>
      </c>
      <c r="F1955" s="35" t="n">
        <v>0.319368353806218</v>
      </c>
      <c r="G1955" s="35" t="n">
        <v>-0.65398977008856</v>
      </c>
      <c r="H1955" s="35" t="n">
        <v>-0.228318421185877</v>
      </c>
      <c r="I1955" s="35" t="n">
        <v>-2.6846603370802</v>
      </c>
      <c r="J1955" s="35" t="n">
        <v>0.363872799030279</v>
      </c>
      <c r="K1955" s="35" t="n">
        <v>-0.468877585543795</v>
      </c>
      <c r="L1955" s="35" t="n">
        <v>-1.39060524342519</v>
      </c>
      <c r="M1955" s="35" t="n">
        <v>-0.432258213579051</v>
      </c>
      <c r="Q1955" s="36" t="n">
        <v>144.269657118807</v>
      </c>
      <c r="V1955" s="36" t="n">
        <v>108.385874278685</v>
      </c>
    </row>
    <row r="1956" customFormat="false" ht="15" hidden="false" customHeight="false" outlineLevel="0" collapsed="false">
      <c r="A1956" s="2" t="n">
        <v>1952</v>
      </c>
      <c r="B1956" s="35" t="n">
        <v>1.06466347360717</v>
      </c>
      <c r="C1956" s="35" t="n">
        <v>-0.909570665621047</v>
      </c>
      <c r="D1956" s="35" t="n">
        <v>-0.579355800337266</v>
      </c>
      <c r="E1956" s="35" t="n">
        <v>-1.43905164720878</v>
      </c>
      <c r="F1956" s="35" t="n">
        <v>-0.380926731744643</v>
      </c>
      <c r="G1956" s="35" t="n">
        <v>-0.611705688199167</v>
      </c>
      <c r="H1956" s="35" t="n">
        <v>0.549232994070127</v>
      </c>
      <c r="I1956" s="35" t="n">
        <v>-0.55855067470433</v>
      </c>
      <c r="J1956" s="35" t="n">
        <v>0.686578793067452</v>
      </c>
      <c r="K1956" s="35" t="n">
        <v>-0.794807253510843</v>
      </c>
      <c r="L1956" s="35" t="n">
        <v>-0.656768679667126</v>
      </c>
      <c r="M1956" s="35" t="n">
        <v>0.505617918206887</v>
      </c>
    </row>
    <row r="1957" customFormat="false" ht="15" hidden="false" customHeight="false" outlineLevel="0" collapsed="false">
      <c r="A1957" s="2" t="n">
        <v>1953</v>
      </c>
      <c r="B1957" s="35" t="n">
        <v>-0.328620282139236</v>
      </c>
      <c r="C1957" s="35" t="n">
        <v>-0.658051796567967</v>
      </c>
      <c r="D1957" s="35" t="n">
        <v>-0.510087837809634</v>
      </c>
      <c r="E1957" s="35" t="n">
        <v>1.47099356324372</v>
      </c>
      <c r="F1957" s="35" t="n">
        <v>0.639437999482391</v>
      </c>
      <c r="G1957" s="35" t="n">
        <v>-0.771584592220253</v>
      </c>
      <c r="H1957" s="35" t="n">
        <v>0.819362026707937</v>
      </c>
      <c r="I1957" s="35" t="n">
        <v>0.313884250216729</v>
      </c>
      <c r="J1957" s="35" t="n">
        <v>-0.605454042758314</v>
      </c>
      <c r="K1957" s="35" t="n">
        <v>1.02863012201473</v>
      </c>
      <c r="L1957" s="35" t="n">
        <v>0.45952564852913</v>
      </c>
      <c r="M1957" s="35" t="n">
        <v>0.428828104420649</v>
      </c>
    </row>
    <row r="1958" customFormat="false" ht="15" hidden="false" customHeight="false" outlineLevel="0" collapsed="false">
      <c r="A1958" s="2" t="n">
        <v>1954</v>
      </c>
      <c r="B1958" s="35" t="n">
        <v>1.32959772999822</v>
      </c>
      <c r="C1958" s="35" t="n">
        <v>-0.08866258033341</v>
      </c>
      <c r="D1958" s="35" t="n">
        <v>-2.27868506719418</v>
      </c>
      <c r="E1958" s="35" t="n">
        <v>1.48539061466146</v>
      </c>
      <c r="F1958" s="35" t="n">
        <v>0.249306869930638</v>
      </c>
      <c r="G1958" s="35" t="n">
        <v>0.856139332579884</v>
      </c>
      <c r="H1958" s="35" t="n">
        <v>-2.13963810480992</v>
      </c>
      <c r="I1958" s="35" t="n">
        <v>-1.34754098619445</v>
      </c>
      <c r="J1958" s="35" t="n">
        <v>-1.68079526461174</v>
      </c>
      <c r="K1958" s="35" t="n">
        <v>-0.356684621563759</v>
      </c>
      <c r="L1958" s="35" t="n">
        <v>0.979166605417175</v>
      </c>
      <c r="M1958" s="35" t="n">
        <v>-0.0965174623066884</v>
      </c>
    </row>
    <row r="1959" customFormat="false" ht="15" hidden="false" customHeight="false" outlineLevel="0" collapsed="false">
      <c r="A1959" s="2" t="n">
        <v>1955</v>
      </c>
      <c r="B1959" s="35" t="n">
        <v>-0.92173284613129</v>
      </c>
      <c r="C1959" s="35" t="n">
        <v>-0.426384719486441</v>
      </c>
      <c r="D1959" s="35" t="n">
        <v>-0.87860290569406</v>
      </c>
      <c r="E1959" s="35" t="n">
        <v>0.715212952961188</v>
      </c>
      <c r="F1959" s="35" t="n">
        <v>-1.50549029490311</v>
      </c>
      <c r="G1959" s="35" t="n">
        <v>0.837422382288454</v>
      </c>
      <c r="H1959" s="35" t="n">
        <v>-2.43124911882512</v>
      </c>
      <c r="I1959" s="35" t="n">
        <v>-1.91980843848572</v>
      </c>
      <c r="J1959" s="35" t="n">
        <v>-0.0489005684489285</v>
      </c>
      <c r="K1959" s="35" t="n">
        <v>-0.767281184870368</v>
      </c>
      <c r="L1959" s="35" t="n">
        <v>0.199550247691639</v>
      </c>
      <c r="M1959" s="35" t="n">
        <v>1.28629364061049</v>
      </c>
    </row>
    <row r="1960" customFormat="false" ht="15" hidden="false" customHeight="false" outlineLevel="0" collapsed="false">
      <c r="A1960" s="2" t="n">
        <v>1956</v>
      </c>
      <c r="B1960" s="35" t="n">
        <v>1.846978498135</v>
      </c>
      <c r="C1960" s="35" t="n">
        <v>-0.288835009774622</v>
      </c>
      <c r="D1960" s="35" t="n">
        <v>0.200241445389964</v>
      </c>
      <c r="E1960" s="35" t="n">
        <v>0.925876830016482</v>
      </c>
      <c r="F1960" s="35" t="n">
        <v>0.370869851428034</v>
      </c>
      <c r="G1960" s="35" t="n">
        <v>-0.608092141110481</v>
      </c>
      <c r="H1960" s="35" t="n">
        <v>-0.652107814085066</v>
      </c>
      <c r="I1960" s="35" t="n">
        <v>-0.269041668033239</v>
      </c>
      <c r="J1960" s="35" t="n">
        <v>-0.765741301268748</v>
      </c>
      <c r="K1960" s="35" t="n">
        <v>0.780583667682636</v>
      </c>
      <c r="L1960" s="35" t="n">
        <v>-0.622374694022122</v>
      </c>
      <c r="M1960" s="35" t="n">
        <v>-0.994131792093962</v>
      </c>
      <c r="S1960" s="36" t="n">
        <v>136.235021859957</v>
      </c>
    </row>
    <row r="1961" customFormat="false" ht="15" hidden="false" customHeight="false" outlineLevel="0" collapsed="false">
      <c r="A1961" s="2" t="n">
        <v>1957</v>
      </c>
      <c r="B1961" s="35" t="n">
        <v>-0.368841990987669</v>
      </c>
      <c r="C1961" s="35" t="n">
        <v>0.0822441078959477</v>
      </c>
      <c r="D1961" s="35" t="n">
        <v>0.841124780028668</v>
      </c>
      <c r="E1961" s="35" t="n">
        <v>-0.553674102385185</v>
      </c>
      <c r="F1961" s="35" t="n">
        <v>1.34709984800208</v>
      </c>
      <c r="G1961" s="35" t="n">
        <v>-0.372487938256046</v>
      </c>
      <c r="H1961" s="35" t="n">
        <v>-0.840668100774</v>
      </c>
      <c r="I1961" s="35" t="n">
        <v>0.69702423986119</v>
      </c>
      <c r="J1961" s="35" t="n">
        <v>-1.24836668440129</v>
      </c>
      <c r="K1961" s="35" t="n">
        <v>0.584225808988762</v>
      </c>
      <c r="L1961" s="35" t="n">
        <v>1.31876706861196</v>
      </c>
      <c r="M1961" s="35" t="n">
        <v>0.921689396726052</v>
      </c>
      <c r="U1961" s="36" t="n">
        <v>145.195371808383</v>
      </c>
      <c r="W1961" s="36" t="n">
        <v>95.9370568154646</v>
      </c>
    </row>
    <row r="1962" customFormat="false" ht="15" hidden="false" customHeight="false" outlineLevel="0" collapsed="false">
      <c r="A1962" s="2" t="n">
        <v>1958</v>
      </c>
      <c r="B1962" s="35" t="n">
        <v>0.829651197077912</v>
      </c>
      <c r="C1962" s="35" t="n">
        <v>0.54851664789733</v>
      </c>
      <c r="D1962" s="35" t="n">
        <v>0.474730981360602</v>
      </c>
      <c r="E1962" s="35" t="n">
        <v>-1.15606170122969</v>
      </c>
      <c r="F1962" s="35" t="n">
        <v>-1.29955636329085</v>
      </c>
      <c r="G1962" s="35" t="n">
        <v>0.864434323843342</v>
      </c>
      <c r="H1962" s="35" t="n">
        <v>1.40399834808953</v>
      </c>
      <c r="I1962" s="35" t="n">
        <v>0.605216970515344</v>
      </c>
      <c r="J1962" s="35" t="n">
        <v>-0.122086849999907</v>
      </c>
      <c r="K1962" s="35" t="n">
        <v>0.376015302802453</v>
      </c>
      <c r="L1962" s="35" t="n">
        <v>-0.582191344398403</v>
      </c>
      <c r="M1962" s="35" t="n">
        <v>-0.712666568771061</v>
      </c>
      <c r="U1962" s="36" t="n">
        <v>91.1224302076454</v>
      </c>
    </row>
    <row r="1963" customFormat="false" ht="15" hidden="false" customHeight="false" outlineLevel="0" collapsed="false">
      <c r="A1963" s="2" t="n">
        <v>1959</v>
      </c>
      <c r="B1963" s="35" t="n">
        <v>-1.29800225774536</v>
      </c>
      <c r="C1963" s="35" t="n">
        <v>0.865579666789776</v>
      </c>
      <c r="D1963" s="35" t="n">
        <v>0.33194834758972</v>
      </c>
      <c r="E1963" s="35" t="n">
        <v>-0.059366522394851</v>
      </c>
      <c r="F1963" s="35" t="n">
        <v>-1.16379666340355</v>
      </c>
      <c r="G1963" s="35" t="n">
        <v>-0.45440277411634</v>
      </c>
      <c r="H1963" s="35" t="n">
        <v>0.392894189881817</v>
      </c>
      <c r="I1963" s="35" t="n">
        <v>-1.29483550736145</v>
      </c>
      <c r="J1963" s="35" t="n">
        <v>-0.164601244632504</v>
      </c>
      <c r="K1963" s="35" t="n">
        <v>1.17583826710387</v>
      </c>
      <c r="L1963" s="35" t="n">
        <v>-0.814799631557285</v>
      </c>
      <c r="M1963" s="35" t="n">
        <v>0.579521965820322</v>
      </c>
    </row>
    <row r="1964" customFormat="false" ht="15" hidden="false" customHeight="false" outlineLevel="0" collapsed="false">
      <c r="A1964" s="2" t="n">
        <v>1960</v>
      </c>
      <c r="B1964" s="35" t="n">
        <v>0.183692994405345</v>
      </c>
      <c r="C1964" s="35" t="n">
        <v>-1.26486345587738</v>
      </c>
      <c r="D1964" s="35" t="n">
        <v>1.10430878990825</v>
      </c>
      <c r="E1964" s="35" t="n">
        <v>0.198505052089247</v>
      </c>
      <c r="F1964" s="35" t="n">
        <v>-0.274298826238268</v>
      </c>
      <c r="G1964" s="35" t="n">
        <v>0.925711386002275</v>
      </c>
      <c r="H1964" s="35" t="n">
        <v>0.0912653998688638</v>
      </c>
      <c r="I1964" s="35" t="n">
        <v>-0.666245204461512</v>
      </c>
      <c r="J1964" s="35" t="n">
        <v>-0.28423855844217</v>
      </c>
      <c r="K1964" s="35" t="n">
        <v>0.228045900771096</v>
      </c>
      <c r="L1964" s="35" t="n">
        <v>-0.405985329662875</v>
      </c>
      <c r="M1964" s="35" t="n">
        <v>-0.657107698215713</v>
      </c>
    </row>
    <row r="1965" customFormat="false" ht="15" hidden="false" customHeight="false" outlineLevel="0" collapsed="false">
      <c r="A1965" s="2" t="n">
        <v>1961</v>
      </c>
      <c r="B1965" s="35" t="n">
        <v>-0.398008534411019</v>
      </c>
      <c r="C1965" s="35" t="n">
        <v>0.605889595571935</v>
      </c>
      <c r="D1965" s="35" t="n">
        <v>1.28195439232383</v>
      </c>
      <c r="E1965" s="35" t="n">
        <v>-0.677198317557699</v>
      </c>
      <c r="F1965" s="35" t="n">
        <v>-0.12790035138596</v>
      </c>
      <c r="G1965" s="35" t="n">
        <v>1.34432585659992</v>
      </c>
      <c r="H1965" s="35" t="n">
        <v>-0.0509965771737973</v>
      </c>
      <c r="I1965" s="35" t="n">
        <v>-0.882423726328593</v>
      </c>
      <c r="J1965" s="35" t="n">
        <v>0.247966200806189</v>
      </c>
      <c r="K1965" s="35" t="n">
        <v>0.238976845777965</v>
      </c>
      <c r="L1965" s="35" t="n">
        <v>0.642787503858283</v>
      </c>
      <c r="M1965" s="35" t="n">
        <v>-0.443136028687409</v>
      </c>
    </row>
    <row r="1966" customFormat="false" ht="15" hidden="false" customHeight="false" outlineLevel="0" collapsed="false">
      <c r="A1966" s="2" t="n">
        <v>1962</v>
      </c>
      <c r="B1966" s="35" t="n">
        <v>-0.215827651524184</v>
      </c>
      <c r="C1966" s="35" t="n">
        <v>-0.19278785520576</v>
      </c>
      <c r="D1966" s="35" t="n">
        <v>-0.865808865354175</v>
      </c>
      <c r="E1966" s="35" t="n">
        <v>-1.53993679419652</v>
      </c>
      <c r="F1966" s="35" t="n">
        <v>-0.0969966751258763</v>
      </c>
      <c r="G1966" s="35" t="n">
        <v>1.39964395173077</v>
      </c>
      <c r="H1966" s="35" t="n">
        <v>0.129432062291954</v>
      </c>
      <c r="I1966" s="35" t="n">
        <v>-1.1053186251757</v>
      </c>
      <c r="J1966" s="35" t="n">
        <v>1.53824699769941</v>
      </c>
      <c r="K1966" s="35" t="n">
        <v>0.115539990013728</v>
      </c>
      <c r="L1966" s="35" t="n">
        <v>0.502423810178459</v>
      </c>
      <c r="M1966" s="35" t="n">
        <v>-0.118188847279631</v>
      </c>
    </row>
    <row r="1967" customFormat="false" ht="15" hidden="false" customHeight="false" outlineLevel="0" collapsed="false">
      <c r="A1967" s="2" t="n">
        <v>1963</v>
      </c>
      <c r="B1967" s="35" t="n">
        <v>-0.0936685685397855</v>
      </c>
      <c r="C1967" s="35" t="n">
        <v>-1.19659376008025</v>
      </c>
      <c r="D1967" s="35" t="n">
        <v>-1.04039036188853</v>
      </c>
      <c r="E1967" s="35" t="n">
        <v>-0.174033001373291</v>
      </c>
      <c r="F1967" s="35" t="n">
        <v>-0.2943352017434</v>
      </c>
      <c r="G1967" s="35" t="n">
        <v>-0.301725536336334</v>
      </c>
      <c r="H1967" s="35" t="n">
        <v>0.00475117820022897</v>
      </c>
      <c r="I1967" s="35" t="n">
        <v>0.0284098616068625</v>
      </c>
      <c r="J1967" s="35" t="n">
        <v>-0.438206036532634</v>
      </c>
      <c r="K1967" s="35" t="n">
        <v>-0.461668305751494</v>
      </c>
      <c r="L1967" s="35" t="n">
        <v>0.928129469275852</v>
      </c>
      <c r="M1967" s="35" t="n">
        <v>-0.0254076662990253</v>
      </c>
    </row>
    <row r="1968" customFormat="false" ht="15" hidden="false" customHeight="false" outlineLevel="0" collapsed="false">
      <c r="A1968" s="2" t="n">
        <v>1964</v>
      </c>
      <c r="B1968" s="35" t="n">
        <v>-1.67657258824101</v>
      </c>
      <c r="C1968" s="35" t="n">
        <v>0.634221744848766</v>
      </c>
      <c r="D1968" s="35" t="n">
        <v>-0.895675642862852</v>
      </c>
      <c r="E1968" s="35" t="n">
        <v>0.797921155997186</v>
      </c>
      <c r="F1968" s="35" t="n">
        <v>1.63002430571377</v>
      </c>
      <c r="G1968" s="35" t="n">
        <v>0.205914000745638</v>
      </c>
      <c r="H1968" s="35" t="n">
        <v>-0.377676004520918</v>
      </c>
      <c r="I1968" s="35" t="n">
        <v>1.30464714339717</v>
      </c>
      <c r="J1968" s="35" t="n">
        <v>1.50370806801977</v>
      </c>
      <c r="K1968" s="35" t="n">
        <v>-0.660628147027963</v>
      </c>
      <c r="L1968" s="35" t="n">
        <v>0.89822320426442</v>
      </c>
      <c r="M1968" s="35" t="n">
        <v>-0.167739616795069</v>
      </c>
    </row>
    <row r="1969" customFormat="false" ht="15" hidden="false" customHeight="false" outlineLevel="0" collapsed="false">
      <c r="A1969" s="2" t="n">
        <v>1965</v>
      </c>
      <c r="B1969" s="35" t="n">
        <v>-1.64257863985995</v>
      </c>
      <c r="C1969" s="35" t="n">
        <v>-0.961994938646482</v>
      </c>
      <c r="D1969" s="35" t="n">
        <v>0.0400773759686696</v>
      </c>
      <c r="E1969" s="35" t="n">
        <v>-1.23896999758821</v>
      </c>
      <c r="F1969" s="35" t="n">
        <v>-0.525459143209596</v>
      </c>
      <c r="G1969" s="35" t="n">
        <v>0.506295343149532</v>
      </c>
      <c r="H1969" s="35" t="n">
        <v>-0.0872302603220581</v>
      </c>
      <c r="I1969" s="35" t="n">
        <v>0.27421355937032</v>
      </c>
      <c r="J1969" s="35" t="n">
        <v>-0.467305531416449</v>
      </c>
      <c r="K1969" s="35" t="n">
        <v>-1.08415730802928</v>
      </c>
      <c r="L1969" s="35" t="n">
        <v>-0.14997073224239</v>
      </c>
      <c r="M1969" s="35" t="n">
        <v>-0.540571253422512</v>
      </c>
    </row>
    <row r="1970" customFormat="false" ht="15" hidden="false" customHeight="false" outlineLevel="0" collapsed="false">
      <c r="A1970" s="2" t="n">
        <v>1966</v>
      </c>
      <c r="B1970" s="35" t="n">
        <v>1.39540219624343</v>
      </c>
      <c r="C1970" s="35" t="n">
        <v>1.02910719397854</v>
      </c>
      <c r="D1970" s="35" t="n">
        <v>1.45842966176824</v>
      </c>
      <c r="E1970" s="35" t="n">
        <v>-0.683382400330795</v>
      </c>
      <c r="F1970" s="35" t="n">
        <v>1.29999008704437</v>
      </c>
      <c r="G1970" s="35" t="n">
        <v>-1.51715464813985</v>
      </c>
      <c r="H1970" s="35" t="n">
        <v>-0.578412384649543</v>
      </c>
      <c r="I1970" s="35" t="n">
        <v>0.606239051865669</v>
      </c>
      <c r="J1970" s="35" t="n">
        <v>0.984533056518363</v>
      </c>
      <c r="K1970" s="35" t="n">
        <v>0.127620373395733</v>
      </c>
      <c r="L1970" s="35" t="n">
        <v>-0.730928627540289</v>
      </c>
      <c r="M1970" s="35" t="n">
        <v>1.71202717528588</v>
      </c>
      <c r="V1970" s="36" t="n">
        <v>106.675574551504</v>
      </c>
    </row>
    <row r="1971" customFormat="false" ht="15" hidden="false" customHeight="false" outlineLevel="0" collapsed="false">
      <c r="A1971" s="2" t="n">
        <v>1967</v>
      </c>
      <c r="B1971" s="35" t="n">
        <v>-1.16514217204036</v>
      </c>
      <c r="C1971" s="35" t="n">
        <v>-0.0545811322432554</v>
      </c>
      <c r="D1971" s="35" t="n">
        <v>0.23185307297574</v>
      </c>
      <c r="E1971" s="35" t="n">
        <v>0.742445311528989</v>
      </c>
      <c r="F1971" s="35" t="n">
        <v>-2.33975481184903</v>
      </c>
      <c r="G1971" s="35" t="n">
        <v>-0.136375455278144</v>
      </c>
      <c r="H1971" s="35" t="n">
        <v>1.44660727704994</v>
      </c>
      <c r="I1971" s="35" t="n">
        <v>0.206532318509772</v>
      </c>
      <c r="J1971" s="35" t="n">
        <v>-0.244690298805833</v>
      </c>
      <c r="K1971" s="35" t="n">
        <v>-1.08281370435047</v>
      </c>
      <c r="L1971" s="35" t="n">
        <v>0.743414565323191</v>
      </c>
      <c r="M1971" s="35" t="n">
        <v>-0.194638832772295</v>
      </c>
    </row>
    <row r="1972" customFormat="false" ht="15" hidden="false" customHeight="false" outlineLevel="0" collapsed="false">
      <c r="A1972" s="2" t="n">
        <v>1968</v>
      </c>
      <c r="B1972" s="35" t="n">
        <v>-2.22954504547917</v>
      </c>
      <c r="C1972" s="35" t="n">
        <v>0.759953497553518</v>
      </c>
      <c r="D1972" s="35" t="n">
        <v>0.22954945468352</v>
      </c>
      <c r="E1972" s="35" t="n">
        <v>0.230249304617114</v>
      </c>
      <c r="F1972" s="35" t="n">
        <v>-0.544309504023978</v>
      </c>
      <c r="G1972" s="35" t="n">
        <v>-0.314568280331177</v>
      </c>
      <c r="H1972" s="35" t="n">
        <v>-0.336513993140117</v>
      </c>
      <c r="I1972" s="35" t="n">
        <v>1.11698729332632</v>
      </c>
      <c r="J1972" s="35" t="n">
        <v>-1.38926782125259</v>
      </c>
      <c r="K1972" s="35" t="n">
        <v>0.185229785960405</v>
      </c>
      <c r="L1972" s="35" t="n">
        <v>-0.368524098709672</v>
      </c>
      <c r="M1972" s="35" t="n">
        <v>-0.988631771272908</v>
      </c>
    </row>
    <row r="1973" customFormat="false" ht="15" hidden="false" customHeight="false" outlineLevel="0" collapsed="false">
      <c r="A1973" s="2" t="n">
        <v>1969</v>
      </c>
      <c r="B1973" s="35" t="n">
        <v>0.450693963639968</v>
      </c>
      <c r="C1973" s="35" t="n">
        <v>-0.133121890710342</v>
      </c>
      <c r="D1973" s="35" t="n">
        <v>-0.409401734062598</v>
      </c>
      <c r="E1973" s="35" t="n">
        <v>0.70175158106039</v>
      </c>
      <c r="F1973" s="35" t="n">
        <v>-0.893029011517615</v>
      </c>
      <c r="G1973" s="35" t="n">
        <v>-0.487874350040269</v>
      </c>
      <c r="H1973" s="35" t="n">
        <v>1.05219075609824</v>
      </c>
      <c r="I1973" s="35" t="n">
        <v>1.43030572774835</v>
      </c>
      <c r="J1973" s="35" t="n">
        <v>0.0415433316495798</v>
      </c>
      <c r="K1973" s="35" t="n">
        <v>0.139761325217404</v>
      </c>
      <c r="L1973" s="35" t="n">
        <v>-0.355346042808139</v>
      </c>
      <c r="M1973" s="35" t="n">
        <v>0.443965058585487</v>
      </c>
    </row>
    <row r="1974" customFormat="false" ht="15" hidden="false" customHeight="false" outlineLevel="0" collapsed="false">
      <c r="A1974" s="2" t="n">
        <v>1970</v>
      </c>
      <c r="B1974" s="35" t="n">
        <v>0.0077276294864601</v>
      </c>
      <c r="C1974" s="35" t="n">
        <v>-1.71109402132394</v>
      </c>
      <c r="D1974" s="35" t="n">
        <v>-0.749731276457106</v>
      </c>
      <c r="E1974" s="35" t="n">
        <v>-0.406957494841992</v>
      </c>
      <c r="F1974" s="35" t="n">
        <v>0.957704297441328</v>
      </c>
      <c r="G1974" s="35" t="n">
        <v>1.04742273069201</v>
      </c>
      <c r="H1974" s="35" t="n">
        <v>-2.25192483265294</v>
      </c>
      <c r="I1974" s="35" t="n">
        <v>-0.279196824657218</v>
      </c>
      <c r="J1974" s="35" t="n">
        <v>1.23901808163455</v>
      </c>
      <c r="K1974" s="35" t="n">
        <v>0.917700871498311</v>
      </c>
      <c r="L1974" s="35" t="n">
        <v>-0.784890305153366</v>
      </c>
      <c r="M1974" s="35" t="n">
        <v>0.664482401349256</v>
      </c>
      <c r="W1974" s="36" t="n">
        <v>148.410486510243</v>
      </c>
    </row>
    <row r="1975" customFormat="false" ht="15" hidden="false" customHeight="false" outlineLevel="0" collapsed="false">
      <c r="A1975" s="2" t="n">
        <v>1971</v>
      </c>
      <c r="B1975" s="35" t="n">
        <v>0.16796244979415</v>
      </c>
      <c r="C1975" s="35" t="n">
        <v>1.37659718338853</v>
      </c>
      <c r="D1975" s="35" t="n">
        <v>-0.201827766704571</v>
      </c>
      <c r="E1975" s="35" t="n">
        <v>0.685052561406192</v>
      </c>
      <c r="F1975" s="35" t="n">
        <v>0.675559109206219</v>
      </c>
      <c r="G1975" s="35" t="n">
        <v>-0.16927171445341</v>
      </c>
      <c r="H1975" s="35" t="n">
        <v>0.939177570368558</v>
      </c>
      <c r="I1975" s="35" t="n">
        <v>0.105216381865072</v>
      </c>
      <c r="J1975" s="35" t="n">
        <v>-2.01583649649455</v>
      </c>
      <c r="K1975" s="35" t="n">
        <v>-0.179958307906939</v>
      </c>
      <c r="L1975" s="35" t="n">
        <v>1.00258921516353</v>
      </c>
      <c r="M1975" s="35" t="n">
        <v>-0.862077931624927</v>
      </c>
    </row>
    <row r="1976" customFormat="false" ht="15" hidden="false" customHeight="false" outlineLevel="0" collapsed="false">
      <c r="A1976" s="2" t="n">
        <v>1972</v>
      </c>
      <c r="B1976" s="35" t="n">
        <v>-0.448707801003298</v>
      </c>
      <c r="C1976" s="35" t="n">
        <v>0.27495948592119</v>
      </c>
      <c r="D1976" s="35" t="n">
        <v>0.091518433557548</v>
      </c>
      <c r="E1976" s="35" t="n">
        <v>-0.395639556326281</v>
      </c>
      <c r="F1976" s="35" t="n">
        <v>1.28380472710536</v>
      </c>
      <c r="G1976" s="35" t="n">
        <v>1.07473715180608</v>
      </c>
      <c r="H1976" s="35" t="n">
        <v>-0.619053541195995</v>
      </c>
      <c r="I1976" s="35" t="n">
        <v>0.000279045340424637</v>
      </c>
      <c r="J1976" s="35" t="n">
        <v>-0.0121241865942095</v>
      </c>
      <c r="K1976" s="35" t="n">
        <v>0.119457932953603</v>
      </c>
      <c r="L1976" s="35" t="n">
        <v>0.402448792494488</v>
      </c>
      <c r="M1976" s="35" t="n">
        <v>-1.26740575412752</v>
      </c>
    </row>
    <row r="1977" customFormat="false" ht="15" hidden="false" customHeight="false" outlineLevel="0" collapsed="false">
      <c r="A1977" s="2" t="n">
        <v>1973</v>
      </c>
      <c r="B1977" s="35" t="n">
        <v>0.685920908343179</v>
      </c>
      <c r="C1977" s="35" t="n">
        <v>0.347177843604767</v>
      </c>
      <c r="D1977" s="35" t="n">
        <v>0.734468948949911</v>
      </c>
      <c r="E1977" s="35" t="n">
        <v>2.28612924939468</v>
      </c>
      <c r="F1977" s="35" t="n">
        <v>1.15602297049164</v>
      </c>
      <c r="G1977" s="35" t="n">
        <v>0.0362997769979245</v>
      </c>
      <c r="H1977" s="35" t="n">
        <v>0.207833188211593</v>
      </c>
      <c r="I1977" s="35" t="n">
        <v>-0.449944640891533</v>
      </c>
      <c r="J1977" s="35" t="n">
        <v>-1.41562711924773</v>
      </c>
      <c r="K1977" s="35" t="n">
        <v>-0.810178102740243</v>
      </c>
      <c r="L1977" s="35" t="n">
        <v>0.186440365771426</v>
      </c>
      <c r="M1977" s="35" t="n">
        <v>-1.06187812642448</v>
      </c>
    </row>
    <row r="1978" customFormat="false" ht="15" hidden="false" customHeight="false" outlineLevel="0" collapsed="false">
      <c r="A1978" s="2" t="n">
        <v>1974</v>
      </c>
      <c r="B1978" s="35" t="n">
        <v>0.924620124148787</v>
      </c>
      <c r="C1978" s="35" t="n">
        <v>0.382492873142042</v>
      </c>
      <c r="D1978" s="35" t="n">
        <v>-0.987055621680107</v>
      </c>
      <c r="E1978" s="35" t="n">
        <v>-0.871909787289449</v>
      </c>
      <c r="F1978" s="35" t="n">
        <v>0.883471851971806</v>
      </c>
      <c r="G1978" s="35" t="n">
        <v>-0.682851952592967</v>
      </c>
      <c r="H1978" s="35" t="n">
        <v>-1.51392341379262</v>
      </c>
      <c r="I1978" s="35" t="n">
        <v>1.45290831217999</v>
      </c>
      <c r="J1978" s="35" t="n">
        <v>-3.41932294923999</v>
      </c>
      <c r="K1978" s="35" t="n">
        <v>-0.283228313411696</v>
      </c>
      <c r="L1978" s="35" t="n">
        <v>0.397301278677559</v>
      </c>
      <c r="M1978" s="35" t="n">
        <v>0.890076406331141</v>
      </c>
    </row>
    <row r="1979" customFormat="false" ht="15" hidden="false" customHeight="false" outlineLevel="0" collapsed="false">
      <c r="A1979" s="2" t="n">
        <v>1975</v>
      </c>
      <c r="B1979" s="35" t="n">
        <v>-0.212236149168038</v>
      </c>
      <c r="C1979" s="35" t="n">
        <v>-1.11817991140961</v>
      </c>
      <c r="D1979" s="35" t="n">
        <v>-0.786323657728634</v>
      </c>
      <c r="E1979" s="35" t="n">
        <v>0.993927070558117</v>
      </c>
      <c r="F1979" s="35" t="n">
        <v>1.87557872703211</v>
      </c>
      <c r="G1979" s="35" t="n">
        <v>0.372029523876586</v>
      </c>
      <c r="H1979" s="35" t="n">
        <v>1.38870544085978</v>
      </c>
      <c r="I1979" s="35" t="n">
        <v>0.900785237304331</v>
      </c>
      <c r="J1979" s="35" t="n">
        <v>0.288416345895166</v>
      </c>
      <c r="K1979" s="35" t="n">
        <v>0.392212128758505</v>
      </c>
      <c r="L1979" s="35" t="n">
        <v>-2.32671089859025</v>
      </c>
      <c r="M1979" s="35" t="n">
        <v>-0.672008524471712</v>
      </c>
    </row>
    <row r="1980" customFormat="false" ht="15" hidden="false" customHeight="false" outlineLevel="0" collapsed="false">
      <c r="A1980" s="2" t="n">
        <v>1976</v>
      </c>
      <c r="B1980" s="35" t="n">
        <v>0.416159018643656</v>
      </c>
      <c r="C1980" s="35" t="n">
        <v>0.650300855726201</v>
      </c>
      <c r="D1980" s="35" t="n">
        <v>0.788343260166421</v>
      </c>
      <c r="E1980" s="35" t="n">
        <v>-0.427972297860785</v>
      </c>
      <c r="F1980" s="35" t="n">
        <v>0.0967446020237529</v>
      </c>
      <c r="G1980" s="35" t="n">
        <v>1.19521555036808</v>
      </c>
      <c r="H1980" s="35" t="n">
        <v>-1.04197992224037</v>
      </c>
      <c r="I1980" s="35" t="n">
        <v>-0.0175288447210487</v>
      </c>
      <c r="J1980" s="35" t="n">
        <v>-0.865627571534133</v>
      </c>
      <c r="K1980" s="35" t="n">
        <v>1.59351585755065</v>
      </c>
      <c r="L1980" s="35" t="n">
        <v>-0.792138541793682</v>
      </c>
      <c r="M1980" s="35" t="n">
        <v>0.781274015559161</v>
      </c>
    </row>
    <row r="1981" customFormat="false" ht="15" hidden="false" customHeight="false" outlineLevel="0" collapsed="false">
      <c r="A1981" s="2" t="n">
        <v>1977</v>
      </c>
      <c r="B1981" s="35" t="n">
        <v>-1.94585135492073</v>
      </c>
      <c r="C1981" s="35" t="n">
        <v>0.564119690511095</v>
      </c>
      <c r="D1981" s="35" t="n">
        <v>-0.245220323339645</v>
      </c>
      <c r="E1981" s="35" t="n">
        <v>-0.864997226660643</v>
      </c>
      <c r="F1981" s="35" t="n">
        <v>-0.587191702390686</v>
      </c>
      <c r="G1981" s="35" t="n">
        <v>-0.729099792775467</v>
      </c>
      <c r="H1981" s="35" t="n">
        <v>0.242204635119775</v>
      </c>
      <c r="I1981" s="35" t="n">
        <v>1.52860094641931</v>
      </c>
      <c r="J1981" s="35" t="n">
        <v>-0.53046684876976</v>
      </c>
      <c r="K1981" s="35" t="n">
        <v>0.769658592871647</v>
      </c>
      <c r="L1981" s="35" t="n">
        <v>1.60887511171834</v>
      </c>
      <c r="M1981" s="35" t="n">
        <v>-1.27038820646706</v>
      </c>
    </row>
    <row r="1982" customFormat="false" ht="15" hidden="false" customHeight="false" outlineLevel="0" collapsed="false">
      <c r="A1982" s="2" t="n">
        <v>1978</v>
      </c>
      <c r="B1982" s="35" t="n">
        <v>-0.25962613146644</v>
      </c>
      <c r="C1982" s="35" t="n">
        <v>-0.362959751669676</v>
      </c>
      <c r="D1982" s="35" t="n">
        <v>-0.0911990417908615</v>
      </c>
      <c r="E1982" s="35" t="n">
        <v>0.781530255565013</v>
      </c>
      <c r="F1982" s="35" t="n">
        <v>0.0842588590930705</v>
      </c>
      <c r="G1982" s="35" t="n">
        <v>0.629077207220115</v>
      </c>
      <c r="H1982" s="35" t="n">
        <v>0.0636410834822568</v>
      </c>
      <c r="I1982" s="35" t="n">
        <v>-1.59139421828147</v>
      </c>
      <c r="J1982" s="35" t="n">
        <v>0.818110053850825</v>
      </c>
      <c r="K1982" s="35" t="n">
        <v>0.546773744140013</v>
      </c>
      <c r="L1982" s="35" t="n">
        <v>0.108590417506731</v>
      </c>
      <c r="M1982" s="35" t="n">
        <v>-0.0574813992586302</v>
      </c>
    </row>
    <row r="1983" customFormat="false" ht="15" hidden="false" customHeight="false" outlineLevel="0" collapsed="false">
      <c r="A1983" s="2" t="n">
        <v>1979</v>
      </c>
      <c r="B1983" s="35" t="n">
        <v>-0.907066608287352</v>
      </c>
      <c r="C1983" s="35" t="n">
        <v>1.10994353736065</v>
      </c>
      <c r="D1983" s="35" t="n">
        <v>0.884231683055423</v>
      </c>
      <c r="E1983" s="35" t="n">
        <v>-1.04220889696976</v>
      </c>
      <c r="F1983" s="35" t="n">
        <v>0.185935217255825</v>
      </c>
      <c r="G1983" s="35" t="n">
        <v>-0.198650341600402</v>
      </c>
      <c r="H1983" s="35" t="n">
        <v>1.88675068640517</v>
      </c>
      <c r="I1983" s="35" t="n">
        <v>-0.0786880251420543</v>
      </c>
      <c r="J1983" s="35" t="n">
        <v>-1.18933784788894</v>
      </c>
      <c r="K1983" s="35" t="n">
        <v>0.378976722302551</v>
      </c>
      <c r="L1983" s="35" t="n">
        <v>0.98656615914467</v>
      </c>
      <c r="M1983" s="35" t="n">
        <v>-0.211559890866616</v>
      </c>
      <c r="W1983" s="36" t="n">
        <v>130.52080771409</v>
      </c>
    </row>
    <row r="1984" customFormat="false" ht="15" hidden="false" customHeight="false" outlineLevel="0" collapsed="false">
      <c r="A1984" s="2" t="n">
        <v>1980</v>
      </c>
      <c r="B1984" s="35" t="n">
        <v>-1.14458836022403</v>
      </c>
      <c r="C1984" s="35" t="n">
        <v>0.377556425076457</v>
      </c>
      <c r="D1984" s="35" t="n">
        <v>-0.340339973475992</v>
      </c>
      <c r="E1984" s="35" t="n">
        <v>-1.5239074808189</v>
      </c>
      <c r="F1984" s="35" t="n">
        <v>0.740270453322687</v>
      </c>
      <c r="G1984" s="35" t="n">
        <v>-0.119239763756241</v>
      </c>
      <c r="H1984" s="35" t="n">
        <v>-0.115001289910685</v>
      </c>
      <c r="I1984" s="35" t="n">
        <v>1.13003372623632</v>
      </c>
      <c r="J1984" s="35" t="n">
        <v>-0.70213427523424</v>
      </c>
      <c r="K1984" s="35" t="n">
        <v>-0.475313135469883</v>
      </c>
      <c r="L1984" s="35" t="n">
        <v>0.267791684772901</v>
      </c>
      <c r="M1984" s="35" t="n">
        <v>0.235165047450772</v>
      </c>
      <c r="Y1984" s="36" t="n">
        <v>165.08629599201</v>
      </c>
    </row>
    <row r="1985" customFormat="false" ht="15" hidden="false" customHeight="false" outlineLevel="0" collapsed="false">
      <c r="A1985" s="2" t="n">
        <v>1981</v>
      </c>
      <c r="B1985" s="35" t="n">
        <v>0.957353292012756</v>
      </c>
      <c r="C1985" s="35" t="n">
        <v>0.469352335965985</v>
      </c>
      <c r="D1985" s="35" t="n">
        <v>1.35588151860528</v>
      </c>
      <c r="E1985" s="35" t="n">
        <v>0.42575054551121</v>
      </c>
      <c r="F1985" s="35" t="n">
        <v>0.100871626713331</v>
      </c>
      <c r="G1985" s="35" t="n">
        <v>0.448179384964458</v>
      </c>
      <c r="H1985" s="35" t="n">
        <v>-0.938509863888244</v>
      </c>
      <c r="I1985" s="35" t="n">
        <v>0.241355942111662</v>
      </c>
      <c r="J1985" s="35" t="n">
        <v>-0.674191874352107</v>
      </c>
      <c r="K1985" s="35" t="n">
        <v>0.731172329619012</v>
      </c>
      <c r="L1985" s="35" t="n">
        <v>-0.550350025710745</v>
      </c>
      <c r="M1985" s="35" t="n">
        <v>-0.190259007470438</v>
      </c>
    </row>
    <row r="1986" customFormat="false" ht="15" hidden="false" customHeight="false" outlineLevel="0" collapsed="false">
      <c r="A1986" s="2" t="n">
        <v>1982</v>
      </c>
      <c r="B1986" s="35" t="n">
        <v>-2.15329147843292</v>
      </c>
      <c r="C1986" s="35" t="n">
        <v>-1.40498482171765</v>
      </c>
      <c r="D1986" s="35" t="n">
        <v>0.766686642564087</v>
      </c>
      <c r="E1986" s="35" t="n">
        <v>-1.0950649032466</v>
      </c>
      <c r="F1986" s="35" t="n">
        <v>0.153209831025106</v>
      </c>
      <c r="G1986" s="35" t="n">
        <v>-0.831932110429659</v>
      </c>
      <c r="H1986" s="35" t="n">
        <v>1.15341443567726</v>
      </c>
      <c r="I1986" s="35" t="n">
        <v>-2.27781547269851</v>
      </c>
      <c r="J1986" s="35" t="n">
        <v>0.0541573226636615</v>
      </c>
      <c r="K1986" s="35" t="n">
        <v>-0.963387443660401</v>
      </c>
      <c r="L1986" s="35" t="n">
        <v>0.122795244073415</v>
      </c>
      <c r="M1986" s="35" t="n">
        <v>0.48983576249321</v>
      </c>
    </row>
    <row r="1987" customFormat="false" ht="15" hidden="false" customHeight="false" outlineLevel="0" collapsed="false">
      <c r="A1987" s="2" t="n">
        <v>1983</v>
      </c>
      <c r="B1987" s="35" t="n">
        <v>0.240505798154329</v>
      </c>
      <c r="C1987" s="35" t="n">
        <v>2.3433121538958</v>
      </c>
      <c r="D1987" s="35" t="n">
        <v>-0.695537266850292</v>
      </c>
      <c r="E1987" s="35" t="n">
        <v>1.34350601093347</v>
      </c>
      <c r="F1987" s="35" t="n">
        <v>-0.720554662546821</v>
      </c>
      <c r="G1987" s="35" t="n">
        <v>-1.31147632649421</v>
      </c>
      <c r="H1987" s="35" t="n">
        <v>-1.12770377444697</v>
      </c>
      <c r="I1987" s="35" t="n">
        <v>-1.39806462137052</v>
      </c>
      <c r="J1987" s="35" t="n">
        <v>0.402474251086452</v>
      </c>
      <c r="K1987" s="35" t="n">
        <v>-1.75130518582892</v>
      </c>
      <c r="L1987" s="35" t="n">
        <v>1.6555407965534</v>
      </c>
      <c r="M1987" s="35" t="n">
        <v>-1.97906772175054</v>
      </c>
    </row>
    <row r="1988" customFormat="false" ht="15" hidden="false" customHeight="false" outlineLevel="0" collapsed="false">
      <c r="A1988" s="2" t="n">
        <v>1984</v>
      </c>
      <c r="B1988" s="35" t="n">
        <v>-1.39155459716998</v>
      </c>
      <c r="C1988" s="35" t="n">
        <v>0.596754484136581</v>
      </c>
      <c r="D1988" s="35" t="n">
        <v>-1.4510500498019</v>
      </c>
      <c r="E1988" s="35" t="n">
        <v>0.861022922869535</v>
      </c>
      <c r="F1988" s="35" t="n">
        <v>-0.964427732168579</v>
      </c>
      <c r="G1988" s="35" t="n">
        <v>2.06543858274154</v>
      </c>
      <c r="H1988" s="35" t="n">
        <v>-0.572585487705653</v>
      </c>
      <c r="I1988" s="35" t="n">
        <v>0.0471690725373857</v>
      </c>
      <c r="J1988" s="35" t="n">
        <v>0.182733570377188</v>
      </c>
      <c r="K1988" s="35" t="n">
        <v>-0.990924222473229</v>
      </c>
      <c r="L1988" s="35" t="n">
        <v>-1.24413439603383</v>
      </c>
      <c r="M1988" s="35" t="n">
        <v>-0.543963954046729</v>
      </c>
    </row>
    <row r="1989" customFormat="false" ht="15" hidden="false" customHeight="false" outlineLevel="0" collapsed="false">
      <c r="A1989" s="2" t="n">
        <v>1985</v>
      </c>
      <c r="B1989" s="35" t="n">
        <v>1.10395787601509</v>
      </c>
      <c r="C1989" s="35" t="n">
        <v>-0.837200916305474</v>
      </c>
      <c r="D1989" s="35" t="n">
        <v>0.293519264601414</v>
      </c>
      <c r="E1989" s="35" t="n">
        <v>-1.80646391325401</v>
      </c>
      <c r="F1989" s="35" t="n">
        <v>-0.625504910492369</v>
      </c>
      <c r="G1989" s="35" t="n">
        <v>0.00229047535642282</v>
      </c>
      <c r="H1989" s="35" t="n">
        <v>0.084548425686976</v>
      </c>
      <c r="I1989" s="35" t="n">
        <v>2.42263838430157</v>
      </c>
      <c r="J1989" s="35" t="n">
        <v>-0.445123039805971</v>
      </c>
      <c r="K1989" s="35" t="n">
        <v>-1.82060285102682</v>
      </c>
      <c r="L1989" s="35" t="n">
        <v>0.750629795438997</v>
      </c>
      <c r="M1989" s="35" t="n">
        <v>0.157425448900058</v>
      </c>
    </row>
    <row r="1990" customFormat="false" ht="15" hidden="false" customHeight="false" outlineLevel="0" collapsed="false">
      <c r="A1990" s="2" t="n">
        <v>1986</v>
      </c>
      <c r="B1990" s="35" t="n">
        <v>0.131044376492622</v>
      </c>
      <c r="C1990" s="35" t="n">
        <v>-1.01264308462995</v>
      </c>
      <c r="D1990" s="35" t="n">
        <v>0.629478477420496</v>
      </c>
      <c r="E1990" s="35" t="n">
        <v>-0.557404631278839</v>
      </c>
      <c r="F1990" s="35" t="n">
        <v>-0.256807724479678</v>
      </c>
      <c r="G1990" s="35" t="n">
        <v>-0.468626019034214</v>
      </c>
      <c r="H1990" s="35" t="n">
        <v>-1.41321768896991</v>
      </c>
      <c r="I1990" s="35" t="n">
        <v>0.284594708293187</v>
      </c>
      <c r="J1990" s="35" t="n">
        <v>-1.17372618859094</v>
      </c>
      <c r="K1990" s="35" t="n">
        <v>0.720399360839974</v>
      </c>
      <c r="L1990" s="35" t="n">
        <v>-0.350674106570115</v>
      </c>
      <c r="M1990" s="35" t="n">
        <v>0.834148486122933</v>
      </c>
    </row>
    <row r="1991" customFormat="false" ht="15" hidden="false" customHeight="false" outlineLevel="0" collapsed="false">
      <c r="A1991" s="2" t="n">
        <v>1987</v>
      </c>
      <c r="B1991" s="35" t="n">
        <v>0.902798732994844</v>
      </c>
      <c r="C1991" s="35" t="n">
        <v>-0.647256190359545</v>
      </c>
      <c r="D1991" s="35" t="n">
        <v>0.629176446562792</v>
      </c>
      <c r="E1991" s="35" t="n">
        <v>-0.104762024496073</v>
      </c>
      <c r="F1991" s="35" t="n">
        <v>-0.758582828103637</v>
      </c>
      <c r="G1991" s="35" t="n">
        <v>1.91873298360809</v>
      </c>
      <c r="H1991" s="35" t="n">
        <v>1.11629656592245</v>
      </c>
      <c r="I1991" s="35" t="n">
        <v>-0.913266517432998</v>
      </c>
      <c r="J1991" s="35" t="n">
        <v>0.223207712084934</v>
      </c>
      <c r="K1991" s="35" t="n">
        <v>0.784640594495625</v>
      </c>
      <c r="L1991" s="35" t="n">
        <v>-0.100590333500546</v>
      </c>
      <c r="M1991" s="35" t="n">
        <v>-0.443735481576331</v>
      </c>
    </row>
    <row r="1992" customFormat="false" ht="15" hidden="false" customHeight="false" outlineLevel="0" collapsed="false">
      <c r="A1992" s="2" t="n">
        <v>1988</v>
      </c>
      <c r="B1992" s="35" t="n">
        <v>-0.270505092978621</v>
      </c>
      <c r="C1992" s="35" t="n">
        <v>-1.24673569357364</v>
      </c>
      <c r="D1992" s="35" t="n">
        <v>-0.787066284131552</v>
      </c>
      <c r="E1992" s="35" t="n">
        <v>0.179669684674545</v>
      </c>
      <c r="F1992" s="35" t="n">
        <v>-1.21677503633218</v>
      </c>
      <c r="G1992" s="35" t="n">
        <v>-0.656436568020932</v>
      </c>
      <c r="H1992" s="35" t="n">
        <v>0.540313168244608</v>
      </c>
      <c r="I1992" s="35" t="n">
        <v>-1.99397730804998</v>
      </c>
      <c r="J1992" s="35" t="n">
        <v>0.549781006817054</v>
      </c>
      <c r="K1992" s="35" t="n">
        <v>0.0574976978582962</v>
      </c>
      <c r="L1992" s="35" t="n">
        <v>0.312427123918928</v>
      </c>
      <c r="M1992" s="35" t="n">
        <v>-0.56631806901859</v>
      </c>
    </row>
    <row r="1993" customFormat="false" ht="15" hidden="false" customHeight="false" outlineLevel="0" collapsed="false">
      <c r="A1993" s="2" t="n">
        <v>1989</v>
      </c>
      <c r="B1993" s="35" t="n">
        <v>-1.45596653009435</v>
      </c>
      <c r="C1993" s="35" t="n">
        <v>-1.91795014914536</v>
      </c>
      <c r="D1993" s="35" t="n">
        <v>0.859141240838065</v>
      </c>
      <c r="E1993" s="35" t="n">
        <v>0.555547942797565</v>
      </c>
      <c r="F1993" s="35" t="n">
        <v>0.821990535179619</v>
      </c>
      <c r="G1993" s="35" t="n">
        <v>-0.0200144520587167</v>
      </c>
      <c r="H1993" s="35" t="n">
        <v>-0.288789216254944</v>
      </c>
      <c r="I1993" s="35" t="n">
        <v>-1.74371132485315</v>
      </c>
      <c r="J1993" s="35" t="n">
        <v>-0.775750544499403</v>
      </c>
      <c r="K1993" s="35" t="n">
        <v>1.0153224474692</v>
      </c>
      <c r="L1993" s="35" t="n">
        <v>1.53322087102168</v>
      </c>
      <c r="M1993" s="35" t="n">
        <v>1.36712236194234</v>
      </c>
    </row>
    <row r="1994" customFormat="false" ht="15" hidden="false" customHeight="false" outlineLevel="0" collapsed="false">
      <c r="A1994" s="2" t="n">
        <v>1990</v>
      </c>
      <c r="B1994" s="35" t="n">
        <v>2.41826807323316</v>
      </c>
      <c r="C1994" s="35" t="n">
        <v>0.550077468051688</v>
      </c>
      <c r="D1994" s="35" t="n">
        <v>0.518645700127339</v>
      </c>
      <c r="E1994" s="35" t="n">
        <v>1.06890374387559</v>
      </c>
      <c r="F1994" s="35" t="n">
        <v>-0.064634042953245</v>
      </c>
      <c r="G1994" s="35" t="n">
        <v>-1.34797364148327</v>
      </c>
      <c r="H1994" s="35" t="n">
        <v>-0.597690522603105</v>
      </c>
      <c r="I1994" s="35" t="n">
        <v>-2.55545549404093</v>
      </c>
      <c r="J1994" s="35" t="n">
        <v>-0.278800547145535</v>
      </c>
      <c r="K1994" s="35" t="n">
        <v>-0.308537414831835</v>
      </c>
      <c r="L1994" s="35" t="n">
        <v>-0.507578150459666</v>
      </c>
      <c r="M1994" s="35" t="n">
        <v>0.135899582041202</v>
      </c>
    </row>
    <row r="1995" customFormat="false" ht="15" hidden="false" customHeight="false" outlineLevel="0" collapsed="false">
      <c r="A1995" s="2" t="n">
        <v>1991</v>
      </c>
      <c r="B1995" s="35" t="n">
        <v>-0.174694388997236</v>
      </c>
      <c r="C1995" s="35" t="n">
        <v>-0.330590638060213</v>
      </c>
      <c r="D1995" s="35" t="n">
        <v>-0.242245820151597</v>
      </c>
      <c r="E1995" s="35" t="n">
        <v>0.554175430258013</v>
      </c>
      <c r="F1995" s="35" t="n">
        <v>0.459467380320499</v>
      </c>
      <c r="G1995" s="35" t="n">
        <v>0.554247484033318</v>
      </c>
      <c r="H1995" s="35" t="n">
        <v>-1.25088246547772</v>
      </c>
      <c r="I1995" s="35" t="n">
        <v>1.34720152655029</v>
      </c>
      <c r="J1995" s="35" t="n">
        <v>0.843146859523011</v>
      </c>
      <c r="K1995" s="35" t="n">
        <v>-1.40232329689841</v>
      </c>
      <c r="L1995" s="35" t="n">
        <v>-0.955850981783229</v>
      </c>
      <c r="M1995" s="35" t="n">
        <v>1.23757776878336</v>
      </c>
    </row>
    <row r="1996" customFormat="false" ht="15" hidden="false" customHeight="false" outlineLevel="0" collapsed="false">
      <c r="A1996" s="2" t="n">
        <v>1992</v>
      </c>
      <c r="B1996" s="35" t="n">
        <v>-1.13648809553821</v>
      </c>
      <c r="C1996" s="35" t="n">
        <v>0.921671600126013</v>
      </c>
      <c r="D1996" s="35" t="n">
        <v>0.137294401842029</v>
      </c>
      <c r="E1996" s="35" t="n">
        <v>-0.381444193992284</v>
      </c>
      <c r="F1996" s="35" t="n">
        <v>-2.09093843094892</v>
      </c>
      <c r="G1996" s="35" t="n">
        <v>-1.75928620556221</v>
      </c>
      <c r="H1996" s="35" t="n">
        <v>-0.286365781453382</v>
      </c>
      <c r="I1996" s="35" t="n">
        <v>1.73456993281139</v>
      </c>
      <c r="J1996" s="35" t="n">
        <v>1.8027600565558</v>
      </c>
      <c r="K1996" s="35" t="n">
        <v>-0.880655341527203</v>
      </c>
      <c r="L1996" s="35" t="n">
        <v>-0.0727020462231683</v>
      </c>
      <c r="M1996" s="35" t="n">
        <v>0.945766460590264</v>
      </c>
      <c r="N1996" s="36" t="n">
        <v>232.493817591837</v>
      </c>
    </row>
    <row r="1997" customFormat="false" ht="15" hidden="false" customHeight="false" outlineLevel="0" collapsed="false">
      <c r="A1997" s="2" t="n">
        <v>1993</v>
      </c>
      <c r="B1997" s="35" t="n">
        <v>1.10515050136282</v>
      </c>
      <c r="C1997" s="35" t="n">
        <v>0.525263391731968</v>
      </c>
      <c r="D1997" s="35" t="n">
        <v>-1.06320441328911</v>
      </c>
      <c r="E1997" s="35" t="n">
        <v>-0.80120590109822</v>
      </c>
      <c r="F1997" s="35" t="n">
        <v>0.766443320619805</v>
      </c>
      <c r="G1997" s="35" t="n">
        <v>-0.412850131747177</v>
      </c>
      <c r="H1997" s="35" t="n">
        <v>0.517315484316733</v>
      </c>
      <c r="I1997" s="35" t="n">
        <v>-0.54403217715702</v>
      </c>
      <c r="J1997" s="35" t="n">
        <v>0.140492734794397</v>
      </c>
      <c r="K1997" s="35" t="n">
        <v>-1.37893920670731</v>
      </c>
      <c r="L1997" s="35" t="n">
        <v>1.24115319177832</v>
      </c>
      <c r="M1997" s="35" t="n">
        <v>0.957025943643518</v>
      </c>
    </row>
    <row r="1998" customFormat="false" ht="15" hidden="false" customHeight="false" outlineLevel="0" collapsed="false">
      <c r="A1998" s="2" t="n">
        <v>1994</v>
      </c>
      <c r="B1998" s="35" t="n">
        <v>2.11643252379469</v>
      </c>
      <c r="C1998" s="35" t="n">
        <v>-0.993014803155242</v>
      </c>
      <c r="D1998" s="35" t="n">
        <v>-0.213221022312844</v>
      </c>
      <c r="E1998" s="35" t="n">
        <v>-2.82959719804077</v>
      </c>
      <c r="F1998" s="35" t="n">
        <v>0.00488517504088779</v>
      </c>
      <c r="G1998" s="35" t="n">
        <v>-0.0559359476124118</v>
      </c>
      <c r="H1998" s="35" t="n">
        <v>-0.552924741853351</v>
      </c>
      <c r="I1998" s="35" t="n">
        <v>-0.59865848353664</v>
      </c>
      <c r="J1998" s="35" t="n">
        <v>1.32511408873858</v>
      </c>
      <c r="K1998" s="35" t="n">
        <v>1.29783892354282</v>
      </c>
      <c r="L1998" s="35" t="n">
        <v>0.11635205855929</v>
      </c>
      <c r="M1998" s="35" t="n">
        <v>-0.406574489569501</v>
      </c>
    </row>
    <row r="1999" customFormat="false" ht="15" hidden="false" customHeight="false" outlineLevel="0" collapsed="false">
      <c r="A1999" s="2" t="n">
        <v>1995</v>
      </c>
      <c r="B1999" s="35" t="n">
        <v>0.0310548206748557</v>
      </c>
      <c r="C1999" s="35" t="n">
        <v>1.21348804273181</v>
      </c>
      <c r="D1999" s="35" t="n">
        <v>0.375152356360804</v>
      </c>
      <c r="E1999" s="35" t="n">
        <v>-0.585345164074745</v>
      </c>
      <c r="F1999" s="35" t="n">
        <v>-0.491932323125609</v>
      </c>
      <c r="G1999" s="35" t="n">
        <v>-0.607938569826764</v>
      </c>
      <c r="H1999" s="35" t="n">
        <v>2.20279384263122</v>
      </c>
      <c r="I1999" s="35" t="n">
        <v>-0.502544038367608</v>
      </c>
      <c r="J1999" s="35" t="n">
        <v>0.445269941042111</v>
      </c>
      <c r="K1999" s="35" t="n">
        <v>1.22452463010253</v>
      </c>
      <c r="L1999" s="35" t="n">
        <v>-1.50455315828402</v>
      </c>
      <c r="M1999" s="35" t="n">
        <v>0.751479890528249</v>
      </c>
      <c r="X1999" s="36" t="n">
        <v>70.6339556624483</v>
      </c>
    </row>
    <row r="2000" customFormat="false" ht="15" hidden="false" customHeight="false" outlineLevel="0" collapsed="false">
      <c r="A2000" s="2" t="n">
        <v>1996</v>
      </c>
      <c r="B2000" s="35" t="n">
        <v>-0.464692318989445</v>
      </c>
      <c r="C2000" s="35" t="n">
        <v>0.0692320054381297</v>
      </c>
      <c r="D2000" s="35" t="n">
        <v>-0.332925757921457</v>
      </c>
      <c r="E2000" s="35" t="n">
        <v>-0.148417486450355</v>
      </c>
      <c r="F2000" s="35" t="n">
        <v>-0.827454850468864</v>
      </c>
      <c r="G2000" s="35" t="n">
        <v>-0.00217682645482578</v>
      </c>
      <c r="H2000" s="35" t="n">
        <v>2.0980145139998</v>
      </c>
      <c r="I2000" s="35" t="n">
        <v>-1.40678694089012</v>
      </c>
      <c r="J2000" s="35" t="n">
        <v>-1.47546046782653</v>
      </c>
      <c r="K2000" s="35" t="n">
        <v>0.920704184631969</v>
      </c>
      <c r="L2000" s="35" t="n">
        <v>1.10712646119445</v>
      </c>
      <c r="M2000" s="35" t="n">
        <v>0.203344482199687</v>
      </c>
      <c r="T2000" s="36" t="n">
        <v>119.619901530594</v>
      </c>
    </row>
    <row r="2001" customFormat="false" ht="15" hidden="false" customHeight="false" outlineLevel="0" collapsed="false">
      <c r="A2001" s="2" t="n">
        <v>1997</v>
      </c>
      <c r="B2001" s="35" t="n">
        <v>0.680559271799785</v>
      </c>
      <c r="C2001" s="35" t="n">
        <v>-0.537539600997102</v>
      </c>
      <c r="D2001" s="35" t="n">
        <v>-0.907049868807982</v>
      </c>
      <c r="E2001" s="35" t="n">
        <v>1.58960917893991</v>
      </c>
      <c r="F2001" s="35" t="n">
        <v>0.317731121786707</v>
      </c>
      <c r="G2001" s="35" t="n">
        <v>1.91468939893733</v>
      </c>
      <c r="H2001" s="35" t="n">
        <v>-1.76803985811991</v>
      </c>
      <c r="I2001" s="35" t="n">
        <v>-0.159985575701895</v>
      </c>
      <c r="J2001" s="35" t="n">
        <v>-1.18097578762973</v>
      </c>
      <c r="K2001" s="35" t="n">
        <v>-0.708173124387796</v>
      </c>
      <c r="L2001" s="35" t="n">
        <v>0.0498305080244059</v>
      </c>
      <c r="M2001" s="35" t="n">
        <v>0.0152218702581756</v>
      </c>
    </row>
    <row r="2002" customFormat="false" ht="15" hidden="false" customHeight="false" outlineLevel="0" collapsed="false">
      <c r="A2002" s="2" t="n">
        <v>1998</v>
      </c>
      <c r="B2002" s="35" t="n">
        <v>0.908453236923061</v>
      </c>
      <c r="C2002" s="35" t="n">
        <v>-0.368234451120751</v>
      </c>
      <c r="D2002" s="35" t="n">
        <v>-0.767477492051178</v>
      </c>
      <c r="E2002" s="35" t="n">
        <v>0.421765158313831</v>
      </c>
      <c r="F2002" s="35" t="n">
        <v>0.350015546329354</v>
      </c>
      <c r="G2002" s="35" t="n">
        <v>1.43218420062702</v>
      </c>
      <c r="H2002" s="35" t="n">
        <v>-0.427926692230277</v>
      </c>
      <c r="I2002" s="35" t="n">
        <v>-0.889482956771426</v>
      </c>
      <c r="J2002" s="35" t="n">
        <v>0.3974111427739</v>
      </c>
      <c r="K2002" s="35" t="n">
        <v>-0.738000384618803</v>
      </c>
      <c r="L2002" s="35" t="n">
        <v>0.306578180884255</v>
      </c>
      <c r="M2002" s="35" t="n">
        <v>0.625113146638103</v>
      </c>
    </row>
    <row r="2003" customFormat="false" ht="15" hidden="false" customHeight="false" outlineLevel="0" collapsed="false">
      <c r="A2003" s="2" t="n">
        <v>1999</v>
      </c>
      <c r="B2003" s="35" t="n">
        <v>0.990408788368731</v>
      </c>
      <c r="C2003" s="35" t="n">
        <v>0.605179470426391</v>
      </c>
      <c r="D2003" s="35" t="n">
        <v>-0.0296145595841911</v>
      </c>
      <c r="E2003" s="35" t="n">
        <v>-1.12989529131066</v>
      </c>
      <c r="F2003" s="35" t="n">
        <v>-1.51507766990479</v>
      </c>
      <c r="G2003" s="35" t="n">
        <v>-0.00774527485316127</v>
      </c>
      <c r="H2003" s="35" t="n">
        <v>-2.28220843611022</v>
      </c>
      <c r="I2003" s="35" t="n">
        <v>1.13301585157203</v>
      </c>
      <c r="J2003" s="35" t="n">
        <v>0.0375365168127709</v>
      </c>
      <c r="K2003" s="35" t="n">
        <v>-0.0231633850867773</v>
      </c>
      <c r="L2003" s="35" t="n">
        <v>-1.04081501274366</v>
      </c>
      <c r="M2003" s="35" t="n">
        <v>-0.369877005164531</v>
      </c>
    </row>
    <row r="2004" customFormat="false" ht="15" hidden="false" customHeight="false" outlineLevel="0" collapsed="false">
      <c r="A2004" s="2" t="n">
        <v>2000</v>
      </c>
      <c r="B2004" s="35" t="n">
        <v>-0.275108823942292</v>
      </c>
      <c r="C2004" s="35" t="n">
        <v>-0.682068526198824</v>
      </c>
      <c r="D2004" s="35" t="n">
        <v>2.36309495443863</v>
      </c>
      <c r="E2004" s="35" t="n">
        <v>-0.127796786727545</v>
      </c>
      <c r="F2004" s="35" t="n">
        <v>1.41759686785186</v>
      </c>
      <c r="G2004" s="35" t="n">
        <v>-0.792985482077134</v>
      </c>
      <c r="H2004" s="35" t="n">
        <v>-0.172342256384997</v>
      </c>
      <c r="I2004" s="35" t="n">
        <v>-1.17426748509577</v>
      </c>
      <c r="J2004" s="35" t="n">
        <v>-0.466421722339286</v>
      </c>
      <c r="K2004" s="35" t="n">
        <v>2.99788320008657</v>
      </c>
      <c r="L2004" s="35" t="n">
        <v>-0.672191773991117</v>
      </c>
      <c r="M2004" s="35" t="n">
        <v>0.489329163444658</v>
      </c>
      <c r="Q2004" s="36" t="n">
        <v>81.3585547371191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0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5" topLeftCell="B26" activePane="bottomRight" state="frozen"/>
      <selection pane="topLeft" activeCell="A1" activeCellId="0" sqref="A1"/>
      <selection pane="topRight" activeCell="B1" activeCellId="0" sqref="B1"/>
      <selection pane="bottomLeft" activeCell="A26" activeCellId="0" sqref="A2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37" min="8" style="0" width="9"/>
    <col collapsed="false" customWidth="true" hidden="false" outlineLevel="0" max="43" min="38" style="0" width="12"/>
    <col collapsed="false" customWidth="true" hidden="false" outlineLevel="0" max="44" min="44" style="0" width="10"/>
  </cols>
  <sheetData>
    <row r="1" customFormat="false" ht="15" hidden="false" customHeight="false" outlineLevel="0" collapsed="false">
      <c r="A1" s="1" t="s">
        <v>387</v>
      </c>
    </row>
    <row r="2" customFormat="false" ht="15" hidden="false" customHeight="false" outlineLevel="0" collapsed="false">
      <c r="A2" s="10" t="s">
        <v>388</v>
      </c>
    </row>
    <row r="4" customFormat="false" ht="23.85" hidden="false" customHeight="false" outlineLevel="0" collapsed="false">
      <c r="A4" s="8" t="s">
        <v>389</v>
      </c>
      <c r="B4" s="8" t="s">
        <v>390</v>
      </c>
      <c r="C4" s="8" t="s">
        <v>391</v>
      </c>
      <c r="D4" s="8" t="s">
        <v>392</v>
      </c>
      <c r="E4" s="8" t="s">
        <v>393</v>
      </c>
      <c r="F4" s="8" t="s">
        <v>394</v>
      </c>
    </row>
    <row r="5" customFormat="false" ht="15" hidden="false" customHeight="false" outlineLevel="0" collapsed="false">
      <c r="A5" s="2" t="s">
        <v>289</v>
      </c>
      <c r="B5" s="13" t="n">
        <f aca="false">COUNTIF($AL$26:$AL$2025,"&lt;"&amp;Floor_L)</f>
        <v>521</v>
      </c>
      <c r="C5" s="19" t="n">
        <f aca="false">B5/2000</f>
        <v>0.2605</v>
      </c>
      <c r="D5" s="19" t="n">
        <f aca="false">SQRT(C5*(1-C5)/2000)</f>
        <v>0.00981426894883159</v>
      </c>
      <c r="E5" s="37" t="n">
        <v>521</v>
      </c>
      <c r="F5" s="38" t="n">
        <f aca="false">Odds!C5</f>
        <v>0.24622</v>
      </c>
    </row>
    <row r="6" customFormat="false" ht="15" hidden="false" customHeight="false" outlineLevel="0" collapsed="false">
      <c r="A6" s="2" t="s">
        <v>290</v>
      </c>
      <c r="B6" s="13" t="n">
        <f aca="false">COUNTIF($AM$26:$AM$2025,"&lt;"&amp;Floor_L)</f>
        <v>180</v>
      </c>
      <c r="C6" s="19" t="n">
        <f aca="false">B6/2000</f>
        <v>0.09</v>
      </c>
      <c r="D6" s="19" t="n">
        <f aca="false">SQRT(C6*(1-C6)/2000)</f>
        <v>0.00639921870231046</v>
      </c>
      <c r="E6" s="37" t="n">
        <v>180</v>
      </c>
      <c r="F6" s="38" t="n">
        <f aca="false">Odds!C6</f>
        <v>0.08403</v>
      </c>
    </row>
    <row r="7" customFormat="false" ht="15" hidden="false" customHeight="false" outlineLevel="0" collapsed="false">
      <c r="A7" s="2" t="s">
        <v>291</v>
      </c>
      <c r="B7" s="13" t="n">
        <f aca="false">COUNTIF($AN$26:$AN$2025,"&lt;"&amp;Floor_L)</f>
        <v>232</v>
      </c>
      <c r="C7" s="19" t="n">
        <f aca="false">B7/2000</f>
        <v>0.116</v>
      </c>
      <c r="D7" s="19" t="n">
        <f aca="false">SQRT(C7*(1-C7)/2000)</f>
        <v>0.00716044691342656</v>
      </c>
      <c r="E7" s="37" t="n">
        <v>232</v>
      </c>
      <c r="F7" s="38" t="n">
        <f aca="false">Odds!C7</f>
        <v>0.10619</v>
      </c>
    </row>
    <row r="8" customFormat="false" ht="15" hidden="false" customHeight="false" outlineLevel="0" collapsed="false">
      <c r="A8" s="2" t="s">
        <v>292</v>
      </c>
      <c r="B8" s="13" t="n">
        <f aca="false">COUNTIF($AO$26:$AO$2025,"&lt;"&amp;Floor_L)</f>
        <v>267</v>
      </c>
      <c r="C8" s="19" t="n">
        <f aca="false">B8/2000</f>
        <v>0.1335</v>
      </c>
      <c r="D8" s="19" t="n">
        <f aca="false">SQRT(C8*(1-C8)/2000)</f>
        <v>0.00760518737441754</v>
      </c>
      <c r="E8" s="37" t="n">
        <v>267</v>
      </c>
      <c r="F8" s="38" t="n">
        <f aca="false">Odds!C8</f>
        <v>0.12374</v>
      </c>
    </row>
    <row r="9" customFormat="false" ht="15" hidden="false" customHeight="false" outlineLevel="0" collapsed="false">
      <c r="A9" s="2" t="s">
        <v>293</v>
      </c>
      <c r="B9" s="13" t="n">
        <f aca="false">COUNTIF($AP$26:$AP$2025,"&lt;"&amp;Floor_L)</f>
        <v>268</v>
      </c>
      <c r="C9" s="19" t="n">
        <f aca="false">B9/2000</f>
        <v>0.134</v>
      </c>
      <c r="D9" s="19" t="n">
        <f aca="false">SQRT(C9*(1-C9)/2000)</f>
        <v>0.00761721733968514</v>
      </c>
      <c r="E9" s="37" t="n">
        <v>268</v>
      </c>
      <c r="F9" s="38" t="n">
        <f aca="false">Odds!C9</f>
        <v>0.13068</v>
      </c>
    </row>
    <row r="10" customFormat="false" ht="15" hidden="false" customHeight="false" outlineLevel="0" collapsed="false">
      <c r="A10" s="2" t="s">
        <v>294</v>
      </c>
      <c r="B10" s="13" t="n">
        <f aca="false">COUNTIF($AQ$26:$AQ$2025,"&lt;"&amp;Floor_L)</f>
        <v>61</v>
      </c>
      <c r="C10" s="19" t="n">
        <f aca="false">B10/2000</f>
        <v>0.0305</v>
      </c>
      <c r="D10" s="19" t="n">
        <f aca="false">SQRT(C10*(1-C10)/2000)</f>
        <v>0.00384511053157123</v>
      </c>
      <c r="E10" s="37" t="n">
        <v>61</v>
      </c>
      <c r="F10" s="38" t="n">
        <f aca="false">Odds!C10</f>
        <v>0.03003</v>
      </c>
    </row>
    <row r="12" customFormat="false" ht="15" hidden="false" customHeight="false" outlineLevel="0" collapsed="false">
      <c r="A12" s="2" t="s">
        <v>395</v>
      </c>
      <c r="B12" s="13" t="n">
        <f aca="false">COUNTIF($AR$26:$AR$2025,1)</f>
        <v>529</v>
      </c>
      <c r="C12" s="19" t="n">
        <f aca="false">B12/2000</f>
        <v>0.2645</v>
      </c>
      <c r="E12" s="37" t="n">
        <v>529</v>
      </c>
    </row>
    <row r="13" customFormat="false" ht="15" hidden="false" customHeight="false" outlineLevel="0" collapsed="false">
      <c r="A13" s="2" t="s">
        <v>396</v>
      </c>
      <c r="B13" s="13" t="n">
        <f aca="false">COUNTIFS($AR$26:$AR$2025,1,$AL$26:$AL$2025,"&lt;"&amp;Floor_L)</f>
        <v>380</v>
      </c>
      <c r="C13" s="19" t="n">
        <f aca="false">B13/B5</f>
        <v>0.72936660268714</v>
      </c>
      <c r="E13" s="37" t="n">
        <v>380</v>
      </c>
    </row>
    <row r="15" customFormat="false" ht="23.85" hidden="false" customHeight="false" outlineLevel="0" collapsed="false">
      <c r="A15" s="8" t="s">
        <v>397</v>
      </c>
      <c r="B15" s="8" t="s">
        <v>398</v>
      </c>
      <c r="C15" s="8" t="s">
        <v>399</v>
      </c>
      <c r="D15" s="8" t="s">
        <v>392</v>
      </c>
      <c r="E15" s="8" t="s">
        <v>393</v>
      </c>
      <c r="F15" s="8" t="s">
        <v>400</v>
      </c>
      <c r="G15" s="8" t="s">
        <v>401</v>
      </c>
    </row>
    <row r="16" customFormat="false" ht="15" hidden="false" customHeight="false" outlineLevel="0" collapsed="false">
      <c r="A16" s="16" t="n">
        <v>100</v>
      </c>
      <c r="B16" s="13" t="n">
        <f aca="false">COUNTIFS($A$26:$A$2025,"&lt;="&amp;A16,$AL$26:$AL$2025,"&lt;"&amp;Floor_L)</f>
        <v>26</v>
      </c>
      <c r="C16" s="19" t="n">
        <f aca="false">B16/A16</f>
        <v>0.26</v>
      </c>
      <c r="D16" s="19" t="n">
        <f aca="false">SQRT(C16*(1-C16)/A16)</f>
        <v>0.0438634243989226</v>
      </c>
      <c r="E16" s="37" t="n">
        <v>26</v>
      </c>
      <c r="F16" s="19" t="n">
        <f aca="false">C16-1.96*D16</f>
        <v>0.174027688178112</v>
      </c>
      <c r="G16" s="19" t="n">
        <f aca="false">C16+1.96*D16</f>
        <v>0.345972311821888</v>
      </c>
    </row>
    <row r="17" customFormat="false" ht="15" hidden="false" customHeight="false" outlineLevel="0" collapsed="false">
      <c r="A17" s="16" t="n">
        <v>250</v>
      </c>
      <c r="B17" s="13" t="n">
        <f aca="false">COUNTIFS($A$26:$A$2025,"&lt;="&amp;A17,$AL$26:$AL$2025,"&lt;"&amp;Floor_L)</f>
        <v>70</v>
      </c>
      <c r="C17" s="19" t="n">
        <f aca="false">B17/A17</f>
        <v>0.28</v>
      </c>
      <c r="D17" s="19" t="n">
        <f aca="false">SQRT(C17*(1-C17)/A17)</f>
        <v>0.0283971829588782</v>
      </c>
      <c r="E17" s="37" t="n">
        <v>70</v>
      </c>
      <c r="F17" s="19" t="n">
        <f aca="false">C17-1.96*D17</f>
        <v>0.224341521400599</v>
      </c>
      <c r="G17" s="19" t="n">
        <f aca="false">C17+1.96*D17</f>
        <v>0.335658478599401</v>
      </c>
    </row>
    <row r="18" customFormat="false" ht="15" hidden="false" customHeight="false" outlineLevel="0" collapsed="false">
      <c r="A18" s="16" t="n">
        <v>500</v>
      </c>
      <c r="B18" s="13" t="n">
        <f aca="false">COUNTIFS($A$26:$A$2025,"&lt;="&amp;A18,$AL$26:$AL$2025,"&lt;"&amp;Floor_L)</f>
        <v>133</v>
      </c>
      <c r="C18" s="19" t="n">
        <f aca="false">B18/A18</f>
        <v>0.266</v>
      </c>
      <c r="D18" s="19" t="n">
        <f aca="false">SQRT(C18*(1-C18)/A18)</f>
        <v>0.0197607692157972</v>
      </c>
      <c r="E18" s="37" t="n">
        <v>133</v>
      </c>
      <c r="F18" s="19" t="n">
        <f aca="false">C18-1.96*D18</f>
        <v>0.227268892337037</v>
      </c>
      <c r="G18" s="19" t="n">
        <f aca="false">C18+1.96*D18</f>
        <v>0.304731107662963</v>
      </c>
    </row>
    <row r="19" customFormat="false" ht="15" hidden="false" customHeight="false" outlineLevel="0" collapsed="false">
      <c r="A19" s="16" t="n">
        <v>1000</v>
      </c>
      <c r="B19" s="13" t="n">
        <f aca="false">COUNTIFS($A$26:$A$2025,"&lt;="&amp;A19,$AL$26:$AL$2025,"&lt;"&amp;Floor_L)</f>
        <v>261</v>
      </c>
      <c r="C19" s="19" t="n">
        <f aca="false">B19/A19</f>
        <v>0.261</v>
      </c>
      <c r="D19" s="19" t="n">
        <f aca="false">SQRT(C19*(1-C19)/A19)</f>
        <v>0.0138880884213775</v>
      </c>
      <c r="E19" s="37" t="n">
        <v>261</v>
      </c>
      <c r="F19" s="19" t="n">
        <f aca="false">C19-1.96*D19</f>
        <v>0.2337793466941</v>
      </c>
      <c r="G19" s="19" t="n">
        <f aca="false">C19+1.96*D19</f>
        <v>0.2882206533059</v>
      </c>
    </row>
    <row r="20" customFormat="false" ht="15" hidden="false" customHeight="false" outlineLevel="0" collapsed="false">
      <c r="A20" s="16" t="n">
        <v>2000</v>
      </c>
      <c r="B20" s="13" t="n">
        <f aca="false">COUNTIFS($A$26:$A$2025,"&lt;="&amp;A20,$AL$26:$AL$2025,"&lt;"&amp;Floor_L)</f>
        <v>521</v>
      </c>
      <c r="C20" s="19" t="n">
        <f aca="false">B20/A20</f>
        <v>0.2605</v>
      </c>
      <c r="D20" s="19" t="n">
        <f aca="false">SQRT(C20*(1-C20)/A20)</f>
        <v>0.00981426894883159</v>
      </c>
      <c r="E20" s="37" t="n">
        <v>521</v>
      </c>
      <c r="F20" s="19" t="n">
        <f aca="false">C20-1.96*D20</f>
        <v>0.24126403286029</v>
      </c>
      <c r="G20" s="19" t="n">
        <f aca="false">C20+1.96*D20</f>
        <v>0.27973596713971</v>
      </c>
    </row>
    <row r="22" customFormat="false" ht="15" hidden="false" customHeight="false" outlineLevel="0" collapsed="false">
      <c r="A22" s="4" t="s">
        <v>402</v>
      </c>
      <c r="B22" s="29" t="n">
        <f aca="false">Plan!D6</f>
        <v>574.177722070089</v>
      </c>
      <c r="C22" s="29" t="n">
        <f aca="false">Plan!D7</f>
        <v>540.066596933781</v>
      </c>
      <c r="D22" s="29" t="n">
        <f aca="false">Plan!D8</f>
        <v>515.554186662141</v>
      </c>
      <c r="E22" s="29" t="n">
        <f aca="false">Plan!D9</f>
        <v>498.862199828157</v>
      </c>
      <c r="F22" s="29" t="n">
        <f aca="false">Plan!D10</f>
        <v>488.49718114769</v>
      </c>
      <c r="G22" s="29" t="n">
        <f aca="false">Plan!D11</f>
        <v>483.208171638365</v>
      </c>
      <c r="H22" s="29" t="n">
        <f aca="false">Plan!D12</f>
        <v>481.950382357786</v>
      </c>
      <c r="I22" s="29" t="n">
        <f aca="false">Plan!D13</f>
        <v>483.854053397919</v>
      </c>
      <c r="J22" s="29" t="n">
        <f aca="false">Plan!D14</f>
        <v>488.197781417396</v>
      </c>
      <c r="K22" s="29" t="n">
        <f aca="false">Plan!D15</f>
        <v>494.385695809424</v>
      </c>
      <c r="L22" s="29" t="n">
        <f aca="false">Plan!D16</f>
        <v>501.927947564381</v>
      </c>
      <c r="M22" s="29" t="n">
        <f aca="false">Plan!D17</f>
        <v>510.42404767696</v>
      </c>
    </row>
    <row r="23" customFormat="false" ht="15" hidden="false" customHeight="false" outlineLevel="0" collapsed="false">
      <c r="A23" s="4" t="s">
        <v>403</v>
      </c>
      <c r="B23" s="29" t="n">
        <f aca="false">Plan!F6</f>
        <v>589.050748892685</v>
      </c>
      <c r="C23" s="29" t="n">
        <f aca="false">Plan!F7</f>
        <v>566.317397139778</v>
      </c>
      <c r="D23" s="29" t="n">
        <f aca="false">Plan!F8</f>
        <v>550.30356147038</v>
      </c>
      <c r="E23" s="29" t="n">
        <f aca="false">Plan!F9</f>
        <v>539.75048734152</v>
      </c>
      <c r="F23" s="29" t="n">
        <f aca="false">Plan!F10</f>
        <v>533.601915000854</v>
      </c>
      <c r="G23" s="29" t="n">
        <f aca="false">Plan!F11</f>
        <v>530.973917139149</v>
      </c>
      <c r="H23" s="29" t="n">
        <f aca="false">Plan!F12</f>
        <v>531.129025220886</v>
      </c>
      <c r="I23" s="29" t="n">
        <f aca="false">Plan!F13</f>
        <v>533.454053397919</v>
      </c>
      <c r="J23" s="29" t="n">
        <f aca="false">Plan!F14</f>
        <v>537.441108581617</v>
      </c>
      <c r="K23" s="29" t="n">
        <f aca="false">Plan!F15</f>
        <v>542.671344359851</v>
      </c>
      <c r="L23" s="29" t="n">
        <f aca="false">Plan!F16</f>
        <v>548.801076377926</v>
      </c>
      <c r="M23" s="29" t="n">
        <f aca="false">Plan!F17</f>
        <v>555.54992875958</v>
      </c>
    </row>
    <row r="25" customFormat="false" ht="35.05" hidden="false" customHeight="false" outlineLevel="0" collapsed="false">
      <c r="A25" s="8" t="s">
        <v>350</v>
      </c>
      <c r="B25" s="8" t="s">
        <v>404</v>
      </c>
      <c r="C25" s="8" t="s">
        <v>405</v>
      </c>
      <c r="D25" s="8" t="s">
        <v>406</v>
      </c>
      <c r="E25" s="8" t="s">
        <v>407</v>
      </c>
      <c r="F25" s="8" t="s">
        <v>408</v>
      </c>
      <c r="G25" s="8" t="s">
        <v>409</v>
      </c>
      <c r="H25" s="8" t="s">
        <v>410</v>
      </c>
      <c r="I25" s="8" t="s">
        <v>411</v>
      </c>
      <c r="J25" s="8" t="s">
        <v>412</v>
      </c>
      <c r="K25" s="8" t="s">
        <v>413</v>
      </c>
      <c r="L25" s="8" t="s">
        <v>414</v>
      </c>
      <c r="M25" s="8" t="s">
        <v>415</v>
      </c>
      <c r="N25" s="8" t="s">
        <v>416</v>
      </c>
      <c r="O25" s="8" t="s">
        <v>417</v>
      </c>
      <c r="P25" s="8" t="s">
        <v>418</v>
      </c>
      <c r="Q25" s="8" t="s">
        <v>419</v>
      </c>
      <c r="R25" s="8" t="s">
        <v>420</v>
      </c>
      <c r="S25" s="8" t="s">
        <v>421</v>
      </c>
      <c r="T25" s="8" t="s">
        <v>422</v>
      </c>
      <c r="U25" s="8" t="s">
        <v>423</v>
      </c>
      <c r="V25" s="8" t="s">
        <v>424</v>
      </c>
      <c r="W25" s="8" t="s">
        <v>425</v>
      </c>
      <c r="X25" s="8" t="s">
        <v>426</v>
      </c>
      <c r="Y25" s="8" t="s">
        <v>427</v>
      </c>
      <c r="Z25" s="8" t="s">
        <v>428</v>
      </c>
      <c r="AA25" s="8" t="s">
        <v>429</v>
      </c>
      <c r="AB25" s="8" t="s">
        <v>430</v>
      </c>
      <c r="AC25" s="8" t="s">
        <v>431</v>
      </c>
      <c r="AD25" s="8" t="s">
        <v>432</v>
      </c>
      <c r="AE25" s="8" t="s">
        <v>433</v>
      </c>
      <c r="AF25" s="8" t="s">
        <v>434</v>
      </c>
      <c r="AG25" s="8" t="s">
        <v>435</v>
      </c>
      <c r="AH25" s="8" t="s">
        <v>436</v>
      </c>
      <c r="AI25" s="8" t="s">
        <v>437</v>
      </c>
      <c r="AJ25" s="8" t="s">
        <v>438</v>
      </c>
      <c r="AK25" s="8" t="s">
        <v>439</v>
      </c>
      <c r="AL25" s="8" t="s">
        <v>440</v>
      </c>
      <c r="AM25" s="8" t="s">
        <v>441</v>
      </c>
      <c r="AN25" s="8" t="s">
        <v>442</v>
      </c>
      <c r="AO25" s="8" t="s">
        <v>443</v>
      </c>
      <c r="AP25" s="8" t="s">
        <v>444</v>
      </c>
      <c r="AQ25" s="8" t="s">
        <v>445</v>
      </c>
      <c r="AR25" s="8" t="s">
        <v>446</v>
      </c>
    </row>
    <row r="26" customFormat="false" ht="15" hidden="false" customHeight="false" outlineLevel="0" collapsed="false">
      <c r="A26" s="13" t="n">
        <v>1</v>
      </c>
      <c r="B26" s="18" t="n">
        <f aca="false">Shock_sd*Draws!B5</f>
        <v>-86.9133199248441</v>
      </c>
      <c r="C26" s="18" t="n">
        <f aca="false">Persist_a*B26+Shock_sd*Draws!C5</f>
        <v>-93.325415946364</v>
      </c>
      <c r="D26" s="18" t="n">
        <f aca="false">Persist_a*C26+Shock_sd*Draws!D5</f>
        <v>-69.0129995664282</v>
      </c>
      <c r="E26" s="18" t="n">
        <f aca="false">Persist_a*D26+Shock_sd*Draws!E5</f>
        <v>-12.4060283701079</v>
      </c>
      <c r="F26" s="18" t="n">
        <f aca="false">Persist_a*E26+Shock_sd*Draws!F5</f>
        <v>12.5122454744471</v>
      </c>
      <c r="G26" s="18" t="n">
        <f aca="false">Persist_a*F26+Shock_sd*Draws!G5</f>
        <v>119.496710212821</v>
      </c>
      <c r="H26" s="18" t="n">
        <f aca="false">Persist_a*G26+Shock_sd*Draws!H5</f>
        <v>-12.8877983791356</v>
      </c>
      <c r="I26" s="18" t="n">
        <f aca="false">Persist_a*H26+Shock_sd*Draws!I5</f>
        <v>6.79937963546436</v>
      </c>
      <c r="J26" s="18" t="n">
        <f aca="false">Persist_a*I26+Shock_sd*Draws!J5</f>
        <v>-8.55521903163753</v>
      </c>
      <c r="K26" s="18" t="n">
        <f aca="false">Persist_a*J26+Shock_sd*Draws!K5</f>
        <v>-5.32729656259211</v>
      </c>
      <c r="L26" s="18" t="n">
        <f aca="false">Persist_a*K26+Shock_sd*Draws!L5</f>
        <v>-19.7684929231796</v>
      </c>
      <c r="M26" s="18" t="n">
        <f aca="false">Persist_a*L26+Shock_sd*Draws!M5</f>
        <v>-2.18564658051361</v>
      </c>
      <c r="N26" s="18" t="n">
        <f aca="false">0-(Draws!N5+Draws!Z5)</f>
        <v>0</v>
      </c>
      <c r="O26" s="18" t="n">
        <f aca="false">N26-(Draws!O5+Draws!AA5)</f>
        <v>0</v>
      </c>
      <c r="P26" s="18" t="n">
        <f aca="false">O26-(Draws!P5+Draws!AB5)</f>
        <v>0</v>
      </c>
      <c r="Q26" s="18" t="n">
        <f aca="false">P26-(Draws!Q5+Draws!AC5)</f>
        <v>0</v>
      </c>
      <c r="R26" s="18" t="n">
        <f aca="false">Q26-(Draws!R5+Draws!AD5)</f>
        <v>0</v>
      </c>
      <c r="S26" s="18" t="n">
        <f aca="false">R26-(Draws!S5+Draws!AE5)</f>
        <v>0</v>
      </c>
      <c r="T26" s="18" t="n">
        <f aca="false">S26-(Draws!T5+Draws!AF5)</f>
        <v>0</v>
      </c>
      <c r="U26" s="18" t="n">
        <f aca="false">T26-(Draws!U5+Draws!AG5)</f>
        <v>0</v>
      </c>
      <c r="V26" s="18" t="n">
        <f aca="false">U26-(Draws!V5+Draws!AH5)</f>
        <v>-116.261077857656</v>
      </c>
      <c r="W26" s="18" t="n">
        <f aca="false">V26-(Draws!W5+Draws!AI5)</f>
        <v>-116.261077857656</v>
      </c>
      <c r="X26" s="18" t="n">
        <f aca="false">W26-(Draws!X5+Draws!AJ5)</f>
        <v>-116.261077857656</v>
      </c>
      <c r="Y26" s="18" t="n">
        <f aca="false">X26-(Draws!Y5+Draws!AK5)</f>
        <v>-116.261077857656</v>
      </c>
      <c r="Z26" s="18" t="n">
        <f aca="false">0-(MAX(Draws!N5-Line_cap,0)+MAX(Draws!Z5-Line_cap,0))</f>
        <v>0</v>
      </c>
      <c r="AA26" s="18" t="n">
        <f aca="false">Z26-(MAX(Draws!O5-Line_cap,0)+MAX(Draws!AA5-Line_cap,0))</f>
        <v>0</v>
      </c>
      <c r="AB26" s="18" t="n">
        <f aca="false">AA26-(MAX(Draws!P5-Line_cap,0)+MAX(Draws!AB5-Line_cap,0))</f>
        <v>0</v>
      </c>
      <c r="AC26" s="18" t="n">
        <f aca="false">AB26-(MAX(Draws!Q5-Line_cap,0)+MAX(Draws!AC5-Line_cap,0))</f>
        <v>0</v>
      </c>
      <c r="AD26" s="18" t="n">
        <f aca="false">AC26-(MAX(Draws!R5-Line_cap,0)+MAX(Draws!AD5-Line_cap,0))</f>
        <v>0</v>
      </c>
      <c r="AE26" s="18" t="n">
        <f aca="false">AD26-(MAX(Draws!S5-Line_cap,0)+MAX(Draws!AE5-Line_cap,0))</f>
        <v>0</v>
      </c>
      <c r="AF26" s="18" t="n">
        <f aca="false">AE26-(MAX(Draws!T5-Line_cap,0)+MAX(Draws!AF5-Line_cap,0))</f>
        <v>0</v>
      </c>
      <c r="AG26" s="18" t="n">
        <f aca="false">AF26-(MAX(Draws!U5-Line_cap,0)+MAX(Draws!AG5-Line_cap,0))</f>
        <v>0</v>
      </c>
      <c r="AH26" s="18" t="n">
        <f aca="false">AG26-(MAX(Draws!V5-Line_cap,0)+MAX(Draws!AH5-Line_cap,0))</f>
        <v>-16.261077857656</v>
      </c>
      <c r="AI26" s="18" t="n">
        <f aca="false">AH26-(MAX(Draws!W5-Line_cap,0)+MAX(Draws!AI5-Line_cap,0))</f>
        <v>-16.261077857656</v>
      </c>
      <c r="AJ26" s="18" t="n">
        <f aca="false">AI26-(MAX(Draws!X5-Line_cap,0)+MAX(Draws!AJ5-Line_cap,0))</f>
        <v>-16.261077857656</v>
      </c>
      <c r="AK26" s="18" t="n">
        <f aca="false">AJ26-(MAX(Draws!Y5-Line_cap,0)+MAX(Draws!AK5-Line_cap,0))</f>
        <v>-16.261077857656</v>
      </c>
      <c r="AL26" s="18" t="n">
        <f aca="false">SUMPRODUCT(MIN($B$22:$M$22+B26:M26+N26:Y26))</f>
        <v>363.381484528103</v>
      </c>
      <c r="AM26" s="18" t="n">
        <f aca="false">SUMPRODUCT(MIN($B$22:$M$22+B26:M26))</f>
        <v>446.541187095713</v>
      </c>
      <c r="AN26" s="18" t="n">
        <f aca="false">SUMPRODUCT(MIN($B$22:$M$22+N26:Y26))</f>
        <v>371.93670355974</v>
      </c>
      <c r="AO26" s="18" t="n">
        <f aca="false">SUMPRODUCT(MIN($B$22:$M$22+B26:M26+Z26:AK26))</f>
        <v>446.541187095713</v>
      </c>
      <c r="AP26" s="18" t="n">
        <f aca="false">SUMPRODUCT(MIN($B$23:$M$23+B26:M26+N26:Y26))</f>
        <v>412.624811692323</v>
      </c>
      <c r="AQ26" s="18" t="n">
        <f aca="false">SUMPRODUCT(MIN($B$23:$M$23+B26:M26+Z26:AK26))</f>
        <v>472.991981193414</v>
      </c>
      <c r="AR26" s="13" t="n">
        <f aca="false">IF(Y26&lt;0,1,0)</f>
        <v>1</v>
      </c>
    </row>
    <row r="27" customFormat="false" ht="15" hidden="false" customHeight="false" outlineLevel="0" collapsed="false">
      <c r="A27" s="13" t="n">
        <v>2</v>
      </c>
      <c r="B27" s="18" t="n">
        <f aca="false">Shock_sd*Draws!B6</f>
        <v>-66.8321396590566</v>
      </c>
      <c r="C27" s="18" t="n">
        <f aca="false">Persist_a*B27+Shock_sd*Draws!C6</f>
        <v>-59.084070666592</v>
      </c>
      <c r="D27" s="18" t="n">
        <f aca="false">Persist_a*C27+Shock_sd*Draws!D6</f>
        <v>-1.15848677366829</v>
      </c>
      <c r="E27" s="18" t="n">
        <f aca="false">Persist_a*D27+Shock_sd*Draws!E6</f>
        <v>4.00917335739076</v>
      </c>
      <c r="F27" s="18" t="n">
        <f aca="false">Persist_a*E27+Shock_sd*Draws!F6</f>
        <v>-0.316162238943393</v>
      </c>
      <c r="G27" s="18" t="n">
        <f aca="false">Persist_a*F27+Shock_sd*Draws!G6</f>
        <v>12.0779019477511</v>
      </c>
      <c r="H27" s="18" t="n">
        <f aca="false">Persist_a*G27+Shock_sd*Draws!H6</f>
        <v>70.7178727901897</v>
      </c>
      <c r="I27" s="18" t="n">
        <f aca="false">Persist_a*H27+Shock_sd*Draws!I6</f>
        <v>130.097492229014</v>
      </c>
      <c r="J27" s="18" t="n">
        <f aca="false">Persist_a*I27+Shock_sd*Draws!J6</f>
        <v>28.595221332481</v>
      </c>
      <c r="K27" s="18" t="n">
        <f aca="false">Persist_a*J27+Shock_sd*Draws!K6</f>
        <v>11.6951828558008</v>
      </c>
      <c r="L27" s="18" t="n">
        <f aca="false">Persist_a*K27+Shock_sd*Draws!L6</f>
        <v>7.10603085945949</v>
      </c>
      <c r="M27" s="18" t="n">
        <f aca="false">Persist_a*L27+Shock_sd*Draws!M6</f>
        <v>95.7532570094644</v>
      </c>
      <c r="N27" s="18" t="n">
        <f aca="false">0-(Draws!N6+Draws!Z6)</f>
        <v>0</v>
      </c>
      <c r="O27" s="18" t="n">
        <f aca="false">N27-(Draws!O6+Draws!AA6)</f>
        <v>0</v>
      </c>
      <c r="P27" s="18" t="n">
        <f aca="false">O27-(Draws!P6+Draws!AB6)</f>
        <v>0</v>
      </c>
      <c r="Q27" s="18" t="n">
        <f aca="false">P27-(Draws!Q6+Draws!AC6)</f>
        <v>0</v>
      </c>
      <c r="R27" s="18" t="n">
        <f aca="false">Q27-(Draws!R6+Draws!AD6)</f>
        <v>0</v>
      </c>
      <c r="S27" s="18" t="n">
        <f aca="false">R27-(Draws!S6+Draws!AE6)</f>
        <v>0</v>
      </c>
      <c r="T27" s="18" t="n">
        <f aca="false">S27-(Draws!T6+Draws!AF6)</f>
        <v>0</v>
      </c>
      <c r="U27" s="18" t="n">
        <f aca="false">T27-(Draws!U6+Draws!AG6)</f>
        <v>0</v>
      </c>
      <c r="V27" s="18" t="n">
        <f aca="false">U27-(Draws!V6+Draws!AH6)</f>
        <v>0</v>
      </c>
      <c r="W27" s="18" t="n">
        <f aca="false">V27-(Draws!W6+Draws!AI6)</f>
        <v>0</v>
      </c>
      <c r="X27" s="18" t="n">
        <f aca="false">W27-(Draws!X6+Draws!AJ6)</f>
        <v>0</v>
      </c>
      <c r="Y27" s="18" t="n">
        <f aca="false">X27-(Draws!Y6+Draws!AK6)</f>
        <v>0</v>
      </c>
      <c r="Z27" s="18" t="n">
        <f aca="false">0-(MAX(Draws!N6-Line_cap,0)+MAX(Draws!Z6-Line_cap,0))</f>
        <v>0</v>
      </c>
      <c r="AA27" s="18" t="n">
        <f aca="false">Z27-(MAX(Draws!O6-Line_cap,0)+MAX(Draws!AA6-Line_cap,0))</f>
        <v>0</v>
      </c>
      <c r="AB27" s="18" t="n">
        <f aca="false">AA27-(MAX(Draws!P6-Line_cap,0)+MAX(Draws!AB6-Line_cap,0))</f>
        <v>0</v>
      </c>
      <c r="AC27" s="18" t="n">
        <f aca="false">AB27-(MAX(Draws!Q6-Line_cap,0)+MAX(Draws!AC6-Line_cap,0))</f>
        <v>0</v>
      </c>
      <c r="AD27" s="18" t="n">
        <f aca="false">AC27-(MAX(Draws!R6-Line_cap,0)+MAX(Draws!AD6-Line_cap,0))</f>
        <v>0</v>
      </c>
      <c r="AE27" s="18" t="n">
        <f aca="false">AD27-(MAX(Draws!S6-Line_cap,0)+MAX(Draws!AE6-Line_cap,0))</f>
        <v>0</v>
      </c>
      <c r="AF27" s="18" t="n">
        <f aca="false">AE27-(MAX(Draws!T6-Line_cap,0)+MAX(Draws!AF6-Line_cap,0))</f>
        <v>0</v>
      </c>
      <c r="AG27" s="18" t="n">
        <f aca="false">AF27-(MAX(Draws!U6-Line_cap,0)+MAX(Draws!AG6-Line_cap,0))</f>
        <v>0</v>
      </c>
      <c r="AH27" s="18" t="n">
        <f aca="false">AG27-(MAX(Draws!V6-Line_cap,0)+MAX(Draws!AH6-Line_cap,0))</f>
        <v>0</v>
      </c>
      <c r="AI27" s="18" t="n">
        <f aca="false">AH27-(MAX(Draws!W6-Line_cap,0)+MAX(Draws!AI6-Line_cap,0))</f>
        <v>0</v>
      </c>
      <c r="AJ27" s="18" t="n">
        <f aca="false">AI27-(MAX(Draws!X6-Line_cap,0)+MAX(Draws!AJ6-Line_cap,0))</f>
        <v>0</v>
      </c>
      <c r="AK27" s="18" t="n">
        <f aca="false">AJ27-(MAX(Draws!Y6-Line_cap,0)+MAX(Draws!AK6-Line_cap,0))</f>
        <v>0</v>
      </c>
      <c r="AL27" s="18" t="n">
        <f aca="false">SUMPRODUCT(MIN($B$22:$M$22+B27:M27+N27:Y27))</f>
        <v>480.982526267189</v>
      </c>
      <c r="AM27" s="18" t="n">
        <f aca="false">SUMPRODUCT(MIN($B$22:$M$22+B27:M27))</f>
        <v>480.982526267189</v>
      </c>
      <c r="AN27" s="18" t="n">
        <f aca="false">SUMPRODUCT(MIN($B$22:$M$22+N27:Y27))</f>
        <v>481.950382357786</v>
      </c>
      <c r="AO27" s="18" t="n">
        <f aca="false">SUMPRODUCT(MIN($B$22:$M$22+B27:M27+Z27:AK27))</f>
        <v>480.982526267189</v>
      </c>
      <c r="AP27" s="18" t="n">
        <f aca="false">SUMPRODUCT(MIN($B$23:$M$23+B27:M27+N27:Y27))</f>
        <v>507.233326473186</v>
      </c>
      <c r="AQ27" s="18" t="n">
        <f aca="false">SUMPRODUCT(MIN($B$23:$M$23+B27:M27+Z27:AK27))</f>
        <v>507.233326473186</v>
      </c>
      <c r="AR27" s="13" t="n">
        <f aca="false">IF(Y27&lt;0,1,0)</f>
        <v>0</v>
      </c>
    </row>
    <row r="28" customFormat="false" ht="15" hidden="false" customHeight="false" outlineLevel="0" collapsed="false">
      <c r="A28" s="13" t="n">
        <v>3</v>
      </c>
      <c r="B28" s="18" t="n">
        <f aca="false">Shock_sd*Draws!B7</f>
        <v>-68.0553354282494</v>
      </c>
      <c r="C28" s="18" t="n">
        <f aca="false">Persist_a*B28+Shock_sd*Draws!C7</f>
        <v>-64.5400316130418</v>
      </c>
      <c r="D28" s="18" t="n">
        <f aca="false">Persist_a*C28+Shock_sd*Draws!D7</f>
        <v>-82.4294760536989</v>
      </c>
      <c r="E28" s="18" t="n">
        <f aca="false">Persist_a*D28+Shock_sd*Draws!E7</f>
        <v>-5.228006512593</v>
      </c>
      <c r="F28" s="18" t="n">
        <f aca="false">Persist_a*E28+Shock_sd*Draws!F7</f>
        <v>17.9599603651058</v>
      </c>
      <c r="G28" s="18" t="n">
        <f aca="false">Persist_a*F28+Shock_sd*Draws!G7</f>
        <v>5.89040564060973</v>
      </c>
      <c r="H28" s="18" t="n">
        <f aca="false">Persist_a*G28+Shock_sd*Draws!H7</f>
        <v>103.952021023536</v>
      </c>
      <c r="I28" s="18" t="n">
        <f aca="false">Persist_a*H28+Shock_sd*Draws!I7</f>
        <v>15.426460016658</v>
      </c>
      <c r="J28" s="18" t="n">
        <f aca="false">Persist_a*I28+Shock_sd*Draws!J7</f>
        <v>20.1254690013197</v>
      </c>
      <c r="K28" s="18" t="n">
        <f aca="false">Persist_a*J28+Shock_sd*Draws!K7</f>
        <v>-19.3155196715513</v>
      </c>
      <c r="L28" s="18" t="n">
        <f aca="false">Persist_a*K28+Shock_sd*Draws!L7</f>
        <v>21.6085575523202</v>
      </c>
      <c r="M28" s="18" t="n">
        <f aca="false">Persist_a*L28+Shock_sd*Draws!M7</f>
        <v>37.4300186153298</v>
      </c>
      <c r="N28" s="18" t="n">
        <f aca="false">0-(Draws!N7+Draws!Z7)</f>
        <v>0</v>
      </c>
      <c r="O28" s="18" t="n">
        <f aca="false">N28-(Draws!O7+Draws!AA7)</f>
        <v>0</v>
      </c>
      <c r="P28" s="18" t="n">
        <f aca="false">O28-(Draws!P7+Draws!AB7)</f>
        <v>0</v>
      </c>
      <c r="Q28" s="18" t="n">
        <f aca="false">P28-(Draws!Q7+Draws!AC7)</f>
        <v>0</v>
      </c>
      <c r="R28" s="18" t="n">
        <f aca="false">Q28-(Draws!R7+Draws!AD7)</f>
        <v>0</v>
      </c>
      <c r="S28" s="18" t="n">
        <f aca="false">R28-(Draws!S7+Draws!AE7)</f>
        <v>0</v>
      </c>
      <c r="T28" s="18" t="n">
        <f aca="false">S28-(Draws!T7+Draws!AF7)</f>
        <v>0</v>
      </c>
      <c r="U28" s="18" t="n">
        <f aca="false">T28-(Draws!U7+Draws!AG7)</f>
        <v>0</v>
      </c>
      <c r="V28" s="18" t="n">
        <f aca="false">U28-(Draws!V7+Draws!AH7)</f>
        <v>0</v>
      </c>
      <c r="W28" s="18" t="n">
        <f aca="false">V28-(Draws!W7+Draws!AI7)</f>
        <v>-88.7328102452363</v>
      </c>
      <c r="X28" s="18" t="n">
        <f aca="false">W28-(Draws!X7+Draws!AJ7)</f>
        <v>-88.7328102452363</v>
      </c>
      <c r="Y28" s="18" t="n">
        <f aca="false">X28-(Draws!Y7+Draws!AK7)</f>
        <v>-88.7328102452363</v>
      </c>
      <c r="Z28" s="18" t="n">
        <f aca="false">0-(MAX(Draws!N7-Line_cap,0)+MAX(Draws!Z7-Line_cap,0))</f>
        <v>0</v>
      </c>
      <c r="AA28" s="18" t="n">
        <f aca="false">Z28-(MAX(Draws!O7-Line_cap,0)+MAX(Draws!AA7-Line_cap,0))</f>
        <v>0</v>
      </c>
      <c r="AB28" s="18" t="n">
        <f aca="false">AA28-(MAX(Draws!P7-Line_cap,0)+MAX(Draws!AB7-Line_cap,0))</f>
        <v>0</v>
      </c>
      <c r="AC28" s="18" t="n">
        <f aca="false">AB28-(MAX(Draws!Q7-Line_cap,0)+MAX(Draws!AC7-Line_cap,0))</f>
        <v>0</v>
      </c>
      <c r="AD28" s="18" t="n">
        <f aca="false">AC28-(MAX(Draws!R7-Line_cap,0)+MAX(Draws!AD7-Line_cap,0))</f>
        <v>0</v>
      </c>
      <c r="AE28" s="18" t="n">
        <f aca="false">AD28-(MAX(Draws!S7-Line_cap,0)+MAX(Draws!AE7-Line_cap,0))</f>
        <v>0</v>
      </c>
      <c r="AF28" s="18" t="n">
        <f aca="false">AE28-(MAX(Draws!T7-Line_cap,0)+MAX(Draws!AF7-Line_cap,0))</f>
        <v>0</v>
      </c>
      <c r="AG28" s="18" t="n">
        <f aca="false">AF28-(MAX(Draws!U7-Line_cap,0)+MAX(Draws!AG7-Line_cap,0))</f>
        <v>0</v>
      </c>
      <c r="AH28" s="18" t="n">
        <f aca="false">AG28-(MAX(Draws!V7-Line_cap,0)+MAX(Draws!AH7-Line_cap,0))</f>
        <v>0</v>
      </c>
      <c r="AI28" s="18" t="n">
        <f aca="false">AH28-(MAX(Draws!W7-Line_cap,0)+MAX(Draws!AI7-Line_cap,0))</f>
        <v>0</v>
      </c>
      <c r="AJ28" s="18" t="n">
        <f aca="false">AI28-(MAX(Draws!X7-Line_cap,0)+MAX(Draws!AJ7-Line_cap,0))</f>
        <v>0</v>
      </c>
      <c r="AK28" s="18" t="n">
        <f aca="false">AJ28-(MAX(Draws!Y7-Line_cap,0)+MAX(Draws!AK7-Line_cap,0))</f>
        <v>0</v>
      </c>
      <c r="AL28" s="18" t="n">
        <f aca="false">SUMPRODUCT(MIN($B$22:$M$22+B28:M28+N28:Y28))</f>
        <v>386.337365892637</v>
      </c>
      <c r="AM28" s="18" t="n">
        <f aca="false">SUMPRODUCT(MIN($B$22:$M$22+B28:M28))</f>
        <v>433.124710608442</v>
      </c>
      <c r="AN28" s="18" t="n">
        <f aca="false">SUMPRODUCT(MIN($B$22:$M$22+N28:Y28))</f>
        <v>405.652885564188</v>
      </c>
      <c r="AO28" s="18" t="n">
        <f aca="false">SUMPRODUCT(MIN($B$22:$M$22+B28:M28+Z28:AK28))</f>
        <v>433.124710608442</v>
      </c>
      <c r="AP28" s="18" t="n">
        <f aca="false">SUMPRODUCT(MIN($B$23:$M$23+B28:M28+N28:Y28))</f>
        <v>434.623014443064</v>
      </c>
      <c r="AQ28" s="18" t="n">
        <f aca="false">SUMPRODUCT(MIN($B$23:$M$23+B28:M28+Z28:AK28))</f>
        <v>467.874085416681</v>
      </c>
      <c r="AR28" s="13" t="n">
        <f aca="false">IF(Y28&lt;0,1,0)</f>
        <v>1</v>
      </c>
    </row>
    <row r="29" customFormat="false" ht="15" hidden="false" customHeight="false" outlineLevel="0" collapsed="false">
      <c r="A29" s="13" t="n">
        <v>4</v>
      </c>
      <c r="B29" s="18" t="n">
        <f aca="false">Shock_sd*Draws!B8</f>
        <v>-17.5808565639205</v>
      </c>
      <c r="C29" s="18" t="n">
        <f aca="false">Persist_a*B29+Shock_sd*Draws!C8</f>
        <v>-41.610161741442</v>
      </c>
      <c r="D29" s="18" t="n">
        <f aca="false">Persist_a*C29+Shock_sd*Draws!D8</f>
        <v>-81.4906067474615</v>
      </c>
      <c r="E29" s="18" t="n">
        <f aca="false">Persist_a*D29+Shock_sd*Draws!E8</f>
        <v>-24.9979593896631</v>
      </c>
      <c r="F29" s="18" t="n">
        <f aca="false">Persist_a*E29+Shock_sd*Draws!F8</f>
        <v>38.9566419978344</v>
      </c>
      <c r="G29" s="18" t="n">
        <f aca="false">Persist_a*F29+Shock_sd*Draws!G8</f>
        <v>-3.62621478677774</v>
      </c>
      <c r="H29" s="18" t="n">
        <f aca="false">Persist_a*G29+Shock_sd*Draws!H8</f>
        <v>7.04104608603027</v>
      </c>
      <c r="I29" s="18" t="n">
        <f aca="false">Persist_a*H29+Shock_sd*Draws!I8</f>
        <v>-14.0914461547793</v>
      </c>
      <c r="J29" s="18" t="n">
        <f aca="false">Persist_a*I29+Shock_sd*Draws!J8</f>
        <v>20.2851241699995</v>
      </c>
      <c r="K29" s="18" t="n">
        <f aca="false">Persist_a*J29+Shock_sd*Draws!K8</f>
        <v>59.1852049215172</v>
      </c>
      <c r="L29" s="18" t="n">
        <f aca="false">Persist_a*K29+Shock_sd*Draws!L8</f>
        <v>10.8187467980942</v>
      </c>
      <c r="M29" s="18" t="n">
        <f aca="false">Persist_a*L29+Shock_sd*Draws!M8</f>
        <v>3.54181102137035</v>
      </c>
      <c r="N29" s="18" t="n">
        <f aca="false">0-(Draws!N8+Draws!Z8)</f>
        <v>-242.21483896732</v>
      </c>
      <c r="O29" s="18" t="n">
        <f aca="false">N29-(Draws!O8+Draws!AA8)</f>
        <v>-242.21483896732</v>
      </c>
      <c r="P29" s="18" t="n">
        <f aca="false">O29-(Draws!P8+Draws!AB8)</f>
        <v>-242.21483896732</v>
      </c>
      <c r="Q29" s="18" t="n">
        <f aca="false">P29-(Draws!Q8+Draws!AC8)</f>
        <v>-242.21483896732</v>
      </c>
      <c r="R29" s="18" t="n">
        <f aca="false">Q29-(Draws!R8+Draws!AD8)</f>
        <v>-242.21483896732</v>
      </c>
      <c r="S29" s="18" t="n">
        <f aca="false">R29-(Draws!S8+Draws!AE8)</f>
        <v>-434.124348617607</v>
      </c>
      <c r="T29" s="18" t="n">
        <f aca="false">S29-(Draws!T8+Draws!AF8)</f>
        <v>-434.124348617607</v>
      </c>
      <c r="U29" s="18" t="n">
        <f aca="false">T29-(Draws!U8+Draws!AG8)</f>
        <v>-434.124348617607</v>
      </c>
      <c r="V29" s="18" t="n">
        <f aca="false">U29-(Draws!V8+Draws!AH8)</f>
        <v>-434.124348617607</v>
      </c>
      <c r="W29" s="18" t="n">
        <f aca="false">V29-(Draws!W8+Draws!AI8)</f>
        <v>-434.124348617607</v>
      </c>
      <c r="X29" s="18" t="n">
        <f aca="false">W29-(Draws!X8+Draws!AJ8)</f>
        <v>-434.124348617607</v>
      </c>
      <c r="Y29" s="18" t="n">
        <f aca="false">X29-(Draws!Y8+Draws!AK8)</f>
        <v>-434.124348617607</v>
      </c>
      <c r="Z29" s="18" t="n">
        <f aca="false">0-(MAX(Draws!N8-Line_cap,0)+MAX(Draws!Z8-Line_cap,0))</f>
        <v>-142.21483896732</v>
      </c>
      <c r="AA29" s="18" t="n">
        <f aca="false">Z29-(MAX(Draws!O8-Line_cap,0)+MAX(Draws!AA8-Line_cap,0))</f>
        <v>-142.21483896732</v>
      </c>
      <c r="AB29" s="18" t="n">
        <f aca="false">AA29-(MAX(Draws!P8-Line_cap,0)+MAX(Draws!AB8-Line_cap,0))</f>
        <v>-142.21483896732</v>
      </c>
      <c r="AC29" s="18" t="n">
        <f aca="false">AB29-(MAX(Draws!Q8-Line_cap,0)+MAX(Draws!AC8-Line_cap,0))</f>
        <v>-142.21483896732</v>
      </c>
      <c r="AD29" s="18" t="n">
        <f aca="false">AC29-(MAX(Draws!R8-Line_cap,0)+MAX(Draws!AD8-Line_cap,0))</f>
        <v>-142.21483896732</v>
      </c>
      <c r="AE29" s="18" t="n">
        <f aca="false">AD29-(MAX(Draws!S8-Line_cap,0)+MAX(Draws!AE8-Line_cap,0))</f>
        <v>-234.124348617607</v>
      </c>
      <c r="AF29" s="18" t="n">
        <f aca="false">AE29-(MAX(Draws!T8-Line_cap,0)+MAX(Draws!AF8-Line_cap,0))</f>
        <v>-234.124348617607</v>
      </c>
      <c r="AG29" s="18" t="n">
        <f aca="false">AF29-(MAX(Draws!U8-Line_cap,0)+MAX(Draws!AG8-Line_cap,0))</f>
        <v>-234.124348617607</v>
      </c>
      <c r="AH29" s="18" t="n">
        <f aca="false">AG29-(MAX(Draws!V8-Line_cap,0)+MAX(Draws!AH8-Line_cap,0))</f>
        <v>-234.124348617607</v>
      </c>
      <c r="AI29" s="18" t="n">
        <f aca="false">AH29-(MAX(Draws!W8-Line_cap,0)+MAX(Draws!AI8-Line_cap,0))</f>
        <v>-234.124348617607</v>
      </c>
      <c r="AJ29" s="18" t="n">
        <f aca="false">AI29-(MAX(Draws!X8-Line_cap,0)+MAX(Draws!AJ8-Line_cap,0))</f>
        <v>-234.124348617607</v>
      </c>
      <c r="AK29" s="18" t="n">
        <f aca="false">AJ29-(MAX(Draws!Y8-Line_cap,0)+MAX(Draws!AK8-Line_cap,0))</f>
        <v>-234.124348617607</v>
      </c>
      <c r="AL29" s="18" t="n">
        <f aca="false">SUMPRODUCT(MIN($B$22:$M$22+B29:M29+N29:Y29))</f>
        <v>35.6382586255328</v>
      </c>
      <c r="AM29" s="18" t="n">
        <f aca="false">SUMPRODUCT(MIN($B$22:$M$22+B29:M29))</f>
        <v>434.063579914679</v>
      </c>
      <c r="AN29" s="18" t="n">
        <f aca="false">SUMPRODUCT(MIN($B$22:$M$22+N29:Y29))</f>
        <v>47.8260337401786</v>
      </c>
      <c r="AO29" s="18" t="n">
        <f aca="false">SUMPRODUCT(MIN($B$22:$M$22+B29:M29+Z29:AK29))</f>
        <v>235.638258625533</v>
      </c>
      <c r="AP29" s="18" t="n">
        <f aca="false">SUMPRODUCT(MIN($B$23:$M$23+B29:M29+N29:Y29))</f>
        <v>85.2382586255329</v>
      </c>
      <c r="AQ29" s="18" t="n">
        <f aca="false">SUMPRODUCT(MIN($B$23:$M$23+B29:M29+Z29:AK29))</f>
        <v>285.238258625533</v>
      </c>
      <c r="AR29" s="13" t="n">
        <f aca="false">IF(Y29&lt;0,1,0)</f>
        <v>1</v>
      </c>
    </row>
    <row r="30" customFormat="false" ht="15" hidden="false" customHeight="false" outlineLevel="0" collapsed="false">
      <c r="A30" s="13" t="n">
        <v>5</v>
      </c>
      <c r="B30" s="18" t="n">
        <f aca="false">Shock_sd*Draws!B9</f>
        <v>-115.629078984835</v>
      </c>
      <c r="C30" s="18" t="n">
        <f aca="false">Persist_a*B30+Shock_sd*Draws!C9</f>
        <v>-113.18472832057</v>
      </c>
      <c r="D30" s="18" t="n">
        <f aca="false">Persist_a*C30+Shock_sd*Draws!D9</f>
        <v>-21.1744109665738</v>
      </c>
      <c r="E30" s="18" t="n">
        <f aca="false">Persist_a*D30+Shock_sd*Draws!E9</f>
        <v>-58.6450575332325</v>
      </c>
      <c r="F30" s="18" t="n">
        <f aca="false">Persist_a*E30+Shock_sd*Draws!F9</f>
        <v>-102.877116655419</v>
      </c>
      <c r="G30" s="18" t="n">
        <f aca="false">Persist_a*F30+Shock_sd*Draws!G9</f>
        <v>-8.4849292536092</v>
      </c>
      <c r="H30" s="18" t="n">
        <f aca="false">Persist_a*G30+Shock_sd*Draws!H9</f>
        <v>-51.6094117428712</v>
      </c>
      <c r="I30" s="18" t="n">
        <f aca="false">Persist_a*H30+Shock_sd*Draws!I9</f>
        <v>-71.8994974975987</v>
      </c>
      <c r="J30" s="18" t="n">
        <f aca="false">Persist_a*I30+Shock_sd*Draws!J9</f>
        <v>-45.9169242311345</v>
      </c>
      <c r="K30" s="18" t="n">
        <f aca="false">Persist_a*J30+Shock_sd*Draws!K9</f>
        <v>-44.0594328165472</v>
      </c>
      <c r="L30" s="18" t="n">
        <f aca="false">Persist_a*K30+Shock_sd*Draws!L9</f>
        <v>-61.0411570790689</v>
      </c>
      <c r="M30" s="18" t="n">
        <f aca="false">Persist_a*L30+Shock_sd*Draws!M9</f>
        <v>-22.7773748193327</v>
      </c>
      <c r="N30" s="18" t="n">
        <f aca="false">0-(Draws!N9+Draws!Z9)</f>
        <v>0</v>
      </c>
      <c r="O30" s="18" t="n">
        <f aca="false">N30-(Draws!O9+Draws!AA9)</f>
        <v>0</v>
      </c>
      <c r="P30" s="18" t="n">
        <f aca="false">O30-(Draws!P9+Draws!AB9)</f>
        <v>0</v>
      </c>
      <c r="Q30" s="18" t="n">
        <f aca="false">P30-(Draws!Q9+Draws!AC9)</f>
        <v>0</v>
      </c>
      <c r="R30" s="18" t="n">
        <f aca="false">Q30-(Draws!R9+Draws!AD9)</f>
        <v>0</v>
      </c>
      <c r="S30" s="18" t="n">
        <f aca="false">R30-(Draws!S9+Draws!AE9)</f>
        <v>0</v>
      </c>
      <c r="T30" s="18" t="n">
        <f aca="false">S30-(Draws!T9+Draws!AF9)</f>
        <v>0</v>
      </c>
      <c r="U30" s="18" t="n">
        <f aca="false">T30-(Draws!U9+Draws!AG9)</f>
        <v>0</v>
      </c>
      <c r="V30" s="18" t="n">
        <f aca="false">U30-(Draws!V9+Draws!AH9)</f>
        <v>0</v>
      </c>
      <c r="W30" s="18" t="n">
        <f aca="false">V30-(Draws!W9+Draws!AI9)</f>
        <v>-121.300200596511</v>
      </c>
      <c r="X30" s="18" t="n">
        <f aca="false">W30-(Draws!X9+Draws!AJ9)</f>
        <v>-121.300200596511</v>
      </c>
      <c r="Y30" s="18" t="n">
        <f aca="false">X30-(Draws!Y9+Draws!AK9)</f>
        <v>-121.300200596511</v>
      </c>
      <c r="Z30" s="18" t="n">
        <f aca="false">0-(MAX(Draws!N9-Line_cap,0)+MAX(Draws!Z9-Line_cap,0))</f>
        <v>0</v>
      </c>
      <c r="AA30" s="18" t="n">
        <f aca="false">Z30-(MAX(Draws!O9-Line_cap,0)+MAX(Draws!AA9-Line_cap,0))</f>
        <v>0</v>
      </c>
      <c r="AB30" s="18" t="n">
        <f aca="false">AA30-(MAX(Draws!P9-Line_cap,0)+MAX(Draws!AB9-Line_cap,0))</f>
        <v>0</v>
      </c>
      <c r="AC30" s="18" t="n">
        <f aca="false">AB30-(MAX(Draws!Q9-Line_cap,0)+MAX(Draws!AC9-Line_cap,0))</f>
        <v>0</v>
      </c>
      <c r="AD30" s="18" t="n">
        <f aca="false">AC30-(MAX(Draws!R9-Line_cap,0)+MAX(Draws!AD9-Line_cap,0))</f>
        <v>0</v>
      </c>
      <c r="AE30" s="18" t="n">
        <f aca="false">AD30-(MAX(Draws!S9-Line_cap,0)+MAX(Draws!AE9-Line_cap,0))</f>
        <v>0</v>
      </c>
      <c r="AF30" s="18" t="n">
        <f aca="false">AE30-(MAX(Draws!T9-Line_cap,0)+MAX(Draws!AF9-Line_cap,0))</f>
        <v>0</v>
      </c>
      <c r="AG30" s="18" t="n">
        <f aca="false">AF30-(MAX(Draws!U9-Line_cap,0)+MAX(Draws!AG9-Line_cap,0))</f>
        <v>0</v>
      </c>
      <c r="AH30" s="18" t="n">
        <f aca="false">AG30-(MAX(Draws!V9-Line_cap,0)+MAX(Draws!AH9-Line_cap,0))</f>
        <v>0</v>
      </c>
      <c r="AI30" s="18" t="n">
        <f aca="false">AH30-(MAX(Draws!W9-Line_cap,0)+MAX(Draws!AI9-Line_cap,0))</f>
        <v>-21.3002005965111</v>
      </c>
      <c r="AJ30" s="18" t="n">
        <f aca="false">AI30-(MAX(Draws!X9-Line_cap,0)+MAX(Draws!AJ9-Line_cap,0))</f>
        <v>-21.3002005965111</v>
      </c>
      <c r="AK30" s="18" t="n">
        <f aca="false">AJ30-(MAX(Draws!Y9-Line_cap,0)+MAX(Draws!AK9-Line_cap,0))</f>
        <v>-21.3002005965111</v>
      </c>
      <c r="AL30" s="18" t="n">
        <f aca="false">SUMPRODUCT(MIN($B$22:$M$22+B30:M30+N30:Y30))</f>
        <v>319.586589888801</v>
      </c>
      <c r="AM30" s="18" t="n">
        <f aca="false">SUMPRODUCT(MIN($B$22:$M$22+B30:M30))</f>
        <v>385.620064492271</v>
      </c>
      <c r="AN30" s="18" t="n">
        <f aca="false">SUMPRODUCT(MIN($B$22:$M$22+N30:Y30))</f>
        <v>373.085495212913</v>
      </c>
      <c r="AO30" s="18" t="n">
        <f aca="false">SUMPRODUCT(MIN($B$22:$M$22+B30:M30+Z30:AK30))</f>
        <v>385.620064492271</v>
      </c>
      <c r="AP30" s="18" t="n">
        <f aca="false">SUMPRODUCT(MIN($B$23:$M$23+B30:M30+N30:Y30))</f>
        <v>366.459718702345</v>
      </c>
      <c r="AQ30" s="18" t="n">
        <f aca="false">SUMPRODUCT(MIN($B$23:$M$23+B30:M30+Z30:AK30))</f>
        <v>430.724798345435</v>
      </c>
      <c r="AR30" s="13" t="n">
        <f aca="false">IF(Y30&lt;0,1,0)</f>
        <v>1</v>
      </c>
    </row>
    <row r="31" customFormat="false" ht="15" hidden="false" customHeight="false" outlineLevel="0" collapsed="false">
      <c r="A31" s="13" t="n">
        <v>6</v>
      </c>
      <c r="B31" s="18" t="n">
        <f aca="false">Shock_sd*Draws!B10</f>
        <v>-9.44485980423039</v>
      </c>
      <c r="C31" s="18" t="n">
        <f aca="false">Persist_a*B31+Shock_sd*Draws!C10</f>
        <v>-46.933647613097</v>
      </c>
      <c r="D31" s="18" t="n">
        <f aca="false">Persist_a*C31+Shock_sd*Draws!D10</f>
        <v>-12.942210957985</v>
      </c>
      <c r="E31" s="18" t="n">
        <f aca="false">Persist_a*D31+Shock_sd*Draws!E10</f>
        <v>-61.3709117455719</v>
      </c>
      <c r="F31" s="18" t="n">
        <f aca="false">Persist_a*E31+Shock_sd*Draws!F10</f>
        <v>-3.36830023554894</v>
      </c>
      <c r="G31" s="18" t="n">
        <f aca="false">Persist_a*F31+Shock_sd*Draws!G10</f>
        <v>31.4300342357528</v>
      </c>
      <c r="H31" s="18" t="n">
        <f aca="false">Persist_a*G31+Shock_sd*Draws!H10</f>
        <v>75.8581780497779</v>
      </c>
      <c r="I31" s="18" t="n">
        <f aca="false">Persist_a*H31+Shock_sd*Draws!I10</f>
        <v>84.0882947480873</v>
      </c>
      <c r="J31" s="18" t="n">
        <f aca="false">Persist_a*I31+Shock_sd*Draws!J10</f>
        <v>42.2052700537057</v>
      </c>
      <c r="K31" s="18" t="n">
        <f aca="false">Persist_a*J31+Shock_sd*Draws!K10</f>
        <v>17.3390691803831</v>
      </c>
      <c r="L31" s="18" t="n">
        <f aca="false">Persist_a*K31+Shock_sd*Draws!L10</f>
        <v>54.3986289302853</v>
      </c>
      <c r="M31" s="18" t="n">
        <f aca="false">Persist_a*L31+Shock_sd*Draws!M10</f>
        <v>36.1705999686009</v>
      </c>
      <c r="N31" s="18" t="n">
        <f aca="false">0-(Draws!N10+Draws!Z10)</f>
        <v>0</v>
      </c>
      <c r="O31" s="18" t="n">
        <f aca="false">N31-(Draws!O10+Draws!AA10)</f>
        <v>0</v>
      </c>
      <c r="P31" s="18" t="n">
        <f aca="false">O31-(Draws!P10+Draws!AB10)</f>
        <v>0</v>
      </c>
      <c r="Q31" s="18" t="n">
        <f aca="false">P31-(Draws!Q10+Draws!AC10)</f>
        <v>0</v>
      </c>
      <c r="R31" s="18" t="n">
        <f aca="false">Q31-(Draws!R10+Draws!AD10)</f>
        <v>0</v>
      </c>
      <c r="S31" s="18" t="n">
        <f aca="false">R31-(Draws!S10+Draws!AE10)</f>
        <v>0</v>
      </c>
      <c r="T31" s="18" t="n">
        <f aca="false">S31-(Draws!T10+Draws!AF10)</f>
        <v>0</v>
      </c>
      <c r="U31" s="18" t="n">
        <f aca="false">T31-(Draws!U10+Draws!AG10)</f>
        <v>0</v>
      </c>
      <c r="V31" s="18" t="n">
        <f aca="false">U31-(Draws!V10+Draws!AH10)</f>
        <v>0</v>
      </c>
      <c r="W31" s="18" t="n">
        <f aca="false">V31-(Draws!W10+Draws!AI10)</f>
        <v>0</v>
      </c>
      <c r="X31" s="18" t="n">
        <f aca="false">W31-(Draws!X10+Draws!AJ10)</f>
        <v>0</v>
      </c>
      <c r="Y31" s="18" t="n">
        <f aca="false">X31-(Draws!Y10+Draws!AK10)</f>
        <v>0</v>
      </c>
      <c r="Z31" s="18" t="n">
        <f aca="false">0-(MAX(Draws!N10-Line_cap,0)+MAX(Draws!Z10-Line_cap,0))</f>
        <v>0</v>
      </c>
      <c r="AA31" s="18" t="n">
        <f aca="false">Z31-(MAX(Draws!O10-Line_cap,0)+MAX(Draws!AA10-Line_cap,0))</f>
        <v>0</v>
      </c>
      <c r="AB31" s="18" t="n">
        <f aca="false">AA31-(MAX(Draws!P10-Line_cap,0)+MAX(Draws!AB10-Line_cap,0))</f>
        <v>0</v>
      </c>
      <c r="AC31" s="18" t="n">
        <f aca="false">AB31-(MAX(Draws!Q10-Line_cap,0)+MAX(Draws!AC10-Line_cap,0))</f>
        <v>0</v>
      </c>
      <c r="AD31" s="18" t="n">
        <f aca="false">AC31-(MAX(Draws!R10-Line_cap,0)+MAX(Draws!AD10-Line_cap,0))</f>
        <v>0</v>
      </c>
      <c r="AE31" s="18" t="n">
        <f aca="false">AD31-(MAX(Draws!S10-Line_cap,0)+MAX(Draws!AE10-Line_cap,0))</f>
        <v>0</v>
      </c>
      <c r="AF31" s="18" t="n">
        <f aca="false">AE31-(MAX(Draws!T10-Line_cap,0)+MAX(Draws!AF10-Line_cap,0))</f>
        <v>0</v>
      </c>
      <c r="AG31" s="18" t="n">
        <f aca="false">AF31-(MAX(Draws!U10-Line_cap,0)+MAX(Draws!AG10-Line_cap,0))</f>
        <v>0</v>
      </c>
      <c r="AH31" s="18" t="n">
        <f aca="false">AG31-(MAX(Draws!V10-Line_cap,0)+MAX(Draws!AH10-Line_cap,0))</f>
        <v>0</v>
      </c>
      <c r="AI31" s="18" t="n">
        <f aca="false">AH31-(MAX(Draws!W10-Line_cap,0)+MAX(Draws!AI10-Line_cap,0))</f>
        <v>0</v>
      </c>
      <c r="AJ31" s="18" t="n">
        <f aca="false">AI31-(MAX(Draws!X10-Line_cap,0)+MAX(Draws!AJ10-Line_cap,0))</f>
        <v>0</v>
      </c>
      <c r="AK31" s="18" t="n">
        <f aca="false">AJ31-(MAX(Draws!Y10-Line_cap,0)+MAX(Draws!AK10-Line_cap,0))</f>
        <v>0</v>
      </c>
      <c r="AL31" s="18" t="n">
        <f aca="false">SUMPRODUCT(MIN($B$22:$M$22+B31:M31+N31:Y31))</f>
        <v>437.491288082585</v>
      </c>
      <c r="AM31" s="18" t="n">
        <f aca="false">SUMPRODUCT(MIN($B$22:$M$22+B31:M31))</f>
        <v>437.491288082585</v>
      </c>
      <c r="AN31" s="18" t="n">
        <f aca="false">SUMPRODUCT(MIN($B$22:$M$22+N31:Y31))</f>
        <v>481.950382357786</v>
      </c>
      <c r="AO31" s="18" t="n">
        <f aca="false">SUMPRODUCT(MIN($B$22:$M$22+B31:M31+Z31:AK31))</f>
        <v>437.491288082585</v>
      </c>
      <c r="AP31" s="18" t="n">
        <f aca="false">SUMPRODUCT(MIN($B$23:$M$23+B31:M31+N31:Y31))</f>
        <v>478.379575595948</v>
      </c>
      <c r="AQ31" s="18" t="n">
        <f aca="false">SUMPRODUCT(MIN($B$23:$M$23+B31:M31+Z31:AK31))</f>
        <v>478.379575595948</v>
      </c>
      <c r="AR31" s="13" t="n">
        <f aca="false">IF(Y31&lt;0,1,0)</f>
        <v>0</v>
      </c>
    </row>
    <row r="32" customFormat="false" ht="15" hidden="false" customHeight="false" outlineLevel="0" collapsed="false">
      <c r="A32" s="13" t="n">
        <v>7</v>
      </c>
      <c r="B32" s="18" t="n">
        <f aca="false">Shock_sd*Draws!B11</f>
        <v>-47.8614614048173</v>
      </c>
      <c r="C32" s="18" t="n">
        <f aca="false">Persist_a*B32+Shock_sd*Draws!C11</f>
        <v>-82.0781916671228</v>
      </c>
      <c r="D32" s="18" t="n">
        <f aca="false">Persist_a*C32+Shock_sd*Draws!D11</f>
        <v>-35.5108547687786</v>
      </c>
      <c r="E32" s="18" t="n">
        <f aca="false">Persist_a*D32+Shock_sd*Draws!E11</f>
        <v>-10.3236323154014</v>
      </c>
      <c r="F32" s="18" t="n">
        <f aca="false">Persist_a*E32+Shock_sd*Draws!F11</f>
        <v>-21.4957325318652</v>
      </c>
      <c r="G32" s="18" t="n">
        <f aca="false">Persist_a*F32+Shock_sd*Draws!G11</f>
        <v>-2.65825472999913</v>
      </c>
      <c r="H32" s="18" t="n">
        <f aca="false">Persist_a*G32+Shock_sd*Draws!H11</f>
        <v>-57.8812590347101</v>
      </c>
      <c r="I32" s="18" t="n">
        <f aca="false">Persist_a*H32+Shock_sd*Draws!I11</f>
        <v>-23.3575608887461</v>
      </c>
      <c r="J32" s="18" t="n">
        <f aca="false">Persist_a*I32+Shock_sd*Draws!J11</f>
        <v>-38.3409483960619</v>
      </c>
      <c r="K32" s="18" t="n">
        <f aca="false">Persist_a*J32+Shock_sd*Draws!K11</f>
        <v>16.5774447280176</v>
      </c>
      <c r="L32" s="18" t="n">
        <f aca="false">Persist_a*K32+Shock_sd*Draws!L11</f>
        <v>71.4660978936306</v>
      </c>
      <c r="M32" s="18" t="n">
        <f aca="false">Persist_a*L32+Shock_sd*Draws!M11</f>
        <v>74.6015331585434</v>
      </c>
      <c r="N32" s="18" t="n">
        <f aca="false">0-(Draws!N11+Draws!Z11)</f>
        <v>0</v>
      </c>
      <c r="O32" s="18" t="n">
        <f aca="false">N32-(Draws!O11+Draws!AA11)</f>
        <v>0</v>
      </c>
      <c r="P32" s="18" t="n">
        <f aca="false">O32-(Draws!P11+Draws!AB11)</f>
        <v>0</v>
      </c>
      <c r="Q32" s="18" t="n">
        <f aca="false">P32-(Draws!Q11+Draws!AC11)</f>
        <v>0</v>
      </c>
      <c r="R32" s="18" t="n">
        <f aca="false">Q32-(Draws!R11+Draws!AD11)</f>
        <v>0</v>
      </c>
      <c r="S32" s="18" t="n">
        <f aca="false">R32-(Draws!S11+Draws!AE11)</f>
        <v>0</v>
      </c>
      <c r="T32" s="18" t="n">
        <f aca="false">S32-(Draws!T11+Draws!AF11)</f>
        <v>0</v>
      </c>
      <c r="U32" s="18" t="n">
        <f aca="false">T32-(Draws!U11+Draws!AG11)</f>
        <v>0</v>
      </c>
      <c r="V32" s="18" t="n">
        <f aca="false">U32-(Draws!V11+Draws!AH11)</f>
        <v>0</v>
      </c>
      <c r="W32" s="18" t="n">
        <f aca="false">V32-(Draws!W11+Draws!AI11)</f>
        <v>0</v>
      </c>
      <c r="X32" s="18" t="n">
        <f aca="false">W32-(Draws!X11+Draws!AJ11)</f>
        <v>0</v>
      </c>
      <c r="Y32" s="18" t="n">
        <f aca="false">X32-(Draws!Y11+Draws!AK11)</f>
        <v>0</v>
      </c>
      <c r="Z32" s="18" t="n">
        <f aca="false">0-(MAX(Draws!N11-Line_cap,0)+MAX(Draws!Z11-Line_cap,0))</f>
        <v>0</v>
      </c>
      <c r="AA32" s="18" t="n">
        <f aca="false">Z32-(MAX(Draws!O11-Line_cap,0)+MAX(Draws!AA11-Line_cap,0))</f>
        <v>0</v>
      </c>
      <c r="AB32" s="18" t="n">
        <f aca="false">AA32-(MAX(Draws!P11-Line_cap,0)+MAX(Draws!AB11-Line_cap,0))</f>
        <v>0</v>
      </c>
      <c r="AC32" s="18" t="n">
        <f aca="false">AB32-(MAX(Draws!Q11-Line_cap,0)+MAX(Draws!AC11-Line_cap,0))</f>
        <v>0</v>
      </c>
      <c r="AD32" s="18" t="n">
        <f aca="false">AC32-(MAX(Draws!R11-Line_cap,0)+MAX(Draws!AD11-Line_cap,0))</f>
        <v>0</v>
      </c>
      <c r="AE32" s="18" t="n">
        <f aca="false">AD32-(MAX(Draws!S11-Line_cap,0)+MAX(Draws!AE11-Line_cap,0))</f>
        <v>0</v>
      </c>
      <c r="AF32" s="18" t="n">
        <f aca="false">AE32-(MAX(Draws!T11-Line_cap,0)+MAX(Draws!AF11-Line_cap,0))</f>
        <v>0</v>
      </c>
      <c r="AG32" s="18" t="n">
        <f aca="false">AF32-(MAX(Draws!U11-Line_cap,0)+MAX(Draws!AG11-Line_cap,0))</f>
        <v>0</v>
      </c>
      <c r="AH32" s="18" t="n">
        <f aca="false">AG32-(MAX(Draws!V11-Line_cap,0)+MAX(Draws!AH11-Line_cap,0))</f>
        <v>0</v>
      </c>
      <c r="AI32" s="18" t="n">
        <f aca="false">AH32-(MAX(Draws!W11-Line_cap,0)+MAX(Draws!AI11-Line_cap,0))</f>
        <v>0</v>
      </c>
      <c r="AJ32" s="18" t="n">
        <f aca="false">AI32-(MAX(Draws!X11-Line_cap,0)+MAX(Draws!AJ11-Line_cap,0))</f>
        <v>0</v>
      </c>
      <c r="AK32" s="18" t="n">
        <f aca="false">AJ32-(MAX(Draws!Y11-Line_cap,0)+MAX(Draws!AK11-Line_cap,0))</f>
        <v>0</v>
      </c>
      <c r="AL32" s="18" t="n">
        <f aca="false">SUMPRODUCT(MIN($B$22:$M$22+B32:M32+N32:Y32))</f>
        <v>424.069123323076</v>
      </c>
      <c r="AM32" s="18" t="n">
        <f aca="false">SUMPRODUCT(MIN($B$22:$M$22+B32:M32))</f>
        <v>424.069123323076</v>
      </c>
      <c r="AN32" s="18" t="n">
        <f aca="false">SUMPRODUCT(MIN($B$22:$M$22+N32:Y32))</f>
        <v>481.950382357786</v>
      </c>
      <c r="AO32" s="18" t="n">
        <f aca="false">SUMPRODUCT(MIN($B$22:$M$22+B32:M32+Z32:AK32))</f>
        <v>424.069123323076</v>
      </c>
      <c r="AP32" s="18" t="n">
        <f aca="false">SUMPRODUCT(MIN($B$23:$M$23+B32:M32+N32:Y32))</f>
        <v>473.247766186176</v>
      </c>
      <c r="AQ32" s="18" t="n">
        <f aca="false">SUMPRODUCT(MIN($B$23:$M$23+B32:M32+Z32:AK32))</f>
        <v>473.247766186176</v>
      </c>
      <c r="AR32" s="13" t="n">
        <f aca="false">IF(Y32&lt;0,1,0)</f>
        <v>0</v>
      </c>
    </row>
    <row r="33" customFormat="false" ht="15" hidden="false" customHeight="false" outlineLevel="0" collapsed="false">
      <c r="A33" s="13" t="n">
        <v>8</v>
      </c>
      <c r="B33" s="18" t="n">
        <f aca="false">Shock_sd*Draws!B12</f>
        <v>44.6800092464989</v>
      </c>
      <c r="C33" s="18" t="n">
        <f aca="false">Persist_a*B33+Shock_sd*Draws!C12</f>
        <v>103.060533870093</v>
      </c>
      <c r="D33" s="18" t="n">
        <f aca="false">Persist_a*C33+Shock_sd*Draws!D12</f>
        <v>27.5339944617616</v>
      </c>
      <c r="E33" s="18" t="n">
        <f aca="false">Persist_a*D33+Shock_sd*Draws!E12</f>
        <v>-27.1733968359316</v>
      </c>
      <c r="F33" s="18" t="n">
        <f aca="false">Persist_a*E33+Shock_sd*Draws!F12</f>
        <v>-31.5877282213325</v>
      </c>
      <c r="G33" s="18" t="n">
        <f aca="false">Persist_a*F33+Shock_sd*Draws!G12</f>
        <v>-12.7579881389096</v>
      </c>
      <c r="H33" s="18" t="n">
        <f aca="false">Persist_a*G33+Shock_sd*Draws!H12</f>
        <v>-122.314470464799</v>
      </c>
      <c r="I33" s="18" t="n">
        <f aca="false">Persist_a*H33+Shock_sd*Draws!I12</f>
        <v>-93.2016663611789</v>
      </c>
      <c r="J33" s="18" t="n">
        <f aca="false">Persist_a*I33+Shock_sd*Draws!J12</f>
        <v>-146.362910283446</v>
      </c>
      <c r="K33" s="18" t="n">
        <f aca="false">Persist_a*J33+Shock_sd*Draws!K12</f>
        <v>-79.6497245198479</v>
      </c>
      <c r="L33" s="18" t="n">
        <f aca="false">Persist_a*K33+Shock_sd*Draws!L12</f>
        <v>-45.5672266312683</v>
      </c>
      <c r="M33" s="18" t="n">
        <f aca="false">Persist_a*L33+Shock_sd*Draws!M12</f>
        <v>-48.4636709959937</v>
      </c>
      <c r="N33" s="18" t="n">
        <f aca="false">0-(Draws!N12+Draws!Z12)</f>
        <v>0</v>
      </c>
      <c r="O33" s="18" t="n">
        <f aca="false">N33-(Draws!O12+Draws!AA12)</f>
        <v>0</v>
      </c>
      <c r="P33" s="18" t="n">
        <f aca="false">O33-(Draws!P12+Draws!AB12)</f>
        <v>0</v>
      </c>
      <c r="Q33" s="18" t="n">
        <f aca="false">P33-(Draws!Q12+Draws!AC12)</f>
        <v>0</v>
      </c>
      <c r="R33" s="18" t="n">
        <f aca="false">Q33-(Draws!R12+Draws!AD12)</f>
        <v>0</v>
      </c>
      <c r="S33" s="18" t="n">
        <f aca="false">R33-(Draws!S12+Draws!AE12)</f>
        <v>0</v>
      </c>
      <c r="T33" s="18" t="n">
        <f aca="false">S33-(Draws!T12+Draws!AF12)</f>
        <v>0</v>
      </c>
      <c r="U33" s="18" t="n">
        <f aca="false">T33-(Draws!U12+Draws!AG12)</f>
        <v>0</v>
      </c>
      <c r="V33" s="18" t="n">
        <f aca="false">U33-(Draws!V12+Draws!AH12)</f>
        <v>0</v>
      </c>
      <c r="W33" s="18" t="n">
        <f aca="false">V33-(Draws!W12+Draws!AI12)</f>
        <v>0</v>
      </c>
      <c r="X33" s="18" t="n">
        <f aca="false">W33-(Draws!X12+Draws!AJ12)</f>
        <v>0</v>
      </c>
      <c r="Y33" s="18" t="n">
        <f aca="false">X33-(Draws!Y12+Draws!AK12)</f>
        <v>0</v>
      </c>
      <c r="Z33" s="18" t="n">
        <f aca="false">0-(MAX(Draws!N12-Line_cap,0)+MAX(Draws!Z12-Line_cap,0))</f>
        <v>0</v>
      </c>
      <c r="AA33" s="18" t="n">
        <f aca="false">Z33-(MAX(Draws!O12-Line_cap,0)+MAX(Draws!AA12-Line_cap,0))</f>
        <v>0</v>
      </c>
      <c r="AB33" s="18" t="n">
        <f aca="false">AA33-(MAX(Draws!P12-Line_cap,0)+MAX(Draws!AB12-Line_cap,0))</f>
        <v>0</v>
      </c>
      <c r="AC33" s="18" t="n">
        <f aca="false">AB33-(MAX(Draws!Q12-Line_cap,0)+MAX(Draws!AC12-Line_cap,0))</f>
        <v>0</v>
      </c>
      <c r="AD33" s="18" t="n">
        <f aca="false">AC33-(MAX(Draws!R12-Line_cap,0)+MAX(Draws!AD12-Line_cap,0))</f>
        <v>0</v>
      </c>
      <c r="AE33" s="18" t="n">
        <f aca="false">AD33-(MAX(Draws!S12-Line_cap,0)+MAX(Draws!AE12-Line_cap,0))</f>
        <v>0</v>
      </c>
      <c r="AF33" s="18" t="n">
        <f aca="false">AE33-(MAX(Draws!T12-Line_cap,0)+MAX(Draws!AF12-Line_cap,0))</f>
        <v>0</v>
      </c>
      <c r="AG33" s="18" t="n">
        <f aca="false">AF33-(MAX(Draws!U12-Line_cap,0)+MAX(Draws!AG12-Line_cap,0))</f>
        <v>0</v>
      </c>
      <c r="AH33" s="18" t="n">
        <f aca="false">AG33-(MAX(Draws!V12-Line_cap,0)+MAX(Draws!AH12-Line_cap,0))</f>
        <v>0</v>
      </c>
      <c r="AI33" s="18" t="n">
        <f aca="false">AH33-(MAX(Draws!W12-Line_cap,0)+MAX(Draws!AI12-Line_cap,0))</f>
        <v>0</v>
      </c>
      <c r="AJ33" s="18" t="n">
        <f aca="false">AI33-(MAX(Draws!X12-Line_cap,0)+MAX(Draws!AJ12-Line_cap,0))</f>
        <v>0</v>
      </c>
      <c r="AK33" s="18" t="n">
        <f aca="false">AJ33-(MAX(Draws!Y12-Line_cap,0)+MAX(Draws!AK12-Line_cap,0))</f>
        <v>0</v>
      </c>
      <c r="AL33" s="18" t="n">
        <f aca="false">SUMPRODUCT(MIN($B$22:$M$22+B33:M33+N33:Y33))</f>
        <v>341.834871133951</v>
      </c>
      <c r="AM33" s="18" t="n">
        <f aca="false">SUMPRODUCT(MIN($B$22:$M$22+B33:M33))</f>
        <v>341.834871133951</v>
      </c>
      <c r="AN33" s="18" t="n">
        <f aca="false">SUMPRODUCT(MIN($B$22:$M$22+N33:Y33))</f>
        <v>481.950382357786</v>
      </c>
      <c r="AO33" s="18" t="n">
        <f aca="false">SUMPRODUCT(MIN($B$22:$M$22+B33:M33+Z33:AK33))</f>
        <v>341.834871133951</v>
      </c>
      <c r="AP33" s="18" t="n">
        <f aca="false">SUMPRODUCT(MIN($B$23:$M$23+B33:M33+N33:Y33))</f>
        <v>391.078198298171</v>
      </c>
      <c r="AQ33" s="18" t="n">
        <f aca="false">SUMPRODUCT(MIN($B$23:$M$23+B33:M33+Z33:AK33))</f>
        <v>391.078198298171</v>
      </c>
      <c r="AR33" s="13" t="n">
        <f aca="false">IF(Y33&lt;0,1,0)</f>
        <v>0</v>
      </c>
    </row>
    <row r="34" customFormat="false" ht="15" hidden="false" customHeight="false" outlineLevel="0" collapsed="false">
      <c r="A34" s="13" t="n">
        <v>9</v>
      </c>
      <c r="B34" s="18" t="n">
        <f aca="false">Shock_sd*Draws!B13</f>
        <v>47.8423618789617</v>
      </c>
      <c r="C34" s="18" t="n">
        <f aca="false">Persist_a*B34+Shock_sd*Draws!C13</f>
        <v>104.092840154715</v>
      </c>
      <c r="D34" s="18" t="n">
        <f aca="false">Persist_a*C34+Shock_sd*Draws!D13</f>
        <v>77.6494091470129</v>
      </c>
      <c r="E34" s="18" t="n">
        <f aca="false">Persist_a*D34+Shock_sd*Draws!E13</f>
        <v>20.9115205557353</v>
      </c>
      <c r="F34" s="18" t="n">
        <f aca="false">Persist_a*E34+Shock_sd*Draws!F13</f>
        <v>-39.868030616754</v>
      </c>
      <c r="G34" s="18" t="n">
        <f aca="false">Persist_a*F34+Shock_sd*Draws!G13</f>
        <v>25.7322224429559</v>
      </c>
      <c r="H34" s="18" t="n">
        <f aca="false">Persist_a*G34+Shock_sd*Draws!H13</f>
        <v>-40.6698765734845</v>
      </c>
      <c r="I34" s="18" t="n">
        <f aca="false">Persist_a*H34+Shock_sd*Draws!I13</f>
        <v>-17.9343970463269</v>
      </c>
      <c r="J34" s="18" t="n">
        <f aca="false">Persist_a*I34+Shock_sd*Draws!J13</f>
        <v>-117.688388664362</v>
      </c>
      <c r="K34" s="18" t="n">
        <f aca="false">Persist_a*J34+Shock_sd*Draws!K13</f>
        <v>-92.2946541823485</v>
      </c>
      <c r="L34" s="18" t="n">
        <f aca="false">Persist_a*K34+Shock_sd*Draws!L13</f>
        <v>-118.216257268168</v>
      </c>
      <c r="M34" s="18" t="n">
        <f aca="false">Persist_a*L34+Shock_sd*Draws!M13</f>
        <v>-67.6130506265801</v>
      </c>
      <c r="N34" s="18" t="n">
        <f aca="false">0-(Draws!N13+Draws!Z13)</f>
        <v>0</v>
      </c>
      <c r="O34" s="18" t="n">
        <f aca="false">N34-(Draws!O13+Draws!AA13)</f>
        <v>0</v>
      </c>
      <c r="P34" s="18" t="n">
        <f aca="false">O34-(Draws!P13+Draws!AB13)</f>
        <v>0</v>
      </c>
      <c r="Q34" s="18" t="n">
        <f aca="false">P34-(Draws!Q13+Draws!AC13)</f>
        <v>0</v>
      </c>
      <c r="R34" s="18" t="n">
        <f aca="false">Q34-(Draws!R13+Draws!AD13)</f>
        <v>0</v>
      </c>
      <c r="S34" s="18" t="n">
        <f aca="false">R34-(Draws!S13+Draws!AE13)</f>
        <v>0</v>
      </c>
      <c r="T34" s="18" t="n">
        <f aca="false">S34-(Draws!T13+Draws!AF13)</f>
        <v>0</v>
      </c>
      <c r="U34" s="18" t="n">
        <f aca="false">T34-(Draws!U13+Draws!AG13)</f>
        <v>0</v>
      </c>
      <c r="V34" s="18" t="n">
        <f aca="false">U34-(Draws!V13+Draws!AH13)</f>
        <v>0</v>
      </c>
      <c r="W34" s="18" t="n">
        <f aca="false">V34-(Draws!W13+Draws!AI13)</f>
        <v>0</v>
      </c>
      <c r="X34" s="18" t="n">
        <f aca="false">W34-(Draws!X13+Draws!AJ13)</f>
        <v>0</v>
      </c>
      <c r="Y34" s="18" t="n">
        <f aca="false">X34-(Draws!Y13+Draws!AK13)</f>
        <v>0</v>
      </c>
      <c r="Z34" s="18" t="n">
        <f aca="false">0-(MAX(Draws!N13-Line_cap,0)+MAX(Draws!Z13-Line_cap,0))</f>
        <v>0</v>
      </c>
      <c r="AA34" s="18" t="n">
        <f aca="false">Z34-(MAX(Draws!O13-Line_cap,0)+MAX(Draws!AA13-Line_cap,0))</f>
        <v>0</v>
      </c>
      <c r="AB34" s="18" t="n">
        <f aca="false">AA34-(MAX(Draws!P13-Line_cap,0)+MAX(Draws!AB13-Line_cap,0))</f>
        <v>0</v>
      </c>
      <c r="AC34" s="18" t="n">
        <f aca="false">AB34-(MAX(Draws!Q13-Line_cap,0)+MAX(Draws!AC13-Line_cap,0))</f>
        <v>0</v>
      </c>
      <c r="AD34" s="18" t="n">
        <f aca="false">AC34-(MAX(Draws!R13-Line_cap,0)+MAX(Draws!AD13-Line_cap,0))</f>
        <v>0</v>
      </c>
      <c r="AE34" s="18" t="n">
        <f aca="false">AD34-(MAX(Draws!S13-Line_cap,0)+MAX(Draws!AE13-Line_cap,0))</f>
        <v>0</v>
      </c>
      <c r="AF34" s="18" t="n">
        <f aca="false">AE34-(MAX(Draws!T13-Line_cap,0)+MAX(Draws!AF13-Line_cap,0))</f>
        <v>0</v>
      </c>
      <c r="AG34" s="18" t="n">
        <f aca="false">AF34-(MAX(Draws!U13-Line_cap,0)+MAX(Draws!AG13-Line_cap,0))</f>
        <v>0</v>
      </c>
      <c r="AH34" s="18" t="n">
        <f aca="false">AG34-(MAX(Draws!V13-Line_cap,0)+MAX(Draws!AH13-Line_cap,0))</f>
        <v>0</v>
      </c>
      <c r="AI34" s="18" t="n">
        <f aca="false">AH34-(MAX(Draws!W13-Line_cap,0)+MAX(Draws!AI13-Line_cap,0))</f>
        <v>0</v>
      </c>
      <c r="AJ34" s="18" t="n">
        <f aca="false">AI34-(MAX(Draws!X13-Line_cap,0)+MAX(Draws!AJ13-Line_cap,0))</f>
        <v>0</v>
      </c>
      <c r="AK34" s="18" t="n">
        <f aca="false">AJ34-(MAX(Draws!Y13-Line_cap,0)+MAX(Draws!AK13-Line_cap,0))</f>
        <v>0</v>
      </c>
      <c r="AL34" s="18" t="n">
        <f aca="false">SUMPRODUCT(MIN($B$22:$M$22+B34:M34+N34:Y34))</f>
        <v>370.509392753034</v>
      </c>
      <c r="AM34" s="18" t="n">
        <f aca="false">SUMPRODUCT(MIN($B$22:$M$22+B34:M34))</f>
        <v>370.509392753034</v>
      </c>
      <c r="AN34" s="18" t="n">
        <f aca="false">SUMPRODUCT(MIN($B$22:$M$22+N34:Y34))</f>
        <v>481.950382357786</v>
      </c>
      <c r="AO34" s="18" t="n">
        <f aca="false">SUMPRODUCT(MIN($B$22:$M$22+B34:M34+Z34:AK34))</f>
        <v>370.509392753034</v>
      </c>
      <c r="AP34" s="18" t="n">
        <f aca="false">SUMPRODUCT(MIN($B$23:$M$23+B34:M34+N34:Y34))</f>
        <v>419.752719917255</v>
      </c>
      <c r="AQ34" s="18" t="n">
        <f aca="false">SUMPRODUCT(MIN($B$23:$M$23+B34:M34+Z34:AK34))</f>
        <v>419.752719917255</v>
      </c>
      <c r="AR34" s="13" t="n">
        <f aca="false">IF(Y34&lt;0,1,0)</f>
        <v>0</v>
      </c>
    </row>
    <row r="35" customFormat="false" ht="15" hidden="false" customHeight="false" outlineLevel="0" collapsed="false">
      <c r="A35" s="13" t="n">
        <v>10</v>
      </c>
      <c r="B35" s="18" t="n">
        <f aca="false">Shock_sd*Draws!B14</f>
        <v>69.6129114569544</v>
      </c>
      <c r="C35" s="18" t="n">
        <f aca="false">Persist_a*B35+Shock_sd*Draws!C14</f>
        <v>-26.8434476362169</v>
      </c>
      <c r="D35" s="18" t="n">
        <f aca="false">Persist_a*C35+Shock_sd*Draws!D14</f>
        <v>-81.3179575062379</v>
      </c>
      <c r="E35" s="18" t="n">
        <f aca="false">Persist_a*D35+Shock_sd*Draws!E14</f>
        <v>-54.0293067393219</v>
      </c>
      <c r="F35" s="18" t="n">
        <f aca="false">Persist_a*E35+Shock_sd*Draws!F14</f>
        <v>22.5407429230728</v>
      </c>
      <c r="G35" s="18" t="n">
        <f aca="false">Persist_a*F35+Shock_sd*Draws!G14</f>
        <v>45.4153666780723</v>
      </c>
      <c r="H35" s="18" t="n">
        <f aca="false">Persist_a*G35+Shock_sd*Draws!H14</f>
        <v>-6.32800259195758</v>
      </c>
      <c r="I35" s="18" t="n">
        <f aca="false">Persist_a*H35+Shock_sd*Draws!I14</f>
        <v>9.06904031983171</v>
      </c>
      <c r="J35" s="18" t="n">
        <f aca="false">Persist_a*I35+Shock_sd*Draws!J14</f>
        <v>-28.5733293072378</v>
      </c>
      <c r="K35" s="18" t="n">
        <f aca="false">Persist_a*J35+Shock_sd*Draws!K14</f>
        <v>12.5327759213539</v>
      </c>
      <c r="L35" s="18" t="n">
        <f aca="false">Persist_a*K35+Shock_sd*Draws!L14</f>
        <v>-3.56542572946146</v>
      </c>
      <c r="M35" s="18" t="n">
        <f aca="false">Persist_a*L35+Shock_sd*Draws!M14</f>
        <v>10.2686210834761</v>
      </c>
      <c r="N35" s="18" t="n">
        <f aca="false">0-(Draws!N14+Draws!Z14)</f>
        <v>0</v>
      </c>
      <c r="O35" s="18" t="n">
        <f aca="false">N35-(Draws!O14+Draws!AA14)</f>
        <v>0</v>
      </c>
      <c r="P35" s="18" t="n">
        <f aca="false">O35-(Draws!P14+Draws!AB14)</f>
        <v>0</v>
      </c>
      <c r="Q35" s="18" t="n">
        <f aca="false">P35-(Draws!Q14+Draws!AC14)</f>
        <v>0</v>
      </c>
      <c r="R35" s="18" t="n">
        <f aca="false">Q35-(Draws!R14+Draws!AD14)</f>
        <v>0</v>
      </c>
      <c r="S35" s="18" t="n">
        <f aca="false">R35-(Draws!S14+Draws!AE14)</f>
        <v>0</v>
      </c>
      <c r="T35" s="18" t="n">
        <f aca="false">S35-(Draws!T14+Draws!AF14)</f>
        <v>0</v>
      </c>
      <c r="U35" s="18" t="n">
        <f aca="false">T35-(Draws!U14+Draws!AG14)</f>
        <v>0</v>
      </c>
      <c r="V35" s="18" t="n">
        <f aca="false">U35-(Draws!V14+Draws!AH14)</f>
        <v>0</v>
      </c>
      <c r="W35" s="18" t="n">
        <f aca="false">V35-(Draws!W14+Draws!AI14)</f>
        <v>0</v>
      </c>
      <c r="X35" s="18" t="n">
        <f aca="false">W35-(Draws!X14+Draws!AJ14)</f>
        <v>0</v>
      </c>
      <c r="Y35" s="18" t="n">
        <f aca="false">X35-(Draws!Y14+Draws!AK14)</f>
        <v>0</v>
      </c>
      <c r="Z35" s="18" t="n">
        <f aca="false">0-(MAX(Draws!N14-Line_cap,0)+MAX(Draws!Z14-Line_cap,0))</f>
        <v>0</v>
      </c>
      <c r="AA35" s="18" t="n">
        <f aca="false">Z35-(MAX(Draws!O14-Line_cap,0)+MAX(Draws!AA14-Line_cap,0))</f>
        <v>0</v>
      </c>
      <c r="AB35" s="18" t="n">
        <f aca="false">AA35-(MAX(Draws!P14-Line_cap,0)+MAX(Draws!AB14-Line_cap,0))</f>
        <v>0</v>
      </c>
      <c r="AC35" s="18" t="n">
        <f aca="false">AB35-(MAX(Draws!Q14-Line_cap,0)+MAX(Draws!AC14-Line_cap,0))</f>
        <v>0</v>
      </c>
      <c r="AD35" s="18" t="n">
        <f aca="false">AC35-(MAX(Draws!R14-Line_cap,0)+MAX(Draws!AD14-Line_cap,0))</f>
        <v>0</v>
      </c>
      <c r="AE35" s="18" t="n">
        <f aca="false">AD35-(MAX(Draws!S14-Line_cap,0)+MAX(Draws!AE14-Line_cap,0))</f>
        <v>0</v>
      </c>
      <c r="AF35" s="18" t="n">
        <f aca="false">AE35-(MAX(Draws!T14-Line_cap,0)+MAX(Draws!AF14-Line_cap,0))</f>
        <v>0</v>
      </c>
      <c r="AG35" s="18" t="n">
        <f aca="false">AF35-(MAX(Draws!U14-Line_cap,0)+MAX(Draws!AG14-Line_cap,0))</f>
        <v>0</v>
      </c>
      <c r="AH35" s="18" t="n">
        <f aca="false">AG35-(MAX(Draws!V14-Line_cap,0)+MAX(Draws!AH14-Line_cap,0))</f>
        <v>0</v>
      </c>
      <c r="AI35" s="18" t="n">
        <f aca="false">AH35-(MAX(Draws!W14-Line_cap,0)+MAX(Draws!AI14-Line_cap,0))</f>
        <v>0</v>
      </c>
      <c r="AJ35" s="18" t="n">
        <f aca="false">AI35-(MAX(Draws!X14-Line_cap,0)+MAX(Draws!AJ14-Line_cap,0))</f>
        <v>0</v>
      </c>
      <c r="AK35" s="18" t="n">
        <f aca="false">AJ35-(MAX(Draws!Y14-Line_cap,0)+MAX(Draws!AK14-Line_cap,0))</f>
        <v>0</v>
      </c>
      <c r="AL35" s="18" t="n">
        <f aca="false">SUMPRODUCT(MIN($B$22:$M$22+B35:M35+N35:Y35))</f>
        <v>434.236229155903</v>
      </c>
      <c r="AM35" s="18" t="n">
        <f aca="false">SUMPRODUCT(MIN($B$22:$M$22+B35:M35))</f>
        <v>434.236229155903</v>
      </c>
      <c r="AN35" s="18" t="n">
        <f aca="false">SUMPRODUCT(MIN($B$22:$M$22+N35:Y35))</f>
        <v>481.950382357786</v>
      </c>
      <c r="AO35" s="18" t="n">
        <f aca="false">SUMPRODUCT(MIN($B$22:$M$22+B35:M35+Z35:AK35))</f>
        <v>434.236229155903</v>
      </c>
      <c r="AP35" s="18" t="n">
        <f aca="false">SUMPRODUCT(MIN($B$23:$M$23+B35:M35+N35:Y35))</f>
        <v>468.985603964142</v>
      </c>
      <c r="AQ35" s="18" t="n">
        <f aca="false">SUMPRODUCT(MIN($B$23:$M$23+B35:M35+Z35:AK35))</f>
        <v>468.985603964142</v>
      </c>
      <c r="AR35" s="13" t="n">
        <f aca="false">IF(Y35&lt;0,1,0)</f>
        <v>0</v>
      </c>
    </row>
    <row r="36" customFormat="false" ht="15" hidden="false" customHeight="false" outlineLevel="0" collapsed="false">
      <c r="A36" s="13" t="n">
        <v>11</v>
      </c>
      <c r="B36" s="18" t="n">
        <f aca="false">Shock_sd*Draws!B15</f>
        <v>38.3735056547354</v>
      </c>
      <c r="C36" s="18" t="n">
        <f aca="false">Persist_a*B36+Shock_sd*Draws!C15</f>
        <v>19.1487407556308</v>
      </c>
      <c r="D36" s="18" t="n">
        <f aca="false">Persist_a*C36+Shock_sd*Draws!D15</f>
        <v>63.4199051097778</v>
      </c>
      <c r="E36" s="18" t="n">
        <f aca="false">Persist_a*D36+Shock_sd*Draws!E15</f>
        <v>21.6426976204155</v>
      </c>
      <c r="F36" s="18" t="n">
        <f aca="false">Persist_a*E36+Shock_sd*Draws!F15</f>
        <v>-16.4197340022644</v>
      </c>
      <c r="G36" s="18" t="n">
        <f aca="false">Persist_a*F36+Shock_sd*Draws!G15</f>
        <v>31.2678361825592</v>
      </c>
      <c r="H36" s="18" t="n">
        <f aca="false">Persist_a*G36+Shock_sd*Draws!H15</f>
        <v>23.1036915866802</v>
      </c>
      <c r="I36" s="18" t="n">
        <f aca="false">Persist_a*H36+Shock_sd*Draws!I15</f>
        <v>-2.52548575763868</v>
      </c>
      <c r="J36" s="18" t="n">
        <f aca="false">Persist_a*I36+Shock_sd*Draws!J15</f>
        <v>-53.9714582401994</v>
      </c>
      <c r="K36" s="18" t="n">
        <f aca="false">Persist_a*J36+Shock_sd*Draws!K15</f>
        <v>7.88246330259462</v>
      </c>
      <c r="L36" s="18" t="n">
        <f aca="false">Persist_a*K36+Shock_sd*Draws!L15</f>
        <v>-24.5570720975959</v>
      </c>
      <c r="M36" s="18" t="n">
        <f aca="false">Persist_a*L36+Shock_sd*Draws!M15</f>
        <v>-5.83073409921239</v>
      </c>
      <c r="N36" s="18" t="n">
        <f aca="false">0-(Draws!N15+Draws!Z15)</f>
        <v>0</v>
      </c>
      <c r="O36" s="18" t="n">
        <f aca="false">N36-(Draws!O15+Draws!AA15)</f>
        <v>0</v>
      </c>
      <c r="P36" s="18" t="n">
        <f aca="false">O36-(Draws!P15+Draws!AB15)</f>
        <v>0</v>
      </c>
      <c r="Q36" s="18" t="n">
        <f aca="false">P36-(Draws!Q15+Draws!AC15)</f>
        <v>0</v>
      </c>
      <c r="R36" s="18" t="n">
        <f aca="false">Q36-(Draws!R15+Draws!AD15)</f>
        <v>0</v>
      </c>
      <c r="S36" s="18" t="n">
        <f aca="false">R36-(Draws!S15+Draws!AE15)</f>
        <v>0</v>
      </c>
      <c r="T36" s="18" t="n">
        <f aca="false">S36-(Draws!T15+Draws!AF15)</f>
        <v>0</v>
      </c>
      <c r="U36" s="18" t="n">
        <f aca="false">T36-(Draws!U15+Draws!AG15)</f>
        <v>0</v>
      </c>
      <c r="V36" s="18" t="n">
        <f aca="false">U36-(Draws!V15+Draws!AH15)</f>
        <v>0</v>
      </c>
      <c r="W36" s="18" t="n">
        <f aca="false">V36-(Draws!W15+Draws!AI15)</f>
        <v>0</v>
      </c>
      <c r="X36" s="18" t="n">
        <f aca="false">W36-(Draws!X15+Draws!AJ15)</f>
        <v>0</v>
      </c>
      <c r="Y36" s="18" t="n">
        <f aca="false">X36-(Draws!Y15+Draws!AK15)</f>
        <v>0</v>
      </c>
      <c r="Z36" s="18" t="n">
        <f aca="false">0-(MAX(Draws!N15-Line_cap,0)+MAX(Draws!Z15-Line_cap,0))</f>
        <v>0</v>
      </c>
      <c r="AA36" s="18" t="n">
        <f aca="false">Z36-(MAX(Draws!O15-Line_cap,0)+MAX(Draws!AA15-Line_cap,0))</f>
        <v>0</v>
      </c>
      <c r="AB36" s="18" t="n">
        <f aca="false">AA36-(MAX(Draws!P15-Line_cap,0)+MAX(Draws!AB15-Line_cap,0))</f>
        <v>0</v>
      </c>
      <c r="AC36" s="18" t="n">
        <f aca="false">AB36-(MAX(Draws!Q15-Line_cap,0)+MAX(Draws!AC15-Line_cap,0))</f>
        <v>0</v>
      </c>
      <c r="AD36" s="18" t="n">
        <f aca="false">AC36-(MAX(Draws!R15-Line_cap,0)+MAX(Draws!AD15-Line_cap,0))</f>
        <v>0</v>
      </c>
      <c r="AE36" s="18" t="n">
        <f aca="false">AD36-(MAX(Draws!S15-Line_cap,0)+MAX(Draws!AE15-Line_cap,0))</f>
        <v>0</v>
      </c>
      <c r="AF36" s="18" t="n">
        <f aca="false">AE36-(MAX(Draws!T15-Line_cap,0)+MAX(Draws!AF15-Line_cap,0))</f>
        <v>0</v>
      </c>
      <c r="AG36" s="18" t="n">
        <f aca="false">AF36-(MAX(Draws!U15-Line_cap,0)+MAX(Draws!AG15-Line_cap,0))</f>
        <v>0</v>
      </c>
      <c r="AH36" s="18" t="n">
        <f aca="false">AG36-(MAX(Draws!V15-Line_cap,0)+MAX(Draws!AH15-Line_cap,0))</f>
        <v>0</v>
      </c>
      <c r="AI36" s="18" t="n">
        <f aca="false">AH36-(MAX(Draws!W15-Line_cap,0)+MAX(Draws!AI15-Line_cap,0))</f>
        <v>0</v>
      </c>
      <c r="AJ36" s="18" t="n">
        <f aca="false">AI36-(MAX(Draws!X15-Line_cap,0)+MAX(Draws!AJ15-Line_cap,0))</f>
        <v>0</v>
      </c>
      <c r="AK36" s="18" t="n">
        <f aca="false">AJ36-(MAX(Draws!Y15-Line_cap,0)+MAX(Draws!AK15-Line_cap,0))</f>
        <v>0</v>
      </c>
      <c r="AL36" s="18" t="n">
        <f aca="false">SUMPRODUCT(MIN($B$22:$M$22+B36:M36+N36:Y36))</f>
        <v>434.226323177197</v>
      </c>
      <c r="AM36" s="18" t="n">
        <f aca="false">SUMPRODUCT(MIN($B$22:$M$22+B36:M36))</f>
        <v>434.226323177197</v>
      </c>
      <c r="AN36" s="18" t="n">
        <f aca="false">SUMPRODUCT(MIN($B$22:$M$22+N36:Y36))</f>
        <v>481.950382357786</v>
      </c>
      <c r="AO36" s="18" t="n">
        <f aca="false">SUMPRODUCT(MIN($B$22:$M$22+B36:M36+Z36:AK36))</f>
        <v>434.226323177197</v>
      </c>
      <c r="AP36" s="18" t="n">
        <f aca="false">SUMPRODUCT(MIN($B$23:$M$23+B36:M36+N36:Y36))</f>
        <v>483.469650341418</v>
      </c>
      <c r="AQ36" s="18" t="n">
        <f aca="false">SUMPRODUCT(MIN($B$23:$M$23+B36:M36+Z36:AK36))</f>
        <v>483.469650341418</v>
      </c>
      <c r="AR36" s="13" t="n">
        <f aca="false">IF(Y36&lt;0,1,0)</f>
        <v>0</v>
      </c>
    </row>
    <row r="37" customFormat="false" ht="15" hidden="false" customHeight="false" outlineLevel="0" collapsed="false">
      <c r="A37" s="13" t="n">
        <v>12</v>
      </c>
      <c r="B37" s="18" t="n">
        <f aca="false">Shock_sd*Draws!B16</f>
        <v>-2.65148893786339</v>
      </c>
      <c r="C37" s="18" t="n">
        <f aca="false">Persist_a*B37+Shock_sd*Draws!C16</f>
        <v>17.4659878366423</v>
      </c>
      <c r="D37" s="18" t="n">
        <f aca="false">Persist_a*C37+Shock_sd*Draws!D16</f>
        <v>33.7494173450706</v>
      </c>
      <c r="E37" s="18" t="n">
        <f aca="false">Persist_a*D37+Shock_sd*Draws!E16</f>
        <v>7.14050432029307</v>
      </c>
      <c r="F37" s="18" t="n">
        <f aca="false">Persist_a*E37+Shock_sd*Draws!F16</f>
        <v>17.4118784145592</v>
      </c>
      <c r="G37" s="18" t="n">
        <f aca="false">Persist_a*F37+Shock_sd*Draws!G16</f>
        <v>70.4912822428993</v>
      </c>
      <c r="H37" s="18" t="n">
        <f aca="false">Persist_a*G37+Shock_sd*Draws!H16</f>
        <v>75.9875904693224</v>
      </c>
      <c r="I37" s="18" t="n">
        <f aca="false">Persist_a*H37+Shock_sd*Draws!I16</f>
        <v>68.5917725216908</v>
      </c>
      <c r="J37" s="18" t="n">
        <f aca="false">Persist_a*I37+Shock_sd*Draws!J16</f>
        <v>61.729353409429</v>
      </c>
      <c r="K37" s="18" t="n">
        <f aca="false">Persist_a*J37+Shock_sd*Draws!K16</f>
        <v>23.7823029068663</v>
      </c>
      <c r="L37" s="18" t="n">
        <f aca="false">Persist_a*K37+Shock_sd*Draws!L16</f>
        <v>-18.0298320875673</v>
      </c>
      <c r="M37" s="18" t="n">
        <f aca="false">Persist_a*L37+Shock_sd*Draws!M16</f>
        <v>-80.2002062141045</v>
      </c>
      <c r="N37" s="18" t="n">
        <f aca="false">0-(Draws!N16+Draws!Z16)</f>
        <v>0</v>
      </c>
      <c r="O37" s="18" t="n">
        <f aca="false">N37-(Draws!O16+Draws!AA16)</f>
        <v>0</v>
      </c>
      <c r="P37" s="18" t="n">
        <f aca="false">O37-(Draws!P16+Draws!AB16)</f>
        <v>0</v>
      </c>
      <c r="Q37" s="18" t="n">
        <f aca="false">P37-(Draws!Q16+Draws!AC16)</f>
        <v>0</v>
      </c>
      <c r="R37" s="18" t="n">
        <f aca="false">Q37-(Draws!R16+Draws!AD16)</f>
        <v>0</v>
      </c>
      <c r="S37" s="18" t="n">
        <f aca="false">R37-(Draws!S16+Draws!AE16)</f>
        <v>0</v>
      </c>
      <c r="T37" s="18" t="n">
        <f aca="false">S37-(Draws!T16+Draws!AF16)</f>
        <v>0</v>
      </c>
      <c r="U37" s="18" t="n">
        <f aca="false">T37-(Draws!U16+Draws!AG16)</f>
        <v>0</v>
      </c>
      <c r="V37" s="18" t="n">
        <f aca="false">U37-(Draws!V16+Draws!AH16)</f>
        <v>0</v>
      </c>
      <c r="W37" s="18" t="n">
        <f aca="false">V37-(Draws!W16+Draws!AI16)</f>
        <v>0</v>
      </c>
      <c r="X37" s="18" t="n">
        <f aca="false">W37-(Draws!X16+Draws!AJ16)</f>
        <v>0</v>
      </c>
      <c r="Y37" s="18" t="n">
        <f aca="false">X37-(Draws!Y16+Draws!AK16)</f>
        <v>0</v>
      </c>
      <c r="Z37" s="18" t="n">
        <f aca="false">0-(MAX(Draws!N16-Line_cap,0)+MAX(Draws!Z16-Line_cap,0))</f>
        <v>0</v>
      </c>
      <c r="AA37" s="18" t="n">
        <f aca="false">Z37-(MAX(Draws!O16-Line_cap,0)+MAX(Draws!AA16-Line_cap,0))</f>
        <v>0</v>
      </c>
      <c r="AB37" s="18" t="n">
        <f aca="false">AA37-(MAX(Draws!P16-Line_cap,0)+MAX(Draws!AB16-Line_cap,0))</f>
        <v>0</v>
      </c>
      <c r="AC37" s="18" t="n">
        <f aca="false">AB37-(MAX(Draws!Q16-Line_cap,0)+MAX(Draws!AC16-Line_cap,0))</f>
        <v>0</v>
      </c>
      <c r="AD37" s="18" t="n">
        <f aca="false">AC37-(MAX(Draws!R16-Line_cap,0)+MAX(Draws!AD16-Line_cap,0))</f>
        <v>0</v>
      </c>
      <c r="AE37" s="18" t="n">
        <f aca="false">AD37-(MAX(Draws!S16-Line_cap,0)+MAX(Draws!AE16-Line_cap,0))</f>
        <v>0</v>
      </c>
      <c r="AF37" s="18" t="n">
        <f aca="false">AE37-(MAX(Draws!T16-Line_cap,0)+MAX(Draws!AF16-Line_cap,0))</f>
        <v>0</v>
      </c>
      <c r="AG37" s="18" t="n">
        <f aca="false">AF37-(MAX(Draws!U16-Line_cap,0)+MAX(Draws!AG16-Line_cap,0))</f>
        <v>0</v>
      </c>
      <c r="AH37" s="18" t="n">
        <f aca="false">AG37-(MAX(Draws!V16-Line_cap,0)+MAX(Draws!AH16-Line_cap,0))</f>
        <v>0</v>
      </c>
      <c r="AI37" s="18" t="n">
        <f aca="false">AH37-(MAX(Draws!W16-Line_cap,0)+MAX(Draws!AI16-Line_cap,0))</f>
        <v>0</v>
      </c>
      <c r="AJ37" s="18" t="n">
        <f aca="false">AI37-(MAX(Draws!X16-Line_cap,0)+MAX(Draws!AJ16-Line_cap,0))</f>
        <v>0</v>
      </c>
      <c r="AK37" s="18" t="n">
        <f aca="false">AJ37-(MAX(Draws!Y16-Line_cap,0)+MAX(Draws!AK16-Line_cap,0))</f>
        <v>0</v>
      </c>
      <c r="AL37" s="18" t="n">
        <f aca="false">SUMPRODUCT(MIN($B$22:$M$22+B37:M37+N37:Y37))</f>
        <v>430.223841462856</v>
      </c>
      <c r="AM37" s="18" t="n">
        <f aca="false">SUMPRODUCT(MIN($B$22:$M$22+B37:M37))</f>
        <v>430.223841462856</v>
      </c>
      <c r="AN37" s="18" t="n">
        <f aca="false">SUMPRODUCT(MIN($B$22:$M$22+N37:Y37))</f>
        <v>481.950382357786</v>
      </c>
      <c r="AO37" s="18" t="n">
        <f aca="false">SUMPRODUCT(MIN($B$22:$M$22+B37:M37+Z37:AK37))</f>
        <v>430.223841462856</v>
      </c>
      <c r="AP37" s="18" t="n">
        <f aca="false">SUMPRODUCT(MIN($B$23:$M$23+B37:M37+N37:Y37))</f>
        <v>475.349722545476</v>
      </c>
      <c r="AQ37" s="18" t="n">
        <f aca="false">SUMPRODUCT(MIN($B$23:$M$23+B37:M37+Z37:AK37))</f>
        <v>475.349722545476</v>
      </c>
      <c r="AR37" s="13" t="n">
        <f aca="false">IF(Y37&lt;0,1,0)</f>
        <v>0</v>
      </c>
    </row>
    <row r="38" customFormat="false" ht="15" hidden="false" customHeight="false" outlineLevel="0" collapsed="false">
      <c r="A38" s="13" t="n">
        <v>13</v>
      </c>
      <c r="B38" s="18" t="n">
        <f aca="false">Shock_sd*Draws!B17</f>
        <v>42.9896994471955</v>
      </c>
      <c r="C38" s="18" t="n">
        <f aca="false">Persist_a*B38+Shock_sd*Draws!C17</f>
        <v>58.9479777993173</v>
      </c>
      <c r="D38" s="18" t="n">
        <f aca="false">Persist_a*C38+Shock_sd*Draws!D17</f>
        <v>-2.24297318422271</v>
      </c>
      <c r="E38" s="18" t="n">
        <f aca="false">Persist_a*D38+Shock_sd*Draws!E17</f>
        <v>-43.4976166302386</v>
      </c>
      <c r="F38" s="18" t="n">
        <f aca="false">Persist_a*E38+Shock_sd*Draws!F17</f>
        <v>-13.8742869246374</v>
      </c>
      <c r="G38" s="18" t="n">
        <f aca="false">Persist_a*F38+Shock_sd*Draws!G17</f>
        <v>-17.6905879091962</v>
      </c>
      <c r="H38" s="18" t="n">
        <f aca="false">Persist_a*G38+Shock_sd*Draws!H17</f>
        <v>-26.1178065846209</v>
      </c>
      <c r="I38" s="18" t="n">
        <f aca="false">Persist_a*H38+Shock_sd*Draws!I17</f>
        <v>17.8653954698903</v>
      </c>
      <c r="J38" s="18" t="n">
        <f aca="false">Persist_a*I38+Shock_sd*Draws!J17</f>
        <v>-94.7973954564419</v>
      </c>
      <c r="K38" s="18" t="n">
        <f aca="false">Persist_a*J38+Shock_sd*Draws!K17</f>
        <v>-109.050452020029</v>
      </c>
      <c r="L38" s="18" t="n">
        <f aca="false">Persist_a*K38+Shock_sd*Draws!L17</f>
        <v>-50.8064550951219</v>
      </c>
      <c r="M38" s="18" t="n">
        <f aca="false">Persist_a*L38+Shock_sd*Draws!M17</f>
        <v>4.49572656846494</v>
      </c>
      <c r="N38" s="18" t="n">
        <f aca="false">0-(Draws!N17+Draws!Z17)</f>
        <v>0</v>
      </c>
      <c r="O38" s="18" t="n">
        <f aca="false">N38-(Draws!O17+Draws!AA17)</f>
        <v>0</v>
      </c>
      <c r="P38" s="18" t="n">
        <f aca="false">O38-(Draws!P17+Draws!AB17)</f>
        <v>0</v>
      </c>
      <c r="Q38" s="18" t="n">
        <f aca="false">P38-(Draws!Q17+Draws!AC17)</f>
        <v>0</v>
      </c>
      <c r="R38" s="18" t="n">
        <f aca="false">Q38-(Draws!R17+Draws!AD17)</f>
        <v>0</v>
      </c>
      <c r="S38" s="18" t="n">
        <f aca="false">R38-(Draws!S17+Draws!AE17)</f>
        <v>0</v>
      </c>
      <c r="T38" s="18" t="n">
        <f aca="false">S38-(Draws!T17+Draws!AF17)</f>
        <v>0</v>
      </c>
      <c r="U38" s="18" t="n">
        <f aca="false">T38-(Draws!U17+Draws!AG17)</f>
        <v>0</v>
      </c>
      <c r="V38" s="18" t="n">
        <f aca="false">U38-(Draws!V17+Draws!AH17)</f>
        <v>0</v>
      </c>
      <c r="W38" s="18" t="n">
        <f aca="false">V38-(Draws!W17+Draws!AI17)</f>
        <v>0</v>
      </c>
      <c r="X38" s="18" t="n">
        <f aca="false">W38-(Draws!X17+Draws!AJ17)</f>
        <v>0</v>
      </c>
      <c r="Y38" s="18" t="n">
        <f aca="false">X38-(Draws!Y17+Draws!AK17)</f>
        <v>0</v>
      </c>
      <c r="Z38" s="18" t="n">
        <f aca="false">0-(MAX(Draws!N17-Line_cap,0)+MAX(Draws!Z17-Line_cap,0))</f>
        <v>0</v>
      </c>
      <c r="AA38" s="18" t="n">
        <f aca="false">Z38-(MAX(Draws!O17-Line_cap,0)+MAX(Draws!AA17-Line_cap,0))</f>
        <v>0</v>
      </c>
      <c r="AB38" s="18" t="n">
        <f aca="false">AA38-(MAX(Draws!P17-Line_cap,0)+MAX(Draws!AB17-Line_cap,0))</f>
        <v>0</v>
      </c>
      <c r="AC38" s="18" t="n">
        <f aca="false">AB38-(MAX(Draws!Q17-Line_cap,0)+MAX(Draws!AC17-Line_cap,0))</f>
        <v>0</v>
      </c>
      <c r="AD38" s="18" t="n">
        <f aca="false">AC38-(MAX(Draws!R17-Line_cap,0)+MAX(Draws!AD17-Line_cap,0))</f>
        <v>0</v>
      </c>
      <c r="AE38" s="18" t="n">
        <f aca="false">AD38-(MAX(Draws!S17-Line_cap,0)+MAX(Draws!AE17-Line_cap,0))</f>
        <v>0</v>
      </c>
      <c r="AF38" s="18" t="n">
        <f aca="false">AE38-(MAX(Draws!T17-Line_cap,0)+MAX(Draws!AF17-Line_cap,0))</f>
        <v>0</v>
      </c>
      <c r="AG38" s="18" t="n">
        <f aca="false">AF38-(MAX(Draws!U17-Line_cap,0)+MAX(Draws!AG17-Line_cap,0))</f>
        <v>0</v>
      </c>
      <c r="AH38" s="18" t="n">
        <f aca="false">AG38-(MAX(Draws!V17-Line_cap,0)+MAX(Draws!AH17-Line_cap,0))</f>
        <v>0</v>
      </c>
      <c r="AI38" s="18" t="n">
        <f aca="false">AH38-(MAX(Draws!W17-Line_cap,0)+MAX(Draws!AI17-Line_cap,0))</f>
        <v>0</v>
      </c>
      <c r="AJ38" s="18" t="n">
        <f aca="false">AI38-(MAX(Draws!X17-Line_cap,0)+MAX(Draws!AJ17-Line_cap,0))</f>
        <v>0</v>
      </c>
      <c r="AK38" s="18" t="n">
        <f aca="false">AJ38-(MAX(Draws!Y17-Line_cap,0)+MAX(Draws!AK17-Line_cap,0))</f>
        <v>0</v>
      </c>
      <c r="AL38" s="18" t="n">
        <f aca="false">SUMPRODUCT(MIN($B$22:$M$22+B38:M38+N38:Y38))</f>
        <v>385.335243789395</v>
      </c>
      <c r="AM38" s="18" t="n">
        <f aca="false">SUMPRODUCT(MIN($B$22:$M$22+B38:M38))</f>
        <v>385.335243789395</v>
      </c>
      <c r="AN38" s="18" t="n">
        <f aca="false">SUMPRODUCT(MIN($B$22:$M$22+N38:Y38))</f>
        <v>481.950382357786</v>
      </c>
      <c r="AO38" s="18" t="n">
        <f aca="false">SUMPRODUCT(MIN($B$22:$M$22+B38:M38+Z38:AK38))</f>
        <v>385.335243789395</v>
      </c>
      <c r="AP38" s="18" t="n">
        <f aca="false">SUMPRODUCT(MIN($B$23:$M$23+B38:M38+N38:Y38))</f>
        <v>433.620892339822</v>
      </c>
      <c r="AQ38" s="18" t="n">
        <f aca="false">SUMPRODUCT(MIN($B$23:$M$23+B38:M38+Z38:AK38))</f>
        <v>433.620892339822</v>
      </c>
      <c r="AR38" s="13" t="n">
        <f aca="false">IF(Y38&lt;0,1,0)</f>
        <v>0</v>
      </c>
    </row>
    <row r="39" customFormat="false" ht="15" hidden="false" customHeight="false" outlineLevel="0" collapsed="false">
      <c r="A39" s="13" t="n">
        <v>14</v>
      </c>
      <c r="B39" s="18" t="n">
        <f aca="false">Shock_sd*Draws!B18</f>
        <v>75.2740578191922</v>
      </c>
      <c r="C39" s="18" t="n">
        <f aca="false">Persist_a*B39+Shock_sd*Draws!C18</f>
        <v>23.6641556384893</v>
      </c>
      <c r="D39" s="18" t="n">
        <f aca="false">Persist_a*C39+Shock_sd*Draws!D18</f>
        <v>71.2512333676246</v>
      </c>
      <c r="E39" s="18" t="n">
        <f aca="false">Persist_a*D39+Shock_sd*Draws!E18</f>
        <v>-15.7719921977438</v>
      </c>
      <c r="F39" s="18" t="n">
        <f aca="false">Persist_a*E39+Shock_sd*Draws!F18</f>
        <v>-31.696099362274</v>
      </c>
      <c r="G39" s="18" t="n">
        <f aca="false">Persist_a*F39+Shock_sd*Draws!G18</f>
        <v>-38.5095516013462</v>
      </c>
      <c r="H39" s="18" t="n">
        <f aca="false">Persist_a*G39+Shock_sd*Draws!H18</f>
        <v>0.489439268869248</v>
      </c>
      <c r="I39" s="18" t="n">
        <f aca="false">Persist_a*H39+Shock_sd*Draws!I18</f>
        <v>49.170743956834</v>
      </c>
      <c r="J39" s="18" t="n">
        <f aca="false">Persist_a*I39+Shock_sd*Draws!J18</f>
        <v>20.8079498676443</v>
      </c>
      <c r="K39" s="18" t="n">
        <f aca="false">Persist_a*J39+Shock_sd*Draws!K18</f>
        <v>100.236868620817</v>
      </c>
      <c r="L39" s="18" t="n">
        <f aca="false">Persist_a*K39+Shock_sd*Draws!L18</f>
        <v>76.2666469328974</v>
      </c>
      <c r="M39" s="18" t="n">
        <f aca="false">Persist_a*L39+Shock_sd*Draws!M18</f>
        <v>127.946498450501</v>
      </c>
      <c r="N39" s="18" t="n">
        <f aca="false">0-(Draws!N18+Draws!Z18)</f>
        <v>0</v>
      </c>
      <c r="O39" s="18" t="n">
        <f aca="false">N39-(Draws!O18+Draws!AA18)</f>
        <v>0</v>
      </c>
      <c r="P39" s="18" t="n">
        <f aca="false">O39-(Draws!P18+Draws!AB18)</f>
        <v>0</v>
      </c>
      <c r="Q39" s="18" t="n">
        <f aca="false">P39-(Draws!Q18+Draws!AC18)</f>
        <v>0</v>
      </c>
      <c r="R39" s="18" t="n">
        <f aca="false">Q39-(Draws!R18+Draws!AD18)</f>
        <v>0</v>
      </c>
      <c r="S39" s="18" t="n">
        <f aca="false">R39-(Draws!S18+Draws!AE18)</f>
        <v>0</v>
      </c>
      <c r="T39" s="18" t="n">
        <f aca="false">S39-(Draws!T18+Draws!AF18)</f>
        <v>0</v>
      </c>
      <c r="U39" s="18" t="n">
        <f aca="false">T39-(Draws!U18+Draws!AG18)</f>
        <v>0</v>
      </c>
      <c r="V39" s="18" t="n">
        <f aca="false">U39-(Draws!V18+Draws!AH18)</f>
        <v>0</v>
      </c>
      <c r="W39" s="18" t="n">
        <f aca="false">V39-(Draws!W18+Draws!AI18)</f>
        <v>0</v>
      </c>
      <c r="X39" s="18" t="n">
        <f aca="false">W39-(Draws!X18+Draws!AJ18)</f>
        <v>0</v>
      </c>
      <c r="Y39" s="18" t="n">
        <f aca="false">X39-(Draws!Y18+Draws!AK18)</f>
        <v>0</v>
      </c>
      <c r="Z39" s="18" t="n">
        <f aca="false">0-(MAX(Draws!N18-Line_cap,0)+MAX(Draws!Z18-Line_cap,0))</f>
        <v>0</v>
      </c>
      <c r="AA39" s="18" t="n">
        <f aca="false">Z39-(MAX(Draws!O18-Line_cap,0)+MAX(Draws!AA18-Line_cap,0))</f>
        <v>0</v>
      </c>
      <c r="AB39" s="18" t="n">
        <f aca="false">AA39-(MAX(Draws!P18-Line_cap,0)+MAX(Draws!AB18-Line_cap,0))</f>
        <v>0</v>
      </c>
      <c r="AC39" s="18" t="n">
        <f aca="false">AB39-(MAX(Draws!Q18-Line_cap,0)+MAX(Draws!AC18-Line_cap,0))</f>
        <v>0</v>
      </c>
      <c r="AD39" s="18" t="n">
        <f aca="false">AC39-(MAX(Draws!R18-Line_cap,0)+MAX(Draws!AD18-Line_cap,0))</f>
        <v>0</v>
      </c>
      <c r="AE39" s="18" t="n">
        <f aca="false">AD39-(MAX(Draws!S18-Line_cap,0)+MAX(Draws!AE18-Line_cap,0))</f>
        <v>0</v>
      </c>
      <c r="AF39" s="18" t="n">
        <f aca="false">AE39-(MAX(Draws!T18-Line_cap,0)+MAX(Draws!AF18-Line_cap,0))</f>
        <v>0</v>
      </c>
      <c r="AG39" s="18" t="n">
        <f aca="false">AF39-(MAX(Draws!U18-Line_cap,0)+MAX(Draws!AG18-Line_cap,0))</f>
        <v>0</v>
      </c>
      <c r="AH39" s="18" t="n">
        <f aca="false">AG39-(MAX(Draws!V18-Line_cap,0)+MAX(Draws!AH18-Line_cap,0))</f>
        <v>0</v>
      </c>
      <c r="AI39" s="18" t="n">
        <f aca="false">AH39-(MAX(Draws!W18-Line_cap,0)+MAX(Draws!AI18-Line_cap,0))</f>
        <v>0</v>
      </c>
      <c r="AJ39" s="18" t="n">
        <f aca="false">AI39-(MAX(Draws!X18-Line_cap,0)+MAX(Draws!AJ18-Line_cap,0))</f>
        <v>0</v>
      </c>
      <c r="AK39" s="18" t="n">
        <f aca="false">AJ39-(MAX(Draws!Y18-Line_cap,0)+MAX(Draws!AK18-Line_cap,0))</f>
        <v>0</v>
      </c>
      <c r="AL39" s="18" t="n">
        <f aca="false">SUMPRODUCT(MIN($B$22:$M$22+B39:M39+N39:Y39))</f>
        <v>444.698620037019</v>
      </c>
      <c r="AM39" s="18" t="n">
        <f aca="false">SUMPRODUCT(MIN($B$22:$M$22+B39:M39))</f>
        <v>444.698620037019</v>
      </c>
      <c r="AN39" s="18" t="n">
        <f aca="false">SUMPRODUCT(MIN($B$22:$M$22+N39:Y39))</f>
        <v>481.950382357786</v>
      </c>
      <c r="AO39" s="18" t="n">
        <f aca="false">SUMPRODUCT(MIN($B$22:$M$22+B39:M39+Z39:AK39))</f>
        <v>444.698620037019</v>
      </c>
      <c r="AP39" s="18" t="n">
        <f aca="false">SUMPRODUCT(MIN($B$23:$M$23+B39:M39+N39:Y39))</f>
        <v>492.464365537803</v>
      </c>
      <c r="AQ39" s="18" t="n">
        <f aca="false">SUMPRODUCT(MIN($B$23:$M$23+B39:M39+Z39:AK39))</f>
        <v>492.464365537803</v>
      </c>
      <c r="AR39" s="13" t="n">
        <f aca="false">IF(Y39&lt;0,1,0)</f>
        <v>0</v>
      </c>
    </row>
    <row r="40" customFormat="false" ht="15" hidden="false" customHeight="false" outlineLevel="0" collapsed="false">
      <c r="A40" s="13" t="n">
        <v>15</v>
      </c>
      <c r="B40" s="18" t="n">
        <f aca="false">Shock_sd*Draws!B19</f>
        <v>-32.6797266708524</v>
      </c>
      <c r="C40" s="18" t="n">
        <f aca="false">Persist_a*B40+Shock_sd*Draws!C19</f>
        <v>81.3331213528427</v>
      </c>
      <c r="D40" s="18" t="n">
        <f aca="false">Persist_a*C40+Shock_sd*Draws!D19</f>
        <v>103.046517314926</v>
      </c>
      <c r="E40" s="18" t="n">
        <f aca="false">Persist_a*D40+Shock_sd*Draws!E19</f>
        <v>123.841010436937</v>
      </c>
      <c r="F40" s="18" t="n">
        <f aca="false">Persist_a*E40+Shock_sd*Draws!F19</f>
        <v>61.6510991197799</v>
      </c>
      <c r="G40" s="18" t="n">
        <f aca="false">Persist_a*F40+Shock_sd*Draws!G19</f>
        <v>61.0072824206655</v>
      </c>
      <c r="H40" s="18" t="n">
        <f aca="false">Persist_a*G40+Shock_sd*Draws!H19</f>
        <v>-89.7519394779604</v>
      </c>
      <c r="I40" s="18" t="n">
        <f aca="false">Persist_a*H40+Shock_sd*Draws!I19</f>
        <v>-78.1394034423167</v>
      </c>
      <c r="J40" s="18" t="n">
        <f aca="false">Persist_a*I40+Shock_sd*Draws!J19</f>
        <v>-65.8360155361876</v>
      </c>
      <c r="K40" s="18" t="n">
        <f aca="false">Persist_a*J40+Shock_sd*Draws!K19</f>
        <v>-44.2274831100673</v>
      </c>
      <c r="L40" s="18" t="n">
        <f aca="false">Persist_a*K40+Shock_sd*Draws!L19</f>
        <v>-86.5091736160253</v>
      </c>
      <c r="M40" s="18" t="n">
        <f aca="false">Persist_a*L40+Shock_sd*Draws!M19</f>
        <v>-9.51822142873636</v>
      </c>
      <c r="N40" s="18" t="n">
        <f aca="false">0-(Draws!N19+Draws!Z19)</f>
        <v>0</v>
      </c>
      <c r="O40" s="18" t="n">
        <f aca="false">N40-(Draws!O19+Draws!AA19)</f>
        <v>0</v>
      </c>
      <c r="P40" s="18" t="n">
        <f aca="false">O40-(Draws!P19+Draws!AB19)</f>
        <v>0</v>
      </c>
      <c r="Q40" s="18" t="n">
        <f aca="false">P40-(Draws!Q19+Draws!AC19)</f>
        <v>0</v>
      </c>
      <c r="R40" s="18" t="n">
        <f aca="false">Q40-(Draws!R19+Draws!AD19)</f>
        <v>0</v>
      </c>
      <c r="S40" s="18" t="n">
        <f aca="false">R40-(Draws!S19+Draws!AE19)</f>
        <v>0</v>
      </c>
      <c r="T40" s="18" t="n">
        <f aca="false">S40-(Draws!T19+Draws!AF19)</f>
        <v>0</v>
      </c>
      <c r="U40" s="18" t="n">
        <f aca="false">T40-(Draws!U19+Draws!AG19)</f>
        <v>0</v>
      </c>
      <c r="V40" s="18" t="n">
        <f aca="false">U40-(Draws!V19+Draws!AH19)</f>
        <v>0</v>
      </c>
      <c r="W40" s="18" t="n">
        <f aca="false">V40-(Draws!W19+Draws!AI19)</f>
        <v>0</v>
      </c>
      <c r="X40" s="18" t="n">
        <f aca="false">W40-(Draws!X19+Draws!AJ19)</f>
        <v>0</v>
      </c>
      <c r="Y40" s="18" t="n">
        <f aca="false">X40-(Draws!Y19+Draws!AK19)</f>
        <v>0</v>
      </c>
      <c r="Z40" s="18" t="n">
        <f aca="false">0-(MAX(Draws!N19-Line_cap,0)+MAX(Draws!Z19-Line_cap,0))</f>
        <v>0</v>
      </c>
      <c r="AA40" s="18" t="n">
        <f aca="false">Z40-(MAX(Draws!O19-Line_cap,0)+MAX(Draws!AA19-Line_cap,0))</f>
        <v>0</v>
      </c>
      <c r="AB40" s="18" t="n">
        <f aca="false">AA40-(MAX(Draws!P19-Line_cap,0)+MAX(Draws!AB19-Line_cap,0))</f>
        <v>0</v>
      </c>
      <c r="AC40" s="18" t="n">
        <f aca="false">AB40-(MAX(Draws!Q19-Line_cap,0)+MAX(Draws!AC19-Line_cap,0))</f>
        <v>0</v>
      </c>
      <c r="AD40" s="18" t="n">
        <f aca="false">AC40-(MAX(Draws!R19-Line_cap,0)+MAX(Draws!AD19-Line_cap,0))</f>
        <v>0</v>
      </c>
      <c r="AE40" s="18" t="n">
        <f aca="false">AD40-(MAX(Draws!S19-Line_cap,0)+MAX(Draws!AE19-Line_cap,0))</f>
        <v>0</v>
      </c>
      <c r="AF40" s="18" t="n">
        <f aca="false">AE40-(MAX(Draws!T19-Line_cap,0)+MAX(Draws!AF19-Line_cap,0))</f>
        <v>0</v>
      </c>
      <c r="AG40" s="18" t="n">
        <f aca="false">AF40-(MAX(Draws!U19-Line_cap,0)+MAX(Draws!AG19-Line_cap,0))</f>
        <v>0</v>
      </c>
      <c r="AH40" s="18" t="n">
        <f aca="false">AG40-(MAX(Draws!V19-Line_cap,0)+MAX(Draws!AH19-Line_cap,0))</f>
        <v>0</v>
      </c>
      <c r="AI40" s="18" t="n">
        <f aca="false">AH40-(MAX(Draws!W19-Line_cap,0)+MAX(Draws!AI19-Line_cap,0))</f>
        <v>0</v>
      </c>
      <c r="AJ40" s="18" t="n">
        <f aca="false">AI40-(MAX(Draws!X19-Line_cap,0)+MAX(Draws!AJ19-Line_cap,0))</f>
        <v>0</v>
      </c>
      <c r="AK40" s="18" t="n">
        <f aca="false">AJ40-(MAX(Draws!Y19-Line_cap,0)+MAX(Draws!AK19-Line_cap,0))</f>
        <v>0</v>
      </c>
      <c r="AL40" s="18" t="n">
        <f aca="false">SUMPRODUCT(MIN($B$22:$M$22+B40:M40+N40:Y40))</f>
        <v>392.198442879825</v>
      </c>
      <c r="AM40" s="18" t="n">
        <f aca="false">SUMPRODUCT(MIN($B$22:$M$22+B40:M40))</f>
        <v>392.198442879825</v>
      </c>
      <c r="AN40" s="18" t="n">
        <f aca="false">SUMPRODUCT(MIN($B$22:$M$22+N40:Y40))</f>
        <v>481.950382357786</v>
      </c>
      <c r="AO40" s="18" t="n">
        <f aca="false">SUMPRODUCT(MIN($B$22:$M$22+B40:M40+Z40:AK40))</f>
        <v>392.198442879825</v>
      </c>
      <c r="AP40" s="18" t="n">
        <f aca="false">SUMPRODUCT(MIN($B$23:$M$23+B40:M40+N40:Y40))</f>
        <v>441.377085742926</v>
      </c>
      <c r="AQ40" s="18" t="n">
        <f aca="false">SUMPRODUCT(MIN($B$23:$M$23+B40:M40+Z40:AK40))</f>
        <v>441.377085742926</v>
      </c>
      <c r="AR40" s="13" t="n">
        <f aca="false">IF(Y40&lt;0,1,0)</f>
        <v>0</v>
      </c>
    </row>
    <row r="41" customFormat="false" ht="15" hidden="false" customHeight="false" outlineLevel="0" collapsed="false">
      <c r="A41" s="13" t="n">
        <v>16</v>
      </c>
      <c r="B41" s="18" t="n">
        <f aca="false">Shock_sd*Draws!B20</f>
        <v>30.5175572915094</v>
      </c>
      <c r="C41" s="18" t="n">
        <f aca="false">Persist_a*B41+Shock_sd*Draws!C20</f>
        <v>2.07742853828606</v>
      </c>
      <c r="D41" s="18" t="n">
        <f aca="false">Persist_a*C41+Shock_sd*Draws!D20</f>
        <v>40.9637795974968</v>
      </c>
      <c r="E41" s="18" t="n">
        <f aca="false">Persist_a*D41+Shock_sd*Draws!E20</f>
        <v>4.43060663522468</v>
      </c>
      <c r="F41" s="18" t="n">
        <f aca="false">Persist_a*E41+Shock_sd*Draws!F20</f>
        <v>71.3082956767152</v>
      </c>
      <c r="G41" s="18" t="n">
        <f aca="false">Persist_a*F41+Shock_sd*Draws!G20</f>
        <v>87.0642158652227</v>
      </c>
      <c r="H41" s="18" t="n">
        <f aca="false">Persist_a*G41+Shock_sd*Draws!H20</f>
        <v>5.07039297875294</v>
      </c>
      <c r="I41" s="18" t="n">
        <f aca="false">Persist_a*H41+Shock_sd*Draws!I20</f>
        <v>104.938524015812</v>
      </c>
      <c r="J41" s="18" t="n">
        <f aca="false">Persist_a*I41+Shock_sd*Draws!J20</f>
        <v>3.47493748438662</v>
      </c>
      <c r="K41" s="18" t="n">
        <f aca="false">Persist_a*J41+Shock_sd*Draws!K20</f>
        <v>41.1813784502211</v>
      </c>
      <c r="L41" s="18" t="n">
        <f aca="false">Persist_a*K41+Shock_sd*Draws!L20</f>
        <v>64.997982912147</v>
      </c>
      <c r="M41" s="18" t="n">
        <f aca="false">Persist_a*L41+Shock_sd*Draws!M20</f>
        <v>56.0228249836591</v>
      </c>
      <c r="N41" s="18" t="n">
        <f aca="false">0-(Draws!N20+Draws!Z20)</f>
        <v>0</v>
      </c>
      <c r="O41" s="18" t="n">
        <f aca="false">N41-(Draws!O20+Draws!AA20)</f>
        <v>0</v>
      </c>
      <c r="P41" s="18" t="n">
        <f aca="false">O41-(Draws!P20+Draws!AB20)</f>
        <v>0</v>
      </c>
      <c r="Q41" s="18" t="n">
        <f aca="false">P41-(Draws!Q20+Draws!AC20)</f>
        <v>0</v>
      </c>
      <c r="R41" s="18" t="n">
        <f aca="false">Q41-(Draws!R20+Draws!AD20)</f>
        <v>0</v>
      </c>
      <c r="S41" s="18" t="n">
        <f aca="false">R41-(Draws!S20+Draws!AE20)</f>
        <v>0</v>
      </c>
      <c r="T41" s="18" t="n">
        <f aca="false">S41-(Draws!T20+Draws!AF20)</f>
        <v>0</v>
      </c>
      <c r="U41" s="18" t="n">
        <f aca="false">T41-(Draws!U20+Draws!AG20)</f>
        <v>0</v>
      </c>
      <c r="V41" s="18" t="n">
        <f aca="false">U41-(Draws!V20+Draws!AH20)</f>
        <v>0</v>
      </c>
      <c r="W41" s="18" t="n">
        <f aca="false">V41-(Draws!W20+Draws!AI20)</f>
        <v>0</v>
      </c>
      <c r="X41" s="18" t="n">
        <f aca="false">W41-(Draws!X20+Draws!AJ20)</f>
        <v>0</v>
      </c>
      <c r="Y41" s="18" t="n">
        <f aca="false">X41-(Draws!Y20+Draws!AK20)</f>
        <v>0</v>
      </c>
      <c r="Z41" s="18" t="n">
        <f aca="false">0-(MAX(Draws!N20-Line_cap,0)+MAX(Draws!Z20-Line_cap,0))</f>
        <v>0</v>
      </c>
      <c r="AA41" s="18" t="n">
        <f aca="false">Z41-(MAX(Draws!O20-Line_cap,0)+MAX(Draws!AA20-Line_cap,0))</f>
        <v>0</v>
      </c>
      <c r="AB41" s="18" t="n">
        <f aca="false">AA41-(MAX(Draws!P20-Line_cap,0)+MAX(Draws!AB20-Line_cap,0))</f>
        <v>0</v>
      </c>
      <c r="AC41" s="18" t="n">
        <f aca="false">AB41-(MAX(Draws!Q20-Line_cap,0)+MAX(Draws!AC20-Line_cap,0))</f>
        <v>0</v>
      </c>
      <c r="AD41" s="18" t="n">
        <f aca="false">AC41-(MAX(Draws!R20-Line_cap,0)+MAX(Draws!AD20-Line_cap,0))</f>
        <v>0</v>
      </c>
      <c r="AE41" s="18" t="n">
        <f aca="false">AD41-(MAX(Draws!S20-Line_cap,0)+MAX(Draws!AE20-Line_cap,0))</f>
        <v>0</v>
      </c>
      <c r="AF41" s="18" t="n">
        <f aca="false">AE41-(MAX(Draws!T20-Line_cap,0)+MAX(Draws!AF20-Line_cap,0))</f>
        <v>0</v>
      </c>
      <c r="AG41" s="18" t="n">
        <f aca="false">AF41-(MAX(Draws!U20-Line_cap,0)+MAX(Draws!AG20-Line_cap,0))</f>
        <v>0</v>
      </c>
      <c r="AH41" s="18" t="n">
        <f aca="false">AG41-(MAX(Draws!V20-Line_cap,0)+MAX(Draws!AH20-Line_cap,0))</f>
        <v>0</v>
      </c>
      <c r="AI41" s="18" t="n">
        <f aca="false">AH41-(MAX(Draws!W20-Line_cap,0)+MAX(Draws!AI20-Line_cap,0))</f>
        <v>0</v>
      </c>
      <c r="AJ41" s="18" t="n">
        <f aca="false">AI41-(MAX(Draws!X20-Line_cap,0)+MAX(Draws!AJ20-Line_cap,0))</f>
        <v>0</v>
      </c>
      <c r="AK41" s="18" t="n">
        <f aca="false">AJ41-(MAX(Draws!Y20-Line_cap,0)+MAX(Draws!AK20-Line_cap,0))</f>
        <v>0</v>
      </c>
      <c r="AL41" s="18" t="n">
        <f aca="false">SUMPRODUCT(MIN($B$22:$M$22+B41:M41+N41:Y41))</f>
        <v>487.020775336539</v>
      </c>
      <c r="AM41" s="18" t="n">
        <f aca="false">SUMPRODUCT(MIN($B$22:$M$22+B41:M41))</f>
        <v>487.020775336539</v>
      </c>
      <c r="AN41" s="18" t="n">
        <f aca="false">SUMPRODUCT(MIN($B$22:$M$22+N41:Y41))</f>
        <v>481.950382357786</v>
      </c>
      <c r="AO41" s="18" t="n">
        <f aca="false">SUMPRODUCT(MIN($B$22:$M$22+B41:M41+Z41:AK41))</f>
        <v>487.020775336539</v>
      </c>
      <c r="AP41" s="18" t="n">
        <f aca="false">SUMPRODUCT(MIN($B$23:$M$23+B41:M41+N41:Y41))</f>
        <v>536.199418199639</v>
      </c>
      <c r="AQ41" s="18" t="n">
        <f aca="false">SUMPRODUCT(MIN($B$23:$M$23+B41:M41+Z41:AK41))</f>
        <v>536.199418199639</v>
      </c>
      <c r="AR41" s="13" t="n">
        <f aca="false">IF(Y41&lt;0,1,0)</f>
        <v>0</v>
      </c>
    </row>
    <row r="42" customFormat="false" ht="15" hidden="false" customHeight="false" outlineLevel="0" collapsed="false">
      <c r="A42" s="13" t="n">
        <v>17</v>
      </c>
      <c r="B42" s="18" t="n">
        <f aca="false">Shock_sd*Draws!B21</f>
        <v>-2.13369138554262</v>
      </c>
      <c r="C42" s="18" t="n">
        <f aca="false">Persist_a*B42+Shock_sd*Draws!C21</f>
        <v>-29.4320798654425</v>
      </c>
      <c r="D42" s="18" t="n">
        <f aca="false">Persist_a*C42+Shock_sd*Draws!D21</f>
        <v>-24.1994266801836</v>
      </c>
      <c r="E42" s="18" t="n">
        <f aca="false">Persist_a*D42+Shock_sd*Draws!E21</f>
        <v>-32.4820026520345</v>
      </c>
      <c r="F42" s="18" t="n">
        <f aca="false">Persist_a*E42+Shock_sd*Draws!F21</f>
        <v>-95.7473850836295</v>
      </c>
      <c r="G42" s="18" t="n">
        <f aca="false">Persist_a*F42+Shock_sd*Draws!G21</f>
        <v>-39.3385278952077</v>
      </c>
      <c r="H42" s="18" t="n">
        <f aca="false">Persist_a*G42+Shock_sd*Draws!H21</f>
        <v>20.6150727762101</v>
      </c>
      <c r="I42" s="18" t="n">
        <f aca="false">Persist_a*H42+Shock_sd*Draws!I21</f>
        <v>28.8817388615313</v>
      </c>
      <c r="J42" s="18" t="n">
        <f aca="false">Persist_a*I42+Shock_sd*Draws!J21</f>
        <v>23.6903285889676</v>
      </c>
      <c r="K42" s="18" t="n">
        <f aca="false">Persist_a*J42+Shock_sd*Draws!K21</f>
        <v>1.1521090588668</v>
      </c>
      <c r="L42" s="18" t="n">
        <f aca="false">Persist_a*K42+Shock_sd*Draws!L21</f>
        <v>13.2398018066387</v>
      </c>
      <c r="M42" s="18" t="n">
        <f aca="false">Persist_a*L42+Shock_sd*Draws!M21</f>
        <v>-80.6989424266267</v>
      </c>
      <c r="N42" s="18" t="n">
        <f aca="false">0-(Draws!N21+Draws!Z21)</f>
        <v>0</v>
      </c>
      <c r="O42" s="18" t="n">
        <f aca="false">N42-(Draws!O21+Draws!AA21)</f>
        <v>-119.116398948881</v>
      </c>
      <c r="P42" s="18" t="n">
        <f aca="false">O42-(Draws!P21+Draws!AB21)</f>
        <v>-119.116398948881</v>
      </c>
      <c r="Q42" s="18" t="n">
        <f aca="false">P42-(Draws!Q21+Draws!AC21)</f>
        <v>-119.116398948881</v>
      </c>
      <c r="R42" s="18" t="n">
        <f aca="false">Q42-(Draws!R21+Draws!AD21)</f>
        <v>-119.116398948881</v>
      </c>
      <c r="S42" s="18" t="n">
        <f aca="false">R42-(Draws!S21+Draws!AE21)</f>
        <v>-119.116398948881</v>
      </c>
      <c r="T42" s="18" t="n">
        <f aca="false">S42-(Draws!T21+Draws!AF21)</f>
        <v>-119.116398948881</v>
      </c>
      <c r="U42" s="18" t="n">
        <f aca="false">T42-(Draws!U21+Draws!AG21)</f>
        <v>-119.116398948881</v>
      </c>
      <c r="V42" s="18" t="n">
        <f aca="false">U42-(Draws!V21+Draws!AH21)</f>
        <v>-119.116398948881</v>
      </c>
      <c r="W42" s="18" t="n">
        <f aca="false">V42-(Draws!W21+Draws!AI21)</f>
        <v>-119.116398948881</v>
      </c>
      <c r="X42" s="18" t="n">
        <f aca="false">W42-(Draws!X21+Draws!AJ21)</f>
        <v>-119.116398948881</v>
      </c>
      <c r="Y42" s="18" t="n">
        <f aca="false">X42-(Draws!Y21+Draws!AK21)</f>
        <v>-119.116398948881</v>
      </c>
      <c r="Z42" s="18" t="n">
        <f aca="false">0-(MAX(Draws!N21-Line_cap,0)+MAX(Draws!Z21-Line_cap,0))</f>
        <v>0</v>
      </c>
      <c r="AA42" s="18" t="n">
        <f aca="false">Z42-(MAX(Draws!O21-Line_cap,0)+MAX(Draws!AA21-Line_cap,0))</f>
        <v>-19.1163989488807</v>
      </c>
      <c r="AB42" s="18" t="n">
        <f aca="false">AA42-(MAX(Draws!P21-Line_cap,0)+MAX(Draws!AB21-Line_cap,0))</f>
        <v>-19.1163989488807</v>
      </c>
      <c r="AC42" s="18" t="n">
        <f aca="false">AB42-(MAX(Draws!Q21-Line_cap,0)+MAX(Draws!AC21-Line_cap,0))</f>
        <v>-19.1163989488807</v>
      </c>
      <c r="AD42" s="18" t="n">
        <f aca="false">AC42-(MAX(Draws!R21-Line_cap,0)+MAX(Draws!AD21-Line_cap,0))</f>
        <v>-19.1163989488807</v>
      </c>
      <c r="AE42" s="18" t="n">
        <f aca="false">AD42-(MAX(Draws!S21-Line_cap,0)+MAX(Draws!AE21-Line_cap,0))</f>
        <v>-19.1163989488807</v>
      </c>
      <c r="AF42" s="18" t="n">
        <f aca="false">AE42-(MAX(Draws!T21-Line_cap,0)+MAX(Draws!AF21-Line_cap,0))</f>
        <v>-19.1163989488807</v>
      </c>
      <c r="AG42" s="18" t="n">
        <f aca="false">AF42-(MAX(Draws!U21-Line_cap,0)+MAX(Draws!AG21-Line_cap,0))</f>
        <v>-19.1163989488807</v>
      </c>
      <c r="AH42" s="18" t="n">
        <f aca="false">AG42-(MAX(Draws!V21-Line_cap,0)+MAX(Draws!AH21-Line_cap,0))</f>
        <v>-19.1163989488807</v>
      </c>
      <c r="AI42" s="18" t="n">
        <f aca="false">AH42-(MAX(Draws!W21-Line_cap,0)+MAX(Draws!AI21-Line_cap,0))</f>
        <v>-19.1163989488807</v>
      </c>
      <c r="AJ42" s="18" t="n">
        <f aca="false">AI42-(MAX(Draws!X21-Line_cap,0)+MAX(Draws!AJ21-Line_cap,0))</f>
        <v>-19.1163989488807</v>
      </c>
      <c r="AK42" s="18" t="n">
        <f aca="false">AJ42-(MAX(Draws!Y21-Line_cap,0)+MAX(Draws!AK21-Line_cap,0))</f>
        <v>-19.1163989488807</v>
      </c>
      <c r="AL42" s="18" t="n">
        <f aca="false">SUMPRODUCT(MIN($B$22:$M$22+B42:M42+N42:Y42))</f>
        <v>273.63339711518</v>
      </c>
      <c r="AM42" s="18" t="n">
        <f aca="false">SUMPRODUCT(MIN($B$22:$M$22+B42:M42))</f>
        <v>392.749796064061</v>
      </c>
      <c r="AN42" s="18" t="n">
        <f aca="false">SUMPRODUCT(MIN($B$22:$M$22+N42:Y42))</f>
        <v>362.833983408905</v>
      </c>
      <c r="AO42" s="18" t="n">
        <f aca="false">SUMPRODUCT(MIN($B$22:$M$22+B42:M42+Z42:AK42))</f>
        <v>373.63339711518</v>
      </c>
      <c r="AP42" s="18" t="n">
        <f aca="false">SUMPRODUCT(MIN($B$23:$M$23+B42:M42+N42:Y42))</f>
        <v>318.738130968344</v>
      </c>
      <c r="AQ42" s="18" t="n">
        <f aca="false">SUMPRODUCT(MIN($B$23:$M$23+B42:M42+Z42:AK42))</f>
        <v>418.738130968344</v>
      </c>
      <c r="AR42" s="13" t="n">
        <f aca="false">IF(Y42&lt;0,1,0)</f>
        <v>1</v>
      </c>
    </row>
    <row r="43" customFormat="false" ht="15" hidden="false" customHeight="false" outlineLevel="0" collapsed="false">
      <c r="A43" s="13" t="n">
        <v>18</v>
      </c>
      <c r="B43" s="18" t="n">
        <f aca="false">Shock_sd*Draws!B22</f>
        <v>72.000836270762</v>
      </c>
      <c r="C43" s="18" t="n">
        <f aca="false">Persist_a*B43+Shock_sd*Draws!C22</f>
        <v>-11.2516624163859</v>
      </c>
      <c r="D43" s="18" t="n">
        <f aca="false">Persist_a*C43+Shock_sd*Draws!D22</f>
        <v>4.63882999121232</v>
      </c>
      <c r="E43" s="18" t="n">
        <f aca="false">Persist_a*D43+Shock_sd*Draws!E22</f>
        <v>-8.61906386710505</v>
      </c>
      <c r="F43" s="18" t="n">
        <f aca="false">Persist_a*E43+Shock_sd*Draws!F22</f>
        <v>-125.185054770855</v>
      </c>
      <c r="G43" s="18" t="n">
        <f aca="false">Persist_a*F43+Shock_sd*Draws!G22</f>
        <v>-49.7909247846855</v>
      </c>
      <c r="H43" s="18" t="n">
        <f aca="false">Persist_a*G43+Shock_sd*Draws!H22</f>
        <v>-112.211555456133</v>
      </c>
      <c r="I43" s="18" t="n">
        <f aca="false">Persist_a*H43+Shock_sd*Draws!I22</f>
        <v>-32.7125847413445</v>
      </c>
      <c r="J43" s="18" t="n">
        <f aca="false">Persist_a*I43+Shock_sd*Draws!J22</f>
        <v>-67.3825656623148</v>
      </c>
      <c r="K43" s="18" t="n">
        <f aca="false">Persist_a*J43+Shock_sd*Draws!K22</f>
        <v>-74.4581684287776</v>
      </c>
      <c r="L43" s="18" t="n">
        <f aca="false">Persist_a*K43+Shock_sd*Draws!L22</f>
        <v>-84.3075866162707</v>
      </c>
      <c r="M43" s="18" t="n">
        <f aca="false">Persist_a*L43+Shock_sd*Draws!M22</f>
        <v>-105.985214840389</v>
      </c>
      <c r="N43" s="18" t="n">
        <f aca="false">0-(Draws!N22+Draws!Z22)</f>
        <v>0</v>
      </c>
      <c r="O43" s="18" t="n">
        <f aca="false">N43-(Draws!O22+Draws!AA22)</f>
        <v>0</v>
      </c>
      <c r="P43" s="18" t="n">
        <f aca="false">O43-(Draws!P22+Draws!AB22)</f>
        <v>0</v>
      </c>
      <c r="Q43" s="18" t="n">
        <f aca="false">P43-(Draws!Q22+Draws!AC22)</f>
        <v>0</v>
      </c>
      <c r="R43" s="18" t="n">
        <f aca="false">Q43-(Draws!R22+Draws!AD22)</f>
        <v>0</v>
      </c>
      <c r="S43" s="18" t="n">
        <f aca="false">R43-(Draws!S22+Draws!AE22)</f>
        <v>0</v>
      </c>
      <c r="T43" s="18" t="n">
        <f aca="false">S43-(Draws!T22+Draws!AF22)</f>
        <v>0</v>
      </c>
      <c r="U43" s="18" t="n">
        <f aca="false">T43-(Draws!U22+Draws!AG22)</f>
        <v>0</v>
      </c>
      <c r="V43" s="18" t="n">
        <f aca="false">U43-(Draws!V22+Draws!AH22)</f>
        <v>0</v>
      </c>
      <c r="W43" s="18" t="n">
        <f aca="false">V43-(Draws!W22+Draws!AI22)</f>
        <v>0</v>
      </c>
      <c r="X43" s="18" t="n">
        <f aca="false">W43-(Draws!X22+Draws!AJ22)</f>
        <v>0</v>
      </c>
      <c r="Y43" s="18" t="n">
        <f aca="false">X43-(Draws!Y22+Draws!AK22)</f>
        <v>0</v>
      </c>
      <c r="Z43" s="18" t="n">
        <f aca="false">0-(MAX(Draws!N22-Line_cap,0)+MAX(Draws!Z22-Line_cap,0))</f>
        <v>0</v>
      </c>
      <c r="AA43" s="18" t="n">
        <f aca="false">Z43-(MAX(Draws!O22-Line_cap,0)+MAX(Draws!AA22-Line_cap,0))</f>
        <v>0</v>
      </c>
      <c r="AB43" s="18" t="n">
        <f aca="false">AA43-(MAX(Draws!P22-Line_cap,0)+MAX(Draws!AB22-Line_cap,0))</f>
        <v>0</v>
      </c>
      <c r="AC43" s="18" t="n">
        <f aca="false">AB43-(MAX(Draws!Q22-Line_cap,0)+MAX(Draws!AC22-Line_cap,0))</f>
        <v>0</v>
      </c>
      <c r="AD43" s="18" t="n">
        <f aca="false">AC43-(MAX(Draws!R22-Line_cap,0)+MAX(Draws!AD22-Line_cap,0))</f>
        <v>0</v>
      </c>
      <c r="AE43" s="18" t="n">
        <f aca="false">AD43-(MAX(Draws!S22-Line_cap,0)+MAX(Draws!AE22-Line_cap,0))</f>
        <v>0</v>
      </c>
      <c r="AF43" s="18" t="n">
        <f aca="false">AE43-(MAX(Draws!T22-Line_cap,0)+MAX(Draws!AF22-Line_cap,0))</f>
        <v>0</v>
      </c>
      <c r="AG43" s="18" t="n">
        <f aca="false">AF43-(MAX(Draws!U22-Line_cap,0)+MAX(Draws!AG22-Line_cap,0))</f>
        <v>0</v>
      </c>
      <c r="AH43" s="18" t="n">
        <f aca="false">AG43-(MAX(Draws!V22-Line_cap,0)+MAX(Draws!AH22-Line_cap,0))</f>
        <v>0</v>
      </c>
      <c r="AI43" s="18" t="n">
        <f aca="false">AH43-(MAX(Draws!W22-Line_cap,0)+MAX(Draws!AI22-Line_cap,0))</f>
        <v>0</v>
      </c>
      <c r="AJ43" s="18" t="n">
        <f aca="false">AI43-(MAX(Draws!X22-Line_cap,0)+MAX(Draws!AJ22-Line_cap,0))</f>
        <v>0</v>
      </c>
      <c r="AK43" s="18" t="n">
        <f aca="false">AJ43-(MAX(Draws!Y22-Line_cap,0)+MAX(Draws!AK22-Line_cap,0))</f>
        <v>0</v>
      </c>
      <c r="AL43" s="18" t="n">
        <f aca="false">SUMPRODUCT(MIN($B$22:$M$22+B43:M43+N43:Y43))</f>
        <v>363.312126376835</v>
      </c>
      <c r="AM43" s="18" t="n">
        <f aca="false">SUMPRODUCT(MIN($B$22:$M$22+B43:M43))</f>
        <v>363.312126376835</v>
      </c>
      <c r="AN43" s="18" t="n">
        <f aca="false">SUMPRODUCT(MIN($B$22:$M$22+N43:Y43))</f>
        <v>481.950382357786</v>
      </c>
      <c r="AO43" s="18" t="n">
        <f aca="false">SUMPRODUCT(MIN($B$22:$M$22+B43:M43+Z43:AK43))</f>
        <v>363.312126376835</v>
      </c>
      <c r="AP43" s="18" t="n">
        <f aca="false">SUMPRODUCT(MIN($B$23:$M$23+B43:M43+N43:Y43))</f>
        <v>408.41686023</v>
      </c>
      <c r="AQ43" s="18" t="n">
        <f aca="false">SUMPRODUCT(MIN($B$23:$M$23+B43:M43+Z43:AK43))</f>
        <v>408.41686023</v>
      </c>
      <c r="AR43" s="13" t="n">
        <f aca="false">IF(Y43&lt;0,1,0)</f>
        <v>0</v>
      </c>
    </row>
    <row r="44" customFormat="false" ht="15" hidden="false" customHeight="false" outlineLevel="0" collapsed="false">
      <c r="A44" s="13" t="n">
        <v>19</v>
      </c>
      <c r="B44" s="18" t="n">
        <f aca="false">Shock_sd*Draws!B23</f>
        <v>-41.8447510048422</v>
      </c>
      <c r="C44" s="18" t="n">
        <f aca="false">Persist_a*B44+Shock_sd*Draws!C23</f>
        <v>-75.1898784834395</v>
      </c>
      <c r="D44" s="18" t="n">
        <f aca="false">Persist_a*C44+Shock_sd*Draws!D23</f>
        <v>-114.690520280229</v>
      </c>
      <c r="E44" s="18" t="n">
        <f aca="false">Persist_a*D44+Shock_sd*Draws!E23</f>
        <v>-104.050249916749</v>
      </c>
      <c r="F44" s="18" t="n">
        <f aca="false">Persist_a*E44+Shock_sd*Draws!F23</f>
        <v>-76.0530695764622</v>
      </c>
      <c r="G44" s="18" t="n">
        <f aca="false">Persist_a*F44+Shock_sd*Draws!G23</f>
        <v>-82.4001255310278</v>
      </c>
      <c r="H44" s="18" t="n">
        <f aca="false">Persist_a*G44+Shock_sd*Draws!H23</f>
        <v>-25.1638967405067</v>
      </c>
      <c r="I44" s="18" t="n">
        <f aca="false">Persist_a*H44+Shock_sd*Draws!I23</f>
        <v>0.0479474687283545</v>
      </c>
      <c r="J44" s="18" t="n">
        <f aca="false">Persist_a*I44+Shock_sd*Draws!J23</f>
        <v>37.4553320110214</v>
      </c>
      <c r="K44" s="18" t="n">
        <f aca="false">Persist_a*J44+Shock_sd*Draws!K23</f>
        <v>6.06864492106189</v>
      </c>
      <c r="L44" s="18" t="n">
        <f aca="false">Persist_a*K44+Shock_sd*Draws!L23</f>
        <v>72.5007539701421</v>
      </c>
      <c r="M44" s="18" t="n">
        <f aca="false">Persist_a*L44+Shock_sd*Draws!M23</f>
        <v>124.158709482409</v>
      </c>
      <c r="N44" s="18" t="n">
        <f aca="false">0-(Draws!N23+Draws!Z23)</f>
        <v>0</v>
      </c>
      <c r="O44" s="18" t="n">
        <f aca="false">N44-(Draws!O23+Draws!AA23)</f>
        <v>0</v>
      </c>
      <c r="P44" s="18" t="n">
        <f aca="false">O44-(Draws!P23+Draws!AB23)</f>
        <v>0</v>
      </c>
      <c r="Q44" s="18" t="n">
        <f aca="false">P44-(Draws!Q23+Draws!AC23)</f>
        <v>0</v>
      </c>
      <c r="R44" s="18" t="n">
        <f aca="false">Q44-(Draws!R23+Draws!AD23)</f>
        <v>0</v>
      </c>
      <c r="S44" s="18" t="n">
        <f aca="false">R44-(Draws!S23+Draws!AE23)</f>
        <v>0</v>
      </c>
      <c r="T44" s="18" t="n">
        <f aca="false">S44-(Draws!T23+Draws!AF23)</f>
        <v>0</v>
      </c>
      <c r="U44" s="18" t="n">
        <f aca="false">T44-(Draws!U23+Draws!AG23)</f>
        <v>0</v>
      </c>
      <c r="V44" s="18" t="n">
        <f aca="false">U44-(Draws!V23+Draws!AH23)</f>
        <v>0</v>
      </c>
      <c r="W44" s="18" t="n">
        <f aca="false">V44-(Draws!W23+Draws!AI23)</f>
        <v>0</v>
      </c>
      <c r="X44" s="18" t="n">
        <f aca="false">W44-(Draws!X23+Draws!AJ23)</f>
        <v>0</v>
      </c>
      <c r="Y44" s="18" t="n">
        <f aca="false">X44-(Draws!Y23+Draws!AK23)</f>
        <v>0</v>
      </c>
      <c r="Z44" s="18" t="n">
        <f aca="false">0-(MAX(Draws!N23-Line_cap,0)+MAX(Draws!Z23-Line_cap,0))</f>
        <v>0</v>
      </c>
      <c r="AA44" s="18" t="n">
        <f aca="false">Z44-(MAX(Draws!O23-Line_cap,0)+MAX(Draws!AA23-Line_cap,0))</f>
        <v>0</v>
      </c>
      <c r="AB44" s="18" t="n">
        <f aca="false">AA44-(MAX(Draws!P23-Line_cap,0)+MAX(Draws!AB23-Line_cap,0))</f>
        <v>0</v>
      </c>
      <c r="AC44" s="18" t="n">
        <f aca="false">AB44-(MAX(Draws!Q23-Line_cap,0)+MAX(Draws!AC23-Line_cap,0))</f>
        <v>0</v>
      </c>
      <c r="AD44" s="18" t="n">
        <f aca="false">AC44-(MAX(Draws!R23-Line_cap,0)+MAX(Draws!AD23-Line_cap,0))</f>
        <v>0</v>
      </c>
      <c r="AE44" s="18" t="n">
        <f aca="false">AD44-(MAX(Draws!S23-Line_cap,0)+MAX(Draws!AE23-Line_cap,0))</f>
        <v>0</v>
      </c>
      <c r="AF44" s="18" t="n">
        <f aca="false">AE44-(MAX(Draws!T23-Line_cap,0)+MAX(Draws!AF23-Line_cap,0))</f>
        <v>0</v>
      </c>
      <c r="AG44" s="18" t="n">
        <f aca="false">AF44-(MAX(Draws!U23-Line_cap,0)+MAX(Draws!AG23-Line_cap,0))</f>
        <v>0</v>
      </c>
      <c r="AH44" s="18" t="n">
        <f aca="false">AG44-(MAX(Draws!V23-Line_cap,0)+MAX(Draws!AH23-Line_cap,0))</f>
        <v>0</v>
      </c>
      <c r="AI44" s="18" t="n">
        <f aca="false">AH44-(MAX(Draws!W23-Line_cap,0)+MAX(Draws!AI23-Line_cap,0))</f>
        <v>0</v>
      </c>
      <c r="AJ44" s="18" t="n">
        <f aca="false">AI44-(MAX(Draws!X23-Line_cap,0)+MAX(Draws!AJ23-Line_cap,0))</f>
        <v>0</v>
      </c>
      <c r="AK44" s="18" t="n">
        <f aca="false">AJ44-(MAX(Draws!Y23-Line_cap,0)+MAX(Draws!AK23-Line_cap,0))</f>
        <v>0</v>
      </c>
      <c r="AL44" s="18" t="n">
        <f aca="false">SUMPRODUCT(MIN($B$22:$M$22+B44:M44+N44:Y44))</f>
        <v>394.811949911408</v>
      </c>
      <c r="AM44" s="18" t="n">
        <f aca="false">SUMPRODUCT(MIN($B$22:$M$22+B44:M44))</f>
        <v>394.811949911408</v>
      </c>
      <c r="AN44" s="18" t="n">
        <f aca="false">SUMPRODUCT(MIN($B$22:$M$22+N44:Y44))</f>
        <v>481.950382357786</v>
      </c>
      <c r="AO44" s="18" t="n">
        <f aca="false">SUMPRODUCT(MIN($B$22:$M$22+B44:M44+Z44:AK44))</f>
        <v>394.811949911408</v>
      </c>
      <c r="AP44" s="18" t="n">
        <f aca="false">SUMPRODUCT(MIN($B$23:$M$23+B44:M44+N44:Y44))</f>
        <v>435.61304119015</v>
      </c>
      <c r="AQ44" s="18" t="n">
        <f aca="false">SUMPRODUCT(MIN($B$23:$M$23+B44:M44+Z44:AK44))</f>
        <v>435.61304119015</v>
      </c>
      <c r="AR44" s="13" t="n">
        <f aca="false">IF(Y44&lt;0,1,0)</f>
        <v>0</v>
      </c>
    </row>
    <row r="45" customFormat="false" ht="15" hidden="false" customHeight="false" outlineLevel="0" collapsed="false">
      <c r="A45" s="13" t="n">
        <v>20</v>
      </c>
      <c r="B45" s="18" t="n">
        <f aca="false">Shock_sd*Draws!B24</f>
        <v>-15.0773304782763</v>
      </c>
      <c r="C45" s="18" t="n">
        <f aca="false">Persist_a*B45+Shock_sd*Draws!C24</f>
        <v>-14.6998747172049</v>
      </c>
      <c r="D45" s="18" t="n">
        <f aca="false">Persist_a*C45+Shock_sd*Draws!D24</f>
        <v>66.707114581371</v>
      </c>
      <c r="E45" s="18" t="n">
        <f aca="false">Persist_a*D45+Shock_sd*Draws!E24</f>
        <v>25.0913641198537</v>
      </c>
      <c r="F45" s="18" t="n">
        <f aca="false">Persist_a*E45+Shock_sd*Draws!F24</f>
        <v>42.2833414156994</v>
      </c>
      <c r="G45" s="18" t="n">
        <f aca="false">Persist_a*F45+Shock_sd*Draws!G24</f>
        <v>40.6900735585394</v>
      </c>
      <c r="H45" s="18" t="n">
        <f aca="false">Persist_a*G45+Shock_sd*Draws!H24</f>
        <v>35.5731603249961</v>
      </c>
      <c r="I45" s="18" t="n">
        <f aca="false">Persist_a*H45+Shock_sd*Draws!I24</f>
        <v>-27.3585154765046</v>
      </c>
      <c r="J45" s="18" t="n">
        <f aca="false">Persist_a*I45+Shock_sd*Draws!J24</f>
        <v>5.4163401196</v>
      </c>
      <c r="K45" s="18" t="n">
        <f aca="false">Persist_a*J45+Shock_sd*Draws!K24</f>
        <v>-29.5342489162067</v>
      </c>
      <c r="L45" s="18" t="n">
        <f aca="false">Persist_a*K45+Shock_sd*Draws!L24</f>
        <v>-54.9828171695042</v>
      </c>
      <c r="M45" s="18" t="n">
        <f aca="false">Persist_a*L45+Shock_sd*Draws!M24</f>
        <v>-11.0715641797922</v>
      </c>
      <c r="N45" s="18" t="n">
        <f aca="false">0-(Draws!N24+Draws!Z24)</f>
        <v>0</v>
      </c>
      <c r="O45" s="18" t="n">
        <f aca="false">N45-(Draws!O24+Draws!AA24)</f>
        <v>0</v>
      </c>
      <c r="P45" s="18" t="n">
        <f aca="false">O45-(Draws!P24+Draws!AB24)</f>
        <v>0</v>
      </c>
      <c r="Q45" s="18" t="n">
        <f aca="false">P45-(Draws!Q24+Draws!AC24)</f>
        <v>0</v>
      </c>
      <c r="R45" s="18" t="n">
        <f aca="false">Q45-(Draws!R24+Draws!AD24)</f>
        <v>0</v>
      </c>
      <c r="S45" s="18" t="n">
        <f aca="false">R45-(Draws!S24+Draws!AE24)</f>
        <v>0</v>
      </c>
      <c r="T45" s="18" t="n">
        <f aca="false">S45-(Draws!T24+Draws!AF24)</f>
        <v>0</v>
      </c>
      <c r="U45" s="18" t="n">
        <f aca="false">T45-(Draws!U24+Draws!AG24)</f>
        <v>0</v>
      </c>
      <c r="V45" s="18" t="n">
        <f aca="false">U45-(Draws!V24+Draws!AH24)</f>
        <v>0</v>
      </c>
      <c r="W45" s="18" t="n">
        <f aca="false">V45-(Draws!W24+Draws!AI24)</f>
        <v>0</v>
      </c>
      <c r="X45" s="18" t="n">
        <f aca="false">W45-(Draws!X24+Draws!AJ24)</f>
        <v>0</v>
      </c>
      <c r="Y45" s="18" t="n">
        <f aca="false">X45-(Draws!Y24+Draws!AK24)</f>
        <v>0</v>
      </c>
      <c r="Z45" s="18" t="n">
        <f aca="false">0-(MAX(Draws!N24-Line_cap,0)+MAX(Draws!Z24-Line_cap,0))</f>
        <v>0</v>
      </c>
      <c r="AA45" s="18" t="n">
        <f aca="false">Z45-(MAX(Draws!O24-Line_cap,0)+MAX(Draws!AA24-Line_cap,0))</f>
        <v>0</v>
      </c>
      <c r="AB45" s="18" t="n">
        <f aca="false">AA45-(MAX(Draws!P24-Line_cap,0)+MAX(Draws!AB24-Line_cap,0))</f>
        <v>0</v>
      </c>
      <c r="AC45" s="18" t="n">
        <f aca="false">AB45-(MAX(Draws!Q24-Line_cap,0)+MAX(Draws!AC24-Line_cap,0))</f>
        <v>0</v>
      </c>
      <c r="AD45" s="18" t="n">
        <f aca="false">AC45-(MAX(Draws!R24-Line_cap,0)+MAX(Draws!AD24-Line_cap,0))</f>
        <v>0</v>
      </c>
      <c r="AE45" s="18" t="n">
        <f aca="false">AD45-(MAX(Draws!S24-Line_cap,0)+MAX(Draws!AE24-Line_cap,0))</f>
        <v>0</v>
      </c>
      <c r="AF45" s="18" t="n">
        <f aca="false">AE45-(MAX(Draws!T24-Line_cap,0)+MAX(Draws!AF24-Line_cap,0))</f>
        <v>0</v>
      </c>
      <c r="AG45" s="18" t="n">
        <f aca="false">AF45-(MAX(Draws!U24-Line_cap,0)+MAX(Draws!AG24-Line_cap,0))</f>
        <v>0</v>
      </c>
      <c r="AH45" s="18" t="n">
        <f aca="false">AG45-(MAX(Draws!V24-Line_cap,0)+MAX(Draws!AH24-Line_cap,0))</f>
        <v>0</v>
      </c>
      <c r="AI45" s="18" t="n">
        <f aca="false">AH45-(MAX(Draws!W24-Line_cap,0)+MAX(Draws!AI24-Line_cap,0))</f>
        <v>0</v>
      </c>
      <c r="AJ45" s="18" t="n">
        <f aca="false">AI45-(MAX(Draws!X24-Line_cap,0)+MAX(Draws!AJ24-Line_cap,0))</f>
        <v>0</v>
      </c>
      <c r="AK45" s="18" t="n">
        <f aca="false">AJ45-(MAX(Draws!Y24-Line_cap,0)+MAX(Draws!AK24-Line_cap,0))</f>
        <v>0</v>
      </c>
      <c r="AL45" s="18" t="n">
        <f aca="false">SUMPRODUCT(MIN($B$22:$M$22+B45:M45+N45:Y45))</f>
        <v>446.945130394877</v>
      </c>
      <c r="AM45" s="18" t="n">
        <f aca="false">SUMPRODUCT(MIN($B$22:$M$22+B45:M45))</f>
        <v>446.945130394877</v>
      </c>
      <c r="AN45" s="18" t="n">
        <f aca="false">SUMPRODUCT(MIN($B$22:$M$22+N45:Y45))</f>
        <v>481.950382357786</v>
      </c>
      <c r="AO45" s="18" t="n">
        <f aca="false">SUMPRODUCT(MIN($B$22:$M$22+B45:M45+Z45:AK45))</f>
        <v>446.945130394877</v>
      </c>
      <c r="AP45" s="18" t="n">
        <f aca="false">SUMPRODUCT(MIN($B$23:$M$23+B45:M45+N45:Y45))</f>
        <v>493.818259208421</v>
      </c>
      <c r="AQ45" s="18" t="n">
        <f aca="false">SUMPRODUCT(MIN($B$23:$M$23+B45:M45+Z45:AK45))</f>
        <v>493.818259208421</v>
      </c>
      <c r="AR45" s="13" t="n">
        <f aca="false">IF(Y45&lt;0,1,0)</f>
        <v>0</v>
      </c>
    </row>
    <row r="46" customFormat="false" ht="15" hidden="false" customHeight="false" outlineLevel="0" collapsed="false">
      <c r="A46" s="13" t="n">
        <v>21</v>
      </c>
      <c r="B46" s="18" t="n">
        <f aca="false">Shock_sd*Draws!B25</f>
        <v>18.116929658472</v>
      </c>
      <c r="C46" s="18" t="n">
        <f aca="false">Persist_a*B46+Shock_sd*Draws!C25</f>
        <v>108.601746793248</v>
      </c>
      <c r="D46" s="18" t="n">
        <f aca="false">Persist_a*C46+Shock_sd*Draws!D25</f>
        <v>100.256049881577</v>
      </c>
      <c r="E46" s="18" t="n">
        <f aca="false">Persist_a*D46+Shock_sd*Draws!E25</f>
        <v>80.0348801987628</v>
      </c>
      <c r="F46" s="18" t="n">
        <f aca="false">Persist_a*E46+Shock_sd*Draws!F25</f>
        <v>59.1674285449708</v>
      </c>
      <c r="G46" s="18" t="n">
        <f aca="false">Persist_a*F46+Shock_sd*Draws!G25</f>
        <v>55.7810285569848</v>
      </c>
      <c r="H46" s="18" t="n">
        <f aca="false">Persist_a*G46+Shock_sd*Draws!H25</f>
        <v>24.2428772411807</v>
      </c>
      <c r="I46" s="18" t="n">
        <f aca="false">Persist_a*H46+Shock_sd*Draws!I25</f>
        <v>6.51289113578275</v>
      </c>
      <c r="J46" s="18" t="n">
        <f aca="false">Persist_a*I46+Shock_sd*Draws!J25</f>
        <v>-9.98872720220513</v>
      </c>
      <c r="K46" s="18" t="n">
        <f aca="false">Persist_a*J46+Shock_sd*Draws!K25</f>
        <v>-5.81572039632264</v>
      </c>
      <c r="L46" s="18" t="n">
        <f aca="false">Persist_a*K46+Shock_sd*Draws!L25</f>
        <v>-48.8913387981179</v>
      </c>
      <c r="M46" s="18" t="n">
        <f aca="false">Persist_a*L46+Shock_sd*Draws!M25</f>
        <v>-93.881911054079</v>
      </c>
      <c r="N46" s="18" t="n">
        <f aca="false">0-(Draws!N25+Draws!Z25)</f>
        <v>0</v>
      </c>
      <c r="O46" s="18" t="n">
        <f aca="false">N46-(Draws!O25+Draws!AA25)</f>
        <v>0</v>
      </c>
      <c r="P46" s="18" t="n">
        <f aca="false">O46-(Draws!P25+Draws!AB25)</f>
        <v>0</v>
      </c>
      <c r="Q46" s="18" t="n">
        <f aca="false">P46-(Draws!Q25+Draws!AC25)</f>
        <v>0</v>
      </c>
      <c r="R46" s="18" t="n">
        <f aca="false">Q46-(Draws!R25+Draws!AD25)</f>
        <v>0</v>
      </c>
      <c r="S46" s="18" t="n">
        <f aca="false">R46-(Draws!S25+Draws!AE25)</f>
        <v>0</v>
      </c>
      <c r="T46" s="18" t="n">
        <f aca="false">S46-(Draws!T25+Draws!AF25)</f>
        <v>0</v>
      </c>
      <c r="U46" s="18" t="n">
        <f aca="false">T46-(Draws!U25+Draws!AG25)</f>
        <v>0</v>
      </c>
      <c r="V46" s="18" t="n">
        <f aca="false">U46-(Draws!V25+Draws!AH25)</f>
        <v>0</v>
      </c>
      <c r="W46" s="18" t="n">
        <f aca="false">V46-(Draws!W25+Draws!AI25)</f>
        <v>0</v>
      </c>
      <c r="X46" s="18" t="n">
        <f aca="false">W46-(Draws!X25+Draws!AJ25)</f>
        <v>0</v>
      </c>
      <c r="Y46" s="18" t="n">
        <f aca="false">X46-(Draws!Y25+Draws!AK25)</f>
        <v>0</v>
      </c>
      <c r="Z46" s="18" t="n">
        <f aca="false">0-(MAX(Draws!N25-Line_cap,0)+MAX(Draws!Z25-Line_cap,0))</f>
        <v>0</v>
      </c>
      <c r="AA46" s="18" t="n">
        <f aca="false">Z46-(MAX(Draws!O25-Line_cap,0)+MAX(Draws!AA25-Line_cap,0))</f>
        <v>0</v>
      </c>
      <c r="AB46" s="18" t="n">
        <f aca="false">AA46-(MAX(Draws!P25-Line_cap,0)+MAX(Draws!AB25-Line_cap,0))</f>
        <v>0</v>
      </c>
      <c r="AC46" s="18" t="n">
        <f aca="false">AB46-(MAX(Draws!Q25-Line_cap,0)+MAX(Draws!AC25-Line_cap,0))</f>
        <v>0</v>
      </c>
      <c r="AD46" s="18" t="n">
        <f aca="false">AC46-(MAX(Draws!R25-Line_cap,0)+MAX(Draws!AD25-Line_cap,0))</f>
        <v>0</v>
      </c>
      <c r="AE46" s="18" t="n">
        <f aca="false">AD46-(MAX(Draws!S25-Line_cap,0)+MAX(Draws!AE25-Line_cap,0))</f>
        <v>0</v>
      </c>
      <c r="AF46" s="18" t="n">
        <f aca="false">AE46-(MAX(Draws!T25-Line_cap,0)+MAX(Draws!AF25-Line_cap,0))</f>
        <v>0</v>
      </c>
      <c r="AG46" s="18" t="n">
        <f aca="false">AF46-(MAX(Draws!U25-Line_cap,0)+MAX(Draws!AG25-Line_cap,0))</f>
        <v>0</v>
      </c>
      <c r="AH46" s="18" t="n">
        <f aca="false">AG46-(MAX(Draws!V25-Line_cap,0)+MAX(Draws!AH25-Line_cap,0))</f>
        <v>0</v>
      </c>
      <c r="AI46" s="18" t="n">
        <f aca="false">AH46-(MAX(Draws!W25-Line_cap,0)+MAX(Draws!AI25-Line_cap,0))</f>
        <v>0</v>
      </c>
      <c r="AJ46" s="18" t="n">
        <f aca="false">AI46-(MAX(Draws!X25-Line_cap,0)+MAX(Draws!AJ25-Line_cap,0))</f>
        <v>0</v>
      </c>
      <c r="AK46" s="18" t="n">
        <f aca="false">AJ46-(MAX(Draws!Y25-Line_cap,0)+MAX(Draws!AK25-Line_cap,0))</f>
        <v>0</v>
      </c>
      <c r="AL46" s="18" t="n">
        <f aca="false">SUMPRODUCT(MIN($B$22:$M$22+B46:M46+N46:Y46))</f>
        <v>416.542136622881</v>
      </c>
      <c r="AM46" s="18" t="n">
        <f aca="false">SUMPRODUCT(MIN($B$22:$M$22+B46:M46))</f>
        <v>416.542136622881</v>
      </c>
      <c r="AN46" s="18" t="n">
        <f aca="false">SUMPRODUCT(MIN($B$22:$M$22+N46:Y46))</f>
        <v>481.950382357786</v>
      </c>
      <c r="AO46" s="18" t="n">
        <f aca="false">SUMPRODUCT(MIN($B$22:$M$22+B46:M46+Z46:AK46))</f>
        <v>416.542136622881</v>
      </c>
      <c r="AP46" s="18" t="n">
        <f aca="false">SUMPRODUCT(MIN($B$23:$M$23+B46:M46+N46:Y46))</f>
        <v>461.668017705501</v>
      </c>
      <c r="AQ46" s="18" t="n">
        <f aca="false">SUMPRODUCT(MIN($B$23:$M$23+B46:M46+Z46:AK46))</f>
        <v>461.668017705501</v>
      </c>
      <c r="AR46" s="13" t="n">
        <f aca="false">IF(Y46&lt;0,1,0)</f>
        <v>0</v>
      </c>
    </row>
    <row r="47" customFormat="false" ht="15" hidden="false" customHeight="false" outlineLevel="0" collapsed="false">
      <c r="A47" s="13" t="n">
        <v>22</v>
      </c>
      <c r="B47" s="18" t="n">
        <f aca="false">Shock_sd*Draws!B26</f>
        <v>12.9055133510499</v>
      </c>
      <c r="C47" s="18" t="n">
        <f aca="false">Persist_a*B47+Shock_sd*Draws!C26</f>
        <v>5.04457500568314</v>
      </c>
      <c r="D47" s="18" t="n">
        <f aca="false">Persist_a*C47+Shock_sd*Draws!D26</f>
        <v>90.3227016200441</v>
      </c>
      <c r="E47" s="18" t="n">
        <f aca="false">Persist_a*D47+Shock_sd*Draws!E26</f>
        <v>29.8672888895329</v>
      </c>
      <c r="F47" s="18" t="n">
        <f aca="false">Persist_a*E47+Shock_sd*Draws!F26</f>
        <v>35.1764161788883</v>
      </c>
      <c r="G47" s="18" t="n">
        <f aca="false">Persist_a*F47+Shock_sd*Draws!G26</f>
        <v>52.2220215768429</v>
      </c>
      <c r="H47" s="18" t="n">
        <f aca="false">Persist_a*G47+Shock_sd*Draws!H26</f>
        <v>42.9823453481442</v>
      </c>
      <c r="I47" s="18" t="n">
        <f aca="false">Persist_a*H47+Shock_sd*Draws!I26</f>
        <v>79.5159926504905</v>
      </c>
      <c r="J47" s="18" t="n">
        <f aca="false">Persist_a*I47+Shock_sd*Draws!J26</f>
        <v>-48.4413876170961</v>
      </c>
      <c r="K47" s="18" t="n">
        <f aca="false">Persist_a*J47+Shock_sd*Draws!K26</f>
        <v>21.1624808550463</v>
      </c>
      <c r="L47" s="18" t="n">
        <f aca="false">Persist_a*K47+Shock_sd*Draws!L26</f>
        <v>-47.4546124251004</v>
      </c>
      <c r="M47" s="18" t="n">
        <f aca="false">Persist_a*L47+Shock_sd*Draws!M26</f>
        <v>-98.4806798785355</v>
      </c>
      <c r="N47" s="18" t="n">
        <f aca="false">0-(Draws!N26+Draws!Z26)</f>
        <v>0</v>
      </c>
      <c r="O47" s="18" t="n">
        <f aca="false">N47-(Draws!O26+Draws!AA26)</f>
        <v>-157.214906491848</v>
      </c>
      <c r="P47" s="18" t="n">
        <f aca="false">O47-(Draws!P26+Draws!AB26)</f>
        <v>-157.214906491848</v>
      </c>
      <c r="Q47" s="18" t="n">
        <f aca="false">P47-(Draws!Q26+Draws!AC26)</f>
        <v>-157.214906491848</v>
      </c>
      <c r="R47" s="18" t="n">
        <f aca="false">Q47-(Draws!R26+Draws!AD26)</f>
        <v>-157.214906491848</v>
      </c>
      <c r="S47" s="18" t="n">
        <f aca="false">R47-(Draws!S26+Draws!AE26)</f>
        <v>-157.214906491848</v>
      </c>
      <c r="T47" s="18" t="n">
        <f aca="false">S47-(Draws!T26+Draws!AF26)</f>
        <v>-157.214906491848</v>
      </c>
      <c r="U47" s="18" t="n">
        <f aca="false">T47-(Draws!U26+Draws!AG26)</f>
        <v>-157.214906491848</v>
      </c>
      <c r="V47" s="18" t="n">
        <f aca="false">U47-(Draws!V26+Draws!AH26)</f>
        <v>-157.214906491848</v>
      </c>
      <c r="W47" s="18" t="n">
        <f aca="false">V47-(Draws!W26+Draws!AI26)</f>
        <v>-157.214906491848</v>
      </c>
      <c r="X47" s="18" t="n">
        <f aca="false">W47-(Draws!X26+Draws!AJ26)</f>
        <v>-157.214906491848</v>
      </c>
      <c r="Y47" s="18" t="n">
        <f aca="false">X47-(Draws!Y26+Draws!AK26)</f>
        <v>-157.214906491848</v>
      </c>
      <c r="Z47" s="18" t="n">
        <f aca="false">0-(MAX(Draws!N26-Line_cap,0)+MAX(Draws!Z26-Line_cap,0))</f>
        <v>0</v>
      </c>
      <c r="AA47" s="18" t="n">
        <f aca="false">Z47-(MAX(Draws!O26-Line_cap,0)+MAX(Draws!AA26-Line_cap,0))</f>
        <v>-57.2149064918479</v>
      </c>
      <c r="AB47" s="18" t="n">
        <f aca="false">AA47-(MAX(Draws!P26-Line_cap,0)+MAX(Draws!AB26-Line_cap,0))</f>
        <v>-57.2149064918479</v>
      </c>
      <c r="AC47" s="18" t="n">
        <f aca="false">AB47-(MAX(Draws!Q26-Line_cap,0)+MAX(Draws!AC26-Line_cap,0))</f>
        <v>-57.2149064918479</v>
      </c>
      <c r="AD47" s="18" t="n">
        <f aca="false">AC47-(MAX(Draws!R26-Line_cap,0)+MAX(Draws!AD26-Line_cap,0))</f>
        <v>-57.2149064918479</v>
      </c>
      <c r="AE47" s="18" t="n">
        <f aca="false">AD47-(MAX(Draws!S26-Line_cap,0)+MAX(Draws!AE26-Line_cap,0))</f>
        <v>-57.2149064918479</v>
      </c>
      <c r="AF47" s="18" t="n">
        <f aca="false">AE47-(MAX(Draws!T26-Line_cap,0)+MAX(Draws!AF26-Line_cap,0))</f>
        <v>-57.2149064918479</v>
      </c>
      <c r="AG47" s="18" t="n">
        <f aca="false">AF47-(MAX(Draws!U26-Line_cap,0)+MAX(Draws!AG26-Line_cap,0))</f>
        <v>-57.2149064918479</v>
      </c>
      <c r="AH47" s="18" t="n">
        <f aca="false">AG47-(MAX(Draws!V26-Line_cap,0)+MAX(Draws!AH26-Line_cap,0))</f>
        <v>-57.2149064918479</v>
      </c>
      <c r="AI47" s="18" t="n">
        <f aca="false">AH47-(MAX(Draws!W26-Line_cap,0)+MAX(Draws!AI26-Line_cap,0))</f>
        <v>-57.2149064918479</v>
      </c>
      <c r="AJ47" s="18" t="n">
        <f aca="false">AI47-(MAX(Draws!X26-Line_cap,0)+MAX(Draws!AJ26-Line_cap,0))</f>
        <v>-57.2149064918479</v>
      </c>
      <c r="AK47" s="18" t="n">
        <f aca="false">AJ47-(MAX(Draws!Y26-Line_cap,0)+MAX(Draws!AK26-Line_cap,0))</f>
        <v>-57.2149064918479</v>
      </c>
      <c r="AL47" s="18" t="n">
        <f aca="false">SUMPRODUCT(MIN($B$22:$M$22+B47:M47+N47:Y47))</f>
        <v>254.728461306577</v>
      </c>
      <c r="AM47" s="18" t="n">
        <f aca="false">SUMPRODUCT(MIN($B$22:$M$22+B47:M47))</f>
        <v>411.943367798425</v>
      </c>
      <c r="AN47" s="18" t="n">
        <f aca="false">SUMPRODUCT(MIN($B$22:$M$22+N47:Y47))</f>
        <v>324.735475865938</v>
      </c>
      <c r="AO47" s="18" t="n">
        <f aca="false">SUMPRODUCT(MIN($B$22:$M$22+B47:M47+Z47:AK47))</f>
        <v>354.728461306577</v>
      </c>
      <c r="AP47" s="18" t="n">
        <f aca="false">SUMPRODUCT(MIN($B$23:$M$23+B47:M47+N47:Y47))</f>
        <v>299.854342389197</v>
      </c>
      <c r="AQ47" s="18" t="n">
        <f aca="false">SUMPRODUCT(MIN($B$23:$M$23+B47:M47+Z47:AK47))</f>
        <v>399.854342389197</v>
      </c>
      <c r="AR47" s="13" t="n">
        <f aca="false">IF(Y47&lt;0,1,0)</f>
        <v>1</v>
      </c>
    </row>
    <row r="48" customFormat="false" ht="15" hidden="false" customHeight="false" outlineLevel="0" collapsed="false">
      <c r="A48" s="13" t="n">
        <v>23</v>
      </c>
      <c r="B48" s="18" t="n">
        <f aca="false">Shock_sd*Draws!B27</f>
        <v>-81.9723981223824</v>
      </c>
      <c r="C48" s="18" t="n">
        <f aca="false">Persist_a*B48+Shock_sd*Draws!C27</f>
        <v>-30.8439425409107</v>
      </c>
      <c r="D48" s="18" t="n">
        <f aca="false">Persist_a*C48+Shock_sd*Draws!D27</f>
        <v>-74.5941796835492</v>
      </c>
      <c r="E48" s="18" t="n">
        <f aca="false">Persist_a*D48+Shock_sd*Draws!E27</f>
        <v>-100.944124836427</v>
      </c>
      <c r="F48" s="18" t="n">
        <f aca="false">Persist_a*E48+Shock_sd*Draws!F27</f>
        <v>1.31894334940853</v>
      </c>
      <c r="G48" s="18" t="n">
        <f aca="false">Persist_a*F48+Shock_sd*Draws!G27</f>
        <v>-45.697548979808</v>
      </c>
      <c r="H48" s="18" t="n">
        <f aca="false">Persist_a*G48+Shock_sd*Draws!H27</f>
        <v>-83.4456262527709</v>
      </c>
      <c r="I48" s="18" t="n">
        <f aca="false">Persist_a*H48+Shock_sd*Draws!I27</f>
        <v>-11.1678640264226</v>
      </c>
      <c r="J48" s="18" t="n">
        <f aca="false">Persist_a*I48+Shock_sd*Draws!J27</f>
        <v>6.2144758725715</v>
      </c>
      <c r="K48" s="18" t="n">
        <f aca="false">Persist_a*J48+Shock_sd*Draws!K27</f>
        <v>-68.7427770073286</v>
      </c>
      <c r="L48" s="18" t="n">
        <f aca="false">Persist_a*K48+Shock_sd*Draws!L27</f>
        <v>-7.68103342427054</v>
      </c>
      <c r="M48" s="18" t="n">
        <f aca="false">Persist_a*L48+Shock_sd*Draws!M27</f>
        <v>-16.9241725461013</v>
      </c>
      <c r="N48" s="18" t="n">
        <f aca="false">0-(Draws!N27+Draws!Z27)</f>
        <v>0</v>
      </c>
      <c r="O48" s="18" t="n">
        <f aca="false">N48-(Draws!O27+Draws!AA27)</f>
        <v>0</v>
      </c>
      <c r="P48" s="18" t="n">
        <f aca="false">O48-(Draws!P27+Draws!AB27)</f>
        <v>0</v>
      </c>
      <c r="Q48" s="18" t="n">
        <f aca="false">P48-(Draws!Q27+Draws!AC27)</f>
        <v>0</v>
      </c>
      <c r="R48" s="18" t="n">
        <f aca="false">Q48-(Draws!R27+Draws!AD27)</f>
        <v>0</v>
      </c>
      <c r="S48" s="18" t="n">
        <f aca="false">R48-(Draws!S27+Draws!AE27)</f>
        <v>0</v>
      </c>
      <c r="T48" s="18" t="n">
        <f aca="false">S48-(Draws!T27+Draws!AF27)</f>
        <v>0</v>
      </c>
      <c r="U48" s="18" t="n">
        <f aca="false">T48-(Draws!U27+Draws!AG27)</f>
        <v>0</v>
      </c>
      <c r="V48" s="18" t="n">
        <f aca="false">U48-(Draws!V27+Draws!AH27)</f>
        <v>-153.982117956839</v>
      </c>
      <c r="W48" s="18" t="n">
        <f aca="false">V48-(Draws!W27+Draws!AI27)</f>
        <v>-153.982117956839</v>
      </c>
      <c r="X48" s="18" t="n">
        <f aca="false">W48-(Draws!X27+Draws!AJ27)</f>
        <v>-153.982117956839</v>
      </c>
      <c r="Y48" s="18" t="n">
        <f aca="false">X48-(Draws!Y27+Draws!AK27)</f>
        <v>-153.982117956839</v>
      </c>
      <c r="Z48" s="18" t="n">
        <f aca="false">0-(MAX(Draws!N27-Line_cap,0)+MAX(Draws!Z27-Line_cap,0))</f>
        <v>0</v>
      </c>
      <c r="AA48" s="18" t="n">
        <f aca="false">Z48-(MAX(Draws!O27-Line_cap,0)+MAX(Draws!AA27-Line_cap,0))</f>
        <v>0</v>
      </c>
      <c r="AB48" s="18" t="n">
        <f aca="false">AA48-(MAX(Draws!P27-Line_cap,0)+MAX(Draws!AB27-Line_cap,0))</f>
        <v>0</v>
      </c>
      <c r="AC48" s="18" t="n">
        <f aca="false">AB48-(MAX(Draws!Q27-Line_cap,0)+MAX(Draws!AC27-Line_cap,0))</f>
        <v>0</v>
      </c>
      <c r="AD48" s="18" t="n">
        <f aca="false">AC48-(MAX(Draws!R27-Line_cap,0)+MAX(Draws!AD27-Line_cap,0))</f>
        <v>0</v>
      </c>
      <c r="AE48" s="18" t="n">
        <f aca="false">AD48-(MAX(Draws!S27-Line_cap,0)+MAX(Draws!AE27-Line_cap,0))</f>
        <v>0</v>
      </c>
      <c r="AF48" s="18" t="n">
        <f aca="false">AE48-(MAX(Draws!T27-Line_cap,0)+MAX(Draws!AF27-Line_cap,0))</f>
        <v>0</v>
      </c>
      <c r="AG48" s="18" t="n">
        <f aca="false">AF48-(MAX(Draws!U27-Line_cap,0)+MAX(Draws!AG27-Line_cap,0))</f>
        <v>0</v>
      </c>
      <c r="AH48" s="18" t="n">
        <f aca="false">AG48-(MAX(Draws!V27-Line_cap,0)+MAX(Draws!AH27-Line_cap,0))</f>
        <v>-53.9821179568386</v>
      </c>
      <c r="AI48" s="18" t="n">
        <f aca="false">AH48-(MAX(Draws!W27-Line_cap,0)+MAX(Draws!AI27-Line_cap,0))</f>
        <v>-53.9821179568386</v>
      </c>
      <c r="AJ48" s="18" t="n">
        <f aca="false">AI48-(MAX(Draws!X27-Line_cap,0)+MAX(Draws!AJ27-Line_cap,0))</f>
        <v>-53.9821179568386</v>
      </c>
      <c r="AK48" s="18" t="n">
        <f aca="false">AJ48-(MAX(Draws!Y27-Line_cap,0)+MAX(Draws!AK27-Line_cap,0))</f>
        <v>-53.9821179568386</v>
      </c>
      <c r="AL48" s="18" t="n">
        <f aca="false">SUMPRODUCT(MIN($B$22:$M$22+B48:M48+N48:Y48))</f>
        <v>271.660800845257</v>
      </c>
      <c r="AM48" s="18" t="n">
        <f aca="false">SUMPRODUCT(MIN($B$22:$M$22+B48:M48))</f>
        <v>397.91807499173</v>
      </c>
      <c r="AN48" s="18" t="n">
        <f aca="false">SUMPRODUCT(MIN($B$22:$M$22+N48:Y48))</f>
        <v>334.215663460558</v>
      </c>
      <c r="AO48" s="18" t="n">
        <f aca="false">SUMPRODUCT(MIN($B$22:$M$22+B48:M48+Z48:AK48))</f>
        <v>371.660800845257</v>
      </c>
      <c r="AP48" s="18" t="n">
        <f aca="false">SUMPRODUCT(MIN($B$23:$M$23+B48:M48+N48:Y48))</f>
        <v>319.946449395684</v>
      </c>
      <c r="AQ48" s="18" t="n">
        <f aca="false">SUMPRODUCT(MIN($B$23:$M$23+B48:M48+Z48:AK48))</f>
        <v>419.946449395684</v>
      </c>
      <c r="AR48" s="13" t="n">
        <f aca="false">IF(Y48&lt;0,1,0)</f>
        <v>1</v>
      </c>
    </row>
    <row r="49" customFormat="false" ht="15" hidden="false" customHeight="false" outlineLevel="0" collapsed="false">
      <c r="A49" s="13" t="n">
        <v>24</v>
      </c>
      <c r="B49" s="18" t="n">
        <f aca="false">Shock_sd*Draws!B28</f>
        <v>18.0077616118693</v>
      </c>
      <c r="C49" s="18" t="n">
        <f aca="false">Persist_a*B49+Shock_sd*Draws!C28</f>
        <v>53.5142930203678</v>
      </c>
      <c r="D49" s="18" t="n">
        <f aca="false">Persist_a*C49+Shock_sd*Draws!D28</f>
        <v>64.0073653673387</v>
      </c>
      <c r="E49" s="18" t="n">
        <f aca="false">Persist_a*D49+Shock_sd*Draws!E28</f>
        <v>-43.3929762885719</v>
      </c>
      <c r="F49" s="18" t="n">
        <f aca="false">Persist_a*E49+Shock_sd*Draws!F28</f>
        <v>59.8631607369825</v>
      </c>
      <c r="G49" s="18" t="n">
        <f aca="false">Persist_a*F49+Shock_sd*Draws!G28</f>
        <v>66.6466494685836</v>
      </c>
      <c r="H49" s="18" t="n">
        <f aca="false">Persist_a*G49+Shock_sd*Draws!H28</f>
        <v>125.188731821032</v>
      </c>
      <c r="I49" s="18" t="n">
        <f aca="false">Persist_a*H49+Shock_sd*Draws!I28</f>
        <v>18.0936355856069</v>
      </c>
      <c r="J49" s="18" t="n">
        <f aca="false">Persist_a*I49+Shock_sd*Draws!J28</f>
        <v>16.0538013603839</v>
      </c>
      <c r="K49" s="18" t="n">
        <f aca="false">Persist_a*J49+Shock_sd*Draws!K28</f>
        <v>23.2617964409078</v>
      </c>
      <c r="L49" s="18" t="n">
        <f aca="false">Persist_a*K49+Shock_sd*Draws!L28</f>
        <v>-36.8151416206873</v>
      </c>
      <c r="M49" s="18" t="n">
        <f aca="false">Persist_a*L49+Shock_sd*Draws!M28</f>
        <v>0.886482794556375</v>
      </c>
      <c r="N49" s="18" t="n">
        <f aca="false">0-(Draws!N28+Draws!Z28)</f>
        <v>0</v>
      </c>
      <c r="O49" s="18" t="n">
        <f aca="false">N49-(Draws!O28+Draws!AA28)</f>
        <v>0</v>
      </c>
      <c r="P49" s="18" t="n">
        <f aca="false">O49-(Draws!P28+Draws!AB28)</f>
        <v>0</v>
      </c>
      <c r="Q49" s="18" t="n">
        <f aca="false">P49-(Draws!Q28+Draws!AC28)</f>
        <v>0</v>
      </c>
      <c r="R49" s="18" t="n">
        <f aca="false">Q49-(Draws!R28+Draws!AD28)</f>
        <v>0</v>
      </c>
      <c r="S49" s="18" t="n">
        <f aca="false">R49-(Draws!S28+Draws!AE28)</f>
        <v>0</v>
      </c>
      <c r="T49" s="18" t="n">
        <f aca="false">S49-(Draws!T28+Draws!AF28)</f>
        <v>0</v>
      </c>
      <c r="U49" s="18" t="n">
        <f aca="false">T49-(Draws!U28+Draws!AG28)</f>
        <v>0</v>
      </c>
      <c r="V49" s="18" t="n">
        <f aca="false">U49-(Draws!V28+Draws!AH28)</f>
        <v>0</v>
      </c>
      <c r="W49" s="18" t="n">
        <f aca="false">V49-(Draws!W28+Draws!AI28)</f>
        <v>0</v>
      </c>
      <c r="X49" s="18" t="n">
        <f aca="false">W49-(Draws!X28+Draws!AJ28)</f>
        <v>0</v>
      </c>
      <c r="Y49" s="18" t="n">
        <f aca="false">X49-(Draws!Y28+Draws!AK28)</f>
        <v>0</v>
      </c>
      <c r="Z49" s="18" t="n">
        <f aca="false">0-(MAX(Draws!N28-Line_cap,0)+MAX(Draws!Z28-Line_cap,0))</f>
        <v>0</v>
      </c>
      <c r="AA49" s="18" t="n">
        <f aca="false">Z49-(MAX(Draws!O28-Line_cap,0)+MAX(Draws!AA28-Line_cap,0))</f>
        <v>0</v>
      </c>
      <c r="AB49" s="18" t="n">
        <f aca="false">AA49-(MAX(Draws!P28-Line_cap,0)+MAX(Draws!AB28-Line_cap,0))</f>
        <v>0</v>
      </c>
      <c r="AC49" s="18" t="n">
        <f aca="false">AB49-(MAX(Draws!Q28-Line_cap,0)+MAX(Draws!AC28-Line_cap,0))</f>
        <v>0</v>
      </c>
      <c r="AD49" s="18" t="n">
        <f aca="false">AC49-(MAX(Draws!R28-Line_cap,0)+MAX(Draws!AD28-Line_cap,0))</f>
        <v>0</v>
      </c>
      <c r="AE49" s="18" t="n">
        <f aca="false">AD49-(MAX(Draws!S28-Line_cap,0)+MAX(Draws!AE28-Line_cap,0))</f>
        <v>0</v>
      </c>
      <c r="AF49" s="18" t="n">
        <f aca="false">AE49-(MAX(Draws!T28-Line_cap,0)+MAX(Draws!AF28-Line_cap,0))</f>
        <v>0</v>
      </c>
      <c r="AG49" s="18" t="n">
        <f aca="false">AF49-(MAX(Draws!U28-Line_cap,0)+MAX(Draws!AG28-Line_cap,0))</f>
        <v>0</v>
      </c>
      <c r="AH49" s="18" t="n">
        <f aca="false">AG49-(MAX(Draws!V28-Line_cap,0)+MAX(Draws!AH28-Line_cap,0))</f>
        <v>0</v>
      </c>
      <c r="AI49" s="18" t="n">
        <f aca="false">AH49-(MAX(Draws!W28-Line_cap,0)+MAX(Draws!AI28-Line_cap,0))</f>
        <v>0</v>
      </c>
      <c r="AJ49" s="18" t="n">
        <f aca="false">AI49-(MAX(Draws!X28-Line_cap,0)+MAX(Draws!AJ28-Line_cap,0))</f>
        <v>0</v>
      </c>
      <c r="AK49" s="18" t="n">
        <f aca="false">AJ49-(MAX(Draws!Y28-Line_cap,0)+MAX(Draws!AK28-Line_cap,0))</f>
        <v>0</v>
      </c>
      <c r="AL49" s="18" t="n">
        <f aca="false">SUMPRODUCT(MIN($B$22:$M$22+B49:M49+N49:Y49))</f>
        <v>455.469223539585</v>
      </c>
      <c r="AM49" s="18" t="n">
        <f aca="false">SUMPRODUCT(MIN($B$22:$M$22+B49:M49))</f>
        <v>455.469223539585</v>
      </c>
      <c r="AN49" s="18" t="n">
        <f aca="false">SUMPRODUCT(MIN($B$22:$M$22+N49:Y49))</f>
        <v>481.950382357786</v>
      </c>
      <c r="AO49" s="18" t="n">
        <f aca="false">SUMPRODUCT(MIN($B$22:$M$22+B49:M49+Z49:AK49))</f>
        <v>455.469223539585</v>
      </c>
      <c r="AP49" s="18" t="n">
        <f aca="false">SUMPRODUCT(MIN($B$23:$M$23+B49:M49+N49:Y49))</f>
        <v>496.357511052948</v>
      </c>
      <c r="AQ49" s="18" t="n">
        <f aca="false">SUMPRODUCT(MIN($B$23:$M$23+B49:M49+Z49:AK49))</f>
        <v>496.357511052948</v>
      </c>
      <c r="AR49" s="13" t="n">
        <f aca="false">IF(Y49&lt;0,1,0)</f>
        <v>0</v>
      </c>
    </row>
    <row r="50" customFormat="false" ht="15" hidden="false" customHeight="false" outlineLevel="0" collapsed="false">
      <c r="A50" s="13" t="n">
        <v>25</v>
      </c>
      <c r="B50" s="18" t="n">
        <f aca="false">Shock_sd*Draws!B29</f>
        <v>-5.92488497584865</v>
      </c>
      <c r="C50" s="18" t="n">
        <f aca="false">Persist_a*B50+Shock_sd*Draws!C29</f>
        <v>-72.2574566631652</v>
      </c>
      <c r="D50" s="18" t="n">
        <f aca="false">Persist_a*C50+Shock_sd*Draws!D29</f>
        <v>-24.2324472239939</v>
      </c>
      <c r="E50" s="18" t="n">
        <f aca="false">Persist_a*D50+Shock_sd*Draws!E29</f>
        <v>78.166989136451</v>
      </c>
      <c r="F50" s="18" t="n">
        <f aca="false">Persist_a*E50+Shock_sd*Draws!F29</f>
        <v>71.4168020216558</v>
      </c>
      <c r="G50" s="18" t="n">
        <f aca="false">Persist_a*F50+Shock_sd*Draws!G29</f>
        <v>161.251140897437</v>
      </c>
      <c r="H50" s="18" t="n">
        <f aca="false">Persist_a*G50+Shock_sd*Draws!H29</f>
        <v>81.7878383170762</v>
      </c>
      <c r="I50" s="18" t="n">
        <f aca="false">Persist_a*H50+Shock_sd*Draws!I29</f>
        <v>81.437813173838</v>
      </c>
      <c r="J50" s="18" t="n">
        <f aca="false">Persist_a*I50+Shock_sd*Draws!J29</f>
        <v>114.104662804355</v>
      </c>
      <c r="K50" s="18" t="n">
        <f aca="false">Persist_a*J50+Shock_sd*Draws!K29</f>
        <v>144.649839506408</v>
      </c>
      <c r="L50" s="18" t="n">
        <f aca="false">Persist_a*K50+Shock_sd*Draws!L29</f>
        <v>98.2301069586494</v>
      </c>
      <c r="M50" s="18" t="n">
        <f aca="false">Persist_a*L50+Shock_sd*Draws!M29</f>
        <v>130.118994626226</v>
      </c>
      <c r="N50" s="18" t="n">
        <f aca="false">0-(Draws!N29+Draws!Z29)</f>
        <v>0</v>
      </c>
      <c r="O50" s="18" t="n">
        <f aca="false">N50-(Draws!O29+Draws!AA29)</f>
        <v>0</v>
      </c>
      <c r="P50" s="18" t="n">
        <f aca="false">O50-(Draws!P29+Draws!AB29)</f>
        <v>0</v>
      </c>
      <c r="Q50" s="18" t="n">
        <f aca="false">P50-(Draws!Q29+Draws!AC29)</f>
        <v>0</v>
      </c>
      <c r="R50" s="18" t="n">
        <f aca="false">Q50-(Draws!R29+Draws!AD29)</f>
        <v>0</v>
      </c>
      <c r="S50" s="18" t="n">
        <f aca="false">R50-(Draws!S29+Draws!AE29)</f>
        <v>0</v>
      </c>
      <c r="T50" s="18" t="n">
        <f aca="false">S50-(Draws!T29+Draws!AF29)</f>
        <v>0</v>
      </c>
      <c r="U50" s="18" t="n">
        <f aca="false">T50-(Draws!U29+Draws!AG29)</f>
        <v>0</v>
      </c>
      <c r="V50" s="18" t="n">
        <f aca="false">U50-(Draws!V29+Draws!AH29)</f>
        <v>0</v>
      </c>
      <c r="W50" s="18" t="n">
        <f aca="false">V50-(Draws!W29+Draws!AI29)</f>
        <v>0</v>
      </c>
      <c r="X50" s="18" t="n">
        <f aca="false">W50-(Draws!X29+Draws!AJ29)</f>
        <v>0</v>
      </c>
      <c r="Y50" s="18" t="n">
        <f aca="false">X50-(Draws!Y29+Draws!AK29)</f>
        <v>0</v>
      </c>
      <c r="Z50" s="18" t="n">
        <f aca="false">0-(MAX(Draws!N29-Line_cap,0)+MAX(Draws!Z29-Line_cap,0))</f>
        <v>0</v>
      </c>
      <c r="AA50" s="18" t="n">
        <f aca="false">Z50-(MAX(Draws!O29-Line_cap,0)+MAX(Draws!AA29-Line_cap,0))</f>
        <v>0</v>
      </c>
      <c r="AB50" s="18" t="n">
        <f aca="false">AA50-(MAX(Draws!P29-Line_cap,0)+MAX(Draws!AB29-Line_cap,0))</f>
        <v>0</v>
      </c>
      <c r="AC50" s="18" t="n">
        <f aca="false">AB50-(MAX(Draws!Q29-Line_cap,0)+MAX(Draws!AC29-Line_cap,0))</f>
        <v>0</v>
      </c>
      <c r="AD50" s="18" t="n">
        <f aca="false">AC50-(MAX(Draws!R29-Line_cap,0)+MAX(Draws!AD29-Line_cap,0))</f>
        <v>0</v>
      </c>
      <c r="AE50" s="18" t="n">
        <f aca="false">AD50-(MAX(Draws!S29-Line_cap,0)+MAX(Draws!AE29-Line_cap,0))</f>
        <v>0</v>
      </c>
      <c r="AF50" s="18" t="n">
        <f aca="false">AE50-(MAX(Draws!T29-Line_cap,0)+MAX(Draws!AF29-Line_cap,0))</f>
        <v>0</v>
      </c>
      <c r="AG50" s="18" t="n">
        <f aca="false">AF50-(MAX(Draws!U29-Line_cap,0)+MAX(Draws!AG29-Line_cap,0))</f>
        <v>0</v>
      </c>
      <c r="AH50" s="18" t="n">
        <f aca="false">AG50-(MAX(Draws!V29-Line_cap,0)+MAX(Draws!AH29-Line_cap,0))</f>
        <v>0</v>
      </c>
      <c r="AI50" s="18" t="n">
        <f aca="false">AH50-(MAX(Draws!W29-Line_cap,0)+MAX(Draws!AI29-Line_cap,0))</f>
        <v>0</v>
      </c>
      <c r="AJ50" s="18" t="n">
        <f aca="false">AI50-(MAX(Draws!X29-Line_cap,0)+MAX(Draws!AJ29-Line_cap,0))</f>
        <v>0</v>
      </c>
      <c r="AK50" s="18" t="n">
        <f aca="false">AJ50-(MAX(Draws!Y29-Line_cap,0)+MAX(Draws!AK29-Line_cap,0))</f>
        <v>0</v>
      </c>
      <c r="AL50" s="18" t="n">
        <f aca="false">SUMPRODUCT(MIN($B$22:$M$22+B50:M50+N50:Y50))</f>
        <v>467.809140270616</v>
      </c>
      <c r="AM50" s="18" t="n">
        <f aca="false">SUMPRODUCT(MIN($B$22:$M$22+B50:M50))</f>
        <v>467.809140270616</v>
      </c>
      <c r="AN50" s="18" t="n">
        <f aca="false">SUMPRODUCT(MIN($B$22:$M$22+N50:Y50))</f>
        <v>481.950382357786</v>
      </c>
      <c r="AO50" s="18" t="n">
        <f aca="false">SUMPRODUCT(MIN($B$22:$M$22+B50:M50+Z50:AK50))</f>
        <v>467.809140270616</v>
      </c>
      <c r="AP50" s="18" t="n">
        <f aca="false">SUMPRODUCT(MIN($B$23:$M$23+B50:M50+N50:Y50))</f>
        <v>494.059940476613</v>
      </c>
      <c r="AQ50" s="18" t="n">
        <f aca="false">SUMPRODUCT(MIN($B$23:$M$23+B50:M50+Z50:AK50))</f>
        <v>494.059940476613</v>
      </c>
      <c r="AR50" s="13" t="n">
        <f aca="false">IF(Y50&lt;0,1,0)</f>
        <v>0</v>
      </c>
    </row>
    <row r="51" customFormat="false" ht="15" hidden="false" customHeight="false" outlineLevel="0" collapsed="false">
      <c r="A51" s="13" t="n">
        <v>26</v>
      </c>
      <c r="B51" s="18" t="n">
        <f aca="false">Shock_sd*Draws!B30</f>
        <v>-11.9873924600781</v>
      </c>
      <c r="C51" s="18" t="n">
        <f aca="false">Persist_a*B51+Shock_sd*Draws!C30</f>
        <v>34.9588900854071</v>
      </c>
      <c r="D51" s="18" t="n">
        <f aca="false">Persist_a*C51+Shock_sd*Draws!D30</f>
        <v>-29.4066931236225</v>
      </c>
      <c r="E51" s="18" t="n">
        <f aca="false">Persist_a*D51+Shock_sd*Draws!E30</f>
        <v>-31.7993207174171</v>
      </c>
      <c r="F51" s="18" t="n">
        <f aca="false">Persist_a*E51+Shock_sd*Draws!F30</f>
        <v>-23.1591720677903</v>
      </c>
      <c r="G51" s="18" t="n">
        <f aca="false">Persist_a*F51+Shock_sd*Draws!G30</f>
        <v>-43.9046070874426</v>
      </c>
      <c r="H51" s="18" t="n">
        <f aca="false">Persist_a*G51+Shock_sd*Draws!H30</f>
        <v>-32.1553147500939</v>
      </c>
      <c r="I51" s="18" t="n">
        <f aca="false">Persist_a*H51+Shock_sd*Draws!I30</f>
        <v>-4.33940201090094</v>
      </c>
      <c r="J51" s="18" t="n">
        <f aca="false">Persist_a*I51+Shock_sd*Draws!J30</f>
        <v>-1.94497105028984</v>
      </c>
      <c r="K51" s="18" t="n">
        <f aca="false">Persist_a*J51+Shock_sd*Draws!K30</f>
        <v>25.5016367078137</v>
      </c>
      <c r="L51" s="18" t="n">
        <f aca="false">Persist_a*K51+Shock_sd*Draws!L30</f>
        <v>65.723783437692</v>
      </c>
      <c r="M51" s="18" t="n">
        <f aca="false">Persist_a*L51+Shock_sd*Draws!M30</f>
        <v>41.8281539328887</v>
      </c>
      <c r="N51" s="18" t="n">
        <f aca="false">0-(Draws!N30+Draws!Z30)</f>
        <v>0</v>
      </c>
      <c r="O51" s="18" t="n">
        <f aca="false">N51-(Draws!O30+Draws!AA30)</f>
        <v>0</v>
      </c>
      <c r="P51" s="18" t="n">
        <f aca="false">O51-(Draws!P30+Draws!AB30)</f>
        <v>0</v>
      </c>
      <c r="Q51" s="18" t="n">
        <f aca="false">P51-(Draws!Q30+Draws!AC30)</f>
        <v>0</v>
      </c>
      <c r="R51" s="18" t="n">
        <f aca="false">Q51-(Draws!R30+Draws!AD30)</f>
        <v>0</v>
      </c>
      <c r="S51" s="18" t="n">
        <f aca="false">R51-(Draws!S30+Draws!AE30)</f>
        <v>0</v>
      </c>
      <c r="T51" s="18" t="n">
        <f aca="false">S51-(Draws!T30+Draws!AF30)</f>
        <v>0</v>
      </c>
      <c r="U51" s="18" t="n">
        <f aca="false">T51-(Draws!U30+Draws!AG30)</f>
        <v>0</v>
      </c>
      <c r="V51" s="18" t="n">
        <f aca="false">U51-(Draws!V30+Draws!AH30)</f>
        <v>0</v>
      </c>
      <c r="W51" s="18" t="n">
        <f aca="false">V51-(Draws!W30+Draws!AI30)</f>
        <v>0</v>
      </c>
      <c r="X51" s="18" t="n">
        <f aca="false">W51-(Draws!X30+Draws!AJ30)</f>
        <v>0</v>
      </c>
      <c r="Y51" s="18" t="n">
        <f aca="false">X51-(Draws!Y30+Draws!AK30)</f>
        <v>0</v>
      </c>
      <c r="Z51" s="18" t="n">
        <f aca="false">0-(MAX(Draws!N30-Line_cap,0)+MAX(Draws!Z30-Line_cap,0))</f>
        <v>0</v>
      </c>
      <c r="AA51" s="18" t="n">
        <f aca="false">Z51-(MAX(Draws!O30-Line_cap,0)+MAX(Draws!AA30-Line_cap,0))</f>
        <v>0</v>
      </c>
      <c r="AB51" s="18" t="n">
        <f aca="false">AA51-(MAX(Draws!P30-Line_cap,0)+MAX(Draws!AB30-Line_cap,0))</f>
        <v>0</v>
      </c>
      <c r="AC51" s="18" t="n">
        <f aca="false">AB51-(MAX(Draws!Q30-Line_cap,0)+MAX(Draws!AC30-Line_cap,0))</f>
        <v>0</v>
      </c>
      <c r="AD51" s="18" t="n">
        <f aca="false">AC51-(MAX(Draws!R30-Line_cap,0)+MAX(Draws!AD30-Line_cap,0))</f>
        <v>0</v>
      </c>
      <c r="AE51" s="18" t="n">
        <f aca="false">AD51-(MAX(Draws!S30-Line_cap,0)+MAX(Draws!AE30-Line_cap,0))</f>
        <v>0</v>
      </c>
      <c r="AF51" s="18" t="n">
        <f aca="false">AE51-(MAX(Draws!T30-Line_cap,0)+MAX(Draws!AF30-Line_cap,0))</f>
        <v>0</v>
      </c>
      <c r="AG51" s="18" t="n">
        <f aca="false">AF51-(MAX(Draws!U30-Line_cap,0)+MAX(Draws!AG30-Line_cap,0))</f>
        <v>0</v>
      </c>
      <c r="AH51" s="18" t="n">
        <f aca="false">AG51-(MAX(Draws!V30-Line_cap,0)+MAX(Draws!AH30-Line_cap,0))</f>
        <v>0</v>
      </c>
      <c r="AI51" s="18" t="n">
        <f aca="false">AH51-(MAX(Draws!W30-Line_cap,0)+MAX(Draws!AI30-Line_cap,0))</f>
        <v>0</v>
      </c>
      <c r="AJ51" s="18" t="n">
        <f aca="false">AI51-(MAX(Draws!X30-Line_cap,0)+MAX(Draws!AJ30-Line_cap,0))</f>
        <v>0</v>
      </c>
      <c r="AK51" s="18" t="n">
        <f aca="false">AJ51-(MAX(Draws!Y30-Line_cap,0)+MAX(Draws!AK30-Line_cap,0))</f>
        <v>0</v>
      </c>
      <c r="AL51" s="18" t="n">
        <f aca="false">SUMPRODUCT(MIN($B$22:$M$22+B51:M51+N51:Y51))</f>
        <v>439.303564550922</v>
      </c>
      <c r="AM51" s="18" t="n">
        <f aca="false">SUMPRODUCT(MIN($B$22:$M$22+B51:M51))</f>
        <v>439.303564550922</v>
      </c>
      <c r="AN51" s="18" t="n">
        <f aca="false">SUMPRODUCT(MIN($B$22:$M$22+N51:Y51))</f>
        <v>481.950382357786</v>
      </c>
      <c r="AO51" s="18" t="n">
        <f aca="false">SUMPRODUCT(MIN($B$22:$M$22+B51:M51+Z51:AK51))</f>
        <v>439.303564550922</v>
      </c>
      <c r="AP51" s="18" t="n">
        <f aca="false">SUMPRODUCT(MIN($B$23:$M$23+B51:M51+N51:Y51))</f>
        <v>487.069310051706</v>
      </c>
      <c r="AQ51" s="18" t="n">
        <f aca="false">SUMPRODUCT(MIN($B$23:$M$23+B51:M51+Z51:AK51))</f>
        <v>487.069310051706</v>
      </c>
      <c r="AR51" s="13" t="n">
        <f aca="false">IF(Y51&lt;0,1,0)</f>
        <v>0</v>
      </c>
    </row>
    <row r="52" customFormat="false" ht="15" hidden="false" customHeight="false" outlineLevel="0" collapsed="false">
      <c r="A52" s="13" t="n">
        <v>27</v>
      </c>
      <c r="B52" s="18" t="n">
        <f aca="false">Shock_sd*Draws!B31</f>
        <v>-7.76508310011465</v>
      </c>
      <c r="C52" s="18" t="n">
        <f aca="false">Persist_a*B52+Shock_sd*Draws!C31</f>
        <v>31.4017339056284</v>
      </c>
      <c r="D52" s="18" t="n">
        <f aca="false">Persist_a*C52+Shock_sd*Draws!D31</f>
        <v>76.9465549581217</v>
      </c>
      <c r="E52" s="18" t="n">
        <f aca="false">Persist_a*D52+Shock_sd*Draws!E31</f>
        <v>33.1306129965745</v>
      </c>
      <c r="F52" s="18" t="n">
        <f aca="false">Persist_a*E52+Shock_sd*Draws!F31</f>
        <v>72.8975898735976</v>
      </c>
      <c r="G52" s="18" t="n">
        <f aca="false">Persist_a*F52+Shock_sd*Draws!G31</f>
        <v>13.8943702787488</v>
      </c>
      <c r="H52" s="18" t="n">
        <f aca="false">Persist_a*G52+Shock_sd*Draws!H31</f>
        <v>18.7487616510024</v>
      </c>
      <c r="I52" s="18" t="n">
        <f aca="false">Persist_a*H52+Shock_sd*Draws!I31</f>
        <v>31.7480911310042</v>
      </c>
      <c r="J52" s="18" t="n">
        <f aca="false">Persist_a*I52+Shock_sd*Draws!J31</f>
        <v>174.44308398251</v>
      </c>
      <c r="K52" s="18" t="n">
        <f aca="false">Persist_a*J52+Shock_sd*Draws!K31</f>
        <v>68.3635725554443</v>
      </c>
      <c r="L52" s="18" t="n">
        <f aca="false">Persist_a*K52+Shock_sd*Draws!L31</f>
        <v>109.046364740326</v>
      </c>
      <c r="M52" s="18" t="n">
        <f aca="false">Persist_a*L52+Shock_sd*Draws!M31</f>
        <v>16.3254867523607</v>
      </c>
      <c r="N52" s="18" t="n">
        <f aca="false">0-(Draws!N31+Draws!Z31)</f>
        <v>0</v>
      </c>
      <c r="O52" s="18" t="n">
        <f aca="false">N52-(Draws!O31+Draws!AA31)</f>
        <v>0</v>
      </c>
      <c r="P52" s="18" t="n">
        <f aca="false">O52-(Draws!P31+Draws!AB31)</f>
        <v>0</v>
      </c>
      <c r="Q52" s="18" t="n">
        <f aca="false">P52-(Draws!Q31+Draws!AC31)</f>
        <v>0</v>
      </c>
      <c r="R52" s="18" t="n">
        <f aca="false">Q52-(Draws!R31+Draws!AD31)</f>
        <v>0</v>
      </c>
      <c r="S52" s="18" t="n">
        <f aca="false">R52-(Draws!S31+Draws!AE31)</f>
        <v>0</v>
      </c>
      <c r="T52" s="18" t="n">
        <f aca="false">S52-(Draws!T31+Draws!AF31)</f>
        <v>0</v>
      </c>
      <c r="U52" s="18" t="n">
        <f aca="false">T52-(Draws!U31+Draws!AG31)</f>
        <v>0</v>
      </c>
      <c r="V52" s="18" t="n">
        <f aca="false">U52-(Draws!V31+Draws!AH31)</f>
        <v>0</v>
      </c>
      <c r="W52" s="18" t="n">
        <f aca="false">V52-(Draws!W31+Draws!AI31)</f>
        <v>0</v>
      </c>
      <c r="X52" s="18" t="n">
        <f aca="false">W52-(Draws!X31+Draws!AJ31)</f>
        <v>0</v>
      </c>
      <c r="Y52" s="18" t="n">
        <f aca="false">X52-(Draws!Y31+Draws!AK31)</f>
        <v>0</v>
      </c>
      <c r="Z52" s="18" t="n">
        <f aca="false">0-(MAX(Draws!N31-Line_cap,0)+MAX(Draws!Z31-Line_cap,0))</f>
        <v>0</v>
      </c>
      <c r="AA52" s="18" t="n">
        <f aca="false">Z52-(MAX(Draws!O31-Line_cap,0)+MAX(Draws!AA31-Line_cap,0))</f>
        <v>0</v>
      </c>
      <c r="AB52" s="18" t="n">
        <f aca="false">AA52-(MAX(Draws!P31-Line_cap,0)+MAX(Draws!AB31-Line_cap,0))</f>
        <v>0</v>
      </c>
      <c r="AC52" s="18" t="n">
        <f aca="false">AB52-(MAX(Draws!Q31-Line_cap,0)+MAX(Draws!AC31-Line_cap,0))</f>
        <v>0</v>
      </c>
      <c r="AD52" s="18" t="n">
        <f aca="false">AC52-(MAX(Draws!R31-Line_cap,0)+MAX(Draws!AD31-Line_cap,0))</f>
        <v>0</v>
      </c>
      <c r="AE52" s="18" t="n">
        <f aca="false">AD52-(MAX(Draws!S31-Line_cap,0)+MAX(Draws!AE31-Line_cap,0))</f>
        <v>0</v>
      </c>
      <c r="AF52" s="18" t="n">
        <f aca="false">AE52-(MAX(Draws!T31-Line_cap,0)+MAX(Draws!AF31-Line_cap,0))</f>
        <v>0</v>
      </c>
      <c r="AG52" s="18" t="n">
        <f aca="false">AF52-(MAX(Draws!U31-Line_cap,0)+MAX(Draws!AG31-Line_cap,0))</f>
        <v>0</v>
      </c>
      <c r="AH52" s="18" t="n">
        <f aca="false">AG52-(MAX(Draws!V31-Line_cap,0)+MAX(Draws!AH31-Line_cap,0))</f>
        <v>0</v>
      </c>
      <c r="AI52" s="18" t="n">
        <f aca="false">AH52-(MAX(Draws!W31-Line_cap,0)+MAX(Draws!AI31-Line_cap,0))</f>
        <v>0</v>
      </c>
      <c r="AJ52" s="18" t="n">
        <f aca="false">AI52-(MAX(Draws!X31-Line_cap,0)+MAX(Draws!AJ31-Line_cap,0))</f>
        <v>0</v>
      </c>
      <c r="AK52" s="18" t="n">
        <f aca="false">AJ52-(MAX(Draws!Y31-Line_cap,0)+MAX(Draws!AK31-Line_cap,0))</f>
        <v>0</v>
      </c>
      <c r="AL52" s="18" t="n">
        <f aca="false">SUMPRODUCT(MIN($B$22:$M$22+B52:M52+N52:Y52))</f>
        <v>497.102541917114</v>
      </c>
      <c r="AM52" s="18" t="n">
        <f aca="false">SUMPRODUCT(MIN($B$22:$M$22+B52:M52))</f>
        <v>497.102541917114</v>
      </c>
      <c r="AN52" s="18" t="n">
        <f aca="false">SUMPRODUCT(MIN($B$22:$M$22+N52:Y52))</f>
        <v>481.950382357786</v>
      </c>
      <c r="AO52" s="18" t="n">
        <f aca="false">SUMPRODUCT(MIN($B$22:$M$22+B52:M52+Z52:AK52))</f>
        <v>497.102541917114</v>
      </c>
      <c r="AP52" s="18" t="n">
        <f aca="false">SUMPRODUCT(MIN($B$23:$M$23+B52:M52+N52:Y52))</f>
        <v>544.868287417898</v>
      </c>
      <c r="AQ52" s="18" t="n">
        <f aca="false">SUMPRODUCT(MIN($B$23:$M$23+B52:M52+Z52:AK52))</f>
        <v>544.868287417898</v>
      </c>
      <c r="AR52" s="13" t="n">
        <f aca="false">IF(Y52&lt;0,1,0)</f>
        <v>0</v>
      </c>
    </row>
    <row r="53" customFormat="false" ht="15" hidden="false" customHeight="false" outlineLevel="0" collapsed="false">
      <c r="A53" s="13" t="n">
        <v>28</v>
      </c>
      <c r="B53" s="18" t="n">
        <f aca="false">Shock_sd*Draws!B32</f>
        <v>10.948585253911</v>
      </c>
      <c r="C53" s="18" t="n">
        <f aca="false">Persist_a*B53+Shock_sd*Draws!C32</f>
        <v>-32.6011159064297</v>
      </c>
      <c r="D53" s="18" t="n">
        <f aca="false">Persist_a*C53+Shock_sd*Draws!D32</f>
        <v>-59.4377707505317</v>
      </c>
      <c r="E53" s="18" t="n">
        <f aca="false">Persist_a*D53+Shock_sd*Draws!E32</f>
        <v>-106.348963759478</v>
      </c>
      <c r="F53" s="18" t="n">
        <f aca="false">Persist_a*E53+Shock_sd*Draws!F32</f>
        <v>-18.7362172656677</v>
      </c>
      <c r="G53" s="18" t="n">
        <f aca="false">Persist_a*F53+Shock_sd*Draws!G32</f>
        <v>-42.6371187697352</v>
      </c>
      <c r="H53" s="18" t="n">
        <f aca="false">Persist_a*G53+Shock_sd*Draws!H32</f>
        <v>8.10847088269204</v>
      </c>
      <c r="I53" s="18" t="n">
        <f aca="false">Persist_a*H53+Shock_sd*Draws!I32</f>
        <v>18.2512767153887</v>
      </c>
      <c r="J53" s="18" t="n">
        <f aca="false">Persist_a*I53+Shock_sd*Draws!J32</f>
        <v>-53.98072598022</v>
      </c>
      <c r="K53" s="18" t="n">
        <f aca="false">Persist_a*J53+Shock_sd*Draws!K32</f>
        <v>-19.452193739525</v>
      </c>
      <c r="L53" s="18" t="n">
        <f aca="false">Persist_a*K53+Shock_sd*Draws!L32</f>
        <v>-84.5062599861888</v>
      </c>
      <c r="M53" s="18" t="n">
        <f aca="false">Persist_a*L53+Shock_sd*Draws!M32</f>
        <v>-35.5016148231676</v>
      </c>
      <c r="N53" s="18" t="n">
        <f aca="false">0-(Draws!N32+Draws!Z32)</f>
        <v>0</v>
      </c>
      <c r="O53" s="18" t="n">
        <f aca="false">N53-(Draws!O32+Draws!AA32)</f>
        <v>0</v>
      </c>
      <c r="P53" s="18" t="n">
        <f aca="false">O53-(Draws!P32+Draws!AB32)</f>
        <v>0</v>
      </c>
      <c r="Q53" s="18" t="n">
        <f aca="false">P53-(Draws!Q32+Draws!AC32)</f>
        <v>0</v>
      </c>
      <c r="R53" s="18" t="n">
        <f aca="false">Q53-(Draws!R32+Draws!AD32)</f>
        <v>0</v>
      </c>
      <c r="S53" s="18" t="n">
        <f aca="false">R53-(Draws!S32+Draws!AE32)</f>
        <v>0</v>
      </c>
      <c r="T53" s="18" t="n">
        <f aca="false">S53-(Draws!T32+Draws!AF32)</f>
        <v>0</v>
      </c>
      <c r="U53" s="18" t="n">
        <f aca="false">T53-(Draws!U32+Draws!AG32)</f>
        <v>0</v>
      </c>
      <c r="V53" s="18" t="n">
        <f aca="false">U53-(Draws!V32+Draws!AH32)</f>
        <v>0</v>
      </c>
      <c r="W53" s="18" t="n">
        <f aca="false">V53-(Draws!W32+Draws!AI32)</f>
        <v>0</v>
      </c>
      <c r="X53" s="18" t="n">
        <f aca="false">W53-(Draws!X32+Draws!AJ32)</f>
        <v>0</v>
      </c>
      <c r="Y53" s="18" t="n">
        <f aca="false">X53-(Draws!Y32+Draws!AK32)</f>
        <v>0</v>
      </c>
      <c r="Z53" s="18" t="n">
        <f aca="false">0-(MAX(Draws!N32-Line_cap,0)+MAX(Draws!Z32-Line_cap,0))</f>
        <v>0</v>
      </c>
      <c r="AA53" s="18" t="n">
        <f aca="false">Z53-(MAX(Draws!O32-Line_cap,0)+MAX(Draws!AA32-Line_cap,0))</f>
        <v>0</v>
      </c>
      <c r="AB53" s="18" t="n">
        <f aca="false">AA53-(MAX(Draws!P32-Line_cap,0)+MAX(Draws!AB32-Line_cap,0))</f>
        <v>0</v>
      </c>
      <c r="AC53" s="18" t="n">
        <f aca="false">AB53-(MAX(Draws!Q32-Line_cap,0)+MAX(Draws!AC32-Line_cap,0))</f>
        <v>0</v>
      </c>
      <c r="AD53" s="18" t="n">
        <f aca="false">AC53-(MAX(Draws!R32-Line_cap,0)+MAX(Draws!AD32-Line_cap,0))</f>
        <v>0</v>
      </c>
      <c r="AE53" s="18" t="n">
        <f aca="false">AD53-(MAX(Draws!S32-Line_cap,0)+MAX(Draws!AE32-Line_cap,0))</f>
        <v>0</v>
      </c>
      <c r="AF53" s="18" t="n">
        <f aca="false">AE53-(MAX(Draws!T32-Line_cap,0)+MAX(Draws!AF32-Line_cap,0))</f>
        <v>0</v>
      </c>
      <c r="AG53" s="18" t="n">
        <f aca="false">AF53-(MAX(Draws!U32-Line_cap,0)+MAX(Draws!AG32-Line_cap,0))</f>
        <v>0</v>
      </c>
      <c r="AH53" s="18" t="n">
        <f aca="false">AG53-(MAX(Draws!V32-Line_cap,0)+MAX(Draws!AH32-Line_cap,0))</f>
        <v>0</v>
      </c>
      <c r="AI53" s="18" t="n">
        <f aca="false">AH53-(MAX(Draws!W32-Line_cap,0)+MAX(Draws!AI32-Line_cap,0))</f>
        <v>0</v>
      </c>
      <c r="AJ53" s="18" t="n">
        <f aca="false">AI53-(MAX(Draws!X32-Line_cap,0)+MAX(Draws!AJ32-Line_cap,0))</f>
        <v>0</v>
      </c>
      <c r="AK53" s="18" t="n">
        <f aca="false">AJ53-(MAX(Draws!Y32-Line_cap,0)+MAX(Draws!AK32-Line_cap,0))</f>
        <v>0</v>
      </c>
      <c r="AL53" s="18" t="n">
        <f aca="false">SUMPRODUCT(MIN($B$22:$M$22+B53:M53+N53:Y53))</f>
        <v>392.513236068678</v>
      </c>
      <c r="AM53" s="18" t="n">
        <f aca="false">SUMPRODUCT(MIN($B$22:$M$22+B53:M53))</f>
        <v>392.513236068678</v>
      </c>
      <c r="AN53" s="18" t="n">
        <f aca="false">SUMPRODUCT(MIN($B$22:$M$22+N53:Y53))</f>
        <v>481.950382357786</v>
      </c>
      <c r="AO53" s="18" t="n">
        <f aca="false">SUMPRODUCT(MIN($B$22:$M$22+B53:M53+Z53:AK53))</f>
        <v>392.513236068678</v>
      </c>
      <c r="AP53" s="18" t="n">
        <f aca="false">SUMPRODUCT(MIN($B$23:$M$23+B53:M53+N53:Y53))</f>
        <v>433.401523582041</v>
      </c>
      <c r="AQ53" s="18" t="n">
        <f aca="false">SUMPRODUCT(MIN($B$23:$M$23+B53:M53+Z53:AK53))</f>
        <v>433.401523582041</v>
      </c>
      <c r="AR53" s="13" t="n">
        <f aca="false">IF(Y53&lt;0,1,0)</f>
        <v>0</v>
      </c>
    </row>
    <row r="54" customFormat="false" ht="15" hidden="false" customHeight="false" outlineLevel="0" collapsed="false">
      <c r="A54" s="13" t="n">
        <v>29</v>
      </c>
      <c r="B54" s="18" t="n">
        <f aca="false">Shock_sd*Draws!B33</f>
        <v>-90.8197830727321</v>
      </c>
      <c r="C54" s="18" t="n">
        <f aca="false">Persist_a*B54+Shock_sd*Draws!C33</f>
        <v>-70.0570918538017</v>
      </c>
      <c r="D54" s="18" t="n">
        <f aca="false">Persist_a*C54+Shock_sd*Draws!D33</f>
        <v>13.3230251223913</v>
      </c>
      <c r="E54" s="18" t="n">
        <f aca="false">Persist_a*D54+Shock_sd*Draws!E33</f>
        <v>40.2135585413111</v>
      </c>
      <c r="F54" s="18" t="n">
        <f aca="false">Persist_a*E54+Shock_sd*Draws!F33</f>
        <v>9.54166732282082</v>
      </c>
      <c r="G54" s="18" t="n">
        <f aca="false">Persist_a*F54+Shock_sd*Draws!G33</f>
        <v>64.060948127158</v>
      </c>
      <c r="H54" s="18" t="n">
        <f aca="false">Persist_a*G54+Shock_sd*Draws!H33</f>
        <v>46.8096860489838</v>
      </c>
      <c r="I54" s="18" t="n">
        <f aca="false">Persist_a*H54+Shock_sd*Draws!I33</f>
        <v>118.064640725999</v>
      </c>
      <c r="J54" s="18" t="n">
        <f aca="false">Persist_a*I54+Shock_sd*Draws!J33</f>
        <v>89.8972256378562</v>
      </c>
      <c r="K54" s="18" t="n">
        <f aca="false">Persist_a*J54+Shock_sd*Draws!K33</f>
        <v>-41.7795550822903</v>
      </c>
      <c r="L54" s="18" t="n">
        <f aca="false">Persist_a*K54+Shock_sd*Draws!L33</f>
        <v>-68.892347776493</v>
      </c>
      <c r="M54" s="18" t="n">
        <f aca="false">Persist_a*L54+Shock_sd*Draws!M33</f>
        <v>1.50932236853153</v>
      </c>
      <c r="N54" s="18" t="n">
        <f aca="false">0-(Draws!N33+Draws!Z33)</f>
        <v>0</v>
      </c>
      <c r="O54" s="18" t="n">
        <f aca="false">N54-(Draws!O33+Draws!AA33)</f>
        <v>0</v>
      </c>
      <c r="P54" s="18" t="n">
        <f aca="false">O54-(Draws!P33+Draws!AB33)</f>
        <v>0</v>
      </c>
      <c r="Q54" s="18" t="n">
        <f aca="false">P54-(Draws!Q33+Draws!AC33)</f>
        <v>0</v>
      </c>
      <c r="R54" s="18" t="n">
        <f aca="false">Q54-(Draws!R33+Draws!AD33)</f>
        <v>0</v>
      </c>
      <c r="S54" s="18" t="n">
        <f aca="false">R54-(Draws!S33+Draws!AE33)</f>
        <v>0</v>
      </c>
      <c r="T54" s="18" t="n">
        <f aca="false">S54-(Draws!T33+Draws!AF33)</f>
        <v>0</v>
      </c>
      <c r="U54" s="18" t="n">
        <f aca="false">T54-(Draws!U33+Draws!AG33)</f>
        <v>0</v>
      </c>
      <c r="V54" s="18" t="n">
        <f aca="false">U54-(Draws!V33+Draws!AH33)</f>
        <v>0</v>
      </c>
      <c r="W54" s="18" t="n">
        <f aca="false">V54-(Draws!W33+Draws!AI33)</f>
        <v>0</v>
      </c>
      <c r="X54" s="18" t="n">
        <f aca="false">W54-(Draws!X33+Draws!AJ33)</f>
        <v>0</v>
      </c>
      <c r="Y54" s="18" t="n">
        <f aca="false">X54-(Draws!Y33+Draws!AK33)</f>
        <v>0</v>
      </c>
      <c r="Z54" s="18" t="n">
        <f aca="false">0-(MAX(Draws!N33-Line_cap,0)+MAX(Draws!Z33-Line_cap,0))</f>
        <v>0</v>
      </c>
      <c r="AA54" s="18" t="n">
        <f aca="false">Z54-(MAX(Draws!O33-Line_cap,0)+MAX(Draws!AA33-Line_cap,0))</f>
        <v>0</v>
      </c>
      <c r="AB54" s="18" t="n">
        <f aca="false">AA54-(MAX(Draws!P33-Line_cap,0)+MAX(Draws!AB33-Line_cap,0))</f>
        <v>0</v>
      </c>
      <c r="AC54" s="18" t="n">
        <f aca="false">AB54-(MAX(Draws!Q33-Line_cap,0)+MAX(Draws!AC33-Line_cap,0))</f>
        <v>0</v>
      </c>
      <c r="AD54" s="18" t="n">
        <f aca="false">AC54-(MAX(Draws!R33-Line_cap,0)+MAX(Draws!AD33-Line_cap,0))</f>
        <v>0</v>
      </c>
      <c r="AE54" s="18" t="n">
        <f aca="false">AD54-(MAX(Draws!S33-Line_cap,0)+MAX(Draws!AE33-Line_cap,0))</f>
        <v>0</v>
      </c>
      <c r="AF54" s="18" t="n">
        <f aca="false">AE54-(MAX(Draws!T33-Line_cap,0)+MAX(Draws!AF33-Line_cap,0))</f>
        <v>0</v>
      </c>
      <c r="AG54" s="18" t="n">
        <f aca="false">AF54-(MAX(Draws!U33-Line_cap,0)+MAX(Draws!AG33-Line_cap,0))</f>
        <v>0</v>
      </c>
      <c r="AH54" s="18" t="n">
        <f aca="false">AG54-(MAX(Draws!V33-Line_cap,0)+MAX(Draws!AH33-Line_cap,0))</f>
        <v>0</v>
      </c>
      <c r="AI54" s="18" t="n">
        <f aca="false">AH54-(MAX(Draws!W33-Line_cap,0)+MAX(Draws!AI33-Line_cap,0))</f>
        <v>0</v>
      </c>
      <c r="AJ54" s="18" t="n">
        <f aca="false">AI54-(MAX(Draws!X33-Line_cap,0)+MAX(Draws!AJ33-Line_cap,0))</f>
        <v>0</v>
      </c>
      <c r="AK54" s="18" t="n">
        <f aca="false">AJ54-(MAX(Draws!Y33-Line_cap,0)+MAX(Draws!AK33-Line_cap,0))</f>
        <v>0</v>
      </c>
      <c r="AL54" s="18" t="n">
        <f aca="false">SUMPRODUCT(MIN($B$22:$M$22+B54:M54+N54:Y54))</f>
        <v>433.035599787888</v>
      </c>
      <c r="AM54" s="18" t="n">
        <f aca="false">SUMPRODUCT(MIN($B$22:$M$22+B54:M54))</f>
        <v>433.035599787888</v>
      </c>
      <c r="AN54" s="18" t="n">
        <f aca="false">SUMPRODUCT(MIN($B$22:$M$22+N54:Y54))</f>
        <v>481.950382357786</v>
      </c>
      <c r="AO54" s="18" t="n">
        <f aca="false">SUMPRODUCT(MIN($B$22:$M$22+B54:M54+Z54:AK54))</f>
        <v>433.035599787888</v>
      </c>
      <c r="AP54" s="18" t="n">
        <f aca="false">SUMPRODUCT(MIN($B$23:$M$23+B54:M54+N54:Y54))</f>
        <v>479.908728601433</v>
      </c>
      <c r="AQ54" s="18" t="n">
        <f aca="false">SUMPRODUCT(MIN($B$23:$M$23+B54:M54+Z54:AK54))</f>
        <v>479.908728601433</v>
      </c>
      <c r="AR54" s="13" t="n">
        <f aca="false">IF(Y54&lt;0,1,0)</f>
        <v>0</v>
      </c>
    </row>
    <row r="55" customFormat="false" ht="15" hidden="false" customHeight="false" outlineLevel="0" collapsed="false">
      <c r="A55" s="13" t="n">
        <v>30</v>
      </c>
      <c r="B55" s="18" t="n">
        <f aca="false">Shock_sd*Draws!B34</f>
        <v>77.6233283998433</v>
      </c>
      <c r="C55" s="18" t="n">
        <f aca="false">Persist_a*B55+Shock_sd*Draws!C34</f>
        <v>65.3741479965703</v>
      </c>
      <c r="D55" s="18" t="n">
        <f aca="false">Persist_a*C55+Shock_sd*Draws!D34</f>
        <v>53.2514665990517</v>
      </c>
      <c r="E55" s="18" t="n">
        <f aca="false">Persist_a*D55+Shock_sd*Draws!E34</f>
        <v>173.497741371398</v>
      </c>
      <c r="F55" s="18" t="n">
        <f aca="false">Persist_a*E55+Shock_sd*Draws!F34</f>
        <v>71.3315171438036</v>
      </c>
      <c r="G55" s="18" t="n">
        <f aca="false">Persist_a*F55+Shock_sd*Draws!G34</f>
        <v>-4.92851557340578</v>
      </c>
      <c r="H55" s="18" t="n">
        <f aca="false">Persist_a*G55+Shock_sd*Draws!H34</f>
        <v>-80.9351254449049</v>
      </c>
      <c r="I55" s="18" t="n">
        <f aca="false">Persist_a*H55+Shock_sd*Draws!I34</f>
        <v>36.6542252602721</v>
      </c>
      <c r="J55" s="18" t="n">
        <f aca="false">Persist_a*I55+Shock_sd*Draws!J34</f>
        <v>82.3292154177019</v>
      </c>
      <c r="K55" s="18" t="n">
        <f aca="false">Persist_a*J55+Shock_sd*Draws!K34</f>
        <v>-85.3068557619201</v>
      </c>
      <c r="L55" s="18" t="n">
        <f aca="false">Persist_a*K55+Shock_sd*Draws!L34</f>
        <v>-78.1567259135109</v>
      </c>
      <c r="M55" s="18" t="n">
        <f aca="false">Persist_a*L55+Shock_sd*Draws!M34</f>
        <v>89.3604896221604</v>
      </c>
      <c r="N55" s="18" t="n">
        <f aca="false">0-(Draws!N34+Draws!Z34)</f>
        <v>0</v>
      </c>
      <c r="O55" s="18" t="n">
        <f aca="false">N55-(Draws!O34+Draws!AA34)</f>
        <v>0</v>
      </c>
      <c r="P55" s="18" t="n">
        <f aca="false">O55-(Draws!P34+Draws!AB34)</f>
        <v>-97.7685731386944</v>
      </c>
      <c r="Q55" s="18" t="n">
        <f aca="false">P55-(Draws!Q34+Draws!AC34)</f>
        <v>-97.7685731386944</v>
      </c>
      <c r="R55" s="18" t="n">
        <f aca="false">Q55-(Draws!R34+Draws!AD34)</f>
        <v>-97.7685731386944</v>
      </c>
      <c r="S55" s="18" t="n">
        <f aca="false">R55-(Draws!S34+Draws!AE34)</f>
        <v>-97.7685731386944</v>
      </c>
      <c r="T55" s="18" t="n">
        <f aca="false">S55-(Draws!T34+Draws!AF34)</f>
        <v>-97.7685731386944</v>
      </c>
      <c r="U55" s="18" t="n">
        <f aca="false">T55-(Draws!U34+Draws!AG34)</f>
        <v>-97.7685731386944</v>
      </c>
      <c r="V55" s="18" t="n">
        <f aca="false">U55-(Draws!V34+Draws!AH34)</f>
        <v>-97.7685731386944</v>
      </c>
      <c r="W55" s="18" t="n">
        <f aca="false">V55-(Draws!W34+Draws!AI34)</f>
        <v>-97.7685731386944</v>
      </c>
      <c r="X55" s="18" t="n">
        <f aca="false">W55-(Draws!X34+Draws!AJ34)</f>
        <v>-97.7685731386944</v>
      </c>
      <c r="Y55" s="18" t="n">
        <f aca="false">X55-(Draws!Y34+Draws!AK34)</f>
        <v>-97.7685731386944</v>
      </c>
      <c r="Z55" s="18" t="n">
        <f aca="false">0-(MAX(Draws!N34-Line_cap,0)+MAX(Draws!Z34-Line_cap,0))</f>
        <v>0</v>
      </c>
      <c r="AA55" s="18" t="n">
        <f aca="false">Z55-(MAX(Draws!O34-Line_cap,0)+MAX(Draws!AA34-Line_cap,0))</f>
        <v>0</v>
      </c>
      <c r="AB55" s="18" t="n">
        <f aca="false">AA55-(MAX(Draws!P34-Line_cap,0)+MAX(Draws!AB34-Line_cap,0))</f>
        <v>0</v>
      </c>
      <c r="AC55" s="18" t="n">
        <f aca="false">AB55-(MAX(Draws!Q34-Line_cap,0)+MAX(Draws!AC34-Line_cap,0))</f>
        <v>0</v>
      </c>
      <c r="AD55" s="18" t="n">
        <f aca="false">AC55-(MAX(Draws!R34-Line_cap,0)+MAX(Draws!AD34-Line_cap,0))</f>
        <v>0</v>
      </c>
      <c r="AE55" s="18" t="n">
        <f aca="false">AD55-(MAX(Draws!S34-Line_cap,0)+MAX(Draws!AE34-Line_cap,0))</f>
        <v>0</v>
      </c>
      <c r="AF55" s="18" t="n">
        <f aca="false">AE55-(MAX(Draws!T34-Line_cap,0)+MAX(Draws!AF34-Line_cap,0))</f>
        <v>0</v>
      </c>
      <c r="AG55" s="18" t="n">
        <f aca="false">AF55-(MAX(Draws!U34-Line_cap,0)+MAX(Draws!AG34-Line_cap,0))</f>
        <v>0</v>
      </c>
      <c r="AH55" s="18" t="n">
        <f aca="false">AG55-(MAX(Draws!V34-Line_cap,0)+MAX(Draws!AH34-Line_cap,0))</f>
        <v>0</v>
      </c>
      <c r="AI55" s="18" t="n">
        <f aca="false">AH55-(MAX(Draws!W34-Line_cap,0)+MAX(Draws!AI34-Line_cap,0))</f>
        <v>0</v>
      </c>
      <c r="AJ55" s="18" t="n">
        <f aca="false">AI55-(MAX(Draws!X34-Line_cap,0)+MAX(Draws!AJ34-Line_cap,0))</f>
        <v>0</v>
      </c>
      <c r="AK55" s="18" t="n">
        <f aca="false">AJ55-(MAX(Draws!Y34-Line_cap,0)+MAX(Draws!AK34-Line_cap,0))</f>
        <v>0</v>
      </c>
      <c r="AL55" s="18" t="n">
        <f aca="false">SUMPRODUCT(MIN($B$22:$M$22+B55:M55+N55:Y55))</f>
        <v>303.246683774186</v>
      </c>
      <c r="AM55" s="18" t="n">
        <f aca="false">SUMPRODUCT(MIN($B$22:$M$22+B55:M55))</f>
        <v>401.015256912881</v>
      </c>
      <c r="AN55" s="18" t="n">
        <f aca="false">SUMPRODUCT(MIN($B$22:$M$22+N55:Y55))</f>
        <v>384.181809219091</v>
      </c>
      <c r="AO55" s="18" t="n">
        <f aca="false">SUMPRODUCT(MIN($B$22:$M$22+B55:M55+Z55:AK55))</f>
        <v>401.015256912881</v>
      </c>
      <c r="AP55" s="18" t="n">
        <f aca="false">SUMPRODUCT(MIN($B$23:$M$23+B55:M55+N55:Y55))</f>
        <v>352.425326637287</v>
      </c>
      <c r="AQ55" s="18" t="n">
        <f aca="false">SUMPRODUCT(MIN($B$23:$M$23+B55:M55+Z55:AK55))</f>
        <v>450.193899775981</v>
      </c>
      <c r="AR55" s="13" t="n">
        <f aca="false">IF(Y55&lt;0,1,0)</f>
        <v>1</v>
      </c>
    </row>
    <row r="56" customFormat="false" ht="15" hidden="false" customHeight="false" outlineLevel="0" collapsed="false">
      <c r="A56" s="13" t="n">
        <v>31</v>
      </c>
      <c r="B56" s="18" t="n">
        <f aca="false">Shock_sd*Draws!B35</f>
        <v>-43.0720836644284</v>
      </c>
      <c r="C56" s="18" t="n">
        <f aca="false">Persist_a*B56+Shock_sd*Draws!C35</f>
        <v>-77.668098497059</v>
      </c>
      <c r="D56" s="18" t="n">
        <f aca="false">Persist_a*C56+Shock_sd*Draws!D35</f>
        <v>41.9109571578981</v>
      </c>
      <c r="E56" s="18" t="n">
        <f aca="false">Persist_a*D56+Shock_sd*Draws!E35</f>
        <v>-49.9650744371016</v>
      </c>
      <c r="F56" s="18" t="n">
        <f aca="false">Persist_a*E56+Shock_sd*Draws!F35</f>
        <v>-30.3111483553614</v>
      </c>
      <c r="G56" s="18" t="n">
        <f aca="false">Persist_a*F56+Shock_sd*Draws!G35</f>
        <v>12.9704999185332</v>
      </c>
      <c r="H56" s="18" t="n">
        <f aca="false">Persist_a*G56+Shock_sd*Draws!H35</f>
        <v>43.2192431255753</v>
      </c>
      <c r="I56" s="18" t="n">
        <f aca="false">Persist_a*H56+Shock_sd*Draws!I35</f>
        <v>17.5410763947321</v>
      </c>
      <c r="J56" s="18" t="n">
        <f aca="false">Persist_a*I56+Shock_sd*Draws!J35</f>
        <v>-28.1848775491247</v>
      </c>
      <c r="K56" s="18" t="n">
        <f aca="false">Persist_a*J56+Shock_sd*Draws!K35</f>
        <v>32.6844165211891</v>
      </c>
      <c r="L56" s="18" t="n">
        <f aca="false">Persist_a*K56+Shock_sd*Draws!L35</f>
        <v>83.0960464629205</v>
      </c>
      <c r="M56" s="18" t="n">
        <f aca="false">Persist_a*L56+Shock_sd*Draws!M35</f>
        <v>20.9434544135182</v>
      </c>
      <c r="N56" s="18" t="n">
        <f aca="false">0-(Draws!N35+Draws!Z35)</f>
        <v>0</v>
      </c>
      <c r="O56" s="18" t="n">
        <f aca="false">N56-(Draws!O35+Draws!AA35)</f>
        <v>0</v>
      </c>
      <c r="P56" s="18" t="n">
        <f aca="false">O56-(Draws!P35+Draws!AB35)</f>
        <v>0</v>
      </c>
      <c r="Q56" s="18" t="n">
        <f aca="false">P56-(Draws!Q35+Draws!AC35)</f>
        <v>0</v>
      </c>
      <c r="R56" s="18" t="n">
        <f aca="false">Q56-(Draws!R35+Draws!AD35)</f>
        <v>0</v>
      </c>
      <c r="S56" s="18" t="n">
        <f aca="false">R56-(Draws!S35+Draws!AE35)</f>
        <v>0</v>
      </c>
      <c r="T56" s="18" t="n">
        <f aca="false">S56-(Draws!T35+Draws!AF35)</f>
        <v>0</v>
      </c>
      <c r="U56" s="18" t="n">
        <f aca="false">T56-(Draws!U35+Draws!AG35)</f>
        <v>0</v>
      </c>
      <c r="V56" s="18" t="n">
        <f aca="false">U56-(Draws!V35+Draws!AH35)</f>
        <v>0</v>
      </c>
      <c r="W56" s="18" t="n">
        <f aca="false">V56-(Draws!W35+Draws!AI35)</f>
        <v>0</v>
      </c>
      <c r="X56" s="18" t="n">
        <f aca="false">W56-(Draws!X35+Draws!AJ35)</f>
        <v>0</v>
      </c>
      <c r="Y56" s="18" t="n">
        <f aca="false">X56-(Draws!Y35+Draws!AK35)</f>
        <v>0</v>
      </c>
      <c r="Z56" s="18" t="n">
        <f aca="false">0-(MAX(Draws!N35-Line_cap,0)+MAX(Draws!Z35-Line_cap,0))</f>
        <v>0</v>
      </c>
      <c r="AA56" s="18" t="n">
        <f aca="false">Z56-(MAX(Draws!O35-Line_cap,0)+MAX(Draws!AA35-Line_cap,0))</f>
        <v>0</v>
      </c>
      <c r="AB56" s="18" t="n">
        <f aca="false">AA56-(MAX(Draws!P35-Line_cap,0)+MAX(Draws!AB35-Line_cap,0))</f>
        <v>0</v>
      </c>
      <c r="AC56" s="18" t="n">
        <f aca="false">AB56-(MAX(Draws!Q35-Line_cap,0)+MAX(Draws!AC35-Line_cap,0))</f>
        <v>0</v>
      </c>
      <c r="AD56" s="18" t="n">
        <f aca="false">AC56-(MAX(Draws!R35-Line_cap,0)+MAX(Draws!AD35-Line_cap,0))</f>
        <v>0</v>
      </c>
      <c r="AE56" s="18" t="n">
        <f aca="false">AD56-(MAX(Draws!S35-Line_cap,0)+MAX(Draws!AE35-Line_cap,0))</f>
        <v>0</v>
      </c>
      <c r="AF56" s="18" t="n">
        <f aca="false">AE56-(MAX(Draws!T35-Line_cap,0)+MAX(Draws!AF35-Line_cap,0))</f>
        <v>0</v>
      </c>
      <c r="AG56" s="18" t="n">
        <f aca="false">AF56-(MAX(Draws!U35-Line_cap,0)+MAX(Draws!AG35-Line_cap,0))</f>
        <v>0</v>
      </c>
      <c r="AH56" s="18" t="n">
        <f aca="false">AG56-(MAX(Draws!V35-Line_cap,0)+MAX(Draws!AH35-Line_cap,0))</f>
        <v>0</v>
      </c>
      <c r="AI56" s="18" t="n">
        <f aca="false">AH56-(MAX(Draws!W35-Line_cap,0)+MAX(Draws!AI35-Line_cap,0))</f>
        <v>0</v>
      </c>
      <c r="AJ56" s="18" t="n">
        <f aca="false">AI56-(MAX(Draws!X35-Line_cap,0)+MAX(Draws!AJ35-Line_cap,0))</f>
        <v>0</v>
      </c>
      <c r="AK56" s="18" t="n">
        <f aca="false">AJ56-(MAX(Draws!Y35-Line_cap,0)+MAX(Draws!AK35-Line_cap,0))</f>
        <v>0</v>
      </c>
      <c r="AL56" s="18" t="n">
        <f aca="false">SUMPRODUCT(MIN($B$22:$M$22+B56:M56+N56:Y56))</f>
        <v>448.897125391055</v>
      </c>
      <c r="AM56" s="18" t="n">
        <f aca="false">SUMPRODUCT(MIN($B$22:$M$22+B56:M56))</f>
        <v>448.897125391055</v>
      </c>
      <c r="AN56" s="18" t="n">
        <f aca="false">SUMPRODUCT(MIN($B$22:$M$22+N56:Y56))</f>
        <v>481.950382357786</v>
      </c>
      <c r="AO56" s="18" t="n">
        <f aca="false">SUMPRODUCT(MIN($B$22:$M$22+B56:M56+Z56:AK56))</f>
        <v>448.897125391055</v>
      </c>
      <c r="AP56" s="18" t="n">
        <f aca="false">SUMPRODUCT(MIN($B$23:$M$23+B56:M56+N56:Y56))</f>
        <v>488.649298642719</v>
      </c>
      <c r="AQ56" s="18" t="n">
        <f aca="false">SUMPRODUCT(MIN($B$23:$M$23+B56:M56+Z56:AK56))</f>
        <v>488.649298642719</v>
      </c>
      <c r="AR56" s="13" t="n">
        <f aca="false">IF(Y56&lt;0,1,0)</f>
        <v>0</v>
      </c>
    </row>
    <row r="57" customFormat="false" ht="15" hidden="false" customHeight="false" outlineLevel="0" collapsed="false">
      <c r="A57" s="13" t="n">
        <v>32</v>
      </c>
      <c r="B57" s="18" t="n">
        <f aca="false">Shock_sd*Draws!B36</f>
        <v>-112.068392909364</v>
      </c>
      <c r="C57" s="18" t="n">
        <f aca="false">Persist_a*B57+Shock_sd*Draws!C36</f>
        <v>-110.115543871071</v>
      </c>
      <c r="D57" s="18" t="n">
        <f aca="false">Persist_a*C57+Shock_sd*Draws!D36</f>
        <v>-98.9443781809828</v>
      </c>
      <c r="E57" s="18" t="n">
        <f aca="false">Persist_a*D57+Shock_sd*Draws!E36</f>
        <v>-91.6504318324307</v>
      </c>
      <c r="F57" s="18" t="n">
        <f aca="false">Persist_a*E57+Shock_sd*Draws!F36</f>
        <v>-87.8486147739433</v>
      </c>
      <c r="G57" s="18" t="n">
        <f aca="false">Persist_a*F57+Shock_sd*Draws!G36</f>
        <v>-74.1719444883345</v>
      </c>
      <c r="H57" s="18" t="n">
        <f aca="false">Persist_a*G57+Shock_sd*Draws!H36</f>
        <v>-84.0113200398517</v>
      </c>
      <c r="I57" s="18" t="n">
        <f aca="false">Persist_a*H57+Shock_sd*Draws!I36</f>
        <v>-32.7725199119521</v>
      </c>
      <c r="J57" s="18" t="n">
        <f aca="false">Persist_a*I57+Shock_sd*Draws!J36</f>
        <v>-81.9560478042429</v>
      </c>
      <c r="K57" s="18" t="n">
        <f aca="false">Persist_a*J57+Shock_sd*Draws!K36</f>
        <v>-110.965279150239</v>
      </c>
      <c r="L57" s="18" t="n">
        <f aca="false">Persist_a*K57+Shock_sd*Draws!L36</f>
        <v>-32.7022916063873</v>
      </c>
      <c r="M57" s="18" t="n">
        <f aca="false">Persist_a*L57+Shock_sd*Draws!M36</f>
        <v>-30.2353973087907</v>
      </c>
      <c r="N57" s="18" t="n">
        <f aca="false">0-(Draws!N36+Draws!Z36)</f>
        <v>0</v>
      </c>
      <c r="O57" s="18" t="n">
        <f aca="false">N57-(Draws!O36+Draws!AA36)</f>
        <v>0</v>
      </c>
      <c r="P57" s="18" t="n">
        <f aca="false">O57-(Draws!P36+Draws!AB36)</f>
        <v>0</v>
      </c>
      <c r="Q57" s="18" t="n">
        <f aca="false">P57-(Draws!Q36+Draws!AC36)</f>
        <v>0</v>
      </c>
      <c r="R57" s="18" t="n">
        <f aca="false">Q57-(Draws!R36+Draws!AD36)</f>
        <v>0</v>
      </c>
      <c r="S57" s="18" t="n">
        <f aca="false">R57-(Draws!S36+Draws!AE36)</f>
        <v>0</v>
      </c>
      <c r="T57" s="18" t="n">
        <f aca="false">S57-(Draws!T36+Draws!AF36)</f>
        <v>0</v>
      </c>
      <c r="U57" s="18" t="n">
        <f aca="false">T57-(Draws!U36+Draws!AG36)</f>
        <v>0</v>
      </c>
      <c r="V57" s="18" t="n">
        <f aca="false">U57-(Draws!V36+Draws!AH36)</f>
        <v>0</v>
      </c>
      <c r="W57" s="18" t="n">
        <f aca="false">V57-(Draws!W36+Draws!AI36)</f>
        <v>0</v>
      </c>
      <c r="X57" s="18" t="n">
        <f aca="false">W57-(Draws!X36+Draws!AJ36)</f>
        <v>0</v>
      </c>
      <c r="Y57" s="18" t="n">
        <f aca="false">X57-(Draws!Y36+Draws!AK36)</f>
        <v>0</v>
      </c>
      <c r="Z57" s="18" t="n">
        <f aca="false">0-(MAX(Draws!N36-Line_cap,0)+MAX(Draws!Z36-Line_cap,0))</f>
        <v>0</v>
      </c>
      <c r="AA57" s="18" t="n">
        <f aca="false">Z57-(MAX(Draws!O36-Line_cap,0)+MAX(Draws!AA36-Line_cap,0))</f>
        <v>0</v>
      </c>
      <c r="AB57" s="18" t="n">
        <f aca="false">AA57-(MAX(Draws!P36-Line_cap,0)+MAX(Draws!AB36-Line_cap,0))</f>
        <v>0</v>
      </c>
      <c r="AC57" s="18" t="n">
        <f aca="false">AB57-(MAX(Draws!Q36-Line_cap,0)+MAX(Draws!AC36-Line_cap,0))</f>
        <v>0</v>
      </c>
      <c r="AD57" s="18" t="n">
        <f aca="false">AC57-(MAX(Draws!R36-Line_cap,0)+MAX(Draws!AD36-Line_cap,0))</f>
        <v>0</v>
      </c>
      <c r="AE57" s="18" t="n">
        <f aca="false">AD57-(MAX(Draws!S36-Line_cap,0)+MAX(Draws!AE36-Line_cap,0))</f>
        <v>0</v>
      </c>
      <c r="AF57" s="18" t="n">
        <f aca="false">AE57-(MAX(Draws!T36-Line_cap,0)+MAX(Draws!AF36-Line_cap,0))</f>
        <v>0</v>
      </c>
      <c r="AG57" s="18" t="n">
        <f aca="false">AF57-(MAX(Draws!U36-Line_cap,0)+MAX(Draws!AG36-Line_cap,0))</f>
        <v>0</v>
      </c>
      <c r="AH57" s="18" t="n">
        <f aca="false">AG57-(MAX(Draws!V36-Line_cap,0)+MAX(Draws!AH36-Line_cap,0))</f>
        <v>0</v>
      </c>
      <c r="AI57" s="18" t="n">
        <f aca="false">AH57-(MAX(Draws!W36-Line_cap,0)+MAX(Draws!AI36-Line_cap,0))</f>
        <v>0</v>
      </c>
      <c r="AJ57" s="18" t="n">
        <f aca="false">AI57-(MAX(Draws!X36-Line_cap,0)+MAX(Draws!AJ36-Line_cap,0))</f>
        <v>0</v>
      </c>
      <c r="AK57" s="18" t="n">
        <f aca="false">AJ57-(MAX(Draws!Y36-Line_cap,0)+MAX(Draws!AK36-Line_cap,0))</f>
        <v>0</v>
      </c>
      <c r="AL57" s="18" t="n">
        <f aca="false">SUMPRODUCT(MIN($B$22:$M$22+B57:M57+N57:Y57))</f>
        <v>383.420416659185</v>
      </c>
      <c r="AM57" s="18" t="n">
        <f aca="false">SUMPRODUCT(MIN($B$22:$M$22+B57:M57))</f>
        <v>383.420416659185</v>
      </c>
      <c r="AN57" s="18" t="n">
        <f aca="false">SUMPRODUCT(MIN($B$22:$M$22+N57:Y57))</f>
        <v>481.950382357786</v>
      </c>
      <c r="AO57" s="18" t="n">
        <f aca="false">SUMPRODUCT(MIN($B$22:$M$22+B57:M57+Z57:AK57))</f>
        <v>383.420416659185</v>
      </c>
      <c r="AP57" s="18" t="n">
        <f aca="false">SUMPRODUCT(MIN($B$23:$M$23+B57:M57+N57:Y57))</f>
        <v>431.706065209612</v>
      </c>
      <c r="AQ57" s="18" t="n">
        <f aca="false">SUMPRODUCT(MIN($B$23:$M$23+B57:M57+Z57:AK57))</f>
        <v>431.706065209612</v>
      </c>
      <c r="AR57" s="13" t="n">
        <f aca="false">IF(Y57&lt;0,1,0)</f>
        <v>0</v>
      </c>
    </row>
    <row r="58" customFormat="false" ht="15" hidden="false" customHeight="false" outlineLevel="0" collapsed="false">
      <c r="A58" s="13" t="n">
        <v>33</v>
      </c>
      <c r="B58" s="18" t="n">
        <f aca="false">Shock_sd*Draws!B37</f>
        <v>-4.09872469174205</v>
      </c>
      <c r="C58" s="18" t="n">
        <f aca="false">Persist_a*B58+Shock_sd*Draws!C37</f>
        <v>64.0808480702066</v>
      </c>
      <c r="D58" s="18" t="n">
        <f aca="false">Persist_a*C58+Shock_sd*Draws!D37</f>
        <v>18.5178590204776</v>
      </c>
      <c r="E58" s="18" t="n">
        <f aca="false">Persist_a*D58+Shock_sd*Draws!E37</f>
        <v>-78.5726038884717</v>
      </c>
      <c r="F58" s="18" t="n">
        <f aca="false">Persist_a*E58+Shock_sd*Draws!F37</f>
        <v>-40.4445501470858</v>
      </c>
      <c r="G58" s="18" t="n">
        <f aca="false">Persist_a*F58+Shock_sd*Draws!G37</f>
        <v>-68.886930050402</v>
      </c>
      <c r="H58" s="18" t="n">
        <f aca="false">Persist_a*G58+Shock_sd*Draws!H37</f>
        <v>-74.5131121111092</v>
      </c>
      <c r="I58" s="18" t="n">
        <f aca="false">Persist_a*H58+Shock_sd*Draws!I37</f>
        <v>-22.8928438473028</v>
      </c>
      <c r="J58" s="18" t="n">
        <f aca="false">Persist_a*I58+Shock_sd*Draws!J37</f>
        <v>-59.5745360364781</v>
      </c>
      <c r="K58" s="18" t="n">
        <f aca="false">Persist_a*J58+Shock_sd*Draws!K37</f>
        <v>-25.2996971424381</v>
      </c>
      <c r="L58" s="18" t="n">
        <f aca="false">Persist_a*K58+Shock_sd*Draws!L37</f>
        <v>24.2589217870021</v>
      </c>
      <c r="M58" s="18" t="n">
        <f aca="false">Persist_a*L58+Shock_sd*Draws!M37</f>
        <v>-37.4384329912181</v>
      </c>
      <c r="N58" s="18" t="n">
        <f aca="false">0-(Draws!N37+Draws!Z37)</f>
        <v>0</v>
      </c>
      <c r="O58" s="18" t="n">
        <f aca="false">N58-(Draws!O37+Draws!AA37)</f>
        <v>0</v>
      </c>
      <c r="P58" s="18" t="n">
        <f aca="false">O58-(Draws!P37+Draws!AB37)</f>
        <v>0</v>
      </c>
      <c r="Q58" s="18" t="n">
        <f aca="false">P58-(Draws!Q37+Draws!AC37)</f>
        <v>0</v>
      </c>
      <c r="R58" s="18" t="n">
        <f aca="false">Q58-(Draws!R37+Draws!AD37)</f>
        <v>0</v>
      </c>
      <c r="S58" s="18" t="n">
        <f aca="false">R58-(Draws!S37+Draws!AE37)</f>
        <v>0</v>
      </c>
      <c r="T58" s="18" t="n">
        <f aca="false">S58-(Draws!T37+Draws!AF37)</f>
        <v>0</v>
      </c>
      <c r="U58" s="18" t="n">
        <f aca="false">T58-(Draws!U37+Draws!AG37)</f>
        <v>0</v>
      </c>
      <c r="V58" s="18" t="n">
        <f aca="false">U58-(Draws!V37+Draws!AH37)</f>
        <v>0</v>
      </c>
      <c r="W58" s="18" t="n">
        <f aca="false">V58-(Draws!W37+Draws!AI37)</f>
        <v>0</v>
      </c>
      <c r="X58" s="18" t="n">
        <f aca="false">W58-(Draws!X37+Draws!AJ37)</f>
        <v>0</v>
      </c>
      <c r="Y58" s="18" t="n">
        <f aca="false">X58-(Draws!Y37+Draws!AK37)</f>
        <v>0</v>
      </c>
      <c r="Z58" s="18" t="n">
        <f aca="false">0-(MAX(Draws!N37-Line_cap,0)+MAX(Draws!Z37-Line_cap,0))</f>
        <v>0</v>
      </c>
      <c r="AA58" s="18" t="n">
        <f aca="false">Z58-(MAX(Draws!O37-Line_cap,0)+MAX(Draws!AA37-Line_cap,0))</f>
        <v>0</v>
      </c>
      <c r="AB58" s="18" t="n">
        <f aca="false">AA58-(MAX(Draws!P37-Line_cap,0)+MAX(Draws!AB37-Line_cap,0))</f>
        <v>0</v>
      </c>
      <c r="AC58" s="18" t="n">
        <f aca="false">AB58-(MAX(Draws!Q37-Line_cap,0)+MAX(Draws!AC37-Line_cap,0))</f>
        <v>0</v>
      </c>
      <c r="AD58" s="18" t="n">
        <f aca="false">AC58-(MAX(Draws!R37-Line_cap,0)+MAX(Draws!AD37-Line_cap,0))</f>
        <v>0</v>
      </c>
      <c r="AE58" s="18" t="n">
        <f aca="false">AD58-(MAX(Draws!S37-Line_cap,0)+MAX(Draws!AE37-Line_cap,0))</f>
        <v>0</v>
      </c>
      <c r="AF58" s="18" t="n">
        <f aca="false">AE58-(MAX(Draws!T37-Line_cap,0)+MAX(Draws!AF37-Line_cap,0))</f>
        <v>0</v>
      </c>
      <c r="AG58" s="18" t="n">
        <f aca="false">AF58-(MAX(Draws!U37-Line_cap,0)+MAX(Draws!AG37-Line_cap,0))</f>
        <v>0</v>
      </c>
      <c r="AH58" s="18" t="n">
        <f aca="false">AG58-(MAX(Draws!V37-Line_cap,0)+MAX(Draws!AH37-Line_cap,0))</f>
        <v>0</v>
      </c>
      <c r="AI58" s="18" t="n">
        <f aca="false">AH58-(MAX(Draws!W37-Line_cap,0)+MAX(Draws!AI37-Line_cap,0))</f>
        <v>0</v>
      </c>
      <c r="AJ58" s="18" t="n">
        <f aca="false">AI58-(MAX(Draws!X37-Line_cap,0)+MAX(Draws!AJ37-Line_cap,0))</f>
        <v>0</v>
      </c>
      <c r="AK58" s="18" t="n">
        <f aca="false">AJ58-(MAX(Draws!Y37-Line_cap,0)+MAX(Draws!AK37-Line_cap,0))</f>
        <v>0</v>
      </c>
      <c r="AL58" s="18" t="n">
        <f aca="false">SUMPRODUCT(MIN($B$22:$M$22+B58:M58+N58:Y58))</f>
        <v>407.437270246676</v>
      </c>
      <c r="AM58" s="18" t="n">
        <f aca="false">SUMPRODUCT(MIN($B$22:$M$22+B58:M58))</f>
        <v>407.437270246676</v>
      </c>
      <c r="AN58" s="18" t="n">
        <f aca="false">SUMPRODUCT(MIN($B$22:$M$22+N58:Y58))</f>
        <v>481.950382357786</v>
      </c>
      <c r="AO58" s="18" t="n">
        <f aca="false">SUMPRODUCT(MIN($B$22:$M$22+B58:M58+Z58:AK58))</f>
        <v>407.437270246676</v>
      </c>
      <c r="AP58" s="18" t="n">
        <f aca="false">SUMPRODUCT(MIN($B$23:$M$23+B58:M58+N58:Y58))</f>
        <v>456.615913109777</v>
      </c>
      <c r="AQ58" s="18" t="n">
        <f aca="false">SUMPRODUCT(MIN($B$23:$M$23+B58:M58+Z58:AK58))</f>
        <v>456.615913109777</v>
      </c>
      <c r="AR58" s="13" t="n">
        <f aca="false">IF(Y58&lt;0,1,0)</f>
        <v>0</v>
      </c>
    </row>
    <row r="59" customFormat="false" ht="15" hidden="false" customHeight="false" outlineLevel="0" collapsed="false">
      <c r="A59" s="13" t="n">
        <v>34</v>
      </c>
      <c r="B59" s="18" t="n">
        <f aca="false">Shock_sd*Draws!B38</f>
        <v>72.8740208762207</v>
      </c>
      <c r="C59" s="18" t="n">
        <f aca="false">Persist_a*B59+Shock_sd*Draws!C38</f>
        <v>7.63243224782886</v>
      </c>
      <c r="D59" s="18" t="n">
        <f aca="false">Persist_a*C59+Shock_sd*Draws!D38</f>
        <v>-45.6317303267887</v>
      </c>
      <c r="E59" s="18" t="n">
        <f aca="false">Persist_a*D59+Shock_sd*Draws!E38</f>
        <v>85.2965406867731</v>
      </c>
      <c r="F59" s="18" t="n">
        <f aca="false">Persist_a*E59+Shock_sd*Draws!F38</f>
        <v>70.0609527983996</v>
      </c>
      <c r="G59" s="18" t="n">
        <f aca="false">Persist_a*F59+Shock_sd*Draws!G38</f>
        <v>76.7487716566373</v>
      </c>
      <c r="H59" s="18" t="n">
        <f aca="false">Persist_a*G59+Shock_sd*Draws!H38</f>
        <v>35.2892390363985</v>
      </c>
      <c r="I59" s="18" t="n">
        <f aca="false">Persist_a*H59+Shock_sd*Draws!I38</f>
        <v>23.8080292045177</v>
      </c>
      <c r="J59" s="18" t="n">
        <f aca="false">Persist_a*I59+Shock_sd*Draws!J38</f>
        <v>93.8427687084346</v>
      </c>
      <c r="K59" s="18" t="n">
        <f aca="false">Persist_a*J59+Shock_sd*Draws!K38</f>
        <v>43.4864893918002</v>
      </c>
      <c r="L59" s="18" t="n">
        <f aca="false">Persist_a*K59+Shock_sd*Draws!L38</f>
        <v>-2.53022739271636</v>
      </c>
      <c r="M59" s="18" t="n">
        <f aca="false">Persist_a*L59+Shock_sd*Draws!M38</f>
        <v>-74.1220089181847</v>
      </c>
      <c r="N59" s="18" t="n">
        <f aca="false">0-(Draws!N38+Draws!Z38)</f>
        <v>0</v>
      </c>
      <c r="O59" s="18" t="n">
        <f aca="false">N59-(Draws!O38+Draws!AA38)</f>
        <v>0</v>
      </c>
      <c r="P59" s="18" t="n">
        <f aca="false">O59-(Draws!P38+Draws!AB38)</f>
        <v>0</v>
      </c>
      <c r="Q59" s="18" t="n">
        <f aca="false">P59-(Draws!Q38+Draws!AC38)</f>
        <v>0</v>
      </c>
      <c r="R59" s="18" t="n">
        <f aca="false">Q59-(Draws!R38+Draws!AD38)</f>
        <v>0</v>
      </c>
      <c r="S59" s="18" t="n">
        <f aca="false">R59-(Draws!S38+Draws!AE38)</f>
        <v>0</v>
      </c>
      <c r="T59" s="18" t="n">
        <f aca="false">S59-(Draws!T38+Draws!AF38)</f>
        <v>0</v>
      </c>
      <c r="U59" s="18" t="n">
        <f aca="false">T59-(Draws!U38+Draws!AG38)</f>
        <v>0</v>
      </c>
      <c r="V59" s="18" t="n">
        <f aca="false">U59-(Draws!V38+Draws!AH38)</f>
        <v>0</v>
      </c>
      <c r="W59" s="18" t="n">
        <f aca="false">V59-(Draws!W38+Draws!AI38)</f>
        <v>0</v>
      </c>
      <c r="X59" s="18" t="n">
        <f aca="false">W59-(Draws!X38+Draws!AJ38)</f>
        <v>0</v>
      </c>
      <c r="Y59" s="18" t="n">
        <f aca="false">X59-(Draws!Y38+Draws!AK38)</f>
        <v>0</v>
      </c>
      <c r="Z59" s="18" t="n">
        <f aca="false">0-(MAX(Draws!N38-Line_cap,0)+MAX(Draws!Z38-Line_cap,0))</f>
        <v>0</v>
      </c>
      <c r="AA59" s="18" t="n">
        <f aca="false">Z59-(MAX(Draws!O38-Line_cap,0)+MAX(Draws!AA38-Line_cap,0))</f>
        <v>0</v>
      </c>
      <c r="AB59" s="18" t="n">
        <f aca="false">AA59-(MAX(Draws!P38-Line_cap,0)+MAX(Draws!AB38-Line_cap,0))</f>
        <v>0</v>
      </c>
      <c r="AC59" s="18" t="n">
        <f aca="false">AB59-(MAX(Draws!Q38-Line_cap,0)+MAX(Draws!AC38-Line_cap,0))</f>
        <v>0</v>
      </c>
      <c r="AD59" s="18" t="n">
        <f aca="false">AC59-(MAX(Draws!R38-Line_cap,0)+MAX(Draws!AD38-Line_cap,0))</f>
        <v>0</v>
      </c>
      <c r="AE59" s="18" t="n">
        <f aca="false">AD59-(MAX(Draws!S38-Line_cap,0)+MAX(Draws!AE38-Line_cap,0))</f>
        <v>0</v>
      </c>
      <c r="AF59" s="18" t="n">
        <f aca="false">AE59-(MAX(Draws!T38-Line_cap,0)+MAX(Draws!AF38-Line_cap,0))</f>
        <v>0</v>
      </c>
      <c r="AG59" s="18" t="n">
        <f aca="false">AF59-(MAX(Draws!U38-Line_cap,0)+MAX(Draws!AG38-Line_cap,0))</f>
        <v>0</v>
      </c>
      <c r="AH59" s="18" t="n">
        <f aca="false">AG59-(MAX(Draws!V38-Line_cap,0)+MAX(Draws!AH38-Line_cap,0))</f>
        <v>0</v>
      </c>
      <c r="AI59" s="18" t="n">
        <f aca="false">AH59-(MAX(Draws!W38-Line_cap,0)+MAX(Draws!AI38-Line_cap,0))</f>
        <v>0</v>
      </c>
      <c r="AJ59" s="18" t="n">
        <f aca="false">AI59-(MAX(Draws!X38-Line_cap,0)+MAX(Draws!AJ38-Line_cap,0))</f>
        <v>0</v>
      </c>
      <c r="AK59" s="18" t="n">
        <f aca="false">AJ59-(MAX(Draws!Y38-Line_cap,0)+MAX(Draws!AK38-Line_cap,0))</f>
        <v>0</v>
      </c>
      <c r="AL59" s="18" t="n">
        <f aca="false">SUMPRODUCT(MIN($B$22:$M$22+B59:M59+N59:Y59))</f>
        <v>436.302038758776</v>
      </c>
      <c r="AM59" s="18" t="n">
        <f aca="false">SUMPRODUCT(MIN($B$22:$M$22+B59:M59))</f>
        <v>436.302038758776</v>
      </c>
      <c r="AN59" s="18" t="n">
        <f aca="false">SUMPRODUCT(MIN($B$22:$M$22+N59:Y59))</f>
        <v>481.950382357786</v>
      </c>
      <c r="AO59" s="18" t="n">
        <f aca="false">SUMPRODUCT(MIN($B$22:$M$22+B59:M59+Z59:AK59))</f>
        <v>436.302038758776</v>
      </c>
      <c r="AP59" s="18" t="n">
        <f aca="false">SUMPRODUCT(MIN($B$23:$M$23+B59:M59+N59:Y59))</f>
        <v>481.427919841395</v>
      </c>
      <c r="AQ59" s="18" t="n">
        <f aca="false">SUMPRODUCT(MIN($B$23:$M$23+B59:M59+Z59:AK59))</f>
        <v>481.427919841395</v>
      </c>
      <c r="AR59" s="13" t="n">
        <f aca="false">IF(Y59&lt;0,1,0)</f>
        <v>0</v>
      </c>
    </row>
    <row r="60" customFormat="false" ht="15" hidden="false" customHeight="false" outlineLevel="0" collapsed="false">
      <c r="A60" s="13" t="n">
        <v>35</v>
      </c>
      <c r="B60" s="18" t="n">
        <f aca="false">Shock_sd*Draws!B39</f>
        <v>-25.930048555162</v>
      </c>
      <c r="C60" s="18" t="n">
        <f aca="false">Persist_a*B60+Shock_sd*Draws!C39</f>
        <v>-52.5524758980451</v>
      </c>
      <c r="D60" s="18" t="n">
        <f aca="false">Persist_a*C60+Shock_sd*Draws!D39</f>
        <v>-61.0917843562081</v>
      </c>
      <c r="E60" s="18" t="n">
        <f aca="false">Persist_a*D60+Shock_sd*Draws!E39</f>
        <v>-18.8917898411091</v>
      </c>
      <c r="F60" s="18" t="n">
        <f aca="false">Persist_a*E60+Shock_sd*Draws!F39</f>
        <v>-44.1175690408686</v>
      </c>
      <c r="G60" s="18" t="n">
        <f aca="false">Persist_a*F60+Shock_sd*Draws!G39</f>
        <v>-24.6822516975055</v>
      </c>
      <c r="H60" s="18" t="n">
        <f aca="false">Persist_a*G60+Shock_sd*Draws!H39</f>
        <v>-70.0933035646402</v>
      </c>
      <c r="I60" s="18" t="n">
        <f aca="false">Persist_a*H60+Shock_sd*Draws!I39</f>
        <v>-11.3665378976094</v>
      </c>
      <c r="J60" s="18" t="n">
        <f aca="false">Persist_a*I60+Shock_sd*Draws!J39</f>
        <v>2.12273997035148</v>
      </c>
      <c r="K60" s="18" t="n">
        <f aca="false">Persist_a*J60+Shock_sd*Draws!K39</f>
        <v>8.9193971004135</v>
      </c>
      <c r="L60" s="18" t="n">
        <f aca="false">Persist_a*K60+Shock_sd*Draws!L39</f>
        <v>-22.6122268277032</v>
      </c>
      <c r="M60" s="18" t="n">
        <f aca="false">Persist_a*L60+Shock_sd*Draws!M39</f>
        <v>38.3948024783407</v>
      </c>
      <c r="N60" s="18" t="n">
        <f aca="false">0-(Draws!N39+Draws!Z39)</f>
        <v>0</v>
      </c>
      <c r="O60" s="18" t="n">
        <f aca="false">N60-(Draws!O39+Draws!AA39)</f>
        <v>0</v>
      </c>
      <c r="P60" s="18" t="n">
        <f aca="false">O60-(Draws!P39+Draws!AB39)</f>
        <v>0</v>
      </c>
      <c r="Q60" s="18" t="n">
        <f aca="false">P60-(Draws!Q39+Draws!AC39)</f>
        <v>0</v>
      </c>
      <c r="R60" s="18" t="n">
        <f aca="false">Q60-(Draws!R39+Draws!AD39)</f>
        <v>0</v>
      </c>
      <c r="S60" s="18" t="n">
        <f aca="false">R60-(Draws!S39+Draws!AE39)</f>
        <v>0</v>
      </c>
      <c r="T60" s="18" t="n">
        <f aca="false">S60-(Draws!T39+Draws!AF39)</f>
        <v>0</v>
      </c>
      <c r="U60" s="18" t="n">
        <f aca="false">T60-(Draws!U39+Draws!AG39)</f>
        <v>0</v>
      </c>
      <c r="V60" s="18" t="n">
        <f aca="false">U60-(Draws!V39+Draws!AH39)</f>
        <v>0</v>
      </c>
      <c r="W60" s="18" t="n">
        <f aca="false">V60-(Draws!W39+Draws!AI39)</f>
        <v>0</v>
      </c>
      <c r="X60" s="18" t="n">
        <f aca="false">W60-(Draws!X39+Draws!AJ39)</f>
        <v>0</v>
      </c>
      <c r="Y60" s="18" t="n">
        <f aca="false">X60-(Draws!Y39+Draws!AK39)</f>
        <v>0</v>
      </c>
      <c r="Z60" s="18" t="n">
        <f aca="false">0-(MAX(Draws!N39-Line_cap,0)+MAX(Draws!Z39-Line_cap,0))</f>
        <v>0</v>
      </c>
      <c r="AA60" s="18" t="n">
        <f aca="false">Z60-(MAX(Draws!O39-Line_cap,0)+MAX(Draws!AA39-Line_cap,0))</f>
        <v>0</v>
      </c>
      <c r="AB60" s="18" t="n">
        <f aca="false">AA60-(MAX(Draws!P39-Line_cap,0)+MAX(Draws!AB39-Line_cap,0))</f>
        <v>0</v>
      </c>
      <c r="AC60" s="18" t="n">
        <f aca="false">AB60-(MAX(Draws!Q39-Line_cap,0)+MAX(Draws!AC39-Line_cap,0))</f>
        <v>0</v>
      </c>
      <c r="AD60" s="18" t="n">
        <f aca="false">AC60-(MAX(Draws!R39-Line_cap,0)+MAX(Draws!AD39-Line_cap,0))</f>
        <v>0</v>
      </c>
      <c r="AE60" s="18" t="n">
        <f aca="false">AD60-(MAX(Draws!S39-Line_cap,0)+MAX(Draws!AE39-Line_cap,0))</f>
        <v>0</v>
      </c>
      <c r="AF60" s="18" t="n">
        <f aca="false">AE60-(MAX(Draws!T39-Line_cap,0)+MAX(Draws!AF39-Line_cap,0))</f>
        <v>0</v>
      </c>
      <c r="AG60" s="18" t="n">
        <f aca="false">AF60-(MAX(Draws!U39-Line_cap,0)+MAX(Draws!AG39-Line_cap,0))</f>
        <v>0</v>
      </c>
      <c r="AH60" s="18" t="n">
        <f aca="false">AG60-(MAX(Draws!V39-Line_cap,0)+MAX(Draws!AH39-Line_cap,0))</f>
        <v>0</v>
      </c>
      <c r="AI60" s="18" t="n">
        <f aca="false">AH60-(MAX(Draws!W39-Line_cap,0)+MAX(Draws!AI39-Line_cap,0))</f>
        <v>0</v>
      </c>
      <c r="AJ60" s="18" t="n">
        <f aca="false">AI60-(MAX(Draws!X39-Line_cap,0)+MAX(Draws!AJ39-Line_cap,0))</f>
        <v>0</v>
      </c>
      <c r="AK60" s="18" t="n">
        <f aca="false">AJ60-(MAX(Draws!Y39-Line_cap,0)+MAX(Draws!AK39-Line_cap,0))</f>
        <v>0</v>
      </c>
      <c r="AL60" s="18" t="n">
        <f aca="false">SUMPRODUCT(MIN($B$22:$M$22+B60:M60+N60:Y60))</f>
        <v>411.857078793145</v>
      </c>
      <c r="AM60" s="18" t="n">
        <f aca="false">SUMPRODUCT(MIN($B$22:$M$22+B60:M60))</f>
        <v>411.857078793145</v>
      </c>
      <c r="AN60" s="18" t="n">
        <f aca="false">SUMPRODUCT(MIN($B$22:$M$22+N60:Y60))</f>
        <v>481.950382357786</v>
      </c>
      <c r="AO60" s="18" t="n">
        <f aca="false">SUMPRODUCT(MIN($B$22:$M$22+B60:M60+Z60:AK60))</f>
        <v>411.857078793145</v>
      </c>
      <c r="AP60" s="18" t="n">
        <f aca="false">SUMPRODUCT(MIN($B$23:$M$23+B60:M60+N60:Y60))</f>
        <v>461.035721656246</v>
      </c>
      <c r="AQ60" s="18" t="n">
        <f aca="false">SUMPRODUCT(MIN($B$23:$M$23+B60:M60+Z60:AK60))</f>
        <v>461.035721656246</v>
      </c>
      <c r="AR60" s="13" t="n">
        <f aca="false">IF(Y60&lt;0,1,0)</f>
        <v>0</v>
      </c>
    </row>
    <row r="61" customFormat="false" ht="15" hidden="false" customHeight="false" outlineLevel="0" collapsed="false">
      <c r="A61" s="13" t="n">
        <v>36</v>
      </c>
      <c r="B61" s="18" t="n">
        <f aca="false">Shock_sd*Draws!B40</f>
        <v>77.5637810452834</v>
      </c>
      <c r="C61" s="18" t="n">
        <f aca="false">Persist_a*B61+Shock_sd*Draws!C40</f>
        <v>100.750323981927</v>
      </c>
      <c r="D61" s="18" t="n">
        <f aca="false">Persist_a*C61+Shock_sd*Draws!D40</f>
        <v>101.425368970698</v>
      </c>
      <c r="E61" s="18" t="n">
        <f aca="false">Persist_a*D61+Shock_sd*Draws!E40</f>
        <v>78.3238781031345</v>
      </c>
      <c r="F61" s="18" t="n">
        <f aca="false">Persist_a*E61+Shock_sd*Draws!F40</f>
        <v>32.2860521338158</v>
      </c>
      <c r="G61" s="18" t="n">
        <f aca="false">Persist_a*F61+Shock_sd*Draws!G40</f>
        <v>22.1669167888141</v>
      </c>
      <c r="H61" s="18" t="n">
        <f aca="false">Persist_a*G61+Shock_sd*Draws!H40</f>
        <v>16.6137990989897</v>
      </c>
      <c r="I61" s="18" t="n">
        <f aca="false">Persist_a*H61+Shock_sd*Draws!I40</f>
        <v>80.1570195559373</v>
      </c>
      <c r="J61" s="18" t="n">
        <f aca="false">Persist_a*I61+Shock_sd*Draws!J40</f>
        <v>63.3765238947398</v>
      </c>
      <c r="K61" s="18" t="n">
        <f aca="false">Persist_a*J61+Shock_sd*Draws!K40</f>
        <v>34.9544365530524</v>
      </c>
      <c r="L61" s="18" t="n">
        <f aca="false">Persist_a*K61+Shock_sd*Draws!L40</f>
        <v>26.3193971048791</v>
      </c>
      <c r="M61" s="18" t="n">
        <f aca="false">Persist_a*L61+Shock_sd*Draws!M40</f>
        <v>44.2815043313324</v>
      </c>
      <c r="N61" s="18" t="n">
        <f aca="false">0-(Draws!N40+Draws!Z40)</f>
        <v>0</v>
      </c>
      <c r="O61" s="18" t="n">
        <f aca="false">N61-(Draws!O40+Draws!AA40)</f>
        <v>0</v>
      </c>
      <c r="P61" s="18" t="n">
        <f aca="false">O61-(Draws!P40+Draws!AB40)</f>
        <v>0</v>
      </c>
      <c r="Q61" s="18" t="n">
        <f aca="false">P61-(Draws!Q40+Draws!AC40)</f>
        <v>0</v>
      </c>
      <c r="R61" s="18" t="n">
        <f aca="false">Q61-(Draws!R40+Draws!AD40)</f>
        <v>0</v>
      </c>
      <c r="S61" s="18" t="n">
        <f aca="false">R61-(Draws!S40+Draws!AE40)</f>
        <v>0</v>
      </c>
      <c r="T61" s="18" t="n">
        <f aca="false">S61-(Draws!T40+Draws!AF40)</f>
        <v>0</v>
      </c>
      <c r="U61" s="18" t="n">
        <f aca="false">T61-(Draws!U40+Draws!AG40)</f>
        <v>0</v>
      </c>
      <c r="V61" s="18" t="n">
        <f aca="false">U61-(Draws!V40+Draws!AH40)</f>
        <v>0</v>
      </c>
      <c r="W61" s="18" t="n">
        <f aca="false">V61-(Draws!W40+Draws!AI40)</f>
        <v>0</v>
      </c>
      <c r="X61" s="18" t="n">
        <f aca="false">W61-(Draws!X40+Draws!AJ40)</f>
        <v>0</v>
      </c>
      <c r="Y61" s="18" t="n">
        <f aca="false">X61-(Draws!Y40+Draws!AK40)</f>
        <v>0</v>
      </c>
      <c r="Z61" s="18" t="n">
        <f aca="false">0-(MAX(Draws!N40-Line_cap,0)+MAX(Draws!Z40-Line_cap,0))</f>
        <v>0</v>
      </c>
      <c r="AA61" s="18" t="n">
        <f aca="false">Z61-(MAX(Draws!O40-Line_cap,0)+MAX(Draws!AA40-Line_cap,0))</f>
        <v>0</v>
      </c>
      <c r="AB61" s="18" t="n">
        <f aca="false">AA61-(MAX(Draws!P40-Line_cap,0)+MAX(Draws!AB40-Line_cap,0))</f>
        <v>0</v>
      </c>
      <c r="AC61" s="18" t="n">
        <f aca="false">AB61-(MAX(Draws!Q40-Line_cap,0)+MAX(Draws!AC40-Line_cap,0))</f>
        <v>0</v>
      </c>
      <c r="AD61" s="18" t="n">
        <f aca="false">AC61-(MAX(Draws!R40-Line_cap,0)+MAX(Draws!AD40-Line_cap,0))</f>
        <v>0</v>
      </c>
      <c r="AE61" s="18" t="n">
        <f aca="false">AD61-(MAX(Draws!S40-Line_cap,0)+MAX(Draws!AE40-Line_cap,0))</f>
        <v>0</v>
      </c>
      <c r="AF61" s="18" t="n">
        <f aca="false">AE61-(MAX(Draws!T40-Line_cap,0)+MAX(Draws!AF40-Line_cap,0))</f>
        <v>0</v>
      </c>
      <c r="AG61" s="18" t="n">
        <f aca="false">AF61-(MAX(Draws!U40-Line_cap,0)+MAX(Draws!AG40-Line_cap,0))</f>
        <v>0</v>
      </c>
      <c r="AH61" s="18" t="n">
        <f aca="false">AG61-(MAX(Draws!V40-Line_cap,0)+MAX(Draws!AH40-Line_cap,0))</f>
        <v>0</v>
      </c>
      <c r="AI61" s="18" t="n">
        <f aca="false">AH61-(MAX(Draws!W40-Line_cap,0)+MAX(Draws!AI40-Line_cap,0))</f>
        <v>0</v>
      </c>
      <c r="AJ61" s="18" t="n">
        <f aca="false">AI61-(MAX(Draws!X40-Line_cap,0)+MAX(Draws!AJ40-Line_cap,0))</f>
        <v>0</v>
      </c>
      <c r="AK61" s="18" t="n">
        <f aca="false">AJ61-(MAX(Draws!Y40-Line_cap,0)+MAX(Draws!AK40-Line_cap,0))</f>
        <v>0</v>
      </c>
      <c r="AL61" s="18" t="n">
        <f aca="false">SUMPRODUCT(MIN($B$22:$M$22+B61:M61+N61:Y61))</f>
        <v>498.564181456775</v>
      </c>
      <c r="AM61" s="18" t="n">
        <f aca="false">SUMPRODUCT(MIN($B$22:$M$22+B61:M61))</f>
        <v>498.564181456775</v>
      </c>
      <c r="AN61" s="18" t="n">
        <f aca="false">SUMPRODUCT(MIN($B$22:$M$22+N61:Y61))</f>
        <v>481.950382357786</v>
      </c>
      <c r="AO61" s="18" t="n">
        <f aca="false">SUMPRODUCT(MIN($B$22:$M$22+B61:M61+Z61:AK61))</f>
        <v>498.564181456775</v>
      </c>
      <c r="AP61" s="18" t="n">
        <f aca="false">SUMPRODUCT(MIN($B$23:$M$23+B61:M61+N61:Y61))</f>
        <v>547.742824319876</v>
      </c>
      <c r="AQ61" s="18" t="n">
        <f aca="false">SUMPRODUCT(MIN($B$23:$M$23+B61:M61+Z61:AK61))</f>
        <v>547.742824319876</v>
      </c>
      <c r="AR61" s="13" t="n">
        <f aca="false">IF(Y61&lt;0,1,0)</f>
        <v>0</v>
      </c>
    </row>
    <row r="62" customFormat="false" ht="15" hidden="false" customHeight="false" outlineLevel="0" collapsed="false">
      <c r="A62" s="13" t="n">
        <v>37</v>
      </c>
      <c r="B62" s="18" t="n">
        <f aca="false">Shock_sd*Draws!B41</f>
        <v>77.8471000514289</v>
      </c>
      <c r="C62" s="18" t="n">
        <f aca="false">Persist_a*B62+Shock_sd*Draws!C41</f>
        <v>11.7906320810519</v>
      </c>
      <c r="D62" s="18" t="n">
        <f aca="false">Persist_a*C62+Shock_sd*Draws!D41</f>
        <v>33.4671062604534</v>
      </c>
      <c r="E62" s="18" t="n">
        <f aca="false">Persist_a*D62+Shock_sd*Draws!E41</f>
        <v>-5.87810441881331</v>
      </c>
      <c r="F62" s="18" t="n">
        <f aca="false">Persist_a*E62+Shock_sd*Draws!F41</f>
        <v>-50.9898007712644</v>
      </c>
      <c r="G62" s="18" t="n">
        <f aca="false">Persist_a*F62+Shock_sd*Draws!G41</f>
        <v>-97.8262443519471</v>
      </c>
      <c r="H62" s="18" t="n">
        <f aca="false">Persist_a*G62+Shock_sd*Draws!H41</f>
        <v>-111.288750843852</v>
      </c>
      <c r="I62" s="18" t="n">
        <f aca="false">Persist_a*H62+Shock_sd*Draws!I41</f>
        <v>-72.8233125380799</v>
      </c>
      <c r="J62" s="18" t="n">
        <f aca="false">Persist_a*I62+Shock_sd*Draws!J41</f>
        <v>-46.0953568271202</v>
      </c>
      <c r="K62" s="18" t="n">
        <f aca="false">Persist_a*J62+Shock_sd*Draws!K41</f>
        <v>-95.0715024913365</v>
      </c>
      <c r="L62" s="18" t="n">
        <f aca="false">Persist_a*K62+Shock_sd*Draws!L41</f>
        <v>-108.622067031437</v>
      </c>
      <c r="M62" s="18" t="n">
        <f aca="false">Persist_a*L62+Shock_sd*Draws!M41</f>
        <v>-165.285402360458</v>
      </c>
      <c r="N62" s="18" t="n">
        <f aca="false">0-(Draws!N41+Draws!Z41)</f>
        <v>0</v>
      </c>
      <c r="O62" s="18" t="n">
        <f aca="false">N62-(Draws!O41+Draws!AA41)</f>
        <v>0</v>
      </c>
      <c r="P62" s="18" t="n">
        <f aca="false">O62-(Draws!P41+Draws!AB41)</f>
        <v>0</v>
      </c>
      <c r="Q62" s="18" t="n">
        <f aca="false">P62-(Draws!Q41+Draws!AC41)</f>
        <v>0</v>
      </c>
      <c r="R62" s="18" t="n">
        <f aca="false">Q62-(Draws!R41+Draws!AD41)</f>
        <v>0</v>
      </c>
      <c r="S62" s="18" t="n">
        <f aca="false">R62-(Draws!S41+Draws!AE41)</f>
        <v>0</v>
      </c>
      <c r="T62" s="18" t="n">
        <f aca="false">S62-(Draws!T41+Draws!AF41)</f>
        <v>0</v>
      </c>
      <c r="U62" s="18" t="n">
        <f aca="false">T62-(Draws!U41+Draws!AG41)</f>
        <v>0</v>
      </c>
      <c r="V62" s="18" t="n">
        <f aca="false">U62-(Draws!V41+Draws!AH41)</f>
        <v>0</v>
      </c>
      <c r="W62" s="18" t="n">
        <f aca="false">V62-(Draws!W41+Draws!AI41)</f>
        <v>0</v>
      </c>
      <c r="X62" s="18" t="n">
        <f aca="false">W62-(Draws!X41+Draws!AJ41)</f>
        <v>0</v>
      </c>
      <c r="Y62" s="18" t="n">
        <f aca="false">X62-(Draws!Y41+Draws!AK41)</f>
        <v>0</v>
      </c>
      <c r="Z62" s="18" t="n">
        <f aca="false">0-(MAX(Draws!N41-Line_cap,0)+MAX(Draws!Z41-Line_cap,0))</f>
        <v>0</v>
      </c>
      <c r="AA62" s="18" t="n">
        <f aca="false">Z62-(MAX(Draws!O41-Line_cap,0)+MAX(Draws!AA41-Line_cap,0))</f>
        <v>0</v>
      </c>
      <c r="AB62" s="18" t="n">
        <f aca="false">AA62-(MAX(Draws!P41-Line_cap,0)+MAX(Draws!AB41-Line_cap,0))</f>
        <v>0</v>
      </c>
      <c r="AC62" s="18" t="n">
        <f aca="false">AB62-(MAX(Draws!Q41-Line_cap,0)+MAX(Draws!AC41-Line_cap,0))</f>
        <v>0</v>
      </c>
      <c r="AD62" s="18" t="n">
        <f aca="false">AC62-(MAX(Draws!R41-Line_cap,0)+MAX(Draws!AD41-Line_cap,0))</f>
        <v>0</v>
      </c>
      <c r="AE62" s="18" t="n">
        <f aca="false">AD62-(MAX(Draws!S41-Line_cap,0)+MAX(Draws!AE41-Line_cap,0))</f>
        <v>0</v>
      </c>
      <c r="AF62" s="18" t="n">
        <f aca="false">AE62-(MAX(Draws!T41-Line_cap,0)+MAX(Draws!AF41-Line_cap,0))</f>
        <v>0</v>
      </c>
      <c r="AG62" s="18" t="n">
        <f aca="false">AF62-(MAX(Draws!U41-Line_cap,0)+MAX(Draws!AG41-Line_cap,0))</f>
        <v>0</v>
      </c>
      <c r="AH62" s="18" t="n">
        <f aca="false">AG62-(MAX(Draws!V41-Line_cap,0)+MAX(Draws!AH41-Line_cap,0))</f>
        <v>0</v>
      </c>
      <c r="AI62" s="18" t="n">
        <f aca="false">AH62-(MAX(Draws!W41-Line_cap,0)+MAX(Draws!AI41-Line_cap,0))</f>
        <v>0</v>
      </c>
      <c r="AJ62" s="18" t="n">
        <f aca="false">AI62-(MAX(Draws!X41-Line_cap,0)+MAX(Draws!AJ41-Line_cap,0))</f>
        <v>0</v>
      </c>
      <c r="AK62" s="18" t="n">
        <f aca="false">AJ62-(MAX(Draws!Y41-Line_cap,0)+MAX(Draws!AK41-Line_cap,0))</f>
        <v>0</v>
      </c>
      <c r="AL62" s="18" t="n">
        <f aca="false">SUMPRODUCT(MIN($B$22:$M$22+B62:M62+N62:Y62))</f>
        <v>345.138645316502</v>
      </c>
      <c r="AM62" s="18" t="n">
        <f aca="false">SUMPRODUCT(MIN($B$22:$M$22+B62:M62))</f>
        <v>345.138645316502</v>
      </c>
      <c r="AN62" s="18" t="n">
        <f aca="false">SUMPRODUCT(MIN($B$22:$M$22+N62:Y62))</f>
        <v>481.950382357786</v>
      </c>
      <c r="AO62" s="18" t="n">
        <f aca="false">SUMPRODUCT(MIN($B$22:$M$22+B62:M62+Z62:AK62))</f>
        <v>345.138645316502</v>
      </c>
      <c r="AP62" s="18" t="n">
        <f aca="false">SUMPRODUCT(MIN($B$23:$M$23+B62:M62+N62:Y62))</f>
        <v>390.264526399122</v>
      </c>
      <c r="AQ62" s="18" t="n">
        <f aca="false">SUMPRODUCT(MIN($B$23:$M$23+B62:M62+Z62:AK62))</f>
        <v>390.264526399122</v>
      </c>
      <c r="AR62" s="13" t="n">
        <f aca="false">IF(Y62&lt;0,1,0)</f>
        <v>0</v>
      </c>
    </row>
    <row r="63" customFormat="false" ht="15" hidden="false" customHeight="false" outlineLevel="0" collapsed="false">
      <c r="A63" s="13" t="n">
        <v>38</v>
      </c>
      <c r="B63" s="18" t="n">
        <f aca="false">Shock_sd*Draws!B42</f>
        <v>-43.1365958555688</v>
      </c>
      <c r="C63" s="18" t="n">
        <f aca="false">Persist_a*B63+Shock_sd*Draws!C42</f>
        <v>-52.8536027340639</v>
      </c>
      <c r="D63" s="18" t="n">
        <f aca="false">Persist_a*C63+Shock_sd*Draws!D42</f>
        <v>-72.9214575532752</v>
      </c>
      <c r="E63" s="18" t="n">
        <f aca="false">Persist_a*D63+Shock_sd*Draws!E42</f>
        <v>-64.5328353610506</v>
      </c>
      <c r="F63" s="18" t="n">
        <f aca="false">Persist_a*E63+Shock_sd*Draws!F42</f>
        <v>21.6616690284669</v>
      </c>
      <c r="G63" s="18" t="n">
        <f aca="false">Persist_a*F63+Shock_sd*Draws!G42</f>
        <v>51.9010913341759</v>
      </c>
      <c r="H63" s="18" t="n">
        <f aca="false">Persist_a*G63+Shock_sd*Draws!H42</f>
        <v>-4.49639729077826</v>
      </c>
      <c r="I63" s="18" t="n">
        <f aca="false">Persist_a*H63+Shock_sd*Draws!I42</f>
        <v>-84.1358250022248</v>
      </c>
      <c r="J63" s="18" t="n">
        <f aca="false">Persist_a*I63+Shock_sd*Draws!J42</f>
        <v>-96.6087764307962</v>
      </c>
      <c r="K63" s="18" t="n">
        <f aca="false">Persist_a*J63+Shock_sd*Draws!K42</f>
        <v>-26.9565812358085</v>
      </c>
      <c r="L63" s="18" t="n">
        <f aca="false">Persist_a*K63+Shock_sd*Draws!L42</f>
        <v>-23.4334858651421</v>
      </c>
      <c r="M63" s="18" t="n">
        <f aca="false">Persist_a*L63+Shock_sd*Draws!M42</f>
        <v>-64.20305912848</v>
      </c>
      <c r="N63" s="18" t="n">
        <f aca="false">0-(Draws!N42+Draws!Z42)</f>
        <v>0</v>
      </c>
      <c r="O63" s="18" t="n">
        <f aca="false">N63-(Draws!O42+Draws!AA42)</f>
        <v>0</v>
      </c>
      <c r="P63" s="18" t="n">
        <f aca="false">O63-(Draws!P42+Draws!AB42)</f>
        <v>0</v>
      </c>
      <c r="Q63" s="18" t="n">
        <f aca="false">P63-(Draws!Q42+Draws!AC42)</f>
        <v>0</v>
      </c>
      <c r="R63" s="18" t="n">
        <f aca="false">Q63-(Draws!R42+Draws!AD42)</f>
        <v>0</v>
      </c>
      <c r="S63" s="18" t="n">
        <f aca="false">R63-(Draws!S42+Draws!AE42)</f>
        <v>0</v>
      </c>
      <c r="T63" s="18" t="n">
        <f aca="false">S63-(Draws!T42+Draws!AF42)</f>
        <v>0</v>
      </c>
      <c r="U63" s="18" t="n">
        <f aca="false">T63-(Draws!U42+Draws!AG42)</f>
        <v>0</v>
      </c>
      <c r="V63" s="18" t="n">
        <f aca="false">U63-(Draws!V42+Draws!AH42)</f>
        <v>0</v>
      </c>
      <c r="W63" s="18" t="n">
        <f aca="false">V63-(Draws!W42+Draws!AI42)</f>
        <v>0</v>
      </c>
      <c r="X63" s="18" t="n">
        <f aca="false">W63-(Draws!X42+Draws!AJ42)</f>
        <v>0</v>
      </c>
      <c r="Y63" s="18" t="n">
        <f aca="false">X63-(Draws!Y42+Draws!AK42)</f>
        <v>0</v>
      </c>
      <c r="Z63" s="18" t="n">
        <f aca="false">0-(MAX(Draws!N42-Line_cap,0)+MAX(Draws!Z42-Line_cap,0))</f>
        <v>0</v>
      </c>
      <c r="AA63" s="18" t="n">
        <f aca="false">Z63-(MAX(Draws!O42-Line_cap,0)+MAX(Draws!AA42-Line_cap,0))</f>
        <v>0</v>
      </c>
      <c r="AB63" s="18" t="n">
        <f aca="false">AA63-(MAX(Draws!P42-Line_cap,0)+MAX(Draws!AB42-Line_cap,0))</f>
        <v>0</v>
      </c>
      <c r="AC63" s="18" t="n">
        <f aca="false">AB63-(MAX(Draws!Q42-Line_cap,0)+MAX(Draws!AC42-Line_cap,0))</f>
        <v>0</v>
      </c>
      <c r="AD63" s="18" t="n">
        <f aca="false">AC63-(MAX(Draws!R42-Line_cap,0)+MAX(Draws!AD42-Line_cap,0))</f>
        <v>0</v>
      </c>
      <c r="AE63" s="18" t="n">
        <f aca="false">AD63-(MAX(Draws!S42-Line_cap,0)+MAX(Draws!AE42-Line_cap,0))</f>
        <v>0</v>
      </c>
      <c r="AF63" s="18" t="n">
        <f aca="false">AE63-(MAX(Draws!T42-Line_cap,0)+MAX(Draws!AF42-Line_cap,0))</f>
        <v>0</v>
      </c>
      <c r="AG63" s="18" t="n">
        <f aca="false">AF63-(MAX(Draws!U42-Line_cap,0)+MAX(Draws!AG42-Line_cap,0))</f>
        <v>0</v>
      </c>
      <c r="AH63" s="18" t="n">
        <f aca="false">AG63-(MAX(Draws!V42-Line_cap,0)+MAX(Draws!AH42-Line_cap,0))</f>
        <v>0</v>
      </c>
      <c r="AI63" s="18" t="n">
        <f aca="false">AH63-(MAX(Draws!W42-Line_cap,0)+MAX(Draws!AI42-Line_cap,0))</f>
        <v>0</v>
      </c>
      <c r="AJ63" s="18" t="n">
        <f aca="false">AI63-(MAX(Draws!X42-Line_cap,0)+MAX(Draws!AJ42-Line_cap,0))</f>
        <v>0</v>
      </c>
      <c r="AK63" s="18" t="n">
        <f aca="false">AJ63-(MAX(Draws!Y42-Line_cap,0)+MAX(Draws!AK42-Line_cap,0))</f>
        <v>0</v>
      </c>
      <c r="AL63" s="18" t="n">
        <f aca="false">SUMPRODUCT(MIN($B$22:$M$22+B63:M63+N63:Y63))</f>
        <v>391.5890049866</v>
      </c>
      <c r="AM63" s="18" t="n">
        <f aca="false">SUMPRODUCT(MIN($B$22:$M$22+B63:M63))</f>
        <v>391.5890049866</v>
      </c>
      <c r="AN63" s="18" t="n">
        <f aca="false">SUMPRODUCT(MIN($B$22:$M$22+N63:Y63))</f>
        <v>481.950382357786</v>
      </c>
      <c r="AO63" s="18" t="n">
        <f aca="false">SUMPRODUCT(MIN($B$22:$M$22+B63:M63+Z63:AK63))</f>
        <v>391.5890049866</v>
      </c>
      <c r="AP63" s="18" t="n">
        <f aca="false">SUMPRODUCT(MIN($B$23:$M$23+B63:M63+N63:Y63))</f>
        <v>440.832332150821</v>
      </c>
      <c r="AQ63" s="18" t="n">
        <f aca="false">SUMPRODUCT(MIN($B$23:$M$23+B63:M63+Z63:AK63))</f>
        <v>440.832332150821</v>
      </c>
      <c r="AR63" s="13" t="n">
        <f aca="false">IF(Y63&lt;0,1,0)</f>
        <v>0</v>
      </c>
    </row>
    <row r="64" customFormat="false" ht="15" hidden="false" customHeight="false" outlineLevel="0" collapsed="false">
      <c r="A64" s="13" t="n">
        <v>39</v>
      </c>
      <c r="B64" s="18" t="n">
        <f aca="false">Shock_sd*Draws!B43</f>
        <v>-123.256040763868</v>
      </c>
      <c r="C64" s="18" t="n">
        <f aca="false">Persist_a*B64+Shock_sd*Draws!C43</f>
        <v>-70.946162509697</v>
      </c>
      <c r="D64" s="18" t="n">
        <f aca="false">Persist_a*C64+Shock_sd*Draws!D43</f>
        <v>-28.1384318108654</v>
      </c>
      <c r="E64" s="18" t="n">
        <f aca="false">Persist_a*D64+Shock_sd*Draws!E43</f>
        <v>-39.6523880707568</v>
      </c>
      <c r="F64" s="18" t="n">
        <f aca="false">Persist_a*E64+Shock_sd*Draws!F43</f>
        <v>-80.4441242734618</v>
      </c>
      <c r="G64" s="18" t="n">
        <f aca="false">Persist_a*F64+Shock_sd*Draws!G43</f>
        <v>-82.7641547347761</v>
      </c>
      <c r="H64" s="18" t="n">
        <f aca="false">Persist_a*G64+Shock_sd*Draws!H43</f>
        <v>-48.0905773281891</v>
      </c>
      <c r="I64" s="18" t="n">
        <f aca="false">Persist_a*H64+Shock_sd*Draws!I43</f>
        <v>-80.574369502807</v>
      </c>
      <c r="J64" s="18" t="n">
        <f aca="false">Persist_a*I64+Shock_sd*Draws!J43</f>
        <v>-111.728329198888</v>
      </c>
      <c r="K64" s="18" t="n">
        <f aca="false">Persist_a*J64+Shock_sd*Draws!K43</f>
        <v>-61.4065418718685</v>
      </c>
      <c r="L64" s="18" t="n">
        <f aca="false">Persist_a*K64+Shock_sd*Draws!L43</f>
        <v>-18.3914216389601</v>
      </c>
      <c r="M64" s="18" t="n">
        <f aca="false">Persist_a*L64+Shock_sd*Draws!M43</f>
        <v>-20.7604121590049</v>
      </c>
      <c r="N64" s="18" t="n">
        <f aca="false">0-(Draws!N43+Draws!Z43)</f>
        <v>0</v>
      </c>
      <c r="O64" s="18" t="n">
        <f aca="false">N64-(Draws!O43+Draws!AA43)</f>
        <v>0</v>
      </c>
      <c r="P64" s="18" t="n">
        <f aca="false">O64-(Draws!P43+Draws!AB43)</f>
        <v>0</v>
      </c>
      <c r="Q64" s="18" t="n">
        <f aca="false">P64-(Draws!Q43+Draws!AC43)</f>
        <v>0</v>
      </c>
      <c r="R64" s="18" t="n">
        <f aca="false">Q64-(Draws!R43+Draws!AD43)</f>
        <v>0</v>
      </c>
      <c r="S64" s="18" t="n">
        <f aca="false">R64-(Draws!S43+Draws!AE43)</f>
        <v>0</v>
      </c>
      <c r="T64" s="18" t="n">
        <f aca="false">S64-(Draws!T43+Draws!AF43)</f>
        <v>0</v>
      </c>
      <c r="U64" s="18" t="n">
        <f aca="false">T64-(Draws!U43+Draws!AG43)</f>
        <v>0</v>
      </c>
      <c r="V64" s="18" t="n">
        <f aca="false">U64-(Draws!V43+Draws!AH43)</f>
        <v>0</v>
      </c>
      <c r="W64" s="18" t="n">
        <f aca="false">V64-(Draws!W43+Draws!AI43)</f>
        <v>0</v>
      </c>
      <c r="X64" s="18" t="n">
        <f aca="false">W64-(Draws!X43+Draws!AJ43)</f>
        <v>0</v>
      </c>
      <c r="Y64" s="18" t="n">
        <f aca="false">X64-(Draws!Y43+Draws!AK43)</f>
        <v>0</v>
      </c>
      <c r="Z64" s="18" t="n">
        <f aca="false">0-(MAX(Draws!N43-Line_cap,0)+MAX(Draws!Z43-Line_cap,0))</f>
        <v>0</v>
      </c>
      <c r="AA64" s="18" t="n">
        <f aca="false">Z64-(MAX(Draws!O43-Line_cap,0)+MAX(Draws!AA43-Line_cap,0))</f>
        <v>0</v>
      </c>
      <c r="AB64" s="18" t="n">
        <f aca="false">AA64-(MAX(Draws!P43-Line_cap,0)+MAX(Draws!AB43-Line_cap,0))</f>
        <v>0</v>
      </c>
      <c r="AC64" s="18" t="n">
        <f aca="false">AB64-(MAX(Draws!Q43-Line_cap,0)+MAX(Draws!AC43-Line_cap,0))</f>
        <v>0</v>
      </c>
      <c r="AD64" s="18" t="n">
        <f aca="false">AC64-(MAX(Draws!R43-Line_cap,0)+MAX(Draws!AD43-Line_cap,0))</f>
        <v>0</v>
      </c>
      <c r="AE64" s="18" t="n">
        <f aca="false">AD64-(MAX(Draws!S43-Line_cap,0)+MAX(Draws!AE43-Line_cap,0))</f>
        <v>0</v>
      </c>
      <c r="AF64" s="18" t="n">
        <f aca="false">AE64-(MAX(Draws!T43-Line_cap,0)+MAX(Draws!AF43-Line_cap,0))</f>
        <v>0</v>
      </c>
      <c r="AG64" s="18" t="n">
        <f aca="false">AF64-(MAX(Draws!U43-Line_cap,0)+MAX(Draws!AG43-Line_cap,0))</f>
        <v>0</v>
      </c>
      <c r="AH64" s="18" t="n">
        <f aca="false">AG64-(MAX(Draws!V43-Line_cap,0)+MAX(Draws!AH43-Line_cap,0))</f>
        <v>0</v>
      </c>
      <c r="AI64" s="18" t="n">
        <f aca="false">AH64-(MAX(Draws!W43-Line_cap,0)+MAX(Draws!AI43-Line_cap,0))</f>
        <v>0</v>
      </c>
      <c r="AJ64" s="18" t="n">
        <f aca="false">AI64-(MAX(Draws!X43-Line_cap,0)+MAX(Draws!AJ43-Line_cap,0))</f>
        <v>0</v>
      </c>
      <c r="AK64" s="18" t="n">
        <f aca="false">AJ64-(MAX(Draws!Y43-Line_cap,0)+MAX(Draws!AK43-Line_cap,0))</f>
        <v>0</v>
      </c>
      <c r="AL64" s="18" t="n">
        <f aca="false">SUMPRODUCT(MIN($B$22:$M$22+B64:M64+N64:Y64))</f>
        <v>376.469452218508</v>
      </c>
      <c r="AM64" s="18" t="n">
        <f aca="false">SUMPRODUCT(MIN($B$22:$M$22+B64:M64))</f>
        <v>376.469452218508</v>
      </c>
      <c r="AN64" s="18" t="n">
        <f aca="false">SUMPRODUCT(MIN($B$22:$M$22+N64:Y64))</f>
        <v>481.950382357786</v>
      </c>
      <c r="AO64" s="18" t="n">
        <f aca="false">SUMPRODUCT(MIN($B$22:$M$22+B64:M64+Z64:AK64))</f>
        <v>376.469452218508</v>
      </c>
      <c r="AP64" s="18" t="n">
        <f aca="false">SUMPRODUCT(MIN($B$23:$M$23+B64:M64+N64:Y64))</f>
        <v>425.712779382728</v>
      </c>
      <c r="AQ64" s="18" t="n">
        <f aca="false">SUMPRODUCT(MIN($B$23:$M$23+B64:M64+Z64:AK64))</f>
        <v>425.712779382728</v>
      </c>
      <c r="AR64" s="13" t="n">
        <f aca="false">IF(Y64&lt;0,1,0)</f>
        <v>0</v>
      </c>
    </row>
    <row r="65" customFormat="false" ht="15" hidden="false" customHeight="false" outlineLevel="0" collapsed="false">
      <c r="A65" s="13" t="n">
        <v>40</v>
      </c>
      <c r="B65" s="18" t="n">
        <f aca="false">Shock_sd*Draws!B44</f>
        <v>-61.7591378403925</v>
      </c>
      <c r="C65" s="18" t="n">
        <f aca="false">Persist_a*B65+Shock_sd*Draws!C44</f>
        <v>-35.8762234139808</v>
      </c>
      <c r="D65" s="18" t="n">
        <f aca="false">Persist_a*C65+Shock_sd*Draws!D44</f>
        <v>-131.619714531108</v>
      </c>
      <c r="E65" s="18" t="n">
        <f aca="false">Persist_a*D65+Shock_sd*Draws!E44</f>
        <v>-152.918022005111</v>
      </c>
      <c r="F65" s="18" t="n">
        <f aca="false">Persist_a*E65+Shock_sd*Draws!F44</f>
        <v>-73.3793031873505</v>
      </c>
      <c r="G65" s="18" t="n">
        <f aca="false">Persist_a*F65+Shock_sd*Draws!G44</f>
        <v>-87.54754684966</v>
      </c>
      <c r="H65" s="18" t="n">
        <f aca="false">Persist_a*G65+Shock_sd*Draws!H44</f>
        <v>-86.0807364147665</v>
      </c>
      <c r="I65" s="18" t="n">
        <f aca="false">Persist_a*H65+Shock_sd*Draws!I44</f>
        <v>-51.6420081189535</v>
      </c>
      <c r="J65" s="18" t="n">
        <f aca="false">Persist_a*I65+Shock_sd*Draws!J44</f>
        <v>11.1243871015455</v>
      </c>
      <c r="K65" s="18" t="n">
        <f aca="false">Persist_a*J65+Shock_sd*Draws!K44</f>
        <v>-20.5186080885268</v>
      </c>
      <c r="L65" s="18" t="n">
        <f aca="false">Persist_a*K65+Shock_sd*Draws!L44</f>
        <v>16.0226420229894</v>
      </c>
      <c r="M65" s="18" t="n">
        <f aca="false">Persist_a*L65+Shock_sd*Draws!M44</f>
        <v>-29.9372865045313</v>
      </c>
      <c r="N65" s="18" t="n">
        <f aca="false">0-(Draws!N44+Draws!Z44)</f>
        <v>0</v>
      </c>
      <c r="O65" s="18" t="n">
        <f aca="false">N65-(Draws!O44+Draws!AA44)</f>
        <v>0</v>
      </c>
      <c r="P65" s="18" t="n">
        <f aca="false">O65-(Draws!P44+Draws!AB44)</f>
        <v>0</v>
      </c>
      <c r="Q65" s="18" t="n">
        <f aca="false">P65-(Draws!Q44+Draws!AC44)</f>
        <v>0</v>
      </c>
      <c r="R65" s="18" t="n">
        <f aca="false">Q65-(Draws!R44+Draws!AD44)</f>
        <v>0</v>
      </c>
      <c r="S65" s="18" t="n">
        <f aca="false">R65-(Draws!S44+Draws!AE44)</f>
        <v>0</v>
      </c>
      <c r="T65" s="18" t="n">
        <f aca="false">S65-(Draws!T44+Draws!AF44)</f>
        <v>0</v>
      </c>
      <c r="U65" s="18" t="n">
        <f aca="false">T65-(Draws!U44+Draws!AG44)</f>
        <v>0</v>
      </c>
      <c r="V65" s="18" t="n">
        <f aca="false">U65-(Draws!V44+Draws!AH44)</f>
        <v>0</v>
      </c>
      <c r="W65" s="18" t="n">
        <f aca="false">V65-(Draws!W44+Draws!AI44)</f>
        <v>0</v>
      </c>
      <c r="X65" s="18" t="n">
        <f aca="false">W65-(Draws!X44+Draws!AJ44)</f>
        <v>0</v>
      </c>
      <c r="Y65" s="18" t="n">
        <f aca="false">X65-(Draws!Y44+Draws!AK44)</f>
        <v>0</v>
      </c>
      <c r="Z65" s="18" t="n">
        <f aca="false">0-(MAX(Draws!N44-Line_cap,0)+MAX(Draws!Z44-Line_cap,0))</f>
        <v>0</v>
      </c>
      <c r="AA65" s="18" t="n">
        <f aca="false">Z65-(MAX(Draws!O44-Line_cap,0)+MAX(Draws!AA44-Line_cap,0))</f>
        <v>0</v>
      </c>
      <c r="AB65" s="18" t="n">
        <f aca="false">AA65-(MAX(Draws!P44-Line_cap,0)+MAX(Draws!AB44-Line_cap,0))</f>
        <v>0</v>
      </c>
      <c r="AC65" s="18" t="n">
        <f aca="false">AB65-(MAX(Draws!Q44-Line_cap,0)+MAX(Draws!AC44-Line_cap,0))</f>
        <v>0</v>
      </c>
      <c r="AD65" s="18" t="n">
        <f aca="false">AC65-(MAX(Draws!R44-Line_cap,0)+MAX(Draws!AD44-Line_cap,0))</f>
        <v>0</v>
      </c>
      <c r="AE65" s="18" t="n">
        <f aca="false">AD65-(MAX(Draws!S44-Line_cap,0)+MAX(Draws!AE44-Line_cap,0))</f>
        <v>0</v>
      </c>
      <c r="AF65" s="18" t="n">
        <f aca="false">AE65-(MAX(Draws!T44-Line_cap,0)+MAX(Draws!AF44-Line_cap,0))</f>
        <v>0</v>
      </c>
      <c r="AG65" s="18" t="n">
        <f aca="false">AF65-(MAX(Draws!U44-Line_cap,0)+MAX(Draws!AG44-Line_cap,0))</f>
        <v>0</v>
      </c>
      <c r="AH65" s="18" t="n">
        <f aca="false">AG65-(MAX(Draws!V44-Line_cap,0)+MAX(Draws!AH44-Line_cap,0))</f>
        <v>0</v>
      </c>
      <c r="AI65" s="18" t="n">
        <f aca="false">AH65-(MAX(Draws!W44-Line_cap,0)+MAX(Draws!AI44-Line_cap,0))</f>
        <v>0</v>
      </c>
      <c r="AJ65" s="18" t="n">
        <f aca="false">AI65-(MAX(Draws!X44-Line_cap,0)+MAX(Draws!AJ44-Line_cap,0))</f>
        <v>0</v>
      </c>
      <c r="AK65" s="18" t="n">
        <f aca="false">AJ65-(MAX(Draws!Y44-Line_cap,0)+MAX(Draws!AK44-Line_cap,0))</f>
        <v>0</v>
      </c>
      <c r="AL65" s="18" t="n">
        <f aca="false">SUMPRODUCT(MIN($B$22:$M$22+B65:M65+N65:Y65))</f>
        <v>345.944177823046</v>
      </c>
      <c r="AM65" s="18" t="n">
        <f aca="false">SUMPRODUCT(MIN($B$22:$M$22+B65:M65))</f>
        <v>345.944177823046</v>
      </c>
      <c r="AN65" s="18" t="n">
        <f aca="false">SUMPRODUCT(MIN($B$22:$M$22+N65:Y65))</f>
        <v>481.950382357786</v>
      </c>
      <c r="AO65" s="18" t="n">
        <f aca="false">SUMPRODUCT(MIN($B$22:$M$22+B65:M65+Z65:AK65))</f>
        <v>345.944177823046</v>
      </c>
      <c r="AP65" s="18" t="n">
        <f aca="false">SUMPRODUCT(MIN($B$23:$M$23+B65:M65+N65:Y65))</f>
        <v>386.832465336409</v>
      </c>
      <c r="AQ65" s="18" t="n">
        <f aca="false">SUMPRODUCT(MIN($B$23:$M$23+B65:M65+Z65:AK65))</f>
        <v>386.832465336409</v>
      </c>
      <c r="AR65" s="13" t="n">
        <f aca="false">IF(Y65&lt;0,1,0)</f>
        <v>0</v>
      </c>
    </row>
    <row r="66" customFormat="false" ht="15" hidden="false" customHeight="false" outlineLevel="0" collapsed="false">
      <c r="A66" s="13" t="n">
        <v>41</v>
      </c>
      <c r="B66" s="18" t="n">
        <f aca="false">Shock_sd*Draws!B45</f>
        <v>59.3716111277158</v>
      </c>
      <c r="C66" s="18" t="n">
        <f aca="false">Persist_a*B66+Shock_sd*Draws!C45</f>
        <v>79.7636562777633</v>
      </c>
      <c r="D66" s="18" t="n">
        <f aca="false">Persist_a*C66+Shock_sd*Draws!D45</f>
        <v>48.7566732846764</v>
      </c>
      <c r="E66" s="18" t="n">
        <f aca="false">Persist_a*D66+Shock_sd*Draws!E45</f>
        <v>2.69035221606215</v>
      </c>
      <c r="F66" s="18" t="n">
        <f aca="false">Persist_a*E66+Shock_sd*Draws!F45</f>
        <v>148.767202288488</v>
      </c>
      <c r="G66" s="18" t="n">
        <f aca="false">Persist_a*F66+Shock_sd*Draws!G45</f>
        <v>17.7007868067947</v>
      </c>
      <c r="H66" s="18" t="n">
        <f aca="false">Persist_a*G66+Shock_sd*Draws!H45</f>
        <v>71.0379075757425</v>
      </c>
      <c r="I66" s="18" t="n">
        <f aca="false">Persist_a*H66+Shock_sd*Draws!I45</f>
        <v>97.0039425298748</v>
      </c>
      <c r="J66" s="18" t="n">
        <f aca="false">Persist_a*I66+Shock_sd*Draws!J45</f>
        <v>153.028422488966</v>
      </c>
      <c r="K66" s="18" t="n">
        <f aca="false">Persist_a*J66+Shock_sd*Draws!K45</f>
        <v>92.2271140974171</v>
      </c>
      <c r="L66" s="18" t="n">
        <f aca="false">Persist_a*K66+Shock_sd*Draws!L45</f>
        <v>6.34127382668659</v>
      </c>
      <c r="M66" s="18" t="n">
        <f aca="false">Persist_a*L66+Shock_sd*Draws!M45</f>
        <v>74.4004708973323</v>
      </c>
      <c r="N66" s="18" t="n">
        <f aca="false">0-(Draws!N45+Draws!Z45)</f>
        <v>0</v>
      </c>
      <c r="O66" s="18" t="n">
        <f aca="false">N66-(Draws!O45+Draws!AA45)</f>
        <v>0</v>
      </c>
      <c r="P66" s="18" t="n">
        <f aca="false">O66-(Draws!P45+Draws!AB45)</f>
        <v>0</v>
      </c>
      <c r="Q66" s="18" t="n">
        <f aca="false">P66-(Draws!Q45+Draws!AC45)</f>
        <v>0</v>
      </c>
      <c r="R66" s="18" t="n">
        <f aca="false">Q66-(Draws!R45+Draws!AD45)</f>
        <v>0</v>
      </c>
      <c r="S66" s="18" t="n">
        <f aca="false">R66-(Draws!S45+Draws!AE45)</f>
        <v>-139.385623104525</v>
      </c>
      <c r="T66" s="18" t="n">
        <f aca="false">S66-(Draws!T45+Draws!AF45)</f>
        <v>-139.385623104525</v>
      </c>
      <c r="U66" s="18" t="n">
        <f aca="false">T66-(Draws!U45+Draws!AG45)</f>
        <v>-258.599427598374</v>
      </c>
      <c r="V66" s="18" t="n">
        <f aca="false">U66-(Draws!V45+Draws!AH45)</f>
        <v>-258.599427598374</v>
      </c>
      <c r="W66" s="18" t="n">
        <f aca="false">V66-(Draws!W45+Draws!AI45)</f>
        <v>-258.599427598374</v>
      </c>
      <c r="X66" s="18" t="n">
        <f aca="false">W66-(Draws!X45+Draws!AJ45)</f>
        <v>-258.599427598374</v>
      </c>
      <c r="Y66" s="18" t="n">
        <f aca="false">X66-(Draws!Y45+Draws!AK45)</f>
        <v>-258.599427598374</v>
      </c>
      <c r="Z66" s="18" t="n">
        <f aca="false">0-(MAX(Draws!N45-Line_cap,0)+MAX(Draws!Z45-Line_cap,0))</f>
        <v>0</v>
      </c>
      <c r="AA66" s="18" t="n">
        <f aca="false">Z66-(MAX(Draws!O45-Line_cap,0)+MAX(Draws!AA45-Line_cap,0))</f>
        <v>0</v>
      </c>
      <c r="AB66" s="18" t="n">
        <f aca="false">AA66-(MAX(Draws!P45-Line_cap,0)+MAX(Draws!AB45-Line_cap,0))</f>
        <v>0</v>
      </c>
      <c r="AC66" s="18" t="n">
        <f aca="false">AB66-(MAX(Draws!Q45-Line_cap,0)+MAX(Draws!AC45-Line_cap,0))</f>
        <v>0</v>
      </c>
      <c r="AD66" s="18" t="n">
        <f aca="false">AC66-(MAX(Draws!R45-Line_cap,0)+MAX(Draws!AD45-Line_cap,0))</f>
        <v>0</v>
      </c>
      <c r="AE66" s="18" t="n">
        <f aca="false">AD66-(MAX(Draws!S45-Line_cap,0)+MAX(Draws!AE45-Line_cap,0))</f>
        <v>-39.3856231045252</v>
      </c>
      <c r="AF66" s="18" t="n">
        <f aca="false">AE66-(MAX(Draws!T45-Line_cap,0)+MAX(Draws!AF45-Line_cap,0))</f>
        <v>-39.3856231045252</v>
      </c>
      <c r="AG66" s="18" t="n">
        <f aca="false">AF66-(MAX(Draws!U45-Line_cap,0)+MAX(Draws!AG45-Line_cap,0))</f>
        <v>-58.5994275983737</v>
      </c>
      <c r="AH66" s="18" t="n">
        <f aca="false">AG66-(MAX(Draws!V45-Line_cap,0)+MAX(Draws!AH45-Line_cap,0))</f>
        <v>-58.5994275983737</v>
      </c>
      <c r="AI66" s="18" t="n">
        <f aca="false">AH66-(MAX(Draws!W45-Line_cap,0)+MAX(Draws!AI45-Line_cap,0))</f>
        <v>-58.5994275983737</v>
      </c>
      <c r="AJ66" s="18" t="n">
        <f aca="false">AI66-(MAX(Draws!X45-Line_cap,0)+MAX(Draws!AJ45-Line_cap,0))</f>
        <v>-58.5994275983737</v>
      </c>
      <c r="AK66" s="18" t="n">
        <f aca="false">AJ66-(MAX(Draws!Y45-Line_cap,0)+MAX(Draws!AK45-Line_cap,0))</f>
        <v>-58.5994275983737</v>
      </c>
      <c r="AL66" s="18" t="n">
        <f aca="false">SUMPRODUCT(MIN($B$22:$M$22+B66:M66+N66:Y66))</f>
        <v>249.669793792694</v>
      </c>
      <c r="AM66" s="18" t="n">
        <f aca="false">SUMPRODUCT(MIN($B$22:$M$22+B66:M66))</f>
        <v>500.90895844516</v>
      </c>
      <c r="AN66" s="18" t="n">
        <f aca="false">SUMPRODUCT(MIN($B$22:$M$22+N66:Y66))</f>
        <v>225.254625799545</v>
      </c>
      <c r="AO66" s="18" t="n">
        <f aca="false">SUMPRODUCT(MIN($B$22:$M$22+B66:M66+Z66:AK66))</f>
        <v>449.669793792694</v>
      </c>
      <c r="AP66" s="18" t="n">
        <f aca="false">SUMPRODUCT(MIN($B$23:$M$23+B66:M66+N66:Y66))</f>
        <v>296.542922606238</v>
      </c>
      <c r="AQ66" s="18" t="n">
        <f aca="false">SUMPRODUCT(MIN($B$23:$M$23+B66:M66+Z66:AK66))</f>
        <v>496.542922606238</v>
      </c>
      <c r="AR66" s="13" t="n">
        <f aca="false">IF(Y66&lt;0,1,0)</f>
        <v>1</v>
      </c>
    </row>
    <row r="67" customFormat="false" ht="15" hidden="false" customHeight="false" outlineLevel="0" collapsed="false">
      <c r="A67" s="13" t="n">
        <v>42</v>
      </c>
      <c r="B67" s="18" t="n">
        <f aca="false">Shock_sd*Draws!B46</f>
        <v>-40.8386086810453</v>
      </c>
      <c r="C67" s="18" t="n">
        <f aca="false">Persist_a*B67+Shock_sd*Draws!C46</f>
        <v>-129.038338453985</v>
      </c>
      <c r="D67" s="18" t="n">
        <f aca="false">Persist_a*C67+Shock_sd*Draws!D46</f>
        <v>-46.2877148323911</v>
      </c>
      <c r="E67" s="18" t="n">
        <f aca="false">Persist_a*D67+Shock_sd*Draws!E46</f>
        <v>-86.2991666630327</v>
      </c>
      <c r="F67" s="18" t="n">
        <f aca="false">Persist_a*E67+Shock_sd*Draws!F46</f>
        <v>-84.7534862649309</v>
      </c>
      <c r="G67" s="18" t="n">
        <f aca="false">Persist_a*F67+Shock_sd*Draws!G46</f>
        <v>-63.8191440771572</v>
      </c>
      <c r="H67" s="18" t="n">
        <f aca="false">Persist_a*G67+Shock_sd*Draws!H46</f>
        <v>-6.56854443923269</v>
      </c>
      <c r="I67" s="18" t="n">
        <f aca="false">Persist_a*H67+Shock_sd*Draws!I46</f>
        <v>56.6388716494444</v>
      </c>
      <c r="J67" s="18" t="n">
        <f aca="false">Persist_a*I67+Shock_sd*Draws!J46</f>
        <v>114.393118262466</v>
      </c>
      <c r="K67" s="18" t="n">
        <f aca="false">Persist_a*J67+Shock_sd*Draws!K46</f>
        <v>39.0578131495311</v>
      </c>
      <c r="L67" s="18" t="n">
        <f aca="false">Persist_a*K67+Shock_sd*Draws!L46</f>
        <v>80.9622906194158</v>
      </c>
      <c r="M67" s="18" t="n">
        <f aca="false">Persist_a*L67+Shock_sd*Draws!M46</f>
        <v>32.8051383514953</v>
      </c>
      <c r="N67" s="18" t="n">
        <f aca="false">0-(Draws!N46+Draws!Z46)</f>
        <v>0</v>
      </c>
      <c r="O67" s="18" t="n">
        <f aca="false">N67-(Draws!O46+Draws!AA46)</f>
        <v>0</v>
      </c>
      <c r="P67" s="18" t="n">
        <f aca="false">O67-(Draws!P46+Draws!AB46)</f>
        <v>0</v>
      </c>
      <c r="Q67" s="18" t="n">
        <f aca="false">P67-(Draws!Q46+Draws!AC46)</f>
        <v>0</v>
      </c>
      <c r="R67" s="18" t="n">
        <f aca="false">Q67-(Draws!R46+Draws!AD46)</f>
        <v>0</v>
      </c>
      <c r="S67" s="18" t="n">
        <f aca="false">R67-(Draws!S46+Draws!AE46)</f>
        <v>0</v>
      </c>
      <c r="T67" s="18" t="n">
        <f aca="false">S67-(Draws!T46+Draws!AF46)</f>
        <v>0</v>
      </c>
      <c r="U67" s="18" t="n">
        <f aca="false">T67-(Draws!U46+Draws!AG46)</f>
        <v>0</v>
      </c>
      <c r="V67" s="18" t="n">
        <f aca="false">U67-(Draws!V46+Draws!AH46)</f>
        <v>0</v>
      </c>
      <c r="W67" s="18" t="n">
        <f aca="false">V67-(Draws!W46+Draws!AI46)</f>
        <v>0</v>
      </c>
      <c r="X67" s="18" t="n">
        <f aca="false">W67-(Draws!X46+Draws!AJ46)</f>
        <v>0</v>
      </c>
      <c r="Y67" s="18" t="n">
        <f aca="false">X67-(Draws!Y46+Draws!AK46)</f>
        <v>0</v>
      </c>
      <c r="Z67" s="18" t="n">
        <f aca="false">0-(MAX(Draws!N46-Line_cap,0)+MAX(Draws!Z46-Line_cap,0))</f>
        <v>0</v>
      </c>
      <c r="AA67" s="18" t="n">
        <f aca="false">Z67-(MAX(Draws!O46-Line_cap,0)+MAX(Draws!AA46-Line_cap,0))</f>
        <v>0</v>
      </c>
      <c r="AB67" s="18" t="n">
        <f aca="false">AA67-(MAX(Draws!P46-Line_cap,0)+MAX(Draws!AB46-Line_cap,0))</f>
        <v>0</v>
      </c>
      <c r="AC67" s="18" t="n">
        <f aca="false">AB67-(MAX(Draws!Q46-Line_cap,0)+MAX(Draws!AC46-Line_cap,0))</f>
        <v>0</v>
      </c>
      <c r="AD67" s="18" t="n">
        <f aca="false">AC67-(MAX(Draws!R46-Line_cap,0)+MAX(Draws!AD46-Line_cap,0))</f>
        <v>0</v>
      </c>
      <c r="AE67" s="18" t="n">
        <f aca="false">AD67-(MAX(Draws!S46-Line_cap,0)+MAX(Draws!AE46-Line_cap,0))</f>
        <v>0</v>
      </c>
      <c r="AF67" s="18" t="n">
        <f aca="false">AE67-(MAX(Draws!T46-Line_cap,0)+MAX(Draws!AF46-Line_cap,0))</f>
        <v>0</v>
      </c>
      <c r="AG67" s="18" t="n">
        <f aca="false">AF67-(MAX(Draws!U46-Line_cap,0)+MAX(Draws!AG46-Line_cap,0))</f>
        <v>0</v>
      </c>
      <c r="AH67" s="18" t="n">
        <f aca="false">AG67-(MAX(Draws!V46-Line_cap,0)+MAX(Draws!AH46-Line_cap,0))</f>
        <v>0</v>
      </c>
      <c r="AI67" s="18" t="n">
        <f aca="false">AH67-(MAX(Draws!W46-Line_cap,0)+MAX(Draws!AI46-Line_cap,0))</f>
        <v>0</v>
      </c>
      <c r="AJ67" s="18" t="n">
        <f aca="false">AI67-(MAX(Draws!X46-Line_cap,0)+MAX(Draws!AJ46-Line_cap,0))</f>
        <v>0</v>
      </c>
      <c r="AK67" s="18" t="n">
        <f aca="false">AJ67-(MAX(Draws!Y46-Line_cap,0)+MAX(Draws!AK46-Line_cap,0))</f>
        <v>0</v>
      </c>
      <c r="AL67" s="18" t="n">
        <f aca="false">SUMPRODUCT(MIN($B$22:$M$22+B67:M67+N67:Y67))</f>
        <v>403.743694882759</v>
      </c>
      <c r="AM67" s="18" t="n">
        <f aca="false">SUMPRODUCT(MIN($B$22:$M$22+B67:M67))</f>
        <v>403.743694882759</v>
      </c>
      <c r="AN67" s="18" t="n">
        <f aca="false">SUMPRODUCT(MIN($B$22:$M$22+N67:Y67))</f>
        <v>481.950382357786</v>
      </c>
      <c r="AO67" s="18" t="n">
        <f aca="false">SUMPRODUCT(MIN($B$22:$M$22+B67:M67+Z67:AK67))</f>
        <v>403.743694882759</v>
      </c>
      <c r="AP67" s="18" t="n">
        <f aca="false">SUMPRODUCT(MIN($B$23:$M$23+B67:M67+N67:Y67))</f>
        <v>437.279058685793</v>
      </c>
      <c r="AQ67" s="18" t="n">
        <f aca="false">SUMPRODUCT(MIN($B$23:$M$23+B67:M67+Z67:AK67))</f>
        <v>437.279058685793</v>
      </c>
      <c r="AR67" s="13" t="n">
        <f aca="false">IF(Y67&lt;0,1,0)</f>
        <v>0</v>
      </c>
    </row>
    <row r="68" customFormat="false" ht="15" hidden="false" customHeight="false" outlineLevel="0" collapsed="false">
      <c r="A68" s="13" t="n">
        <v>43</v>
      </c>
      <c r="B68" s="18" t="n">
        <f aca="false">Shock_sd*Draws!B47</f>
        <v>-75.5338745125271</v>
      </c>
      <c r="C68" s="18" t="n">
        <f aca="false">Persist_a*B68+Shock_sd*Draws!C47</f>
        <v>-44.854755315802</v>
      </c>
      <c r="D68" s="18" t="n">
        <f aca="false">Persist_a*C68+Shock_sd*Draws!D47</f>
        <v>89.3264683947723</v>
      </c>
      <c r="E68" s="18" t="n">
        <f aca="false">Persist_a*D68+Shock_sd*Draws!E47</f>
        <v>20.5424290044494</v>
      </c>
      <c r="F68" s="18" t="n">
        <f aca="false">Persist_a*E68+Shock_sd*Draws!F47</f>
        <v>90.4031452094352</v>
      </c>
      <c r="G68" s="18" t="n">
        <f aca="false">Persist_a*F68+Shock_sd*Draws!G47</f>
        <v>155.984668336494</v>
      </c>
      <c r="H68" s="18" t="n">
        <f aca="false">Persist_a*G68+Shock_sd*Draws!H47</f>
        <v>122.501606413463</v>
      </c>
      <c r="I68" s="18" t="n">
        <f aca="false">Persist_a*H68+Shock_sd*Draws!I47</f>
        <v>27.7810743991196</v>
      </c>
      <c r="J68" s="18" t="n">
        <f aca="false">Persist_a*I68+Shock_sd*Draws!J47</f>
        <v>25.27715621582</v>
      </c>
      <c r="K68" s="18" t="n">
        <f aca="false">Persist_a*J68+Shock_sd*Draws!K47</f>
        <v>-12.282825845216</v>
      </c>
      <c r="L68" s="18" t="n">
        <f aca="false">Persist_a*K68+Shock_sd*Draws!L47</f>
        <v>24.8589145047085</v>
      </c>
      <c r="M68" s="18" t="n">
        <f aca="false">Persist_a*L68+Shock_sd*Draws!M47</f>
        <v>-49.2286697530236</v>
      </c>
      <c r="N68" s="18" t="n">
        <f aca="false">0-(Draws!N47+Draws!Z47)</f>
        <v>0</v>
      </c>
      <c r="O68" s="18" t="n">
        <f aca="false">N68-(Draws!O47+Draws!AA47)</f>
        <v>0</v>
      </c>
      <c r="P68" s="18" t="n">
        <f aca="false">O68-(Draws!P47+Draws!AB47)</f>
        <v>0</v>
      </c>
      <c r="Q68" s="18" t="n">
        <f aca="false">P68-(Draws!Q47+Draws!AC47)</f>
        <v>0</v>
      </c>
      <c r="R68" s="18" t="n">
        <f aca="false">Q68-(Draws!R47+Draws!AD47)</f>
        <v>0</v>
      </c>
      <c r="S68" s="18" t="n">
        <f aca="false">R68-(Draws!S47+Draws!AE47)</f>
        <v>0</v>
      </c>
      <c r="T68" s="18" t="n">
        <f aca="false">S68-(Draws!T47+Draws!AF47)</f>
        <v>0</v>
      </c>
      <c r="U68" s="18" t="n">
        <f aca="false">T68-(Draws!U47+Draws!AG47)</f>
        <v>0</v>
      </c>
      <c r="V68" s="18" t="n">
        <f aca="false">U68-(Draws!V47+Draws!AH47)</f>
        <v>0</v>
      </c>
      <c r="W68" s="18" t="n">
        <f aca="false">V68-(Draws!W47+Draws!AI47)</f>
        <v>0</v>
      </c>
      <c r="X68" s="18" t="n">
        <f aca="false">W68-(Draws!X47+Draws!AJ47)</f>
        <v>0</v>
      </c>
      <c r="Y68" s="18" t="n">
        <f aca="false">X68-(Draws!Y47+Draws!AK47)</f>
        <v>0</v>
      </c>
      <c r="Z68" s="18" t="n">
        <f aca="false">0-(MAX(Draws!N47-Line_cap,0)+MAX(Draws!Z47-Line_cap,0))</f>
        <v>0</v>
      </c>
      <c r="AA68" s="18" t="n">
        <f aca="false">Z68-(MAX(Draws!O47-Line_cap,0)+MAX(Draws!AA47-Line_cap,0))</f>
        <v>0</v>
      </c>
      <c r="AB68" s="18" t="n">
        <f aca="false">AA68-(MAX(Draws!P47-Line_cap,0)+MAX(Draws!AB47-Line_cap,0))</f>
        <v>0</v>
      </c>
      <c r="AC68" s="18" t="n">
        <f aca="false">AB68-(MAX(Draws!Q47-Line_cap,0)+MAX(Draws!AC47-Line_cap,0))</f>
        <v>0</v>
      </c>
      <c r="AD68" s="18" t="n">
        <f aca="false">AC68-(MAX(Draws!R47-Line_cap,0)+MAX(Draws!AD47-Line_cap,0))</f>
        <v>0</v>
      </c>
      <c r="AE68" s="18" t="n">
        <f aca="false">AD68-(MAX(Draws!S47-Line_cap,0)+MAX(Draws!AE47-Line_cap,0))</f>
        <v>0</v>
      </c>
      <c r="AF68" s="18" t="n">
        <f aca="false">AE68-(MAX(Draws!T47-Line_cap,0)+MAX(Draws!AF47-Line_cap,0))</f>
        <v>0</v>
      </c>
      <c r="AG68" s="18" t="n">
        <f aca="false">AF68-(MAX(Draws!U47-Line_cap,0)+MAX(Draws!AG47-Line_cap,0))</f>
        <v>0</v>
      </c>
      <c r="AH68" s="18" t="n">
        <f aca="false">AG68-(MAX(Draws!V47-Line_cap,0)+MAX(Draws!AH47-Line_cap,0))</f>
        <v>0</v>
      </c>
      <c r="AI68" s="18" t="n">
        <f aca="false">AH68-(MAX(Draws!W47-Line_cap,0)+MAX(Draws!AI47-Line_cap,0))</f>
        <v>0</v>
      </c>
      <c r="AJ68" s="18" t="n">
        <f aca="false">AI68-(MAX(Draws!X47-Line_cap,0)+MAX(Draws!AJ47-Line_cap,0))</f>
        <v>0</v>
      </c>
      <c r="AK68" s="18" t="n">
        <f aca="false">AJ68-(MAX(Draws!Y47-Line_cap,0)+MAX(Draws!AK47-Line_cap,0))</f>
        <v>0</v>
      </c>
      <c r="AL68" s="18" t="n">
        <f aca="false">SUMPRODUCT(MIN($B$22:$M$22+B68:M68+N68:Y68))</f>
        <v>461.195377923937</v>
      </c>
      <c r="AM68" s="18" t="n">
        <f aca="false">SUMPRODUCT(MIN($B$22:$M$22+B68:M68))</f>
        <v>461.195377923937</v>
      </c>
      <c r="AN68" s="18" t="n">
        <f aca="false">SUMPRODUCT(MIN($B$22:$M$22+N68:Y68))</f>
        <v>481.950382357786</v>
      </c>
      <c r="AO68" s="18" t="n">
        <f aca="false">SUMPRODUCT(MIN($B$22:$M$22+B68:M68+Z68:AK68))</f>
        <v>461.195377923937</v>
      </c>
      <c r="AP68" s="18" t="n">
        <f aca="false">SUMPRODUCT(MIN($B$23:$M$23+B68:M68+N68:Y68))</f>
        <v>506.321259006557</v>
      </c>
      <c r="AQ68" s="18" t="n">
        <f aca="false">SUMPRODUCT(MIN($B$23:$M$23+B68:M68+Z68:AK68))</f>
        <v>506.321259006557</v>
      </c>
      <c r="AR68" s="13" t="n">
        <f aca="false">IF(Y68&lt;0,1,0)</f>
        <v>0</v>
      </c>
    </row>
    <row r="69" customFormat="false" ht="15" hidden="false" customHeight="false" outlineLevel="0" collapsed="false">
      <c r="A69" s="13" t="n">
        <v>44</v>
      </c>
      <c r="B69" s="18" t="n">
        <f aca="false">Shock_sd*Draws!B48</f>
        <v>-66.8847337026974</v>
      </c>
      <c r="C69" s="18" t="n">
        <f aca="false">Persist_a*B69+Shock_sd*Draws!C48</f>
        <v>-112.90893688524</v>
      </c>
      <c r="D69" s="18" t="n">
        <f aca="false">Persist_a*C69+Shock_sd*Draws!D48</f>
        <v>-94.5422533674135</v>
      </c>
      <c r="E69" s="18" t="n">
        <f aca="false">Persist_a*D69+Shock_sd*Draws!E48</f>
        <v>-7.23955796586203</v>
      </c>
      <c r="F69" s="18" t="n">
        <f aca="false">Persist_a*E69+Shock_sd*Draws!F48</f>
        <v>-71.611242749486</v>
      </c>
      <c r="G69" s="18" t="n">
        <f aca="false">Persist_a*F69+Shock_sd*Draws!G48</f>
        <v>-40.4707552234467</v>
      </c>
      <c r="H69" s="18" t="n">
        <f aca="false">Persist_a*G69+Shock_sd*Draws!H48</f>
        <v>-50.2013421436208</v>
      </c>
      <c r="I69" s="18" t="n">
        <f aca="false">Persist_a*H69+Shock_sd*Draws!I48</f>
        <v>11.6560419816717</v>
      </c>
      <c r="J69" s="18" t="n">
        <f aca="false">Persist_a*I69+Shock_sd*Draws!J48</f>
        <v>11.944494810239</v>
      </c>
      <c r="K69" s="18" t="n">
        <f aca="false">Persist_a*J69+Shock_sd*Draws!K48</f>
        <v>1.73741885078577</v>
      </c>
      <c r="L69" s="18" t="n">
        <f aca="false">Persist_a*K69+Shock_sd*Draws!L48</f>
        <v>80.1469630476857</v>
      </c>
      <c r="M69" s="18" t="n">
        <f aca="false">Persist_a*L69+Shock_sd*Draws!M48</f>
        <v>81.0157696316041</v>
      </c>
      <c r="N69" s="18" t="n">
        <f aca="false">0-(Draws!N48+Draws!Z48)</f>
        <v>0</v>
      </c>
      <c r="O69" s="18" t="n">
        <f aca="false">N69-(Draws!O48+Draws!AA48)</f>
        <v>0</v>
      </c>
      <c r="P69" s="18" t="n">
        <f aca="false">O69-(Draws!P48+Draws!AB48)</f>
        <v>0</v>
      </c>
      <c r="Q69" s="18" t="n">
        <f aca="false">P69-(Draws!Q48+Draws!AC48)</f>
        <v>0</v>
      </c>
      <c r="R69" s="18" t="n">
        <f aca="false">Q69-(Draws!R48+Draws!AD48)</f>
        <v>0</v>
      </c>
      <c r="S69" s="18" t="n">
        <f aca="false">R69-(Draws!S48+Draws!AE48)</f>
        <v>0</v>
      </c>
      <c r="T69" s="18" t="n">
        <f aca="false">S69-(Draws!T48+Draws!AF48)</f>
        <v>0</v>
      </c>
      <c r="U69" s="18" t="n">
        <f aca="false">T69-(Draws!U48+Draws!AG48)</f>
        <v>0</v>
      </c>
      <c r="V69" s="18" t="n">
        <f aca="false">U69-(Draws!V48+Draws!AH48)</f>
        <v>0</v>
      </c>
      <c r="W69" s="18" t="n">
        <f aca="false">V69-(Draws!W48+Draws!AI48)</f>
        <v>0</v>
      </c>
      <c r="X69" s="18" t="n">
        <f aca="false">W69-(Draws!X48+Draws!AJ48)</f>
        <v>0</v>
      </c>
      <c r="Y69" s="18" t="n">
        <f aca="false">X69-(Draws!Y48+Draws!AK48)</f>
        <v>-136.329008283688</v>
      </c>
      <c r="Z69" s="18" t="n">
        <f aca="false">0-(MAX(Draws!N48-Line_cap,0)+MAX(Draws!Z48-Line_cap,0))</f>
        <v>0</v>
      </c>
      <c r="AA69" s="18" t="n">
        <f aca="false">Z69-(MAX(Draws!O48-Line_cap,0)+MAX(Draws!AA48-Line_cap,0))</f>
        <v>0</v>
      </c>
      <c r="AB69" s="18" t="n">
        <f aca="false">AA69-(MAX(Draws!P48-Line_cap,0)+MAX(Draws!AB48-Line_cap,0))</f>
        <v>0</v>
      </c>
      <c r="AC69" s="18" t="n">
        <f aca="false">AB69-(MAX(Draws!Q48-Line_cap,0)+MAX(Draws!AC48-Line_cap,0))</f>
        <v>0</v>
      </c>
      <c r="AD69" s="18" t="n">
        <f aca="false">AC69-(MAX(Draws!R48-Line_cap,0)+MAX(Draws!AD48-Line_cap,0))</f>
        <v>0</v>
      </c>
      <c r="AE69" s="18" t="n">
        <f aca="false">AD69-(MAX(Draws!S48-Line_cap,0)+MAX(Draws!AE48-Line_cap,0))</f>
        <v>0</v>
      </c>
      <c r="AF69" s="18" t="n">
        <f aca="false">AE69-(MAX(Draws!T48-Line_cap,0)+MAX(Draws!AF48-Line_cap,0))</f>
        <v>0</v>
      </c>
      <c r="AG69" s="18" t="n">
        <f aca="false">AF69-(MAX(Draws!U48-Line_cap,0)+MAX(Draws!AG48-Line_cap,0))</f>
        <v>0</v>
      </c>
      <c r="AH69" s="18" t="n">
        <f aca="false">AG69-(MAX(Draws!V48-Line_cap,0)+MAX(Draws!AH48-Line_cap,0))</f>
        <v>0</v>
      </c>
      <c r="AI69" s="18" t="n">
        <f aca="false">AH69-(MAX(Draws!W48-Line_cap,0)+MAX(Draws!AI48-Line_cap,0))</f>
        <v>0</v>
      </c>
      <c r="AJ69" s="18" t="n">
        <f aca="false">AI69-(MAX(Draws!X48-Line_cap,0)+MAX(Draws!AJ48-Line_cap,0))</f>
        <v>0</v>
      </c>
      <c r="AK69" s="18" t="n">
        <f aca="false">AJ69-(MAX(Draws!Y48-Line_cap,0)+MAX(Draws!AK48-Line_cap,0))</f>
        <v>-36.3290082836876</v>
      </c>
      <c r="AL69" s="18" t="n">
        <f aca="false">SUMPRODUCT(MIN($B$22:$M$22+B69:M69+N69:Y69))</f>
        <v>416.885938398204</v>
      </c>
      <c r="AM69" s="18" t="n">
        <f aca="false">SUMPRODUCT(MIN($B$22:$M$22+B69:M69))</f>
        <v>416.885938398204</v>
      </c>
      <c r="AN69" s="18" t="n">
        <f aca="false">SUMPRODUCT(MIN($B$22:$M$22+N69:Y69))</f>
        <v>374.095039393273</v>
      </c>
      <c r="AO69" s="18" t="n">
        <f aca="false">SUMPRODUCT(MIN($B$22:$M$22+B69:M69+Z69:AK69))</f>
        <v>416.885938398204</v>
      </c>
      <c r="AP69" s="18" t="n">
        <f aca="false">SUMPRODUCT(MIN($B$23:$M$23+B69:M69+N69:Y69))</f>
        <v>453.408460254538</v>
      </c>
      <c r="AQ69" s="18" t="n">
        <f aca="false">SUMPRODUCT(MIN($B$23:$M$23+B69:M69+Z69:AK69))</f>
        <v>453.408460254538</v>
      </c>
      <c r="AR69" s="13" t="n">
        <f aca="false">IF(Y69&lt;0,1,0)</f>
        <v>1</v>
      </c>
    </row>
    <row r="70" customFormat="false" ht="15" hidden="false" customHeight="false" outlineLevel="0" collapsed="false">
      <c r="A70" s="13" t="n">
        <v>45</v>
      </c>
      <c r="B70" s="18" t="n">
        <f aca="false">Shock_sd*Draws!B49</f>
        <v>0.0090072110147594</v>
      </c>
      <c r="C70" s="18" t="n">
        <f aca="false">Persist_a*B70+Shock_sd*Draws!C49</f>
        <v>30.4800084426845</v>
      </c>
      <c r="D70" s="18" t="n">
        <f aca="false">Persist_a*C70+Shock_sd*Draws!D49</f>
        <v>114.240634142067</v>
      </c>
      <c r="E70" s="18" t="n">
        <f aca="false">Persist_a*D70+Shock_sd*Draws!E49</f>
        <v>48.1143321565136</v>
      </c>
      <c r="F70" s="18" t="n">
        <f aca="false">Persist_a*E70+Shock_sd*Draws!F49</f>
        <v>14.3782226714147</v>
      </c>
      <c r="G70" s="18" t="n">
        <f aca="false">Persist_a*F70+Shock_sd*Draws!G49</f>
        <v>2.02936551810356</v>
      </c>
      <c r="H70" s="18" t="n">
        <f aca="false">Persist_a*G70+Shock_sd*Draws!H49</f>
        <v>8.96262078001949</v>
      </c>
      <c r="I70" s="18" t="n">
        <f aca="false">Persist_a*H70+Shock_sd*Draws!I49</f>
        <v>28.8245555091492</v>
      </c>
      <c r="J70" s="18" t="n">
        <f aca="false">Persist_a*I70+Shock_sd*Draws!J49</f>
        <v>29.6211933673203</v>
      </c>
      <c r="K70" s="18" t="n">
        <f aca="false">Persist_a*J70+Shock_sd*Draws!K49</f>
        <v>66.6442694648154</v>
      </c>
      <c r="L70" s="18" t="n">
        <f aca="false">Persist_a*K70+Shock_sd*Draws!L49</f>
        <v>-30.6425162437467</v>
      </c>
      <c r="M70" s="18" t="n">
        <f aca="false">Persist_a*L70+Shock_sd*Draws!M49</f>
        <v>-24.2393175589154</v>
      </c>
      <c r="N70" s="18" t="n">
        <f aca="false">0-(Draws!N49+Draws!Z49)</f>
        <v>0</v>
      </c>
      <c r="O70" s="18" t="n">
        <f aca="false">N70-(Draws!O49+Draws!AA49)</f>
        <v>0</v>
      </c>
      <c r="P70" s="18" t="n">
        <f aca="false">O70-(Draws!P49+Draws!AB49)</f>
        <v>0</v>
      </c>
      <c r="Q70" s="18" t="n">
        <f aca="false">P70-(Draws!Q49+Draws!AC49)</f>
        <v>0</v>
      </c>
      <c r="R70" s="18" t="n">
        <f aca="false">Q70-(Draws!R49+Draws!AD49)</f>
        <v>0</v>
      </c>
      <c r="S70" s="18" t="n">
        <f aca="false">R70-(Draws!S49+Draws!AE49)</f>
        <v>0</v>
      </c>
      <c r="T70" s="18" t="n">
        <f aca="false">S70-(Draws!T49+Draws!AF49)</f>
        <v>0</v>
      </c>
      <c r="U70" s="18" t="n">
        <f aca="false">T70-(Draws!U49+Draws!AG49)</f>
        <v>0</v>
      </c>
      <c r="V70" s="18" t="n">
        <f aca="false">U70-(Draws!V49+Draws!AH49)</f>
        <v>0</v>
      </c>
      <c r="W70" s="18" t="n">
        <f aca="false">V70-(Draws!W49+Draws!AI49)</f>
        <v>-127.227227337335</v>
      </c>
      <c r="X70" s="18" t="n">
        <f aca="false">W70-(Draws!X49+Draws!AJ49)</f>
        <v>-127.227227337335</v>
      </c>
      <c r="Y70" s="18" t="n">
        <f aca="false">X70-(Draws!Y49+Draws!AK49)</f>
        <v>-127.227227337335</v>
      </c>
      <c r="Z70" s="18" t="n">
        <f aca="false">0-(MAX(Draws!N49-Line_cap,0)+MAX(Draws!Z49-Line_cap,0))</f>
        <v>0</v>
      </c>
      <c r="AA70" s="18" t="n">
        <f aca="false">Z70-(MAX(Draws!O49-Line_cap,0)+MAX(Draws!AA49-Line_cap,0))</f>
        <v>0</v>
      </c>
      <c r="AB70" s="18" t="n">
        <f aca="false">AA70-(MAX(Draws!P49-Line_cap,0)+MAX(Draws!AB49-Line_cap,0))</f>
        <v>0</v>
      </c>
      <c r="AC70" s="18" t="n">
        <f aca="false">AB70-(MAX(Draws!Q49-Line_cap,0)+MAX(Draws!AC49-Line_cap,0))</f>
        <v>0</v>
      </c>
      <c r="AD70" s="18" t="n">
        <f aca="false">AC70-(MAX(Draws!R49-Line_cap,0)+MAX(Draws!AD49-Line_cap,0))</f>
        <v>0</v>
      </c>
      <c r="AE70" s="18" t="n">
        <f aca="false">AD70-(MAX(Draws!S49-Line_cap,0)+MAX(Draws!AE49-Line_cap,0))</f>
        <v>0</v>
      </c>
      <c r="AF70" s="18" t="n">
        <f aca="false">AE70-(MAX(Draws!T49-Line_cap,0)+MAX(Draws!AF49-Line_cap,0))</f>
        <v>0</v>
      </c>
      <c r="AG70" s="18" t="n">
        <f aca="false">AF70-(MAX(Draws!U49-Line_cap,0)+MAX(Draws!AG49-Line_cap,0))</f>
        <v>0</v>
      </c>
      <c r="AH70" s="18" t="n">
        <f aca="false">AG70-(MAX(Draws!V49-Line_cap,0)+MAX(Draws!AH49-Line_cap,0))</f>
        <v>0</v>
      </c>
      <c r="AI70" s="18" t="n">
        <f aca="false">AH70-(MAX(Draws!W49-Line_cap,0)+MAX(Draws!AI49-Line_cap,0))</f>
        <v>-27.2272273373352</v>
      </c>
      <c r="AJ70" s="18" t="n">
        <f aca="false">AI70-(MAX(Draws!X49-Line_cap,0)+MAX(Draws!AJ49-Line_cap,0))</f>
        <v>-27.2272273373352</v>
      </c>
      <c r="AK70" s="18" t="n">
        <f aca="false">AJ70-(MAX(Draws!Y49-Line_cap,0)+MAX(Draws!AK49-Line_cap,0))</f>
        <v>-27.2272273373352</v>
      </c>
      <c r="AL70" s="18" t="n">
        <f aca="false">SUMPRODUCT(MIN($B$22:$M$22+B70:M70+N70:Y70))</f>
        <v>344.058203983299</v>
      </c>
      <c r="AM70" s="18" t="n">
        <f aca="false">SUMPRODUCT(MIN($B$22:$M$22+B70:M70))</f>
        <v>471.285431320635</v>
      </c>
      <c r="AN70" s="18" t="n">
        <f aca="false">SUMPRODUCT(MIN($B$22:$M$22+N70:Y70))</f>
        <v>367.158468472089</v>
      </c>
      <c r="AO70" s="18" t="n">
        <f aca="false">SUMPRODUCT(MIN($B$22:$M$22+B70:M70+Z70:AK70))</f>
        <v>444.058203983299</v>
      </c>
      <c r="AP70" s="18" t="n">
        <f aca="false">SUMPRODUCT(MIN($B$23:$M$23+B70:M70+N70:Y70))</f>
        <v>390.931332796844</v>
      </c>
      <c r="AQ70" s="18" t="n">
        <f aca="false">SUMPRODUCT(MIN($B$23:$M$23+B70:M70+Z70:AK70))</f>
        <v>490.931332796844</v>
      </c>
      <c r="AR70" s="13" t="n">
        <f aca="false">IF(Y70&lt;0,1,0)</f>
        <v>1</v>
      </c>
    </row>
    <row r="71" customFormat="false" ht="15" hidden="false" customHeight="false" outlineLevel="0" collapsed="false">
      <c r="A71" s="13" t="n">
        <v>46</v>
      </c>
      <c r="B71" s="18" t="n">
        <f aca="false">Shock_sd*Draws!B50</f>
        <v>-1.30542418646009</v>
      </c>
      <c r="C71" s="18" t="n">
        <f aca="false">Persist_a*B71+Shock_sd*Draws!C50</f>
        <v>-74.7185908607274</v>
      </c>
      <c r="D71" s="18" t="n">
        <f aca="false">Persist_a*C71+Shock_sd*Draws!D50</f>
        <v>-9.2991070706912</v>
      </c>
      <c r="E71" s="18" t="n">
        <f aca="false">Persist_a*D71+Shock_sd*Draws!E50</f>
        <v>-52.1590054967185</v>
      </c>
      <c r="F71" s="18" t="n">
        <f aca="false">Persist_a*E71+Shock_sd*Draws!F50</f>
        <v>69.0865746670852</v>
      </c>
      <c r="G71" s="18" t="n">
        <f aca="false">Persist_a*F71+Shock_sd*Draws!G50</f>
        <v>37.5292492144225</v>
      </c>
      <c r="H71" s="18" t="n">
        <f aca="false">Persist_a*G71+Shock_sd*Draws!H50</f>
        <v>44.0177801271626</v>
      </c>
      <c r="I71" s="18" t="n">
        <f aca="false">Persist_a*H71+Shock_sd*Draws!I50</f>
        <v>14.7515689408749</v>
      </c>
      <c r="J71" s="18" t="n">
        <f aca="false">Persist_a*I71+Shock_sd*Draws!J50</f>
        <v>55.1982998788501</v>
      </c>
      <c r="K71" s="18" t="n">
        <f aca="false">Persist_a*J71+Shock_sd*Draws!K50</f>
        <v>-49.6911453230406</v>
      </c>
      <c r="L71" s="18" t="n">
        <f aca="false">Persist_a*K71+Shock_sd*Draws!L50</f>
        <v>-8.7687537825542</v>
      </c>
      <c r="M71" s="18" t="n">
        <f aca="false">Persist_a*L71+Shock_sd*Draws!M50</f>
        <v>-19.3391814407872</v>
      </c>
      <c r="N71" s="18" t="n">
        <f aca="false">0-(Draws!N50+Draws!Z50)</f>
        <v>0</v>
      </c>
      <c r="O71" s="18" t="n">
        <f aca="false">N71-(Draws!O50+Draws!AA50)</f>
        <v>0</v>
      </c>
      <c r="P71" s="18" t="n">
        <f aca="false">O71-(Draws!P50+Draws!AB50)</f>
        <v>0</v>
      </c>
      <c r="Q71" s="18" t="n">
        <f aca="false">P71-(Draws!Q50+Draws!AC50)</f>
        <v>0</v>
      </c>
      <c r="R71" s="18" t="n">
        <f aca="false">Q71-(Draws!R50+Draws!AD50)</f>
        <v>0</v>
      </c>
      <c r="S71" s="18" t="n">
        <f aca="false">R71-(Draws!S50+Draws!AE50)</f>
        <v>0</v>
      </c>
      <c r="T71" s="18" t="n">
        <f aca="false">S71-(Draws!T50+Draws!AF50)</f>
        <v>0</v>
      </c>
      <c r="U71" s="18" t="n">
        <f aca="false">T71-(Draws!U50+Draws!AG50)</f>
        <v>0</v>
      </c>
      <c r="V71" s="18" t="n">
        <f aca="false">U71-(Draws!V50+Draws!AH50)</f>
        <v>0</v>
      </c>
      <c r="W71" s="18" t="n">
        <f aca="false">V71-(Draws!W50+Draws!AI50)</f>
        <v>0</v>
      </c>
      <c r="X71" s="18" t="n">
        <f aca="false">W71-(Draws!X50+Draws!AJ50)</f>
        <v>-75.1211072681415</v>
      </c>
      <c r="Y71" s="18" t="n">
        <f aca="false">X71-(Draws!Y50+Draws!AK50)</f>
        <v>-75.1211072681415</v>
      </c>
      <c r="Z71" s="18" t="n">
        <f aca="false">0-(MAX(Draws!N50-Line_cap,0)+MAX(Draws!Z50-Line_cap,0))</f>
        <v>0</v>
      </c>
      <c r="AA71" s="18" t="n">
        <f aca="false">Z71-(MAX(Draws!O50-Line_cap,0)+MAX(Draws!AA50-Line_cap,0))</f>
        <v>0</v>
      </c>
      <c r="AB71" s="18" t="n">
        <f aca="false">AA71-(MAX(Draws!P50-Line_cap,0)+MAX(Draws!AB50-Line_cap,0))</f>
        <v>0</v>
      </c>
      <c r="AC71" s="18" t="n">
        <f aca="false">AB71-(MAX(Draws!Q50-Line_cap,0)+MAX(Draws!AC50-Line_cap,0))</f>
        <v>0</v>
      </c>
      <c r="AD71" s="18" t="n">
        <f aca="false">AC71-(MAX(Draws!R50-Line_cap,0)+MAX(Draws!AD50-Line_cap,0))</f>
        <v>0</v>
      </c>
      <c r="AE71" s="18" t="n">
        <f aca="false">AD71-(MAX(Draws!S50-Line_cap,0)+MAX(Draws!AE50-Line_cap,0))</f>
        <v>0</v>
      </c>
      <c r="AF71" s="18" t="n">
        <f aca="false">AE71-(MAX(Draws!T50-Line_cap,0)+MAX(Draws!AF50-Line_cap,0))</f>
        <v>0</v>
      </c>
      <c r="AG71" s="18" t="n">
        <f aca="false">AF71-(MAX(Draws!U50-Line_cap,0)+MAX(Draws!AG50-Line_cap,0))</f>
        <v>0</v>
      </c>
      <c r="AH71" s="18" t="n">
        <f aca="false">AG71-(MAX(Draws!V50-Line_cap,0)+MAX(Draws!AH50-Line_cap,0))</f>
        <v>0</v>
      </c>
      <c r="AI71" s="18" t="n">
        <f aca="false">AH71-(MAX(Draws!W50-Line_cap,0)+MAX(Draws!AI50-Line_cap,0))</f>
        <v>0</v>
      </c>
      <c r="AJ71" s="18" t="n">
        <f aca="false">AI71-(MAX(Draws!X50-Line_cap,0)+MAX(Draws!AJ50-Line_cap,0))</f>
        <v>0</v>
      </c>
      <c r="AK71" s="18" t="n">
        <f aca="false">AJ71-(MAX(Draws!Y50-Line_cap,0)+MAX(Draws!AK50-Line_cap,0))</f>
        <v>0</v>
      </c>
      <c r="AL71" s="18" t="n">
        <f aca="false">SUMPRODUCT(MIN($B$22:$M$22+B71:M71+N71:Y71))</f>
        <v>415.963758968032</v>
      </c>
      <c r="AM71" s="18" t="n">
        <f aca="false">SUMPRODUCT(MIN($B$22:$M$22+B71:M71))</f>
        <v>444.694550486384</v>
      </c>
      <c r="AN71" s="18" t="n">
        <f aca="false">SUMPRODUCT(MIN($B$22:$M$22+N71:Y71))</f>
        <v>426.80684029624</v>
      </c>
      <c r="AO71" s="18" t="n">
        <f aca="false">SUMPRODUCT(MIN($B$22:$M$22+B71:M71+Z71:AK71))</f>
        <v>444.694550486384</v>
      </c>
      <c r="AP71" s="18" t="n">
        <f aca="false">SUMPRODUCT(MIN($B$23:$M$23+B71:M71+N71:Y71))</f>
        <v>461.089640050652</v>
      </c>
      <c r="AQ71" s="18" t="n">
        <f aca="false">SUMPRODUCT(MIN($B$23:$M$23+B71:M71+Z71:AK71))</f>
        <v>487.591481844801</v>
      </c>
      <c r="AR71" s="13" t="n">
        <f aca="false">IF(Y71&lt;0,1,0)</f>
        <v>1</v>
      </c>
    </row>
    <row r="72" customFormat="false" ht="15" hidden="false" customHeight="false" outlineLevel="0" collapsed="false">
      <c r="A72" s="13" t="n">
        <v>47</v>
      </c>
      <c r="B72" s="18" t="n">
        <f aca="false">Shock_sd*Draws!B51</f>
        <v>43.602245745486</v>
      </c>
      <c r="C72" s="18" t="n">
        <f aca="false">Persist_a*B72+Shock_sd*Draws!C51</f>
        <v>52.0122271262468</v>
      </c>
      <c r="D72" s="18" t="n">
        <f aca="false">Persist_a*C72+Shock_sd*Draws!D51</f>
        <v>19.5370969898376</v>
      </c>
      <c r="E72" s="18" t="n">
        <f aca="false">Persist_a*D72+Shock_sd*Draws!E51</f>
        <v>45.6992966838347</v>
      </c>
      <c r="F72" s="18" t="n">
        <f aca="false">Persist_a*E72+Shock_sd*Draws!F51</f>
        <v>66.1845944977124</v>
      </c>
      <c r="G72" s="18" t="n">
        <f aca="false">Persist_a*F72+Shock_sd*Draws!G51</f>
        <v>68.086639709043</v>
      </c>
      <c r="H72" s="18" t="n">
        <f aca="false">Persist_a*G72+Shock_sd*Draws!H51</f>
        <v>56.1444950009603</v>
      </c>
      <c r="I72" s="18" t="n">
        <f aca="false">Persist_a*H72+Shock_sd*Draws!I51</f>
        <v>57.072591815111</v>
      </c>
      <c r="J72" s="18" t="n">
        <f aca="false">Persist_a*I72+Shock_sd*Draws!J51</f>
        <v>22.0818873994879</v>
      </c>
      <c r="K72" s="18" t="n">
        <f aca="false">Persist_a*J72+Shock_sd*Draws!K51</f>
        <v>4.41131919552098</v>
      </c>
      <c r="L72" s="18" t="n">
        <f aca="false">Persist_a*K72+Shock_sd*Draws!L51</f>
        <v>106.92202278087</v>
      </c>
      <c r="M72" s="18" t="n">
        <f aca="false">Persist_a*L72+Shock_sd*Draws!M51</f>
        <v>84.5182049407669</v>
      </c>
      <c r="N72" s="18" t="n">
        <f aca="false">0-(Draws!N51+Draws!Z51)</f>
        <v>0</v>
      </c>
      <c r="O72" s="18" t="n">
        <f aca="false">N72-(Draws!O51+Draws!AA51)</f>
        <v>0</v>
      </c>
      <c r="P72" s="18" t="n">
        <f aca="false">O72-(Draws!P51+Draws!AB51)</f>
        <v>0</v>
      </c>
      <c r="Q72" s="18" t="n">
        <f aca="false">P72-(Draws!Q51+Draws!AC51)</f>
        <v>0</v>
      </c>
      <c r="R72" s="18" t="n">
        <f aca="false">Q72-(Draws!R51+Draws!AD51)</f>
        <v>0</v>
      </c>
      <c r="S72" s="18" t="n">
        <f aca="false">R72-(Draws!S51+Draws!AE51)</f>
        <v>0</v>
      </c>
      <c r="T72" s="18" t="n">
        <f aca="false">S72-(Draws!T51+Draws!AF51)</f>
        <v>0</v>
      </c>
      <c r="U72" s="18" t="n">
        <f aca="false">T72-(Draws!U51+Draws!AG51)</f>
        <v>0</v>
      </c>
      <c r="V72" s="18" t="n">
        <f aca="false">U72-(Draws!V51+Draws!AH51)</f>
        <v>0</v>
      </c>
      <c r="W72" s="18" t="n">
        <f aca="false">V72-(Draws!W51+Draws!AI51)</f>
        <v>0</v>
      </c>
      <c r="X72" s="18" t="n">
        <f aca="false">W72-(Draws!X51+Draws!AJ51)</f>
        <v>0</v>
      </c>
      <c r="Y72" s="18" t="n">
        <f aca="false">X72-(Draws!Y51+Draws!AK51)</f>
        <v>0</v>
      </c>
      <c r="Z72" s="18" t="n">
        <f aca="false">0-(MAX(Draws!N51-Line_cap,0)+MAX(Draws!Z51-Line_cap,0))</f>
        <v>0</v>
      </c>
      <c r="AA72" s="18" t="n">
        <f aca="false">Z72-(MAX(Draws!O51-Line_cap,0)+MAX(Draws!AA51-Line_cap,0))</f>
        <v>0</v>
      </c>
      <c r="AB72" s="18" t="n">
        <f aca="false">AA72-(MAX(Draws!P51-Line_cap,0)+MAX(Draws!AB51-Line_cap,0))</f>
        <v>0</v>
      </c>
      <c r="AC72" s="18" t="n">
        <f aca="false">AB72-(MAX(Draws!Q51-Line_cap,0)+MAX(Draws!AC51-Line_cap,0))</f>
        <v>0</v>
      </c>
      <c r="AD72" s="18" t="n">
        <f aca="false">AC72-(MAX(Draws!R51-Line_cap,0)+MAX(Draws!AD51-Line_cap,0))</f>
        <v>0</v>
      </c>
      <c r="AE72" s="18" t="n">
        <f aca="false">AD72-(MAX(Draws!S51-Line_cap,0)+MAX(Draws!AE51-Line_cap,0))</f>
        <v>0</v>
      </c>
      <c r="AF72" s="18" t="n">
        <f aca="false">AE72-(MAX(Draws!T51-Line_cap,0)+MAX(Draws!AF51-Line_cap,0))</f>
        <v>0</v>
      </c>
      <c r="AG72" s="18" t="n">
        <f aca="false">AF72-(MAX(Draws!U51-Line_cap,0)+MAX(Draws!AG51-Line_cap,0))</f>
        <v>0</v>
      </c>
      <c r="AH72" s="18" t="n">
        <f aca="false">AG72-(MAX(Draws!V51-Line_cap,0)+MAX(Draws!AH51-Line_cap,0))</f>
        <v>0</v>
      </c>
      <c r="AI72" s="18" t="n">
        <f aca="false">AH72-(MAX(Draws!W51-Line_cap,0)+MAX(Draws!AI51-Line_cap,0))</f>
        <v>0</v>
      </c>
      <c r="AJ72" s="18" t="n">
        <f aca="false">AI72-(MAX(Draws!X51-Line_cap,0)+MAX(Draws!AJ51-Line_cap,0))</f>
        <v>0</v>
      </c>
      <c r="AK72" s="18" t="n">
        <f aca="false">AJ72-(MAX(Draws!Y51-Line_cap,0)+MAX(Draws!AK51-Line_cap,0))</f>
        <v>0</v>
      </c>
      <c r="AL72" s="18" t="n">
        <f aca="false">SUMPRODUCT(MIN($B$22:$M$22+B72:M72+N72:Y72))</f>
        <v>498.797015004945</v>
      </c>
      <c r="AM72" s="18" t="n">
        <f aca="false">SUMPRODUCT(MIN($B$22:$M$22+B72:M72))</f>
        <v>498.797015004945</v>
      </c>
      <c r="AN72" s="18" t="n">
        <f aca="false">SUMPRODUCT(MIN($B$22:$M$22+N72:Y72))</f>
        <v>481.950382357786</v>
      </c>
      <c r="AO72" s="18" t="n">
        <f aca="false">SUMPRODUCT(MIN($B$22:$M$22+B72:M72+Z72:AK72))</f>
        <v>498.797015004945</v>
      </c>
      <c r="AP72" s="18" t="n">
        <f aca="false">SUMPRODUCT(MIN($B$23:$M$23+B72:M72+N72:Y72))</f>
        <v>547.082663555372</v>
      </c>
      <c r="AQ72" s="18" t="n">
        <f aca="false">SUMPRODUCT(MIN($B$23:$M$23+B72:M72+Z72:AK72))</f>
        <v>547.082663555372</v>
      </c>
      <c r="AR72" s="13" t="n">
        <f aca="false">IF(Y72&lt;0,1,0)</f>
        <v>0</v>
      </c>
    </row>
    <row r="73" customFormat="false" ht="15" hidden="false" customHeight="false" outlineLevel="0" collapsed="false">
      <c r="A73" s="13" t="n">
        <v>48</v>
      </c>
      <c r="B73" s="18" t="n">
        <f aca="false">Shock_sd*Draws!B52</f>
        <v>49.452498523344</v>
      </c>
      <c r="C73" s="18" t="n">
        <f aca="false">Persist_a*B73+Shock_sd*Draws!C52</f>
        <v>47.6685141605858</v>
      </c>
      <c r="D73" s="18" t="n">
        <f aca="false">Persist_a*C73+Shock_sd*Draws!D52</f>
        <v>-9.29567861366421</v>
      </c>
      <c r="E73" s="18" t="n">
        <f aca="false">Persist_a*D73+Shock_sd*Draws!E52</f>
        <v>-25.6983849931209</v>
      </c>
      <c r="F73" s="18" t="n">
        <f aca="false">Persist_a*E73+Shock_sd*Draws!F52</f>
        <v>-12.0322773183032</v>
      </c>
      <c r="G73" s="18" t="n">
        <f aca="false">Persist_a*F73+Shock_sd*Draws!G52</f>
        <v>-75.9817932574225</v>
      </c>
      <c r="H73" s="18" t="n">
        <f aca="false">Persist_a*G73+Shock_sd*Draws!H52</f>
        <v>-32.2171549197991</v>
      </c>
      <c r="I73" s="18" t="n">
        <f aca="false">Persist_a*H73+Shock_sd*Draws!I52</f>
        <v>-53.3640413817499</v>
      </c>
      <c r="J73" s="18" t="n">
        <f aca="false">Persist_a*I73+Shock_sd*Draws!J52</f>
        <v>-24.0468166060066</v>
      </c>
      <c r="K73" s="18" t="n">
        <f aca="false">Persist_a*J73+Shock_sd*Draws!K52</f>
        <v>-24.2444386825081</v>
      </c>
      <c r="L73" s="18" t="n">
        <f aca="false">Persist_a*K73+Shock_sd*Draws!L52</f>
        <v>-20.8196474215576</v>
      </c>
      <c r="M73" s="18" t="n">
        <f aca="false">Persist_a*L73+Shock_sd*Draws!M52</f>
        <v>38.8147448588327</v>
      </c>
      <c r="N73" s="18" t="n">
        <f aca="false">0-(Draws!N52+Draws!Z52)</f>
        <v>0</v>
      </c>
      <c r="O73" s="18" t="n">
        <f aca="false">N73-(Draws!O52+Draws!AA52)</f>
        <v>0</v>
      </c>
      <c r="P73" s="18" t="n">
        <f aca="false">O73-(Draws!P52+Draws!AB52)</f>
        <v>0</v>
      </c>
      <c r="Q73" s="18" t="n">
        <f aca="false">P73-(Draws!Q52+Draws!AC52)</f>
        <v>0</v>
      </c>
      <c r="R73" s="18" t="n">
        <f aca="false">Q73-(Draws!R52+Draws!AD52)</f>
        <v>0</v>
      </c>
      <c r="S73" s="18" t="n">
        <f aca="false">R73-(Draws!S52+Draws!AE52)</f>
        <v>0</v>
      </c>
      <c r="T73" s="18" t="n">
        <f aca="false">S73-(Draws!T52+Draws!AF52)</f>
        <v>0</v>
      </c>
      <c r="U73" s="18" t="n">
        <f aca="false">T73-(Draws!U52+Draws!AG52)</f>
        <v>0</v>
      </c>
      <c r="V73" s="18" t="n">
        <f aca="false">U73-(Draws!V52+Draws!AH52)</f>
        <v>0</v>
      </c>
      <c r="W73" s="18" t="n">
        <f aca="false">V73-(Draws!W52+Draws!AI52)</f>
        <v>0</v>
      </c>
      <c r="X73" s="18" t="n">
        <f aca="false">W73-(Draws!X52+Draws!AJ52)</f>
        <v>0</v>
      </c>
      <c r="Y73" s="18" t="n">
        <f aca="false">X73-(Draws!Y52+Draws!AK52)</f>
        <v>0</v>
      </c>
      <c r="Z73" s="18" t="n">
        <f aca="false">0-(MAX(Draws!N52-Line_cap,0)+MAX(Draws!Z52-Line_cap,0))</f>
        <v>0</v>
      </c>
      <c r="AA73" s="18" t="n">
        <f aca="false">Z73-(MAX(Draws!O52-Line_cap,0)+MAX(Draws!AA52-Line_cap,0))</f>
        <v>0</v>
      </c>
      <c r="AB73" s="18" t="n">
        <f aca="false">AA73-(MAX(Draws!P52-Line_cap,0)+MAX(Draws!AB52-Line_cap,0))</f>
        <v>0</v>
      </c>
      <c r="AC73" s="18" t="n">
        <f aca="false">AB73-(MAX(Draws!Q52-Line_cap,0)+MAX(Draws!AC52-Line_cap,0))</f>
        <v>0</v>
      </c>
      <c r="AD73" s="18" t="n">
        <f aca="false">AC73-(MAX(Draws!R52-Line_cap,0)+MAX(Draws!AD52-Line_cap,0))</f>
        <v>0</v>
      </c>
      <c r="AE73" s="18" t="n">
        <f aca="false">AD73-(MAX(Draws!S52-Line_cap,0)+MAX(Draws!AE52-Line_cap,0))</f>
        <v>0</v>
      </c>
      <c r="AF73" s="18" t="n">
        <f aca="false">AE73-(MAX(Draws!T52-Line_cap,0)+MAX(Draws!AF52-Line_cap,0))</f>
        <v>0</v>
      </c>
      <c r="AG73" s="18" t="n">
        <f aca="false">AF73-(MAX(Draws!U52-Line_cap,0)+MAX(Draws!AG52-Line_cap,0))</f>
        <v>0</v>
      </c>
      <c r="AH73" s="18" t="n">
        <f aca="false">AG73-(MAX(Draws!V52-Line_cap,0)+MAX(Draws!AH52-Line_cap,0))</f>
        <v>0</v>
      </c>
      <c r="AI73" s="18" t="n">
        <f aca="false">AH73-(MAX(Draws!W52-Line_cap,0)+MAX(Draws!AI52-Line_cap,0))</f>
        <v>0</v>
      </c>
      <c r="AJ73" s="18" t="n">
        <f aca="false">AI73-(MAX(Draws!X52-Line_cap,0)+MAX(Draws!AJ52-Line_cap,0))</f>
        <v>0</v>
      </c>
      <c r="AK73" s="18" t="n">
        <f aca="false">AJ73-(MAX(Draws!Y52-Line_cap,0)+MAX(Draws!AK52-Line_cap,0))</f>
        <v>0</v>
      </c>
      <c r="AL73" s="18" t="n">
        <f aca="false">SUMPRODUCT(MIN($B$22:$M$22+B73:M73+N73:Y73))</f>
        <v>407.226378380943</v>
      </c>
      <c r="AM73" s="18" t="n">
        <f aca="false">SUMPRODUCT(MIN($B$22:$M$22+B73:M73))</f>
        <v>407.226378380943</v>
      </c>
      <c r="AN73" s="18" t="n">
        <f aca="false">SUMPRODUCT(MIN($B$22:$M$22+N73:Y73))</f>
        <v>481.950382357786</v>
      </c>
      <c r="AO73" s="18" t="n">
        <f aca="false">SUMPRODUCT(MIN($B$22:$M$22+B73:M73+Z73:AK73))</f>
        <v>407.226378380943</v>
      </c>
      <c r="AP73" s="18" t="n">
        <f aca="false">SUMPRODUCT(MIN($B$23:$M$23+B73:M73+N73:Y73))</f>
        <v>454.992123881727</v>
      </c>
      <c r="AQ73" s="18" t="n">
        <f aca="false">SUMPRODUCT(MIN($B$23:$M$23+B73:M73+Z73:AK73))</f>
        <v>454.992123881727</v>
      </c>
      <c r="AR73" s="13" t="n">
        <f aca="false">IF(Y73&lt;0,1,0)</f>
        <v>0</v>
      </c>
    </row>
    <row r="74" customFormat="false" ht="15" hidden="false" customHeight="false" outlineLevel="0" collapsed="false">
      <c r="A74" s="13" t="n">
        <v>49</v>
      </c>
      <c r="B74" s="18" t="n">
        <f aca="false">Shock_sd*Draws!B53</f>
        <v>-46.6124511247872</v>
      </c>
      <c r="C74" s="18" t="n">
        <f aca="false">Persist_a*B74+Shock_sd*Draws!C53</f>
        <v>-59.5545639628319</v>
      </c>
      <c r="D74" s="18" t="n">
        <f aca="false">Persist_a*C74+Shock_sd*Draws!D53</f>
        <v>-41.5748870770787</v>
      </c>
      <c r="E74" s="18" t="n">
        <f aca="false">Persist_a*D74+Shock_sd*Draws!E53</f>
        <v>-45.6453233013117</v>
      </c>
      <c r="F74" s="18" t="n">
        <f aca="false">Persist_a*E74+Shock_sd*Draws!F53</f>
        <v>11.254849582054</v>
      </c>
      <c r="G74" s="18" t="n">
        <f aca="false">Persist_a*F74+Shock_sd*Draws!G53</f>
        <v>-19.6651547478513</v>
      </c>
      <c r="H74" s="18" t="n">
        <f aca="false">Persist_a*G74+Shock_sd*Draws!H53</f>
        <v>-70.772008261682</v>
      </c>
      <c r="I74" s="18" t="n">
        <f aca="false">Persist_a*H74+Shock_sd*Draws!I53</f>
        <v>-37.8017877080477</v>
      </c>
      <c r="J74" s="18" t="n">
        <f aca="false">Persist_a*I74+Shock_sd*Draws!J53</f>
        <v>-21.6919772950769</v>
      </c>
      <c r="K74" s="18" t="n">
        <f aca="false">Persist_a*J74+Shock_sd*Draws!K53</f>
        <v>-66.1367159176925</v>
      </c>
      <c r="L74" s="18" t="n">
        <f aca="false">Persist_a*K74+Shock_sd*Draws!L53</f>
        <v>4.21663106152289</v>
      </c>
      <c r="M74" s="18" t="n">
        <f aca="false">Persist_a*L74+Shock_sd*Draws!M53</f>
        <v>-0.867225823362119</v>
      </c>
      <c r="N74" s="18" t="n">
        <f aca="false">0-(Draws!N53+Draws!Z53)</f>
        <v>0</v>
      </c>
      <c r="O74" s="18" t="n">
        <f aca="false">N74-(Draws!O53+Draws!AA53)</f>
        <v>0</v>
      </c>
      <c r="P74" s="18" t="n">
        <f aca="false">O74-(Draws!P53+Draws!AB53)</f>
        <v>0</v>
      </c>
      <c r="Q74" s="18" t="n">
        <f aca="false">P74-(Draws!Q53+Draws!AC53)</f>
        <v>0</v>
      </c>
      <c r="R74" s="18" t="n">
        <f aca="false">Q74-(Draws!R53+Draws!AD53)</f>
        <v>0</v>
      </c>
      <c r="S74" s="18" t="n">
        <f aca="false">R74-(Draws!S53+Draws!AE53)</f>
        <v>0</v>
      </c>
      <c r="T74" s="18" t="n">
        <f aca="false">S74-(Draws!T53+Draws!AF53)</f>
        <v>0</v>
      </c>
      <c r="U74" s="18" t="n">
        <f aca="false">T74-(Draws!U53+Draws!AG53)</f>
        <v>0</v>
      </c>
      <c r="V74" s="18" t="n">
        <f aca="false">U74-(Draws!V53+Draws!AH53)</f>
        <v>0</v>
      </c>
      <c r="W74" s="18" t="n">
        <f aca="false">V74-(Draws!W53+Draws!AI53)</f>
        <v>0</v>
      </c>
      <c r="X74" s="18" t="n">
        <f aca="false">W74-(Draws!X53+Draws!AJ53)</f>
        <v>0</v>
      </c>
      <c r="Y74" s="18" t="n">
        <f aca="false">X74-(Draws!Y53+Draws!AK53)</f>
        <v>0</v>
      </c>
      <c r="Z74" s="18" t="n">
        <f aca="false">0-(MAX(Draws!N53-Line_cap,0)+MAX(Draws!Z53-Line_cap,0))</f>
        <v>0</v>
      </c>
      <c r="AA74" s="18" t="n">
        <f aca="false">Z74-(MAX(Draws!O53-Line_cap,0)+MAX(Draws!AA53-Line_cap,0))</f>
        <v>0</v>
      </c>
      <c r="AB74" s="18" t="n">
        <f aca="false">AA74-(MAX(Draws!P53-Line_cap,0)+MAX(Draws!AB53-Line_cap,0))</f>
        <v>0</v>
      </c>
      <c r="AC74" s="18" t="n">
        <f aca="false">AB74-(MAX(Draws!Q53-Line_cap,0)+MAX(Draws!AC53-Line_cap,0))</f>
        <v>0</v>
      </c>
      <c r="AD74" s="18" t="n">
        <f aca="false">AC74-(MAX(Draws!R53-Line_cap,0)+MAX(Draws!AD53-Line_cap,0))</f>
        <v>0</v>
      </c>
      <c r="AE74" s="18" t="n">
        <f aca="false">AD74-(MAX(Draws!S53-Line_cap,0)+MAX(Draws!AE53-Line_cap,0))</f>
        <v>0</v>
      </c>
      <c r="AF74" s="18" t="n">
        <f aca="false">AE74-(MAX(Draws!T53-Line_cap,0)+MAX(Draws!AF53-Line_cap,0))</f>
        <v>0</v>
      </c>
      <c r="AG74" s="18" t="n">
        <f aca="false">AF74-(MAX(Draws!U53-Line_cap,0)+MAX(Draws!AG53-Line_cap,0))</f>
        <v>0</v>
      </c>
      <c r="AH74" s="18" t="n">
        <f aca="false">AG74-(MAX(Draws!V53-Line_cap,0)+MAX(Draws!AH53-Line_cap,0))</f>
        <v>0</v>
      </c>
      <c r="AI74" s="18" t="n">
        <f aca="false">AH74-(MAX(Draws!W53-Line_cap,0)+MAX(Draws!AI53-Line_cap,0))</f>
        <v>0</v>
      </c>
      <c r="AJ74" s="18" t="n">
        <f aca="false">AI74-(MAX(Draws!X53-Line_cap,0)+MAX(Draws!AJ53-Line_cap,0))</f>
        <v>0</v>
      </c>
      <c r="AK74" s="18" t="n">
        <f aca="false">AJ74-(MAX(Draws!Y53-Line_cap,0)+MAX(Draws!AK53-Line_cap,0))</f>
        <v>0</v>
      </c>
      <c r="AL74" s="18" t="n">
        <f aca="false">SUMPRODUCT(MIN($B$22:$M$22+B74:M74+N74:Y74))</f>
        <v>411.178374096104</v>
      </c>
      <c r="AM74" s="18" t="n">
        <f aca="false">SUMPRODUCT(MIN($B$22:$M$22+B74:M74))</f>
        <v>411.178374096104</v>
      </c>
      <c r="AN74" s="18" t="n">
        <f aca="false">SUMPRODUCT(MIN($B$22:$M$22+N74:Y74))</f>
        <v>481.950382357786</v>
      </c>
      <c r="AO74" s="18" t="n">
        <f aca="false">SUMPRODUCT(MIN($B$22:$M$22+B74:M74+Z74:AK74))</f>
        <v>411.178374096104</v>
      </c>
      <c r="AP74" s="18" t="n">
        <f aca="false">SUMPRODUCT(MIN($B$23:$M$23+B74:M74+N74:Y74))</f>
        <v>460.357016959204</v>
      </c>
      <c r="AQ74" s="18" t="n">
        <f aca="false">SUMPRODUCT(MIN($B$23:$M$23+B74:M74+Z74:AK74))</f>
        <v>460.357016959204</v>
      </c>
      <c r="AR74" s="13" t="n">
        <f aca="false">IF(Y74&lt;0,1,0)</f>
        <v>0</v>
      </c>
    </row>
    <row r="75" customFormat="false" ht="15" hidden="false" customHeight="false" outlineLevel="0" collapsed="false">
      <c r="A75" s="13" t="n">
        <v>50</v>
      </c>
      <c r="B75" s="18" t="n">
        <f aca="false">Shock_sd*Draws!B54</f>
        <v>-7.83793493583493</v>
      </c>
      <c r="C75" s="18" t="n">
        <f aca="false">Persist_a*B75+Shock_sd*Draws!C54</f>
        <v>-96.9466883408667</v>
      </c>
      <c r="D75" s="18" t="n">
        <f aca="false">Persist_a*C75+Shock_sd*Draws!D54</f>
        <v>6.07332903037382</v>
      </c>
      <c r="E75" s="18" t="n">
        <f aca="false">Persist_a*D75+Shock_sd*Draws!E54</f>
        <v>-59.9287329684179</v>
      </c>
      <c r="F75" s="18" t="n">
        <f aca="false">Persist_a*E75+Shock_sd*Draws!F54</f>
        <v>-42.1968364087646</v>
      </c>
      <c r="G75" s="18" t="n">
        <f aca="false">Persist_a*F75+Shock_sd*Draws!G54</f>
        <v>-16.4137884819149</v>
      </c>
      <c r="H75" s="18" t="n">
        <f aca="false">Persist_a*G75+Shock_sd*Draws!H54</f>
        <v>-78.4591710646114</v>
      </c>
      <c r="I75" s="18" t="n">
        <f aca="false">Persist_a*H75+Shock_sd*Draws!I54</f>
        <v>-38.2528828395989</v>
      </c>
      <c r="J75" s="18" t="n">
        <f aca="false">Persist_a*I75+Shock_sd*Draws!J54</f>
        <v>-42.8782816231927</v>
      </c>
      <c r="K75" s="18" t="n">
        <f aca="false">Persist_a*J75+Shock_sd*Draws!K54</f>
        <v>-61.7163340480773</v>
      </c>
      <c r="L75" s="18" t="n">
        <f aca="false">Persist_a*K75+Shock_sd*Draws!L54</f>
        <v>-62.7110997985682</v>
      </c>
      <c r="M75" s="18" t="n">
        <f aca="false">Persist_a*L75+Shock_sd*Draws!M54</f>
        <v>-71.0428308198537</v>
      </c>
      <c r="N75" s="18" t="n">
        <f aca="false">0-(Draws!N54+Draws!Z54)</f>
        <v>0</v>
      </c>
      <c r="O75" s="18" t="n">
        <f aca="false">N75-(Draws!O54+Draws!AA54)</f>
        <v>0</v>
      </c>
      <c r="P75" s="18" t="n">
        <f aca="false">O75-(Draws!P54+Draws!AB54)</f>
        <v>0</v>
      </c>
      <c r="Q75" s="18" t="n">
        <f aca="false">P75-(Draws!Q54+Draws!AC54)</f>
        <v>0</v>
      </c>
      <c r="R75" s="18" t="n">
        <f aca="false">Q75-(Draws!R54+Draws!AD54)</f>
        <v>0</v>
      </c>
      <c r="S75" s="18" t="n">
        <f aca="false">R75-(Draws!S54+Draws!AE54)</f>
        <v>0</v>
      </c>
      <c r="T75" s="18" t="n">
        <f aca="false">S75-(Draws!T54+Draws!AF54)</f>
        <v>0</v>
      </c>
      <c r="U75" s="18" t="n">
        <f aca="false">T75-(Draws!U54+Draws!AG54)</f>
        <v>0</v>
      </c>
      <c r="V75" s="18" t="n">
        <f aca="false">U75-(Draws!V54+Draws!AH54)</f>
        <v>0</v>
      </c>
      <c r="W75" s="18" t="n">
        <f aca="false">V75-(Draws!W54+Draws!AI54)</f>
        <v>0</v>
      </c>
      <c r="X75" s="18" t="n">
        <f aca="false">W75-(Draws!X54+Draws!AJ54)</f>
        <v>0</v>
      </c>
      <c r="Y75" s="18" t="n">
        <f aca="false">X75-(Draws!Y54+Draws!AK54)</f>
        <v>0</v>
      </c>
      <c r="Z75" s="18" t="n">
        <f aca="false">0-(MAX(Draws!N54-Line_cap,0)+MAX(Draws!Z54-Line_cap,0))</f>
        <v>0</v>
      </c>
      <c r="AA75" s="18" t="n">
        <f aca="false">Z75-(MAX(Draws!O54-Line_cap,0)+MAX(Draws!AA54-Line_cap,0))</f>
        <v>0</v>
      </c>
      <c r="AB75" s="18" t="n">
        <f aca="false">AA75-(MAX(Draws!P54-Line_cap,0)+MAX(Draws!AB54-Line_cap,0))</f>
        <v>0</v>
      </c>
      <c r="AC75" s="18" t="n">
        <f aca="false">AB75-(MAX(Draws!Q54-Line_cap,0)+MAX(Draws!AC54-Line_cap,0))</f>
        <v>0</v>
      </c>
      <c r="AD75" s="18" t="n">
        <f aca="false">AC75-(MAX(Draws!R54-Line_cap,0)+MAX(Draws!AD54-Line_cap,0))</f>
        <v>0</v>
      </c>
      <c r="AE75" s="18" t="n">
        <f aca="false">AD75-(MAX(Draws!S54-Line_cap,0)+MAX(Draws!AE54-Line_cap,0))</f>
        <v>0</v>
      </c>
      <c r="AF75" s="18" t="n">
        <f aca="false">AE75-(MAX(Draws!T54-Line_cap,0)+MAX(Draws!AF54-Line_cap,0))</f>
        <v>0</v>
      </c>
      <c r="AG75" s="18" t="n">
        <f aca="false">AF75-(MAX(Draws!U54-Line_cap,0)+MAX(Draws!AG54-Line_cap,0))</f>
        <v>0</v>
      </c>
      <c r="AH75" s="18" t="n">
        <f aca="false">AG75-(MAX(Draws!V54-Line_cap,0)+MAX(Draws!AH54-Line_cap,0))</f>
        <v>0</v>
      </c>
      <c r="AI75" s="18" t="n">
        <f aca="false">AH75-(MAX(Draws!W54-Line_cap,0)+MAX(Draws!AI54-Line_cap,0))</f>
        <v>0</v>
      </c>
      <c r="AJ75" s="18" t="n">
        <f aca="false">AI75-(MAX(Draws!X54-Line_cap,0)+MAX(Draws!AJ54-Line_cap,0))</f>
        <v>0</v>
      </c>
      <c r="AK75" s="18" t="n">
        <f aca="false">AJ75-(MAX(Draws!Y54-Line_cap,0)+MAX(Draws!AK54-Line_cap,0))</f>
        <v>0</v>
      </c>
      <c r="AL75" s="18" t="n">
        <f aca="false">SUMPRODUCT(MIN($B$22:$M$22+B75:M75+N75:Y75))</f>
        <v>403.491211293174</v>
      </c>
      <c r="AM75" s="18" t="n">
        <f aca="false">SUMPRODUCT(MIN($B$22:$M$22+B75:M75))</f>
        <v>403.491211293174</v>
      </c>
      <c r="AN75" s="18" t="n">
        <f aca="false">SUMPRODUCT(MIN($B$22:$M$22+N75:Y75))</f>
        <v>481.950382357786</v>
      </c>
      <c r="AO75" s="18" t="n">
        <f aca="false">SUMPRODUCT(MIN($B$22:$M$22+B75:M75+Z75:AK75))</f>
        <v>403.491211293174</v>
      </c>
      <c r="AP75" s="18" t="n">
        <f aca="false">SUMPRODUCT(MIN($B$23:$M$23+B75:M75+N75:Y75))</f>
        <v>452.669854156275</v>
      </c>
      <c r="AQ75" s="18" t="n">
        <f aca="false">SUMPRODUCT(MIN($B$23:$M$23+B75:M75+Z75:AK75))</f>
        <v>452.669854156275</v>
      </c>
      <c r="AR75" s="13" t="n">
        <f aca="false">IF(Y75&lt;0,1,0)</f>
        <v>0</v>
      </c>
    </row>
    <row r="76" customFormat="false" ht="15" hidden="false" customHeight="false" outlineLevel="0" collapsed="false">
      <c r="A76" s="13" t="n">
        <v>51</v>
      </c>
      <c r="B76" s="18" t="n">
        <f aca="false">Shock_sd*Draws!B55</f>
        <v>-56.6967323282483</v>
      </c>
      <c r="C76" s="18" t="n">
        <f aca="false">Persist_a*B76+Shock_sd*Draws!C55</f>
        <v>13.7229519845842</v>
      </c>
      <c r="D76" s="18" t="n">
        <f aca="false">Persist_a*C76+Shock_sd*Draws!D55</f>
        <v>50.1575438124078</v>
      </c>
      <c r="E76" s="18" t="n">
        <f aca="false">Persist_a*D76+Shock_sd*Draws!E55</f>
        <v>22.2142057500731</v>
      </c>
      <c r="F76" s="18" t="n">
        <f aca="false">Persist_a*E76+Shock_sd*Draws!F55</f>
        <v>17.5586420466524</v>
      </c>
      <c r="G76" s="18" t="n">
        <f aca="false">Persist_a*F76+Shock_sd*Draws!G55</f>
        <v>-24.7589222707948</v>
      </c>
      <c r="H76" s="18" t="n">
        <f aca="false">Persist_a*G76+Shock_sd*Draws!H55</f>
        <v>24.8752889516186</v>
      </c>
      <c r="I76" s="18" t="n">
        <f aca="false">Persist_a*H76+Shock_sd*Draws!I55</f>
        <v>-40.582907070502</v>
      </c>
      <c r="J76" s="18" t="n">
        <f aca="false">Persist_a*I76+Shock_sd*Draws!J55</f>
        <v>-26.7785828786173</v>
      </c>
      <c r="K76" s="18" t="n">
        <f aca="false">Persist_a*J76+Shock_sd*Draws!K55</f>
        <v>-52.5576776592706</v>
      </c>
      <c r="L76" s="18" t="n">
        <f aca="false">Persist_a*K76+Shock_sd*Draws!L55</f>
        <v>27.0068983176379</v>
      </c>
      <c r="M76" s="18" t="n">
        <f aca="false">Persist_a*L76+Shock_sd*Draws!M55</f>
        <v>-4.86095720839758</v>
      </c>
      <c r="N76" s="18" t="n">
        <f aca="false">0-(Draws!N55+Draws!Z55)</f>
        <v>0</v>
      </c>
      <c r="O76" s="18" t="n">
        <f aca="false">N76-(Draws!O55+Draws!AA55)</f>
        <v>0</v>
      </c>
      <c r="P76" s="18" t="n">
        <f aca="false">O76-(Draws!P55+Draws!AB55)</f>
        <v>0</v>
      </c>
      <c r="Q76" s="18" t="n">
        <f aca="false">P76-(Draws!Q55+Draws!AC55)</f>
        <v>0</v>
      </c>
      <c r="R76" s="18" t="n">
        <f aca="false">Q76-(Draws!R55+Draws!AD55)</f>
        <v>-53.5335172256658</v>
      </c>
      <c r="S76" s="18" t="n">
        <f aca="false">R76-(Draws!S55+Draws!AE55)</f>
        <v>-53.5335172256658</v>
      </c>
      <c r="T76" s="18" t="n">
        <f aca="false">S76-(Draws!T55+Draws!AF55)</f>
        <v>-53.5335172256658</v>
      </c>
      <c r="U76" s="18" t="n">
        <f aca="false">T76-(Draws!U55+Draws!AG55)</f>
        <v>-53.5335172256658</v>
      </c>
      <c r="V76" s="18" t="n">
        <f aca="false">U76-(Draws!V55+Draws!AH55)</f>
        <v>-53.5335172256658</v>
      </c>
      <c r="W76" s="18" t="n">
        <f aca="false">V76-(Draws!W55+Draws!AI55)</f>
        <v>-53.5335172256658</v>
      </c>
      <c r="X76" s="18" t="n">
        <f aca="false">W76-(Draws!X55+Draws!AJ55)</f>
        <v>-53.5335172256658</v>
      </c>
      <c r="Y76" s="18" t="n">
        <f aca="false">X76-(Draws!Y55+Draws!AK55)</f>
        <v>-53.5335172256658</v>
      </c>
      <c r="Z76" s="18" t="n">
        <f aca="false">0-(MAX(Draws!N55-Line_cap,0)+MAX(Draws!Z55-Line_cap,0))</f>
        <v>0</v>
      </c>
      <c r="AA76" s="18" t="n">
        <f aca="false">Z76-(MAX(Draws!O55-Line_cap,0)+MAX(Draws!AA55-Line_cap,0))</f>
        <v>0</v>
      </c>
      <c r="AB76" s="18" t="n">
        <f aca="false">AA76-(MAX(Draws!P55-Line_cap,0)+MAX(Draws!AB55-Line_cap,0))</f>
        <v>0</v>
      </c>
      <c r="AC76" s="18" t="n">
        <f aca="false">AB76-(MAX(Draws!Q55-Line_cap,0)+MAX(Draws!AC55-Line_cap,0))</f>
        <v>0</v>
      </c>
      <c r="AD76" s="18" t="n">
        <f aca="false">AC76-(MAX(Draws!R55-Line_cap,0)+MAX(Draws!AD55-Line_cap,0))</f>
        <v>0</v>
      </c>
      <c r="AE76" s="18" t="n">
        <f aca="false">AD76-(MAX(Draws!S55-Line_cap,0)+MAX(Draws!AE55-Line_cap,0))</f>
        <v>0</v>
      </c>
      <c r="AF76" s="18" t="n">
        <f aca="false">AE76-(MAX(Draws!T55-Line_cap,0)+MAX(Draws!AF55-Line_cap,0))</f>
        <v>0</v>
      </c>
      <c r="AG76" s="18" t="n">
        <f aca="false">AF76-(MAX(Draws!U55-Line_cap,0)+MAX(Draws!AG55-Line_cap,0))</f>
        <v>0</v>
      </c>
      <c r="AH76" s="18" t="n">
        <f aca="false">AG76-(MAX(Draws!V55-Line_cap,0)+MAX(Draws!AH55-Line_cap,0))</f>
        <v>0</v>
      </c>
      <c r="AI76" s="18" t="n">
        <f aca="false">AH76-(MAX(Draws!W55-Line_cap,0)+MAX(Draws!AI55-Line_cap,0))</f>
        <v>0</v>
      </c>
      <c r="AJ76" s="18" t="n">
        <f aca="false">AI76-(MAX(Draws!X55-Line_cap,0)+MAX(Draws!AJ55-Line_cap,0))</f>
        <v>0</v>
      </c>
      <c r="AK76" s="18" t="n">
        <f aca="false">AJ76-(MAX(Draws!Y55-Line_cap,0)+MAX(Draws!AK55-Line_cap,0))</f>
        <v>0</v>
      </c>
      <c r="AL76" s="18" t="n">
        <f aca="false">SUMPRODUCT(MIN($B$22:$M$22+B76:M76+N76:Y76))</f>
        <v>388.294500924488</v>
      </c>
      <c r="AM76" s="18" t="n">
        <f aca="false">SUMPRODUCT(MIN($B$22:$M$22+B76:M76))</f>
        <v>441.828018150154</v>
      </c>
      <c r="AN76" s="18" t="n">
        <f aca="false">SUMPRODUCT(MIN($B$22:$M$22+N76:Y76))</f>
        <v>428.41686513212</v>
      </c>
      <c r="AO76" s="18" t="n">
        <f aca="false">SUMPRODUCT(MIN($B$22:$M$22+B76:M76+Z76:AK76))</f>
        <v>441.828018150154</v>
      </c>
      <c r="AP76" s="18" t="n">
        <f aca="false">SUMPRODUCT(MIN($B$23:$M$23+B76:M76+N76:Y76))</f>
        <v>436.580149474915</v>
      </c>
      <c r="AQ76" s="18" t="n">
        <f aca="false">SUMPRODUCT(MIN($B$23:$M$23+B76:M76+Z76:AK76))</f>
        <v>490.113666700581</v>
      </c>
      <c r="AR76" s="13" t="n">
        <f aca="false">IF(Y76&lt;0,1,0)</f>
        <v>1</v>
      </c>
    </row>
    <row r="77" customFormat="false" ht="15" hidden="false" customHeight="false" outlineLevel="0" collapsed="false">
      <c r="A77" s="13" t="n">
        <v>52</v>
      </c>
      <c r="B77" s="18" t="n">
        <f aca="false">Shock_sd*Draws!B56</f>
        <v>3.59453360308634</v>
      </c>
      <c r="C77" s="18" t="n">
        <f aca="false">Persist_a*B77+Shock_sd*Draws!C56</f>
        <v>-23.9005335095423</v>
      </c>
      <c r="D77" s="18" t="n">
        <f aca="false">Persist_a*C77+Shock_sd*Draws!D56</f>
        <v>37.2170605126753</v>
      </c>
      <c r="E77" s="18" t="n">
        <f aca="false">Persist_a*D77+Shock_sd*Draws!E56</f>
        <v>56.1019307036305</v>
      </c>
      <c r="F77" s="18" t="n">
        <f aca="false">Persist_a*E77+Shock_sd*Draws!F56</f>
        <v>23.2118590478558</v>
      </c>
      <c r="G77" s="18" t="n">
        <f aca="false">Persist_a*F77+Shock_sd*Draws!G56</f>
        <v>131.949528661341</v>
      </c>
      <c r="H77" s="18" t="n">
        <f aca="false">Persist_a*G77+Shock_sd*Draws!H56</f>
        <v>99.3650935525262</v>
      </c>
      <c r="I77" s="18" t="n">
        <f aca="false">Persist_a*H77+Shock_sd*Draws!I56</f>
        <v>51.4468370074871</v>
      </c>
      <c r="J77" s="18" t="n">
        <f aca="false">Persist_a*I77+Shock_sd*Draws!J56</f>
        <v>19.7189216421826</v>
      </c>
      <c r="K77" s="18" t="n">
        <f aca="false">Persist_a*J77+Shock_sd*Draws!K56</f>
        <v>62.8966640397379</v>
      </c>
      <c r="L77" s="18" t="n">
        <f aca="false">Persist_a*K77+Shock_sd*Draws!L56</f>
        <v>-0.295272237812242</v>
      </c>
      <c r="M77" s="18" t="n">
        <f aca="false">Persist_a*L77+Shock_sd*Draws!M56</f>
        <v>-83.1521636332928</v>
      </c>
      <c r="N77" s="18" t="n">
        <f aca="false">0-(Draws!N56+Draws!Z56)</f>
        <v>0</v>
      </c>
      <c r="O77" s="18" t="n">
        <f aca="false">N77-(Draws!O56+Draws!AA56)</f>
        <v>0</v>
      </c>
      <c r="P77" s="18" t="n">
        <f aca="false">O77-(Draws!P56+Draws!AB56)</f>
        <v>0</v>
      </c>
      <c r="Q77" s="18" t="n">
        <f aca="false">P77-(Draws!Q56+Draws!AC56)</f>
        <v>0</v>
      </c>
      <c r="R77" s="18" t="n">
        <f aca="false">Q77-(Draws!R56+Draws!AD56)</f>
        <v>0</v>
      </c>
      <c r="S77" s="18" t="n">
        <f aca="false">R77-(Draws!S56+Draws!AE56)</f>
        <v>0</v>
      </c>
      <c r="T77" s="18" t="n">
        <f aca="false">S77-(Draws!T56+Draws!AF56)</f>
        <v>0</v>
      </c>
      <c r="U77" s="18" t="n">
        <f aca="false">T77-(Draws!U56+Draws!AG56)</f>
        <v>0</v>
      </c>
      <c r="V77" s="18" t="n">
        <f aca="false">U77-(Draws!V56+Draws!AH56)</f>
        <v>0</v>
      </c>
      <c r="W77" s="18" t="n">
        <f aca="false">V77-(Draws!W56+Draws!AI56)</f>
        <v>0</v>
      </c>
      <c r="X77" s="18" t="n">
        <f aca="false">W77-(Draws!X56+Draws!AJ56)</f>
        <v>0</v>
      </c>
      <c r="Y77" s="18" t="n">
        <f aca="false">X77-(Draws!Y56+Draws!AK56)</f>
        <v>0</v>
      </c>
      <c r="Z77" s="18" t="n">
        <f aca="false">0-(MAX(Draws!N56-Line_cap,0)+MAX(Draws!Z56-Line_cap,0))</f>
        <v>0</v>
      </c>
      <c r="AA77" s="18" t="n">
        <f aca="false">Z77-(MAX(Draws!O56-Line_cap,0)+MAX(Draws!AA56-Line_cap,0))</f>
        <v>0</v>
      </c>
      <c r="AB77" s="18" t="n">
        <f aca="false">AA77-(MAX(Draws!P56-Line_cap,0)+MAX(Draws!AB56-Line_cap,0))</f>
        <v>0</v>
      </c>
      <c r="AC77" s="18" t="n">
        <f aca="false">AB77-(MAX(Draws!Q56-Line_cap,0)+MAX(Draws!AC56-Line_cap,0))</f>
        <v>0</v>
      </c>
      <c r="AD77" s="18" t="n">
        <f aca="false">AC77-(MAX(Draws!R56-Line_cap,0)+MAX(Draws!AD56-Line_cap,0))</f>
        <v>0</v>
      </c>
      <c r="AE77" s="18" t="n">
        <f aca="false">AD77-(MAX(Draws!S56-Line_cap,0)+MAX(Draws!AE56-Line_cap,0))</f>
        <v>0</v>
      </c>
      <c r="AF77" s="18" t="n">
        <f aca="false">AE77-(MAX(Draws!T56-Line_cap,0)+MAX(Draws!AF56-Line_cap,0))</f>
        <v>0</v>
      </c>
      <c r="AG77" s="18" t="n">
        <f aca="false">AF77-(MAX(Draws!U56-Line_cap,0)+MAX(Draws!AG56-Line_cap,0))</f>
        <v>0</v>
      </c>
      <c r="AH77" s="18" t="n">
        <f aca="false">AG77-(MAX(Draws!V56-Line_cap,0)+MAX(Draws!AH56-Line_cap,0))</f>
        <v>0</v>
      </c>
      <c r="AI77" s="18" t="n">
        <f aca="false">AH77-(MAX(Draws!W56-Line_cap,0)+MAX(Draws!AI56-Line_cap,0))</f>
        <v>0</v>
      </c>
      <c r="AJ77" s="18" t="n">
        <f aca="false">AI77-(MAX(Draws!X56-Line_cap,0)+MAX(Draws!AJ56-Line_cap,0))</f>
        <v>0</v>
      </c>
      <c r="AK77" s="18" t="n">
        <f aca="false">AJ77-(MAX(Draws!Y56-Line_cap,0)+MAX(Draws!AK56-Line_cap,0))</f>
        <v>0</v>
      </c>
      <c r="AL77" s="18" t="n">
        <f aca="false">SUMPRODUCT(MIN($B$22:$M$22+B77:M77+N77:Y77))</f>
        <v>427.271884043668</v>
      </c>
      <c r="AM77" s="18" t="n">
        <f aca="false">SUMPRODUCT(MIN($B$22:$M$22+B77:M77))</f>
        <v>427.271884043668</v>
      </c>
      <c r="AN77" s="18" t="n">
        <f aca="false">SUMPRODUCT(MIN($B$22:$M$22+N77:Y77))</f>
        <v>481.950382357786</v>
      </c>
      <c r="AO77" s="18" t="n">
        <f aca="false">SUMPRODUCT(MIN($B$22:$M$22+B77:M77+Z77:AK77))</f>
        <v>427.271884043668</v>
      </c>
      <c r="AP77" s="18" t="n">
        <f aca="false">SUMPRODUCT(MIN($B$23:$M$23+B77:M77+N77:Y77))</f>
        <v>472.397765126287</v>
      </c>
      <c r="AQ77" s="18" t="n">
        <f aca="false">SUMPRODUCT(MIN($B$23:$M$23+B77:M77+Z77:AK77))</f>
        <v>472.397765126287</v>
      </c>
      <c r="AR77" s="13" t="n">
        <f aca="false">IF(Y77&lt;0,1,0)</f>
        <v>0</v>
      </c>
    </row>
    <row r="78" customFormat="false" ht="15" hidden="false" customHeight="false" outlineLevel="0" collapsed="false">
      <c r="A78" s="13" t="n">
        <v>53</v>
      </c>
      <c r="B78" s="18" t="n">
        <f aca="false">Shock_sd*Draws!B57</f>
        <v>-57.5303910989033</v>
      </c>
      <c r="C78" s="18" t="n">
        <f aca="false">Persist_a*B78+Shock_sd*Draws!C57</f>
        <v>38.4560394649708</v>
      </c>
      <c r="D78" s="18" t="n">
        <f aca="false">Persist_a*C78+Shock_sd*Draws!D57</f>
        <v>32.5859441300428</v>
      </c>
      <c r="E78" s="18" t="n">
        <f aca="false">Persist_a*D78+Shock_sd*Draws!E57</f>
        <v>-28.2102115280883</v>
      </c>
      <c r="F78" s="18" t="n">
        <f aca="false">Persist_a*E78+Shock_sd*Draws!F57</f>
        <v>55.7324514469362</v>
      </c>
      <c r="G78" s="18" t="n">
        <f aca="false">Persist_a*F78+Shock_sd*Draws!G57</f>
        <v>21.9499473852139</v>
      </c>
      <c r="H78" s="18" t="n">
        <f aca="false">Persist_a*G78+Shock_sd*Draws!H57</f>
        <v>28.2543879033925</v>
      </c>
      <c r="I78" s="18" t="n">
        <f aca="false">Persist_a*H78+Shock_sd*Draws!I57</f>
        <v>7.14163077541048</v>
      </c>
      <c r="J78" s="18" t="n">
        <f aca="false">Persist_a*I78+Shock_sd*Draws!J57</f>
        <v>-45.0691033344005</v>
      </c>
      <c r="K78" s="18" t="n">
        <f aca="false">Persist_a*J78+Shock_sd*Draws!K57</f>
        <v>19.1488949018488</v>
      </c>
      <c r="L78" s="18" t="n">
        <f aca="false">Persist_a*K78+Shock_sd*Draws!L57</f>
        <v>38.8703629277247</v>
      </c>
      <c r="M78" s="18" t="n">
        <f aca="false">Persist_a*L78+Shock_sd*Draws!M57</f>
        <v>24.5935291467572</v>
      </c>
      <c r="N78" s="18" t="n">
        <f aca="false">0-(Draws!N57+Draws!Z57)</f>
        <v>0</v>
      </c>
      <c r="O78" s="18" t="n">
        <f aca="false">N78-(Draws!O57+Draws!AA57)</f>
        <v>0</v>
      </c>
      <c r="P78" s="18" t="n">
        <f aca="false">O78-(Draws!P57+Draws!AB57)</f>
        <v>0</v>
      </c>
      <c r="Q78" s="18" t="n">
        <f aca="false">P78-(Draws!Q57+Draws!AC57)</f>
        <v>0</v>
      </c>
      <c r="R78" s="18" t="n">
        <f aca="false">Q78-(Draws!R57+Draws!AD57)</f>
        <v>0</v>
      </c>
      <c r="S78" s="18" t="n">
        <f aca="false">R78-(Draws!S57+Draws!AE57)</f>
        <v>0</v>
      </c>
      <c r="T78" s="18" t="n">
        <f aca="false">S78-(Draws!T57+Draws!AF57)</f>
        <v>0</v>
      </c>
      <c r="U78" s="18" t="n">
        <f aca="false">T78-(Draws!U57+Draws!AG57)</f>
        <v>0</v>
      </c>
      <c r="V78" s="18" t="n">
        <f aca="false">U78-(Draws!V57+Draws!AH57)</f>
        <v>0</v>
      </c>
      <c r="W78" s="18" t="n">
        <f aca="false">V78-(Draws!W57+Draws!AI57)</f>
        <v>0</v>
      </c>
      <c r="X78" s="18" t="n">
        <f aca="false">W78-(Draws!X57+Draws!AJ57)</f>
        <v>0</v>
      </c>
      <c r="Y78" s="18" t="n">
        <f aca="false">X78-(Draws!Y57+Draws!AK57)</f>
        <v>0</v>
      </c>
      <c r="Z78" s="18" t="n">
        <f aca="false">0-(MAX(Draws!N57-Line_cap,0)+MAX(Draws!Z57-Line_cap,0))</f>
        <v>0</v>
      </c>
      <c r="AA78" s="18" t="n">
        <f aca="false">Z78-(MAX(Draws!O57-Line_cap,0)+MAX(Draws!AA57-Line_cap,0))</f>
        <v>0</v>
      </c>
      <c r="AB78" s="18" t="n">
        <f aca="false">AA78-(MAX(Draws!P57-Line_cap,0)+MAX(Draws!AB57-Line_cap,0))</f>
        <v>0</v>
      </c>
      <c r="AC78" s="18" t="n">
        <f aca="false">AB78-(MAX(Draws!Q57-Line_cap,0)+MAX(Draws!AC57-Line_cap,0))</f>
        <v>0</v>
      </c>
      <c r="AD78" s="18" t="n">
        <f aca="false">AC78-(MAX(Draws!R57-Line_cap,0)+MAX(Draws!AD57-Line_cap,0))</f>
        <v>0</v>
      </c>
      <c r="AE78" s="18" t="n">
        <f aca="false">AD78-(MAX(Draws!S57-Line_cap,0)+MAX(Draws!AE57-Line_cap,0))</f>
        <v>0</v>
      </c>
      <c r="AF78" s="18" t="n">
        <f aca="false">AE78-(MAX(Draws!T57-Line_cap,0)+MAX(Draws!AF57-Line_cap,0))</f>
        <v>0</v>
      </c>
      <c r="AG78" s="18" t="n">
        <f aca="false">AF78-(MAX(Draws!U57-Line_cap,0)+MAX(Draws!AG57-Line_cap,0))</f>
        <v>0</v>
      </c>
      <c r="AH78" s="18" t="n">
        <f aca="false">AG78-(MAX(Draws!V57-Line_cap,0)+MAX(Draws!AH57-Line_cap,0))</f>
        <v>0</v>
      </c>
      <c r="AI78" s="18" t="n">
        <f aca="false">AH78-(MAX(Draws!W57-Line_cap,0)+MAX(Draws!AI57-Line_cap,0))</f>
        <v>0</v>
      </c>
      <c r="AJ78" s="18" t="n">
        <f aca="false">AI78-(MAX(Draws!X57-Line_cap,0)+MAX(Draws!AJ57-Line_cap,0))</f>
        <v>0</v>
      </c>
      <c r="AK78" s="18" t="n">
        <f aca="false">AJ78-(MAX(Draws!Y57-Line_cap,0)+MAX(Draws!AK57-Line_cap,0))</f>
        <v>0</v>
      </c>
      <c r="AL78" s="18" t="n">
        <f aca="false">SUMPRODUCT(MIN($B$22:$M$22+B78:M78+N78:Y78))</f>
        <v>443.128678082996</v>
      </c>
      <c r="AM78" s="18" t="n">
        <f aca="false">SUMPRODUCT(MIN($B$22:$M$22+B78:M78))</f>
        <v>443.128678082996</v>
      </c>
      <c r="AN78" s="18" t="n">
        <f aca="false">SUMPRODUCT(MIN($B$22:$M$22+N78:Y78))</f>
        <v>481.950382357786</v>
      </c>
      <c r="AO78" s="18" t="n">
        <f aca="false">SUMPRODUCT(MIN($B$22:$M$22+B78:M78+Z78:AK78))</f>
        <v>443.128678082996</v>
      </c>
      <c r="AP78" s="18" t="n">
        <f aca="false">SUMPRODUCT(MIN($B$23:$M$23+B78:M78+N78:Y78))</f>
        <v>492.372005247216</v>
      </c>
      <c r="AQ78" s="18" t="n">
        <f aca="false">SUMPRODUCT(MIN($B$23:$M$23+B78:M78+Z78:AK78))</f>
        <v>492.372005247216</v>
      </c>
      <c r="AR78" s="13" t="n">
        <f aca="false">IF(Y78&lt;0,1,0)</f>
        <v>0</v>
      </c>
    </row>
    <row r="79" customFormat="false" ht="15" hidden="false" customHeight="false" outlineLevel="0" collapsed="false">
      <c r="A79" s="13" t="n">
        <v>54</v>
      </c>
      <c r="B79" s="18" t="n">
        <f aca="false">Shock_sd*Draws!B58</f>
        <v>-60.012577772634</v>
      </c>
      <c r="C79" s="18" t="n">
        <f aca="false">Persist_a*B79+Shock_sd*Draws!C58</f>
        <v>-85.1952677076691</v>
      </c>
      <c r="D79" s="18" t="n">
        <f aca="false">Persist_a*C79+Shock_sd*Draws!D58</f>
        <v>-64.9596101986688</v>
      </c>
      <c r="E79" s="18" t="n">
        <f aca="false">Persist_a*D79+Shock_sd*Draws!E58</f>
        <v>-18.5408103931583</v>
      </c>
      <c r="F79" s="18" t="n">
        <f aca="false">Persist_a*E79+Shock_sd*Draws!F58</f>
        <v>6.69361793187115</v>
      </c>
      <c r="G79" s="18" t="n">
        <f aca="false">Persist_a*F79+Shock_sd*Draws!G58</f>
        <v>-50.3284219805008</v>
      </c>
      <c r="H79" s="18" t="n">
        <f aca="false">Persist_a*G79+Shock_sd*Draws!H58</f>
        <v>-104.743396215586</v>
      </c>
      <c r="I79" s="18" t="n">
        <f aca="false">Persist_a*H79+Shock_sd*Draws!I58</f>
        <v>-33.1330225178127</v>
      </c>
      <c r="J79" s="18" t="n">
        <f aca="false">Persist_a*I79+Shock_sd*Draws!J58</f>
        <v>-57.4473593813835</v>
      </c>
      <c r="K79" s="18" t="n">
        <f aca="false">Persist_a*J79+Shock_sd*Draws!K58</f>
        <v>-47.1976713614026</v>
      </c>
      <c r="L79" s="18" t="n">
        <f aca="false">Persist_a*K79+Shock_sd*Draws!L58</f>
        <v>23.7266128854653</v>
      </c>
      <c r="M79" s="18" t="n">
        <f aca="false">Persist_a*L79+Shock_sd*Draws!M58</f>
        <v>60.6595960277991</v>
      </c>
      <c r="N79" s="18" t="n">
        <f aca="false">0-(Draws!N58+Draws!Z58)</f>
        <v>-128.7510424475</v>
      </c>
      <c r="O79" s="18" t="n">
        <f aca="false">N79-(Draws!O58+Draws!AA58)</f>
        <v>-128.7510424475</v>
      </c>
      <c r="P79" s="18" t="n">
        <f aca="false">O79-(Draws!P58+Draws!AB58)</f>
        <v>-128.7510424475</v>
      </c>
      <c r="Q79" s="18" t="n">
        <f aca="false">P79-(Draws!Q58+Draws!AC58)</f>
        <v>-128.7510424475</v>
      </c>
      <c r="R79" s="18" t="n">
        <f aca="false">Q79-(Draws!R58+Draws!AD58)</f>
        <v>-128.7510424475</v>
      </c>
      <c r="S79" s="18" t="n">
        <f aca="false">R79-(Draws!S58+Draws!AE58)</f>
        <v>-128.7510424475</v>
      </c>
      <c r="T79" s="18" t="n">
        <f aca="false">S79-(Draws!T58+Draws!AF58)</f>
        <v>-128.7510424475</v>
      </c>
      <c r="U79" s="18" t="n">
        <f aca="false">T79-(Draws!U58+Draws!AG58)</f>
        <v>-128.7510424475</v>
      </c>
      <c r="V79" s="18" t="n">
        <f aca="false">U79-(Draws!V58+Draws!AH58)</f>
        <v>-128.7510424475</v>
      </c>
      <c r="W79" s="18" t="n">
        <f aca="false">V79-(Draws!W58+Draws!AI58)</f>
        <v>-128.7510424475</v>
      </c>
      <c r="X79" s="18" t="n">
        <f aca="false">W79-(Draws!X58+Draws!AJ58)</f>
        <v>-128.7510424475</v>
      </c>
      <c r="Y79" s="18" t="n">
        <f aca="false">X79-(Draws!Y58+Draws!AK58)</f>
        <v>-128.7510424475</v>
      </c>
      <c r="Z79" s="18" t="n">
        <f aca="false">0-(MAX(Draws!N58-Line_cap,0)+MAX(Draws!Z58-Line_cap,0))</f>
        <v>-28.7510424475004</v>
      </c>
      <c r="AA79" s="18" t="n">
        <f aca="false">Z79-(MAX(Draws!O58-Line_cap,0)+MAX(Draws!AA58-Line_cap,0))</f>
        <v>-28.7510424475004</v>
      </c>
      <c r="AB79" s="18" t="n">
        <f aca="false">AA79-(MAX(Draws!P58-Line_cap,0)+MAX(Draws!AB58-Line_cap,0))</f>
        <v>-28.7510424475004</v>
      </c>
      <c r="AC79" s="18" t="n">
        <f aca="false">AB79-(MAX(Draws!Q58-Line_cap,0)+MAX(Draws!AC58-Line_cap,0))</f>
        <v>-28.7510424475004</v>
      </c>
      <c r="AD79" s="18" t="n">
        <f aca="false">AC79-(MAX(Draws!R58-Line_cap,0)+MAX(Draws!AD58-Line_cap,0))</f>
        <v>-28.7510424475004</v>
      </c>
      <c r="AE79" s="18" t="n">
        <f aca="false">AD79-(MAX(Draws!S58-Line_cap,0)+MAX(Draws!AE58-Line_cap,0))</f>
        <v>-28.7510424475004</v>
      </c>
      <c r="AF79" s="18" t="n">
        <f aca="false">AE79-(MAX(Draws!T58-Line_cap,0)+MAX(Draws!AF58-Line_cap,0))</f>
        <v>-28.7510424475004</v>
      </c>
      <c r="AG79" s="18" t="n">
        <f aca="false">AF79-(MAX(Draws!U58-Line_cap,0)+MAX(Draws!AG58-Line_cap,0))</f>
        <v>-28.7510424475004</v>
      </c>
      <c r="AH79" s="18" t="n">
        <f aca="false">AG79-(MAX(Draws!V58-Line_cap,0)+MAX(Draws!AH58-Line_cap,0))</f>
        <v>-28.7510424475004</v>
      </c>
      <c r="AI79" s="18" t="n">
        <f aca="false">AH79-(MAX(Draws!W58-Line_cap,0)+MAX(Draws!AI58-Line_cap,0))</f>
        <v>-28.7510424475004</v>
      </c>
      <c r="AJ79" s="18" t="n">
        <f aca="false">AI79-(MAX(Draws!X58-Line_cap,0)+MAX(Draws!AJ58-Line_cap,0))</f>
        <v>-28.7510424475004</v>
      </c>
      <c r="AK79" s="18" t="n">
        <f aca="false">AJ79-(MAX(Draws!Y58-Line_cap,0)+MAX(Draws!AK58-Line_cap,0))</f>
        <v>-28.7510424475004</v>
      </c>
      <c r="AL79" s="18" t="n">
        <f aca="false">SUMPRODUCT(MIN($B$22:$M$22+B79:M79+N79:Y79))</f>
        <v>248.455943694699</v>
      </c>
      <c r="AM79" s="18" t="n">
        <f aca="false">SUMPRODUCT(MIN($B$22:$M$22+B79:M79))</f>
        <v>377.206986142199</v>
      </c>
      <c r="AN79" s="18" t="n">
        <f aca="false">SUMPRODUCT(MIN($B$22:$M$22+N79:Y79))</f>
        <v>353.199339910285</v>
      </c>
      <c r="AO79" s="18" t="n">
        <f aca="false">SUMPRODUCT(MIN($B$22:$M$22+B79:M79+Z79:AK79))</f>
        <v>348.455943694699</v>
      </c>
      <c r="AP79" s="18" t="n">
        <f aca="false">SUMPRODUCT(MIN($B$23:$M$23+B79:M79+N79:Y79))</f>
        <v>297.634586557799</v>
      </c>
      <c r="AQ79" s="18" t="n">
        <f aca="false">SUMPRODUCT(MIN($B$23:$M$23+B79:M79+Z79:AK79))</f>
        <v>397.634586557799</v>
      </c>
      <c r="AR79" s="13" t="n">
        <f aca="false">IF(Y79&lt;0,1,0)</f>
        <v>1</v>
      </c>
    </row>
    <row r="80" customFormat="false" ht="15" hidden="false" customHeight="false" outlineLevel="0" collapsed="false">
      <c r="A80" s="13" t="n">
        <v>55</v>
      </c>
      <c r="B80" s="18" t="n">
        <f aca="false">Shock_sd*Draws!B59</f>
        <v>106.171096697632</v>
      </c>
      <c r="C80" s="18" t="n">
        <f aca="false">Persist_a*B80+Shock_sd*Draws!C59</f>
        <v>93.4644906728581</v>
      </c>
      <c r="D80" s="18" t="n">
        <f aca="false">Persist_a*C80+Shock_sd*Draws!D59</f>
        <v>136.287300511393</v>
      </c>
      <c r="E80" s="18" t="n">
        <f aca="false">Persist_a*D80+Shock_sd*Draws!E59</f>
        <v>128.163578855129</v>
      </c>
      <c r="F80" s="18" t="n">
        <f aca="false">Persist_a*E80+Shock_sd*Draws!F59</f>
        <v>81.5193040869315</v>
      </c>
      <c r="G80" s="18" t="n">
        <f aca="false">Persist_a*F80+Shock_sd*Draws!G59</f>
        <v>110.385336051747</v>
      </c>
      <c r="H80" s="18" t="n">
        <f aca="false">Persist_a*G80+Shock_sd*Draws!H59</f>
        <v>93.0547636368342</v>
      </c>
      <c r="I80" s="18" t="n">
        <f aca="false">Persist_a*H80+Shock_sd*Draws!I59</f>
        <v>114.824300331383</v>
      </c>
      <c r="J80" s="18" t="n">
        <f aca="false">Persist_a*I80+Shock_sd*Draws!J59</f>
        <v>48.9114762805834</v>
      </c>
      <c r="K80" s="18" t="n">
        <f aca="false">Persist_a*J80+Shock_sd*Draws!K59</f>
        <v>-1.20558120712888</v>
      </c>
      <c r="L80" s="18" t="n">
        <f aca="false">Persist_a*K80+Shock_sd*Draws!L59</f>
        <v>-17.6909542789308</v>
      </c>
      <c r="M80" s="18" t="n">
        <f aca="false">Persist_a*L80+Shock_sd*Draws!M59</f>
        <v>-45.8993300223992</v>
      </c>
      <c r="N80" s="18" t="n">
        <f aca="false">0-(Draws!N59+Draws!Z59)</f>
        <v>0</v>
      </c>
      <c r="O80" s="18" t="n">
        <f aca="false">N80-(Draws!O59+Draws!AA59)</f>
        <v>0</v>
      </c>
      <c r="P80" s="18" t="n">
        <f aca="false">O80-(Draws!P59+Draws!AB59)</f>
        <v>0</v>
      </c>
      <c r="Q80" s="18" t="n">
        <f aca="false">P80-(Draws!Q59+Draws!AC59)</f>
        <v>0</v>
      </c>
      <c r="R80" s="18" t="n">
        <f aca="false">Q80-(Draws!R59+Draws!AD59)</f>
        <v>0</v>
      </c>
      <c r="S80" s="18" t="n">
        <f aca="false">R80-(Draws!S59+Draws!AE59)</f>
        <v>0</v>
      </c>
      <c r="T80" s="18" t="n">
        <f aca="false">S80-(Draws!T59+Draws!AF59)</f>
        <v>0</v>
      </c>
      <c r="U80" s="18" t="n">
        <f aca="false">T80-(Draws!U59+Draws!AG59)</f>
        <v>0</v>
      </c>
      <c r="V80" s="18" t="n">
        <f aca="false">U80-(Draws!V59+Draws!AH59)</f>
        <v>0</v>
      </c>
      <c r="W80" s="18" t="n">
        <f aca="false">V80-(Draws!W59+Draws!AI59)</f>
        <v>0</v>
      </c>
      <c r="X80" s="18" t="n">
        <f aca="false">W80-(Draws!X59+Draws!AJ59)</f>
        <v>0</v>
      </c>
      <c r="Y80" s="18" t="n">
        <f aca="false">X80-(Draws!Y59+Draws!AK59)</f>
        <v>0</v>
      </c>
      <c r="Z80" s="18" t="n">
        <f aca="false">0-(MAX(Draws!N59-Line_cap,0)+MAX(Draws!Z59-Line_cap,0))</f>
        <v>0</v>
      </c>
      <c r="AA80" s="18" t="n">
        <f aca="false">Z80-(MAX(Draws!O59-Line_cap,0)+MAX(Draws!AA59-Line_cap,0))</f>
        <v>0</v>
      </c>
      <c r="AB80" s="18" t="n">
        <f aca="false">AA80-(MAX(Draws!P59-Line_cap,0)+MAX(Draws!AB59-Line_cap,0))</f>
        <v>0</v>
      </c>
      <c r="AC80" s="18" t="n">
        <f aca="false">AB80-(MAX(Draws!Q59-Line_cap,0)+MAX(Draws!AC59-Line_cap,0))</f>
        <v>0</v>
      </c>
      <c r="AD80" s="18" t="n">
        <f aca="false">AC80-(MAX(Draws!R59-Line_cap,0)+MAX(Draws!AD59-Line_cap,0))</f>
        <v>0</v>
      </c>
      <c r="AE80" s="18" t="n">
        <f aca="false">AD80-(MAX(Draws!S59-Line_cap,0)+MAX(Draws!AE59-Line_cap,0))</f>
        <v>0</v>
      </c>
      <c r="AF80" s="18" t="n">
        <f aca="false">AE80-(MAX(Draws!T59-Line_cap,0)+MAX(Draws!AF59-Line_cap,0))</f>
        <v>0</v>
      </c>
      <c r="AG80" s="18" t="n">
        <f aca="false">AF80-(MAX(Draws!U59-Line_cap,0)+MAX(Draws!AG59-Line_cap,0))</f>
        <v>0</v>
      </c>
      <c r="AH80" s="18" t="n">
        <f aca="false">AG80-(MAX(Draws!V59-Line_cap,0)+MAX(Draws!AH59-Line_cap,0))</f>
        <v>0</v>
      </c>
      <c r="AI80" s="18" t="n">
        <f aca="false">AH80-(MAX(Draws!W59-Line_cap,0)+MAX(Draws!AI59-Line_cap,0))</f>
        <v>0</v>
      </c>
      <c r="AJ80" s="18" t="n">
        <f aca="false">AI80-(MAX(Draws!X59-Line_cap,0)+MAX(Draws!AJ59-Line_cap,0))</f>
        <v>0</v>
      </c>
      <c r="AK80" s="18" t="n">
        <f aca="false">AJ80-(MAX(Draws!Y59-Line_cap,0)+MAX(Draws!AK59-Line_cap,0))</f>
        <v>0</v>
      </c>
      <c r="AL80" s="18" t="n">
        <f aca="false">SUMPRODUCT(MIN($B$22:$M$22+B80:M80+N80:Y80))</f>
        <v>464.524717654561</v>
      </c>
      <c r="AM80" s="18" t="n">
        <f aca="false">SUMPRODUCT(MIN($B$22:$M$22+B80:M80))</f>
        <v>464.524717654561</v>
      </c>
      <c r="AN80" s="18" t="n">
        <f aca="false">SUMPRODUCT(MIN($B$22:$M$22+N80:Y80))</f>
        <v>481.950382357786</v>
      </c>
      <c r="AO80" s="18" t="n">
        <f aca="false">SUMPRODUCT(MIN($B$22:$M$22+B80:M80+Z80:AK80))</f>
        <v>464.524717654561</v>
      </c>
      <c r="AP80" s="18" t="n">
        <f aca="false">SUMPRODUCT(MIN($B$23:$M$23+B80:M80+N80:Y80))</f>
        <v>509.650598737181</v>
      </c>
      <c r="AQ80" s="18" t="n">
        <f aca="false">SUMPRODUCT(MIN($B$23:$M$23+B80:M80+Z80:AK80))</f>
        <v>509.650598737181</v>
      </c>
      <c r="AR80" s="13" t="n">
        <f aca="false">IF(Y80&lt;0,1,0)</f>
        <v>0</v>
      </c>
    </row>
    <row r="81" customFormat="false" ht="15" hidden="false" customHeight="false" outlineLevel="0" collapsed="false">
      <c r="A81" s="13" t="n">
        <v>56</v>
      </c>
      <c r="B81" s="18" t="n">
        <f aca="false">Shock_sd*Draws!B60</f>
        <v>1.61944442127601</v>
      </c>
      <c r="C81" s="18" t="n">
        <f aca="false">Persist_a*B81+Shock_sd*Draws!C60</f>
        <v>-88.0462471259412</v>
      </c>
      <c r="D81" s="18" t="n">
        <f aca="false">Persist_a*C81+Shock_sd*Draws!D60</f>
        <v>-62.7826963365776</v>
      </c>
      <c r="E81" s="18" t="n">
        <f aca="false">Persist_a*D81+Shock_sd*Draws!E60</f>
        <v>-23.4944226550222</v>
      </c>
      <c r="F81" s="18" t="n">
        <f aca="false">Persist_a*E81+Shock_sd*Draws!F60</f>
        <v>3.82979030351178</v>
      </c>
      <c r="G81" s="18" t="n">
        <f aca="false">Persist_a*F81+Shock_sd*Draws!G60</f>
        <v>36.606333974234</v>
      </c>
      <c r="H81" s="18" t="n">
        <f aca="false">Persist_a*G81+Shock_sd*Draws!H60</f>
        <v>-26.3089668745632</v>
      </c>
      <c r="I81" s="18" t="n">
        <f aca="false">Persist_a*H81+Shock_sd*Draws!I60</f>
        <v>-9.72896801063258</v>
      </c>
      <c r="J81" s="18" t="n">
        <f aca="false">Persist_a*I81+Shock_sd*Draws!J60</f>
        <v>-6.7061118556278</v>
      </c>
      <c r="K81" s="18" t="n">
        <f aca="false">Persist_a*J81+Shock_sd*Draws!K60</f>
        <v>-16.421483340976</v>
      </c>
      <c r="L81" s="18" t="n">
        <f aca="false">Persist_a*K81+Shock_sd*Draws!L60</f>
        <v>14.320441242912</v>
      </c>
      <c r="M81" s="18" t="n">
        <f aca="false">Persist_a*L81+Shock_sd*Draws!M60</f>
        <v>-19.4418185073458</v>
      </c>
      <c r="N81" s="18" t="n">
        <f aca="false">0-(Draws!N60+Draws!Z60)</f>
        <v>0</v>
      </c>
      <c r="O81" s="18" t="n">
        <f aca="false">N81-(Draws!O60+Draws!AA60)</f>
        <v>0</v>
      </c>
      <c r="P81" s="18" t="n">
        <f aca="false">O81-(Draws!P60+Draws!AB60)</f>
        <v>0</v>
      </c>
      <c r="Q81" s="18" t="n">
        <f aca="false">P81-(Draws!Q60+Draws!AC60)</f>
        <v>0</v>
      </c>
      <c r="R81" s="18" t="n">
        <f aca="false">Q81-(Draws!R60+Draws!AD60)</f>
        <v>0</v>
      </c>
      <c r="S81" s="18" t="n">
        <f aca="false">R81-(Draws!S60+Draws!AE60)</f>
        <v>0</v>
      </c>
      <c r="T81" s="18" t="n">
        <f aca="false">S81-(Draws!T60+Draws!AF60)</f>
        <v>0</v>
      </c>
      <c r="U81" s="18" t="n">
        <f aca="false">T81-(Draws!U60+Draws!AG60)</f>
        <v>0</v>
      </c>
      <c r="V81" s="18" t="n">
        <f aca="false">U81-(Draws!V60+Draws!AH60)</f>
        <v>0</v>
      </c>
      <c r="W81" s="18" t="n">
        <f aca="false">V81-(Draws!W60+Draws!AI60)</f>
        <v>0</v>
      </c>
      <c r="X81" s="18" t="n">
        <f aca="false">W81-(Draws!X60+Draws!AJ60)</f>
        <v>0</v>
      </c>
      <c r="Y81" s="18" t="n">
        <f aca="false">X81-(Draws!Y60+Draws!AK60)</f>
        <v>-89.6328681460104</v>
      </c>
      <c r="Z81" s="18" t="n">
        <f aca="false">0-(MAX(Draws!N60-Line_cap,0)+MAX(Draws!Z60-Line_cap,0))</f>
        <v>0</v>
      </c>
      <c r="AA81" s="18" t="n">
        <f aca="false">Z81-(MAX(Draws!O60-Line_cap,0)+MAX(Draws!AA60-Line_cap,0))</f>
        <v>0</v>
      </c>
      <c r="AB81" s="18" t="n">
        <f aca="false">AA81-(MAX(Draws!P60-Line_cap,0)+MAX(Draws!AB60-Line_cap,0))</f>
        <v>0</v>
      </c>
      <c r="AC81" s="18" t="n">
        <f aca="false">AB81-(MAX(Draws!Q60-Line_cap,0)+MAX(Draws!AC60-Line_cap,0))</f>
        <v>0</v>
      </c>
      <c r="AD81" s="18" t="n">
        <f aca="false">AC81-(MAX(Draws!R60-Line_cap,0)+MAX(Draws!AD60-Line_cap,0))</f>
        <v>0</v>
      </c>
      <c r="AE81" s="18" t="n">
        <f aca="false">AD81-(MAX(Draws!S60-Line_cap,0)+MAX(Draws!AE60-Line_cap,0))</f>
        <v>0</v>
      </c>
      <c r="AF81" s="18" t="n">
        <f aca="false">AE81-(MAX(Draws!T60-Line_cap,0)+MAX(Draws!AF60-Line_cap,0))</f>
        <v>0</v>
      </c>
      <c r="AG81" s="18" t="n">
        <f aca="false">AF81-(MAX(Draws!U60-Line_cap,0)+MAX(Draws!AG60-Line_cap,0))</f>
        <v>0</v>
      </c>
      <c r="AH81" s="18" t="n">
        <f aca="false">AG81-(MAX(Draws!V60-Line_cap,0)+MAX(Draws!AH60-Line_cap,0))</f>
        <v>0</v>
      </c>
      <c r="AI81" s="18" t="n">
        <f aca="false">AH81-(MAX(Draws!W60-Line_cap,0)+MAX(Draws!AI60-Line_cap,0))</f>
        <v>0</v>
      </c>
      <c r="AJ81" s="18" t="n">
        <f aca="false">AI81-(MAX(Draws!X60-Line_cap,0)+MAX(Draws!AJ60-Line_cap,0))</f>
        <v>0</v>
      </c>
      <c r="AK81" s="18" t="n">
        <f aca="false">AJ81-(MAX(Draws!Y60-Line_cap,0)+MAX(Draws!AK60-Line_cap,0))</f>
        <v>0</v>
      </c>
      <c r="AL81" s="18" t="n">
        <f aca="false">SUMPRODUCT(MIN($B$22:$M$22+B81:M81+N81:Y81))</f>
        <v>401.349361023604</v>
      </c>
      <c r="AM81" s="18" t="n">
        <f aca="false">SUMPRODUCT(MIN($B$22:$M$22+B81:M81))</f>
        <v>452.02034980784</v>
      </c>
      <c r="AN81" s="18" t="n">
        <f aca="false">SUMPRODUCT(MIN($B$22:$M$22+N81:Y81))</f>
        <v>420.79117953095</v>
      </c>
      <c r="AO81" s="18" t="n">
        <f aca="false">SUMPRODUCT(MIN($B$22:$M$22+B81:M81+Z81:AK81))</f>
        <v>452.02034980784</v>
      </c>
      <c r="AP81" s="18" t="n">
        <f aca="false">SUMPRODUCT(MIN($B$23:$M$23+B81:M81+N81:Y81))</f>
        <v>446.475242106224</v>
      </c>
      <c r="AQ81" s="18" t="n">
        <f aca="false">SUMPRODUCT(MIN($B$23:$M$23+B81:M81+Z81:AK81))</f>
        <v>478.271150013837</v>
      </c>
      <c r="AR81" s="13" t="n">
        <f aca="false">IF(Y81&lt;0,1,0)</f>
        <v>1</v>
      </c>
    </row>
    <row r="82" customFormat="false" ht="15" hidden="false" customHeight="false" outlineLevel="0" collapsed="false">
      <c r="A82" s="13" t="n">
        <v>57</v>
      </c>
      <c r="B82" s="18" t="n">
        <f aca="false">Shock_sd*Draws!B61</f>
        <v>32.1589306185168</v>
      </c>
      <c r="C82" s="18" t="n">
        <f aca="false">Persist_a*B82+Shock_sd*Draws!C61</f>
        <v>90.6489044004655</v>
      </c>
      <c r="D82" s="18" t="n">
        <f aca="false">Persist_a*C82+Shock_sd*Draws!D61</f>
        <v>34.472097203756</v>
      </c>
      <c r="E82" s="18" t="n">
        <f aca="false">Persist_a*D82+Shock_sd*Draws!E61</f>
        <v>101.363386386663</v>
      </c>
      <c r="F82" s="18" t="n">
        <f aca="false">Persist_a*E82+Shock_sd*Draws!F61</f>
        <v>77.1196522778808</v>
      </c>
      <c r="G82" s="18" t="n">
        <f aca="false">Persist_a*F82+Shock_sd*Draws!G61</f>
        <v>63.5480810050823</v>
      </c>
      <c r="H82" s="18" t="n">
        <f aca="false">Persist_a*G82+Shock_sd*Draws!H61</f>
        <v>89.1158454915036</v>
      </c>
      <c r="I82" s="18" t="n">
        <f aca="false">Persist_a*H82+Shock_sd*Draws!I61</f>
        <v>64.2186627156043</v>
      </c>
      <c r="J82" s="18" t="n">
        <f aca="false">Persist_a*I82+Shock_sd*Draws!J61</f>
        <v>45.7397357650202</v>
      </c>
      <c r="K82" s="18" t="n">
        <f aca="false">Persist_a*J82+Shock_sd*Draws!K61</f>
        <v>80.1346655924815</v>
      </c>
      <c r="L82" s="18" t="n">
        <f aca="false">Persist_a*K82+Shock_sd*Draws!L61</f>
        <v>104.984990267475</v>
      </c>
      <c r="M82" s="18" t="n">
        <f aca="false">Persist_a*L82+Shock_sd*Draws!M61</f>
        <v>78.2188113249803</v>
      </c>
      <c r="N82" s="18" t="n">
        <f aca="false">0-(Draws!N61+Draws!Z61)</f>
        <v>0</v>
      </c>
      <c r="O82" s="18" t="n">
        <f aca="false">N82-(Draws!O61+Draws!AA61)</f>
        <v>0</v>
      </c>
      <c r="P82" s="18" t="n">
        <f aca="false">O82-(Draws!P61+Draws!AB61)</f>
        <v>0</v>
      </c>
      <c r="Q82" s="18" t="n">
        <f aca="false">P82-(Draws!Q61+Draws!AC61)</f>
        <v>0</v>
      </c>
      <c r="R82" s="18" t="n">
        <f aca="false">Q82-(Draws!R61+Draws!AD61)</f>
        <v>0</v>
      </c>
      <c r="S82" s="18" t="n">
        <f aca="false">R82-(Draws!S61+Draws!AE61)</f>
        <v>0</v>
      </c>
      <c r="T82" s="18" t="n">
        <f aca="false">S82-(Draws!T61+Draws!AF61)</f>
        <v>0</v>
      </c>
      <c r="U82" s="18" t="n">
        <f aca="false">T82-(Draws!U61+Draws!AG61)</f>
        <v>0</v>
      </c>
      <c r="V82" s="18" t="n">
        <f aca="false">U82-(Draws!V61+Draws!AH61)</f>
        <v>0</v>
      </c>
      <c r="W82" s="18" t="n">
        <f aca="false">V82-(Draws!W61+Draws!AI61)</f>
        <v>0</v>
      </c>
      <c r="X82" s="18" t="n">
        <f aca="false">W82-(Draws!X61+Draws!AJ61)</f>
        <v>0</v>
      </c>
      <c r="Y82" s="18" t="n">
        <f aca="false">X82-(Draws!Y61+Draws!AK61)</f>
        <v>0</v>
      </c>
      <c r="Z82" s="18" t="n">
        <f aca="false">0-(MAX(Draws!N61-Line_cap,0)+MAX(Draws!Z61-Line_cap,0))</f>
        <v>0</v>
      </c>
      <c r="AA82" s="18" t="n">
        <f aca="false">Z82-(MAX(Draws!O61-Line_cap,0)+MAX(Draws!AA61-Line_cap,0))</f>
        <v>0</v>
      </c>
      <c r="AB82" s="18" t="n">
        <f aca="false">AA82-(MAX(Draws!P61-Line_cap,0)+MAX(Draws!AB61-Line_cap,0))</f>
        <v>0</v>
      </c>
      <c r="AC82" s="18" t="n">
        <f aca="false">AB82-(MAX(Draws!Q61-Line_cap,0)+MAX(Draws!AC61-Line_cap,0))</f>
        <v>0</v>
      </c>
      <c r="AD82" s="18" t="n">
        <f aca="false">AC82-(MAX(Draws!R61-Line_cap,0)+MAX(Draws!AD61-Line_cap,0))</f>
        <v>0</v>
      </c>
      <c r="AE82" s="18" t="n">
        <f aca="false">AD82-(MAX(Draws!S61-Line_cap,0)+MAX(Draws!AE61-Line_cap,0))</f>
        <v>0</v>
      </c>
      <c r="AF82" s="18" t="n">
        <f aca="false">AE82-(MAX(Draws!T61-Line_cap,0)+MAX(Draws!AF61-Line_cap,0))</f>
        <v>0</v>
      </c>
      <c r="AG82" s="18" t="n">
        <f aca="false">AF82-(MAX(Draws!U61-Line_cap,0)+MAX(Draws!AG61-Line_cap,0))</f>
        <v>0</v>
      </c>
      <c r="AH82" s="18" t="n">
        <f aca="false">AG82-(MAX(Draws!V61-Line_cap,0)+MAX(Draws!AH61-Line_cap,0))</f>
        <v>0</v>
      </c>
      <c r="AI82" s="18" t="n">
        <f aca="false">AH82-(MAX(Draws!W61-Line_cap,0)+MAX(Draws!AI61-Line_cap,0))</f>
        <v>0</v>
      </c>
      <c r="AJ82" s="18" t="n">
        <f aca="false">AI82-(MAX(Draws!X61-Line_cap,0)+MAX(Draws!AJ61-Line_cap,0))</f>
        <v>0</v>
      </c>
      <c r="AK82" s="18" t="n">
        <f aca="false">AJ82-(MAX(Draws!Y61-Line_cap,0)+MAX(Draws!AK61-Line_cap,0))</f>
        <v>0</v>
      </c>
      <c r="AL82" s="18" t="n">
        <f aca="false">SUMPRODUCT(MIN($B$22:$M$22+B82:M82+N82:Y82))</f>
        <v>533.937517182417</v>
      </c>
      <c r="AM82" s="18" t="n">
        <f aca="false">SUMPRODUCT(MIN($B$22:$M$22+B82:M82))</f>
        <v>533.937517182417</v>
      </c>
      <c r="AN82" s="18" t="n">
        <f aca="false">SUMPRODUCT(MIN($B$22:$M$22+N82:Y82))</f>
        <v>481.950382357786</v>
      </c>
      <c r="AO82" s="18" t="n">
        <f aca="false">SUMPRODUCT(MIN($B$22:$M$22+B82:M82+Z82:AK82))</f>
        <v>533.937517182417</v>
      </c>
      <c r="AP82" s="18" t="n">
        <f aca="false">SUMPRODUCT(MIN($B$23:$M$23+B82:M82+N82:Y82))</f>
        <v>583.180844346637</v>
      </c>
      <c r="AQ82" s="18" t="n">
        <f aca="false">SUMPRODUCT(MIN($B$23:$M$23+B82:M82+Z82:AK82))</f>
        <v>583.180844346637</v>
      </c>
      <c r="AR82" s="13" t="n">
        <f aca="false">IF(Y82&lt;0,1,0)</f>
        <v>0</v>
      </c>
    </row>
    <row r="83" customFormat="false" ht="15" hidden="false" customHeight="false" outlineLevel="0" collapsed="false">
      <c r="A83" s="13" t="n">
        <v>58</v>
      </c>
      <c r="B83" s="18" t="n">
        <f aca="false">Shock_sd*Draws!B62</f>
        <v>126.904918932642</v>
      </c>
      <c r="C83" s="18" t="n">
        <f aca="false">Persist_a*B83+Shock_sd*Draws!C62</f>
        <v>70.9379939619281</v>
      </c>
      <c r="D83" s="18" t="n">
        <f aca="false">Persist_a*C83+Shock_sd*Draws!D62</f>
        <v>23.2190067347703</v>
      </c>
      <c r="E83" s="18" t="n">
        <f aca="false">Persist_a*D83+Shock_sd*Draws!E62</f>
        <v>33.6954493350431</v>
      </c>
      <c r="F83" s="18" t="n">
        <f aca="false">Persist_a*E83+Shock_sd*Draws!F62</f>
        <v>-37.2006710713862</v>
      </c>
      <c r="G83" s="18" t="n">
        <f aca="false">Persist_a*F83+Shock_sd*Draws!G62</f>
        <v>60.2600501333945</v>
      </c>
      <c r="H83" s="18" t="n">
        <f aca="false">Persist_a*G83+Shock_sd*Draws!H62</f>
        <v>-25.3868873677665</v>
      </c>
      <c r="I83" s="18" t="n">
        <f aca="false">Persist_a*H83+Shock_sd*Draws!I62</f>
        <v>-40.2756071887176</v>
      </c>
      <c r="J83" s="18" t="n">
        <f aca="false">Persist_a*I83+Shock_sd*Draws!J62</f>
        <v>2.76069390785699</v>
      </c>
      <c r="K83" s="18" t="n">
        <f aca="false">Persist_a*J83+Shock_sd*Draws!K62</f>
        <v>-53.079622031324</v>
      </c>
      <c r="L83" s="18" t="n">
        <f aca="false">Persist_a*K83+Shock_sd*Draws!L62</f>
        <v>78.2266249870796</v>
      </c>
      <c r="M83" s="18" t="n">
        <f aca="false">Persist_a*L83+Shock_sd*Draws!M62</f>
        <v>71.1602020540058</v>
      </c>
      <c r="N83" s="18" t="n">
        <f aca="false">0-(Draws!N62+Draws!Z62)</f>
        <v>0</v>
      </c>
      <c r="O83" s="18" t="n">
        <f aca="false">N83-(Draws!O62+Draws!AA62)</f>
        <v>0</v>
      </c>
      <c r="P83" s="18" t="n">
        <f aca="false">O83-(Draws!P62+Draws!AB62)</f>
        <v>0</v>
      </c>
      <c r="Q83" s="18" t="n">
        <f aca="false">P83-(Draws!Q62+Draws!AC62)</f>
        <v>0</v>
      </c>
      <c r="R83" s="18" t="n">
        <f aca="false">Q83-(Draws!R62+Draws!AD62)</f>
        <v>0</v>
      </c>
      <c r="S83" s="18" t="n">
        <f aca="false">R83-(Draws!S62+Draws!AE62)</f>
        <v>0</v>
      </c>
      <c r="T83" s="18" t="n">
        <f aca="false">S83-(Draws!T62+Draws!AF62)</f>
        <v>0</v>
      </c>
      <c r="U83" s="18" t="n">
        <f aca="false">T83-(Draws!U62+Draws!AG62)</f>
        <v>0</v>
      </c>
      <c r="V83" s="18" t="n">
        <f aca="false">U83-(Draws!V62+Draws!AH62)</f>
        <v>0</v>
      </c>
      <c r="W83" s="18" t="n">
        <f aca="false">V83-(Draws!W62+Draws!AI62)</f>
        <v>0</v>
      </c>
      <c r="X83" s="18" t="n">
        <f aca="false">W83-(Draws!X62+Draws!AJ62)</f>
        <v>0</v>
      </c>
      <c r="Y83" s="18" t="n">
        <f aca="false">X83-(Draws!Y62+Draws!AK62)</f>
        <v>0</v>
      </c>
      <c r="Z83" s="18" t="n">
        <f aca="false">0-(MAX(Draws!N62-Line_cap,0)+MAX(Draws!Z62-Line_cap,0))</f>
        <v>0</v>
      </c>
      <c r="AA83" s="18" t="n">
        <f aca="false">Z83-(MAX(Draws!O62-Line_cap,0)+MAX(Draws!AA62-Line_cap,0))</f>
        <v>0</v>
      </c>
      <c r="AB83" s="18" t="n">
        <f aca="false">AA83-(MAX(Draws!P62-Line_cap,0)+MAX(Draws!AB62-Line_cap,0))</f>
        <v>0</v>
      </c>
      <c r="AC83" s="18" t="n">
        <f aca="false">AB83-(MAX(Draws!Q62-Line_cap,0)+MAX(Draws!AC62-Line_cap,0))</f>
        <v>0</v>
      </c>
      <c r="AD83" s="18" t="n">
        <f aca="false">AC83-(MAX(Draws!R62-Line_cap,0)+MAX(Draws!AD62-Line_cap,0))</f>
        <v>0</v>
      </c>
      <c r="AE83" s="18" t="n">
        <f aca="false">AD83-(MAX(Draws!S62-Line_cap,0)+MAX(Draws!AE62-Line_cap,0))</f>
        <v>0</v>
      </c>
      <c r="AF83" s="18" t="n">
        <f aca="false">AE83-(MAX(Draws!T62-Line_cap,0)+MAX(Draws!AF62-Line_cap,0))</f>
        <v>0</v>
      </c>
      <c r="AG83" s="18" t="n">
        <f aca="false">AF83-(MAX(Draws!U62-Line_cap,0)+MAX(Draws!AG62-Line_cap,0))</f>
        <v>0</v>
      </c>
      <c r="AH83" s="18" t="n">
        <f aca="false">AG83-(MAX(Draws!V62-Line_cap,0)+MAX(Draws!AH62-Line_cap,0))</f>
        <v>0</v>
      </c>
      <c r="AI83" s="18" t="n">
        <f aca="false">AH83-(MAX(Draws!W62-Line_cap,0)+MAX(Draws!AI62-Line_cap,0))</f>
        <v>0</v>
      </c>
      <c r="AJ83" s="18" t="n">
        <f aca="false">AI83-(MAX(Draws!X62-Line_cap,0)+MAX(Draws!AJ62-Line_cap,0))</f>
        <v>0</v>
      </c>
      <c r="AK83" s="18" t="n">
        <f aca="false">AJ83-(MAX(Draws!Y62-Line_cap,0)+MAX(Draws!AK62-Line_cap,0))</f>
        <v>0</v>
      </c>
      <c r="AL83" s="18" t="n">
        <f aca="false">SUMPRODUCT(MIN($B$22:$M$22+B83:M83+N83:Y83))</f>
        <v>441.3060737781</v>
      </c>
      <c r="AM83" s="18" t="n">
        <f aca="false">SUMPRODUCT(MIN($B$22:$M$22+B83:M83))</f>
        <v>441.3060737781</v>
      </c>
      <c r="AN83" s="18" t="n">
        <f aca="false">SUMPRODUCT(MIN($B$22:$M$22+N83:Y83))</f>
        <v>481.950382357786</v>
      </c>
      <c r="AO83" s="18" t="n">
        <f aca="false">SUMPRODUCT(MIN($B$22:$M$22+B83:M83+Z83:AK83))</f>
        <v>441.3060737781</v>
      </c>
      <c r="AP83" s="18" t="n">
        <f aca="false">SUMPRODUCT(MIN($B$23:$M$23+B83:M83+N83:Y83))</f>
        <v>489.591722328527</v>
      </c>
      <c r="AQ83" s="18" t="n">
        <f aca="false">SUMPRODUCT(MIN($B$23:$M$23+B83:M83+Z83:AK83))</f>
        <v>489.591722328527</v>
      </c>
      <c r="AR83" s="13" t="n">
        <f aca="false">IF(Y83&lt;0,1,0)</f>
        <v>0</v>
      </c>
    </row>
    <row r="84" customFormat="false" ht="15" hidden="false" customHeight="false" outlineLevel="0" collapsed="false">
      <c r="A84" s="13" t="n">
        <v>59</v>
      </c>
      <c r="B84" s="18" t="n">
        <f aca="false">Shock_sd*Draws!B63</f>
        <v>39.2919411845283</v>
      </c>
      <c r="C84" s="18" t="n">
        <f aca="false">Persist_a*B84+Shock_sd*Draws!C63</f>
        <v>53.8506320935764</v>
      </c>
      <c r="D84" s="18" t="n">
        <f aca="false">Persist_a*C84+Shock_sd*Draws!D63</f>
        <v>79.4855260387292</v>
      </c>
      <c r="E84" s="18" t="n">
        <f aca="false">Persist_a*D84+Shock_sd*Draws!E63</f>
        <v>32.8398802003141</v>
      </c>
      <c r="F84" s="18" t="n">
        <f aca="false">Persist_a*E84+Shock_sd*Draws!F63</f>
        <v>63.8240895839583</v>
      </c>
      <c r="G84" s="18" t="n">
        <f aca="false">Persist_a*F84+Shock_sd*Draws!G63</f>
        <v>-58.9717653766709</v>
      </c>
      <c r="H84" s="18" t="n">
        <f aca="false">Persist_a*G84+Shock_sd*Draws!H63</f>
        <v>-46.8747833339192</v>
      </c>
      <c r="I84" s="18" t="n">
        <f aca="false">Persist_a*H84+Shock_sd*Draws!I63</f>
        <v>76.1753820707093</v>
      </c>
      <c r="J84" s="18" t="n">
        <f aca="false">Persist_a*I84+Shock_sd*Draws!J63</f>
        <v>-52.4409061030604</v>
      </c>
      <c r="K84" s="18" t="n">
        <f aca="false">Persist_a*J84+Shock_sd*Draws!K63</f>
        <v>-37.1635190306741</v>
      </c>
      <c r="L84" s="18" t="n">
        <f aca="false">Persist_a*K84+Shock_sd*Draws!L63</f>
        <v>-37.8720461929179</v>
      </c>
      <c r="M84" s="18" t="n">
        <f aca="false">Persist_a*L84+Shock_sd*Draws!M63</f>
        <v>-78.0819193733318</v>
      </c>
      <c r="N84" s="18" t="n">
        <f aca="false">0-(Draws!N63+Draws!Z63)</f>
        <v>0</v>
      </c>
      <c r="O84" s="18" t="n">
        <f aca="false">N84-(Draws!O63+Draws!AA63)</f>
        <v>0</v>
      </c>
      <c r="P84" s="18" t="n">
        <f aca="false">O84-(Draws!P63+Draws!AB63)</f>
        <v>0</v>
      </c>
      <c r="Q84" s="18" t="n">
        <f aca="false">P84-(Draws!Q63+Draws!AC63)</f>
        <v>0</v>
      </c>
      <c r="R84" s="18" t="n">
        <f aca="false">Q84-(Draws!R63+Draws!AD63)</f>
        <v>0</v>
      </c>
      <c r="S84" s="18" t="n">
        <f aca="false">R84-(Draws!S63+Draws!AE63)</f>
        <v>0</v>
      </c>
      <c r="T84" s="18" t="n">
        <f aca="false">S84-(Draws!T63+Draws!AF63)</f>
        <v>0</v>
      </c>
      <c r="U84" s="18" t="n">
        <f aca="false">T84-(Draws!U63+Draws!AG63)</f>
        <v>0</v>
      </c>
      <c r="V84" s="18" t="n">
        <f aca="false">U84-(Draws!V63+Draws!AH63)</f>
        <v>0</v>
      </c>
      <c r="W84" s="18" t="n">
        <f aca="false">V84-(Draws!W63+Draws!AI63)</f>
        <v>0</v>
      </c>
      <c r="X84" s="18" t="n">
        <f aca="false">W84-(Draws!X63+Draws!AJ63)</f>
        <v>0</v>
      </c>
      <c r="Y84" s="18" t="n">
        <f aca="false">X84-(Draws!Y63+Draws!AK63)</f>
        <v>0</v>
      </c>
      <c r="Z84" s="18" t="n">
        <f aca="false">0-(MAX(Draws!N63-Line_cap,0)+MAX(Draws!Z63-Line_cap,0))</f>
        <v>0</v>
      </c>
      <c r="AA84" s="18" t="n">
        <f aca="false">Z84-(MAX(Draws!O63-Line_cap,0)+MAX(Draws!AA63-Line_cap,0))</f>
        <v>0</v>
      </c>
      <c r="AB84" s="18" t="n">
        <f aca="false">AA84-(MAX(Draws!P63-Line_cap,0)+MAX(Draws!AB63-Line_cap,0))</f>
        <v>0</v>
      </c>
      <c r="AC84" s="18" t="n">
        <f aca="false">AB84-(MAX(Draws!Q63-Line_cap,0)+MAX(Draws!AC63-Line_cap,0))</f>
        <v>0</v>
      </c>
      <c r="AD84" s="18" t="n">
        <f aca="false">AC84-(MAX(Draws!R63-Line_cap,0)+MAX(Draws!AD63-Line_cap,0))</f>
        <v>0</v>
      </c>
      <c r="AE84" s="18" t="n">
        <f aca="false">AD84-(MAX(Draws!S63-Line_cap,0)+MAX(Draws!AE63-Line_cap,0))</f>
        <v>0</v>
      </c>
      <c r="AF84" s="18" t="n">
        <f aca="false">AE84-(MAX(Draws!T63-Line_cap,0)+MAX(Draws!AF63-Line_cap,0))</f>
        <v>0</v>
      </c>
      <c r="AG84" s="18" t="n">
        <f aca="false">AF84-(MAX(Draws!U63-Line_cap,0)+MAX(Draws!AG63-Line_cap,0))</f>
        <v>0</v>
      </c>
      <c r="AH84" s="18" t="n">
        <f aca="false">AG84-(MAX(Draws!V63-Line_cap,0)+MAX(Draws!AH63-Line_cap,0))</f>
        <v>0</v>
      </c>
      <c r="AI84" s="18" t="n">
        <f aca="false">AH84-(MAX(Draws!W63-Line_cap,0)+MAX(Draws!AI63-Line_cap,0))</f>
        <v>0</v>
      </c>
      <c r="AJ84" s="18" t="n">
        <f aca="false">AI84-(MAX(Draws!X63-Line_cap,0)+MAX(Draws!AJ63-Line_cap,0))</f>
        <v>0</v>
      </c>
      <c r="AK84" s="18" t="n">
        <f aca="false">AJ84-(MAX(Draws!Y63-Line_cap,0)+MAX(Draws!AK63-Line_cap,0))</f>
        <v>0</v>
      </c>
      <c r="AL84" s="18" t="n">
        <f aca="false">SUMPRODUCT(MIN($B$22:$M$22+B84:M84+N84:Y84))</f>
        <v>424.236406261694</v>
      </c>
      <c r="AM84" s="18" t="n">
        <f aca="false">SUMPRODUCT(MIN($B$22:$M$22+B84:M84))</f>
        <v>424.236406261694</v>
      </c>
      <c r="AN84" s="18" t="n">
        <f aca="false">SUMPRODUCT(MIN($B$22:$M$22+N84:Y84))</f>
        <v>481.950382357786</v>
      </c>
      <c r="AO84" s="18" t="n">
        <f aca="false">SUMPRODUCT(MIN($B$22:$M$22+B84:M84+Z84:AK84))</f>
        <v>424.236406261694</v>
      </c>
      <c r="AP84" s="18" t="n">
        <f aca="false">SUMPRODUCT(MIN($B$23:$M$23+B84:M84+N84:Y84))</f>
        <v>472.002151762478</v>
      </c>
      <c r="AQ84" s="18" t="n">
        <f aca="false">SUMPRODUCT(MIN($B$23:$M$23+B84:M84+Z84:AK84))</f>
        <v>472.002151762478</v>
      </c>
      <c r="AR84" s="13" t="n">
        <f aca="false">IF(Y84&lt;0,1,0)</f>
        <v>0</v>
      </c>
    </row>
    <row r="85" customFormat="false" ht="15" hidden="false" customHeight="false" outlineLevel="0" collapsed="false">
      <c r="A85" s="13" t="n">
        <v>60</v>
      </c>
      <c r="B85" s="18" t="n">
        <f aca="false">Shock_sd*Draws!B64</f>
        <v>-5.70713009660071</v>
      </c>
      <c r="C85" s="18" t="n">
        <f aca="false">Persist_a*B85+Shock_sd*Draws!C64</f>
        <v>35.582251695408</v>
      </c>
      <c r="D85" s="18" t="n">
        <f aca="false">Persist_a*C85+Shock_sd*Draws!D64</f>
        <v>94.9524027062169</v>
      </c>
      <c r="E85" s="18" t="n">
        <f aca="false">Persist_a*D85+Shock_sd*Draws!E64</f>
        <v>3.71425805007146</v>
      </c>
      <c r="F85" s="18" t="n">
        <f aca="false">Persist_a*E85+Shock_sd*Draws!F64</f>
        <v>8.97982512190143</v>
      </c>
      <c r="G85" s="18" t="n">
        <f aca="false">Persist_a*F85+Shock_sd*Draws!G64</f>
        <v>12.3645876085919</v>
      </c>
      <c r="H85" s="18" t="n">
        <f aca="false">Persist_a*G85+Shock_sd*Draws!H64</f>
        <v>-74.6074189171867</v>
      </c>
      <c r="I85" s="18" t="n">
        <f aca="false">Persist_a*H85+Shock_sd*Draws!I64</f>
        <v>-63.4351955890095</v>
      </c>
      <c r="J85" s="18" t="n">
        <f aca="false">Persist_a*I85+Shock_sd*Draws!J64</f>
        <v>-81.2865092292397</v>
      </c>
      <c r="K85" s="18" t="n">
        <f aca="false">Persist_a*J85+Shock_sd*Draws!K64</f>
        <v>-33.9092965778498</v>
      </c>
      <c r="L85" s="18" t="n">
        <f aca="false">Persist_a*K85+Shock_sd*Draws!L64</f>
        <v>-0.239544496360818</v>
      </c>
      <c r="M85" s="18" t="n">
        <f aca="false">Persist_a*L85+Shock_sd*Draws!M64</f>
        <v>3.84225521321475</v>
      </c>
      <c r="N85" s="18" t="n">
        <f aca="false">0-(Draws!N64+Draws!Z64)</f>
        <v>0</v>
      </c>
      <c r="O85" s="18" t="n">
        <f aca="false">N85-(Draws!O64+Draws!AA64)</f>
        <v>0</v>
      </c>
      <c r="P85" s="18" t="n">
        <f aca="false">O85-(Draws!P64+Draws!AB64)</f>
        <v>0</v>
      </c>
      <c r="Q85" s="18" t="n">
        <f aca="false">P85-(Draws!Q64+Draws!AC64)</f>
        <v>0</v>
      </c>
      <c r="R85" s="18" t="n">
        <f aca="false">Q85-(Draws!R64+Draws!AD64)</f>
        <v>0</v>
      </c>
      <c r="S85" s="18" t="n">
        <f aca="false">R85-(Draws!S64+Draws!AE64)</f>
        <v>0</v>
      </c>
      <c r="T85" s="18" t="n">
        <f aca="false">S85-(Draws!T64+Draws!AF64)</f>
        <v>0</v>
      </c>
      <c r="U85" s="18" t="n">
        <f aca="false">T85-(Draws!U64+Draws!AG64)</f>
        <v>0</v>
      </c>
      <c r="V85" s="18" t="n">
        <f aca="false">U85-(Draws!V64+Draws!AH64)</f>
        <v>0</v>
      </c>
      <c r="W85" s="18" t="n">
        <f aca="false">V85-(Draws!W64+Draws!AI64)</f>
        <v>0</v>
      </c>
      <c r="X85" s="18" t="n">
        <f aca="false">W85-(Draws!X64+Draws!AJ64)</f>
        <v>0</v>
      </c>
      <c r="Y85" s="18" t="n">
        <f aca="false">X85-(Draws!Y64+Draws!AK64)</f>
        <v>0</v>
      </c>
      <c r="Z85" s="18" t="n">
        <f aca="false">0-(MAX(Draws!N64-Line_cap,0)+MAX(Draws!Z64-Line_cap,0))</f>
        <v>0</v>
      </c>
      <c r="AA85" s="18" t="n">
        <f aca="false">Z85-(MAX(Draws!O64-Line_cap,0)+MAX(Draws!AA64-Line_cap,0))</f>
        <v>0</v>
      </c>
      <c r="AB85" s="18" t="n">
        <f aca="false">AA85-(MAX(Draws!P64-Line_cap,0)+MAX(Draws!AB64-Line_cap,0))</f>
        <v>0</v>
      </c>
      <c r="AC85" s="18" t="n">
        <f aca="false">AB85-(MAX(Draws!Q64-Line_cap,0)+MAX(Draws!AC64-Line_cap,0))</f>
        <v>0</v>
      </c>
      <c r="AD85" s="18" t="n">
        <f aca="false">AC85-(MAX(Draws!R64-Line_cap,0)+MAX(Draws!AD64-Line_cap,0))</f>
        <v>0</v>
      </c>
      <c r="AE85" s="18" t="n">
        <f aca="false">AD85-(MAX(Draws!S64-Line_cap,0)+MAX(Draws!AE64-Line_cap,0))</f>
        <v>0</v>
      </c>
      <c r="AF85" s="18" t="n">
        <f aca="false">AE85-(MAX(Draws!T64-Line_cap,0)+MAX(Draws!AF64-Line_cap,0))</f>
        <v>0</v>
      </c>
      <c r="AG85" s="18" t="n">
        <f aca="false">AF85-(MAX(Draws!U64-Line_cap,0)+MAX(Draws!AG64-Line_cap,0))</f>
        <v>0</v>
      </c>
      <c r="AH85" s="18" t="n">
        <f aca="false">AG85-(MAX(Draws!V64-Line_cap,0)+MAX(Draws!AH64-Line_cap,0))</f>
        <v>0</v>
      </c>
      <c r="AI85" s="18" t="n">
        <f aca="false">AH85-(MAX(Draws!W64-Line_cap,0)+MAX(Draws!AI64-Line_cap,0))</f>
        <v>0</v>
      </c>
      <c r="AJ85" s="18" t="n">
        <f aca="false">AI85-(MAX(Draws!X64-Line_cap,0)+MAX(Draws!AJ64-Line_cap,0))</f>
        <v>0</v>
      </c>
      <c r="AK85" s="18" t="n">
        <f aca="false">AJ85-(MAX(Draws!Y64-Line_cap,0)+MAX(Draws!AK64-Line_cap,0))</f>
        <v>0</v>
      </c>
      <c r="AL85" s="18" t="n">
        <f aca="false">SUMPRODUCT(MIN($B$22:$M$22+B85:M85+N85:Y85))</f>
        <v>406.911272188157</v>
      </c>
      <c r="AM85" s="18" t="n">
        <f aca="false">SUMPRODUCT(MIN($B$22:$M$22+B85:M85))</f>
        <v>406.911272188157</v>
      </c>
      <c r="AN85" s="18" t="n">
        <f aca="false">SUMPRODUCT(MIN($B$22:$M$22+N85:Y85))</f>
        <v>481.950382357786</v>
      </c>
      <c r="AO85" s="18" t="n">
        <f aca="false">SUMPRODUCT(MIN($B$22:$M$22+B85:M85+Z85:AK85))</f>
        <v>406.911272188157</v>
      </c>
      <c r="AP85" s="18" t="n">
        <f aca="false">SUMPRODUCT(MIN($B$23:$M$23+B85:M85+N85:Y85))</f>
        <v>456.154599352377</v>
      </c>
      <c r="AQ85" s="18" t="n">
        <f aca="false">SUMPRODUCT(MIN($B$23:$M$23+B85:M85+Z85:AK85))</f>
        <v>456.154599352377</v>
      </c>
      <c r="AR85" s="13" t="n">
        <f aca="false">IF(Y85&lt;0,1,0)</f>
        <v>0</v>
      </c>
    </row>
    <row r="86" customFormat="false" ht="15" hidden="false" customHeight="false" outlineLevel="0" collapsed="false">
      <c r="A86" s="13" t="n">
        <v>61</v>
      </c>
      <c r="B86" s="18" t="n">
        <f aca="false">Shock_sd*Draws!B65</f>
        <v>2.72949757722092</v>
      </c>
      <c r="C86" s="18" t="n">
        <f aca="false">Persist_a*B86+Shock_sd*Draws!C65</f>
        <v>35.071094966386</v>
      </c>
      <c r="D86" s="18" t="n">
        <f aca="false">Persist_a*C86+Shock_sd*Draws!D65</f>
        <v>-37.066262822342</v>
      </c>
      <c r="E86" s="18" t="n">
        <f aca="false">Persist_a*D86+Shock_sd*Draws!E65</f>
        <v>-18.7290783683861</v>
      </c>
      <c r="F86" s="18" t="n">
        <f aca="false">Persist_a*E86+Shock_sd*Draws!F65</f>
        <v>-39.5158872536375</v>
      </c>
      <c r="G86" s="18" t="n">
        <f aca="false">Persist_a*F86+Shock_sd*Draws!G65</f>
        <v>16.6572859041212</v>
      </c>
      <c r="H86" s="18" t="n">
        <f aca="false">Persist_a*G86+Shock_sd*Draws!H65</f>
        <v>51.5000923921372</v>
      </c>
      <c r="I86" s="18" t="n">
        <f aca="false">Persist_a*H86+Shock_sd*Draws!I65</f>
        <v>10.6456459980091</v>
      </c>
      <c r="J86" s="18" t="n">
        <f aca="false">Persist_a*I86+Shock_sd*Draws!J65</f>
        <v>-0.636490508721819</v>
      </c>
      <c r="K86" s="18" t="n">
        <f aca="false">Persist_a*J86+Shock_sd*Draws!K65</f>
        <v>-41.7271708364577</v>
      </c>
      <c r="L86" s="18" t="n">
        <f aca="false">Persist_a*K86+Shock_sd*Draws!L65</f>
        <v>-43.6459680405983</v>
      </c>
      <c r="M86" s="18" t="n">
        <f aca="false">Persist_a*L86+Shock_sd*Draws!M65</f>
        <v>-49.2945726100026</v>
      </c>
      <c r="N86" s="18" t="n">
        <f aca="false">0-(Draws!N65+Draws!Z65)</f>
        <v>0</v>
      </c>
      <c r="O86" s="18" t="n">
        <f aca="false">N86-(Draws!O65+Draws!AA65)</f>
        <v>0</v>
      </c>
      <c r="P86" s="18" t="n">
        <f aca="false">O86-(Draws!P65+Draws!AB65)</f>
        <v>0</v>
      </c>
      <c r="Q86" s="18" t="n">
        <f aca="false">P86-(Draws!Q65+Draws!AC65)</f>
        <v>0</v>
      </c>
      <c r="R86" s="18" t="n">
        <f aca="false">Q86-(Draws!R65+Draws!AD65)</f>
        <v>0</v>
      </c>
      <c r="S86" s="18" t="n">
        <f aca="false">R86-(Draws!S65+Draws!AE65)</f>
        <v>0</v>
      </c>
      <c r="T86" s="18" t="n">
        <f aca="false">S86-(Draws!T65+Draws!AF65)</f>
        <v>0</v>
      </c>
      <c r="U86" s="18" t="n">
        <f aca="false">T86-(Draws!U65+Draws!AG65)</f>
        <v>0</v>
      </c>
      <c r="V86" s="18" t="n">
        <f aca="false">U86-(Draws!V65+Draws!AH65)</f>
        <v>0</v>
      </c>
      <c r="W86" s="18" t="n">
        <f aca="false">V86-(Draws!W65+Draws!AI65)</f>
        <v>0</v>
      </c>
      <c r="X86" s="18" t="n">
        <f aca="false">W86-(Draws!X65+Draws!AJ65)</f>
        <v>0</v>
      </c>
      <c r="Y86" s="18" t="n">
        <f aca="false">X86-(Draws!Y65+Draws!AK65)</f>
        <v>0</v>
      </c>
      <c r="Z86" s="18" t="n">
        <f aca="false">0-(MAX(Draws!N65-Line_cap,0)+MAX(Draws!Z65-Line_cap,0))</f>
        <v>0</v>
      </c>
      <c r="AA86" s="18" t="n">
        <f aca="false">Z86-(MAX(Draws!O65-Line_cap,0)+MAX(Draws!AA65-Line_cap,0))</f>
        <v>0</v>
      </c>
      <c r="AB86" s="18" t="n">
        <f aca="false">AA86-(MAX(Draws!P65-Line_cap,0)+MAX(Draws!AB65-Line_cap,0))</f>
        <v>0</v>
      </c>
      <c r="AC86" s="18" t="n">
        <f aca="false">AB86-(MAX(Draws!Q65-Line_cap,0)+MAX(Draws!AC65-Line_cap,0))</f>
        <v>0</v>
      </c>
      <c r="AD86" s="18" t="n">
        <f aca="false">AC86-(MAX(Draws!R65-Line_cap,0)+MAX(Draws!AD65-Line_cap,0))</f>
        <v>0</v>
      </c>
      <c r="AE86" s="18" t="n">
        <f aca="false">AD86-(MAX(Draws!S65-Line_cap,0)+MAX(Draws!AE65-Line_cap,0))</f>
        <v>0</v>
      </c>
      <c r="AF86" s="18" t="n">
        <f aca="false">AE86-(MAX(Draws!T65-Line_cap,0)+MAX(Draws!AF65-Line_cap,0))</f>
        <v>0</v>
      </c>
      <c r="AG86" s="18" t="n">
        <f aca="false">AF86-(MAX(Draws!U65-Line_cap,0)+MAX(Draws!AG65-Line_cap,0))</f>
        <v>0</v>
      </c>
      <c r="AH86" s="18" t="n">
        <f aca="false">AG86-(MAX(Draws!V65-Line_cap,0)+MAX(Draws!AH65-Line_cap,0))</f>
        <v>0</v>
      </c>
      <c r="AI86" s="18" t="n">
        <f aca="false">AH86-(MAX(Draws!W65-Line_cap,0)+MAX(Draws!AI65-Line_cap,0))</f>
        <v>0</v>
      </c>
      <c r="AJ86" s="18" t="n">
        <f aca="false">AI86-(MAX(Draws!X65-Line_cap,0)+MAX(Draws!AJ65-Line_cap,0))</f>
        <v>0</v>
      </c>
      <c r="AK86" s="18" t="n">
        <f aca="false">AJ86-(MAX(Draws!Y65-Line_cap,0)+MAX(Draws!AK65-Line_cap,0))</f>
        <v>0</v>
      </c>
      <c r="AL86" s="18" t="n">
        <f aca="false">SUMPRODUCT(MIN($B$22:$M$22+B86:M86+N86:Y86))</f>
        <v>448.981293894053</v>
      </c>
      <c r="AM86" s="18" t="n">
        <f aca="false">SUMPRODUCT(MIN($B$22:$M$22+B86:M86))</f>
        <v>448.981293894053</v>
      </c>
      <c r="AN86" s="18" t="n">
        <f aca="false">SUMPRODUCT(MIN($B$22:$M$22+N86:Y86))</f>
        <v>481.950382357786</v>
      </c>
      <c r="AO86" s="18" t="n">
        <f aca="false">SUMPRODUCT(MIN($B$22:$M$22+B86:M86+Z86:AK86))</f>
        <v>448.981293894053</v>
      </c>
      <c r="AP86" s="18" t="n">
        <f aca="false">SUMPRODUCT(MIN($B$23:$M$23+B86:M86+N86:Y86))</f>
        <v>494.086027747217</v>
      </c>
      <c r="AQ86" s="18" t="n">
        <f aca="false">SUMPRODUCT(MIN($B$23:$M$23+B86:M86+Z86:AK86))</f>
        <v>494.086027747217</v>
      </c>
      <c r="AR86" s="13" t="n">
        <f aca="false">IF(Y86&lt;0,1,0)</f>
        <v>0</v>
      </c>
    </row>
    <row r="87" customFormat="false" ht="15" hidden="false" customHeight="false" outlineLevel="0" collapsed="false">
      <c r="A87" s="13" t="n">
        <v>62</v>
      </c>
      <c r="B87" s="18" t="n">
        <f aca="false">Shock_sd*Draws!B66</f>
        <v>-37.2245983564988</v>
      </c>
      <c r="C87" s="18" t="n">
        <f aca="false">Persist_a*B87+Shock_sd*Draws!C66</f>
        <v>26.9978175237652</v>
      </c>
      <c r="D87" s="18" t="n">
        <f aca="false">Persist_a*C87+Shock_sd*Draws!D66</f>
        <v>-24.5007959765157</v>
      </c>
      <c r="E87" s="18" t="n">
        <f aca="false">Persist_a*D87+Shock_sd*Draws!E66</f>
        <v>-41.6728515497581</v>
      </c>
      <c r="F87" s="18" t="n">
        <f aca="false">Persist_a*E87+Shock_sd*Draws!F66</f>
        <v>-124.218937457606</v>
      </c>
      <c r="G87" s="18" t="n">
        <f aca="false">Persist_a*F87+Shock_sd*Draws!G66</f>
        <v>-60.049759936918</v>
      </c>
      <c r="H87" s="18" t="n">
        <f aca="false">Persist_a*G87+Shock_sd*Draws!H66</f>
        <v>39.6985437197554</v>
      </c>
      <c r="I87" s="18" t="n">
        <f aca="false">Persist_a*H87+Shock_sd*Draws!I66</f>
        <v>16.0411431974431</v>
      </c>
      <c r="J87" s="18" t="n">
        <f aca="false">Persist_a*I87+Shock_sd*Draws!J66</f>
        <v>107.572741574375</v>
      </c>
      <c r="K87" s="18" t="n">
        <f aca="false">Persist_a*J87+Shock_sd*Draws!K66</f>
        <v>-55.1577507427531</v>
      </c>
      <c r="L87" s="18" t="n">
        <f aca="false">Persist_a*K87+Shock_sd*Draws!L66</f>
        <v>-110.738025866926</v>
      </c>
      <c r="M87" s="18" t="n">
        <f aca="false">Persist_a*L87+Shock_sd*Draws!M66</f>
        <v>-59.8719000919302</v>
      </c>
      <c r="N87" s="18" t="n">
        <f aca="false">0-(Draws!N66+Draws!Z66)</f>
        <v>0</v>
      </c>
      <c r="O87" s="18" t="n">
        <f aca="false">N87-(Draws!O66+Draws!AA66)</f>
        <v>0</v>
      </c>
      <c r="P87" s="18" t="n">
        <f aca="false">O87-(Draws!P66+Draws!AB66)</f>
        <v>0</v>
      </c>
      <c r="Q87" s="18" t="n">
        <f aca="false">P87-(Draws!Q66+Draws!AC66)</f>
        <v>0</v>
      </c>
      <c r="R87" s="18" t="n">
        <f aca="false">Q87-(Draws!R66+Draws!AD66)</f>
        <v>-44.2187022649839</v>
      </c>
      <c r="S87" s="18" t="n">
        <f aca="false">R87-(Draws!S66+Draws!AE66)</f>
        <v>-44.2187022649839</v>
      </c>
      <c r="T87" s="18" t="n">
        <f aca="false">S87-(Draws!T66+Draws!AF66)</f>
        <v>-44.2187022649839</v>
      </c>
      <c r="U87" s="18" t="n">
        <f aca="false">T87-(Draws!U66+Draws!AG66)</f>
        <v>-44.2187022649839</v>
      </c>
      <c r="V87" s="18" t="n">
        <f aca="false">U87-(Draws!V66+Draws!AH66)</f>
        <v>-44.2187022649839</v>
      </c>
      <c r="W87" s="18" t="n">
        <f aca="false">V87-(Draws!W66+Draws!AI66)</f>
        <v>-44.2187022649839</v>
      </c>
      <c r="X87" s="18" t="n">
        <f aca="false">W87-(Draws!X66+Draws!AJ66)</f>
        <v>-44.2187022649839</v>
      </c>
      <c r="Y87" s="18" t="n">
        <f aca="false">X87-(Draws!Y66+Draws!AK66)</f>
        <v>-44.2187022649839</v>
      </c>
      <c r="Z87" s="18" t="n">
        <f aca="false">0-(MAX(Draws!N66-Line_cap,0)+MAX(Draws!Z66-Line_cap,0))</f>
        <v>0</v>
      </c>
      <c r="AA87" s="18" t="n">
        <f aca="false">Z87-(MAX(Draws!O66-Line_cap,0)+MAX(Draws!AA66-Line_cap,0))</f>
        <v>0</v>
      </c>
      <c r="AB87" s="18" t="n">
        <f aca="false">AA87-(MAX(Draws!P66-Line_cap,0)+MAX(Draws!AB66-Line_cap,0))</f>
        <v>0</v>
      </c>
      <c r="AC87" s="18" t="n">
        <f aca="false">AB87-(MAX(Draws!Q66-Line_cap,0)+MAX(Draws!AC66-Line_cap,0))</f>
        <v>0</v>
      </c>
      <c r="AD87" s="18" t="n">
        <f aca="false">AC87-(MAX(Draws!R66-Line_cap,0)+MAX(Draws!AD66-Line_cap,0))</f>
        <v>0</v>
      </c>
      <c r="AE87" s="18" t="n">
        <f aca="false">AD87-(MAX(Draws!S66-Line_cap,0)+MAX(Draws!AE66-Line_cap,0))</f>
        <v>0</v>
      </c>
      <c r="AF87" s="18" t="n">
        <f aca="false">AE87-(MAX(Draws!T66-Line_cap,0)+MAX(Draws!AF66-Line_cap,0))</f>
        <v>0</v>
      </c>
      <c r="AG87" s="18" t="n">
        <f aca="false">AF87-(MAX(Draws!U66-Line_cap,0)+MAX(Draws!AG66-Line_cap,0))</f>
        <v>0</v>
      </c>
      <c r="AH87" s="18" t="n">
        <f aca="false">AG87-(MAX(Draws!V66-Line_cap,0)+MAX(Draws!AH66-Line_cap,0))</f>
        <v>0</v>
      </c>
      <c r="AI87" s="18" t="n">
        <f aca="false">AH87-(MAX(Draws!W66-Line_cap,0)+MAX(Draws!AI66-Line_cap,0))</f>
        <v>0</v>
      </c>
      <c r="AJ87" s="18" t="n">
        <f aca="false">AI87-(MAX(Draws!X66-Line_cap,0)+MAX(Draws!AJ66-Line_cap,0))</f>
        <v>0</v>
      </c>
      <c r="AK87" s="18" t="n">
        <f aca="false">AJ87-(MAX(Draws!Y66-Line_cap,0)+MAX(Draws!AK66-Line_cap,0))</f>
        <v>0</v>
      </c>
      <c r="AL87" s="18" t="n">
        <f aca="false">SUMPRODUCT(MIN($B$22:$M$22+B87:M87+N87:Y87))</f>
        <v>320.0595414251</v>
      </c>
      <c r="AM87" s="18" t="n">
        <f aca="false">SUMPRODUCT(MIN($B$22:$M$22+B87:M87))</f>
        <v>364.278243690084</v>
      </c>
      <c r="AN87" s="18" t="n">
        <f aca="false">SUMPRODUCT(MIN($B$22:$M$22+N87:Y87))</f>
        <v>437.731680092802</v>
      </c>
      <c r="AO87" s="18" t="n">
        <f aca="false">SUMPRODUCT(MIN($B$22:$M$22+B87:M87+Z87:AK87))</f>
        <v>364.278243690084</v>
      </c>
      <c r="AP87" s="18" t="n">
        <f aca="false">SUMPRODUCT(MIN($B$23:$M$23+B87:M87+N87:Y87))</f>
        <v>365.164275278264</v>
      </c>
      <c r="AQ87" s="18" t="n">
        <f aca="false">SUMPRODUCT(MIN($B$23:$M$23+B87:M87+Z87:AK87))</f>
        <v>409.382977543248</v>
      </c>
      <c r="AR87" s="13" t="n">
        <f aca="false">IF(Y87&lt;0,1,0)</f>
        <v>1</v>
      </c>
    </row>
    <row r="88" customFormat="false" ht="15" hidden="false" customHeight="false" outlineLevel="0" collapsed="false">
      <c r="A88" s="13" t="n">
        <v>63</v>
      </c>
      <c r="B88" s="18" t="n">
        <f aca="false">Shock_sd*Draws!B67</f>
        <v>54.716922046838</v>
      </c>
      <c r="C88" s="18" t="n">
        <f aca="false">Persist_a*B88+Shock_sd*Draws!C67</f>
        <v>64.4211461569996</v>
      </c>
      <c r="D88" s="18" t="n">
        <f aca="false">Persist_a*C88+Shock_sd*Draws!D67</f>
        <v>72.9041263056197</v>
      </c>
      <c r="E88" s="18" t="n">
        <f aca="false">Persist_a*D88+Shock_sd*Draws!E67</f>
        <v>8.62649972063555</v>
      </c>
      <c r="F88" s="18" t="n">
        <f aca="false">Persist_a*E88+Shock_sd*Draws!F67</f>
        <v>-59.3309944608598</v>
      </c>
      <c r="G88" s="18" t="n">
        <f aca="false">Persist_a*F88+Shock_sd*Draws!G67</f>
        <v>-141.301875336202</v>
      </c>
      <c r="H88" s="18" t="n">
        <f aca="false">Persist_a*G88+Shock_sd*Draws!H67</f>
        <v>-82.0563156177991</v>
      </c>
      <c r="I88" s="18" t="n">
        <f aca="false">Persist_a*H88+Shock_sd*Draws!I67</f>
        <v>-59.9729687527528</v>
      </c>
      <c r="J88" s="18" t="n">
        <f aca="false">Persist_a*I88+Shock_sd*Draws!J67</f>
        <v>-54.6637922641906</v>
      </c>
      <c r="K88" s="18" t="n">
        <f aca="false">Persist_a*J88+Shock_sd*Draws!K67</f>
        <v>-74.0315992082102</v>
      </c>
      <c r="L88" s="18" t="n">
        <f aca="false">Persist_a*K88+Shock_sd*Draws!L67</f>
        <v>12.9610440968103</v>
      </c>
      <c r="M88" s="18" t="n">
        <f aca="false">Persist_a*L88+Shock_sd*Draws!M67</f>
        <v>-34.3760640592463</v>
      </c>
      <c r="N88" s="18" t="n">
        <f aca="false">0-(Draws!N67+Draws!Z67)</f>
        <v>0</v>
      </c>
      <c r="O88" s="18" t="n">
        <f aca="false">N88-(Draws!O67+Draws!AA67)</f>
        <v>0</v>
      </c>
      <c r="P88" s="18" t="n">
        <f aca="false">O88-(Draws!P67+Draws!AB67)</f>
        <v>0</v>
      </c>
      <c r="Q88" s="18" t="n">
        <f aca="false">P88-(Draws!Q67+Draws!AC67)</f>
        <v>0</v>
      </c>
      <c r="R88" s="18" t="n">
        <f aca="false">Q88-(Draws!R67+Draws!AD67)</f>
        <v>0</v>
      </c>
      <c r="S88" s="18" t="n">
        <f aca="false">R88-(Draws!S67+Draws!AE67)</f>
        <v>0</v>
      </c>
      <c r="T88" s="18" t="n">
        <f aca="false">S88-(Draws!T67+Draws!AF67)</f>
        <v>0</v>
      </c>
      <c r="U88" s="18" t="n">
        <f aca="false">T88-(Draws!U67+Draws!AG67)</f>
        <v>0</v>
      </c>
      <c r="V88" s="18" t="n">
        <f aca="false">U88-(Draws!V67+Draws!AH67)</f>
        <v>0</v>
      </c>
      <c r="W88" s="18" t="n">
        <f aca="false">V88-(Draws!W67+Draws!AI67)</f>
        <v>0</v>
      </c>
      <c r="X88" s="18" t="n">
        <f aca="false">W88-(Draws!X67+Draws!AJ67)</f>
        <v>0</v>
      </c>
      <c r="Y88" s="18" t="n">
        <f aca="false">X88-(Draws!Y67+Draws!AK67)</f>
        <v>0</v>
      </c>
      <c r="Z88" s="18" t="n">
        <f aca="false">0-(MAX(Draws!N67-Line_cap,0)+MAX(Draws!Z67-Line_cap,0))</f>
        <v>0</v>
      </c>
      <c r="AA88" s="18" t="n">
        <f aca="false">Z88-(MAX(Draws!O67-Line_cap,0)+MAX(Draws!AA67-Line_cap,0))</f>
        <v>0</v>
      </c>
      <c r="AB88" s="18" t="n">
        <f aca="false">AA88-(MAX(Draws!P67-Line_cap,0)+MAX(Draws!AB67-Line_cap,0))</f>
        <v>0</v>
      </c>
      <c r="AC88" s="18" t="n">
        <f aca="false">AB88-(MAX(Draws!Q67-Line_cap,0)+MAX(Draws!AC67-Line_cap,0))</f>
        <v>0</v>
      </c>
      <c r="AD88" s="18" t="n">
        <f aca="false">AC88-(MAX(Draws!R67-Line_cap,0)+MAX(Draws!AD67-Line_cap,0))</f>
        <v>0</v>
      </c>
      <c r="AE88" s="18" t="n">
        <f aca="false">AD88-(MAX(Draws!S67-Line_cap,0)+MAX(Draws!AE67-Line_cap,0))</f>
        <v>0</v>
      </c>
      <c r="AF88" s="18" t="n">
        <f aca="false">AE88-(MAX(Draws!T67-Line_cap,0)+MAX(Draws!AF67-Line_cap,0))</f>
        <v>0</v>
      </c>
      <c r="AG88" s="18" t="n">
        <f aca="false">AF88-(MAX(Draws!U67-Line_cap,0)+MAX(Draws!AG67-Line_cap,0))</f>
        <v>0</v>
      </c>
      <c r="AH88" s="18" t="n">
        <f aca="false">AG88-(MAX(Draws!V67-Line_cap,0)+MAX(Draws!AH67-Line_cap,0))</f>
        <v>0</v>
      </c>
      <c r="AI88" s="18" t="n">
        <f aca="false">AH88-(MAX(Draws!W67-Line_cap,0)+MAX(Draws!AI67-Line_cap,0))</f>
        <v>0</v>
      </c>
      <c r="AJ88" s="18" t="n">
        <f aca="false">AI88-(MAX(Draws!X67-Line_cap,0)+MAX(Draws!AJ67-Line_cap,0))</f>
        <v>0</v>
      </c>
      <c r="AK88" s="18" t="n">
        <f aca="false">AJ88-(MAX(Draws!Y67-Line_cap,0)+MAX(Draws!AK67-Line_cap,0))</f>
        <v>0</v>
      </c>
      <c r="AL88" s="18" t="n">
        <f aca="false">SUMPRODUCT(MIN($B$22:$M$22+B88:M88+N88:Y88))</f>
        <v>341.906296302163</v>
      </c>
      <c r="AM88" s="18" t="n">
        <f aca="false">SUMPRODUCT(MIN($B$22:$M$22+B88:M88))</f>
        <v>341.906296302163</v>
      </c>
      <c r="AN88" s="18" t="n">
        <f aca="false">SUMPRODUCT(MIN($B$22:$M$22+N88:Y88))</f>
        <v>481.950382357786</v>
      </c>
      <c r="AO88" s="18" t="n">
        <f aca="false">SUMPRODUCT(MIN($B$22:$M$22+B88:M88+Z88:AK88))</f>
        <v>341.906296302163</v>
      </c>
      <c r="AP88" s="18" t="n">
        <f aca="false">SUMPRODUCT(MIN($B$23:$M$23+B88:M88+N88:Y88))</f>
        <v>389.672041802947</v>
      </c>
      <c r="AQ88" s="18" t="n">
        <f aca="false">SUMPRODUCT(MIN($B$23:$M$23+B88:M88+Z88:AK88))</f>
        <v>389.672041802947</v>
      </c>
      <c r="AR88" s="13" t="n">
        <f aca="false">IF(Y88&lt;0,1,0)</f>
        <v>0</v>
      </c>
    </row>
    <row r="89" customFormat="false" ht="15" hidden="false" customHeight="false" outlineLevel="0" collapsed="false">
      <c r="A89" s="13" t="n">
        <v>64</v>
      </c>
      <c r="B89" s="18" t="n">
        <f aca="false">Shock_sd*Draws!B68</f>
        <v>-16.513934272733</v>
      </c>
      <c r="C89" s="18" t="n">
        <f aca="false">Persist_a*B89+Shock_sd*Draws!C68</f>
        <v>-76.7632830158533</v>
      </c>
      <c r="D89" s="18" t="n">
        <f aca="false">Persist_a*C89+Shock_sd*Draws!D68</f>
        <v>-86.8423232509225</v>
      </c>
      <c r="E89" s="18" t="n">
        <f aca="false">Persist_a*D89+Shock_sd*Draws!E68</f>
        <v>-60.8155168764999</v>
      </c>
      <c r="F89" s="18" t="n">
        <f aca="false">Persist_a*E89+Shock_sd*Draws!F68</f>
        <v>28.7109828692174</v>
      </c>
      <c r="G89" s="18" t="n">
        <f aca="false">Persist_a*F89+Shock_sd*Draws!G68</f>
        <v>78.7490175168707</v>
      </c>
      <c r="H89" s="18" t="n">
        <f aca="false">Persist_a*G89+Shock_sd*Draws!H68</f>
        <v>111.66767670657</v>
      </c>
      <c r="I89" s="18" t="n">
        <f aca="false">Persist_a*H89+Shock_sd*Draws!I68</f>
        <v>2.83850609550845</v>
      </c>
      <c r="J89" s="18" t="n">
        <f aca="false">Persist_a*I89+Shock_sd*Draws!J68</f>
        <v>30.5820695600241</v>
      </c>
      <c r="K89" s="18" t="n">
        <f aca="false">Persist_a*J89+Shock_sd*Draws!K68</f>
        <v>97.1145751008761</v>
      </c>
      <c r="L89" s="18" t="n">
        <f aca="false">Persist_a*K89+Shock_sd*Draws!L68</f>
        <v>96.4859589671184</v>
      </c>
      <c r="M89" s="18" t="n">
        <f aca="false">Persist_a*L89+Shock_sd*Draws!M68</f>
        <v>74.2442275141401</v>
      </c>
      <c r="N89" s="18" t="n">
        <f aca="false">0-(Draws!N68+Draws!Z68)</f>
        <v>0</v>
      </c>
      <c r="O89" s="18" t="n">
        <f aca="false">N89-(Draws!O68+Draws!AA68)</f>
        <v>0</v>
      </c>
      <c r="P89" s="18" t="n">
        <f aca="false">O89-(Draws!P68+Draws!AB68)</f>
        <v>0</v>
      </c>
      <c r="Q89" s="18" t="n">
        <f aca="false">P89-(Draws!Q68+Draws!AC68)</f>
        <v>0</v>
      </c>
      <c r="R89" s="18" t="n">
        <f aca="false">Q89-(Draws!R68+Draws!AD68)</f>
        <v>0</v>
      </c>
      <c r="S89" s="18" t="n">
        <f aca="false">R89-(Draws!S68+Draws!AE68)</f>
        <v>0</v>
      </c>
      <c r="T89" s="18" t="n">
        <f aca="false">S89-(Draws!T68+Draws!AF68)</f>
        <v>0</v>
      </c>
      <c r="U89" s="18" t="n">
        <f aca="false">T89-(Draws!U68+Draws!AG68)</f>
        <v>0</v>
      </c>
      <c r="V89" s="18" t="n">
        <f aca="false">U89-(Draws!V68+Draws!AH68)</f>
        <v>0</v>
      </c>
      <c r="W89" s="18" t="n">
        <f aca="false">V89-(Draws!W68+Draws!AI68)</f>
        <v>0</v>
      </c>
      <c r="X89" s="18" t="n">
        <f aca="false">W89-(Draws!X68+Draws!AJ68)</f>
        <v>0</v>
      </c>
      <c r="Y89" s="18" t="n">
        <f aca="false">X89-(Draws!Y68+Draws!AK68)</f>
        <v>0</v>
      </c>
      <c r="Z89" s="18" t="n">
        <f aca="false">0-(MAX(Draws!N68-Line_cap,0)+MAX(Draws!Z68-Line_cap,0))</f>
        <v>0</v>
      </c>
      <c r="AA89" s="18" t="n">
        <f aca="false">Z89-(MAX(Draws!O68-Line_cap,0)+MAX(Draws!AA68-Line_cap,0))</f>
        <v>0</v>
      </c>
      <c r="AB89" s="18" t="n">
        <f aca="false">AA89-(MAX(Draws!P68-Line_cap,0)+MAX(Draws!AB68-Line_cap,0))</f>
        <v>0</v>
      </c>
      <c r="AC89" s="18" t="n">
        <f aca="false">AB89-(MAX(Draws!Q68-Line_cap,0)+MAX(Draws!AC68-Line_cap,0))</f>
        <v>0</v>
      </c>
      <c r="AD89" s="18" t="n">
        <f aca="false">AC89-(MAX(Draws!R68-Line_cap,0)+MAX(Draws!AD68-Line_cap,0))</f>
        <v>0</v>
      </c>
      <c r="AE89" s="18" t="n">
        <f aca="false">AD89-(MAX(Draws!S68-Line_cap,0)+MAX(Draws!AE68-Line_cap,0))</f>
        <v>0</v>
      </c>
      <c r="AF89" s="18" t="n">
        <f aca="false">AE89-(MAX(Draws!T68-Line_cap,0)+MAX(Draws!AF68-Line_cap,0))</f>
        <v>0</v>
      </c>
      <c r="AG89" s="18" t="n">
        <f aca="false">AF89-(MAX(Draws!U68-Line_cap,0)+MAX(Draws!AG68-Line_cap,0))</f>
        <v>0</v>
      </c>
      <c r="AH89" s="18" t="n">
        <f aca="false">AG89-(MAX(Draws!V68-Line_cap,0)+MAX(Draws!AH68-Line_cap,0))</f>
        <v>0</v>
      </c>
      <c r="AI89" s="18" t="n">
        <f aca="false">AH89-(MAX(Draws!W68-Line_cap,0)+MAX(Draws!AI68-Line_cap,0))</f>
        <v>0</v>
      </c>
      <c r="AJ89" s="18" t="n">
        <f aca="false">AI89-(MAX(Draws!X68-Line_cap,0)+MAX(Draws!AJ68-Line_cap,0))</f>
        <v>0</v>
      </c>
      <c r="AK89" s="18" t="n">
        <f aca="false">AJ89-(MAX(Draws!Y68-Line_cap,0)+MAX(Draws!AK68-Line_cap,0))</f>
        <v>0</v>
      </c>
      <c r="AL89" s="18" t="n">
        <f aca="false">SUMPRODUCT(MIN($B$22:$M$22+B89:M89+N89:Y89))</f>
        <v>428.711863411218</v>
      </c>
      <c r="AM89" s="18" t="n">
        <f aca="false">SUMPRODUCT(MIN($B$22:$M$22+B89:M89))</f>
        <v>428.711863411218</v>
      </c>
      <c r="AN89" s="18" t="n">
        <f aca="false">SUMPRODUCT(MIN($B$22:$M$22+N89:Y89))</f>
        <v>481.950382357786</v>
      </c>
      <c r="AO89" s="18" t="n">
        <f aca="false">SUMPRODUCT(MIN($B$22:$M$22+B89:M89+Z89:AK89))</f>
        <v>428.711863411218</v>
      </c>
      <c r="AP89" s="18" t="n">
        <f aca="false">SUMPRODUCT(MIN($B$23:$M$23+B89:M89+N89:Y89))</f>
        <v>463.461238219457</v>
      </c>
      <c r="AQ89" s="18" t="n">
        <f aca="false">SUMPRODUCT(MIN($B$23:$M$23+B89:M89+Z89:AK89))</f>
        <v>463.461238219457</v>
      </c>
      <c r="AR89" s="13" t="n">
        <f aca="false">IF(Y89&lt;0,1,0)</f>
        <v>0</v>
      </c>
    </row>
    <row r="90" customFormat="false" ht="15" hidden="false" customHeight="false" outlineLevel="0" collapsed="false">
      <c r="A90" s="13" t="n">
        <v>65</v>
      </c>
      <c r="B90" s="18" t="n">
        <f aca="false">Shock_sd*Draws!B69</f>
        <v>88.1372762799748</v>
      </c>
      <c r="C90" s="18" t="n">
        <f aca="false">Persist_a*B90+Shock_sd*Draws!C69</f>
        <v>34.750937995913</v>
      </c>
      <c r="D90" s="18" t="n">
        <f aca="false">Persist_a*C90+Shock_sd*Draws!D69</f>
        <v>9.22155238209777</v>
      </c>
      <c r="E90" s="18" t="n">
        <f aca="false">Persist_a*D90+Shock_sd*Draws!E69</f>
        <v>66.7357638568545</v>
      </c>
      <c r="F90" s="18" t="n">
        <f aca="false">Persist_a*E90+Shock_sd*Draws!F69</f>
        <v>45.5541762158986</v>
      </c>
      <c r="G90" s="18" t="n">
        <f aca="false">Persist_a*F90+Shock_sd*Draws!G69</f>
        <v>105.852987516509</v>
      </c>
      <c r="H90" s="18" t="n">
        <f aca="false">Persist_a*G90+Shock_sd*Draws!H69</f>
        <v>72.9743585224041</v>
      </c>
      <c r="I90" s="18" t="n">
        <f aca="false">Persist_a*H90+Shock_sd*Draws!I69</f>
        <v>41.3147589220552</v>
      </c>
      <c r="J90" s="18" t="n">
        <f aca="false">Persist_a*I90+Shock_sd*Draws!J69</f>
        <v>17.3567232040887</v>
      </c>
      <c r="K90" s="18" t="n">
        <f aca="false">Persist_a*J90+Shock_sd*Draws!K69</f>
        <v>71.915947680048</v>
      </c>
      <c r="L90" s="18" t="n">
        <f aca="false">Persist_a*K90+Shock_sd*Draws!L69</f>
        <v>-8.67225868153621</v>
      </c>
      <c r="M90" s="18" t="n">
        <f aca="false">Persist_a*L90+Shock_sd*Draws!M69</f>
        <v>5.26074273284081</v>
      </c>
      <c r="N90" s="18" t="n">
        <f aca="false">0-(Draws!N69+Draws!Z69)</f>
        <v>0</v>
      </c>
      <c r="O90" s="18" t="n">
        <f aca="false">N90-(Draws!O69+Draws!AA69)</f>
        <v>0</v>
      </c>
      <c r="P90" s="18" t="n">
        <f aca="false">O90-(Draws!P69+Draws!AB69)</f>
        <v>0</v>
      </c>
      <c r="Q90" s="18" t="n">
        <f aca="false">P90-(Draws!Q69+Draws!AC69)</f>
        <v>0</v>
      </c>
      <c r="R90" s="18" t="n">
        <f aca="false">Q90-(Draws!R69+Draws!AD69)</f>
        <v>0</v>
      </c>
      <c r="S90" s="18" t="n">
        <f aca="false">R90-(Draws!S69+Draws!AE69)</f>
        <v>0</v>
      </c>
      <c r="T90" s="18" t="n">
        <f aca="false">S90-(Draws!T69+Draws!AF69)</f>
        <v>0</v>
      </c>
      <c r="U90" s="18" t="n">
        <f aca="false">T90-(Draws!U69+Draws!AG69)</f>
        <v>0</v>
      </c>
      <c r="V90" s="18" t="n">
        <f aca="false">U90-(Draws!V69+Draws!AH69)</f>
        <v>0</v>
      </c>
      <c r="W90" s="18" t="n">
        <f aca="false">V90-(Draws!W69+Draws!AI69)</f>
        <v>0</v>
      </c>
      <c r="X90" s="18" t="n">
        <f aca="false">W90-(Draws!X69+Draws!AJ69)</f>
        <v>0</v>
      </c>
      <c r="Y90" s="18" t="n">
        <f aca="false">X90-(Draws!Y69+Draws!AK69)</f>
        <v>0</v>
      </c>
      <c r="Z90" s="18" t="n">
        <f aca="false">0-(MAX(Draws!N69-Line_cap,0)+MAX(Draws!Z69-Line_cap,0))</f>
        <v>0</v>
      </c>
      <c r="AA90" s="18" t="n">
        <f aca="false">Z90-(MAX(Draws!O69-Line_cap,0)+MAX(Draws!AA69-Line_cap,0))</f>
        <v>0</v>
      </c>
      <c r="AB90" s="18" t="n">
        <f aca="false">AA90-(MAX(Draws!P69-Line_cap,0)+MAX(Draws!AB69-Line_cap,0))</f>
        <v>0</v>
      </c>
      <c r="AC90" s="18" t="n">
        <f aca="false">AB90-(MAX(Draws!Q69-Line_cap,0)+MAX(Draws!AC69-Line_cap,0))</f>
        <v>0</v>
      </c>
      <c r="AD90" s="18" t="n">
        <f aca="false">AC90-(MAX(Draws!R69-Line_cap,0)+MAX(Draws!AD69-Line_cap,0))</f>
        <v>0</v>
      </c>
      <c r="AE90" s="18" t="n">
        <f aca="false">AD90-(MAX(Draws!S69-Line_cap,0)+MAX(Draws!AE69-Line_cap,0))</f>
        <v>0</v>
      </c>
      <c r="AF90" s="18" t="n">
        <f aca="false">AE90-(MAX(Draws!T69-Line_cap,0)+MAX(Draws!AF69-Line_cap,0))</f>
        <v>0</v>
      </c>
      <c r="AG90" s="18" t="n">
        <f aca="false">AF90-(MAX(Draws!U69-Line_cap,0)+MAX(Draws!AG69-Line_cap,0))</f>
        <v>0</v>
      </c>
      <c r="AH90" s="18" t="n">
        <f aca="false">AG90-(MAX(Draws!V69-Line_cap,0)+MAX(Draws!AH69-Line_cap,0))</f>
        <v>0</v>
      </c>
      <c r="AI90" s="18" t="n">
        <f aca="false">AH90-(MAX(Draws!W69-Line_cap,0)+MAX(Draws!AI69-Line_cap,0))</f>
        <v>0</v>
      </c>
      <c r="AJ90" s="18" t="n">
        <f aca="false">AI90-(MAX(Draws!X69-Line_cap,0)+MAX(Draws!AJ69-Line_cap,0))</f>
        <v>0</v>
      </c>
      <c r="AK90" s="18" t="n">
        <f aca="false">AJ90-(MAX(Draws!Y69-Line_cap,0)+MAX(Draws!AK69-Line_cap,0))</f>
        <v>0</v>
      </c>
      <c r="AL90" s="18" t="n">
        <f aca="false">SUMPRODUCT(MIN($B$22:$M$22+B90:M90+N90:Y90))</f>
        <v>493.255688882845</v>
      </c>
      <c r="AM90" s="18" t="n">
        <f aca="false">SUMPRODUCT(MIN($B$22:$M$22+B90:M90))</f>
        <v>493.255688882845</v>
      </c>
      <c r="AN90" s="18" t="n">
        <f aca="false">SUMPRODUCT(MIN($B$22:$M$22+N90:Y90))</f>
        <v>481.950382357786</v>
      </c>
      <c r="AO90" s="18" t="n">
        <f aca="false">SUMPRODUCT(MIN($B$22:$M$22+B90:M90+Z90:AK90))</f>
        <v>493.255688882845</v>
      </c>
      <c r="AP90" s="18" t="n">
        <f aca="false">SUMPRODUCT(MIN($B$23:$M$23+B90:M90+N90:Y90))</f>
        <v>540.128817696389</v>
      </c>
      <c r="AQ90" s="18" t="n">
        <f aca="false">SUMPRODUCT(MIN($B$23:$M$23+B90:M90+Z90:AK90))</f>
        <v>540.128817696389</v>
      </c>
      <c r="AR90" s="13" t="n">
        <f aca="false">IF(Y90&lt;0,1,0)</f>
        <v>0</v>
      </c>
    </row>
    <row r="91" customFormat="false" ht="15" hidden="false" customHeight="false" outlineLevel="0" collapsed="false">
      <c r="A91" s="13" t="n">
        <v>66</v>
      </c>
      <c r="B91" s="18" t="n">
        <f aca="false">Shock_sd*Draws!B70</f>
        <v>-17.2379270721314</v>
      </c>
      <c r="C91" s="18" t="n">
        <f aca="false">Persist_a*B91+Shock_sd*Draws!C70</f>
        <v>51.4817108334713</v>
      </c>
      <c r="D91" s="18" t="n">
        <f aca="false">Persist_a*C91+Shock_sd*Draws!D70</f>
        <v>-17.2253808767667</v>
      </c>
      <c r="E91" s="18" t="n">
        <f aca="false">Persist_a*D91+Shock_sd*Draws!E70</f>
        <v>-86.1400719169817</v>
      </c>
      <c r="F91" s="18" t="n">
        <f aca="false">Persist_a*E91+Shock_sd*Draws!F70</f>
        <v>-96.6530637411164</v>
      </c>
      <c r="G91" s="18" t="n">
        <f aca="false">Persist_a*F91+Shock_sd*Draws!G70</f>
        <v>37.8953884639993</v>
      </c>
      <c r="H91" s="18" t="n">
        <f aca="false">Persist_a*G91+Shock_sd*Draws!H70</f>
        <v>34.1822063532033</v>
      </c>
      <c r="I91" s="18" t="n">
        <f aca="false">Persist_a*H91+Shock_sd*Draws!I70</f>
        <v>-17.8892661900894</v>
      </c>
      <c r="J91" s="18" t="n">
        <f aca="false">Persist_a*I91+Shock_sd*Draws!J70</f>
        <v>50.2182474832526</v>
      </c>
      <c r="K91" s="18" t="n">
        <f aca="false">Persist_a*J91+Shock_sd*Draws!K70</f>
        <v>109.276295607291</v>
      </c>
      <c r="L91" s="18" t="n">
        <f aca="false">Persist_a*K91+Shock_sd*Draws!L70</f>
        <v>24.8742943834444</v>
      </c>
      <c r="M91" s="18" t="n">
        <f aca="false">Persist_a*L91+Shock_sd*Draws!M70</f>
        <v>17.6230857804272</v>
      </c>
      <c r="N91" s="18" t="n">
        <f aca="false">0-(Draws!N70+Draws!Z70)</f>
        <v>0</v>
      </c>
      <c r="O91" s="18" t="n">
        <f aca="false">N91-(Draws!O70+Draws!AA70)</f>
        <v>0</v>
      </c>
      <c r="P91" s="18" t="n">
        <f aca="false">O91-(Draws!P70+Draws!AB70)</f>
        <v>0</v>
      </c>
      <c r="Q91" s="18" t="n">
        <f aca="false">P91-(Draws!Q70+Draws!AC70)</f>
        <v>0</v>
      </c>
      <c r="R91" s="18" t="n">
        <f aca="false">Q91-(Draws!R70+Draws!AD70)</f>
        <v>0</v>
      </c>
      <c r="S91" s="18" t="n">
        <f aca="false">R91-(Draws!S70+Draws!AE70)</f>
        <v>0</v>
      </c>
      <c r="T91" s="18" t="n">
        <f aca="false">S91-(Draws!T70+Draws!AF70)</f>
        <v>0</v>
      </c>
      <c r="U91" s="18" t="n">
        <f aca="false">T91-(Draws!U70+Draws!AG70)</f>
        <v>0</v>
      </c>
      <c r="V91" s="18" t="n">
        <f aca="false">U91-(Draws!V70+Draws!AH70)</f>
        <v>0</v>
      </c>
      <c r="W91" s="18" t="n">
        <f aca="false">V91-(Draws!W70+Draws!AI70)</f>
        <v>0</v>
      </c>
      <c r="X91" s="18" t="n">
        <f aca="false">W91-(Draws!X70+Draws!AJ70)</f>
        <v>0</v>
      </c>
      <c r="Y91" s="18" t="n">
        <f aca="false">X91-(Draws!Y70+Draws!AK70)</f>
        <v>0</v>
      </c>
      <c r="Z91" s="18" t="n">
        <f aca="false">0-(MAX(Draws!N70-Line_cap,0)+MAX(Draws!Z70-Line_cap,0))</f>
        <v>0</v>
      </c>
      <c r="AA91" s="18" t="n">
        <f aca="false">Z91-(MAX(Draws!O70-Line_cap,0)+MAX(Draws!AA70-Line_cap,0))</f>
        <v>0</v>
      </c>
      <c r="AB91" s="18" t="n">
        <f aca="false">AA91-(MAX(Draws!P70-Line_cap,0)+MAX(Draws!AB70-Line_cap,0))</f>
        <v>0</v>
      </c>
      <c r="AC91" s="18" t="n">
        <f aca="false">AB91-(MAX(Draws!Q70-Line_cap,0)+MAX(Draws!AC70-Line_cap,0))</f>
        <v>0</v>
      </c>
      <c r="AD91" s="18" t="n">
        <f aca="false">AC91-(MAX(Draws!R70-Line_cap,0)+MAX(Draws!AD70-Line_cap,0))</f>
        <v>0</v>
      </c>
      <c r="AE91" s="18" t="n">
        <f aca="false">AD91-(MAX(Draws!S70-Line_cap,0)+MAX(Draws!AE70-Line_cap,0))</f>
        <v>0</v>
      </c>
      <c r="AF91" s="18" t="n">
        <f aca="false">AE91-(MAX(Draws!T70-Line_cap,0)+MAX(Draws!AF70-Line_cap,0))</f>
        <v>0</v>
      </c>
      <c r="AG91" s="18" t="n">
        <f aca="false">AF91-(MAX(Draws!U70-Line_cap,0)+MAX(Draws!AG70-Line_cap,0))</f>
        <v>0</v>
      </c>
      <c r="AH91" s="18" t="n">
        <f aca="false">AG91-(MAX(Draws!V70-Line_cap,0)+MAX(Draws!AH70-Line_cap,0))</f>
        <v>0</v>
      </c>
      <c r="AI91" s="18" t="n">
        <f aca="false">AH91-(MAX(Draws!W70-Line_cap,0)+MAX(Draws!AI70-Line_cap,0))</f>
        <v>0</v>
      </c>
      <c r="AJ91" s="18" t="n">
        <f aca="false">AI91-(MAX(Draws!X70-Line_cap,0)+MAX(Draws!AJ70-Line_cap,0))</f>
        <v>0</v>
      </c>
      <c r="AK91" s="18" t="n">
        <f aca="false">AJ91-(MAX(Draws!Y70-Line_cap,0)+MAX(Draws!AK70-Line_cap,0))</f>
        <v>0</v>
      </c>
      <c r="AL91" s="18" t="n">
        <f aca="false">SUMPRODUCT(MIN($B$22:$M$22+B91:M91+N91:Y91))</f>
        <v>391.844117406574</v>
      </c>
      <c r="AM91" s="18" t="n">
        <f aca="false">SUMPRODUCT(MIN($B$22:$M$22+B91:M91))</f>
        <v>391.844117406574</v>
      </c>
      <c r="AN91" s="18" t="n">
        <f aca="false">SUMPRODUCT(MIN($B$22:$M$22+N91:Y91))</f>
        <v>481.950382357786</v>
      </c>
      <c r="AO91" s="18" t="n">
        <f aca="false">SUMPRODUCT(MIN($B$22:$M$22+B91:M91+Z91:AK91))</f>
        <v>391.844117406574</v>
      </c>
      <c r="AP91" s="18" t="n">
        <f aca="false">SUMPRODUCT(MIN($B$23:$M$23+B91:M91+N91:Y91))</f>
        <v>436.948851259738</v>
      </c>
      <c r="AQ91" s="18" t="n">
        <f aca="false">SUMPRODUCT(MIN($B$23:$M$23+B91:M91+Z91:AK91))</f>
        <v>436.948851259738</v>
      </c>
      <c r="AR91" s="13" t="n">
        <f aca="false">IF(Y91&lt;0,1,0)</f>
        <v>0</v>
      </c>
    </row>
    <row r="92" customFormat="false" ht="15" hidden="false" customHeight="false" outlineLevel="0" collapsed="false">
      <c r="A92" s="13" t="n">
        <v>67</v>
      </c>
      <c r="B92" s="18" t="n">
        <f aca="false">Shock_sd*Draws!B71</f>
        <v>-17.68114659619</v>
      </c>
      <c r="C92" s="18" t="n">
        <f aca="false">Persist_a*B92+Shock_sd*Draws!C71</f>
        <v>-72.9435581444266</v>
      </c>
      <c r="D92" s="18" t="n">
        <f aca="false">Persist_a*C92+Shock_sd*Draws!D71</f>
        <v>-62.583521166601</v>
      </c>
      <c r="E92" s="18" t="n">
        <f aca="false">Persist_a*D92+Shock_sd*Draws!E71</f>
        <v>-130.996923645048</v>
      </c>
      <c r="F92" s="18" t="n">
        <f aca="false">Persist_a*E92+Shock_sd*Draws!F71</f>
        <v>-47.7642675549606</v>
      </c>
      <c r="G92" s="18" t="n">
        <f aca="false">Persist_a*F92+Shock_sd*Draws!G71</f>
        <v>-83.8704480871403</v>
      </c>
      <c r="H92" s="18" t="n">
        <f aca="false">Persist_a*G92+Shock_sd*Draws!H71</f>
        <v>-96.2603690871849</v>
      </c>
      <c r="I92" s="18" t="n">
        <f aca="false">Persist_a*H92+Shock_sd*Draws!I71</f>
        <v>-110.276693637107</v>
      </c>
      <c r="J92" s="18" t="n">
        <f aca="false">Persist_a*I92+Shock_sd*Draws!J71</f>
        <v>-14.0150243490072</v>
      </c>
      <c r="K92" s="18" t="n">
        <f aca="false">Persist_a*J92+Shock_sd*Draws!K71</f>
        <v>-40.5916285140674</v>
      </c>
      <c r="L92" s="18" t="n">
        <f aca="false">Persist_a*K92+Shock_sd*Draws!L71</f>
        <v>-58.2440290437523</v>
      </c>
      <c r="M92" s="18" t="n">
        <f aca="false">Persist_a*L92+Shock_sd*Draws!M71</f>
        <v>-45.7065079429887</v>
      </c>
      <c r="N92" s="18" t="n">
        <f aca="false">0-(Draws!N71+Draws!Z71)</f>
        <v>0</v>
      </c>
      <c r="O92" s="18" t="n">
        <f aca="false">N92-(Draws!O71+Draws!AA71)</f>
        <v>0</v>
      </c>
      <c r="P92" s="18" t="n">
        <f aca="false">O92-(Draws!P71+Draws!AB71)</f>
        <v>0</v>
      </c>
      <c r="Q92" s="18" t="n">
        <f aca="false">P92-(Draws!Q71+Draws!AC71)</f>
        <v>0</v>
      </c>
      <c r="R92" s="18" t="n">
        <f aca="false">Q92-(Draws!R71+Draws!AD71)</f>
        <v>0</v>
      </c>
      <c r="S92" s="18" t="n">
        <f aca="false">R92-(Draws!S71+Draws!AE71)</f>
        <v>0</v>
      </c>
      <c r="T92" s="18" t="n">
        <f aca="false">S92-(Draws!T71+Draws!AF71)</f>
        <v>0</v>
      </c>
      <c r="U92" s="18" t="n">
        <f aca="false">T92-(Draws!U71+Draws!AG71)</f>
        <v>0</v>
      </c>
      <c r="V92" s="18" t="n">
        <f aca="false">U92-(Draws!V71+Draws!AH71)</f>
        <v>0</v>
      </c>
      <c r="W92" s="18" t="n">
        <f aca="false">V92-(Draws!W71+Draws!AI71)</f>
        <v>0</v>
      </c>
      <c r="X92" s="18" t="n">
        <f aca="false">W92-(Draws!X71+Draws!AJ71)</f>
        <v>0</v>
      </c>
      <c r="Y92" s="18" t="n">
        <f aca="false">X92-(Draws!Y71+Draws!AK71)</f>
        <v>0</v>
      </c>
      <c r="Z92" s="18" t="n">
        <f aca="false">0-(MAX(Draws!N71-Line_cap,0)+MAX(Draws!Z71-Line_cap,0))</f>
        <v>0</v>
      </c>
      <c r="AA92" s="18" t="n">
        <f aca="false">Z92-(MAX(Draws!O71-Line_cap,0)+MAX(Draws!AA71-Line_cap,0))</f>
        <v>0</v>
      </c>
      <c r="AB92" s="18" t="n">
        <f aca="false">AA92-(MAX(Draws!P71-Line_cap,0)+MAX(Draws!AB71-Line_cap,0))</f>
        <v>0</v>
      </c>
      <c r="AC92" s="18" t="n">
        <f aca="false">AB92-(MAX(Draws!Q71-Line_cap,0)+MAX(Draws!AC71-Line_cap,0))</f>
        <v>0</v>
      </c>
      <c r="AD92" s="18" t="n">
        <f aca="false">AC92-(MAX(Draws!R71-Line_cap,0)+MAX(Draws!AD71-Line_cap,0))</f>
        <v>0</v>
      </c>
      <c r="AE92" s="18" t="n">
        <f aca="false">AD92-(MAX(Draws!S71-Line_cap,0)+MAX(Draws!AE71-Line_cap,0))</f>
        <v>0</v>
      </c>
      <c r="AF92" s="18" t="n">
        <f aca="false">AE92-(MAX(Draws!T71-Line_cap,0)+MAX(Draws!AF71-Line_cap,0))</f>
        <v>0</v>
      </c>
      <c r="AG92" s="18" t="n">
        <f aca="false">AF92-(MAX(Draws!U71-Line_cap,0)+MAX(Draws!AG71-Line_cap,0))</f>
        <v>0</v>
      </c>
      <c r="AH92" s="18" t="n">
        <f aca="false">AG92-(MAX(Draws!V71-Line_cap,0)+MAX(Draws!AH71-Line_cap,0))</f>
        <v>0</v>
      </c>
      <c r="AI92" s="18" t="n">
        <f aca="false">AH92-(MAX(Draws!W71-Line_cap,0)+MAX(Draws!AI71-Line_cap,0))</f>
        <v>0</v>
      </c>
      <c r="AJ92" s="18" t="n">
        <f aca="false">AI92-(MAX(Draws!X71-Line_cap,0)+MAX(Draws!AJ71-Line_cap,0))</f>
        <v>0</v>
      </c>
      <c r="AK92" s="18" t="n">
        <f aca="false">AJ92-(MAX(Draws!Y71-Line_cap,0)+MAX(Draws!AK71-Line_cap,0))</f>
        <v>0</v>
      </c>
      <c r="AL92" s="18" t="n">
        <f aca="false">SUMPRODUCT(MIN($B$22:$M$22+B92:M92+N92:Y92))</f>
        <v>367.865276183108</v>
      </c>
      <c r="AM92" s="18" t="n">
        <f aca="false">SUMPRODUCT(MIN($B$22:$M$22+B92:M92))</f>
        <v>367.865276183108</v>
      </c>
      <c r="AN92" s="18" t="n">
        <f aca="false">SUMPRODUCT(MIN($B$22:$M$22+N92:Y92))</f>
        <v>481.950382357786</v>
      </c>
      <c r="AO92" s="18" t="n">
        <f aca="false">SUMPRODUCT(MIN($B$22:$M$22+B92:M92+Z92:AK92))</f>
        <v>367.865276183108</v>
      </c>
      <c r="AP92" s="18" t="n">
        <f aca="false">SUMPRODUCT(MIN($B$23:$M$23+B92:M92+N92:Y92))</f>
        <v>408.753563696471</v>
      </c>
      <c r="AQ92" s="18" t="n">
        <f aca="false">SUMPRODUCT(MIN($B$23:$M$23+B92:M92+Z92:AK92))</f>
        <v>408.753563696471</v>
      </c>
      <c r="AR92" s="13" t="n">
        <f aca="false">IF(Y92&lt;0,1,0)</f>
        <v>0</v>
      </c>
    </row>
    <row r="93" customFormat="false" ht="15" hidden="false" customHeight="false" outlineLevel="0" collapsed="false">
      <c r="A93" s="13" t="n">
        <v>68</v>
      </c>
      <c r="B93" s="18" t="n">
        <f aca="false">Shock_sd*Draws!B72</f>
        <v>-20.9688700123938</v>
      </c>
      <c r="C93" s="18" t="n">
        <f aca="false">Persist_a*B93+Shock_sd*Draws!C72</f>
        <v>71.901333950666</v>
      </c>
      <c r="D93" s="18" t="n">
        <f aca="false">Persist_a*C93+Shock_sd*Draws!D72</f>
        <v>12.3357918213696</v>
      </c>
      <c r="E93" s="18" t="n">
        <f aca="false">Persist_a*D93+Shock_sd*Draws!E72</f>
        <v>32.3129417669877</v>
      </c>
      <c r="F93" s="18" t="n">
        <f aca="false">Persist_a*E93+Shock_sd*Draws!F72</f>
        <v>127.452131146071</v>
      </c>
      <c r="G93" s="18" t="n">
        <f aca="false">Persist_a*F93+Shock_sd*Draws!G72</f>
        <v>113.327904446193</v>
      </c>
      <c r="H93" s="18" t="n">
        <f aca="false">Persist_a*G93+Shock_sd*Draws!H72</f>
        <v>52.1687257659532</v>
      </c>
      <c r="I93" s="18" t="n">
        <f aca="false">Persist_a*H93+Shock_sd*Draws!I72</f>
        <v>-21.9570049898613</v>
      </c>
      <c r="J93" s="18" t="n">
        <f aca="false">Persist_a*I93+Shock_sd*Draws!J72</f>
        <v>-56.3303166180386</v>
      </c>
      <c r="K93" s="18" t="n">
        <f aca="false">Persist_a*J93+Shock_sd*Draws!K72</f>
        <v>-116.307905105463</v>
      </c>
      <c r="L93" s="18" t="n">
        <f aca="false">Persist_a*K93+Shock_sd*Draws!L72</f>
        <v>-13.6203768410973</v>
      </c>
      <c r="M93" s="18" t="n">
        <f aca="false">Persist_a*L93+Shock_sd*Draws!M72</f>
        <v>29.7163364426456</v>
      </c>
      <c r="N93" s="18" t="n">
        <f aca="false">0-(Draws!N72+Draws!Z72)</f>
        <v>0</v>
      </c>
      <c r="O93" s="18" t="n">
        <f aca="false">N93-(Draws!O72+Draws!AA72)</f>
        <v>0</v>
      </c>
      <c r="P93" s="18" t="n">
        <f aca="false">O93-(Draws!P72+Draws!AB72)</f>
        <v>0</v>
      </c>
      <c r="Q93" s="18" t="n">
        <f aca="false">P93-(Draws!Q72+Draws!AC72)</f>
        <v>0</v>
      </c>
      <c r="R93" s="18" t="n">
        <f aca="false">Q93-(Draws!R72+Draws!AD72)</f>
        <v>0</v>
      </c>
      <c r="S93" s="18" t="n">
        <f aca="false">R93-(Draws!S72+Draws!AE72)</f>
        <v>0</v>
      </c>
      <c r="T93" s="18" t="n">
        <f aca="false">S93-(Draws!T72+Draws!AF72)</f>
        <v>-73.5237959462792</v>
      </c>
      <c r="U93" s="18" t="n">
        <f aca="false">T93-(Draws!U72+Draws!AG72)</f>
        <v>-73.5237959462792</v>
      </c>
      <c r="V93" s="18" t="n">
        <f aca="false">U93-(Draws!V72+Draws!AH72)</f>
        <v>-73.5237959462792</v>
      </c>
      <c r="W93" s="18" t="n">
        <f aca="false">V93-(Draws!W72+Draws!AI72)</f>
        <v>-73.5237959462792</v>
      </c>
      <c r="X93" s="18" t="n">
        <f aca="false">W93-(Draws!X72+Draws!AJ72)</f>
        <v>-73.5237959462792</v>
      </c>
      <c r="Y93" s="18" t="n">
        <f aca="false">X93-(Draws!Y72+Draws!AK72)</f>
        <v>-73.5237959462792</v>
      </c>
      <c r="Z93" s="18" t="n">
        <f aca="false">0-(MAX(Draws!N72-Line_cap,0)+MAX(Draws!Z72-Line_cap,0))</f>
        <v>0</v>
      </c>
      <c r="AA93" s="18" t="n">
        <f aca="false">Z93-(MAX(Draws!O72-Line_cap,0)+MAX(Draws!AA72-Line_cap,0))</f>
        <v>0</v>
      </c>
      <c r="AB93" s="18" t="n">
        <f aca="false">AA93-(MAX(Draws!P72-Line_cap,0)+MAX(Draws!AB72-Line_cap,0))</f>
        <v>0</v>
      </c>
      <c r="AC93" s="18" t="n">
        <f aca="false">AB93-(MAX(Draws!Q72-Line_cap,0)+MAX(Draws!AC72-Line_cap,0))</f>
        <v>0</v>
      </c>
      <c r="AD93" s="18" t="n">
        <f aca="false">AC93-(MAX(Draws!R72-Line_cap,0)+MAX(Draws!AD72-Line_cap,0))</f>
        <v>0</v>
      </c>
      <c r="AE93" s="18" t="n">
        <f aca="false">AD93-(MAX(Draws!S72-Line_cap,0)+MAX(Draws!AE72-Line_cap,0))</f>
        <v>0</v>
      </c>
      <c r="AF93" s="18" t="n">
        <f aca="false">AE93-(MAX(Draws!T72-Line_cap,0)+MAX(Draws!AF72-Line_cap,0))</f>
        <v>0</v>
      </c>
      <c r="AG93" s="18" t="n">
        <f aca="false">AF93-(MAX(Draws!U72-Line_cap,0)+MAX(Draws!AG72-Line_cap,0))</f>
        <v>0</v>
      </c>
      <c r="AH93" s="18" t="n">
        <f aca="false">AG93-(MAX(Draws!V72-Line_cap,0)+MAX(Draws!AH72-Line_cap,0))</f>
        <v>0</v>
      </c>
      <c r="AI93" s="18" t="n">
        <f aca="false">AH93-(MAX(Draws!W72-Line_cap,0)+MAX(Draws!AI72-Line_cap,0))</f>
        <v>0</v>
      </c>
      <c r="AJ93" s="18" t="n">
        <f aca="false">AI93-(MAX(Draws!X72-Line_cap,0)+MAX(Draws!AJ72-Line_cap,0))</f>
        <v>0</v>
      </c>
      <c r="AK93" s="18" t="n">
        <f aca="false">AJ93-(MAX(Draws!Y72-Line_cap,0)+MAX(Draws!AK72-Line_cap,0))</f>
        <v>0</v>
      </c>
      <c r="AL93" s="18" t="n">
        <f aca="false">SUMPRODUCT(MIN($B$22:$M$22+B93:M93+N93:Y93))</f>
        <v>304.553994757682</v>
      </c>
      <c r="AM93" s="18" t="n">
        <f aca="false">SUMPRODUCT(MIN($B$22:$M$22+B93:M93))</f>
        <v>378.077790703961</v>
      </c>
      <c r="AN93" s="18" t="n">
        <f aca="false">SUMPRODUCT(MIN($B$22:$M$22+N93:Y93))</f>
        <v>408.426586411506</v>
      </c>
      <c r="AO93" s="18" t="n">
        <f aca="false">SUMPRODUCT(MIN($B$22:$M$22+B93:M93+Z93:AK93))</f>
        <v>378.077790703961</v>
      </c>
      <c r="AP93" s="18" t="n">
        <f aca="false">SUMPRODUCT(MIN($B$23:$M$23+B93:M93+N93:Y93))</f>
        <v>352.839643308109</v>
      </c>
      <c r="AQ93" s="18" t="n">
        <f aca="false">SUMPRODUCT(MIN($B$23:$M$23+B93:M93+Z93:AK93))</f>
        <v>426.363439254388</v>
      </c>
      <c r="AR93" s="13" t="n">
        <f aca="false">IF(Y93&lt;0,1,0)</f>
        <v>1</v>
      </c>
    </row>
    <row r="94" customFormat="false" ht="15" hidden="false" customHeight="false" outlineLevel="0" collapsed="false">
      <c r="A94" s="13" t="n">
        <v>69</v>
      </c>
      <c r="B94" s="18" t="n">
        <f aca="false">Shock_sd*Draws!B73</f>
        <v>31.2846939867147</v>
      </c>
      <c r="C94" s="18" t="n">
        <f aca="false">Persist_a*B94+Shock_sd*Draws!C73</f>
        <v>22.2071025805815</v>
      </c>
      <c r="D94" s="18" t="n">
        <f aca="false">Persist_a*C94+Shock_sd*Draws!D73</f>
        <v>12.2624317462993</v>
      </c>
      <c r="E94" s="18" t="n">
        <f aca="false">Persist_a*D94+Shock_sd*Draws!E73</f>
        <v>-45.3947380099957</v>
      </c>
      <c r="F94" s="18" t="n">
        <f aca="false">Persist_a*E94+Shock_sd*Draws!F73</f>
        <v>-4.14173780934486</v>
      </c>
      <c r="G94" s="18" t="n">
        <f aca="false">Persist_a*F94+Shock_sd*Draws!G73</f>
        <v>-52.7082250857979</v>
      </c>
      <c r="H94" s="18" t="n">
        <f aca="false">Persist_a*G94+Shock_sd*Draws!H73</f>
        <v>-51.4880347556303</v>
      </c>
      <c r="I94" s="18" t="n">
        <f aca="false">Persist_a*H94+Shock_sd*Draws!I73</f>
        <v>-37.8975508339665</v>
      </c>
      <c r="J94" s="18" t="n">
        <f aca="false">Persist_a*I94+Shock_sd*Draws!J73</f>
        <v>-15.0197562256146</v>
      </c>
      <c r="K94" s="18" t="n">
        <f aca="false">Persist_a*J94+Shock_sd*Draws!K73</f>
        <v>55.5350246274972</v>
      </c>
      <c r="L94" s="18" t="n">
        <f aca="false">Persist_a*K94+Shock_sd*Draws!L73</f>
        <v>59.276643082554</v>
      </c>
      <c r="M94" s="18" t="n">
        <f aca="false">Persist_a*L94+Shock_sd*Draws!M73</f>
        <v>71.3325148918913</v>
      </c>
      <c r="N94" s="18" t="n">
        <f aca="false">0-(Draws!N73+Draws!Z73)</f>
        <v>0</v>
      </c>
      <c r="O94" s="18" t="n">
        <f aca="false">N94-(Draws!O73+Draws!AA73)</f>
        <v>0</v>
      </c>
      <c r="P94" s="18" t="n">
        <f aca="false">O94-(Draws!P73+Draws!AB73)</f>
        <v>0</v>
      </c>
      <c r="Q94" s="18" t="n">
        <f aca="false">P94-(Draws!Q73+Draws!AC73)</f>
        <v>0</v>
      </c>
      <c r="R94" s="18" t="n">
        <f aca="false">Q94-(Draws!R73+Draws!AD73)</f>
        <v>0</v>
      </c>
      <c r="S94" s="18" t="n">
        <f aca="false">R94-(Draws!S73+Draws!AE73)</f>
        <v>0</v>
      </c>
      <c r="T94" s="18" t="n">
        <f aca="false">S94-(Draws!T73+Draws!AF73)</f>
        <v>0</v>
      </c>
      <c r="U94" s="18" t="n">
        <f aca="false">T94-(Draws!U73+Draws!AG73)</f>
        <v>0</v>
      </c>
      <c r="V94" s="18" t="n">
        <f aca="false">U94-(Draws!V73+Draws!AH73)</f>
        <v>0</v>
      </c>
      <c r="W94" s="18" t="n">
        <f aca="false">V94-(Draws!W73+Draws!AI73)</f>
        <v>0</v>
      </c>
      <c r="X94" s="18" t="n">
        <f aca="false">W94-(Draws!X73+Draws!AJ73)</f>
        <v>0</v>
      </c>
      <c r="Y94" s="18" t="n">
        <f aca="false">X94-(Draws!Y73+Draws!AK73)</f>
        <v>0</v>
      </c>
      <c r="Z94" s="18" t="n">
        <f aca="false">0-(MAX(Draws!N73-Line_cap,0)+MAX(Draws!Z73-Line_cap,0))</f>
        <v>0</v>
      </c>
      <c r="AA94" s="18" t="n">
        <f aca="false">Z94-(MAX(Draws!O73-Line_cap,0)+MAX(Draws!AA73-Line_cap,0))</f>
        <v>0</v>
      </c>
      <c r="AB94" s="18" t="n">
        <f aca="false">AA94-(MAX(Draws!P73-Line_cap,0)+MAX(Draws!AB73-Line_cap,0))</f>
        <v>0</v>
      </c>
      <c r="AC94" s="18" t="n">
        <f aca="false">AB94-(MAX(Draws!Q73-Line_cap,0)+MAX(Draws!AC73-Line_cap,0))</f>
        <v>0</v>
      </c>
      <c r="AD94" s="18" t="n">
        <f aca="false">AC94-(MAX(Draws!R73-Line_cap,0)+MAX(Draws!AD73-Line_cap,0))</f>
        <v>0</v>
      </c>
      <c r="AE94" s="18" t="n">
        <f aca="false">AD94-(MAX(Draws!S73-Line_cap,0)+MAX(Draws!AE73-Line_cap,0))</f>
        <v>0</v>
      </c>
      <c r="AF94" s="18" t="n">
        <f aca="false">AE94-(MAX(Draws!T73-Line_cap,0)+MAX(Draws!AF73-Line_cap,0))</f>
        <v>0</v>
      </c>
      <c r="AG94" s="18" t="n">
        <f aca="false">AF94-(MAX(Draws!U73-Line_cap,0)+MAX(Draws!AG73-Line_cap,0))</f>
        <v>0</v>
      </c>
      <c r="AH94" s="18" t="n">
        <f aca="false">AG94-(MAX(Draws!V73-Line_cap,0)+MAX(Draws!AH73-Line_cap,0))</f>
        <v>0</v>
      </c>
      <c r="AI94" s="18" t="n">
        <f aca="false">AH94-(MAX(Draws!W73-Line_cap,0)+MAX(Draws!AI73-Line_cap,0))</f>
        <v>0</v>
      </c>
      <c r="AJ94" s="18" t="n">
        <f aca="false">AI94-(MAX(Draws!X73-Line_cap,0)+MAX(Draws!AJ73-Line_cap,0))</f>
        <v>0</v>
      </c>
      <c r="AK94" s="18" t="n">
        <f aca="false">AJ94-(MAX(Draws!Y73-Line_cap,0)+MAX(Draws!AK73-Line_cap,0))</f>
        <v>0</v>
      </c>
      <c r="AL94" s="18" t="n">
        <f aca="false">SUMPRODUCT(MIN($B$22:$M$22+B94:M94+N94:Y94))</f>
        <v>430.462347602155</v>
      </c>
      <c r="AM94" s="18" t="n">
        <f aca="false">SUMPRODUCT(MIN($B$22:$M$22+B94:M94))</f>
        <v>430.462347602155</v>
      </c>
      <c r="AN94" s="18" t="n">
        <f aca="false">SUMPRODUCT(MIN($B$22:$M$22+N94:Y94))</f>
        <v>481.950382357786</v>
      </c>
      <c r="AO94" s="18" t="n">
        <f aca="false">SUMPRODUCT(MIN($B$22:$M$22+B94:M94+Z94:AK94))</f>
        <v>430.462347602155</v>
      </c>
      <c r="AP94" s="18" t="n">
        <f aca="false">SUMPRODUCT(MIN($B$23:$M$23+B94:M94+N94:Y94))</f>
        <v>478.265692053351</v>
      </c>
      <c r="AQ94" s="18" t="n">
        <f aca="false">SUMPRODUCT(MIN($B$23:$M$23+B94:M94+Z94:AK94))</f>
        <v>478.265692053351</v>
      </c>
      <c r="AR94" s="13" t="n">
        <f aca="false">IF(Y94&lt;0,1,0)</f>
        <v>0</v>
      </c>
    </row>
    <row r="95" customFormat="false" ht="15" hidden="false" customHeight="false" outlineLevel="0" collapsed="false">
      <c r="A95" s="13" t="n">
        <v>70</v>
      </c>
      <c r="B95" s="18" t="n">
        <f aca="false">Shock_sd*Draws!B74</f>
        <v>9.34680347143668</v>
      </c>
      <c r="C95" s="18" t="n">
        <f aca="false">Persist_a*B95+Shock_sd*Draws!C74</f>
        <v>-32.711851412078</v>
      </c>
      <c r="D95" s="18" t="n">
        <f aca="false">Persist_a*C95+Shock_sd*Draws!D74</f>
        <v>-54.0151328850339</v>
      </c>
      <c r="E95" s="18" t="n">
        <f aca="false">Persist_a*D95+Shock_sd*Draws!E74</f>
        <v>50.5489981209272</v>
      </c>
      <c r="F95" s="18" t="n">
        <f aca="false">Persist_a*E95+Shock_sd*Draws!F74</f>
        <v>27.9240070580082</v>
      </c>
      <c r="G95" s="18" t="n">
        <f aca="false">Persist_a*F95+Shock_sd*Draws!G74</f>
        <v>-88.69964854223</v>
      </c>
      <c r="H95" s="18" t="n">
        <f aca="false">Persist_a*G95+Shock_sd*Draws!H74</f>
        <v>61.1836523506713</v>
      </c>
      <c r="I95" s="18" t="n">
        <f aca="false">Persist_a*H95+Shock_sd*Draws!I74</f>
        <v>-58.4142083332311</v>
      </c>
      <c r="J95" s="18" t="n">
        <f aca="false">Persist_a*I95+Shock_sd*Draws!J74</f>
        <v>12.4884146990603</v>
      </c>
      <c r="K95" s="18" t="n">
        <f aca="false">Persist_a*J95+Shock_sd*Draws!K74</f>
        <v>-18.5078589773462</v>
      </c>
      <c r="L95" s="18" t="n">
        <f aca="false">Persist_a*K95+Shock_sd*Draws!L74</f>
        <v>-27.8228982751906</v>
      </c>
      <c r="M95" s="18" t="n">
        <f aca="false">Persist_a*L95+Shock_sd*Draws!M74</f>
        <v>14.7835975438977</v>
      </c>
      <c r="N95" s="18" t="n">
        <f aca="false">0-(Draws!N74+Draws!Z74)</f>
        <v>0</v>
      </c>
      <c r="O95" s="18" t="n">
        <f aca="false">N95-(Draws!O74+Draws!AA74)</f>
        <v>0</v>
      </c>
      <c r="P95" s="18" t="n">
        <f aca="false">O95-(Draws!P74+Draws!AB74)</f>
        <v>0</v>
      </c>
      <c r="Q95" s="18" t="n">
        <f aca="false">P95-(Draws!Q74+Draws!AC74)</f>
        <v>0</v>
      </c>
      <c r="R95" s="18" t="n">
        <f aca="false">Q95-(Draws!R74+Draws!AD74)</f>
        <v>0</v>
      </c>
      <c r="S95" s="18" t="n">
        <f aca="false">R95-(Draws!S74+Draws!AE74)</f>
        <v>0</v>
      </c>
      <c r="T95" s="18" t="n">
        <f aca="false">S95-(Draws!T74+Draws!AF74)</f>
        <v>0</v>
      </c>
      <c r="U95" s="18" t="n">
        <f aca="false">T95-(Draws!U74+Draws!AG74)</f>
        <v>0</v>
      </c>
      <c r="V95" s="18" t="n">
        <f aca="false">U95-(Draws!V74+Draws!AH74)</f>
        <v>0</v>
      </c>
      <c r="W95" s="18" t="n">
        <f aca="false">V95-(Draws!W74+Draws!AI74)</f>
        <v>0</v>
      </c>
      <c r="X95" s="18" t="n">
        <f aca="false">W95-(Draws!X74+Draws!AJ74)</f>
        <v>0</v>
      </c>
      <c r="Y95" s="18" t="n">
        <f aca="false">X95-(Draws!Y74+Draws!AK74)</f>
        <v>0</v>
      </c>
      <c r="Z95" s="18" t="n">
        <f aca="false">0-(MAX(Draws!N74-Line_cap,0)+MAX(Draws!Z74-Line_cap,0))</f>
        <v>0</v>
      </c>
      <c r="AA95" s="18" t="n">
        <f aca="false">Z95-(MAX(Draws!O74-Line_cap,0)+MAX(Draws!AA74-Line_cap,0))</f>
        <v>0</v>
      </c>
      <c r="AB95" s="18" t="n">
        <f aca="false">AA95-(MAX(Draws!P74-Line_cap,0)+MAX(Draws!AB74-Line_cap,0))</f>
        <v>0</v>
      </c>
      <c r="AC95" s="18" t="n">
        <f aca="false">AB95-(MAX(Draws!Q74-Line_cap,0)+MAX(Draws!AC74-Line_cap,0))</f>
        <v>0</v>
      </c>
      <c r="AD95" s="18" t="n">
        <f aca="false">AC95-(MAX(Draws!R74-Line_cap,0)+MAX(Draws!AD74-Line_cap,0))</f>
        <v>0</v>
      </c>
      <c r="AE95" s="18" t="n">
        <f aca="false">AD95-(MAX(Draws!S74-Line_cap,0)+MAX(Draws!AE74-Line_cap,0))</f>
        <v>0</v>
      </c>
      <c r="AF95" s="18" t="n">
        <f aca="false">AE95-(MAX(Draws!T74-Line_cap,0)+MAX(Draws!AF74-Line_cap,0))</f>
        <v>0</v>
      </c>
      <c r="AG95" s="18" t="n">
        <f aca="false">AF95-(MAX(Draws!U74-Line_cap,0)+MAX(Draws!AG74-Line_cap,0))</f>
        <v>0</v>
      </c>
      <c r="AH95" s="18" t="n">
        <f aca="false">AG95-(MAX(Draws!V74-Line_cap,0)+MAX(Draws!AH74-Line_cap,0))</f>
        <v>0</v>
      </c>
      <c r="AI95" s="18" t="n">
        <f aca="false">AH95-(MAX(Draws!W74-Line_cap,0)+MAX(Draws!AI74-Line_cap,0))</f>
        <v>0</v>
      </c>
      <c r="AJ95" s="18" t="n">
        <f aca="false">AI95-(MAX(Draws!X74-Line_cap,0)+MAX(Draws!AJ74-Line_cap,0))</f>
        <v>0</v>
      </c>
      <c r="AK95" s="18" t="n">
        <f aca="false">AJ95-(MAX(Draws!Y74-Line_cap,0)+MAX(Draws!AK74-Line_cap,0))</f>
        <v>0</v>
      </c>
      <c r="AL95" s="18" t="n">
        <f aca="false">SUMPRODUCT(MIN($B$22:$M$22+B95:M95+N95:Y95))</f>
        <v>394.508523096135</v>
      </c>
      <c r="AM95" s="18" t="n">
        <f aca="false">SUMPRODUCT(MIN($B$22:$M$22+B95:M95))</f>
        <v>394.508523096135</v>
      </c>
      <c r="AN95" s="18" t="n">
        <f aca="false">SUMPRODUCT(MIN($B$22:$M$22+N95:Y95))</f>
        <v>481.950382357786</v>
      </c>
      <c r="AO95" s="18" t="n">
        <f aca="false">SUMPRODUCT(MIN($B$22:$M$22+B95:M95+Z95:AK95))</f>
        <v>394.508523096135</v>
      </c>
      <c r="AP95" s="18" t="n">
        <f aca="false">SUMPRODUCT(MIN($B$23:$M$23+B95:M95+N95:Y95))</f>
        <v>442.274268596919</v>
      </c>
      <c r="AQ95" s="18" t="n">
        <f aca="false">SUMPRODUCT(MIN($B$23:$M$23+B95:M95+Z95:AK95))</f>
        <v>442.274268596919</v>
      </c>
      <c r="AR95" s="13" t="n">
        <f aca="false">IF(Y95&lt;0,1,0)</f>
        <v>0</v>
      </c>
    </row>
    <row r="96" customFormat="false" ht="15" hidden="false" customHeight="false" outlineLevel="0" collapsed="false">
      <c r="A96" s="13" t="n">
        <v>71</v>
      </c>
      <c r="B96" s="18" t="n">
        <f aca="false">Shock_sd*Draws!B75</f>
        <v>68.5716203688926</v>
      </c>
      <c r="C96" s="18" t="n">
        <f aca="false">Persist_a*B96+Shock_sd*Draws!C75</f>
        <v>28.6264512907621</v>
      </c>
      <c r="D96" s="18" t="n">
        <f aca="false">Persist_a*C96+Shock_sd*Draws!D75</f>
        <v>17.4165920700515</v>
      </c>
      <c r="E96" s="18" t="n">
        <f aca="false">Persist_a*D96+Shock_sd*Draws!E75</f>
        <v>38.9227091083157</v>
      </c>
      <c r="F96" s="18" t="n">
        <f aca="false">Persist_a*E96+Shock_sd*Draws!F75</f>
        <v>-12.1221043363261</v>
      </c>
      <c r="G96" s="18" t="n">
        <f aca="false">Persist_a*F96+Shock_sd*Draws!G75</f>
        <v>-66.5528399628829</v>
      </c>
      <c r="H96" s="18" t="n">
        <f aca="false">Persist_a*G96+Shock_sd*Draws!H75</f>
        <v>-40.4954604207391</v>
      </c>
      <c r="I96" s="18" t="n">
        <f aca="false">Persist_a*H96+Shock_sd*Draws!I75</f>
        <v>-12.6860359804291</v>
      </c>
      <c r="J96" s="18" t="n">
        <f aca="false">Persist_a*I96+Shock_sd*Draws!J75</f>
        <v>-37.9640004201551</v>
      </c>
      <c r="K96" s="18" t="n">
        <f aca="false">Persist_a*J96+Shock_sd*Draws!K75</f>
        <v>-86.1221830839619</v>
      </c>
      <c r="L96" s="18" t="n">
        <f aca="false">Persist_a*K96+Shock_sd*Draws!L75</f>
        <v>-19.421946083226</v>
      </c>
      <c r="M96" s="18" t="n">
        <f aca="false">Persist_a*L96+Shock_sd*Draws!M75</f>
        <v>21.873626568729</v>
      </c>
      <c r="N96" s="18" t="n">
        <f aca="false">0-(Draws!N75+Draws!Z75)</f>
        <v>0</v>
      </c>
      <c r="O96" s="18" t="n">
        <f aca="false">N96-(Draws!O75+Draws!AA75)</f>
        <v>0</v>
      </c>
      <c r="P96" s="18" t="n">
        <f aca="false">O96-(Draws!P75+Draws!AB75)</f>
        <v>-104.376117179797</v>
      </c>
      <c r="Q96" s="18" t="n">
        <f aca="false">P96-(Draws!Q75+Draws!AC75)</f>
        <v>-104.376117179797</v>
      </c>
      <c r="R96" s="18" t="n">
        <f aca="false">Q96-(Draws!R75+Draws!AD75)</f>
        <v>-104.376117179797</v>
      </c>
      <c r="S96" s="18" t="n">
        <f aca="false">R96-(Draws!S75+Draws!AE75)</f>
        <v>-104.376117179797</v>
      </c>
      <c r="T96" s="18" t="n">
        <f aca="false">S96-(Draws!T75+Draws!AF75)</f>
        <v>-104.376117179797</v>
      </c>
      <c r="U96" s="18" t="n">
        <f aca="false">T96-(Draws!U75+Draws!AG75)</f>
        <v>-104.376117179797</v>
      </c>
      <c r="V96" s="18" t="n">
        <f aca="false">U96-(Draws!V75+Draws!AH75)</f>
        <v>-104.376117179797</v>
      </c>
      <c r="W96" s="18" t="n">
        <f aca="false">V96-(Draws!W75+Draws!AI75)</f>
        <v>-104.376117179797</v>
      </c>
      <c r="X96" s="18" t="n">
        <f aca="false">W96-(Draws!X75+Draws!AJ75)</f>
        <v>-104.376117179797</v>
      </c>
      <c r="Y96" s="18" t="n">
        <f aca="false">X96-(Draws!Y75+Draws!AK75)</f>
        <v>-104.376117179797</v>
      </c>
      <c r="Z96" s="18" t="n">
        <f aca="false">0-(MAX(Draws!N75-Line_cap,0)+MAX(Draws!Z75-Line_cap,0))</f>
        <v>0</v>
      </c>
      <c r="AA96" s="18" t="n">
        <f aca="false">Z96-(MAX(Draws!O75-Line_cap,0)+MAX(Draws!AA75-Line_cap,0))</f>
        <v>0</v>
      </c>
      <c r="AB96" s="18" t="n">
        <f aca="false">AA96-(MAX(Draws!P75-Line_cap,0)+MAX(Draws!AB75-Line_cap,0))</f>
        <v>-4.37611717979731</v>
      </c>
      <c r="AC96" s="18" t="n">
        <f aca="false">AB96-(MAX(Draws!Q75-Line_cap,0)+MAX(Draws!AC75-Line_cap,0))</f>
        <v>-4.37611717979731</v>
      </c>
      <c r="AD96" s="18" t="n">
        <f aca="false">AC96-(MAX(Draws!R75-Line_cap,0)+MAX(Draws!AD75-Line_cap,0))</f>
        <v>-4.37611717979731</v>
      </c>
      <c r="AE96" s="18" t="n">
        <f aca="false">AD96-(MAX(Draws!S75-Line_cap,0)+MAX(Draws!AE75-Line_cap,0))</f>
        <v>-4.37611717979731</v>
      </c>
      <c r="AF96" s="18" t="n">
        <f aca="false">AE96-(MAX(Draws!T75-Line_cap,0)+MAX(Draws!AF75-Line_cap,0))</f>
        <v>-4.37611717979731</v>
      </c>
      <c r="AG96" s="18" t="n">
        <f aca="false">AF96-(MAX(Draws!U75-Line_cap,0)+MAX(Draws!AG75-Line_cap,0))</f>
        <v>-4.37611717979731</v>
      </c>
      <c r="AH96" s="18" t="n">
        <f aca="false">AG96-(MAX(Draws!V75-Line_cap,0)+MAX(Draws!AH75-Line_cap,0))</f>
        <v>-4.37611717979731</v>
      </c>
      <c r="AI96" s="18" t="n">
        <f aca="false">AH96-(MAX(Draws!W75-Line_cap,0)+MAX(Draws!AI75-Line_cap,0))</f>
        <v>-4.37611717979731</v>
      </c>
      <c r="AJ96" s="18" t="n">
        <f aca="false">AI96-(MAX(Draws!X75-Line_cap,0)+MAX(Draws!AJ75-Line_cap,0))</f>
        <v>-4.37611717979731</v>
      </c>
      <c r="AK96" s="18" t="n">
        <f aca="false">AJ96-(MAX(Draws!Y75-Line_cap,0)+MAX(Draws!AK75-Line_cap,0))</f>
        <v>-4.37611717979731</v>
      </c>
      <c r="AL96" s="18" t="n">
        <f aca="false">SUMPRODUCT(MIN($B$22:$M$22+B96:M96+N96:Y96))</f>
        <v>303.887395545665</v>
      </c>
      <c r="AM96" s="18" t="n">
        <f aca="false">SUMPRODUCT(MIN($B$22:$M$22+B96:M96))</f>
        <v>408.263512725462</v>
      </c>
      <c r="AN96" s="18" t="n">
        <f aca="false">SUMPRODUCT(MIN($B$22:$M$22+N96:Y96))</f>
        <v>377.574265177988</v>
      </c>
      <c r="AO96" s="18" t="n">
        <f aca="false">SUMPRODUCT(MIN($B$22:$M$22+B96:M96+Z96:AK96))</f>
        <v>403.887395545665</v>
      </c>
      <c r="AP96" s="18" t="n">
        <f aca="false">SUMPRODUCT(MIN($B$23:$M$23+B96:M96+N96:Y96))</f>
        <v>352.173044096092</v>
      </c>
      <c r="AQ96" s="18" t="n">
        <f aca="false">SUMPRODUCT(MIN($B$23:$M$23+B96:M96+Z96:AK96))</f>
        <v>452.173044096092</v>
      </c>
      <c r="AR96" s="13" t="n">
        <f aca="false">IF(Y96&lt;0,1,0)</f>
        <v>1</v>
      </c>
    </row>
    <row r="97" customFormat="false" ht="15" hidden="false" customHeight="false" outlineLevel="0" collapsed="false">
      <c r="A97" s="13" t="n">
        <v>72</v>
      </c>
      <c r="B97" s="18" t="n">
        <f aca="false">Shock_sd*Draws!B76</f>
        <v>-27.6674811313056</v>
      </c>
      <c r="C97" s="18" t="n">
        <f aca="false">Persist_a*B97+Shock_sd*Draws!C76</f>
        <v>-84.9346923624215</v>
      </c>
      <c r="D97" s="18" t="n">
        <f aca="false">Persist_a*C97+Shock_sd*Draws!D76</f>
        <v>12.8924081565839</v>
      </c>
      <c r="E97" s="18" t="n">
        <f aca="false">Persist_a*D97+Shock_sd*Draws!E76</f>
        <v>67.3746536918646</v>
      </c>
      <c r="F97" s="18" t="n">
        <f aca="false">Persist_a*E97+Shock_sd*Draws!F76</f>
        <v>31.8852417749029</v>
      </c>
      <c r="G97" s="18" t="n">
        <f aca="false">Persist_a*F97+Shock_sd*Draws!G76</f>
        <v>56.9677064232431</v>
      </c>
      <c r="H97" s="18" t="n">
        <f aca="false">Persist_a*G97+Shock_sd*Draws!H76</f>
        <v>106.021789627504</v>
      </c>
      <c r="I97" s="18" t="n">
        <f aca="false">Persist_a*H97+Shock_sd*Draws!I76</f>
        <v>-1.43314052944375</v>
      </c>
      <c r="J97" s="18" t="n">
        <f aca="false">Persist_a*I97+Shock_sd*Draws!J76</f>
        <v>26.5771525003091</v>
      </c>
      <c r="K97" s="18" t="n">
        <f aca="false">Persist_a*J97+Shock_sd*Draws!K76</f>
        <v>65.5858124331491</v>
      </c>
      <c r="L97" s="18" t="n">
        <f aca="false">Persist_a*K97+Shock_sd*Draws!L76</f>
        <v>26.6548359460258</v>
      </c>
      <c r="M97" s="18" t="n">
        <f aca="false">Persist_a*L97+Shock_sd*Draws!M76</f>
        <v>40.1724051878459</v>
      </c>
      <c r="N97" s="18" t="n">
        <f aca="false">0-(Draws!N76+Draws!Z76)</f>
        <v>0</v>
      </c>
      <c r="O97" s="18" t="n">
        <f aca="false">N97-(Draws!O76+Draws!AA76)</f>
        <v>0</v>
      </c>
      <c r="P97" s="18" t="n">
        <f aca="false">O97-(Draws!P76+Draws!AB76)</f>
        <v>0</v>
      </c>
      <c r="Q97" s="18" t="n">
        <f aca="false">P97-(Draws!Q76+Draws!AC76)</f>
        <v>-50.1262910334682</v>
      </c>
      <c r="R97" s="18" t="n">
        <f aca="false">Q97-(Draws!R76+Draws!AD76)</f>
        <v>-50.1262910334682</v>
      </c>
      <c r="S97" s="18" t="n">
        <f aca="false">R97-(Draws!S76+Draws!AE76)</f>
        <v>-50.1262910334682</v>
      </c>
      <c r="T97" s="18" t="n">
        <f aca="false">S97-(Draws!T76+Draws!AF76)</f>
        <v>-50.1262910334682</v>
      </c>
      <c r="U97" s="18" t="n">
        <f aca="false">T97-(Draws!U76+Draws!AG76)</f>
        <v>-50.1262910334682</v>
      </c>
      <c r="V97" s="18" t="n">
        <f aca="false">U97-(Draws!V76+Draws!AH76)</f>
        <v>-50.1262910334682</v>
      </c>
      <c r="W97" s="18" t="n">
        <f aca="false">V97-(Draws!W76+Draws!AI76)</f>
        <v>-50.1262910334682</v>
      </c>
      <c r="X97" s="18" t="n">
        <f aca="false">W97-(Draws!X76+Draws!AJ76)</f>
        <v>-50.1262910334682</v>
      </c>
      <c r="Y97" s="18" t="n">
        <f aca="false">X97-(Draws!Y76+Draws!AK76)</f>
        <v>-50.1262910334682</v>
      </c>
      <c r="Z97" s="18" t="n">
        <f aca="false">0-(MAX(Draws!N76-Line_cap,0)+MAX(Draws!Z76-Line_cap,0))</f>
        <v>0</v>
      </c>
      <c r="AA97" s="18" t="n">
        <f aca="false">Z97-(MAX(Draws!O76-Line_cap,0)+MAX(Draws!AA76-Line_cap,0))</f>
        <v>0</v>
      </c>
      <c r="AB97" s="18" t="n">
        <f aca="false">AA97-(MAX(Draws!P76-Line_cap,0)+MAX(Draws!AB76-Line_cap,0))</f>
        <v>0</v>
      </c>
      <c r="AC97" s="18" t="n">
        <f aca="false">AB97-(MAX(Draws!Q76-Line_cap,0)+MAX(Draws!AC76-Line_cap,0))</f>
        <v>0</v>
      </c>
      <c r="AD97" s="18" t="n">
        <f aca="false">AC97-(MAX(Draws!R76-Line_cap,0)+MAX(Draws!AD76-Line_cap,0))</f>
        <v>0</v>
      </c>
      <c r="AE97" s="18" t="n">
        <f aca="false">AD97-(MAX(Draws!S76-Line_cap,0)+MAX(Draws!AE76-Line_cap,0))</f>
        <v>0</v>
      </c>
      <c r="AF97" s="18" t="n">
        <f aca="false">AE97-(MAX(Draws!T76-Line_cap,0)+MAX(Draws!AF76-Line_cap,0))</f>
        <v>0</v>
      </c>
      <c r="AG97" s="18" t="n">
        <f aca="false">AF97-(MAX(Draws!U76-Line_cap,0)+MAX(Draws!AG76-Line_cap,0))</f>
        <v>0</v>
      </c>
      <c r="AH97" s="18" t="n">
        <f aca="false">AG97-(MAX(Draws!V76-Line_cap,0)+MAX(Draws!AH76-Line_cap,0))</f>
        <v>0</v>
      </c>
      <c r="AI97" s="18" t="n">
        <f aca="false">AH97-(MAX(Draws!W76-Line_cap,0)+MAX(Draws!AI76-Line_cap,0))</f>
        <v>0</v>
      </c>
      <c r="AJ97" s="18" t="n">
        <f aca="false">AI97-(MAX(Draws!X76-Line_cap,0)+MAX(Draws!AJ76-Line_cap,0))</f>
        <v>0</v>
      </c>
      <c r="AK97" s="18" t="n">
        <f aca="false">AJ97-(MAX(Draws!Y76-Line_cap,0)+MAX(Draws!AK76-Line_cap,0))</f>
        <v>0</v>
      </c>
      <c r="AL97" s="18" t="n">
        <f aca="false">SUMPRODUCT(MIN($B$22:$M$22+B97:M97+N97:Y97))</f>
        <v>432.294621835007</v>
      </c>
      <c r="AM97" s="18" t="n">
        <f aca="false">SUMPRODUCT(MIN($B$22:$M$22+B97:M97))</f>
        <v>455.131904571359</v>
      </c>
      <c r="AN97" s="18" t="n">
        <f aca="false">SUMPRODUCT(MIN($B$22:$M$22+N97:Y97))</f>
        <v>431.824091324317</v>
      </c>
      <c r="AO97" s="18" t="n">
        <f aca="false">SUMPRODUCT(MIN($B$22:$M$22+B97:M97+Z97:AK97))</f>
        <v>455.131904571359</v>
      </c>
      <c r="AP97" s="18" t="n">
        <f aca="false">SUMPRODUCT(MIN($B$23:$M$23+B97:M97+N97:Y97))</f>
        <v>481.382704777357</v>
      </c>
      <c r="AQ97" s="18" t="n">
        <f aca="false">SUMPRODUCT(MIN($B$23:$M$23+B97:M97+Z97:AK97))</f>
        <v>481.382704777357</v>
      </c>
      <c r="AR97" s="13" t="n">
        <f aca="false">IF(Y97&lt;0,1,0)</f>
        <v>1</v>
      </c>
    </row>
    <row r="98" customFormat="false" ht="15" hidden="false" customHeight="false" outlineLevel="0" collapsed="false">
      <c r="A98" s="13" t="n">
        <v>73</v>
      </c>
      <c r="B98" s="18" t="n">
        <f aca="false">Shock_sd*Draws!B77</f>
        <v>14.511907227153</v>
      </c>
      <c r="C98" s="18" t="n">
        <f aca="false">Persist_a*B98+Shock_sd*Draws!C77</f>
        <v>42.2008602439756</v>
      </c>
      <c r="D98" s="18" t="n">
        <f aca="false">Persist_a*C98+Shock_sd*Draws!D77</f>
        <v>58.625514065943</v>
      </c>
      <c r="E98" s="18" t="n">
        <f aca="false">Persist_a*D98+Shock_sd*Draws!E77</f>
        <v>124.559389589756</v>
      </c>
      <c r="F98" s="18" t="n">
        <f aca="false">Persist_a*E98+Shock_sd*Draws!F77</f>
        <v>49.514285016414</v>
      </c>
      <c r="G98" s="18" t="n">
        <f aca="false">Persist_a*F98+Shock_sd*Draws!G77</f>
        <v>61.9639321976378</v>
      </c>
      <c r="H98" s="18" t="n">
        <f aca="false">Persist_a*G98+Shock_sd*Draws!H77</f>
        <v>16.520910044601</v>
      </c>
      <c r="I98" s="18" t="n">
        <f aca="false">Persist_a*H98+Shock_sd*Draws!I77</f>
        <v>122.118742529924</v>
      </c>
      <c r="J98" s="18" t="n">
        <f aca="false">Persist_a*I98+Shock_sd*Draws!J77</f>
        <v>57.0972776486888</v>
      </c>
      <c r="K98" s="18" t="n">
        <f aca="false">Persist_a*J98+Shock_sd*Draws!K77</f>
        <v>-22.7097098916743</v>
      </c>
      <c r="L98" s="18" t="n">
        <f aca="false">Persist_a*K98+Shock_sd*Draws!L77</f>
        <v>-126.954344009824</v>
      </c>
      <c r="M98" s="18" t="n">
        <f aca="false">Persist_a*L98+Shock_sd*Draws!M77</f>
        <v>-78.0125893278977</v>
      </c>
      <c r="N98" s="18" t="n">
        <f aca="false">0-(Draws!N77+Draws!Z77)</f>
        <v>0</v>
      </c>
      <c r="O98" s="18" t="n">
        <f aca="false">N98-(Draws!O77+Draws!AA77)</f>
        <v>0</v>
      </c>
      <c r="P98" s="18" t="n">
        <f aca="false">O98-(Draws!P77+Draws!AB77)</f>
        <v>-133.763209513672</v>
      </c>
      <c r="Q98" s="18" t="n">
        <f aca="false">P98-(Draws!Q77+Draws!AC77)</f>
        <v>-133.763209513672</v>
      </c>
      <c r="R98" s="18" t="n">
        <f aca="false">Q98-(Draws!R77+Draws!AD77)</f>
        <v>-133.763209513672</v>
      </c>
      <c r="S98" s="18" t="n">
        <f aca="false">R98-(Draws!S77+Draws!AE77)</f>
        <v>-133.763209513672</v>
      </c>
      <c r="T98" s="18" t="n">
        <f aca="false">S98-(Draws!T77+Draws!AF77)</f>
        <v>-133.763209513672</v>
      </c>
      <c r="U98" s="18" t="n">
        <f aca="false">T98-(Draws!U77+Draws!AG77)</f>
        <v>-133.763209513672</v>
      </c>
      <c r="V98" s="18" t="n">
        <f aca="false">U98-(Draws!V77+Draws!AH77)</f>
        <v>-133.763209513672</v>
      </c>
      <c r="W98" s="18" t="n">
        <f aca="false">V98-(Draws!W77+Draws!AI77)</f>
        <v>-133.763209513672</v>
      </c>
      <c r="X98" s="18" t="n">
        <f aca="false">W98-(Draws!X77+Draws!AJ77)</f>
        <v>-133.763209513672</v>
      </c>
      <c r="Y98" s="18" t="n">
        <f aca="false">X98-(Draws!Y77+Draws!AK77)</f>
        <v>-133.763209513672</v>
      </c>
      <c r="Z98" s="18" t="n">
        <f aca="false">0-(MAX(Draws!N77-Line_cap,0)+MAX(Draws!Z77-Line_cap,0))</f>
        <v>0</v>
      </c>
      <c r="AA98" s="18" t="n">
        <f aca="false">Z98-(MAX(Draws!O77-Line_cap,0)+MAX(Draws!AA77-Line_cap,0))</f>
        <v>0</v>
      </c>
      <c r="AB98" s="18" t="n">
        <f aca="false">AA98-(MAX(Draws!P77-Line_cap,0)+MAX(Draws!AB77-Line_cap,0))</f>
        <v>-33.7632095136721</v>
      </c>
      <c r="AC98" s="18" t="n">
        <f aca="false">AB98-(MAX(Draws!Q77-Line_cap,0)+MAX(Draws!AC77-Line_cap,0))</f>
        <v>-33.7632095136721</v>
      </c>
      <c r="AD98" s="18" t="n">
        <f aca="false">AC98-(MAX(Draws!R77-Line_cap,0)+MAX(Draws!AD77-Line_cap,0))</f>
        <v>-33.7632095136721</v>
      </c>
      <c r="AE98" s="18" t="n">
        <f aca="false">AD98-(MAX(Draws!S77-Line_cap,0)+MAX(Draws!AE77-Line_cap,0))</f>
        <v>-33.7632095136721</v>
      </c>
      <c r="AF98" s="18" t="n">
        <f aca="false">AE98-(MAX(Draws!T77-Line_cap,0)+MAX(Draws!AF77-Line_cap,0))</f>
        <v>-33.7632095136721</v>
      </c>
      <c r="AG98" s="18" t="n">
        <f aca="false">AF98-(MAX(Draws!U77-Line_cap,0)+MAX(Draws!AG77-Line_cap,0))</f>
        <v>-33.7632095136721</v>
      </c>
      <c r="AH98" s="18" t="n">
        <f aca="false">AG98-(MAX(Draws!V77-Line_cap,0)+MAX(Draws!AH77-Line_cap,0))</f>
        <v>-33.7632095136721</v>
      </c>
      <c r="AI98" s="18" t="n">
        <f aca="false">AH98-(MAX(Draws!W77-Line_cap,0)+MAX(Draws!AI77-Line_cap,0))</f>
        <v>-33.7632095136721</v>
      </c>
      <c r="AJ98" s="18" t="n">
        <f aca="false">AI98-(MAX(Draws!X77-Line_cap,0)+MAX(Draws!AJ77-Line_cap,0))</f>
        <v>-33.7632095136721</v>
      </c>
      <c r="AK98" s="18" t="n">
        <f aca="false">AJ98-(MAX(Draws!Y77-Line_cap,0)+MAX(Draws!AK77-Line_cap,0))</f>
        <v>-33.7632095136721</v>
      </c>
      <c r="AL98" s="18" t="n">
        <f aca="false">SUMPRODUCT(MIN($B$22:$M$22+B98:M98+N98:Y98))</f>
        <v>241.210394040885</v>
      </c>
      <c r="AM98" s="18" t="n">
        <f aca="false">SUMPRODUCT(MIN($B$22:$M$22+B98:M98))</f>
        <v>374.973603554558</v>
      </c>
      <c r="AN98" s="18" t="n">
        <f aca="false">SUMPRODUCT(MIN($B$22:$M$22+N98:Y98))</f>
        <v>348.187172844114</v>
      </c>
      <c r="AO98" s="18" t="n">
        <f aca="false">SUMPRODUCT(MIN($B$22:$M$22+B98:M98+Z98:AK98))</f>
        <v>341.210394040885</v>
      </c>
      <c r="AP98" s="18" t="n">
        <f aca="false">SUMPRODUCT(MIN($B$23:$M$23+B98:M98+N98:Y98))</f>
        <v>288.08352285443</v>
      </c>
      <c r="AQ98" s="18" t="n">
        <f aca="false">SUMPRODUCT(MIN($B$23:$M$23+B98:M98+Z98:AK98))</f>
        <v>388.08352285443</v>
      </c>
      <c r="AR98" s="13" t="n">
        <f aca="false">IF(Y98&lt;0,1,0)</f>
        <v>1</v>
      </c>
    </row>
    <row r="99" customFormat="false" ht="15" hidden="false" customHeight="false" outlineLevel="0" collapsed="false">
      <c r="A99" s="13" t="n">
        <v>74</v>
      </c>
      <c r="B99" s="18" t="n">
        <f aca="false">Shock_sd*Draws!B78</f>
        <v>96.8980867280886</v>
      </c>
      <c r="C99" s="18" t="n">
        <f aca="false">Persist_a*B99+Shock_sd*Draws!C78</f>
        <v>127.398910141165</v>
      </c>
      <c r="D99" s="18" t="n">
        <f aca="false">Persist_a*C99+Shock_sd*Draws!D78</f>
        <v>143.105383638956</v>
      </c>
      <c r="E99" s="18" t="n">
        <f aca="false">Persist_a*D99+Shock_sd*Draws!E78</f>
        <v>138.259049230968</v>
      </c>
      <c r="F99" s="18" t="n">
        <f aca="false">Persist_a*E99+Shock_sd*Draws!F78</f>
        <v>23.9359681828153</v>
      </c>
      <c r="G99" s="18" t="n">
        <f aca="false">Persist_a*F99+Shock_sd*Draws!G78</f>
        <v>50.2756310693227</v>
      </c>
      <c r="H99" s="18" t="n">
        <f aca="false">Persist_a*G99+Shock_sd*Draws!H78</f>
        <v>45.505295284361</v>
      </c>
      <c r="I99" s="18" t="n">
        <f aca="false">Persist_a*H99+Shock_sd*Draws!I78</f>
        <v>87.8205296770436</v>
      </c>
      <c r="J99" s="18" t="n">
        <f aca="false">Persist_a*I99+Shock_sd*Draws!J78</f>
        <v>29.6413460510303</v>
      </c>
      <c r="K99" s="18" t="n">
        <f aca="false">Persist_a*J99+Shock_sd*Draws!K78</f>
        <v>38.4137366631566</v>
      </c>
      <c r="L99" s="18" t="n">
        <f aca="false">Persist_a*K99+Shock_sd*Draws!L78</f>
        <v>4.85526751648101</v>
      </c>
      <c r="M99" s="18" t="n">
        <f aca="false">Persist_a*L99+Shock_sd*Draws!M78</f>
        <v>-46.9349759713869</v>
      </c>
      <c r="N99" s="18" t="n">
        <f aca="false">0-(Draws!N78+Draws!Z78)</f>
        <v>0</v>
      </c>
      <c r="O99" s="18" t="n">
        <f aca="false">N99-(Draws!O78+Draws!AA78)</f>
        <v>0</v>
      </c>
      <c r="P99" s="18" t="n">
        <f aca="false">O99-(Draws!P78+Draws!AB78)</f>
        <v>0</v>
      </c>
      <c r="Q99" s="18" t="n">
        <f aca="false">P99-(Draws!Q78+Draws!AC78)</f>
        <v>0</v>
      </c>
      <c r="R99" s="18" t="n">
        <f aca="false">Q99-(Draws!R78+Draws!AD78)</f>
        <v>0</v>
      </c>
      <c r="S99" s="18" t="n">
        <f aca="false">R99-(Draws!S78+Draws!AE78)</f>
        <v>0</v>
      </c>
      <c r="T99" s="18" t="n">
        <f aca="false">S99-(Draws!T78+Draws!AF78)</f>
        <v>0</v>
      </c>
      <c r="U99" s="18" t="n">
        <f aca="false">T99-(Draws!U78+Draws!AG78)</f>
        <v>0</v>
      </c>
      <c r="V99" s="18" t="n">
        <f aca="false">U99-(Draws!V78+Draws!AH78)</f>
        <v>0</v>
      </c>
      <c r="W99" s="18" t="n">
        <f aca="false">V99-(Draws!W78+Draws!AI78)</f>
        <v>0</v>
      </c>
      <c r="X99" s="18" t="n">
        <f aca="false">W99-(Draws!X78+Draws!AJ78)</f>
        <v>0</v>
      </c>
      <c r="Y99" s="18" t="n">
        <f aca="false">X99-(Draws!Y78+Draws!AK78)</f>
        <v>0</v>
      </c>
      <c r="Z99" s="18" t="n">
        <f aca="false">0-(MAX(Draws!N78-Line_cap,0)+MAX(Draws!Z78-Line_cap,0))</f>
        <v>0</v>
      </c>
      <c r="AA99" s="18" t="n">
        <f aca="false">Z99-(MAX(Draws!O78-Line_cap,0)+MAX(Draws!AA78-Line_cap,0))</f>
        <v>0</v>
      </c>
      <c r="AB99" s="18" t="n">
        <f aca="false">AA99-(MAX(Draws!P78-Line_cap,0)+MAX(Draws!AB78-Line_cap,0))</f>
        <v>0</v>
      </c>
      <c r="AC99" s="18" t="n">
        <f aca="false">AB99-(MAX(Draws!Q78-Line_cap,0)+MAX(Draws!AC78-Line_cap,0))</f>
        <v>0</v>
      </c>
      <c r="AD99" s="18" t="n">
        <f aca="false">AC99-(MAX(Draws!R78-Line_cap,0)+MAX(Draws!AD78-Line_cap,0))</f>
        <v>0</v>
      </c>
      <c r="AE99" s="18" t="n">
        <f aca="false">AD99-(MAX(Draws!S78-Line_cap,0)+MAX(Draws!AE78-Line_cap,0))</f>
        <v>0</v>
      </c>
      <c r="AF99" s="18" t="n">
        <f aca="false">AE99-(MAX(Draws!T78-Line_cap,0)+MAX(Draws!AF78-Line_cap,0))</f>
        <v>0</v>
      </c>
      <c r="AG99" s="18" t="n">
        <f aca="false">AF99-(MAX(Draws!U78-Line_cap,0)+MAX(Draws!AG78-Line_cap,0))</f>
        <v>0</v>
      </c>
      <c r="AH99" s="18" t="n">
        <f aca="false">AG99-(MAX(Draws!V78-Line_cap,0)+MAX(Draws!AH78-Line_cap,0))</f>
        <v>0</v>
      </c>
      <c r="AI99" s="18" t="n">
        <f aca="false">AH99-(MAX(Draws!W78-Line_cap,0)+MAX(Draws!AI78-Line_cap,0))</f>
        <v>0</v>
      </c>
      <c r="AJ99" s="18" t="n">
        <f aca="false">AI99-(MAX(Draws!X78-Line_cap,0)+MAX(Draws!AJ78-Line_cap,0))</f>
        <v>0</v>
      </c>
      <c r="AK99" s="18" t="n">
        <f aca="false">AJ99-(MAX(Draws!Y78-Line_cap,0)+MAX(Draws!AK78-Line_cap,0))</f>
        <v>0</v>
      </c>
      <c r="AL99" s="18" t="n">
        <f aca="false">SUMPRODUCT(MIN($B$22:$M$22+B99:M99+N99:Y99))</f>
        <v>463.489071705573</v>
      </c>
      <c r="AM99" s="18" t="n">
        <f aca="false">SUMPRODUCT(MIN($B$22:$M$22+B99:M99))</f>
        <v>463.489071705573</v>
      </c>
      <c r="AN99" s="18" t="n">
        <f aca="false">SUMPRODUCT(MIN($B$22:$M$22+N99:Y99))</f>
        <v>481.950382357786</v>
      </c>
      <c r="AO99" s="18" t="n">
        <f aca="false">SUMPRODUCT(MIN($B$22:$M$22+B99:M99+Z99:AK99))</f>
        <v>463.489071705573</v>
      </c>
      <c r="AP99" s="18" t="n">
        <f aca="false">SUMPRODUCT(MIN($B$23:$M$23+B99:M99+N99:Y99))</f>
        <v>508.614952788193</v>
      </c>
      <c r="AQ99" s="18" t="n">
        <f aca="false">SUMPRODUCT(MIN($B$23:$M$23+B99:M99+Z99:AK99))</f>
        <v>508.614952788193</v>
      </c>
      <c r="AR99" s="13" t="n">
        <f aca="false">IF(Y99&lt;0,1,0)</f>
        <v>0</v>
      </c>
    </row>
    <row r="100" customFormat="false" ht="15" hidden="false" customHeight="false" outlineLevel="0" collapsed="false">
      <c r="A100" s="13" t="n">
        <v>75</v>
      </c>
      <c r="B100" s="18" t="n">
        <f aca="false">Shock_sd*Draws!B79</f>
        <v>-12.0190843477048</v>
      </c>
      <c r="C100" s="18" t="n">
        <f aca="false">Persist_a*B100+Shock_sd*Draws!C79</f>
        <v>6.17320459868188</v>
      </c>
      <c r="D100" s="18" t="n">
        <f aca="false">Persist_a*C100+Shock_sd*Draws!D79</f>
        <v>5.87061808402948</v>
      </c>
      <c r="E100" s="18" t="n">
        <f aca="false">Persist_a*D100+Shock_sd*Draws!E79</f>
        <v>-52.4806371859464</v>
      </c>
      <c r="F100" s="18" t="n">
        <f aca="false">Persist_a*E100+Shock_sd*Draws!F79</f>
        <v>-95.4321411873476</v>
      </c>
      <c r="G100" s="18" t="n">
        <f aca="false">Persist_a*F100+Shock_sd*Draws!G79</f>
        <v>-71.4129212359283</v>
      </c>
      <c r="H100" s="18" t="n">
        <f aca="false">Persist_a*G100+Shock_sd*Draws!H79</f>
        <v>-19.0126865517885</v>
      </c>
      <c r="I100" s="18" t="n">
        <f aca="false">Persist_a*H100+Shock_sd*Draws!I79</f>
        <v>-23.3448458342577</v>
      </c>
      <c r="J100" s="18" t="n">
        <f aca="false">Persist_a*I100+Shock_sd*Draws!J79</f>
        <v>4.78128468593293</v>
      </c>
      <c r="K100" s="18" t="n">
        <f aca="false">Persist_a*J100+Shock_sd*Draws!K79</f>
        <v>17.3672519680161</v>
      </c>
      <c r="L100" s="18" t="n">
        <f aca="false">Persist_a*K100+Shock_sd*Draws!L79</f>
        <v>-9.38129517263224</v>
      </c>
      <c r="M100" s="18" t="n">
        <f aca="false">Persist_a*L100+Shock_sd*Draws!M79</f>
        <v>33.0700050144613</v>
      </c>
      <c r="N100" s="18" t="n">
        <f aca="false">0-(Draws!N79+Draws!Z79)</f>
        <v>0</v>
      </c>
      <c r="O100" s="18" t="n">
        <f aca="false">N100-(Draws!O79+Draws!AA79)</f>
        <v>0</v>
      </c>
      <c r="P100" s="18" t="n">
        <f aca="false">O100-(Draws!P79+Draws!AB79)</f>
        <v>0</v>
      </c>
      <c r="Q100" s="18" t="n">
        <f aca="false">P100-(Draws!Q79+Draws!AC79)</f>
        <v>0</v>
      </c>
      <c r="R100" s="18" t="n">
        <f aca="false">Q100-(Draws!R79+Draws!AD79)</f>
        <v>0</v>
      </c>
      <c r="S100" s="18" t="n">
        <f aca="false">R100-(Draws!S79+Draws!AE79)</f>
        <v>0</v>
      </c>
      <c r="T100" s="18" t="n">
        <f aca="false">S100-(Draws!T79+Draws!AF79)</f>
        <v>0</v>
      </c>
      <c r="U100" s="18" t="n">
        <f aca="false">T100-(Draws!U79+Draws!AG79)</f>
        <v>0</v>
      </c>
      <c r="V100" s="18" t="n">
        <f aca="false">U100-(Draws!V79+Draws!AH79)</f>
        <v>0</v>
      </c>
      <c r="W100" s="18" t="n">
        <f aca="false">V100-(Draws!W79+Draws!AI79)</f>
        <v>0</v>
      </c>
      <c r="X100" s="18" t="n">
        <f aca="false">W100-(Draws!X79+Draws!AJ79)</f>
        <v>0</v>
      </c>
      <c r="Y100" s="18" t="n">
        <f aca="false">X100-(Draws!Y79+Draws!AK79)</f>
        <v>0</v>
      </c>
      <c r="Z100" s="18" t="n">
        <f aca="false">0-(MAX(Draws!N79-Line_cap,0)+MAX(Draws!Z79-Line_cap,0))</f>
        <v>0</v>
      </c>
      <c r="AA100" s="18" t="n">
        <f aca="false">Z100-(MAX(Draws!O79-Line_cap,0)+MAX(Draws!AA79-Line_cap,0))</f>
        <v>0</v>
      </c>
      <c r="AB100" s="18" t="n">
        <f aca="false">AA100-(MAX(Draws!P79-Line_cap,0)+MAX(Draws!AB79-Line_cap,0))</f>
        <v>0</v>
      </c>
      <c r="AC100" s="18" t="n">
        <f aca="false">AB100-(MAX(Draws!Q79-Line_cap,0)+MAX(Draws!AC79-Line_cap,0))</f>
        <v>0</v>
      </c>
      <c r="AD100" s="18" t="n">
        <f aca="false">AC100-(MAX(Draws!R79-Line_cap,0)+MAX(Draws!AD79-Line_cap,0))</f>
        <v>0</v>
      </c>
      <c r="AE100" s="18" t="n">
        <f aca="false">AD100-(MAX(Draws!S79-Line_cap,0)+MAX(Draws!AE79-Line_cap,0))</f>
        <v>0</v>
      </c>
      <c r="AF100" s="18" t="n">
        <f aca="false">AE100-(MAX(Draws!T79-Line_cap,0)+MAX(Draws!AF79-Line_cap,0))</f>
        <v>0</v>
      </c>
      <c r="AG100" s="18" t="n">
        <f aca="false">AF100-(MAX(Draws!U79-Line_cap,0)+MAX(Draws!AG79-Line_cap,0))</f>
        <v>0</v>
      </c>
      <c r="AH100" s="18" t="n">
        <f aca="false">AG100-(MAX(Draws!V79-Line_cap,0)+MAX(Draws!AH79-Line_cap,0))</f>
        <v>0</v>
      </c>
      <c r="AI100" s="18" t="n">
        <f aca="false">AH100-(MAX(Draws!W79-Line_cap,0)+MAX(Draws!AI79-Line_cap,0))</f>
        <v>0</v>
      </c>
      <c r="AJ100" s="18" t="n">
        <f aca="false">AI100-(MAX(Draws!X79-Line_cap,0)+MAX(Draws!AJ79-Line_cap,0))</f>
        <v>0</v>
      </c>
      <c r="AK100" s="18" t="n">
        <f aca="false">AJ100-(MAX(Draws!Y79-Line_cap,0)+MAX(Draws!AK79-Line_cap,0))</f>
        <v>0</v>
      </c>
      <c r="AL100" s="18" t="n">
        <f aca="false">SUMPRODUCT(MIN($B$22:$M$22+B100:M100+N100:Y100))</f>
        <v>393.065039960342</v>
      </c>
      <c r="AM100" s="18" t="n">
        <f aca="false">SUMPRODUCT(MIN($B$22:$M$22+B100:M100))</f>
        <v>393.065039960342</v>
      </c>
      <c r="AN100" s="18" t="n">
        <f aca="false">SUMPRODUCT(MIN($B$22:$M$22+N100:Y100))</f>
        <v>481.950382357786</v>
      </c>
      <c r="AO100" s="18" t="n">
        <f aca="false">SUMPRODUCT(MIN($B$22:$M$22+B100:M100+Z100:AK100))</f>
        <v>393.065039960342</v>
      </c>
      <c r="AP100" s="18" t="n">
        <f aca="false">SUMPRODUCT(MIN($B$23:$M$23+B100:M100+N100:Y100))</f>
        <v>438.169773813507</v>
      </c>
      <c r="AQ100" s="18" t="n">
        <f aca="false">SUMPRODUCT(MIN($B$23:$M$23+B100:M100+Z100:AK100))</f>
        <v>438.169773813507</v>
      </c>
      <c r="AR100" s="13" t="n">
        <f aca="false">IF(Y100&lt;0,1,0)</f>
        <v>0</v>
      </c>
    </row>
    <row r="101" customFormat="false" ht="15" hidden="false" customHeight="false" outlineLevel="0" collapsed="false">
      <c r="A101" s="13" t="n">
        <v>76</v>
      </c>
      <c r="B101" s="18" t="n">
        <f aca="false">Shock_sd*Draws!B80</f>
        <v>26.6306397018069</v>
      </c>
      <c r="C101" s="18" t="n">
        <f aca="false">Persist_a*B101+Shock_sd*Draws!C80</f>
        <v>3.25714994039077</v>
      </c>
      <c r="D101" s="18" t="n">
        <f aca="false">Persist_a*C101+Shock_sd*Draws!D80</f>
        <v>-37.5982875855927</v>
      </c>
      <c r="E101" s="18" t="n">
        <f aca="false">Persist_a*D101+Shock_sd*Draws!E80</f>
        <v>-43.0406003317071</v>
      </c>
      <c r="F101" s="18" t="n">
        <f aca="false">Persist_a*E101+Shock_sd*Draws!F80</f>
        <v>-74.9447159743744</v>
      </c>
      <c r="G101" s="18" t="n">
        <f aca="false">Persist_a*F101+Shock_sd*Draws!G80</f>
        <v>-22.9503516067123</v>
      </c>
      <c r="H101" s="18" t="n">
        <f aca="false">Persist_a*G101+Shock_sd*Draws!H80</f>
        <v>-0.504458502793529</v>
      </c>
      <c r="I101" s="18" t="n">
        <f aca="false">Persist_a*H101+Shock_sd*Draws!I80</f>
        <v>-16.1027428255336</v>
      </c>
      <c r="J101" s="18" t="n">
        <f aca="false">Persist_a*I101+Shock_sd*Draws!J80</f>
        <v>26.2393619010495</v>
      </c>
      <c r="K101" s="18" t="n">
        <f aca="false">Persist_a*J101+Shock_sd*Draws!K80</f>
        <v>27.0427276756109</v>
      </c>
      <c r="L101" s="18" t="n">
        <f aca="false">Persist_a*K101+Shock_sd*Draws!L80</f>
        <v>9.40831441034917</v>
      </c>
      <c r="M101" s="18" t="n">
        <f aca="false">Persist_a*L101+Shock_sd*Draws!M80</f>
        <v>-42.5586411099078</v>
      </c>
      <c r="N101" s="18" t="n">
        <f aca="false">0-(Draws!N80+Draws!Z80)</f>
        <v>0</v>
      </c>
      <c r="O101" s="18" t="n">
        <f aca="false">N101-(Draws!O80+Draws!AA80)</f>
        <v>0</v>
      </c>
      <c r="P101" s="18" t="n">
        <f aca="false">O101-(Draws!P80+Draws!AB80)</f>
        <v>0</v>
      </c>
      <c r="Q101" s="18" t="n">
        <f aca="false">P101-(Draws!Q80+Draws!AC80)</f>
        <v>0</v>
      </c>
      <c r="R101" s="18" t="n">
        <f aca="false">Q101-(Draws!R80+Draws!AD80)</f>
        <v>0</v>
      </c>
      <c r="S101" s="18" t="n">
        <f aca="false">R101-(Draws!S80+Draws!AE80)</f>
        <v>0</v>
      </c>
      <c r="T101" s="18" t="n">
        <f aca="false">S101-(Draws!T80+Draws!AF80)</f>
        <v>0</v>
      </c>
      <c r="U101" s="18" t="n">
        <f aca="false">T101-(Draws!U80+Draws!AG80)</f>
        <v>0</v>
      </c>
      <c r="V101" s="18" t="n">
        <f aca="false">U101-(Draws!V80+Draws!AH80)</f>
        <v>0</v>
      </c>
      <c r="W101" s="18" t="n">
        <f aca="false">V101-(Draws!W80+Draws!AI80)</f>
        <v>0</v>
      </c>
      <c r="X101" s="18" t="n">
        <f aca="false">W101-(Draws!X80+Draws!AJ80)</f>
        <v>0</v>
      </c>
      <c r="Y101" s="18" t="n">
        <f aca="false">X101-(Draws!Y80+Draws!AK80)</f>
        <v>0</v>
      </c>
      <c r="Z101" s="18" t="n">
        <f aca="false">0-(MAX(Draws!N80-Line_cap,0)+MAX(Draws!Z80-Line_cap,0))</f>
        <v>0</v>
      </c>
      <c r="AA101" s="18" t="n">
        <f aca="false">Z101-(MAX(Draws!O80-Line_cap,0)+MAX(Draws!AA80-Line_cap,0))</f>
        <v>0</v>
      </c>
      <c r="AB101" s="18" t="n">
        <f aca="false">AA101-(MAX(Draws!P80-Line_cap,0)+MAX(Draws!AB80-Line_cap,0))</f>
        <v>0</v>
      </c>
      <c r="AC101" s="18" t="n">
        <f aca="false">AB101-(MAX(Draws!Q80-Line_cap,0)+MAX(Draws!AC80-Line_cap,0))</f>
        <v>0</v>
      </c>
      <c r="AD101" s="18" t="n">
        <f aca="false">AC101-(MAX(Draws!R80-Line_cap,0)+MAX(Draws!AD80-Line_cap,0))</f>
        <v>0</v>
      </c>
      <c r="AE101" s="18" t="n">
        <f aca="false">AD101-(MAX(Draws!S80-Line_cap,0)+MAX(Draws!AE80-Line_cap,0))</f>
        <v>0</v>
      </c>
      <c r="AF101" s="18" t="n">
        <f aca="false">AE101-(MAX(Draws!T80-Line_cap,0)+MAX(Draws!AF80-Line_cap,0))</f>
        <v>0</v>
      </c>
      <c r="AG101" s="18" t="n">
        <f aca="false">AF101-(MAX(Draws!U80-Line_cap,0)+MAX(Draws!AG80-Line_cap,0))</f>
        <v>0</v>
      </c>
      <c r="AH101" s="18" t="n">
        <f aca="false">AG101-(MAX(Draws!V80-Line_cap,0)+MAX(Draws!AH80-Line_cap,0))</f>
        <v>0</v>
      </c>
      <c r="AI101" s="18" t="n">
        <f aca="false">AH101-(MAX(Draws!W80-Line_cap,0)+MAX(Draws!AI80-Line_cap,0))</f>
        <v>0</v>
      </c>
      <c r="AJ101" s="18" t="n">
        <f aca="false">AI101-(MAX(Draws!X80-Line_cap,0)+MAX(Draws!AJ80-Line_cap,0))</f>
        <v>0</v>
      </c>
      <c r="AK101" s="18" t="n">
        <f aca="false">AJ101-(MAX(Draws!Y80-Line_cap,0)+MAX(Draws!AK80-Line_cap,0))</f>
        <v>0</v>
      </c>
      <c r="AL101" s="18" t="n">
        <f aca="false">SUMPRODUCT(MIN($B$22:$M$22+B101:M101+N101:Y101))</f>
        <v>413.552465173316</v>
      </c>
      <c r="AM101" s="18" t="n">
        <f aca="false">SUMPRODUCT(MIN($B$22:$M$22+B101:M101))</f>
        <v>413.552465173316</v>
      </c>
      <c r="AN101" s="18" t="n">
        <f aca="false">SUMPRODUCT(MIN($B$22:$M$22+N101:Y101))</f>
        <v>481.950382357786</v>
      </c>
      <c r="AO101" s="18" t="n">
        <f aca="false">SUMPRODUCT(MIN($B$22:$M$22+B101:M101+Z101:AK101))</f>
        <v>413.552465173316</v>
      </c>
      <c r="AP101" s="18" t="n">
        <f aca="false">SUMPRODUCT(MIN($B$23:$M$23+B101:M101+N101:Y101))</f>
        <v>458.65719902648</v>
      </c>
      <c r="AQ101" s="18" t="n">
        <f aca="false">SUMPRODUCT(MIN($B$23:$M$23+B101:M101+Z101:AK101))</f>
        <v>458.65719902648</v>
      </c>
      <c r="AR101" s="13" t="n">
        <f aca="false">IF(Y101&lt;0,1,0)</f>
        <v>0</v>
      </c>
    </row>
    <row r="102" customFormat="false" ht="15" hidden="false" customHeight="false" outlineLevel="0" collapsed="false">
      <c r="A102" s="13" t="n">
        <v>77</v>
      </c>
      <c r="B102" s="18" t="n">
        <f aca="false">Shock_sd*Draws!B81</f>
        <v>78.5941120082559</v>
      </c>
      <c r="C102" s="18" t="n">
        <f aca="false">Persist_a*B102+Shock_sd*Draws!C81</f>
        <v>67.144161859985</v>
      </c>
      <c r="D102" s="18" t="n">
        <f aca="false">Persist_a*C102+Shock_sd*Draws!D81</f>
        <v>-8.85044150828465</v>
      </c>
      <c r="E102" s="18" t="n">
        <f aca="false">Persist_a*D102+Shock_sd*Draws!E81</f>
        <v>10.0238444874461</v>
      </c>
      <c r="F102" s="18" t="n">
        <f aca="false">Persist_a*E102+Shock_sd*Draws!F81</f>
        <v>21.2011901249669</v>
      </c>
      <c r="G102" s="18" t="n">
        <f aca="false">Persist_a*F102+Shock_sd*Draws!G81</f>
        <v>53.8671081985071</v>
      </c>
      <c r="H102" s="18" t="n">
        <f aca="false">Persist_a*G102+Shock_sd*Draws!H81</f>
        <v>-27.7272552854493</v>
      </c>
      <c r="I102" s="18" t="n">
        <f aca="false">Persist_a*H102+Shock_sd*Draws!I81</f>
        <v>-99.2312327954614</v>
      </c>
      <c r="J102" s="18" t="n">
        <f aca="false">Persist_a*I102+Shock_sd*Draws!J81</f>
        <v>20.380648971595</v>
      </c>
      <c r="K102" s="18" t="n">
        <f aca="false">Persist_a*J102+Shock_sd*Draws!K81</f>
        <v>20.696935204844</v>
      </c>
      <c r="L102" s="18" t="n">
        <f aca="false">Persist_a*K102+Shock_sd*Draws!L81</f>
        <v>101.742278311921</v>
      </c>
      <c r="M102" s="18" t="n">
        <f aca="false">Persist_a*L102+Shock_sd*Draws!M81</f>
        <v>56.6868576276123</v>
      </c>
      <c r="N102" s="18" t="n">
        <f aca="false">0-(Draws!N81+Draws!Z81)</f>
        <v>0</v>
      </c>
      <c r="O102" s="18" t="n">
        <f aca="false">N102-(Draws!O81+Draws!AA81)</f>
        <v>0</v>
      </c>
      <c r="P102" s="18" t="n">
        <f aca="false">O102-(Draws!P81+Draws!AB81)</f>
        <v>0</v>
      </c>
      <c r="Q102" s="18" t="n">
        <f aca="false">P102-(Draws!Q81+Draws!AC81)</f>
        <v>0</v>
      </c>
      <c r="R102" s="18" t="n">
        <f aca="false">Q102-(Draws!R81+Draws!AD81)</f>
        <v>0</v>
      </c>
      <c r="S102" s="18" t="n">
        <f aca="false">R102-(Draws!S81+Draws!AE81)</f>
        <v>0</v>
      </c>
      <c r="T102" s="18" t="n">
        <f aca="false">S102-(Draws!T81+Draws!AF81)</f>
        <v>0</v>
      </c>
      <c r="U102" s="18" t="n">
        <f aca="false">T102-(Draws!U81+Draws!AG81)</f>
        <v>0</v>
      </c>
      <c r="V102" s="18" t="n">
        <f aca="false">U102-(Draws!V81+Draws!AH81)</f>
        <v>0</v>
      </c>
      <c r="W102" s="18" t="n">
        <f aca="false">V102-(Draws!W81+Draws!AI81)</f>
        <v>0</v>
      </c>
      <c r="X102" s="18" t="n">
        <f aca="false">W102-(Draws!X81+Draws!AJ81)</f>
        <v>0</v>
      </c>
      <c r="Y102" s="18" t="n">
        <f aca="false">X102-(Draws!Y81+Draws!AK81)</f>
        <v>0</v>
      </c>
      <c r="Z102" s="18" t="n">
        <f aca="false">0-(MAX(Draws!N81-Line_cap,0)+MAX(Draws!Z81-Line_cap,0))</f>
        <v>0</v>
      </c>
      <c r="AA102" s="18" t="n">
        <f aca="false">Z102-(MAX(Draws!O81-Line_cap,0)+MAX(Draws!AA81-Line_cap,0))</f>
        <v>0</v>
      </c>
      <c r="AB102" s="18" t="n">
        <f aca="false">AA102-(MAX(Draws!P81-Line_cap,0)+MAX(Draws!AB81-Line_cap,0))</f>
        <v>0</v>
      </c>
      <c r="AC102" s="18" t="n">
        <f aca="false">AB102-(MAX(Draws!Q81-Line_cap,0)+MAX(Draws!AC81-Line_cap,0))</f>
        <v>0</v>
      </c>
      <c r="AD102" s="18" t="n">
        <f aca="false">AC102-(MAX(Draws!R81-Line_cap,0)+MAX(Draws!AD81-Line_cap,0))</f>
        <v>0</v>
      </c>
      <c r="AE102" s="18" t="n">
        <f aca="false">AD102-(MAX(Draws!S81-Line_cap,0)+MAX(Draws!AE81-Line_cap,0))</f>
        <v>0</v>
      </c>
      <c r="AF102" s="18" t="n">
        <f aca="false">AE102-(MAX(Draws!T81-Line_cap,0)+MAX(Draws!AF81-Line_cap,0))</f>
        <v>0</v>
      </c>
      <c r="AG102" s="18" t="n">
        <f aca="false">AF102-(MAX(Draws!U81-Line_cap,0)+MAX(Draws!AG81-Line_cap,0))</f>
        <v>0</v>
      </c>
      <c r="AH102" s="18" t="n">
        <f aca="false">AG102-(MAX(Draws!V81-Line_cap,0)+MAX(Draws!AH81-Line_cap,0))</f>
        <v>0</v>
      </c>
      <c r="AI102" s="18" t="n">
        <f aca="false">AH102-(MAX(Draws!W81-Line_cap,0)+MAX(Draws!AI81-Line_cap,0))</f>
        <v>0</v>
      </c>
      <c r="AJ102" s="18" t="n">
        <f aca="false">AI102-(MAX(Draws!X81-Line_cap,0)+MAX(Draws!AJ81-Line_cap,0))</f>
        <v>0</v>
      </c>
      <c r="AK102" s="18" t="n">
        <f aca="false">AJ102-(MAX(Draws!Y81-Line_cap,0)+MAX(Draws!AK81-Line_cap,0))</f>
        <v>0</v>
      </c>
      <c r="AL102" s="18" t="n">
        <f aca="false">SUMPRODUCT(MIN($B$22:$M$22+B102:M102+N102:Y102))</f>
        <v>384.622820602458</v>
      </c>
      <c r="AM102" s="18" t="n">
        <f aca="false">SUMPRODUCT(MIN($B$22:$M$22+B102:M102))</f>
        <v>384.622820602458</v>
      </c>
      <c r="AN102" s="18" t="n">
        <f aca="false">SUMPRODUCT(MIN($B$22:$M$22+N102:Y102))</f>
        <v>481.950382357786</v>
      </c>
      <c r="AO102" s="18" t="n">
        <f aca="false">SUMPRODUCT(MIN($B$22:$M$22+B102:M102+Z102:AK102))</f>
        <v>384.622820602458</v>
      </c>
      <c r="AP102" s="18" t="n">
        <f aca="false">SUMPRODUCT(MIN($B$23:$M$23+B102:M102+N102:Y102))</f>
        <v>434.222820602458</v>
      </c>
      <c r="AQ102" s="18" t="n">
        <f aca="false">SUMPRODUCT(MIN($B$23:$M$23+B102:M102+Z102:AK102))</f>
        <v>434.222820602458</v>
      </c>
      <c r="AR102" s="13" t="n">
        <f aca="false">IF(Y102&lt;0,1,0)</f>
        <v>0</v>
      </c>
    </row>
    <row r="103" customFormat="false" ht="15" hidden="false" customHeight="false" outlineLevel="0" collapsed="false">
      <c r="A103" s="13" t="n">
        <v>78</v>
      </c>
      <c r="B103" s="18" t="n">
        <f aca="false">Shock_sd*Draws!B82</f>
        <v>27.672288995516</v>
      </c>
      <c r="C103" s="18" t="n">
        <f aca="false">Persist_a*B103+Shock_sd*Draws!C82</f>
        <v>-52.8938247433257</v>
      </c>
      <c r="D103" s="18" t="n">
        <f aca="false">Persist_a*C103+Shock_sd*Draws!D82</f>
        <v>55.437712402283</v>
      </c>
      <c r="E103" s="18" t="n">
        <f aca="false">Persist_a*D103+Shock_sd*Draws!E82</f>
        <v>17.9926935144479</v>
      </c>
      <c r="F103" s="18" t="n">
        <f aca="false">Persist_a*E103+Shock_sd*Draws!F82</f>
        <v>55.3461294052114</v>
      </c>
      <c r="G103" s="18" t="n">
        <f aca="false">Persist_a*F103+Shock_sd*Draws!G82</f>
        <v>-66.3830928455834</v>
      </c>
      <c r="H103" s="18" t="n">
        <f aca="false">Persist_a*G103+Shock_sd*Draws!H82</f>
        <v>7.67339896221845</v>
      </c>
      <c r="I103" s="18" t="n">
        <f aca="false">Persist_a*H103+Shock_sd*Draws!I82</f>
        <v>23.7987238009941</v>
      </c>
      <c r="J103" s="18" t="n">
        <f aca="false">Persist_a*I103+Shock_sd*Draws!J82</f>
        <v>25.9928219820258</v>
      </c>
      <c r="K103" s="18" t="n">
        <f aca="false">Persist_a*J103+Shock_sd*Draws!K82</f>
        <v>9.85088984787652</v>
      </c>
      <c r="L103" s="18" t="n">
        <f aca="false">Persist_a*K103+Shock_sd*Draws!L82</f>
        <v>-33.6248903408828</v>
      </c>
      <c r="M103" s="18" t="n">
        <f aca="false">Persist_a*L103+Shock_sd*Draws!M82</f>
        <v>5.38753694570054</v>
      </c>
      <c r="N103" s="18" t="n">
        <f aca="false">0-(Draws!N82+Draws!Z82)</f>
        <v>0</v>
      </c>
      <c r="O103" s="18" t="n">
        <f aca="false">N103-(Draws!O82+Draws!AA82)</f>
        <v>0</v>
      </c>
      <c r="P103" s="18" t="n">
        <f aca="false">O103-(Draws!P82+Draws!AB82)</f>
        <v>0</v>
      </c>
      <c r="Q103" s="18" t="n">
        <f aca="false">P103-(Draws!Q82+Draws!AC82)</f>
        <v>0</v>
      </c>
      <c r="R103" s="18" t="n">
        <f aca="false">Q103-(Draws!R82+Draws!AD82)</f>
        <v>0</v>
      </c>
      <c r="S103" s="18" t="n">
        <f aca="false">R103-(Draws!S82+Draws!AE82)</f>
        <v>0</v>
      </c>
      <c r="T103" s="18" t="n">
        <f aca="false">S103-(Draws!T82+Draws!AF82)</f>
        <v>0</v>
      </c>
      <c r="U103" s="18" t="n">
        <f aca="false">T103-(Draws!U82+Draws!AG82)</f>
        <v>0</v>
      </c>
      <c r="V103" s="18" t="n">
        <f aca="false">U103-(Draws!V82+Draws!AH82)</f>
        <v>0</v>
      </c>
      <c r="W103" s="18" t="n">
        <f aca="false">V103-(Draws!W82+Draws!AI82)</f>
        <v>0</v>
      </c>
      <c r="X103" s="18" t="n">
        <f aca="false">W103-(Draws!X82+Draws!AJ82)</f>
        <v>0</v>
      </c>
      <c r="Y103" s="18" t="n">
        <f aca="false">X103-(Draws!Y82+Draws!AK82)</f>
        <v>0</v>
      </c>
      <c r="Z103" s="18" t="n">
        <f aca="false">0-(MAX(Draws!N82-Line_cap,0)+MAX(Draws!Z82-Line_cap,0))</f>
        <v>0</v>
      </c>
      <c r="AA103" s="18" t="n">
        <f aca="false">Z103-(MAX(Draws!O82-Line_cap,0)+MAX(Draws!AA82-Line_cap,0))</f>
        <v>0</v>
      </c>
      <c r="AB103" s="18" t="n">
        <f aca="false">AA103-(MAX(Draws!P82-Line_cap,0)+MAX(Draws!AB82-Line_cap,0))</f>
        <v>0</v>
      </c>
      <c r="AC103" s="18" t="n">
        <f aca="false">AB103-(MAX(Draws!Q82-Line_cap,0)+MAX(Draws!AC82-Line_cap,0))</f>
        <v>0</v>
      </c>
      <c r="AD103" s="18" t="n">
        <f aca="false">AC103-(MAX(Draws!R82-Line_cap,0)+MAX(Draws!AD82-Line_cap,0))</f>
        <v>0</v>
      </c>
      <c r="AE103" s="18" t="n">
        <f aca="false">AD103-(MAX(Draws!S82-Line_cap,0)+MAX(Draws!AE82-Line_cap,0))</f>
        <v>0</v>
      </c>
      <c r="AF103" s="18" t="n">
        <f aca="false">AE103-(MAX(Draws!T82-Line_cap,0)+MAX(Draws!AF82-Line_cap,0))</f>
        <v>0</v>
      </c>
      <c r="AG103" s="18" t="n">
        <f aca="false">AF103-(MAX(Draws!U82-Line_cap,0)+MAX(Draws!AG82-Line_cap,0))</f>
        <v>0</v>
      </c>
      <c r="AH103" s="18" t="n">
        <f aca="false">AG103-(MAX(Draws!V82-Line_cap,0)+MAX(Draws!AH82-Line_cap,0))</f>
        <v>0</v>
      </c>
      <c r="AI103" s="18" t="n">
        <f aca="false">AH103-(MAX(Draws!W82-Line_cap,0)+MAX(Draws!AI82-Line_cap,0))</f>
        <v>0</v>
      </c>
      <c r="AJ103" s="18" t="n">
        <f aca="false">AI103-(MAX(Draws!X82-Line_cap,0)+MAX(Draws!AJ82-Line_cap,0))</f>
        <v>0</v>
      </c>
      <c r="AK103" s="18" t="n">
        <f aca="false">AJ103-(MAX(Draws!Y82-Line_cap,0)+MAX(Draws!AK82-Line_cap,0))</f>
        <v>0</v>
      </c>
      <c r="AL103" s="18" t="n">
        <f aca="false">SUMPRODUCT(MIN($B$22:$M$22+B103:M103+N103:Y103))</f>
        <v>416.825078792782</v>
      </c>
      <c r="AM103" s="18" t="n">
        <f aca="false">SUMPRODUCT(MIN($B$22:$M$22+B103:M103))</f>
        <v>416.825078792782</v>
      </c>
      <c r="AN103" s="18" t="n">
        <f aca="false">SUMPRODUCT(MIN($B$22:$M$22+N103:Y103))</f>
        <v>481.950382357786</v>
      </c>
      <c r="AO103" s="18" t="n">
        <f aca="false">SUMPRODUCT(MIN($B$22:$M$22+B103:M103+Z103:AK103))</f>
        <v>416.825078792782</v>
      </c>
      <c r="AP103" s="18" t="n">
        <f aca="false">SUMPRODUCT(MIN($B$23:$M$23+B103:M103+N103:Y103))</f>
        <v>464.590824293566</v>
      </c>
      <c r="AQ103" s="18" t="n">
        <f aca="false">SUMPRODUCT(MIN($B$23:$M$23+B103:M103+Z103:AK103))</f>
        <v>464.590824293566</v>
      </c>
      <c r="AR103" s="13" t="n">
        <f aca="false">IF(Y103&lt;0,1,0)</f>
        <v>0</v>
      </c>
    </row>
    <row r="104" customFormat="false" ht="15" hidden="false" customHeight="false" outlineLevel="0" collapsed="false">
      <c r="A104" s="13" t="n">
        <v>79</v>
      </c>
      <c r="B104" s="18" t="n">
        <f aca="false">Shock_sd*Draws!B83</f>
        <v>-31.7252584053036</v>
      </c>
      <c r="C104" s="18" t="n">
        <f aca="false">Persist_a*B104+Shock_sd*Draws!C83</f>
        <v>12.9887638887874</v>
      </c>
      <c r="D104" s="18" t="n">
        <f aca="false">Persist_a*C104+Shock_sd*Draws!D83</f>
        <v>6.7797824672455</v>
      </c>
      <c r="E104" s="18" t="n">
        <f aca="false">Persist_a*D104+Shock_sd*Draws!E83</f>
        <v>88.791100136819</v>
      </c>
      <c r="F104" s="18" t="n">
        <f aca="false">Persist_a*E104+Shock_sd*Draws!F83</f>
        <v>23.880477721418</v>
      </c>
      <c r="G104" s="18" t="n">
        <f aca="false">Persist_a*F104+Shock_sd*Draws!G83</f>
        <v>93.2864000219378</v>
      </c>
      <c r="H104" s="18" t="n">
        <f aca="false">Persist_a*G104+Shock_sd*Draws!H83</f>
        <v>121.199185517434</v>
      </c>
      <c r="I104" s="18" t="n">
        <f aca="false">Persist_a*H104+Shock_sd*Draws!I83</f>
        <v>51.4111695736631</v>
      </c>
      <c r="J104" s="18" t="n">
        <f aca="false">Persist_a*I104+Shock_sd*Draws!J83</f>
        <v>-44.5366645518133</v>
      </c>
      <c r="K104" s="18" t="n">
        <f aca="false">Persist_a*J104+Shock_sd*Draws!K83</f>
        <v>-12.6001406125449</v>
      </c>
      <c r="L104" s="18" t="n">
        <f aca="false">Persist_a*K104+Shock_sd*Draws!L83</f>
        <v>-52.1817268536565</v>
      </c>
      <c r="M104" s="18" t="n">
        <f aca="false">Persist_a*L104+Shock_sd*Draws!M83</f>
        <v>-89.6793705596822</v>
      </c>
      <c r="N104" s="18" t="n">
        <f aca="false">0-(Draws!N83+Draws!Z83)</f>
        <v>0</v>
      </c>
      <c r="O104" s="18" t="n">
        <f aca="false">N104-(Draws!O83+Draws!AA83)</f>
        <v>0</v>
      </c>
      <c r="P104" s="18" t="n">
        <f aca="false">O104-(Draws!P83+Draws!AB83)</f>
        <v>0</v>
      </c>
      <c r="Q104" s="18" t="n">
        <f aca="false">P104-(Draws!Q83+Draws!AC83)</f>
        <v>0</v>
      </c>
      <c r="R104" s="18" t="n">
        <f aca="false">Q104-(Draws!R83+Draws!AD83)</f>
        <v>0</v>
      </c>
      <c r="S104" s="18" t="n">
        <f aca="false">R104-(Draws!S83+Draws!AE83)</f>
        <v>0</v>
      </c>
      <c r="T104" s="18" t="n">
        <f aca="false">S104-(Draws!T83+Draws!AF83)</f>
        <v>0</v>
      </c>
      <c r="U104" s="18" t="n">
        <f aca="false">T104-(Draws!U83+Draws!AG83)</f>
        <v>-114.60536192085</v>
      </c>
      <c r="V104" s="18" t="n">
        <f aca="false">U104-(Draws!V83+Draws!AH83)</f>
        <v>-114.60536192085</v>
      </c>
      <c r="W104" s="18" t="n">
        <f aca="false">V104-(Draws!W83+Draws!AI83)</f>
        <v>-114.60536192085</v>
      </c>
      <c r="X104" s="18" t="n">
        <f aca="false">W104-(Draws!X83+Draws!AJ83)</f>
        <v>-114.60536192085</v>
      </c>
      <c r="Y104" s="18" t="n">
        <f aca="false">X104-(Draws!Y83+Draws!AK83)</f>
        <v>-114.60536192085</v>
      </c>
      <c r="Z104" s="18" t="n">
        <f aca="false">0-(MAX(Draws!N83-Line_cap,0)+MAX(Draws!Z83-Line_cap,0))</f>
        <v>0</v>
      </c>
      <c r="AA104" s="18" t="n">
        <f aca="false">Z104-(MAX(Draws!O83-Line_cap,0)+MAX(Draws!AA83-Line_cap,0))</f>
        <v>0</v>
      </c>
      <c r="AB104" s="18" t="n">
        <f aca="false">AA104-(MAX(Draws!P83-Line_cap,0)+MAX(Draws!AB83-Line_cap,0))</f>
        <v>0</v>
      </c>
      <c r="AC104" s="18" t="n">
        <f aca="false">AB104-(MAX(Draws!Q83-Line_cap,0)+MAX(Draws!AC83-Line_cap,0))</f>
        <v>0</v>
      </c>
      <c r="AD104" s="18" t="n">
        <f aca="false">AC104-(MAX(Draws!R83-Line_cap,0)+MAX(Draws!AD83-Line_cap,0))</f>
        <v>0</v>
      </c>
      <c r="AE104" s="18" t="n">
        <f aca="false">AD104-(MAX(Draws!S83-Line_cap,0)+MAX(Draws!AE83-Line_cap,0))</f>
        <v>0</v>
      </c>
      <c r="AF104" s="18" t="n">
        <f aca="false">AE104-(MAX(Draws!T83-Line_cap,0)+MAX(Draws!AF83-Line_cap,0))</f>
        <v>0</v>
      </c>
      <c r="AG104" s="18" t="n">
        <f aca="false">AF104-(MAX(Draws!U83-Line_cap,0)+MAX(Draws!AG83-Line_cap,0))</f>
        <v>-14.6053619208497</v>
      </c>
      <c r="AH104" s="18" t="n">
        <f aca="false">AG104-(MAX(Draws!V83-Line_cap,0)+MAX(Draws!AH83-Line_cap,0))</f>
        <v>-14.6053619208497</v>
      </c>
      <c r="AI104" s="18" t="n">
        <f aca="false">AH104-(MAX(Draws!W83-Line_cap,0)+MAX(Draws!AI83-Line_cap,0))</f>
        <v>-14.6053619208497</v>
      </c>
      <c r="AJ104" s="18" t="n">
        <f aca="false">AI104-(MAX(Draws!X83-Line_cap,0)+MAX(Draws!AJ83-Line_cap,0))</f>
        <v>-14.6053619208497</v>
      </c>
      <c r="AK104" s="18" t="n">
        <f aca="false">AJ104-(MAX(Draws!Y83-Line_cap,0)+MAX(Draws!AK83-Line_cap,0))</f>
        <v>-14.6053619208497</v>
      </c>
      <c r="AL104" s="18" t="n">
        <f aca="false">SUMPRODUCT(MIN($B$22:$M$22+B104:M104+N104:Y104))</f>
        <v>306.139315196428</v>
      </c>
      <c r="AM104" s="18" t="n">
        <f aca="false">SUMPRODUCT(MIN($B$22:$M$22+B104:M104))</f>
        <v>420.744677117278</v>
      </c>
      <c r="AN104" s="18" t="n">
        <f aca="false">SUMPRODUCT(MIN($B$22:$M$22+N104:Y104))</f>
        <v>369.248691477069</v>
      </c>
      <c r="AO104" s="18" t="n">
        <f aca="false">SUMPRODUCT(MIN($B$22:$M$22+B104:M104+Z104:AK104))</f>
        <v>406.139315196428</v>
      </c>
      <c r="AP104" s="18" t="n">
        <f aca="false">SUMPRODUCT(MIN($B$23:$M$23+B104:M104+N104:Y104))</f>
        <v>351.265196279048</v>
      </c>
      <c r="AQ104" s="18" t="n">
        <f aca="false">SUMPRODUCT(MIN($B$23:$M$23+B104:M104+Z104:AK104))</f>
        <v>451.265196279048</v>
      </c>
      <c r="AR104" s="13" t="n">
        <f aca="false">IF(Y104&lt;0,1,0)</f>
        <v>1</v>
      </c>
    </row>
    <row r="105" customFormat="false" ht="15" hidden="false" customHeight="false" outlineLevel="0" collapsed="false">
      <c r="A105" s="13" t="n">
        <v>80</v>
      </c>
      <c r="B105" s="18" t="n">
        <f aca="false">Shock_sd*Draws!B84</f>
        <v>-103.117500908287</v>
      </c>
      <c r="C105" s="18" t="n">
        <f aca="false">Persist_a*B105+Shock_sd*Draws!C84</f>
        <v>-65.1777723706548</v>
      </c>
      <c r="D105" s="18" t="n">
        <f aca="false">Persist_a*C105+Shock_sd*Draws!D84</f>
        <v>-65.6397463575738</v>
      </c>
      <c r="E105" s="18" t="n">
        <f aca="false">Persist_a*D105+Shock_sd*Draws!E84</f>
        <v>-21.9512965396347</v>
      </c>
      <c r="F105" s="18" t="n">
        <f aca="false">Persist_a*E105+Shock_sd*Draws!F84</f>
        <v>-29.7509671435093</v>
      </c>
      <c r="G105" s="18" t="n">
        <f aca="false">Persist_a*F105+Shock_sd*Draws!G84</f>
        <v>-88.600264023468</v>
      </c>
      <c r="H105" s="18" t="n">
        <f aca="false">Persist_a*G105+Shock_sd*Draws!H84</f>
        <v>-161.691498045196</v>
      </c>
      <c r="I105" s="18" t="n">
        <f aca="false">Persist_a*H105+Shock_sd*Draws!I84</f>
        <v>-58.9610339408006</v>
      </c>
      <c r="J105" s="18" t="n">
        <f aca="false">Persist_a*I105+Shock_sd*Draws!J84</f>
        <v>-54.689612141895</v>
      </c>
      <c r="K105" s="18" t="n">
        <f aca="false">Persist_a*J105+Shock_sd*Draws!K84</f>
        <v>-55.5229756001514</v>
      </c>
      <c r="L105" s="18" t="n">
        <f aca="false">Persist_a*K105+Shock_sd*Draws!L84</f>
        <v>-0.100230118714755</v>
      </c>
      <c r="M105" s="18" t="n">
        <f aca="false">Persist_a*L105+Shock_sd*Draws!M84</f>
        <v>0.99244955306857</v>
      </c>
      <c r="N105" s="18" t="n">
        <f aca="false">0-(Draws!N84+Draws!Z84)</f>
        <v>0</v>
      </c>
      <c r="O105" s="18" t="n">
        <f aca="false">N105-(Draws!O84+Draws!AA84)</f>
        <v>0</v>
      </c>
      <c r="P105" s="18" t="n">
        <f aca="false">O105-(Draws!P84+Draws!AB84)</f>
        <v>0</v>
      </c>
      <c r="Q105" s="18" t="n">
        <f aca="false">P105-(Draws!Q84+Draws!AC84)</f>
        <v>0</v>
      </c>
      <c r="R105" s="18" t="n">
        <f aca="false">Q105-(Draws!R84+Draws!AD84)</f>
        <v>0</v>
      </c>
      <c r="S105" s="18" t="n">
        <f aca="false">R105-(Draws!S84+Draws!AE84)</f>
        <v>0</v>
      </c>
      <c r="T105" s="18" t="n">
        <f aca="false">S105-(Draws!T84+Draws!AF84)</f>
        <v>0</v>
      </c>
      <c r="U105" s="18" t="n">
        <f aca="false">T105-(Draws!U84+Draws!AG84)</f>
        <v>0</v>
      </c>
      <c r="V105" s="18" t="n">
        <f aca="false">U105-(Draws!V84+Draws!AH84)</f>
        <v>0</v>
      </c>
      <c r="W105" s="18" t="n">
        <f aca="false">V105-(Draws!W84+Draws!AI84)</f>
        <v>0</v>
      </c>
      <c r="X105" s="18" t="n">
        <f aca="false">W105-(Draws!X84+Draws!AJ84)</f>
        <v>0</v>
      </c>
      <c r="Y105" s="18" t="n">
        <f aca="false">X105-(Draws!Y84+Draws!AK84)</f>
        <v>0</v>
      </c>
      <c r="Z105" s="18" t="n">
        <f aca="false">0-(MAX(Draws!N84-Line_cap,0)+MAX(Draws!Z84-Line_cap,0))</f>
        <v>0</v>
      </c>
      <c r="AA105" s="18" t="n">
        <f aca="false">Z105-(MAX(Draws!O84-Line_cap,0)+MAX(Draws!AA84-Line_cap,0))</f>
        <v>0</v>
      </c>
      <c r="AB105" s="18" t="n">
        <f aca="false">AA105-(MAX(Draws!P84-Line_cap,0)+MAX(Draws!AB84-Line_cap,0))</f>
        <v>0</v>
      </c>
      <c r="AC105" s="18" t="n">
        <f aca="false">AB105-(MAX(Draws!Q84-Line_cap,0)+MAX(Draws!AC84-Line_cap,0))</f>
        <v>0</v>
      </c>
      <c r="AD105" s="18" t="n">
        <f aca="false">AC105-(MAX(Draws!R84-Line_cap,0)+MAX(Draws!AD84-Line_cap,0))</f>
        <v>0</v>
      </c>
      <c r="AE105" s="18" t="n">
        <f aca="false">AD105-(MAX(Draws!S84-Line_cap,0)+MAX(Draws!AE84-Line_cap,0))</f>
        <v>0</v>
      </c>
      <c r="AF105" s="18" t="n">
        <f aca="false">AE105-(MAX(Draws!T84-Line_cap,0)+MAX(Draws!AF84-Line_cap,0))</f>
        <v>0</v>
      </c>
      <c r="AG105" s="18" t="n">
        <f aca="false">AF105-(MAX(Draws!U84-Line_cap,0)+MAX(Draws!AG84-Line_cap,0))</f>
        <v>0</v>
      </c>
      <c r="AH105" s="18" t="n">
        <f aca="false">AG105-(MAX(Draws!V84-Line_cap,0)+MAX(Draws!AH84-Line_cap,0))</f>
        <v>0</v>
      </c>
      <c r="AI105" s="18" t="n">
        <f aca="false">AH105-(MAX(Draws!W84-Line_cap,0)+MAX(Draws!AI84-Line_cap,0))</f>
        <v>0</v>
      </c>
      <c r="AJ105" s="18" t="n">
        <f aca="false">AI105-(MAX(Draws!X84-Line_cap,0)+MAX(Draws!AJ84-Line_cap,0))</f>
        <v>0</v>
      </c>
      <c r="AK105" s="18" t="n">
        <f aca="false">AJ105-(MAX(Draws!Y84-Line_cap,0)+MAX(Draws!AK84-Line_cap,0))</f>
        <v>0</v>
      </c>
      <c r="AL105" s="18" t="n">
        <f aca="false">SUMPRODUCT(MIN($B$22:$M$22+B105:M105+N105:Y105))</f>
        <v>320.258884312589</v>
      </c>
      <c r="AM105" s="18" t="n">
        <f aca="false">SUMPRODUCT(MIN($B$22:$M$22+B105:M105))</f>
        <v>320.258884312589</v>
      </c>
      <c r="AN105" s="18" t="n">
        <f aca="false">SUMPRODUCT(MIN($B$22:$M$22+N105:Y105))</f>
        <v>481.950382357786</v>
      </c>
      <c r="AO105" s="18" t="n">
        <f aca="false">SUMPRODUCT(MIN($B$22:$M$22+B105:M105+Z105:AK105))</f>
        <v>320.258884312589</v>
      </c>
      <c r="AP105" s="18" t="n">
        <f aca="false">SUMPRODUCT(MIN($B$23:$M$23+B105:M105+N105:Y105))</f>
        <v>369.43752717569</v>
      </c>
      <c r="AQ105" s="18" t="n">
        <f aca="false">SUMPRODUCT(MIN($B$23:$M$23+B105:M105+Z105:AK105))</f>
        <v>369.43752717569</v>
      </c>
      <c r="AR105" s="13" t="n">
        <f aca="false">IF(Y105&lt;0,1,0)</f>
        <v>0</v>
      </c>
    </row>
    <row r="106" customFormat="false" ht="15" hidden="false" customHeight="false" outlineLevel="0" collapsed="false">
      <c r="A106" s="13" t="n">
        <v>81</v>
      </c>
      <c r="B106" s="18" t="n">
        <f aca="false">Shock_sd*Draws!B85</f>
        <v>119.658182224997</v>
      </c>
      <c r="C106" s="18" t="n">
        <f aca="false">Persist_a*B106+Shock_sd*Draws!C85</f>
        <v>67.4086729339129</v>
      </c>
      <c r="D106" s="18" t="n">
        <f aca="false">Persist_a*C106+Shock_sd*Draws!D85</f>
        <v>87.7875901316799</v>
      </c>
      <c r="E106" s="18" t="n">
        <f aca="false">Persist_a*D106+Shock_sd*Draws!E85</f>
        <v>52.5169651614547</v>
      </c>
      <c r="F106" s="18" t="n">
        <f aca="false">Persist_a*E106+Shock_sd*Draws!F85</f>
        <v>21.0561771770586</v>
      </c>
      <c r="G106" s="18" t="n">
        <f aca="false">Persist_a*F106+Shock_sd*Draws!G85</f>
        <v>39.5424610235107</v>
      </c>
      <c r="H106" s="18" t="n">
        <f aca="false">Persist_a*G106+Shock_sd*Draws!H85</f>
        <v>58.8304287799963</v>
      </c>
      <c r="I106" s="18" t="n">
        <f aca="false">Persist_a*H106+Shock_sd*Draws!I85</f>
        <v>-22.3239171347555</v>
      </c>
      <c r="J106" s="18" t="n">
        <f aca="false">Persist_a*I106+Shock_sd*Draws!J85</f>
        <v>-57.1203287419267</v>
      </c>
      <c r="K106" s="18" t="n">
        <f aca="false">Persist_a*J106+Shock_sd*Draws!K85</f>
        <v>-69.0519566265936</v>
      </c>
      <c r="L106" s="18" t="n">
        <f aca="false">Persist_a*K106+Shock_sd*Draws!L85</f>
        <v>-14.3808671978821</v>
      </c>
      <c r="M106" s="18" t="n">
        <f aca="false">Persist_a*L106+Shock_sd*Draws!M85</f>
        <v>-48.6113165516566</v>
      </c>
      <c r="N106" s="18" t="n">
        <f aca="false">0-(Draws!N85+Draws!Z85)</f>
        <v>0</v>
      </c>
      <c r="O106" s="18" t="n">
        <f aca="false">N106-(Draws!O85+Draws!AA85)</f>
        <v>0</v>
      </c>
      <c r="P106" s="18" t="n">
        <f aca="false">O106-(Draws!P85+Draws!AB85)</f>
        <v>0</v>
      </c>
      <c r="Q106" s="18" t="n">
        <f aca="false">P106-(Draws!Q85+Draws!AC85)</f>
        <v>0</v>
      </c>
      <c r="R106" s="18" t="n">
        <f aca="false">Q106-(Draws!R85+Draws!AD85)</f>
        <v>0</v>
      </c>
      <c r="S106" s="18" t="n">
        <f aca="false">R106-(Draws!S85+Draws!AE85)</f>
        <v>0</v>
      </c>
      <c r="T106" s="18" t="n">
        <f aca="false">S106-(Draws!T85+Draws!AF85)</f>
        <v>0</v>
      </c>
      <c r="U106" s="18" t="n">
        <f aca="false">T106-(Draws!U85+Draws!AG85)</f>
        <v>0</v>
      </c>
      <c r="V106" s="18" t="n">
        <f aca="false">U106-(Draws!V85+Draws!AH85)</f>
        <v>0</v>
      </c>
      <c r="W106" s="18" t="n">
        <f aca="false">V106-(Draws!W85+Draws!AI85)</f>
        <v>0</v>
      </c>
      <c r="X106" s="18" t="n">
        <f aca="false">W106-(Draws!X85+Draws!AJ85)</f>
        <v>0</v>
      </c>
      <c r="Y106" s="18" t="n">
        <f aca="false">X106-(Draws!Y85+Draws!AK85)</f>
        <v>0</v>
      </c>
      <c r="Z106" s="18" t="n">
        <f aca="false">0-(MAX(Draws!N85-Line_cap,0)+MAX(Draws!Z85-Line_cap,0))</f>
        <v>0</v>
      </c>
      <c r="AA106" s="18" t="n">
        <f aca="false">Z106-(MAX(Draws!O85-Line_cap,0)+MAX(Draws!AA85-Line_cap,0))</f>
        <v>0</v>
      </c>
      <c r="AB106" s="18" t="n">
        <f aca="false">AA106-(MAX(Draws!P85-Line_cap,0)+MAX(Draws!AB85-Line_cap,0))</f>
        <v>0</v>
      </c>
      <c r="AC106" s="18" t="n">
        <f aca="false">AB106-(MAX(Draws!Q85-Line_cap,0)+MAX(Draws!AC85-Line_cap,0))</f>
        <v>0</v>
      </c>
      <c r="AD106" s="18" t="n">
        <f aca="false">AC106-(MAX(Draws!R85-Line_cap,0)+MAX(Draws!AD85-Line_cap,0))</f>
        <v>0</v>
      </c>
      <c r="AE106" s="18" t="n">
        <f aca="false">AD106-(MAX(Draws!S85-Line_cap,0)+MAX(Draws!AE85-Line_cap,0))</f>
        <v>0</v>
      </c>
      <c r="AF106" s="18" t="n">
        <f aca="false">AE106-(MAX(Draws!T85-Line_cap,0)+MAX(Draws!AF85-Line_cap,0))</f>
        <v>0</v>
      </c>
      <c r="AG106" s="18" t="n">
        <f aca="false">AF106-(MAX(Draws!U85-Line_cap,0)+MAX(Draws!AG85-Line_cap,0))</f>
        <v>0</v>
      </c>
      <c r="AH106" s="18" t="n">
        <f aca="false">AG106-(MAX(Draws!V85-Line_cap,0)+MAX(Draws!AH85-Line_cap,0))</f>
        <v>0</v>
      </c>
      <c r="AI106" s="18" t="n">
        <f aca="false">AH106-(MAX(Draws!W85-Line_cap,0)+MAX(Draws!AI85-Line_cap,0))</f>
        <v>0</v>
      </c>
      <c r="AJ106" s="18" t="n">
        <f aca="false">AI106-(MAX(Draws!X85-Line_cap,0)+MAX(Draws!AJ85-Line_cap,0))</f>
        <v>0</v>
      </c>
      <c r="AK106" s="18" t="n">
        <f aca="false">AJ106-(MAX(Draws!Y85-Line_cap,0)+MAX(Draws!AK85-Line_cap,0))</f>
        <v>0</v>
      </c>
      <c r="AL106" s="18" t="n">
        <f aca="false">SUMPRODUCT(MIN($B$22:$M$22+B106:M106+N106:Y106))</f>
        <v>425.333739182831</v>
      </c>
      <c r="AM106" s="18" t="n">
        <f aca="false">SUMPRODUCT(MIN($B$22:$M$22+B106:M106))</f>
        <v>425.333739182831</v>
      </c>
      <c r="AN106" s="18" t="n">
        <f aca="false">SUMPRODUCT(MIN($B$22:$M$22+N106:Y106))</f>
        <v>481.950382357786</v>
      </c>
      <c r="AO106" s="18" t="n">
        <f aca="false">SUMPRODUCT(MIN($B$22:$M$22+B106:M106+Z106:AK106))</f>
        <v>425.333739182831</v>
      </c>
      <c r="AP106" s="18" t="n">
        <f aca="false">SUMPRODUCT(MIN($B$23:$M$23+B106:M106+N106:Y106))</f>
        <v>473.619387733258</v>
      </c>
      <c r="AQ106" s="18" t="n">
        <f aca="false">SUMPRODUCT(MIN($B$23:$M$23+B106:M106+Z106:AK106))</f>
        <v>473.619387733258</v>
      </c>
      <c r="AR106" s="13" t="n">
        <f aca="false">IF(Y106&lt;0,1,0)</f>
        <v>0</v>
      </c>
    </row>
    <row r="107" customFormat="false" ht="15" hidden="false" customHeight="false" outlineLevel="0" collapsed="false">
      <c r="A107" s="13" t="n">
        <v>82</v>
      </c>
      <c r="B107" s="18" t="n">
        <f aca="false">Shock_sd*Draws!B86</f>
        <v>21.5157141065183</v>
      </c>
      <c r="C107" s="18" t="n">
        <f aca="false">Persist_a*B107+Shock_sd*Draws!C86</f>
        <v>-122.099357290159</v>
      </c>
      <c r="D107" s="18" t="n">
        <f aca="false">Persist_a*C107+Shock_sd*Draws!D86</f>
        <v>-133.23594494066</v>
      </c>
      <c r="E107" s="18" t="n">
        <f aca="false">Persist_a*D107+Shock_sd*Draws!E86</f>
        <v>-40.0865113688534</v>
      </c>
      <c r="F107" s="18" t="n">
        <f aca="false">Persist_a*E107+Shock_sd*Draws!F86</f>
        <v>104.557541160798</v>
      </c>
      <c r="G107" s="18" t="n">
        <f aca="false">Persist_a*F107+Shock_sd*Draws!G86</f>
        <v>100.284794745074</v>
      </c>
      <c r="H107" s="18" t="n">
        <f aca="false">Persist_a*G107+Shock_sd*Draws!H86</f>
        <v>-1.28434494933248</v>
      </c>
      <c r="I107" s="18" t="n">
        <f aca="false">Persist_a*H107+Shock_sd*Draws!I86</f>
        <v>75.8625834689308</v>
      </c>
      <c r="J107" s="18" t="n">
        <f aca="false">Persist_a*I107+Shock_sd*Draws!J86</f>
        <v>56.5071472774634</v>
      </c>
      <c r="K107" s="18" t="n">
        <f aca="false">Persist_a*J107+Shock_sd*Draws!K86</f>
        <v>51.7139267021625</v>
      </c>
      <c r="L107" s="18" t="n">
        <f aca="false">Persist_a*K107+Shock_sd*Draws!L86</f>
        <v>61.5017391445629</v>
      </c>
      <c r="M107" s="18" t="n">
        <f aca="false">Persist_a*L107+Shock_sd*Draws!M86</f>
        <v>34.5195403149966</v>
      </c>
      <c r="N107" s="18" t="n">
        <f aca="false">0-(Draws!N86+Draws!Z86)</f>
        <v>0</v>
      </c>
      <c r="O107" s="18" t="n">
        <f aca="false">N107-(Draws!O86+Draws!AA86)</f>
        <v>0</v>
      </c>
      <c r="P107" s="18" t="n">
        <f aca="false">O107-(Draws!P86+Draws!AB86)</f>
        <v>0</v>
      </c>
      <c r="Q107" s="18" t="n">
        <f aca="false">P107-(Draws!Q86+Draws!AC86)</f>
        <v>0</v>
      </c>
      <c r="R107" s="18" t="n">
        <f aca="false">Q107-(Draws!R86+Draws!AD86)</f>
        <v>0</v>
      </c>
      <c r="S107" s="18" t="n">
        <f aca="false">R107-(Draws!S86+Draws!AE86)</f>
        <v>0</v>
      </c>
      <c r="T107" s="18" t="n">
        <f aca="false">S107-(Draws!T86+Draws!AF86)</f>
        <v>0</v>
      </c>
      <c r="U107" s="18" t="n">
        <f aca="false">T107-(Draws!U86+Draws!AG86)</f>
        <v>0</v>
      </c>
      <c r="V107" s="18" t="n">
        <f aca="false">U107-(Draws!V86+Draws!AH86)</f>
        <v>0</v>
      </c>
      <c r="W107" s="18" t="n">
        <f aca="false">V107-(Draws!W86+Draws!AI86)</f>
        <v>0</v>
      </c>
      <c r="X107" s="18" t="n">
        <f aca="false">W107-(Draws!X86+Draws!AJ86)</f>
        <v>0</v>
      </c>
      <c r="Y107" s="18" t="n">
        <f aca="false">X107-(Draws!Y86+Draws!AK86)</f>
        <v>0</v>
      </c>
      <c r="Z107" s="18" t="n">
        <f aca="false">0-(MAX(Draws!N86-Line_cap,0)+MAX(Draws!Z86-Line_cap,0))</f>
        <v>0</v>
      </c>
      <c r="AA107" s="18" t="n">
        <f aca="false">Z107-(MAX(Draws!O86-Line_cap,0)+MAX(Draws!AA86-Line_cap,0))</f>
        <v>0</v>
      </c>
      <c r="AB107" s="18" t="n">
        <f aca="false">AA107-(MAX(Draws!P86-Line_cap,0)+MAX(Draws!AB86-Line_cap,0))</f>
        <v>0</v>
      </c>
      <c r="AC107" s="18" t="n">
        <f aca="false">AB107-(MAX(Draws!Q86-Line_cap,0)+MAX(Draws!AC86-Line_cap,0))</f>
        <v>0</v>
      </c>
      <c r="AD107" s="18" t="n">
        <f aca="false">AC107-(MAX(Draws!R86-Line_cap,0)+MAX(Draws!AD86-Line_cap,0))</f>
        <v>0</v>
      </c>
      <c r="AE107" s="18" t="n">
        <f aca="false">AD107-(MAX(Draws!S86-Line_cap,0)+MAX(Draws!AE86-Line_cap,0))</f>
        <v>0</v>
      </c>
      <c r="AF107" s="18" t="n">
        <f aca="false">AE107-(MAX(Draws!T86-Line_cap,0)+MAX(Draws!AF86-Line_cap,0))</f>
        <v>0</v>
      </c>
      <c r="AG107" s="18" t="n">
        <f aca="false">AF107-(MAX(Draws!U86-Line_cap,0)+MAX(Draws!AG86-Line_cap,0))</f>
        <v>0</v>
      </c>
      <c r="AH107" s="18" t="n">
        <f aca="false">AG107-(MAX(Draws!V86-Line_cap,0)+MAX(Draws!AH86-Line_cap,0))</f>
        <v>0</v>
      </c>
      <c r="AI107" s="18" t="n">
        <f aca="false">AH107-(MAX(Draws!W86-Line_cap,0)+MAX(Draws!AI86-Line_cap,0))</f>
        <v>0</v>
      </c>
      <c r="AJ107" s="18" t="n">
        <f aca="false">AI107-(MAX(Draws!X86-Line_cap,0)+MAX(Draws!AJ86-Line_cap,0))</f>
        <v>0</v>
      </c>
      <c r="AK107" s="18" t="n">
        <f aca="false">AJ107-(MAX(Draws!Y86-Line_cap,0)+MAX(Draws!AK86-Line_cap,0))</f>
        <v>0</v>
      </c>
      <c r="AL107" s="18" t="n">
        <f aca="false">SUMPRODUCT(MIN($B$22:$M$22+B107:M107+N107:Y107))</f>
        <v>382.318241721481</v>
      </c>
      <c r="AM107" s="18" t="n">
        <f aca="false">SUMPRODUCT(MIN($B$22:$M$22+B107:M107))</f>
        <v>382.318241721481</v>
      </c>
      <c r="AN107" s="18" t="n">
        <f aca="false">SUMPRODUCT(MIN($B$22:$M$22+N107:Y107))</f>
        <v>481.950382357786</v>
      </c>
      <c r="AO107" s="18" t="n">
        <f aca="false">SUMPRODUCT(MIN($B$22:$M$22+B107:M107+Z107:AK107))</f>
        <v>382.318241721481</v>
      </c>
      <c r="AP107" s="18" t="n">
        <f aca="false">SUMPRODUCT(MIN($B$23:$M$23+B107:M107+N107:Y107))</f>
        <v>417.06761652972</v>
      </c>
      <c r="AQ107" s="18" t="n">
        <f aca="false">SUMPRODUCT(MIN($B$23:$M$23+B107:M107+Z107:AK107))</f>
        <v>417.06761652972</v>
      </c>
      <c r="AR107" s="13" t="n">
        <f aca="false">IF(Y107&lt;0,1,0)</f>
        <v>0</v>
      </c>
    </row>
    <row r="108" customFormat="false" ht="15" hidden="false" customHeight="false" outlineLevel="0" collapsed="false">
      <c r="A108" s="13" t="n">
        <v>83</v>
      </c>
      <c r="B108" s="18" t="n">
        <f aca="false">Shock_sd*Draws!B87</f>
        <v>63.0264443803516</v>
      </c>
      <c r="C108" s="18" t="n">
        <f aca="false">Persist_a*B108+Shock_sd*Draws!C87</f>
        <v>79.4712589861572</v>
      </c>
      <c r="D108" s="18" t="n">
        <f aca="false">Persist_a*C108+Shock_sd*Draws!D87</f>
        <v>48.0687181597875</v>
      </c>
      <c r="E108" s="18" t="n">
        <f aca="false">Persist_a*D108+Shock_sd*Draws!E87</f>
        <v>-84.97522147646</v>
      </c>
      <c r="F108" s="18" t="n">
        <f aca="false">Persist_a*E108+Shock_sd*Draws!F87</f>
        <v>-136.069910328861</v>
      </c>
      <c r="G108" s="18" t="n">
        <f aca="false">Persist_a*F108+Shock_sd*Draws!G87</f>
        <v>-142.407393535102</v>
      </c>
      <c r="H108" s="18" t="n">
        <f aca="false">Persist_a*G108+Shock_sd*Draws!H87</f>
        <v>-56.1715202323264</v>
      </c>
      <c r="I108" s="18" t="n">
        <f aca="false">Persist_a*H108+Shock_sd*Draws!I87</f>
        <v>15.3611761167537</v>
      </c>
      <c r="J108" s="18" t="n">
        <f aca="false">Persist_a*I108+Shock_sd*Draws!J87</f>
        <v>43.5466387761707</v>
      </c>
      <c r="K108" s="18" t="n">
        <f aca="false">Persist_a*J108+Shock_sd*Draws!K87</f>
        <v>29.2753847603969</v>
      </c>
      <c r="L108" s="18" t="n">
        <f aca="false">Persist_a*K108+Shock_sd*Draws!L87</f>
        <v>-12.8442089193068</v>
      </c>
      <c r="M108" s="18" t="n">
        <f aca="false">Persist_a*L108+Shock_sd*Draws!M87</f>
        <v>33.6198996332558</v>
      </c>
      <c r="N108" s="18" t="n">
        <f aca="false">0-(Draws!N87+Draws!Z87)</f>
        <v>0</v>
      </c>
      <c r="O108" s="18" t="n">
        <f aca="false">N108-(Draws!O87+Draws!AA87)</f>
        <v>0</v>
      </c>
      <c r="P108" s="18" t="n">
        <f aca="false">O108-(Draws!P87+Draws!AB87)</f>
        <v>0</v>
      </c>
      <c r="Q108" s="18" t="n">
        <f aca="false">P108-(Draws!Q87+Draws!AC87)</f>
        <v>0</v>
      </c>
      <c r="R108" s="18" t="n">
        <f aca="false">Q108-(Draws!R87+Draws!AD87)</f>
        <v>0</v>
      </c>
      <c r="S108" s="18" t="n">
        <f aca="false">R108-(Draws!S87+Draws!AE87)</f>
        <v>0</v>
      </c>
      <c r="T108" s="18" t="n">
        <f aca="false">S108-(Draws!T87+Draws!AF87)</f>
        <v>0</v>
      </c>
      <c r="U108" s="18" t="n">
        <f aca="false">T108-(Draws!U87+Draws!AG87)</f>
        <v>0</v>
      </c>
      <c r="V108" s="18" t="n">
        <f aca="false">U108-(Draws!V87+Draws!AH87)</f>
        <v>0</v>
      </c>
      <c r="W108" s="18" t="n">
        <f aca="false">V108-(Draws!W87+Draws!AI87)</f>
        <v>0</v>
      </c>
      <c r="X108" s="18" t="n">
        <f aca="false">W108-(Draws!X87+Draws!AJ87)</f>
        <v>0</v>
      </c>
      <c r="Y108" s="18" t="n">
        <f aca="false">X108-(Draws!Y87+Draws!AK87)</f>
        <v>0</v>
      </c>
      <c r="Z108" s="18" t="n">
        <f aca="false">0-(MAX(Draws!N87-Line_cap,0)+MAX(Draws!Z87-Line_cap,0))</f>
        <v>0</v>
      </c>
      <c r="AA108" s="18" t="n">
        <f aca="false">Z108-(MAX(Draws!O87-Line_cap,0)+MAX(Draws!AA87-Line_cap,0))</f>
        <v>0</v>
      </c>
      <c r="AB108" s="18" t="n">
        <f aca="false">AA108-(MAX(Draws!P87-Line_cap,0)+MAX(Draws!AB87-Line_cap,0))</f>
        <v>0</v>
      </c>
      <c r="AC108" s="18" t="n">
        <f aca="false">AB108-(MAX(Draws!Q87-Line_cap,0)+MAX(Draws!AC87-Line_cap,0))</f>
        <v>0</v>
      </c>
      <c r="AD108" s="18" t="n">
        <f aca="false">AC108-(MAX(Draws!R87-Line_cap,0)+MAX(Draws!AD87-Line_cap,0))</f>
        <v>0</v>
      </c>
      <c r="AE108" s="18" t="n">
        <f aca="false">AD108-(MAX(Draws!S87-Line_cap,0)+MAX(Draws!AE87-Line_cap,0))</f>
        <v>0</v>
      </c>
      <c r="AF108" s="18" t="n">
        <f aca="false">AE108-(MAX(Draws!T87-Line_cap,0)+MAX(Draws!AF87-Line_cap,0))</f>
        <v>0</v>
      </c>
      <c r="AG108" s="18" t="n">
        <f aca="false">AF108-(MAX(Draws!U87-Line_cap,0)+MAX(Draws!AG87-Line_cap,0))</f>
        <v>0</v>
      </c>
      <c r="AH108" s="18" t="n">
        <f aca="false">AG108-(MAX(Draws!V87-Line_cap,0)+MAX(Draws!AH87-Line_cap,0))</f>
        <v>0</v>
      </c>
      <c r="AI108" s="18" t="n">
        <f aca="false">AH108-(MAX(Draws!W87-Line_cap,0)+MAX(Draws!AI87-Line_cap,0))</f>
        <v>0</v>
      </c>
      <c r="AJ108" s="18" t="n">
        <f aca="false">AI108-(MAX(Draws!X87-Line_cap,0)+MAX(Draws!AJ87-Line_cap,0))</f>
        <v>0</v>
      </c>
      <c r="AK108" s="18" t="n">
        <f aca="false">AJ108-(MAX(Draws!Y87-Line_cap,0)+MAX(Draws!AK87-Line_cap,0))</f>
        <v>0</v>
      </c>
      <c r="AL108" s="18" t="n">
        <f aca="false">SUMPRODUCT(MIN($B$22:$M$22+B108:M108+N108:Y108))</f>
        <v>340.800778103263</v>
      </c>
      <c r="AM108" s="18" t="n">
        <f aca="false">SUMPRODUCT(MIN($B$22:$M$22+B108:M108))</f>
        <v>340.800778103263</v>
      </c>
      <c r="AN108" s="18" t="n">
        <f aca="false">SUMPRODUCT(MIN($B$22:$M$22+N108:Y108))</f>
        <v>481.950382357786</v>
      </c>
      <c r="AO108" s="18" t="n">
        <f aca="false">SUMPRODUCT(MIN($B$22:$M$22+B108:M108+Z108:AK108))</f>
        <v>340.800778103263</v>
      </c>
      <c r="AP108" s="18" t="n">
        <f aca="false">SUMPRODUCT(MIN($B$23:$M$23+B108:M108+N108:Y108))</f>
        <v>388.566523604047</v>
      </c>
      <c r="AQ108" s="18" t="n">
        <f aca="false">SUMPRODUCT(MIN($B$23:$M$23+B108:M108+Z108:AK108))</f>
        <v>388.566523604047</v>
      </c>
      <c r="AR108" s="13" t="n">
        <f aca="false">IF(Y108&lt;0,1,0)</f>
        <v>0</v>
      </c>
    </row>
    <row r="109" customFormat="false" ht="15" hidden="false" customHeight="false" outlineLevel="0" collapsed="false">
      <c r="A109" s="13" t="n">
        <v>84</v>
      </c>
      <c r="B109" s="18" t="n">
        <f aca="false">Shock_sd*Draws!B88</f>
        <v>-23.8156774569154</v>
      </c>
      <c r="C109" s="18" t="n">
        <f aca="false">Persist_a*B109+Shock_sd*Draws!C88</f>
        <v>25.7858494545862</v>
      </c>
      <c r="D109" s="18" t="n">
        <f aca="false">Persist_a*C109+Shock_sd*Draws!D88</f>
        <v>53.5531014492023</v>
      </c>
      <c r="E109" s="18" t="n">
        <f aca="false">Persist_a*D109+Shock_sd*Draws!E88</f>
        <v>60.9511044364573</v>
      </c>
      <c r="F109" s="18" t="n">
        <f aca="false">Persist_a*E109+Shock_sd*Draws!F88</f>
        <v>83.4660890269147</v>
      </c>
      <c r="G109" s="18" t="n">
        <f aca="false">Persist_a*F109+Shock_sd*Draws!G88</f>
        <v>127.389307201284</v>
      </c>
      <c r="H109" s="18" t="n">
        <f aca="false">Persist_a*G109+Shock_sd*Draws!H88</f>
        <v>113.212393590207</v>
      </c>
      <c r="I109" s="18" t="n">
        <f aca="false">Persist_a*H109+Shock_sd*Draws!I88</f>
        <v>103.533862903275</v>
      </c>
      <c r="J109" s="18" t="n">
        <f aca="false">Persist_a*I109+Shock_sd*Draws!J88</f>
        <v>78.4455223366846</v>
      </c>
      <c r="K109" s="18" t="n">
        <f aca="false">Persist_a*J109+Shock_sd*Draws!K88</f>
        <v>64.0437182402535</v>
      </c>
      <c r="L109" s="18" t="n">
        <f aca="false">Persist_a*K109+Shock_sd*Draws!L88</f>
        <v>-18.2662915446684</v>
      </c>
      <c r="M109" s="18" t="n">
        <f aca="false">Persist_a*L109+Shock_sd*Draws!M88</f>
        <v>82.0652526215545</v>
      </c>
      <c r="N109" s="18" t="n">
        <f aca="false">0-(Draws!N88+Draws!Z88)</f>
        <v>0</v>
      </c>
      <c r="O109" s="18" t="n">
        <f aca="false">N109-(Draws!O88+Draws!AA88)</f>
        <v>0</v>
      </c>
      <c r="P109" s="18" t="n">
        <f aca="false">O109-(Draws!P88+Draws!AB88)</f>
        <v>0</v>
      </c>
      <c r="Q109" s="18" t="n">
        <f aca="false">P109-(Draws!Q88+Draws!AC88)</f>
        <v>0</v>
      </c>
      <c r="R109" s="18" t="n">
        <f aca="false">Q109-(Draws!R88+Draws!AD88)</f>
        <v>-224.869205935368</v>
      </c>
      <c r="S109" s="18" t="n">
        <f aca="false">R109-(Draws!S88+Draws!AE88)</f>
        <v>-224.869205935368</v>
      </c>
      <c r="T109" s="18" t="n">
        <f aca="false">S109-(Draws!T88+Draws!AF88)</f>
        <v>-224.869205935368</v>
      </c>
      <c r="U109" s="18" t="n">
        <f aca="false">T109-(Draws!U88+Draws!AG88)</f>
        <v>-224.869205935368</v>
      </c>
      <c r="V109" s="18" t="n">
        <f aca="false">U109-(Draws!V88+Draws!AH88)</f>
        <v>-224.869205935368</v>
      </c>
      <c r="W109" s="18" t="n">
        <f aca="false">V109-(Draws!W88+Draws!AI88)</f>
        <v>-224.869205935368</v>
      </c>
      <c r="X109" s="18" t="n">
        <f aca="false">W109-(Draws!X88+Draws!AJ88)</f>
        <v>-224.869205935368</v>
      </c>
      <c r="Y109" s="18" t="n">
        <f aca="false">X109-(Draws!Y88+Draws!AK88)</f>
        <v>-224.869205935368</v>
      </c>
      <c r="Z109" s="18" t="n">
        <f aca="false">0-(MAX(Draws!N88-Line_cap,0)+MAX(Draws!Z88-Line_cap,0))</f>
        <v>0</v>
      </c>
      <c r="AA109" s="18" t="n">
        <f aca="false">Z109-(MAX(Draws!O88-Line_cap,0)+MAX(Draws!AA88-Line_cap,0))</f>
        <v>0</v>
      </c>
      <c r="AB109" s="18" t="n">
        <f aca="false">AA109-(MAX(Draws!P88-Line_cap,0)+MAX(Draws!AB88-Line_cap,0))</f>
        <v>0</v>
      </c>
      <c r="AC109" s="18" t="n">
        <f aca="false">AB109-(MAX(Draws!Q88-Line_cap,0)+MAX(Draws!AC88-Line_cap,0))</f>
        <v>0</v>
      </c>
      <c r="AD109" s="18" t="n">
        <f aca="false">AC109-(MAX(Draws!R88-Line_cap,0)+MAX(Draws!AD88-Line_cap,0))</f>
        <v>-124.869205935368</v>
      </c>
      <c r="AE109" s="18" t="n">
        <f aca="false">AD109-(MAX(Draws!S88-Line_cap,0)+MAX(Draws!AE88-Line_cap,0))</f>
        <v>-124.869205935368</v>
      </c>
      <c r="AF109" s="18" t="n">
        <f aca="false">AE109-(MAX(Draws!T88-Line_cap,0)+MAX(Draws!AF88-Line_cap,0))</f>
        <v>-124.869205935368</v>
      </c>
      <c r="AG109" s="18" t="n">
        <f aca="false">AF109-(MAX(Draws!U88-Line_cap,0)+MAX(Draws!AG88-Line_cap,0))</f>
        <v>-124.869205935368</v>
      </c>
      <c r="AH109" s="18" t="n">
        <f aca="false">AG109-(MAX(Draws!V88-Line_cap,0)+MAX(Draws!AH88-Line_cap,0))</f>
        <v>-124.869205935368</v>
      </c>
      <c r="AI109" s="18" t="n">
        <f aca="false">AH109-(MAX(Draws!W88-Line_cap,0)+MAX(Draws!AI88-Line_cap,0))</f>
        <v>-124.869205935368</v>
      </c>
      <c r="AJ109" s="18" t="n">
        <f aca="false">AI109-(MAX(Draws!X88-Line_cap,0)+MAX(Draws!AJ88-Line_cap,0))</f>
        <v>-124.869205935368</v>
      </c>
      <c r="AK109" s="18" t="n">
        <f aca="false">AJ109-(MAX(Draws!Y88-Line_cap,0)+MAX(Draws!AK88-Line_cap,0))</f>
        <v>-124.869205935368</v>
      </c>
      <c r="AL109" s="18" t="n">
        <f aca="false">SUMPRODUCT(MIN($B$22:$M$22+B109:M109+N109:Y109))</f>
        <v>258.792450084345</v>
      </c>
      <c r="AM109" s="18" t="n">
        <f aca="false">SUMPRODUCT(MIN($B$22:$M$22+B109:M109))</f>
        <v>483.661656019713</v>
      </c>
      <c r="AN109" s="18" t="n">
        <f aca="false">SUMPRODUCT(MIN($B$22:$M$22+N109:Y109))</f>
        <v>257.081176422418</v>
      </c>
      <c r="AO109" s="18" t="n">
        <f aca="false">SUMPRODUCT(MIN($B$22:$M$22+B109:M109+Z109:AK109))</f>
        <v>358.792450084345</v>
      </c>
      <c r="AP109" s="18" t="n">
        <f aca="false">SUMPRODUCT(MIN($B$23:$M$23+B109:M109+N109:Y109))</f>
        <v>305.665578897889</v>
      </c>
      <c r="AQ109" s="18" t="n">
        <f aca="false">SUMPRODUCT(MIN($B$23:$M$23+B109:M109+Z109:AK109))</f>
        <v>405.665578897889</v>
      </c>
      <c r="AR109" s="13" t="n">
        <f aca="false">IF(Y109&lt;0,1,0)</f>
        <v>1</v>
      </c>
    </row>
    <row r="110" customFormat="false" ht="15" hidden="false" customHeight="false" outlineLevel="0" collapsed="false">
      <c r="A110" s="13" t="n">
        <v>85</v>
      </c>
      <c r="B110" s="18" t="n">
        <f aca="false">Shock_sd*Draws!B89</f>
        <v>90.9240861574904</v>
      </c>
      <c r="C110" s="18" t="n">
        <f aca="false">Persist_a*B110+Shock_sd*Draws!C89</f>
        <v>35.3832968628988</v>
      </c>
      <c r="D110" s="18" t="n">
        <f aca="false">Persist_a*C110+Shock_sd*Draws!D89</f>
        <v>71.5063009159914</v>
      </c>
      <c r="E110" s="18" t="n">
        <f aca="false">Persist_a*D110+Shock_sd*Draws!E89</f>
        <v>26.6777267196767</v>
      </c>
      <c r="F110" s="18" t="n">
        <f aca="false">Persist_a*E110+Shock_sd*Draws!F89</f>
        <v>-2.77013573190549</v>
      </c>
      <c r="G110" s="18" t="n">
        <f aca="false">Persist_a*F110+Shock_sd*Draws!G89</f>
        <v>31.9264491391858</v>
      </c>
      <c r="H110" s="18" t="n">
        <f aca="false">Persist_a*G110+Shock_sd*Draws!H89</f>
        <v>-17.2506078444788</v>
      </c>
      <c r="I110" s="18" t="n">
        <f aca="false">Persist_a*H110+Shock_sd*Draws!I89</f>
        <v>59.86329600821</v>
      </c>
      <c r="J110" s="18" t="n">
        <f aca="false">Persist_a*I110+Shock_sd*Draws!J89</f>
        <v>48.4606868533048</v>
      </c>
      <c r="K110" s="18" t="n">
        <f aca="false">Persist_a*J110+Shock_sd*Draws!K89</f>
        <v>18.6004686318579</v>
      </c>
      <c r="L110" s="18" t="n">
        <f aca="false">Persist_a*K110+Shock_sd*Draws!L89</f>
        <v>50.5133568940862</v>
      </c>
      <c r="M110" s="18" t="n">
        <f aca="false">Persist_a*L110+Shock_sd*Draws!M89</f>
        <v>-18.5790379377409</v>
      </c>
      <c r="N110" s="18" t="n">
        <f aca="false">0-(Draws!N89+Draws!Z89)</f>
        <v>0</v>
      </c>
      <c r="O110" s="18" t="n">
        <f aca="false">N110-(Draws!O89+Draws!AA89)</f>
        <v>0</v>
      </c>
      <c r="P110" s="18" t="n">
        <f aca="false">O110-(Draws!P89+Draws!AB89)</f>
        <v>0</v>
      </c>
      <c r="Q110" s="18" t="n">
        <f aca="false">P110-(Draws!Q89+Draws!AC89)</f>
        <v>0</v>
      </c>
      <c r="R110" s="18" t="n">
        <f aca="false">Q110-(Draws!R89+Draws!AD89)</f>
        <v>0</v>
      </c>
      <c r="S110" s="18" t="n">
        <f aca="false">R110-(Draws!S89+Draws!AE89)</f>
        <v>0</v>
      </c>
      <c r="T110" s="18" t="n">
        <f aca="false">S110-(Draws!T89+Draws!AF89)</f>
        <v>0</v>
      </c>
      <c r="U110" s="18" t="n">
        <f aca="false">T110-(Draws!U89+Draws!AG89)</f>
        <v>0</v>
      </c>
      <c r="V110" s="18" t="n">
        <f aca="false">U110-(Draws!V89+Draws!AH89)</f>
        <v>0</v>
      </c>
      <c r="W110" s="18" t="n">
        <f aca="false">V110-(Draws!W89+Draws!AI89)</f>
        <v>0</v>
      </c>
      <c r="X110" s="18" t="n">
        <f aca="false">W110-(Draws!X89+Draws!AJ89)</f>
        <v>0</v>
      </c>
      <c r="Y110" s="18" t="n">
        <f aca="false">X110-(Draws!Y89+Draws!AK89)</f>
        <v>0</v>
      </c>
      <c r="Z110" s="18" t="n">
        <f aca="false">0-(MAX(Draws!N89-Line_cap,0)+MAX(Draws!Z89-Line_cap,0))</f>
        <v>0</v>
      </c>
      <c r="AA110" s="18" t="n">
        <f aca="false">Z110-(MAX(Draws!O89-Line_cap,0)+MAX(Draws!AA89-Line_cap,0))</f>
        <v>0</v>
      </c>
      <c r="AB110" s="18" t="n">
        <f aca="false">AA110-(MAX(Draws!P89-Line_cap,0)+MAX(Draws!AB89-Line_cap,0))</f>
        <v>0</v>
      </c>
      <c r="AC110" s="18" t="n">
        <f aca="false">AB110-(MAX(Draws!Q89-Line_cap,0)+MAX(Draws!AC89-Line_cap,0))</f>
        <v>0</v>
      </c>
      <c r="AD110" s="18" t="n">
        <f aca="false">AC110-(MAX(Draws!R89-Line_cap,0)+MAX(Draws!AD89-Line_cap,0))</f>
        <v>0</v>
      </c>
      <c r="AE110" s="18" t="n">
        <f aca="false">AD110-(MAX(Draws!S89-Line_cap,0)+MAX(Draws!AE89-Line_cap,0))</f>
        <v>0</v>
      </c>
      <c r="AF110" s="18" t="n">
        <f aca="false">AE110-(MAX(Draws!T89-Line_cap,0)+MAX(Draws!AF89-Line_cap,0))</f>
        <v>0</v>
      </c>
      <c r="AG110" s="18" t="n">
        <f aca="false">AF110-(MAX(Draws!U89-Line_cap,0)+MAX(Draws!AG89-Line_cap,0))</f>
        <v>0</v>
      </c>
      <c r="AH110" s="18" t="n">
        <f aca="false">AG110-(MAX(Draws!V89-Line_cap,0)+MAX(Draws!AH89-Line_cap,0))</f>
        <v>0</v>
      </c>
      <c r="AI110" s="18" t="n">
        <f aca="false">AH110-(MAX(Draws!W89-Line_cap,0)+MAX(Draws!AI89-Line_cap,0))</f>
        <v>0</v>
      </c>
      <c r="AJ110" s="18" t="n">
        <f aca="false">AI110-(MAX(Draws!X89-Line_cap,0)+MAX(Draws!AJ89-Line_cap,0))</f>
        <v>0</v>
      </c>
      <c r="AK110" s="18" t="n">
        <f aca="false">AJ110-(MAX(Draws!Y89-Line_cap,0)+MAX(Draws!AK89-Line_cap,0))</f>
        <v>0</v>
      </c>
      <c r="AL110" s="18" t="n">
        <f aca="false">SUMPRODUCT(MIN($B$22:$M$22+B110:M110+N110:Y110))</f>
        <v>464.699774513307</v>
      </c>
      <c r="AM110" s="18" t="n">
        <f aca="false">SUMPRODUCT(MIN($B$22:$M$22+B110:M110))</f>
        <v>464.699774513307</v>
      </c>
      <c r="AN110" s="18" t="n">
        <f aca="false">SUMPRODUCT(MIN($B$22:$M$22+N110:Y110))</f>
        <v>481.950382357786</v>
      </c>
      <c r="AO110" s="18" t="n">
        <f aca="false">SUMPRODUCT(MIN($B$22:$M$22+B110:M110+Z110:AK110))</f>
        <v>464.699774513307</v>
      </c>
      <c r="AP110" s="18" t="n">
        <f aca="false">SUMPRODUCT(MIN($B$23:$M$23+B110:M110+N110:Y110))</f>
        <v>513.878417376407</v>
      </c>
      <c r="AQ110" s="18" t="n">
        <f aca="false">SUMPRODUCT(MIN($B$23:$M$23+B110:M110+Z110:AK110))</f>
        <v>513.878417376407</v>
      </c>
      <c r="AR110" s="13" t="n">
        <f aca="false">IF(Y110&lt;0,1,0)</f>
        <v>0</v>
      </c>
    </row>
    <row r="111" customFormat="false" ht="15" hidden="false" customHeight="false" outlineLevel="0" collapsed="false">
      <c r="A111" s="13" t="n">
        <v>86</v>
      </c>
      <c r="B111" s="18" t="n">
        <f aca="false">Shock_sd*Draws!B90</f>
        <v>25.9769680096525</v>
      </c>
      <c r="C111" s="18" t="n">
        <f aca="false">Persist_a*B111+Shock_sd*Draws!C90</f>
        <v>-1.10695568970895</v>
      </c>
      <c r="D111" s="18" t="n">
        <f aca="false">Persist_a*C111+Shock_sd*Draws!D90</f>
        <v>-18.2076741481475</v>
      </c>
      <c r="E111" s="18" t="n">
        <f aca="false">Persist_a*D111+Shock_sd*Draws!E90</f>
        <v>54.0009932663393</v>
      </c>
      <c r="F111" s="18" t="n">
        <f aca="false">Persist_a*E111+Shock_sd*Draws!F90</f>
        <v>34.1321246261933</v>
      </c>
      <c r="G111" s="18" t="n">
        <f aca="false">Persist_a*F111+Shock_sd*Draws!G90</f>
        <v>22.6587493816664</v>
      </c>
      <c r="H111" s="18" t="n">
        <f aca="false">Persist_a*G111+Shock_sd*Draws!H90</f>
        <v>-33.9523658708539</v>
      </c>
      <c r="I111" s="18" t="n">
        <f aca="false">Persist_a*H111+Shock_sd*Draws!I90</f>
        <v>-12.8164006847199</v>
      </c>
      <c r="J111" s="18" t="n">
        <f aca="false">Persist_a*I111+Shock_sd*Draws!J90</f>
        <v>-46.824013678068</v>
      </c>
      <c r="K111" s="18" t="n">
        <f aca="false">Persist_a*J111+Shock_sd*Draws!K90</f>
        <v>-78.1007394009936</v>
      </c>
      <c r="L111" s="18" t="n">
        <f aca="false">Persist_a*K111+Shock_sd*Draws!L90</f>
        <v>-37.3917696474331</v>
      </c>
      <c r="M111" s="18" t="n">
        <f aca="false">Persist_a*L111+Shock_sd*Draws!M90</f>
        <v>24.9286076626912</v>
      </c>
      <c r="N111" s="18" t="n">
        <f aca="false">0-(Draws!N90+Draws!Z90)</f>
        <v>0</v>
      </c>
      <c r="O111" s="18" t="n">
        <f aca="false">N111-(Draws!O90+Draws!AA90)</f>
        <v>0</v>
      </c>
      <c r="P111" s="18" t="n">
        <f aca="false">O111-(Draws!P90+Draws!AB90)</f>
        <v>0</v>
      </c>
      <c r="Q111" s="18" t="n">
        <f aca="false">P111-(Draws!Q90+Draws!AC90)</f>
        <v>0</v>
      </c>
      <c r="R111" s="18" t="n">
        <f aca="false">Q111-(Draws!R90+Draws!AD90)</f>
        <v>0</v>
      </c>
      <c r="S111" s="18" t="n">
        <f aca="false">R111-(Draws!S90+Draws!AE90)</f>
        <v>0</v>
      </c>
      <c r="T111" s="18" t="n">
        <f aca="false">S111-(Draws!T90+Draws!AF90)</f>
        <v>0</v>
      </c>
      <c r="U111" s="18" t="n">
        <f aca="false">T111-(Draws!U90+Draws!AG90)</f>
        <v>0</v>
      </c>
      <c r="V111" s="18" t="n">
        <f aca="false">U111-(Draws!V90+Draws!AH90)</f>
        <v>0</v>
      </c>
      <c r="W111" s="18" t="n">
        <f aca="false">V111-(Draws!W90+Draws!AI90)</f>
        <v>0</v>
      </c>
      <c r="X111" s="18" t="n">
        <f aca="false">W111-(Draws!X90+Draws!AJ90)</f>
        <v>0</v>
      </c>
      <c r="Y111" s="18" t="n">
        <f aca="false">X111-(Draws!Y90+Draws!AK90)</f>
        <v>0</v>
      </c>
      <c r="Z111" s="18" t="n">
        <f aca="false">0-(MAX(Draws!N90-Line_cap,0)+MAX(Draws!Z90-Line_cap,0))</f>
        <v>0</v>
      </c>
      <c r="AA111" s="18" t="n">
        <f aca="false">Z111-(MAX(Draws!O90-Line_cap,0)+MAX(Draws!AA90-Line_cap,0))</f>
        <v>0</v>
      </c>
      <c r="AB111" s="18" t="n">
        <f aca="false">AA111-(MAX(Draws!P90-Line_cap,0)+MAX(Draws!AB90-Line_cap,0))</f>
        <v>0</v>
      </c>
      <c r="AC111" s="18" t="n">
        <f aca="false">AB111-(MAX(Draws!Q90-Line_cap,0)+MAX(Draws!AC90-Line_cap,0))</f>
        <v>0</v>
      </c>
      <c r="AD111" s="18" t="n">
        <f aca="false">AC111-(MAX(Draws!R90-Line_cap,0)+MAX(Draws!AD90-Line_cap,0))</f>
        <v>0</v>
      </c>
      <c r="AE111" s="18" t="n">
        <f aca="false">AD111-(MAX(Draws!S90-Line_cap,0)+MAX(Draws!AE90-Line_cap,0))</f>
        <v>0</v>
      </c>
      <c r="AF111" s="18" t="n">
        <f aca="false">AE111-(MAX(Draws!T90-Line_cap,0)+MAX(Draws!AF90-Line_cap,0))</f>
        <v>0</v>
      </c>
      <c r="AG111" s="18" t="n">
        <f aca="false">AF111-(MAX(Draws!U90-Line_cap,0)+MAX(Draws!AG90-Line_cap,0))</f>
        <v>0</v>
      </c>
      <c r="AH111" s="18" t="n">
        <f aca="false">AG111-(MAX(Draws!V90-Line_cap,0)+MAX(Draws!AH90-Line_cap,0))</f>
        <v>0</v>
      </c>
      <c r="AI111" s="18" t="n">
        <f aca="false">AH111-(MAX(Draws!W90-Line_cap,0)+MAX(Draws!AI90-Line_cap,0))</f>
        <v>0</v>
      </c>
      <c r="AJ111" s="18" t="n">
        <f aca="false">AI111-(MAX(Draws!X90-Line_cap,0)+MAX(Draws!AJ90-Line_cap,0))</f>
        <v>0</v>
      </c>
      <c r="AK111" s="18" t="n">
        <f aca="false">AJ111-(MAX(Draws!Y90-Line_cap,0)+MAX(Draws!AK90-Line_cap,0))</f>
        <v>0</v>
      </c>
      <c r="AL111" s="18" t="n">
        <f aca="false">SUMPRODUCT(MIN($B$22:$M$22+B111:M111+N111:Y111))</f>
        <v>416.284956408431</v>
      </c>
      <c r="AM111" s="18" t="n">
        <f aca="false">SUMPRODUCT(MIN($B$22:$M$22+B111:M111))</f>
        <v>416.284956408431</v>
      </c>
      <c r="AN111" s="18" t="n">
        <f aca="false">SUMPRODUCT(MIN($B$22:$M$22+N111:Y111))</f>
        <v>481.950382357786</v>
      </c>
      <c r="AO111" s="18" t="n">
        <f aca="false">SUMPRODUCT(MIN($B$22:$M$22+B111:M111+Z111:AK111))</f>
        <v>416.284956408431</v>
      </c>
      <c r="AP111" s="18" t="n">
        <f aca="false">SUMPRODUCT(MIN($B$23:$M$23+B111:M111+N111:Y111))</f>
        <v>464.570604958858</v>
      </c>
      <c r="AQ111" s="18" t="n">
        <f aca="false">SUMPRODUCT(MIN($B$23:$M$23+B111:M111+Z111:AK111))</f>
        <v>464.570604958858</v>
      </c>
      <c r="AR111" s="13" t="n">
        <f aca="false">IF(Y111&lt;0,1,0)</f>
        <v>0</v>
      </c>
    </row>
    <row r="112" customFormat="false" ht="15" hidden="false" customHeight="false" outlineLevel="0" collapsed="false">
      <c r="A112" s="13" t="n">
        <v>87</v>
      </c>
      <c r="B112" s="18" t="n">
        <f aca="false">Shock_sd*Draws!B91</f>
        <v>2.48987216571995</v>
      </c>
      <c r="C112" s="18" t="n">
        <f aca="false">Persist_a*B112+Shock_sd*Draws!C91</f>
        <v>28.0114932430581</v>
      </c>
      <c r="D112" s="18" t="n">
        <f aca="false">Persist_a*C112+Shock_sd*Draws!D91</f>
        <v>-0.0378303767417769</v>
      </c>
      <c r="E112" s="18" t="n">
        <f aca="false">Persist_a*D112+Shock_sd*Draws!E91</f>
        <v>-2.29558916662172</v>
      </c>
      <c r="F112" s="18" t="n">
        <f aca="false">Persist_a*E112+Shock_sd*Draws!F91</f>
        <v>-56.0789425469909</v>
      </c>
      <c r="G112" s="18" t="n">
        <f aca="false">Persist_a*F112+Shock_sd*Draws!G91</f>
        <v>17.9786553169139</v>
      </c>
      <c r="H112" s="18" t="n">
        <f aca="false">Persist_a*G112+Shock_sd*Draws!H91</f>
        <v>34.4468055136745</v>
      </c>
      <c r="I112" s="18" t="n">
        <f aca="false">Persist_a*H112+Shock_sd*Draws!I91</f>
        <v>-48.8273157633709</v>
      </c>
      <c r="J112" s="18" t="n">
        <f aca="false">Persist_a*I112+Shock_sd*Draws!J91</f>
        <v>-87.6322550944336</v>
      </c>
      <c r="K112" s="18" t="n">
        <f aca="false">Persist_a*J112+Shock_sd*Draws!K91</f>
        <v>-86.5208947549304</v>
      </c>
      <c r="L112" s="18" t="n">
        <f aca="false">Persist_a*K112+Shock_sd*Draws!L91</f>
        <v>-28.1617408807706</v>
      </c>
      <c r="M112" s="18" t="n">
        <f aca="false">Persist_a*L112+Shock_sd*Draws!M91</f>
        <v>-43.4416123101181</v>
      </c>
      <c r="N112" s="18" t="n">
        <f aca="false">0-(Draws!N91+Draws!Z91)</f>
        <v>0</v>
      </c>
      <c r="O112" s="18" t="n">
        <f aca="false">N112-(Draws!O91+Draws!AA91)</f>
        <v>0</v>
      </c>
      <c r="P112" s="18" t="n">
        <f aca="false">O112-(Draws!P91+Draws!AB91)</f>
        <v>0</v>
      </c>
      <c r="Q112" s="18" t="n">
        <f aca="false">P112-(Draws!Q91+Draws!AC91)</f>
        <v>0</v>
      </c>
      <c r="R112" s="18" t="n">
        <f aca="false">Q112-(Draws!R91+Draws!AD91)</f>
        <v>0</v>
      </c>
      <c r="S112" s="18" t="n">
        <f aca="false">R112-(Draws!S91+Draws!AE91)</f>
        <v>0</v>
      </c>
      <c r="T112" s="18" t="n">
        <f aca="false">S112-(Draws!T91+Draws!AF91)</f>
        <v>0</v>
      </c>
      <c r="U112" s="18" t="n">
        <f aca="false">T112-(Draws!U91+Draws!AG91)</f>
        <v>0</v>
      </c>
      <c r="V112" s="18" t="n">
        <f aca="false">U112-(Draws!V91+Draws!AH91)</f>
        <v>0</v>
      </c>
      <c r="W112" s="18" t="n">
        <f aca="false">V112-(Draws!W91+Draws!AI91)</f>
        <v>0</v>
      </c>
      <c r="X112" s="18" t="n">
        <f aca="false">W112-(Draws!X91+Draws!AJ91)</f>
        <v>0</v>
      </c>
      <c r="Y112" s="18" t="n">
        <f aca="false">X112-(Draws!Y91+Draws!AK91)</f>
        <v>0</v>
      </c>
      <c r="Z112" s="18" t="n">
        <f aca="false">0-(MAX(Draws!N91-Line_cap,0)+MAX(Draws!Z91-Line_cap,0))</f>
        <v>0</v>
      </c>
      <c r="AA112" s="18" t="n">
        <f aca="false">Z112-(MAX(Draws!O91-Line_cap,0)+MAX(Draws!AA91-Line_cap,0))</f>
        <v>0</v>
      </c>
      <c r="AB112" s="18" t="n">
        <f aca="false">AA112-(MAX(Draws!P91-Line_cap,0)+MAX(Draws!AB91-Line_cap,0))</f>
        <v>0</v>
      </c>
      <c r="AC112" s="18" t="n">
        <f aca="false">AB112-(MAX(Draws!Q91-Line_cap,0)+MAX(Draws!AC91-Line_cap,0))</f>
        <v>0</v>
      </c>
      <c r="AD112" s="18" t="n">
        <f aca="false">AC112-(MAX(Draws!R91-Line_cap,0)+MAX(Draws!AD91-Line_cap,0))</f>
        <v>0</v>
      </c>
      <c r="AE112" s="18" t="n">
        <f aca="false">AD112-(MAX(Draws!S91-Line_cap,0)+MAX(Draws!AE91-Line_cap,0))</f>
        <v>0</v>
      </c>
      <c r="AF112" s="18" t="n">
        <f aca="false">AE112-(MAX(Draws!T91-Line_cap,0)+MAX(Draws!AF91-Line_cap,0))</f>
        <v>0</v>
      </c>
      <c r="AG112" s="18" t="n">
        <f aca="false">AF112-(MAX(Draws!U91-Line_cap,0)+MAX(Draws!AG91-Line_cap,0))</f>
        <v>0</v>
      </c>
      <c r="AH112" s="18" t="n">
        <f aca="false">AG112-(MAX(Draws!V91-Line_cap,0)+MAX(Draws!AH91-Line_cap,0))</f>
        <v>0</v>
      </c>
      <c r="AI112" s="18" t="n">
        <f aca="false">AH112-(MAX(Draws!W91-Line_cap,0)+MAX(Draws!AI91-Line_cap,0))</f>
        <v>0</v>
      </c>
      <c r="AJ112" s="18" t="n">
        <f aca="false">AI112-(MAX(Draws!X91-Line_cap,0)+MAX(Draws!AJ91-Line_cap,0))</f>
        <v>0</v>
      </c>
      <c r="AK112" s="18" t="n">
        <f aca="false">AJ112-(MAX(Draws!Y91-Line_cap,0)+MAX(Draws!AK91-Line_cap,0))</f>
        <v>0</v>
      </c>
      <c r="AL112" s="18" t="n">
        <f aca="false">SUMPRODUCT(MIN($B$22:$M$22+B112:M112+N112:Y112))</f>
        <v>400.565526322963</v>
      </c>
      <c r="AM112" s="18" t="n">
        <f aca="false">SUMPRODUCT(MIN($B$22:$M$22+B112:M112))</f>
        <v>400.565526322963</v>
      </c>
      <c r="AN112" s="18" t="n">
        <f aca="false">SUMPRODUCT(MIN($B$22:$M$22+N112:Y112))</f>
        <v>481.950382357786</v>
      </c>
      <c r="AO112" s="18" t="n">
        <f aca="false">SUMPRODUCT(MIN($B$22:$M$22+B112:M112+Z112:AK112))</f>
        <v>400.565526322963</v>
      </c>
      <c r="AP112" s="18" t="n">
        <f aca="false">SUMPRODUCT(MIN($B$23:$M$23+B112:M112+N112:Y112))</f>
        <v>449.808853487183</v>
      </c>
      <c r="AQ112" s="18" t="n">
        <f aca="false">SUMPRODUCT(MIN($B$23:$M$23+B112:M112+Z112:AK112))</f>
        <v>449.808853487183</v>
      </c>
      <c r="AR112" s="13" t="n">
        <f aca="false">IF(Y112&lt;0,1,0)</f>
        <v>0</v>
      </c>
    </row>
    <row r="113" customFormat="false" ht="15" hidden="false" customHeight="false" outlineLevel="0" collapsed="false">
      <c r="A113" s="13" t="n">
        <v>88</v>
      </c>
      <c r="B113" s="18" t="n">
        <f aca="false">Shock_sd*Draws!B92</f>
        <v>-45.0908595611619</v>
      </c>
      <c r="C113" s="18" t="n">
        <f aca="false">Persist_a*B113+Shock_sd*Draws!C92</f>
        <v>-69.610894440462</v>
      </c>
      <c r="D113" s="18" t="n">
        <f aca="false">Persist_a*C113+Shock_sd*Draws!D92</f>
        <v>-101.602663011412</v>
      </c>
      <c r="E113" s="18" t="n">
        <f aca="false">Persist_a*D113+Shock_sd*Draws!E92</f>
        <v>-55.0066782237005</v>
      </c>
      <c r="F113" s="18" t="n">
        <f aca="false">Persist_a*E113+Shock_sd*Draws!F92</f>
        <v>-64.9980396268518</v>
      </c>
      <c r="G113" s="18" t="n">
        <f aca="false">Persist_a*F113+Shock_sd*Draws!G92</f>
        <v>-22.7464659954107</v>
      </c>
      <c r="H113" s="18" t="n">
        <f aca="false">Persist_a*G113+Shock_sd*Draws!H92</f>
        <v>-86.8183194179869</v>
      </c>
      <c r="I113" s="18" t="n">
        <f aca="false">Persist_a*H113+Shock_sd*Draws!I92</f>
        <v>-37.5287249018004</v>
      </c>
      <c r="J113" s="18" t="n">
        <f aca="false">Persist_a*I113+Shock_sd*Draws!J92</f>
        <v>-11.3117111163293</v>
      </c>
      <c r="K113" s="18" t="n">
        <f aca="false">Persist_a*J113+Shock_sd*Draws!K92</f>
        <v>10.9585199637664</v>
      </c>
      <c r="L113" s="18" t="n">
        <f aca="false">Persist_a*K113+Shock_sd*Draws!L92</f>
        <v>51.3214388204887</v>
      </c>
      <c r="M113" s="18" t="n">
        <f aca="false">Persist_a*L113+Shock_sd*Draws!M92</f>
        <v>79.3756963965817</v>
      </c>
      <c r="N113" s="18" t="n">
        <f aca="false">0-(Draws!N92+Draws!Z92)</f>
        <v>0</v>
      </c>
      <c r="O113" s="18" t="n">
        <f aca="false">N113-(Draws!O92+Draws!AA92)</f>
        <v>0</v>
      </c>
      <c r="P113" s="18" t="n">
        <f aca="false">O113-(Draws!P92+Draws!AB92)</f>
        <v>0</v>
      </c>
      <c r="Q113" s="18" t="n">
        <f aca="false">P113-(Draws!Q92+Draws!AC92)</f>
        <v>0</v>
      </c>
      <c r="R113" s="18" t="n">
        <f aca="false">Q113-(Draws!R92+Draws!AD92)</f>
        <v>0</v>
      </c>
      <c r="S113" s="18" t="n">
        <f aca="false">R113-(Draws!S92+Draws!AE92)</f>
        <v>0</v>
      </c>
      <c r="T113" s="18" t="n">
        <f aca="false">S113-(Draws!T92+Draws!AF92)</f>
        <v>0</v>
      </c>
      <c r="U113" s="18" t="n">
        <f aca="false">T113-(Draws!U92+Draws!AG92)</f>
        <v>0</v>
      </c>
      <c r="V113" s="18" t="n">
        <f aca="false">U113-(Draws!V92+Draws!AH92)</f>
        <v>0</v>
      </c>
      <c r="W113" s="18" t="n">
        <f aca="false">V113-(Draws!W92+Draws!AI92)</f>
        <v>0</v>
      </c>
      <c r="X113" s="18" t="n">
        <f aca="false">W113-(Draws!X92+Draws!AJ92)</f>
        <v>0</v>
      </c>
      <c r="Y113" s="18" t="n">
        <f aca="false">X113-(Draws!Y92+Draws!AK92)</f>
        <v>0</v>
      </c>
      <c r="Z113" s="18" t="n">
        <f aca="false">0-(MAX(Draws!N92-Line_cap,0)+MAX(Draws!Z92-Line_cap,0))</f>
        <v>0</v>
      </c>
      <c r="AA113" s="18" t="n">
        <f aca="false">Z113-(MAX(Draws!O92-Line_cap,0)+MAX(Draws!AA92-Line_cap,0))</f>
        <v>0</v>
      </c>
      <c r="AB113" s="18" t="n">
        <f aca="false">AA113-(MAX(Draws!P92-Line_cap,0)+MAX(Draws!AB92-Line_cap,0))</f>
        <v>0</v>
      </c>
      <c r="AC113" s="18" t="n">
        <f aca="false">AB113-(MAX(Draws!Q92-Line_cap,0)+MAX(Draws!AC92-Line_cap,0))</f>
        <v>0</v>
      </c>
      <c r="AD113" s="18" t="n">
        <f aca="false">AC113-(MAX(Draws!R92-Line_cap,0)+MAX(Draws!AD92-Line_cap,0))</f>
        <v>0</v>
      </c>
      <c r="AE113" s="18" t="n">
        <f aca="false">AD113-(MAX(Draws!S92-Line_cap,0)+MAX(Draws!AE92-Line_cap,0))</f>
        <v>0</v>
      </c>
      <c r="AF113" s="18" t="n">
        <f aca="false">AE113-(MAX(Draws!T92-Line_cap,0)+MAX(Draws!AF92-Line_cap,0))</f>
        <v>0</v>
      </c>
      <c r="AG113" s="18" t="n">
        <f aca="false">AF113-(MAX(Draws!U92-Line_cap,0)+MAX(Draws!AG92-Line_cap,0))</f>
        <v>0</v>
      </c>
      <c r="AH113" s="18" t="n">
        <f aca="false">AG113-(MAX(Draws!V92-Line_cap,0)+MAX(Draws!AH92-Line_cap,0))</f>
        <v>0</v>
      </c>
      <c r="AI113" s="18" t="n">
        <f aca="false">AH113-(MAX(Draws!W92-Line_cap,0)+MAX(Draws!AI92-Line_cap,0))</f>
        <v>0</v>
      </c>
      <c r="AJ113" s="18" t="n">
        <f aca="false">AI113-(MAX(Draws!X92-Line_cap,0)+MAX(Draws!AJ92-Line_cap,0))</f>
        <v>0</v>
      </c>
      <c r="AK113" s="18" t="n">
        <f aca="false">AJ113-(MAX(Draws!Y92-Line_cap,0)+MAX(Draws!AK92-Line_cap,0))</f>
        <v>0</v>
      </c>
      <c r="AL113" s="18" t="n">
        <f aca="false">SUMPRODUCT(MIN($B$22:$M$22+B113:M113+N113:Y113))</f>
        <v>395.132062939799</v>
      </c>
      <c r="AM113" s="18" t="n">
        <f aca="false">SUMPRODUCT(MIN($B$22:$M$22+B113:M113))</f>
        <v>395.132062939799</v>
      </c>
      <c r="AN113" s="18" t="n">
        <f aca="false">SUMPRODUCT(MIN($B$22:$M$22+N113:Y113))</f>
        <v>481.950382357786</v>
      </c>
      <c r="AO113" s="18" t="n">
        <f aca="false">SUMPRODUCT(MIN($B$22:$M$22+B113:M113+Z113:AK113))</f>
        <v>395.132062939799</v>
      </c>
      <c r="AP113" s="18" t="n">
        <f aca="false">SUMPRODUCT(MIN($B$23:$M$23+B113:M113+N113:Y113))</f>
        <v>444.310705802899</v>
      </c>
      <c r="AQ113" s="18" t="n">
        <f aca="false">SUMPRODUCT(MIN($B$23:$M$23+B113:M113+Z113:AK113))</f>
        <v>444.310705802899</v>
      </c>
      <c r="AR113" s="13" t="n">
        <f aca="false">IF(Y113&lt;0,1,0)</f>
        <v>0</v>
      </c>
    </row>
    <row r="114" customFormat="false" ht="15" hidden="false" customHeight="false" outlineLevel="0" collapsed="false">
      <c r="A114" s="13" t="n">
        <v>89</v>
      </c>
      <c r="B114" s="18" t="n">
        <f aca="false">Shock_sd*Draws!B93</f>
        <v>18.4092360290803</v>
      </c>
      <c r="C114" s="18" t="n">
        <f aca="false">Persist_a*B114+Shock_sd*Draws!C93</f>
        <v>8.14254963442557</v>
      </c>
      <c r="D114" s="18" t="n">
        <f aca="false">Persist_a*C114+Shock_sd*Draws!D93</f>
        <v>-63.2541651108598</v>
      </c>
      <c r="E114" s="18" t="n">
        <f aca="false">Persist_a*D114+Shock_sd*Draws!E93</f>
        <v>-60.1764996219432</v>
      </c>
      <c r="F114" s="18" t="n">
        <f aca="false">Persist_a*E114+Shock_sd*Draws!F93</f>
        <v>-50.6503150256684</v>
      </c>
      <c r="G114" s="18" t="n">
        <f aca="false">Persist_a*F114+Shock_sd*Draws!G93</f>
        <v>-30.0613147036606</v>
      </c>
      <c r="H114" s="18" t="n">
        <f aca="false">Persist_a*G114+Shock_sd*Draws!H93</f>
        <v>-35.4820893089474</v>
      </c>
      <c r="I114" s="18" t="n">
        <f aca="false">Persist_a*H114+Shock_sd*Draws!I93</f>
        <v>20.4458842414437</v>
      </c>
      <c r="J114" s="18" t="n">
        <f aca="false">Persist_a*I114+Shock_sd*Draws!J93</f>
        <v>51.4603186621184</v>
      </c>
      <c r="K114" s="18" t="n">
        <f aca="false">Persist_a*J114+Shock_sd*Draws!K93</f>
        <v>92.0287018226719</v>
      </c>
      <c r="L114" s="18" t="n">
        <f aca="false">Persist_a*K114+Shock_sd*Draws!L93</f>
        <v>-2.41776720155615</v>
      </c>
      <c r="M114" s="18" t="n">
        <f aca="false">Persist_a*L114+Shock_sd*Draws!M93</f>
        <v>-29.4355329399352</v>
      </c>
      <c r="N114" s="18" t="n">
        <f aca="false">0-(Draws!N93+Draws!Z93)</f>
        <v>0</v>
      </c>
      <c r="O114" s="18" t="n">
        <f aca="false">N114-(Draws!O93+Draws!AA93)</f>
        <v>0</v>
      </c>
      <c r="P114" s="18" t="n">
        <f aca="false">O114-(Draws!P93+Draws!AB93)</f>
        <v>0</v>
      </c>
      <c r="Q114" s="18" t="n">
        <f aca="false">P114-(Draws!Q93+Draws!AC93)</f>
        <v>0</v>
      </c>
      <c r="R114" s="18" t="n">
        <f aca="false">Q114-(Draws!R93+Draws!AD93)</f>
        <v>0</v>
      </c>
      <c r="S114" s="18" t="n">
        <f aca="false">R114-(Draws!S93+Draws!AE93)</f>
        <v>0</v>
      </c>
      <c r="T114" s="18" t="n">
        <f aca="false">S114-(Draws!T93+Draws!AF93)</f>
        <v>0</v>
      </c>
      <c r="U114" s="18" t="n">
        <f aca="false">T114-(Draws!U93+Draws!AG93)</f>
        <v>0</v>
      </c>
      <c r="V114" s="18" t="n">
        <f aca="false">U114-(Draws!V93+Draws!AH93)</f>
        <v>0</v>
      </c>
      <c r="W114" s="18" t="n">
        <f aca="false">V114-(Draws!W93+Draws!AI93)</f>
        <v>0</v>
      </c>
      <c r="X114" s="18" t="n">
        <f aca="false">W114-(Draws!X93+Draws!AJ93)</f>
        <v>0</v>
      </c>
      <c r="Y114" s="18" t="n">
        <f aca="false">X114-(Draws!Y93+Draws!AK93)</f>
        <v>0</v>
      </c>
      <c r="Z114" s="18" t="n">
        <f aca="false">0-(MAX(Draws!N93-Line_cap,0)+MAX(Draws!Z93-Line_cap,0))</f>
        <v>0</v>
      </c>
      <c r="AA114" s="18" t="n">
        <f aca="false">Z114-(MAX(Draws!O93-Line_cap,0)+MAX(Draws!AA93-Line_cap,0))</f>
        <v>0</v>
      </c>
      <c r="AB114" s="18" t="n">
        <f aca="false">AA114-(MAX(Draws!P93-Line_cap,0)+MAX(Draws!AB93-Line_cap,0))</f>
        <v>0</v>
      </c>
      <c r="AC114" s="18" t="n">
        <f aca="false">AB114-(MAX(Draws!Q93-Line_cap,0)+MAX(Draws!AC93-Line_cap,0))</f>
        <v>0</v>
      </c>
      <c r="AD114" s="18" t="n">
        <f aca="false">AC114-(MAX(Draws!R93-Line_cap,0)+MAX(Draws!AD93-Line_cap,0))</f>
        <v>0</v>
      </c>
      <c r="AE114" s="18" t="n">
        <f aca="false">AD114-(MAX(Draws!S93-Line_cap,0)+MAX(Draws!AE93-Line_cap,0))</f>
        <v>0</v>
      </c>
      <c r="AF114" s="18" t="n">
        <f aca="false">AE114-(MAX(Draws!T93-Line_cap,0)+MAX(Draws!AF93-Line_cap,0))</f>
        <v>0</v>
      </c>
      <c r="AG114" s="18" t="n">
        <f aca="false">AF114-(MAX(Draws!U93-Line_cap,0)+MAX(Draws!AG93-Line_cap,0))</f>
        <v>0</v>
      </c>
      <c r="AH114" s="18" t="n">
        <f aca="false">AG114-(MAX(Draws!V93-Line_cap,0)+MAX(Draws!AH93-Line_cap,0))</f>
        <v>0</v>
      </c>
      <c r="AI114" s="18" t="n">
        <f aca="false">AH114-(MAX(Draws!W93-Line_cap,0)+MAX(Draws!AI93-Line_cap,0))</f>
        <v>0</v>
      </c>
      <c r="AJ114" s="18" t="n">
        <f aca="false">AI114-(MAX(Draws!X93-Line_cap,0)+MAX(Draws!AJ93-Line_cap,0))</f>
        <v>0</v>
      </c>
      <c r="AK114" s="18" t="n">
        <f aca="false">AJ114-(MAX(Draws!Y93-Line_cap,0)+MAX(Draws!AK93-Line_cap,0))</f>
        <v>0</v>
      </c>
      <c r="AL114" s="18" t="n">
        <f aca="false">SUMPRODUCT(MIN($B$22:$M$22+B114:M114+N114:Y114))</f>
        <v>437.846866122022</v>
      </c>
      <c r="AM114" s="18" t="n">
        <f aca="false">SUMPRODUCT(MIN($B$22:$M$22+B114:M114))</f>
        <v>437.846866122022</v>
      </c>
      <c r="AN114" s="18" t="n">
        <f aca="false">SUMPRODUCT(MIN($B$22:$M$22+N114:Y114))</f>
        <v>481.950382357786</v>
      </c>
      <c r="AO114" s="18" t="n">
        <f aca="false">SUMPRODUCT(MIN($B$22:$M$22+B114:M114+Z114:AK114))</f>
        <v>437.846866122022</v>
      </c>
      <c r="AP114" s="18" t="n">
        <f aca="false">SUMPRODUCT(MIN($B$23:$M$23+B114:M114+N114:Y114))</f>
        <v>479.573987719577</v>
      </c>
      <c r="AQ114" s="18" t="n">
        <f aca="false">SUMPRODUCT(MIN($B$23:$M$23+B114:M114+Z114:AK114))</f>
        <v>479.573987719577</v>
      </c>
      <c r="AR114" s="13" t="n">
        <f aca="false">IF(Y114&lt;0,1,0)</f>
        <v>0</v>
      </c>
    </row>
    <row r="115" customFormat="false" ht="15" hidden="false" customHeight="false" outlineLevel="0" collapsed="false">
      <c r="A115" s="13" t="n">
        <v>90</v>
      </c>
      <c r="B115" s="18" t="n">
        <f aca="false">Shock_sd*Draws!B94</f>
        <v>-24.3265016215521</v>
      </c>
      <c r="C115" s="18" t="n">
        <f aca="false">Persist_a*B115+Shock_sd*Draws!C94</f>
        <v>-50.5995268132008</v>
      </c>
      <c r="D115" s="18" t="n">
        <f aca="false">Persist_a*C115+Shock_sd*Draws!D94</f>
        <v>30.3406259690693</v>
      </c>
      <c r="E115" s="18" t="n">
        <f aca="false">Persist_a*D115+Shock_sd*Draws!E94</f>
        <v>17.8108077736454</v>
      </c>
      <c r="F115" s="18" t="n">
        <f aca="false">Persist_a*E115+Shock_sd*Draws!F94</f>
        <v>-17.5906415127958</v>
      </c>
      <c r="G115" s="18" t="n">
        <f aca="false">Persist_a*F115+Shock_sd*Draws!G94</f>
        <v>70.5277975716305</v>
      </c>
      <c r="H115" s="18" t="n">
        <f aca="false">Persist_a*G115+Shock_sd*Draws!H94</f>
        <v>75.9426627136864</v>
      </c>
      <c r="I115" s="18" t="n">
        <f aca="false">Persist_a*H115+Shock_sd*Draws!I94</f>
        <v>115.233947403877</v>
      </c>
      <c r="J115" s="18" t="n">
        <f aca="false">Persist_a*I115+Shock_sd*Draws!J94</f>
        <v>29.7928210005271</v>
      </c>
      <c r="K115" s="18" t="n">
        <f aca="false">Persist_a*J115+Shock_sd*Draws!K94</f>
        <v>41.1260277577804</v>
      </c>
      <c r="L115" s="18" t="n">
        <f aca="false">Persist_a*K115+Shock_sd*Draws!L94</f>
        <v>123.038104532072</v>
      </c>
      <c r="M115" s="18" t="n">
        <f aca="false">Persist_a*L115+Shock_sd*Draws!M94</f>
        <v>89.4319472228602</v>
      </c>
      <c r="N115" s="18" t="n">
        <f aca="false">0-(Draws!N94+Draws!Z94)</f>
        <v>0</v>
      </c>
      <c r="O115" s="18" t="n">
        <f aca="false">N115-(Draws!O94+Draws!AA94)</f>
        <v>0</v>
      </c>
      <c r="P115" s="18" t="n">
        <f aca="false">O115-(Draws!P94+Draws!AB94)</f>
        <v>0</v>
      </c>
      <c r="Q115" s="18" t="n">
        <f aca="false">P115-(Draws!Q94+Draws!AC94)</f>
        <v>0</v>
      </c>
      <c r="R115" s="18" t="n">
        <f aca="false">Q115-(Draws!R94+Draws!AD94)</f>
        <v>0</v>
      </c>
      <c r="S115" s="18" t="n">
        <f aca="false">R115-(Draws!S94+Draws!AE94)</f>
        <v>0</v>
      </c>
      <c r="T115" s="18" t="n">
        <f aca="false">S115-(Draws!T94+Draws!AF94)</f>
        <v>0</v>
      </c>
      <c r="U115" s="18" t="n">
        <f aca="false">T115-(Draws!U94+Draws!AG94)</f>
        <v>0</v>
      </c>
      <c r="V115" s="18" t="n">
        <f aca="false">U115-(Draws!V94+Draws!AH94)</f>
        <v>0</v>
      </c>
      <c r="W115" s="18" t="n">
        <f aca="false">V115-(Draws!W94+Draws!AI94)</f>
        <v>0</v>
      </c>
      <c r="X115" s="18" t="n">
        <f aca="false">W115-(Draws!X94+Draws!AJ94)</f>
        <v>0</v>
      </c>
      <c r="Y115" s="18" t="n">
        <f aca="false">X115-(Draws!Y94+Draws!AK94)</f>
        <v>0</v>
      </c>
      <c r="Z115" s="18" t="n">
        <f aca="false">0-(MAX(Draws!N94-Line_cap,0)+MAX(Draws!Z94-Line_cap,0))</f>
        <v>0</v>
      </c>
      <c r="AA115" s="18" t="n">
        <f aca="false">Z115-(MAX(Draws!O94-Line_cap,0)+MAX(Draws!AA94-Line_cap,0))</f>
        <v>0</v>
      </c>
      <c r="AB115" s="18" t="n">
        <f aca="false">AA115-(MAX(Draws!P94-Line_cap,0)+MAX(Draws!AB94-Line_cap,0))</f>
        <v>0</v>
      </c>
      <c r="AC115" s="18" t="n">
        <f aca="false">AB115-(MAX(Draws!Q94-Line_cap,0)+MAX(Draws!AC94-Line_cap,0))</f>
        <v>0</v>
      </c>
      <c r="AD115" s="18" t="n">
        <f aca="false">AC115-(MAX(Draws!R94-Line_cap,0)+MAX(Draws!AD94-Line_cap,0))</f>
        <v>0</v>
      </c>
      <c r="AE115" s="18" t="n">
        <f aca="false">AD115-(MAX(Draws!S94-Line_cap,0)+MAX(Draws!AE94-Line_cap,0))</f>
        <v>0</v>
      </c>
      <c r="AF115" s="18" t="n">
        <f aca="false">AE115-(MAX(Draws!T94-Line_cap,0)+MAX(Draws!AF94-Line_cap,0))</f>
        <v>0</v>
      </c>
      <c r="AG115" s="18" t="n">
        <f aca="false">AF115-(MAX(Draws!U94-Line_cap,0)+MAX(Draws!AG94-Line_cap,0))</f>
        <v>0</v>
      </c>
      <c r="AH115" s="18" t="n">
        <f aca="false">AG115-(MAX(Draws!V94-Line_cap,0)+MAX(Draws!AH94-Line_cap,0))</f>
        <v>0</v>
      </c>
      <c r="AI115" s="18" t="n">
        <f aca="false">AH115-(MAX(Draws!W94-Line_cap,0)+MAX(Draws!AI94-Line_cap,0))</f>
        <v>0</v>
      </c>
      <c r="AJ115" s="18" t="n">
        <f aca="false">AI115-(MAX(Draws!X94-Line_cap,0)+MAX(Draws!AJ94-Line_cap,0))</f>
        <v>0</v>
      </c>
      <c r="AK115" s="18" t="n">
        <f aca="false">AJ115-(MAX(Draws!Y94-Line_cap,0)+MAX(Draws!AK94-Line_cap,0))</f>
        <v>0</v>
      </c>
      <c r="AL115" s="18" t="n">
        <f aca="false">SUMPRODUCT(MIN($B$22:$M$22+B115:M115+N115:Y115))</f>
        <v>470.906539634894</v>
      </c>
      <c r="AM115" s="18" t="n">
        <f aca="false">SUMPRODUCT(MIN($B$22:$M$22+B115:M115))</f>
        <v>470.906539634894</v>
      </c>
      <c r="AN115" s="18" t="n">
        <f aca="false">SUMPRODUCT(MIN($B$22:$M$22+N115:Y115))</f>
        <v>481.950382357786</v>
      </c>
      <c r="AO115" s="18" t="n">
        <f aca="false">SUMPRODUCT(MIN($B$22:$M$22+B115:M115+Z115:AK115))</f>
        <v>470.906539634894</v>
      </c>
      <c r="AP115" s="18" t="n">
        <f aca="false">SUMPRODUCT(MIN($B$23:$M$23+B115:M115+N115:Y115))</f>
        <v>515.717870326577</v>
      </c>
      <c r="AQ115" s="18" t="n">
        <f aca="false">SUMPRODUCT(MIN($B$23:$M$23+B115:M115+Z115:AK115))</f>
        <v>515.717870326577</v>
      </c>
      <c r="AR115" s="13" t="n">
        <f aca="false">IF(Y115&lt;0,1,0)</f>
        <v>0</v>
      </c>
    </row>
    <row r="116" customFormat="false" ht="15" hidden="false" customHeight="false" outlineLevel="0" collapsed="false">
      <c r="A116" s="13" t="n">
        <v>91</v>
      </c>
      <c r="B116" s="18" t="n">
        <f aca="false">Shock_sd*Draws!B95</f>
        <v>-11.1384589685391</v>
      </c>
      <c r="C116" s="18" t="n">
        <f aca="false">Persist_a*B116+Shock_sd*Draws!C95</f>
        <v>-56.9367814698114</v>
      </c>
      <c r="D116" s="18" t="n">
        <f aca="false">Persist_a*C116+Shock_sd*Draws!D95</f>
        <v>64.4644081707173</v>
      </c>
      <c r="E116" s="18" t="n">
        <f aca="false">Persist_a*D116+Shock_sd*Draws!E95</f>
        <v>117.209618136983</v>
      </c>
      <c r="F116" s="18" t="n">
        <f aca="false">Persist_a*E116+Shock_sd*Draws!F95</f>
        <v>3.8651827129182</v>
      </c>
      <c r="G116" s="18" t="n">
        <f aca="false">Persist_a*F116+Shock_sd*Draws!G95</f>
        <v>-54.1049305832765</v>
      </c>
      <c r="H116" s="18" t="n">
        <f aca="false">Persist_a*G116+Shock_sd*Draws!H95</f>
        <v>-86.2165502325686</v>
      </c>
      <c r="I116" s="18" t="n">
        <f aca="false">Persist_a*H116+Shock_sd*Draws!I95</f>
        <v>-76.7239743824298</v>
      </c>
      <c r="J116" s="18" t="n">
        <f aca="false">Persist_a*I116+Shock_sd*Draws!J95</f>
        <v>-88.6008570443804</v>
      </c>
      <c r="K116" s="18" t="n">
        <f aca="false">Persist_a*J116+Shock_sd*Draws!K95</f>
        <v>15.1979735272862</v>
      </c>
      <c r="L116" s="18" t="n">
        <f aca="false">Persist_a*K116+Shock_sd*Draws!L95</f>
        <v>-119.971658214527</v>
      </c>
      <c r="M116" s="18" t="n">
        <f aca="false">Persist_a*L116+Shock_sd*Draws!M95</f>
        <v>-15.6166978295351</v>
      </c>
      <c r="N116" s="18" t="n">
        <f aca="false">0-(Draws!N95+Draws!Z95)</f>
        <v>0</v>
      </c>
      <c r="O116" s="18" t="n">
        <f aca="false">N116-(Draws!O95+Draws!AA95)</f>
        <v>0</v>
      </c>
      <c r="P116" s="18" t="n">
        <f aca="false">O116-(Draws!P95+Draws!AB95)</f>
        <v>0</v>
      </c>
      <c r="Q116" s="18" t="n">
        <f aca="false">P116-(Draws!Q95+Draws!AC95)</f>
        <v>0</v>
      </c>
      <c r="R116" s="18" t="n">
        <f aca="false">Q116-(Draws!R95+Draws!AD95)</f>
        <v>0</v>
      </c>
      <c r="S116" s="18" t="n">
        <f aca="false">R116-(Draws!S95+Draws!AE95)</f>
        <v>0</v>
      </c>
      <c r="T116" s="18" t="n">
        <f aca="false">S116-(Draws!T95+Draws!AF95)</f>
        <v>0</v>
      </c>
      <c r="U116" s="18" t="n">
        <f aca="false">T116-(Draws!U95+Draws!AG95)</f>
        <v>0</v>
      </c>
      <c r="V116" s="18" t="n">
        <f aca="false">U116-(Draws!V95+Draws!AH95)</f>
        <v>0</v>
      </c>
      <c r="W116" s="18" t="n">
        <f aca="false">V116-(Draws!W95+Draws!AI95)</f>
        <v>0</v>
      </c>
      <c r="X116" s="18" t="n">
        <f aca="false">W116-(Draws!X95+Draws!AJ95)</f>
        <v>0</v>
      </c>
      <c r="Y116" s="18" t="n">
        <f aca="false">X116-(Draws!Y95+Draws!AK95)</f>
        <v>0</v>
      </c>
      <c r="Z116" s="18" t="n">
        <f aca="false">0-(MAX(Draws!N95-Line_cap,0)+MAX(Draws!Z95-Line_cap,0))</f>
        <v>0</v>
      </c>
      <c r="AA116" s="18" t="n">
        <f aca="false">Z116-(MAX(Draws!O95-Line_cap,0)+MAX(Draws!AA95-Line_cap,0))</f>
        <v>0</v>
      </c>
      <c r="AB116" s="18" t="n">
        <f aca="false">AA116-(MAX(Draws!P95-Line_cap,0)+MAX(Draws!AB95-Line_cap,0))</f>
        <v>0</v>
      </c>
      <c r="AC116" s="18" t="n">
        <f aca="false">AB116-(MAX(Draws!Q95-Line_cap,0)+MAX(Draws!AC95-Line_cap,0))</f>
        <v>0</v>
      </c>
      <c r="AD116" s="18" t="n">
        <f aca="false">AC116-(MAX(Draws!R95-Line_cap,0)+MAX(Draws!AD95-Line_cap,0))</f>
        <v>0</v>
      </c>
      <c r="AE116" s="18" t="n">
        <f aca="false">AD116-(MAX(Draws!S95-Line_cap,0)+MAX(Draws!AE95-Line_cap,0))</f>
        <v>0</v>
      </c>
      <c r="AF116" s="18" t="n">
        <f aca="false">AE116-(MAX(Draws!T95-Line_cap,0)+MAX(Draws!AF95-Line_cap,0))</f>
        <v>0</v>
      </c>
      <c r="AG116" s="18" t="n">
        <f aca="false">AF116-(MAX(Draws!U95-Line_cap,0)+MAX(Draws!AG95-Line_cap,0))</f>
        <v>0</v>
      </c>
      <c r="AH116" s="18" t="n">
        <f aca="false">AG116-(MAX(Draws!V95-Line_cap,0)+MAX(Draws!AH95-Line_cap,0))</f>
        <v>0</v>
      </c>
      <c r="AI116" s="18" t="n">
        <f aca="false">AH116-(MAX(Draws!W95-Line_cap,0)+MAX(Draws!AI95-Line_cap,0))</f>
        <v>0</v>
      </c>
      <c r="AJ116" s="18" t="n">
        <f aca="false">AI116-(MAX(Draws!X95-Line_cap,0)+MAX(Draws!AJ95-Line_cap,0))</f>
        <v>0</v>
      </c>
      <c r="AK116" s="18" t="n">
        <f aca="false">AJ116-(MAX(Draws!Y95-Line_cap,0)+MAX(Draws!AK95-Line_cap,0))</f>
        <v>0</v>
      </c>
      <c r="AL116" s="18" t="n">
        <f aca="false">SUMPRODUCT(MIN($B$22:$M$22+B116:M116+N116:Y116))</f>
        <v>381.956289349854</v>
      </c>
      <c r="AM116" s="18" t="n">
        <f aca="false">SUMPRODUCT(MIN($B$22:$M$22+B116:M116))</f>
        <v>381.956289349854</v>
      </c>
      <c r="AN116" s="18" t="n">
        <f aca="false">SUMPRODUCT(MIN($B$22:$M$22+N116:Y116))</f>
        <v>481.950382357786</v>
      </c>
      <c r="AO116" s="18" t="n">
        <f aca="false">SUMPRODUCT(MIN($B$22:$M$22+B116:M116+Z116:AK116))</f>
        <v>381.956289349854</v>
      </c>
      <c r="AP116" s="18" t="n">
        <f aca="false">SUMPRODUCT(MIN($B$23:$M$23+B116:M116+N116:Y116))</f>
        <v>428.829418163398</v>
      </c>
      <c r="AQ116" s="18" t="n">
        <f aca="false">SUMPRODUCT(MIN($B$23:$M$23+B116:M116+Z116:AK116))</f>
        <v>428.829418163398</v>
      </c>
      <c r="AR116" s="13" t="n">
        <f aca="false">IF(Y116&lt;0,1,0)</f>
        <v>0</v>
      </c>
    </row>
    <row r="117" customFormat="false" ht="15" hidden="false" customHeight="false" outlineLevel="0" collapsed="false">
      <c r="A117" s="13" t="n">
        <v>92</v>
      </c>
      <c r="B117" s="18" t="n">
        <f aca="false">Shock_sd*Draws!B96</f>
        <v>-81.1255408696142</v>
      </c>
      <c r="C117" s="18" t="n">
        <f aca="false">Persist_a*B117+Shock_sd*Draws!C96</f>
        <v>19.7555281411048</v>
      </c>
      <c r="D117" s="18" t="n">
        <f aca="false">Persist_a*C117+Shock_sd*Draws!D96</f>
        <v>2.50297663807549</v>
      </c>
      <c r="E117" s="18" t="n">
        <f aca="false">Persist_a*D117+Shock_sd*Draws!E96</f>
        <v>-35.1899788409011</v>
      </c>
      <c r="F117" s="18" t="n">
        <f aca="false">Persist_a*E117+Shock_sd*Draws!F96</f>
        <v>-28.4018093780807</v>
      </c>
      <c r="G117" s="18" t="n">
        <f aca="false">Persist_a*F117+Shock_sd*Draws!G96</f>
        <v>-51.4027759878722</v>
      </c>
      <c r="H117" s="18" t="n">
        <f aca="false">Persist_a*G117+Shock_sd*Draws!H96</f>
        <v>6.51267693422258</v>
      </c>
      <c r="I117" s="18" t="n">
        <f aca="false">Persist_a*H117+Shock_sd*Draws!I96</f>
        <v>52.3080767835573</v>
      </c>
      <c r="J117" s="18" t="n">
        <f aca="false">Persist_a*I117+Shock_sd*Draws!J96</f>
        <v>80.2532558948392</v>
      </c>
      <c r="K117" s="18" t="n">
        <f aca="false">Persist_a*J117+Shock_sd*Draws!K96</f>
        <v>38.0698154480309</v>
      </c>
      <c r="L117" s="18" t="n">
        <f aca="false">Persist_a*K117+Shock_sd*Draws!L96</f>
        <v>29.2597520261877</v>
      </c>
      <c r="M117" s="18" t="n">
        <f aca="false">Persist_a*L117+Shock_sd*Draws!M96</f>
        <v>-61.7622303389693</v>
      </c>
      <c r="N117" s="18" t="n">
        <f aca="false">0-(Draws!N96+Draws!Z96)</f>
        <v>0</v>
      </c>
      <c r="O117" s="18" t="n">
        <f aca="false">N117-(Draws!O96+Draws!AA96)</f>
        <v>0</v>
      </c>
      <c r="P117" s="18" t="n">
        <f aca="false">O117-(Draws!P96+Draws!AB96)</f>
        <v>0</v>
      </c>
      <c r="Q117" s="18" t="n">
        <f aca="false">P117-(Draws!Q96+Draws!AC96)</f>
        <v>0</v>
      </c>
      <c r="R117" s="18" t="n">
        <f aca="false">Q117-(Draws!R96+Draws!AD96)</f>
        <v>0</v>
      </c>
      <c r="S117" s="18" t="n">
        <f aca="false">R117-(Draws!S96+Draws!AE96)</f>
        <v>0</v>
      </c>
      <c r="T117" s="18" t="n">
        <f aca="false">S117-(Draws!T96+Draws!AF96)</f>
        <v>0</v>
      </c>
      <c r="U117" s="18" t="n">
        <f aca="false">T117-(Draws!U96+Draws!AG96)</f>
        <v>0</v>
      </c>
      <c r="V117" s="18" t="n">
        <f aca="false">U117-(Draws!V96+Draws!AH96)</f>
        <v>0</v>
      </c>
      <c r="W117" s="18" t="n">
        <f aca="false">V117-(Draws!W96+Draws!AI96)</f>
        <v>0</v>
      </c>
      <c r="X117" s="18" t="n">
        <f aca="false">W117-(Draws!X96+Draws!AJ96)</f>
        <v>0</v>
      </c>
      <c r="Y117" s="18" t="n">
        <f aca="false">X117-(Draws!Y96+Draws!AK96)</f>
        <v>-99.0027490058719</v>
      </c>
      <c r="Z117" s="18" t="n">
        <f aca="false">0-(MAX(Draws!N96-Line_cap,0)+MAX(Draws!Z96-Line_cap,0))</f>
        <v>0</v>
      </c>
      <c r="AA117" s="18" t="n">
        <f aca="false">Z117-(MAX(Draws!O96-Line_cap,0)+MAX(Draws!AA96-Line_cap,0))</f>
        <v>0</v>
      </c>
      <c r="AB117" s="18" t="n">
        <f aca="false">AA117-(MAX(Draws!P96-Line_cap,0)+MAX(Draws!AB96-Line_cap,0))</f>
        <v>0</v>
      </c>
      <c r="AC117" s="18" t="n">
        <f aca="false">AB117-(MAX(Draws!Q96-Line_cap,0)+MAX(Draws!AC96-Line_cap,0))</f>
        <v>0</v>
      </c>
      <c r="AD117" s="18" t="n">
        <f aca="false">AC117-(MAX(Draws!R96-Line_cap,0)+MAX(Draws!AD96-Line_cap,0))</f>
        <v>0</v>
      </c>
      <c r="AE117" s="18" t="n">
        <f aca="false">AD117-(MAX(Draws!S96-Line_cap,0)+MAX(Draws!AE96-Line_cap,0))</f>
        <v>0</v>
      </c>
      <c r="AF117" s="18" t="n">
        <f aca="false">AE117-(MAX(Draws!T96-Line_cap,0)+MAX(Draws!AF96-Line_cap,0))</f>
        <v>0</v>
      </c>
      <c r="AG117" s="18" t="n">
        <f aca="false">AF117-(MAX(Draws!U96-Line_cap,0)+MAX(Draws!AG96-Line_cap,0))</f>
        <v>0</v>
      </c>
      <c r="AH117" s="18" t="n">
        <f aca="false">AG117-(MAX(Draws!V96-Line_cap,0)+MAX(Draws!AH96-Line_cap,0))</f>
        <v>0</v>
      </c>
      <c r="AI117" s="18" t="n">
        <f aca="false">AH117-(MAX(Draws!W96-Line_cap,0)+MAX(Draws!AI96-Line_cap,0))</f>
        <v>0</v>
      </c>
      <c r="AJ117" s="18" t="n">
        <f aca="false">AI117-(MAX(Draws!X96-Line_cap,0)+MAX(Draws!AJ96-Line_cap,0))</f>
        <v>0</v>
      </c>
      <c r="AK117" s="18" t="n">
        <f aca="false">AJ117-(MAX(Draws!Y96-Line_cap,0)+MAX(Draws!AK96-Line_cap,0))</f>
        <v>0</v>
      </c>
      <c r="AL117" s="18" t="n">
        <f aca="false">SUMPRODUCT(MIN($B$22:$M$22+B117:M117+N117:Y117))</f>
        <v>349.659068332119</v>
      </c>
      <c r="AM117" s="18" t="n">
        <f aca="false">SUMPRODUCT(MIN($B$22:$M$22+B117:M117))</f>
        <v>431.805395650493</v>
      </c>
      <c r="AN117" s="18" t="n">
        <f aca="false">SUMPRODUCT(MIN($B$22:$M$22+N117:Y117))</f>
        <v>411.421298671088</v>
      </c>
      <c r="AO117" s="18" t="n">
        <f aca="false">SUMPRODUCT(MIN($B$22:$M$22+B117:M117+Z117:AK117))</f>
        <v>431.805395650493</v>
      </c>
      <c r="AP117" s="18" t="n">
        <f aca="false">SUMPRODUCT(MIN($B$23:$M$23+B117:M117+N117:Y117))</f>
        <v>394.784949414739</v>
      </c>
      <c r="AQ117" s="18" t="n">
        <f aca="false">SUMPRODUCT(MIN($B$23:$M$23+B117:M117+Z117:AK117))</f>
        <v>479.571141151277</v>
      </c>
      <c r="AR117" s="13" t="n">
        <f aca="false">IF(Y117&lt;0,1,0)</f>
        <v>1</v>
      </c>
    </row>
    <row r="118" customFormat="false" ht="15" hidden="false" customHeight="false" outlineLevel="0" collapsed="false">
      <c r="A118" s="13" t="n">
        <v>93</v>
      </c>
      <c r="B118" s="18" t="n">
        <f aca="false">Shock_sd*Draws!B97</f>
        <v>-24.527696511874</v>
      </c>
      <c r="C118" s="18" t="n">
        <f aca="false">Persist_a*B118+Shock_sd*Draws!C97</f>
        <v>-56.2661657360459</v>
      </c>
      <c r="D118" s="18" t="n">
        <f aca="false">Persist_a*C118+Shock_sd*Draws!D97</f>
        <v>-79.5884838452593</v>
      </c>
      <c r="E118" s="18" t="n">
        <f aca="false">Persist_a*D118+Shock_sd*Draws!E97</f>
        <v>-61.2452109316865</v>
      </c>
      <c r="F118" s="18" t="n">
        <f aca="false">Persist_a*E118+Shock_sd*Draws!F97</f>
        <v>-92.781729067482</v>
      </c>
      <c r="G118" s="18" t="n">
        <f aca="false">Persist_a*F118+Shock_sd*Draws!G97</f>
        <v>-164.109959203095</v>
      </c>
      <c r="H118" s="18" t="n">
        <f aca="false">Persist_a*G118+Shock_sd*Draws!H97</f>
        <v>-34.4355164381039</v>
      </c>
      <c r="I118" s="18" t="n">
        <f aca="false">Persist_a*H118+Shock_sd*Draws!I97</f>
        <v>-57.4221878552941</v>
      </c>
      <c r="J118" s="18" t="n">
        <f aca="false">Persist_a*I118+Shock_sd*Draws!J97</f>
        <v>-12.2583720785454</v>
      </c>
      <c r="K118" s="18" t="n">
        <f aca="false">Persist_a*J118+Shock_sd*Draws!K97</f>
        <v>-12.8953220644384</v>
      </c>
      <c r="L118" s="18" t="n">
        <f aca="false">Persist_a*K118+Shock_sd*Draws!L97</f>
        <v>57.5489367701856</v>
      </c>
      <c r="M118" s="18" t="n">
        <f aca="false">Persist_a*L118+Shock_sd*Draws!M97</f>
        <v>99.4497763412745</v>
      </c>
      <c r="N118" s="18" t="n">
        <f aca="false">0-(Draws!N97+Draws!Z97)</f>
        <v>0</v>
      </c>
      <c r="O118" s="18" t="n">
        <f aca="false">N118-(Draws!O97+Draws!AA97)</f>
        <v>0</v>
      </c>
      <c r="P118" s="18" t="n">
        <f aca="false">O118-(Draws!P97+Draws!AB97)</f>
        <v>0</v>
      </c>
      <c r="Q118" s="18" t="n">
        <f aca="false">P118-(Draws!Q97+Draws!AC97)</f>
        <v>0</v>
      </c>
      <c r="R118" s="18" t="n">
        <f aca="false">Q118-(Draws!R97+Draws!AD97)</f>
        <v>0</v>
      </c>
      <c r="S118" s="18" t="n">
        <f aca="false">R118-(Draws!S97+Draws!AE97)</f>
        <v>0</v>
      </c>
      <c r="T118" s="18" t="n">
        <f aca="false">S118-(Draws!T97+Draws!AF97)</f>
        <v>0</v>
      </c>
      <c r="U118" s="18" t="n">
        <f aca="false">T118-(Draws!U97+Draws!AG97)</f>
        <v>0</v>
      </c>
      <c r="V118" s="18" t="n">
        <f aca="false">U118-(Draws!V97+Draws!AH97)</f>
        <v>0</v>
      </c>
      <c r="W118" s="18" t="n">
        <f aca="false">V118-(Draws!W97+Draws!AI97)</f>
        <v>0</v>
      </c>
      <c r="X118" s="18" t="n">
        <f aca="false">W118-(Draws!X97+Draws!AJ97)</f>
        <v>0</v>
      </c>
      <c r="Y118" s="18" t="n">
        <f aca="false">X118-(Draws!Y97+Draws!AK97)</f>
        <v>0</v>
      </c>
      <c r="Z118" s="18" t="n">
        <f aca="false">0-(MAX(Draws!N97-Line_cap,0)+MAX(Draws!Z97-Line_cap,0))</f>
        <v>0</v>
      </c>
      <c r="AA118" s="18" t="n">
        <f aca="false">Z118-(MAX(Draws!O97-Line_cap,0)+MAX(Draws!AA97-Line_cap,0))</f>
        <v>0</v>
      </c>
      <c r="AB118" s="18" t="n">
        <f aca="false">AA118-(MAX(Draws!P97-Line_cap,0)+MAX(Draws!AB97-Line_cap,0))</f>
        <v>0</v>
      </c>
      <c r="AC118" s="18" t="n">
        <f aca="false">AB118-(MAX(Draws!Q97-Line_cap,0)+MAX(Draws!AC97-Line_cap,0))</f>
        <v>0</v>
      </c>
      <c r="AD118" s="18" t="n">
        <f aca="false">AC118-(MAX(Draws!R97-Line_cap,0)+MAX(Draws!AD97-Line_cap,0))</f>
        <v>0</v>
      </c>
      <c r="AE118" s="18" t="n">
        <f aca="false">AD118-(MAX(Draws!S97-Line_cap,0)+MAX(Draws!AE97-Line_cap,0))</f>
        <v>0</v>
      </c>
      <c r="AF118" s="18" t="n">
        <f aca="false">AE118-(MAX(Draws!T97-Line_cap,0)+MAX(Draws!AF97-Line_cap,0))</f>
        <v>0</v>
      </c>
      <c r="AG118" s="18" t="n">
        <f aca="false">AF118-(MAX(Draws!U97-Line_cap,0)+MAX(Draws!AG97-Line_cap,0))</f>
        <v>0</v>
      </c>
      <c r="AH118" s="18" t="n">
        <f aca="false">AG118-(MAX(Draws!V97-Line_cap,0)+MAX(Draws!AH97-Line_cap,0))</f>
        <v>0</v>
      </c>
      <c r="AI118" s="18" t="n">
        <f aca="false">AH118-(MAX(Draws!W97-Line_cap,0)+MAX(Draws!AI97-Line_cap,0))</f>
        <v>0</v>
      </c>
      <c r="AJ118" s="18" t="n">
        <f aca="false">AI118-(MAX(Draws!X97-Line_cap,0)+MAX(Draws!AJ97-Line_cap,0))</f>
        <v>0</v>
      </c>
      <c r="AK118" s="18" t="n">
        <f aca="false">AJ118-(MAX(Draws!Y97-Line_cap,0)+MAX(Draws!AK97-Line_cap,0))</f>
        <v>0</v>
      </c>
      <c r="AL118" s="18" t="n">
        <f aca="false">SUMPRODUCT(MIN($B$22:$M$22+B118:M118+N118:Y118))</f>
        <v>319.09821243527</v>
      </c>
      <c r="AM118" s="18" t="n">
        <f aca="false">SUMPRODUCT(MIN($B$22:$M$22+B118:M118))</f>
        <v>319.09821243527</v>
      </c>
      <c r="AN118" s="18" t="n">
        <f aca="false">SUMPRODUCT(MIN($B$22:$M$22+N118:Y118))</f>
        <v>481.950382357786</v>
      </c>
      <c r="AO118" s="18" t="n">
        <f aca="false">SUMPRODUCT(MIN($B$22:$M$22+B118:M118+Z118:AK118))</f>
        <v>319.09821243527</v>
      </c>
      <c r="AP118" s="18" t="n">
        <f aca="false">SUMPRODUCT(MIN($B$23:$M$23+B118:M118+N118:Y118))</f>
        <v>366.863957936054</v>
      </c>
      <c r="AQ118" s="18" t="n">
        <f aca="false">SUMPRODUCT(MIN($B$23:$M$23+B118:M118+Z118:AK118))</f>
        <v>366.863957936054</v>
      </c>
      <c r="AR118" s="13" t="n">
        <f aca="false">IF(Y118&lt;0,1,0)</f>
        <v>0</v>
      </c>
    </row>
    <row r="119" customFormat="false" ht="15" hidden="false" customHeight="false" outlineLevel="0" collapsed="false">
      <c r="A119" s="13" t="n">
        <v>94</v>
      </c>
      <c r="B119" s="18" t="n">
        <f aca="false">Shock_sd*Draws!B98</f>
        <v>7.99395174189899</v>
      </c>
      <c r="C119" s="18" t="n">
        <f aca="false">Persist_a*B119+Shock_sd*Draws!C98</f>
        <v>-66.8747978953109</v>
      </c>
      <c r="D119" s="18" t="n">
        <f aca="false">Persist_a*C119+Shock_sd*Draws!D98</f>
        <v>-29.6703467295708</v>
      </c>
      <c r="E119" s="18" t="n">
        <f aca="false">Persist_a*D119+Shock_sd*Draws!E98</f>
        <v>-68.7769776290935</v>
      </c>
      <c r="F119" s="18" t="n">
        <f aca="false">Persist_a*E119+Shock_sd*Draws!F98</f>
        <v>-127.570881179467</v>
      </c>
      <c r="G119" s="18" t="n">
        <f aca="false">Persist_a*F119+Shock_sd*Draws!G98</f>
        <v>-94.2863536050314</v>
      </c>
      <c r="H119" s="18" t="n">
        <f aca="false">Persist_a*G119+Shock_sd*Draws!H98</f>
        <v>-102.563796328165</v>
      </c>
      <c r="I119" s="18" t="n">
        <f aca="false">Persist_a*H119+Shock_sd*Draws!I98</f>
        <v>-70.5238170065532</v>
      </c>
      <c r="J119" s="18" t="n">
        <f aca="false">Persist_a*I119+Shock_sd*Draws!J98</f>
        <v>38.3441541357286</v>
      </c>
      <c r="K119" s="18" t="n">
        <f aca="false">Persist_a*J119+Shock_sd*Draws!K98</f>
        <v>-33.1903350871013</v>
      </c>
      <c r="L119" s="18" t="n">
        <f aca="false">Persist_a*K119+Shock_sd*Draws!L98</f>
        <v>-4.78961028005352</v>
      </c>
      <c r="M119" s="18" t="n">
        <f aca="false">Persist_a*L119+Shock_sd*Draws!M98</f>
        <v>-176.454269327321</v>
      </c>
      <c r="N119" s="18" t="n">
        <f aca="false">0-(Draws!N98+Draws!Z98)</f>
        <v>0</v>
      </c>
      <c r="O119" s="18" t="n">
        <f aca="false">N119-(Draws!O98+Draws!AA98)</f>
        <v>0</v>
      </c>
      <c r="P119" s="18" t="n">
        <f aca="false">O119-(Draws!P98+Draws!AB98)</f>
        <v>0</v>
      </c>
      <c r="Q119" s="18" t="n">
        <f aca="false">P119-(Draws!Q98+Draws!AC98)</f>
        <v>0</v>
      </c>
      <c r="R119" s="18" t="n">
        <f aca="false">Q119-(Draws!R98+Draws!AD98)</f>
        <v>0</v>
      </c>
      <c r="S119" s="18" t="n">
        <f aca="false">R119-(Draws!S98+Draws!AE98)</f>
        <v>0</v>
      </c>
      <c r="T119" s="18" t="n">
        <f aca="false">S119-(Draws!T98+Draws!AF98)</f>
        <v>0</v>
      </c>
      <c r="U119" s="18" t="n">
        <f aca="false">T119-(Draws!U98+Draws!AG98)</f>
        <v>0</v>
      </c>
      <c r="V119" s="18" t="n">
        <f aca="false">U119-(Draws!V98+Draws!AH98)</f>
        <v>0</v>
      </c>
      <c r="W119" s="18" t="n">
        <f aca="false">V119-(Draws!W98+Draws!AI98)</f>
        <v>0</v>
      </c>
      <c r="X119" s="18" t="n">
        <f aca="false">W119-(Draws!X98+Draws!AJ98)</f>
        <v>0</v>
      </c>
      <c r="Y119" s="18" t="n">
        <f aca="false">X119-(Draws!Y98+Draws!AK98)</f>
        <v>0</v>
      </c>
      <c r="Z119" s="18" t="n">
        <f aca="false">0-(MAX(Draws!N98-Line_cap,0)+MAX(Draws!Z98-Line_cap,0))</f>
        <v>0</v>
      </c>
      <c r="AA119" s="18" t="n">
        <f aca="false">Z119-(MAX(Draws!O98-Line_cap,0)+MAX(Draws!AA98-Line_cap,0))</f>
        <v>0</v>
      </c>
      <c r="AB119" s="18" t="n">
        <f aca="false">AA119-(MAX(Draws!P98-Line_cap,0)+MAX(Draws!AB98-Line_cap,0))</f>
        <v>0</v>
      </c>
      <c r="AC119" s="18" t="n">
        <f aca="false">AB119-(MAX(Draws!Q98-Line_cap,0)+MAX(Draws!AC98-Line_cap,0))</f>
        <v>0</v>
      </c>
      <c r="AD119" s="18" t="n">
        <f aca="false">AC119-(MAX(Draws!R98-Line_cap,0)+MAX(Draws!AD98-Line_cap,0))</f>
        <v>0</v>
      </c>
      <c r="AE119" s="18" t="n">
        <f aca="false">AD119-(MAX(Draws!S98-Line_cap,0)+MAX(Draws!AE98-Line_cap,0))</f>
        <v>0</v>
      </c>
      <c r="AF119" s="18" t="n">
        <f aca="false">AE119-(MAX(Draws!T98-Line_cap,0)+MAX(Draws!AF98-Line_cap,0))</f>
        <v>0</v>
      </c>
      <c r="AG119" s="18" t="n">
        <f aca="false">AF119-(MAX(Draws!U98-Line_cap,0)+MAX(Draws!AG98-Line_cap,0))</f>
        <v>0</v>
      </c>
      <c r="AH119" s="18" t="n">
        <f aca="false">AG119-(MAX(Draws!V98-Line_cap,0)+MAX(Draws!AH98-Line_cap,0))</f>
        <v>0</v>
      </c>
      <c r="AI119" s="18" t="n">
        <f aca="false">AH119-(MAX(Draws!W98-Line_cap,0)+MAX(Draws!AI98-Line_cap,0))</f>
        <v>0</v>
      </c>
      <c r="AJ119" s="18" t="n">
        <f aca="false">AI119-(MAX(Draws!X98-Line_cap,0)+MAX(Draws!AJ98-Line_cap,0))</f>
        <v>0</v>
      </c>
      <c r="AK119" s="18" t="n">
        <f aca="false">AJ119-(MAX(Draws!Y98-Line_cap,0)+MAX(Draws!AK98-Line_cap,0))</f>
        <v>0</v>
      </c>
      <c r="AL119" s="18" t="n">
        <f aca="false">SUMPRODUCT(MIN($B$22:$M$22+B119:M119+N119:Y119))</f>
        <v>333.96977834964</v>
      </c>
      <c r="AM119" s="18" t="n">
        <f aca="false">SUMPRODUCT(MIN($B$22:$M$22+B119:M119))</f>
        <v>333.96977834964</v>
      </c>
      <c r="AN119" s="18" t="n">
        <f aca="false">SUMPRODUCT(MIN($B$22:$M$22+N119:Y119))</f>
        <v>481.950382357786</v>
      </c>
      <c r="AO119" s="18" t="n">
        <f aca="false">SUMPRODUCT(MIN($B$22:$M$22+B119:M119+Z119:AK119))</f>
        <v>333.96977834964</v>
      </c>
      <c r="AP119" s="18" t="n">
        <f aca="false">SUMPRODUCT(MIN($B$23:$M$23+B119:M119+N119:Y119))</f>
        <v>379.09565943226</v>
      </c>
      <c r="AQ119" s="18" t="n">
        <f aca="false">SUMPRODUCT(MIN($B$23:$M$23+B119:M119+Z119:AK119))</f>
        <v>379.09565943226</v>
      </c>
      <c r="AR119" s="13" t="n">
        <f aca="false">IF(Y119&lt;0,1,0)</f>
        <v>0</v>
      </c>
    </row>
    <row r="120" customFormat="false" ht="15" hidden="false" customHeight="false" outlineLevel="0" collapsed="false">
      <c r="A120" s="13" t="n">
        <v>95</v>
      </c>
      <c r="B120" s="18" t="n">
        <f aca="false">Shock_sd*Draws!B99</f>
        <v>-62.5403080001549</v>
      </c>
      <c r="C120" s="18" t="n">
        <f aca="false">Persist_a*B120+Shock_sd*Draws!C99</f>
        <v>7.98002913245712</v>
      </c>
      <c r="D120" s="18" t="n">
        <f aca="false">Persist_a*C120+Shock_sd*Draws!D99</f>
        <v>-21.4733660827375</v>
      </c>
      <c r="E120" s="18" t="n">
        <f aca="false">Persist_a*D120+Shock_sd*Draws!E99</f>
        <v>5.98667513889819</v>
      </c>
      <c r="F120" s="18" t="n">
        <f aca="false">Persist_a*E120+Shock_sd*Draws!F99</f>
        <v>50.5059547708319</v>
      </c>
      <c r="G120" s="18" t="n">
        <f aca="false">Persist_a*F120+Shock_sd*Draws!G99</f>
        <v>-55.579136596832</v>
      </c>
      <c r="H120" s="18" t="n">
        <f aca="false">Persist_a*G120+Shock_sd*Draws!H99</f>
        <v>-12.1790675291459</v>
      </c>
      <c r="I120" s="18" t="n">
        <f aca="false">Persist_a*H120+Shock_sd*Draws!I99</f>
        <v>-4.47665533980917</v>
      </c>
      <c r="J120" s="18" t="n">
        <f aca="false">Persist_a*I120+Shock_sd*Draws!J99</f>
        <v>-39.2803790323693</v>
      </c>
      <c r="K120" s="18" t="n">
        <f aca="false">Persist_a*J120+Shock_sd*Draws!K99</f>
        <v>-108.846109525176</v>
      </c>
      <c r="L120" s="18" t="n">
        <f aca="false">Persist_a*K120+Shock_sd*Draws!L99</f>
        <v>-80.9881966735898</v>
      </c>
      <c r="M120" s="18" t="n">
        <f aca="false">Persist_a*L120+Shock_sd*Draws!M99</f>
        <v>-4.79656086360457</v>
      </c>
      <c r="N120" s="18" t="n">
        <f aca="false">0-(Draws!N99+Draws!Z99)</f>
        <v>0</v>
      </c>
      <c r="O120" s="18" t="n">
        <f aca="false">N120-(Draws!O99+Draws!AA99)</f>
        <v>0</v>
      </c>
      <c r="P120" s="18" t="n">
        <f aca="false">O120-(Draws!P99+Draws!AB99)</f>
        <v>0</v>
      </c>
      <c r="Q120" s="18" t="n">
        <f aca="false">P120-(Draws!Q99+Draws!AC99)</f>
        <v>0</v>
      </c>
      <c r="R120" s="18" t="n">
        <f aca="false">Q120-(Draws!R99+Draws!AD99)</f>
        <v>0</v>
      </c>
      <c r="S120" s="18" t="n">
        <f aca="false">R120-(Draws!S99+Draws!AE99)</f>
        <v>0</v>
      </c>
      <c r="T120" s="18" t="n">
        <f aca="false">S120-(Draws!T99+Draws!AF99)</f>
        <v>-232.312234031886</v>
      </c>
      <c r="U120" s="18" t="n">
        <f aca="false">T120-(Draws!U99+Draws!AG99)</f>
        <v>-232.312234031886</v>
      </c>
      <c r="V120" s="18" t="n">
        <f aca="false">U120-(Draws!V99+Draws!AH99)</f>
        <v>-232.312234031886</v>
      </c>
      <c r="W120" s="18" t="n">
        <f aca="false">V120-(Draws!W99+Draws!AI99)</f>
        <v>-232.312234031886</v>
      </c>
      <c r="X120" s="18" t="n">
        <f aca="false">W120-(Draws!X99+Draws!AJ99)</f>
        <v>-232.312234031886</v>
      </c>
      <c r="Y120" s="18" t="n">
        <f aca="false">X120-(Draws!Y99+Draws!AK99)</f>
        <v>-232.312234031886</v>
      </c>
      <c r="Z120" s="18" t="n">
        <f aca="false">0-(MAX(Draws!N99-Line_cap,0)+MAX(Draws!Z99-Line_cap,0))</f>
        <v>0</v>
      </c>
      <c r="AA120" s="18" t="n">
        <f aca="false">Z120-(MAX(Draws!O99-Line_cap,0)+MAX(Draws!AA99-Line_cap,0))</f>
        <v>0</v>
      </c>
      <c r="AB120" s="18" t="n">
        <f aca="false">AA120-(MAX(Draws!P99-Line_cap,0)+MAX(Draws!AB99-Line_cap,0))</f>
        <v>0</v>
      </c>
      <c r="AC120" s="18" t="n">
        <f aca="false">AB120-(MAX(Draws!Q99-Line_cap,0)+MAX(Draws!AC99-Line_cap,0))</f>
        <v>0</v>
      </c>
      <c r="AD120" s="18" t="n">
        <f aca="false">AC120-(MAX(Draws!R99-Line_cap,0)+MAX(Draws!AD99-Line_cap,0))</f>
        <v>0</v>
      </c>
      <c r="AE120" s="18" t="n">
        <f aca="false">AD120-(MAX(Draws!S99-Line_cap,0)+MAX(Draws!AE99-Line_cap,0))</f>
        <v>0</v>
      </c>
      <c r="AF120" s="18" t="n">
        <f aca="false">AE120-(MAX(Draws!T99-Line_cap,0)+MAX(Draws!AF99-Line_cap,0))</f>
        <v>-132.312234031886</v>
      </c>
      <c r="AG120" s="18" t="n">
        <f aca="false">AF120-(MAX(Draws!U99-Line_cap,0)+MAX(Draws!AG99-Line_cap,0))</f>
        <v>-132.312234031886</v>
      </c>
      <c r="AH120" s="18" t="n">
        <f aca="false">AG120-(MAX(Draws!V99-Line_cap,0)+MAX(Draws!AH99-Line_cap,0))</f>
        <v>-132.312234031886</v>
      </c>
      <c r="AI120" s="18" t="n">
        <f aca="false">AH120-(MAX(Draws!W99-Line_cap,0)+MAX(Draws!AI99-Line_cap,0))</f>
        <v>-132.312234031886</v>
      </c>
      <c r="AJ120" s="18" t="n">
        <f aca="false">AI120-(MAX(Draws!X99-Line_cap,0)+MAX(Draws!AJ99-Line_cap,0))</f>
        <v>-132.312234031886</v>
      </c>
      <c r="AK120" s="18" t="n">
        <f aca="false">AJ120-(MAX(Draws!Y99-Line_cap,0)+MAX(Draws!AK99-Line_cap,0))</f>
        <v>-132.312234031886</v>
      </c>
      <c r="AL120" s="18" t="n">
        <f aca="false">SUMPRODUCT(MIN($B$22:$M$22+B120:M120+N120:Y120))</f>
        <v>153.227352252363</v>
      </c>
      <c r="AM120" s="18" t="n">
        <f aca="false">SUMPRODUCT(MIN($B$22:$M$22+B120:M120))</f>
        <v>385.539586284248</v>
      </c>
      <c r="AN120" s="18" t="n">
        <f aca="false">SUMPRODUCT(MIN($B$22:$M$22+N120:Y120))</f>
        <v>249.6381483259</v>
      </c>
      <c r="AO120" s="18" t="n">
        <f aca="false">SUMPRODUCT(MIN($B$22:$M$22+B120:M120+Z120:AK120))</f>
        <v>253.227352252363</v>
      </c>
      <c r="AP120" s="18" t="n">
        <f aca="false">SUMPRODUCT(MIN($B$23:$M$23+B120:M120+N120:Y120))</f>
        <v>201.51300080279</v>
      </c>
      <c r="AQ120" s="18" t="n">
        <f aca="false">SUMPRODUCT(MIN($B$23:$M$23+B120:M120+Z120:AK120))</f>
        <v>301.51300080279</v>
      </c>
      <c r="AR120" s="13" t="n">
        <f aca="false">IF(Y120&lt;0,1,0)</f>
        <v>1</v>
      </c>
    </row>
    <row r="121" customFormat="false" ht="15" hidden="false" customHeight="false" outlineLevel="0" collapsed="false">
      <c r="A121" s="13" t="n">
        <v>96</v>
      </c>
      <c r="B121" s="18" t="n">
        <f aca="false">Shock_sd*Draws!B100</f>
        <v>3.69482547833523</v>
      </c>
      <c r="C121" s="18" t="n">
        <f aca="false">Persist_a*B121+Shock_sd*Draws!C100</f>
        <v>-39.5742302950213</v>
      </c>
      <c r="D121" s="18" t="n">
        <f aca="false">Persist_a*C121+Shock_sd*Draws!D100</f>
        <v>103.576568371669</v>
      </c>
      <c r="E121" s="18" t="n">
        <f aca="false">Persist_a*D121+Shock_sd*Draws!E100</f>
        <v>127.885688411306</v>
      </c>
      <c r="F121" s="18" t="n">
        <f aca="false">Persist_a*E121+Shock_sd*Draws!F100</f>
        <v>117.296039205229</v>
      </c>
      <c r="G121" s="18" t="n">
        <f aca="false">Persist_a*F121+Shock_sd*Draws!G100</f>
        <v>125.838679727408</v>
      </c>
      <c r="H121" s="18" t="n">
        <f aca="false">Persist_a*G121+Shock_sd*Draws!H100</f>
        <v>-10.6757726982787</v>
      </c>
      <c r="I121" s="18" t="n">
        <f aca="false">Persist_a*H121+Shock_sd*Draws!I100</f>
        <v>-41.5051004058412</v>
      </c>
      <c r="J121" s="18" t="n">
        <f aca="false">Persist_a*I121+Shock_sd*Draws!J100</f>
        <v>-47.0810881788638</v>
      </c>
      <c r="K121" s="18" t="n">
        <f aca="false">Persist_a*J121+Shock_sd*Draws!K100</f>
        <v>-111.75583485983</v>
      </c>
      <c r="L121" s="18" t="n">
        <f aca="false">Persist_a*K121+Shock_sd*Draws!L100</f>
        <v>-144.380606920798</v>
      </c>
      <c r="M121" s="18" t="n">
        <f aca="false">Persist_a*L121+Shock_sd*Draws!M100</f>
        <v>-60.8051881788899</v>
      </c>
      <c r="N121" s="18" t="n">
        <f aca="false">0-(Draws!N100+Draws!Z100)</f>
        <v>0</v>
      </c>
      <c r="O121" s="18" t="n">
        <f aca="false">N121-(Draws!O100+Draws!AA100)</f>
        <v>0</v>
      </c>
      <c r="P121" s="18" t="n">
        <f aca="false">O121-(Draws!P100+Draws!AB100)</f>
        <v>0</v>
      </c>
      <c r="Q121" s="18" t="n">
        <f aca="false">P121-(Draws!Q100+Draws!AC100)</f>
        <v>0</v>
      </c>
      <c r="R121" s="18" t="n">
        <f aca="false">Q121-(Draws!R100+Draws!AD100)</f>
        <v>0</v>
      </c>
      <c r="S121" s="18" t="n">
        <f aca="false">R121-(Draws!S100+Draws!AE100)</f>
        <v>0</v>
      </c>
      <c r="T121" s="18" t="n">
        <f aca="false">S121-(Draws!T100+Draws!AF100)</f>
        <v>0</v>
      </c>
      <c r="U121" s="18" t="n">
        <f aca="false">T121-(Draws!U100+Draws!AG100)</f>
        <v>0</v>
      </c>
      <c r="V121" s="18" t="n">
        <f aca="false">U121-(Draws!V100+Draws!AH100)</f>
        <v>0</v>
      </c>
      <c r="W121" s="18" t="n">
        <f aca="false">V121-(Draws!W100+Draws!AI100)</f>
        <v>0</v>
      </c>
      <c r="X121" s="18" t="n">
        <f aca="false">W121-(Draws!X100+Draws!AJ100)</f>
        <v>0</v>
      </c>
      <c r="Y121" s="18" t="n">
        <f aca="false">X121-(Draws!Y100+Draws!AK100)</f>
        <v>0</v>
      </c>
      <c r="Z121" s="18" t="n">
        <f aca="false">0-(MAX(Draws!N100-Line_cap,0)+MAX(Draws!Z100-Line_cap,0))</f>
        <v>0</v>
      </c>
      <c r="AA121" s="18" t="n">
        <f aca="false">Z121-(MAX(Draws!O100-Line_cap,0)+MAX(Draws!AA100-Line_cap,0))</f>
        <v>0</v>
      </c>
      <c r="AB121" s="18" t="n">
        <f aca="false">AA121-(MAX(Draws!P100-Line_cap,0)+MAX(Draws!AB100-Line_cap,0))</f>
        <v>0</v>
      </c>
      <c r="AC121" s="18" t="n">
        <f aca="false">AB121-(MAX(Draws!Q100-Line_cap,0)+MAX(Draws!AC100-Line_cap,0))</f>
        <v>0</v>
      </c>
      <c r="AD121" s="18" t="n">
        <f aca="false">AC121-(MAX(Draws!R100-Line_cap,0)+MAX(Draws!AD100-Line_cap,0))</f>
        <v>0</v>
      </c>
      <c r="AE121" s="18" t="n">
        <f aca="false">AD121-(MAX(Draws!S100-Line_cap,0)+MAX(Draws!AE100-Line_cap,0))</f>
        <v>0</v>
      </c>
      <c r="AF121" s="18" t="n">
        <f aca="false">AE121-(MAX(Draws!T100-Line_cap,0)+MAX(Draws!AF100-Line_cap,0))</f>
        <v>0</v>
      </c>
      <c r="AG121" s="18" t="n">
        <f aca="false">AF121-(MAX(Draws!U100-Line_cap,0)+MAX(Draws!AG100-Line_cap,0))</f>
        <v>0</v>
      </c>
      <c r="AH121" s="18" t="n">
        <f aca="false">AG121-(MAX(Draws!V100-Line_cap,0)+MAX(Draws!AH100-Line_cap,0))</f>
        <v>0</v>
      </c>
      <c r="AI121" s="18" t="n">
        <f aca="false">AH121-(MAX(Draws!W100-Line_cap,0)+MAX(Draws!AI100-Line_cap,0))</f>
        <v>0</v>
      </c>
      <c r="AJ121" s="18" t="n">
        <f aca="false">AI121-(MAX(Draws!X100-Line_cap,0)+MAX(Draws!AJ100-Line_cap,0))</f>
        <v>0</v>
      </c>
      <c r="AK121" s="18" t="n">
        <f aca="false">AJ121-(MAX(Draws!Y100-Line_cap,0)+MAX(Draws!AK100-Line_cap,0))</f>
        <v>0</v>
      </c>
      <c r="AL121" s="18" t="n">
        <f aca="false">SUMPRODUCT(MIN($B$22:$M$22+B121:M121+N121:Y121))</f>
        <v>357.547340643583</v>
      </c>
      <c r="AM121" s="18" t="n">
        <f aca="false">SUMPRODUCT(MIN($B$22:$M$22+B121:M121))</f>
        <v>357.547340643583</v>
      </c>
      <c r="AN121" s="18" t="n">
        <f aca="false">SUMPRODUCT(MIN($B$22:$M$22+N121:Y121))</f>
        <v>481.950382357786</v>
      </c>
      <c r="AO121" s="18" t="n">
        <f aca="false">SUMPRODUCT(MIN($B$22:$M$22+B121:M121+Z121:AK121))</f>
        <v>357.547340643583</v>
      </c>
      <c r="AP121" s="18" t="n">
        <f aca="false">SUMPRODUCT(MIN($B$23:$M$23+B121:M121+N121:Y121))</f>
        <v>404.420469457127</v>
      </c>
      <c r="AQ121" s="18" t="n">
        <f aca="false">SUMPRODUCT(MIN($B$23:$M$23+B121:M121+Z121:AK121))</f>
        <v>404.420469457127</v>
      </c>
      <c r="AR121" s="13" t="n">
        <f aca="false">IF(Y121&lt;0,1,0)</f>
        <v>0</v>
      </c>
    </row>
    <row r="122" customFormat="false" ht="15" hidden="false" customHeight="false" outlineLevel="0" collapsed="false">
      <c r="A122" s="13" t="n">
        <v>97</v>
      </c>
      <c r="B122" s="18" t="n">
        <f aca="false">Shock_sd*Draws!B101</f>
        <v>33.1646939478922</v>
      </c>
      <c r="C122" s="18" t="n">
        <f aca="false">Persist_a*B122+Shock_sd*Draws!C101</f>
        <v>75.4979074723555</v>
      </c>
      <c r="D122" s="18" t="n">
        <f aca="false">Persist_a*C122+Shock_sd*Draws!D101</f>
        <v>-28.9175318435011</v>
      </c>
      <c r="E122" s="18" t="n">
        <f aca="false">Persist_a*D122+Shock_sd*Draws!E101</f>
        <v>37.8538693085131</v>
      </c>
      <c r="F122" s="18" t="n">
        <f aca="false">Persist_a*E122+Shock_sd*Draws!F101</f>
        <v>125.337429982423</v>
      </c>
      <c r="G122" s="18" t="n">
        <f aca="false">Persist_a*F122+Shock_sd*Draws!G101</f>
        <v>118.916501415921</v>
      </c>
      <c r="H122" s="18" t="n">
        <f aca="false">Persist_a*G122+Shock_sd*Draws!H101</f>
        <v>126.091123018503</v>
      </c>
      <c r="I122" s="18" t="n">
        <f aca="false">Persist_a*H122+Shock_sd*Draws!I101</f>
        <v>137.835990946021</v>
      </c>
      <c r="J122" s="18" t="n">
        <f aca="false">Persist_a*I122+Shock_sd*Draws!J101</f>
        <v>133.762902669269</v>
      </c>
      <c r="K122" s="18" t="n">
        <f aca="false">Persist_a*J122+Shock_sd*Draws!K101</f>
        <v>15.8720146485959</v>
      </c>
      <c r="L122" s="18" t="n">
        <f aca="false">Persist_a*K122+Shock_sd*Draws!L101</f>
        <v>8.79396052412973</v>
      </c>
      <c r="M122" s="18" t="n">
        <f aca="false">Persist_a*L122+Shock_sd*Draws!M101</f>
        <v>51.6516977997331</v>
      </c>
      <c r="N122" s="18" t="n">
        <f aca="false">0-(Draws!N101+Draws!Z101)</f>
        <v>0</v>
      </c>
      <c r="O122" s="18" t="n">
        <f aca="false">N122-(Draws!O101+Draws!AA101)</f>
        <v>0</v>
      </c>
      <c r="P122" s="18" t="n">
        <f aca="false">O122-(Draws!P101+Draws!AB101)</f>
        <v>0</v>
      </c>
      <c r="Q122" s="18" t="n">
        <f aca="false">P122-(Draws!Q101+Draws!AC101)</f>
        <v>0</v>
      </c>
      <c r="R122" s="18" t="n">
        <f aca="false">Q122-(Draws!R101+Draws!AD101)</f>
        <v>0</v>
      </c>
      <c r="S122" s="18" t="n">
        <f aca="false">R122-(Draws!S101+Draws!AE101)</f>
        <v>0</v>
      </c>
      <c r="T122" s="18" t="n">
        <f aca="false">S122-(Draws!T101+Draws!AF101)</f>
        <v>0</v>
      </c>
      <c r="U122" s="18" t="n">
        <f aca="false">T122-(Draws!U101+Draws!AG101)</f>
        <v>0</v>
      </c>
      <c r="V122" s="18" t="n">
        <f aca="false">U122-(Draws!V101+Draws!AH101)</f>
        <v>0</v>
      </c>
      <c r="W122" s="18" t="n">
        <f aca="false">V122-(Draws!W101+Draws!AI101)</f>
        <v>0</v>
      </c>
      <c r="X122" s="18" t="n">
        <f aca="false">W122-(Draws!X101+Draws!AJ101)</f>
        <v>0</v>
      </c>
      <c r="Y122" s="18" t="n">
        <f aca="false">X122-(Draws!Y101+Draws!AK101)</f>
        <v>0</v>
      </c>
      <c r="Z122" s="18" t="n">
        <f aca="false">0-(MAX(Draws!N101-Line_cap,0)+MAX(Draws!Z101-Line_cap,0))</f>
        <v>0</v>
      </c>
      <c r="AA122" s="18" t="n">
        <f aca="false">Z122-(MAX(Draws!O101-Line_cap,0)+MAX(Draws!AA101-Line_cap,0))</f>
        <v>0</v>
      </c>
      <c r="AB122" s="18" t="n">
        <f aca="false">AA122-(MAX(Draws!P101-Line_cap,0)+MAX(Draws!AB101-Line_cap,0))</f>
        <v>0</v>
      </c>
      <c r="AC122" s="18" t="n">
        <f aca="false">AB122-(MAX(Draws!Q101-Line_cap,0)+MAX(Draws!AC101-Line_cap,0))</f>
        <v>0</v>
      </c>
      <c r="AD122" s="18" t="n">
        <f aca="false">AC122-(MAX(Draws!R101-Line_cap,0)+MAX(Draws!AD101-Line_cap,0))</f>
        <v>0</v>
      </c>
      <c r="AE122" s="18" t="n">
        <f aca="false">AD122-(MAX(Draws!S101-Line_cap,0)+MAX(Draws!AE101-Line_cap,0))</f>
        <v>0</v>
      </c>
      <c r="AF122" s="18" t="n">
        <f aca="false">AE122-(MAX(Draws!T101-Line_cap,0)+MAX(Draws!AF101-Line_cap,0))</f>
        <v>0</v>
      </c>
      <c r="AG122" s="18" t="n">
        <f aca="false">AF122-(MAX(Draws!U101-Line_cap,0)+MAX(Draws!AG101-Line_cap,0))</f>
        <v>0</v>
      </c>
      <c r="AH122" s="18" t="n">
        <f aca="false">AG122-(MAX(Draws!V101-Line_cap,0)+MAX(Draws!AH101-Line_cap,0))</f>
        <v>0</v>
      </c>
      <c r="AI122" s="18" t="n">
        <f aca="false">AH122-(MAX(Draws!W101-Line_cap,0)+MAX(Draws!AI101-Line_cap,0))</f>
        <v>0</v>
      </c>
      <c r="AJ122" s="18" t="n">
        <f aca="false">AI122-(MAX(Draws!X101-Line_cap,0)+MAX(Draws!AJ101-Line_cap,0))</f>
        <v>0</v>
      </c>
      <c r="AK122" s="18" t="n">
        <f aca="false">AJ122-(MAX(Draws!Y101-Line_cap,0)+MAX(Draws!AK101-Line_cap,0))</f>
        <v>0</v>
      </c>
      <c r="AL122" s="18" t="n">
        <f aca="false">SUMPRODUCT(MIN($B$22:$M$22+B122:M122+N122:Y122))</f>
        <v>486.63665481864</v>
      </c>
      <c r="AM122" s="18" t="n">
        <f aca="false">SUMPRODUCT(MIN($B$22:$M$22+B122:M122))</f>
        <v>486.63665481864</v>
      </c>
      <c r="AN122" s="18" t="n">
        <f aca="false">SUMPRODUCT(MIN($B$22:$M$22+N122:Y122))</f>
        <v>481.950382357786</v>
      </c>
      <c r="AO122" s="18" t="n">
        <f aca="false">SUMPRODUCT(MIN($B$22:$M$22+B122:M122+Z122:AK122))</f>
        <v>486.63665481864</v>
      </c>
      <c r="AP122" s="18" t="n">
        <f aca="false">SUMPRODUCT(MIN($B$23:$M$23+B122:M122+N122:Y122))</f>
        <v>521.386029626879</v>
      </c>
      <c r="AQ122" s="18" t="n">
        <f aca="false">SUMPRODUCT(MIN($B$23:$M$23+B122:M122+Z122:AK122))</f>
        <v>521.386029626879</v>
      </c>
      <c r="AR122" s="13" t="n">
        <f aca="false">IF(Y122&lt;0,1,0)</f>
        <v>0</v>
      </c>
    </row>
    <row r="123" customFormat="false" ht="15" hidden="false" customHeight="false" outlineLevel="0" collapsed="false">
      <c r="A123" s="13" t="n">
        <v>98</v>
      </c>
      <c r="B123" s="18" t="n">
        <f aca="false">Shock_sd*Draws!B102</f>
        <v>-15.337997034856</v>
      </c>
      <c r="C123" s="18" t="n">
        <f aca="false">Persist_a*B123+Shock_sd*Draws!C102</f>
        <v>31.8717996610092</v>
      </c>
      <c r="D123" s="18" t="n">
        <f aca="false">Persist_a*C123+Shock_sd*Draws!D102</f>
        <v>1.42567610645943</v>
      </c>
      <c r="E123" s="18" t="n">
        <f aca="false">Persist_a*D123+Shock_sd*Draws!E102</f>
        <v>-35.1992991538691</v>
      </c>
      <c r="F123" s="18" t="n">
        <f aca="false">Persist_a*E123+Shock_sd*Draws!F102</f>
        <v>17.8075870945451</v>
      </c>
      <c r="G123" s="18" t="n">
        <f aca="false">Persist_a*F123+Shock_sd*Draws!G102</f>
        <v>-13.7971710257477</v>
      </c>
      <c r="H123" s="18" t="n">
        <f aca="false">Persist_a*G123+Shock_sd*Draws!H102</f>
        <v>30.4809050732308</v>
      </c>
      <c r="I123" s="18" t="n">
        <f aca="false">Persist_a*H123+Shock_sd*Draws!I102</f>
        <v>31.4114061149251</v>
      </c>
      <c r="J123" s="18" t="n">
        <f aca="false">Persist_a*I123+Shock_sd*Draws!J102</f>
        <v>-85.7955750319859</v>
      </c>
      <c r="K123" s="18" t="n">
        <f aca="false">Persist_a*J123+Shock_sd*Draws!K102</f>
        <v>-85.8244595091145</v>
      </c>
      <c r="L123" s="18" t="n">
        <f aca="false">Persist_a*K123+Shock_sd*Draws!L102</f>
        <v>-57.7653395076117</v>
      </c>
      <c r="M123" s="18" t="n">
        <f aca="false">Persist_a*L123+Shock_sd*Draws!M102</f>
        <v>-22.1095895881452</v>
      </c>
      <c r="N123" s="18" t="n">
        <f aca="false">0-(Draws!N102+Draws!Z102)</f>
        <v>0</v>
      </c>
      <c r="O123" s="18" t="n">
        <f aca="false">N123-(Draws!O102+Draws!AA102)</f>
        <v>-150.628511176617</v>
      </c>
      <c r="P123" s="18" t="n">
        <f aca="false">O123-(Draws!P102+Draws!AB102)</f>
        <v>-150.628511176617</v>
      </c>
      <c r="Q123" s="18" t="n">
        <f aca="false">P123-(Draws!Q102+Draws!AC102)</f>
        <v>-150.628511176617</v>
      </c>
      <c r="R123" s="18" t="n">
        <f aca="false">Q123-(Draws!R102+Draws!AD102)</f>
        <v>-150.628511176617</v>
      </c>
      <c r="S123" s="18" t="n">
        <f aca="false">R123-(Draws!S102+Draws!AE102)</f>
        <v>-150.628511176617</v>
      </c>
      <c r="T123" s="18" t="n">
        <f aca="false">S123-(Draws!T102+Draws!AF102)</f>
        <v>-150.628511176617</v>
      </c>
      <c r="U123" s="18" t="n">
        <f aca="false">T123-(Draws!U102+Draws!AG102)</f>
        <v>-150.628511176617</v>
      </c>
      <c r="V123" s="18" t="n">
        <f aca="false">U123-(Draws!V102+Draws!AH102)</f>
        <v>-150.628511176617</v>
      </c>
      <c r="W123" s="18" t="n">
        <f aca="false">V123-(Draws!W102+Draws!AI102)</f>
        <v>-150.628511176617</v>
      </c>
      <c r="X123" s="18" t="n">
        <f aca="false">W123-(Draws!X102+Draws!AJ102)</f>
        <v>-150.628511176617</v>
      </c>
      <c r="Y123" s="18" t="n">
        <f aca="false">X123-(Draws!Y102+Draws!AK102)</f>
        <v>-150.628511176617</v>
      </c>
      <c r="Z123" s="18" t="n">
        <f aca="false">0-(MAX(Draws!N102-Line_cap,0)+MAX(Draws!Z102-Line_cap,0))</f>
        <v>0</v>
      </c>
      <c r="AA123" s="18" t="n">
        <f aca="false">Z123-(MAX(Draws!O102-Line_cap,0)+MAX(Draws!AA102-Line_cap,0))</f>
        <v>-50.6285111766171</v>
      </c>
      <c r="AB123" s="18" t="n">
        <f aca="false">AA123-(MAX(Draws!P102-Line_cap,0)+MAX(Draws!AB102-Line_cap,0))</f>
        <v>-50.6285111766171</v>
      </c>
      <c r="AC123" s="18" t="n">
        <f aca="false">AB123-(MAX(Draws!Q102-Line_cap,0)+MAX(Draws!AC102-Line_cap,0))</f>
        <v>-50.6285111766171</v>
      </c>
      <c r="AD123" s="18" t="n">
        <f aca="false">AC123-(MAX(Draws!R102-Line_cap,0)+MAX(Draws!AD102-Line_cap,0))</f>
        <v>-50.6285111766171</v>
      </c>
      <c r="AE123" s="18" t="n">
        <f aca="false">AD123-(MAX(Draws!S102-Line_cap,0)+MAX(Draws!AE102-Line_cap,0))</f>
        <v>-50.6285111766171</v>
      </c>
      <c r="AF123" s="18" t="n">
        <f aca="false">AE123-(MAX(Draws!T102-Line_cap,0)+MAX(Draws!AF102-Line_cap,0))</f>
        <v>-50.6285111766171</v>
      </c>
      <c r="AG123" s="18" t="n">
        <f aca="false">AF123-(MAX(Draws!U102-Line_cap,0)+MAX(Draws!AG102-Line_cap,0))</f>
        <v>-50.6285111766171</v>
      </c>
      <c r="AH123" s="18" t="n">
        <f aca="false">AG123-(MAX(Draws!V102-Line_cap,0)+MAX(Draws!AH102-Line_cap,0))</f>
        <v>-50.6285111766171</v>
      </c>
      <c r="AI123" s="18" t="n">
        <f aca="false">AH123-(MAX(Draws!W102-Line_cap,0)+MAX(Draws!AI102-Line_cap,0))</f>
        <v>-50.6285111766171</v>
      </c>
      <c r="AJ123" s="18" t="n">
        <f aca="false">AI123-(MAX(Draws!X102-Line_cap,0)+MAX(Draws!AJ102-Line_cap,0))</f>
        <v>-50.6285111766171</v>
      </c>
      <c r="AK123" s="18" t="n">
        <f aca="false">AJ123-(MAX(Draws!Y102-Line_cap,0)+MAX(Draws!AK102-Line_cap,0))</f>
        <v>-50.6285111766171</v>
      </c>
      <c r="AL123" s="18" t="n">
        <f aca="false">SUMPRODUCT(MIN($B$22:$M$22+B123:M123+N123:Y123))</f>
        <v>251.773695208793</v>
      </c>
      <c r="AM123" s="18" t="n">
        <f aca="false">SUMPRODUCT(MIN($B$22:$M$22+B123:M123))</f>
        <v>402.402206385411</v>
      </c>
      <c r="AN123" s="18" t="n">
        <f aca="false">SUMPRODUCT(MIN($B$22:$M$22+N123:Y123))</f>
        <v>331.321871181169</v>
      </c>
      <c r="AO123" s="18" t="n">
        <f aca="false">SUMPRODUCT(MIN($B$22:$M$22+B123:M123+Z123:AK123))</f>
        <v>351.773695208793</v>
      </c>
      <c r="AP123" s="18" t="n">
        <f aca="false">SUMPRODUCT(MIN($B$23:$M$23+B123:M123+N123:Y123))</f>
        <v>301.017022373014</v>
      </c>
      <c r="AQ123" s="18" t="n">
        <f aca="false">SUMPRODUCT(MIN($B$23:$M$23+B123:M123+Z123:AK123))</f>
        <v>401.017022373014</v>
      </c>
      <c r="AR123" s="13" t="n">
        <f aca="false">IF(Y123&lt;0,1,0)</f>
        <v>1</v>
      </c>
    </row>
    <row r="124" customFormat="false" ht="15" hidden="false" customHeight="false" outlineLevel="0" collapsed="false">
      <c r="A124" s="13" t="n">
        <v>99</v>
      </c>
      <c r="B124" s="18" t="n">
        <f aca="false">Shock_sd*Draws!B103</f>
        <v>-31.0392079979802</v>
      </c>
      <c r="C124" s="18" t="n">
        <f aca="false">Persist_a*B124+Shock_sd*Draws!C103</f>
        <v>-90.1614836381213</v>
      </c>
      <c r="D124" s="18" t="n">
        <f aca="false">Persist_a*C124+Shock_sd*Draws!D103</f>
        <v>-98.963411500894</v>
      </c>
      <c r="E124" s="18" t="n">
        <f aca="false">Persist_a*D124+Shock_sd*Draws!E103</f>
        <v>-114.435385054772</v>
      </c>
      <c r="F124" s="18" t="n">
        <f aca="false">Persist_a*E124+Shock_sd*Draws!F103</f>
        <v>-84.2651233635956</v>
      </c>
      <c r="G124" s="18" t="n">
        <f aca="false">Persist_a*F124+Shock_sd*Draws!G103</f>
        <v>-25.3988097749129</v>
      </c>
      <c r="H124" s="18" t="n">
        <f aca="false">Persist_a*G124+Shock_sd*Draws!H103</f>
        <v>-36.6531468198046</v>
      </c>
      <c r="I124" s="18" t="n">
        <f aca="false">Persist_a*H124+Shock_sd*Draws!I103</f>
        <v>-13.5210723380618</v>
      </c>
      <c r="J124" s="18" t="n">
        <f aca="false">Persist_a*I124+Shock_sd*Draws!J103</f>
        <v>23.048776506874</v>
      </c>
      <c r="K124" s="18" t="n">
        <f aca="false">Persist_a*J124+Shock_sd*Draws!K103</f>
        <v>-55.1923345545041</v>
      </c>
      <c r="L124" s="18" t="n">
        <f aca="false">Persist_a*K124+Shock_sd*Draws!L103</f>
        <v>-25.5396509190273</v>
      </c>
      <c r="M124" s="18" t="n">
        <f aca="false">Persist_a*L124+Shock_sd*Draws!M103</f>
        <v>-18.2514863054304</v>
      </c>
      <c r="N124" s="18" t="n">
        <f aca="false">0-(Draws!N103+Draws!Z103)</f>
        <v>0</v>
      </c>
      <c r="O124" s="18" t="n">
        <f aca="false">N124-(Draws!O103+Draws!AA103)</f>
        <v>0</v>
      </c>
      <c r="P124" s="18" t="n">
        <f aca="false">O124-(Draws!P103+Draws!AB103)</f>
        <v>0</v>
      </c>
      <c r="Q124" s="18" t="n">
        <f aca="false">P124-(Draws!Q103+Draws!AC103)</f>
        <v>0</v>
      </c>
      <c r="R124" s="18" t="n">
        <f aca="false">Q124-(Draws!R103+Draws!AD103)</f>
        <v>0</v>
      </c>
      <c r="S124" s="18" t="n">
        <f aca="false">R124-(Draws!S103+Draws!AE103)</f>
        <v>0</v>
      </c>
      <c r="T124" s="18" t="n">
        <f aca="false">S124-(Draws!T103+Draws!AF103)</f>
        <v>0</v>
      </c>
      <c r="U124" s="18" t="n">
        <f aca="false">T124-(Draws!U103+Draws!AG103)</f>
        <v>0</v>
      </c>
      <c r="V124" s="18" t="n">
        <f aca="false">U124-(Draws!V103+Draws!AH103)</f>
        <v>0</v>
      </c>
      <c r="W124" s="18" t="n">
        <f aca="false">V124-(Draws!W103+Draws!AI103)</f>
        <v>0</v>
      </c>
      <c r="X124" s="18" t="n">
        <f aca="false">W124-(Draws!X103+Draws!AJ103)</f>
        <v>0</v>
      </c>
      <c r="Y124" s="18" t="n">
        <f aca="false">X124-(Draws!Y103+Draws!AK103)</f>
        <v>0</v>
      </c>
      <c r="Z124" s="18" t="n">
        <f aca="false">0-(MAX(Draws!N103-Line_cap,0)+MAX(Draws!Z103-Line_cap,0))</f>
        <v>0</v>
      </c>
      <c r="AA124" s="18" t="n">
        <f aca="false">Z124-(MAX(Draws!O103-Line_cap,0)+MAX(Draws!AA103-Line_cap,0))</f>
        <v>0</v>
      </c>
      <c r="AB124" s="18" t="n">
        <f aca="false">AA124-(MAX(Draws!P103-Line_cap,0)+MAX(Draws!AB103-Line_cap,0))</f>
        <v>0</v>
      </c>
      <c r="AC124" s="18" t="n">
        <f aca="false">AB124-(MAX(Draws!Q103-Line_cap,0)+MAX(Draws!AC103-Line_cap,0))</f>
        <v>0</v>
      </c>
      <c r="AD124" s="18" t="n">
        <f aca="false">AC124-(MAX(Draws!R103-Line_cap,0)+MAX(Draws!AD103-Line_cap,0))</f>
        <v>0</v>
      </c>
      <c r="AE124" s="18" t="n">
        <f aca="false">AD124-(MAX(Draws!S103-Line_cap,0)+MAX(Draws!AE103-Line_cap,0))</f>
        <v>0</v>
      </c>
      <c r="AF124" s="18" t="n">
        <f aca="false">AE124-(MAX(Draws!T103-Line_cap,0)+MAX(Draws!AF103-Line_cap,0))</f>
        <v>0</v>
      </c>
      <c r="AG124" s="18" t="n">
        <f aca="false">AF124-(MAX(Draws!U103-Line_cap,0)+MAX(Draws!AG103-Line_cap,0))</f>
        <v>0</v>
      </c>
      <c r="AH124" s="18" t="n">
        <f aca="false">AG124-(MAX(Draws!V103-Line_cap,0)+MAX(Draws!AH103-Line_cap,0))</f>
        <v>0</v>
      </c>
      <c r="AI124" s="18" t="n">
        <f aca="false">AH124-(MAX(Draws!W103-Line_cap,0)+MAX(Draws!AI103-Line_cap,0))</f>
        <v>0</v>
      </c>
      <c r="AJ124" s="18" t="n">
        <f aca="false">AI124-(MAX(Draws!X103-Line_cap,0)+MAX(Draws!AJ103-Line_cap,0))</f>
        <v>0</v>
      </c>
      <c r="AK124" s="18" t="n">
        <f aca="false">AJ124-(MAX(Draws!Y103-Line_cap,0)+MAX(Draws!AK103-Line_cap,0))</f>
        <v>0</v>
      </c>
      <c r="AL124" s="18" t="n">
        <f aca="false">SUMPRODUCT(MIN($B$22:$M$22+B124:M124+N124:Y124))</f>
        <v>384.426814773385</v>
      </c>
      <c r="AM124" s="18" t="n">
        <f aca="false">SUMPRODUCT(MIN($B$22:$M$22+B124:M124))</f>
        <v>384.426814773385</v>
      </c>
      <c r="AN124" s="18" t="n">
        <f aca="false">SUMPRODUCT(MIN($B$22:$M$22+N124:Y124))</f>
        <v>481.950382357786</v>
      </c>
      <c r="AO124" s="18" t="n">
        <f aca="false">SUMPRODUCT(MIN($B$22:$M$22+B124:M124+Z124:AK124))</f>
        <v>384.426814773385</v>
      </c>
      <c r="AP124" s="18" t="n">
        <f aca="false">SUMPRODUCT(MIN($B$23:$M$23+B124:M124+N124:Y124))</f>
        <v>425.315102286748</v>
      </c>
      <c r="AQ124" s="18" t="n">
        <f aca="false">SUMPRODUCT(MIN($B$23:$M$23+B124:M124+Z124:AK124))</f>
        <v>425.315102286748</v>
      </c>
      <c r="AR124" s="13" t="n">
        <f aca="false">IF(Y124&lt;0,1,0)</f>
        <v>0</v>
      </c>
    </row>
    <row r="125" customFormat="false" ht="15" hidden="false" customHeight="false" outlineLevel="0" collapsed="false">
      <c r="A125" s="13" t="n">
        <v>100</v>
      </c>
      <c r="B125" s="18" t="n">
        <f aca="false">Shock_sd*Draws!B104</f>
        <v>-31.0062093804807</v>
      </c>
      <c r="C125" s="18" t="n">
        <f aca="false">Persist_a*B125+Shock_sd*Draws!C104</f>
        <v>32.7122050016975</v>
      </c>
      <c r="D125" s="18" t="n">
        <f aca="false">Persist_a*C125+Shock_sd*Draws!D104</f>
        <v>14.9664034644443</v>
      </c>
      <c r="E125" s="18" t="n">
        <f aca="false">Persist_a*D125+Shock_sd*Draws!E104</f>
        <v>-5.47702329173625</v>
      </c>
      <c r="F125" s="18" t="n">
        <f aca="false">Persist_a*E125+Shock_sd*Draws!F104</f>
        <v>-9.7200255298552</v>
      </c>
      <c r="G125" s="18" t="n">
        <f aca="false">Persist_a*F125+Shock_sd*Draws!G104</f>
        <v>-76.443540697671</v>
      </c>
      <c r="H125" s="18" t="n">
        <f aca="false">Persist_a*G125+Shock_sd*Draws!H104</f>
        <v>-55.7468549228471</v>
      </c>
      <c r="I125" s="18" t="n">
        <f aca="false">Persist_a*H125+Shock_sd*Draws!I104</f>
        <v>-38.9421767592316</v>
      </c>
      <c r="J125" s="18" t="n">
        <f aca="false">Persist_a*I125+Shock_sd*Draws!J104</f>
        <v>-9.54579785704894</v>
      </c>
      <c r="K125" s="18" t="n">
        <f aca="false">Persist_a*J125+Shock_sd*Draws!K104</f>
        <v>46.006176038253</v>
      </c>
      <c r="L125" s="18" t="n">
        <f aca="false">Persist_a*K125+Shock_sd*Draws!L104</f>
        <v>65.9326729103055</v>
      </c>
      <c r="M125" s="18" t="n">
        <f aca="false">Persist_a*L125+Shock_sd*Draws!M104</f>
        <v>54.5670498672558</v>
      </c>
      <c r="N125" s="18" t="n">
        <f aca="false">0-(Draws!N104+Draws!Z104)</f>
        <v>0</v>
      </c>
      <c r="O125" s="18" t="n">
        <f aca="false">N125-(Draws!O104+Draws!AA104)</f>
        <v>0</v>
      </c>
      <c r="P125" s="18" t="n">
        <f aca="false">O125-(Draws!P104+Draws!AB104)</f>
        <v>0</v>
      </c>
      <c r="Q125" s="18" t="n">
        <f aca="false">P125-(Draws!Q104+Draws!AC104)</f>
        <v>0</v>
      </c>
      <c r="R125" s="18" t="n">
        <f aca="false">Q125-(Draws!R104+Draws!AD104)</f>
        <v>0</v>
      </c>
      <c r="S125" s="18" t="n">
        <f aca="false">R125-(Draws!S104+Draws!AE104)</f>
        <v>0</v>
      </c>
      <c r="T125" s="18" t="n">
        <f aca="false">S125-(Draws!T104+Draws!AF104)</f>
        <v>0</v>
      </c>
      <c r="U125" s="18" t="n">
        <f aca="false">T125-(Draws!U104+Draws!AG104)</f>
        <v>0</v>
      </c>
      <c r="V125" s="18" t="n">
        <f aca="false">U125-(Draws!V104+Draws!AH104)</f>
        <v>0</v>
      </c>
      <c r="W125" s="18" t="n">
        <f aca="false">V125-(Draws!W104+Draws!AI104)</f>
        <v>0</v>
      </c>
      <c r="X125" s="18" t="n">
        <f aca="false">W125-(Draws!X104+Draws!AJ104)</f>
        <v>0</v>
      </c>
      <c r="Y125" s="18" t="n">
        <f aca="false">X125-(Draws!Y104+Draws!AK104)</f>
        <v>0</v>
      </c>
      <c r="Z125" s="18" t="n">
        <f aca="false">0-(MAX(Draws!N104-Line_cap,0)+MAX(Draws!Z104-Line_cap,0))</f>
        <v>0</v>
      </c>
      <c r="AA125" s="18" t="n">
        <f aca="false">Z125-(MAX(Draws!O104-Line_cap,0)+MAX(Draws!AA104-Line_cap,0))</f>
        <v>0</v>
      </c>
      <c r="AB125" s="18" t="n">
        <f aca="false">AA125-(MAX(Draws!P104-Line_cap,0)+MAX(Draws!AB104-Line_cap,0))</f>
        <v>0</v>
      </c>
      <c r="AC125" s="18" t="n">
        <f aca="false">AB125-(MAX(Draws!Q104-Line_cap,0)+MAX(Draws!AC104-Line_cap,0))</f>
        <v>0</v>
      </c>
      <c r="AD125" s="18" t="n">
        <f aca="false">AC125-(MAX(Draws!R104-Line_cap,0)+MAX(Draws!AD104-Line_cap,0))</f>
        <v>0</v>
      </c>
      <c r="AE125" s="18" t="n">
        <f aca="false">AD125-(MAX(Draws!S104-Line_cap,0)+MAX(Draws!AE104-Line_cap,0))</f>
        <v>0</v>
      </c>
      <c r="AF125" s="18" t="n">
        <f aca="false">AE125-(MAX(Draws!T104-Line_cap,0)+MAX(Draws!AF104-Line_cap,0))</f>
        <v>0</v>
      </c>
      <c r="AG125" s="18" t="n">
        <f aca="false">AF125-(MAX(Draws!U104-Line_cap,0)+MAX(Draws!AG104-Line_cap,0))</f>
        <v>0</v>
      </c>
      <c r="AH125" s="18" t="n">
        <f aca="false">AG125-(MAX(Draws!V104-Line_cap,0)+MAX(Draws!AH104-Line_cap,0))</f>
        <v>0</v>
      </c>
      <c r="AI125" s="18" t="n">
        <f aca="false">AH125-(MAX(Draws!W104-Line_cap,0)+MAX(Draws!AI104-Line_cap,0))</f>
        <v>0</v>
      </c>
      <c r="AJ125" s="18" t="n">
        <f aca="false">AI125-(MAX(Draws!X104-Line_cap,0)+MAX(Draws!AJ104-Line_cap,0))</f>
        <v>0</v>
      </c>
      <c r="AK125" s="18" t="n">
        <f aca="false">AJ125-(MAX(Draws!Y104-Line_cap,0)+MAX(Draws!AK104-Line_cap,0))</f>
        <v>0</v>
      </c>
      <c r="AL125" s="18" t="n">
        <f aca="false">SUMPRODUCT(MIN($B$22:$M$22+B125:M125+N125:Y125))</f>
        <v>406.764630940694</v>
      </c>
      <c r="AM125" s="18" t="n">
        <f aca="false">SUMPRODUCT(MIN($B$22:$M$22+B125:M125))</f>
        <v>406.764630940694</v>
      </c>
      <c r="AN125" s="18" t="n">
        <f aca="false">SUMPRODUCT(MIN($B$22:$M$22+N125:Y125))</f>
        <v>481.950382357786</v>
      </c>
      <c r="AO125" s="18" t="n">
        <f aca="false">SUMPRODUCT(MIN($B$22:$M$22+B125:M125+Z125:AK125))</f>
        <v>406.764630940694</v>
      </c>
      <c r="AP125" s="18" t="n">
        <f aca="false">SUMPRODUCT(MIN($B$23:$M$23+B125:M125+N125:Y125))</f>
        <v>454.530376441478</v>
      </c>
      <c r="AQ125" s="18" t="n">
        <f aca="false">SUMPRODUCT(MIN($B$23:$M$23+B125:M125+Z125:AK125))</f>
        <v>454.530376441478</v>
      </c>
      <c r="AR125" s="13" t="n">
        <f aca="false">IF(Y125&lt;0,1,0)</f>
        <v>0</v>
      </c>
    </row>
    <row r="126" customFormat="false" ht="15" hidden="false" customHeight="false" outlineLevel="0" collapsed="false">
      <c r="A126" s="13" t="n">
        <v>101</v>
      </c>
      <c r="B126" s="18" t="n">
        <f aca="false">Shock_sd*Draws!B105</f>
        <v>47.0571152990417</v>
      </c>
      <c r="C126" s="18" t="n">
        <f aca="false">Persist_a*B126+Shock_sd*Draws!C105</f>
        <v>39.1063162949843</v>
      </c>
      <c r="D126" s="18" t="n">
        <f aca="false">Persist_a*C126+Shock_sd*Draws!D105</f>
        <v>112.699562920082</v>
      </c>
      <c r="E126" s="18" t="n">
        <f aca="false">Persist_a*D126+Shock_sd*Draws!E105</f>
        <v>68.5843111280748</v>
      </c>
      <c r="F126" s="18" t="n">
        <f aca="false">Persist_a*E126+Shock_sd*Draws!F105</f>
        <v>79.1658390235042</v>
      </c>
      <c r="G126" s="18" t="n">
        <f aca="false">Persist_a*F126+Shock_sd*Draws!G105</f>
        <v>56.7078089259649</v>
      </c>
      <c r="H126" s="18" t="n">
        <f aca="false">Persist_a*G126+Shock_sd*Draws!H105</f>
        <v>60.2833614042902</v>
      </c>
      <c r="I126" s="18" t="n">
        <f aca="false">Persist_a*H126+Shock_sd*Draws!I105</f>
        <v>27.4458164957594</v>
      </c>
      <c r="J126" s="18" t="n">
        <f aca="false">Persist_a*I126+Shock_sd*Draws!J105</f>
        <v>37.2154997496637</v>
      </c>
      <c r="K126" s="18" t="n">
        <f aca="false">Persist_a*J126+Shock_sd*Draws!K105</f>
        <v>37.6920902175021</v>
      </c>
      <c r="L126" s="18" t="n">
        <f aca="false">Persist_a*K126+Shock_sd*Draws!L105</f>
        <v>-10.0466141634102</v>
      </c>
      <c r="M126" s="18" t="n">
        <f aca="false">Persist_a*L126+Shock_sd*Draws!M105</f>
        <v>-48.7286335877582</v>
      </c>
      <c r="N126" s="18" t="n">
        <f aca="false">0-(Draws!N105+Draws!Z105)</f>
        <v>0</v>
      </c>
      <c r="O126" s="18" t="n">
        <f aca="false">N126-(Draws!O105+Draws!AA105)</f>
        <v>0</v>
      </c>
      <c r="P126" s="18" t="n">
        <f aca="false">O126-(Draws!P105+Draws!AB105)</f>
        <v>0</v>
      </c>
      <c r="Q126" s="18" t="n">
        <f aca="false">P126-(Draws!Q105+Draws!AC105)</f>
        <v>0</v>
      </c>
      <c r="R126" s="18" t="n">
        <f aca="false">Q126-(Draws!R105+Draws!AD105)</f>
        <v>0</v>
      </c>
      <c r="S126" s="18" t="n">
        <f aca="false">R126-(Draws!S105+Draws!AE105)</f>
        <v>0</v>
      </c>
      <c r="T126" s="18" t="n">
        <f aca="false">S126-(Draws!T105+Draws!AF105)</f>
        <v>0</v>
      </c>
      <c r="U126" s="18" t="n">
        <f aca="false">T126-(Draws!U105+Draws!AG105)</f>
        <v>0</v>
      </c>
      <c r="V126" s="18" t="n">
        <f aca="false">U126-(Draws!V105+Draws!AH105)</f>
        <v>0</v>
      </c>
      <c r="W126" s="18" t="n">
        <f aca="false">V126-(Draws!W105+Draws!AI105)</f>
        <v>0</v>
      </c>
      <c r="X126" s="18" t="n">
        <f aca="false">W126-(Draws!X105+Draws!AJ105)</f>
        <v>0</v>
      </c>
      <c r="Y126" s="18" t="n">
        <f aca="false">X126-(Draws!Y105+Draws!AK105)</f>
        <v>0</v>
      </c>
      <c r="Z126" s="18" t="n">
        <f aca="false">0-(MAX(Draws!N105-Line_cap,0)+MAX(Draws!Z105-Line_cap,0))</f>
        <v>0</v>
      </c>
      <c r="AA126" s="18" t="n">
        <f aca="false">Z126-(MAX(Draws!O105-Line_cap,0)+MAX(Draws!AA105-Line_cap,0))</f>
        <v>0</v>
      </c>
      <c r="AB126" s="18" t="n">
        <f aca="false">AA126-(MAX(Draws!P105-Line_cap,0)+MAX(Draws!AB105-Line_cap,0))</f>
        <v>0</v>
      </c>
      <c r="AC126" s="18" t="n">
        <f aca="false">AB126-(MAX(Draws!Q105-Line_cap,0)+MAX(Draws!AC105-Line_cap,0))</f>
        <v>0</v>
      </c>
      <c r="AD126" s="18" t="n">
        <f aca="false">AC126-(MAX(Draws!R105-Line_cap,0)+MAX(Draws!AD105-Line_cap,0))</f>
        <v>0</v>
      </c>
      <c r="AE126" s="18" t="n">
        <f aca="false">AD126-(MAX(Draws!S105-Line_cap,0)+MAX(Draws!AE105-Line_cap,0))</f>
        <v>0</v>
      </c>
      <c r="AF126" s="18" t="n">
        <f aca="false">AE126-(MAX(Draws!T105-Line_cap,0)+MAX(Draws!AF105-Line_cap,0))</f>
        <v>0</v>
      </c>
      <c r="AG126" s="18" t="n">
        <f aca="false">AF126-(MAX(Draws!U105-Line_cap,0)+MAX(Draws!AG105-Line_cap,0))</f>
        <v>0</v>
      </c>
      <c r="AH126" s="18" t="n">
        <f aca="false">AG126-(MAX(Draws!V105-Line_cap,0)+MAX(Draws!AH105-Line_cap,0))</f>
        <v>0</v>
      </c>
      <c r="AI126" s="18" t="n">
        <f aca="false">AH126-(MAX(Draws!W105-Line_cap,0)+MAX(Draws!AI105-Line_cap,0))</f>
        <v>0</v>
      </c>
      <c r="AJ126" s="18" t="n">
        <f aca="false">AI126-(MAX(Draws!X105-Line_cap,0)+MAX(Draws!AJ105-Line_cap,0))</f>
        <v>0</v>
      </c>
      <c r="AK126" s="18" t="n">
        <f aca="false">AJ126-(MAX(Draws!Y105-Line_cap,0)+MAX(Draws!AK105-Line_cap,0))</f>
        <v>0</v>
      </c>
      <c r="AL126" s="18" t="n">
        <f aca="false">SUMPRODUCT(MIN($B$22:$M$22+B126:M126+N126:Y126))</f>
        <v>461.695414089202</v>
      </c>
      <c r="AM126" s="18" t="n">
        <f aca="false">SUMPRODUCT(MIN($B$22:$M$22+B126:M126))</f>
        <v>461.695414089202</v>
      </c>
      <c r="AN126" s="18" t="n">
        <f aca="false">SUMPRODUCT(MIN($B$22:$M$22+N126:Y126))</f>
        <v>481.950382357786</v>
      </c>
      <c r="AO126" s="18" t="n">
        <f aca="false">SUMPRODUCT(MIN($B$22:$M$22+B126:M126+Z126:AK126))</f>
        <v>461.695414089202</v>
      </c>
      <c r="AP126" s="18" t="n">
        <f aca="false">SUMPRODUCT(MIN($B$23:$M$23+B126:M126+N126:Y126))</f>
        <v>506.821295171822</v>
      </c>
      <c r="AQ126" s="18" t="n">
        <f aca="false">SUMPRODUCT(MIN($B$23:$M$23+B126:M126+Z126:AK126))</f>
        <v>506.821295171822</v>
      </c>
      <c r="AR126" s="13" t="n">
        <f aca="false">IF(Y126&lt;0,1,0)</f>
        <v>0</v>
      </c>
    </row>
    <row r="127" customFormat="false" ht="15" hidden="false" customHeight="false" outlineLevel="0" collapsed="false">
      <c r="A127" s="13" t="n">
        <v>102</v>
      </c>
      <c r="B127" s="18" t="n">
        <f aca="false">Shock_sd*Draws!B106</f>
        <v>-76.7252522649456</v>
      </c>
      <c r="C127" s="18" t="n">
        <f aca="false">Persist_a*B127+Shock_sd*Draws!C106</f>
        <v>67.3168517753005</v>
      </c>
      <c r="D127" s="18" t="n">
        <f aca="false">Persist_a*C127+Shock_sd*Draws!D106</f>
        <v>48.7756479665687</v>
      </c>
      <c r="E127" s="18" t="n">
        <f aca="false">Persist_a*D127+Shock_sd*Draws!E106</f>
        <v>79.2386744063209</v>
      </c>
      <c r="F127" s="18" t="n">
        <f aca="false">Persist_a*E127+Shock_sd*Draws!F106</f>
        <v>12.0907848344164</v>
      </c>
      <c r="G127" s="18" t="n">
        <f aca="false">Persist_a*F127+Shock_sd*Draws!G106</f>
        <v>-64.151611203428</v>
      </c>
      <c r="H127" s="18" t="n">
        <f aca="false">Persist_a*G127+Shock_sd*Draws!H106</f>
        <v>-62.826472794549</v>
      </c>
      <c r="I127" s="18" t="n">
        <f aca="false">Persist_a*H127+Shock_sd*Draws!I106</f>
        <v>-102.563373833607</v>
      </c>
      <c r="J127" s="18" t="n">
        <f aca="false">Persist_a*I127+Shock_sd*Draws!J106</f>
        <v>-68.2137145938272</v>
      </c>
      <c r="K127" s="18" t="n">
        <f aca="false">Persist_a*J127+Shock_sd*Draws!K106</f>
        <v>-102.781856482638</v>
      </c>
      <c r="L127" s="18" t="n">
        <f aca="false">Persist_a*K127+Shock_sd*Draws!L106</f>
        <v>33.4077488619718</v>
      </c>
      <c r="M127" s="18" t="n">
        <f aca="false">Persist_a*L127+Shock_sd*Draws!M106</f>
        <v>6.39912182094944</v>
      </c>
      <c r="N127" s="18" t="n">
        <f aca="false">0-(Draws!N106+Draws!Z106)</f>
        <v>0</v>
      </c>
      <c r="O127" s="18" t="n">
        <f aca="false">N127-(Draws!O106+Draws!AA106)</f>
        <v>0</v>
      </c>
      <c r="P127" s="18" t="n">
        <f aca="false">O127-(Draws!P106+Draws!AB106)</f>
        <v>0</v>
      </c>
      <c r="Q127" s="18" t="n">
        <f aca="false">P127-(Draws!Q106+Draws!AC106)</f>
        <v>0</v>
      </c>
      <c r="R127" s="18" t="n">
        <f aca="false">Q127-(Draws!R106+Draws!AD106)</f>
        <v>0</v>
      </c>
      <c r="S127" s="18" t="n">
        <f aca="false">R127-(Draws!S106+Draws!AE106)</f>
        <v>0</v>
      </c>
      <c r="T127" s="18" t="n">
        <f aca="false">S127-(Draws!T106+Draws!AF106)</f>
        <v>0</v>
      </c>
      <c r="U127" s="18" t="n">
        <f aca="false">T127-(Draws!U106+Draws!AG106)</f>
        <v>0</v>
      </c>
      <c r="V127" s="18" t="n">
        <f aca="false">U127-(Draws!V106+Draws!AH106)</f>
        <v>0</v>
      </c>
      <c r="W127" s="18" t="n">
        <f aca="false">V127-(Draws!W106+Draws!AI106)</f>
        <v>0</v>
      </c>
      <c r="X127" s="18" t="n">
        <f aca="false">W127-(Draws!X106+Draws!AJ106)</f>
        <v>0</v>
      </c>
      <c r="Y127" s="18" t="n">
        <f aca="false">X127-(Draws!Y106+Draws!AK106)</f>
        <v>0</v>
      </c>
      <c r="Z127" s="18" t="n">
        <f aca="false">0-(MAX(Draws!N106-Line_cap,0)+MAX(Draws!Z106-Line_cap,0))</f>
        <v>0</v>
      </c>
      <c r="AA127" s="18" t="n">
        <f aca="false">Z127-(MAX(Draws!O106-Line_cap,0)+MAX(Draws!AA106-Line_cap,0))</f>
        <v>0</v>
      </c>
      <c r="AB127" s="18" t="n">
        <f aca="false">AA127-(MAX(Draws!P106-Line_cap,0)+MAX(Draws!AB106-Line_cap,0))</f>
        <v>0</v>
      </c>
      <c r="AC127" s="18" t="n">
        <f aca="false">AB127-(MAX(Draws!Q106-Line_cap,0)+MAX(Draws!AC106-Line_cap,0))</f>
        <v>0</v>
      </c>
      <c r="AD127" s="18" t="n">
        <f aca="false">AC127-(MAX(Draws!R106-Line_cap,0)+MAX(Draws!AD106-Line_cap,0))</f>
        <v>0</v>
      </c>
      <c r="AE127" s="18" t="n">
        <f aca="false">AD127-(MAX(Draws!S106-Line_cap,0)+MAX(Draws!AE106-Line_cap,0))</f>
        <v>0</v>
      </c>
      <c r="AF127" s="18" t="n">
        <f aca="false">AE127-(MAX(Draws!T106-Line_cap,0)+MAX(Draws!AF106-Line_cap,0))</f>
        <v>0</v>
      </c>
      <c r="AG127" s="18" t="n">
        <f aca="false">AF127-(MAX(Draws!U106-Line_cap,0)+MAX(Draws!AG106-Line_cap,0))</f>
        <v>0</v>
      </c>
      <c r="AH127" s="18" t="n">
        <f aca="false">AG127-(MAX(Draws!V106-Line_cap,0)+MAX(Draws!AH106-Line_cap,0))</f>
        <v>0</v>
      </c>
      <c r="AI127" s="18" t="n">
        <f aca="false">AH127-(MAX(Draws!W106-Line_cap,0)+MAX(Draws!AI106-Line_cap,0))</f>
        <v>0</v>
      </c>
      <c r="AJ127" s="18" t="n">
        <f aca="false">AI127-(MAX(Draws!X106-Line_cap,0)+MAX(Draws!AJ106-Line_cap,0))</f>
        <v>0</v>
      </c>
      <c r="AK127" s="18" t="n">
        <f aca="false">AJ127-(MAX(Draws!Y106-Line_cap,0)+MAX(Draws!AK106-Line_cap,0))</f>
        <v>0</v>
      </c>
      <c r="AL127" s="18" t="n">
        <f aca="false">SUMPRODUCT(MIN($B$22:$M$22+B127:M127+N127:Y127))</f>
        <v>381.290679564313</v>
      </c>
      <c r="AM127" s="18" t="n">
        <f aca="false">SUMPRODUCT(MIN($B$22:$M$22+B127:M127))</f>
        <v>381.290679564313</v>
      </c>
      <c r="AN127" s="18" t="n">
        <f aca="false">SUMPRODUCT(MIN($B$22:$M$22+N127:Y127))</f>
        <v>481.950382357786</v>
      </c>
      <c r="AO127" s="18" t="n">
        <f aca="false">SUMPRODUCT(MIN($B$22:$M$22+B127:M127+Z127:AK127))</f>
        <v>381.290679564313</v>
      </c>
      <c r="AP127" s="18" t="n">
        <f aca="false">SUMPRODUCT(MIN($B$23:$M$23+B127:M127+N127:Y127))</f>
        <v>430.890679564313</v>
      </c>
      <c r="AQ127" s="18" t="n">
        <f aca="false">SUMPRODUCT(MIN($B$23:$M$23+B127:M127+Z127:AK127))</f>
        <v>430.890679564313</v>
      </c>
      <c r="AR127" s="13" t="n">
        <f aca="false">IF(Y127&lt;0,1,0)</f>
        <v>0</v>
      </c>
    </row>
    <row r="128" customFormat="false" ht="15" hidden="false" customHeight="false" outlineLevel="0" collapsed="false">
      <c r="A128" s="13" t="n">
        <v>103</v>
      </c>
      <c r="B128" s="18" t="n">
        <f aca="false">Shock_sd*Draws!B107</f>
        <v>-15.0225696655288</v>
      </c>
      <c r="C128" s="18" t="n">
        <f aca="false">Persist_a*B128+Shock_sd*Draws!C107</f>
        <v>-29.8842841445724</v>
      </c>
      <c r="D128" s="18" t="n">
        <f aca="false">Persist_a*C128+Shock_sd*Draws!D107</f>
        <v>-4.89401695020515</v>
      </c>
      <c r="E128" s="18" t="n">
        <f aca="false">Persist_a*D128+Shock_sd*Draws!E107</f>
        <v>-20.6625400795743</v>
      </c>
      <c r="F128" s="18" t="n">
        <f aca="false">Persist_a*E128+Shock_sd*Draws!F107</f>
        <v>-86.5574555052737</v>
      </c>
      <c r="G128" s="18" t="n">
        <f aca="false">Persist_a*F128+Shock_sd*Draws!G107</f>
        <v>-20.7379719082439</v>
      </c>
      <c r="H128" s="18" t="n">
        <f aca="false">Persist_a*G128+Shock_sd*Draws!H107</f>
        <v>-68.3653923418769</v>
      </c>
      <c r="I128" s="18" t="n">
        <f aca="false">Persist_a*H128+Shock_sd*Draws!I107</f>
        <v>-36.6275682255954</v>
      </c>
      <c r="J128" s="18" t="n">
        <f aca="false">Persist_a*I128+Shock_sd*Draws!J107</f>
        <v>-152.273419951157</v>
      </c>
      <c r="K128" s="18" t="n">
        <f aca="false">Persist_a*J128+Shock_sd*Draws!K107</f>
        <v>-57.7742513733535</v>
      </c>
      <c r="L128" s="18" t="n">
        <f aca="false">Persist_a*K128+Shock_sd*Draws!L107</f>
        <v>60.0972019423965</v>
      </c>
      <c r="M128" s="18" t="n">
        <f aca="false">Persist_a*L128+Shock_sd*Draws!M107</f>
        <v>-13.8075711038562</v>
      </c>
      <c r="N128" s="18" t="n">
        <f aca="false">0-(Draws!N107+Draws!Z107)</f>
        <v>0</v>
      </c>
      <c r="O128" s="18" t="n">
        <f aca="false">N128-(Draws!O107+Draws!AA107)</f>
        <v>0</v>
      </c>
      <c r="P128" s="18" t="n">
        <f aca="false">O128-(Draws!P107+Draws!AB107)</f>
        <v>0</v>
      </c>
      <c r="Q128" s="18" t="n">
        <f aca="false">P128-(Draws!Q107+Draws!AC107)</f>
        <v>0</v>
      </c>
      <c r="R128" s="18" t="n">
        <f aca="false">Q128-(Draws!R107+Draws!AD107)</f>
        <v>0</v>
      </c>
      <c r="S128" s="18" t="n">
        <f aca="false">R128-(Draws!S107+Draws!AE107)</f>
        <v>0</v>
      </c>
      <c r="T128" s="18" t="n">
        <f aca="false">S128-(Draws!T107+Draws!AF107)</f>
        <v>0</v>
      </c>
      <c r="U128" s="18" t="n">
        <f aca="false">T128-(Draws!U107+Draws!AG107)</f>
        <v>0</v>
      </c>
      <c r="V128" s="18" t="n">
        <f aca="false">U128-(Draws!V107+Draws!AH107)</f>
        <v>0</v>
      </c>
      <c r="W128" s="18" t="n">
        <f aca="false">V128-(Draws!W107+Draws!AI107)</f>
        <v>0</v>
      </c>
      <c r="X128" s="18" t="n">
        <f aca="false">W128-(Draws!X107+Draws!AJ107)</f>
        <v>0</v>
      </c>
      <c r="Y128" s="18" t="n">
        <f aca="false">X128-(Draws!Y107+Draws!AK107)</f>
        <v>0</v>
      </c>
      <c r="Z128" s="18" t="n">
        <f aca="false">0-(MAX(Draws!N107-Line_cap,0)+MAX(Draws!Z107-Line_cap,0))</f>
        <v>0</v>
      </c>
      <c r="AA128" s="18" t="n">
        <f aca="false">Z128-(MAX(Draws!O107-Line_cap,0)+MAX(Draws!AA107-Line_cap,0))</f>
        <v>0</v>
      </c>
      <c r="AB128" s="18" t="n">
        <f aca="false">AA128-(MAX(Draws!P107-Line_cap,0)+MAX(Draws!AB107-Line_cap,0))</f>
        <v>0</v>
      </c>
      <c r="AC128" s="18" t="n">
        <f aca="false">AB128-(MAX(Draws!Q107-Line_cap,0)+MAX(Draws!AC107-Line_cap,0))</f>
        <v>0</v>
      </c>
      <c r="AD128" s="18" t="n">
        <f aca="false">AC128-(MAX(Draws!R107-Line_cap,0)+MAX(Draws!AD107-Line_cap,0))</f>
        <v>0</v>
      </c>
      <c r="AE128" s="18" t="n">
        <f aca="false">AD128-(MAX(Draws!S107-Line_cap,0)+MAX(Draws!AE107-Line_cap,0))</f>
        <v>0</v>
      </c>
      <c r="AF128" s="18" t="n">
        <f aca="false">AE128-(MAX(Draws!T107-Line_cap,0)+MAX(Draws!AF107-Line_cap,0))</f>
        <v>0</v>
      </c>
      <c r="AG128" s="18" t="n">
        <f aca="false">AF128-(MAX(Draws!U107-Line_cap,0)+MAX(Draws!AG107-Line_cap,0))</f>
        <v>0</v>
      </c>
      <c r="AH128" s="18" t="n">
        <f aca="false">AG128-(MAX(Draws!V107-Line_cap,0)+MAX(Draws!AH107-Line_cap,0))</f>
        <v>0</v>
      </c>
      <c r="AI128" s="18" t="n">
        <f aca="false">AH128-(MAX(Draws!W107-Line_cap,0)+MAX(Draws!AI107-Line_cap,0))</f>
        <v>0</v>
      </c>
      <c r="AJ128" s="18" t="n">
        <f aca="false">AI128-(MAX(Draws!X107-Line_cap,0)+MAX(Draws!AJ107-Line_cap,0))</f>
        <v>0</v>
      </c>
      <c r="AK128" s="18" t="n">
        <f aca="false">AJ128-(MAX(Draws!Y107-Line_cap,0)+MAX(Draws!AK107-Line_cap,0))</f>
        <v>0</v>
      </c>
      <c r="AL128" s="18" t="n">
        <f aca="false">SUMPRODUCT(MIN($B$22:$M$22+B128:M128+N128:Y128))</f>
        <v>335.924361466239</v>
      </c>
      <c r="AM128" s="18" t="n">
        <f aca="false">SUMPRODUCT(MIN($B$22:$M$22+B128:M128))</f>
        <v>335.924361466239</v>
      </c>
      <c r="AN128" s="18" t="n">
        <f aca="false">SUMPRODUCT(MIN($B$22:$M$22+N128:Y128))</f>
        <v>481.950382357786</v>
      </c>
      <c r="AO128" s="18" t="n">
        <f aca="false">SUMPRODUCT(MIN($B$22:$M$22+B128:M128+Z128:AK128))</f>
        <v>335.924361466239</v>
      </c>
      <c r="AP128" s="18" t="n">
        <f aca="false">SUMPRODUCT(MIN($B$23:$M$23+B128:M128+N128:Y128))</f>
        <v>385.16768863046</v>
      </c>
      <c r="AQ128" s="18" t="n">
        <f aca="false">SUMPRODUCT(MIN($B$23:$M$23+B128:M128+Z128:AK128))</f>
        <v>385.16768863046</v>
      </c>
      <c r="AR128" s="13" t="n">
        <f aca="false">IF(Y128&lt;0,1,0)</f>
        <v>0</v>
      </c>
    </row>
    <row r="129" customFormat="false" ht="15" hidden="false" customHeight="false" outlineLevel="0" collapsed="false">
      <c r="A129" s="13" t="n">
        <v>104</v>
      </c>
      <c r="B129" s="18" t="n">
        <f aca="false">Shock_sd*Draws!B108</f>
        <v>-20.9702553742518</v>
      </c>
      <c r="C129" s="18" t="n">
        <f aca="false">Persist_a*B129+Shock_sd*Draws!C108</f>
        <v>-18.1601958337546</v>
      </c>
      <c r="D129" s="18" t="n">
        <f aca="false">Persist_a*C129+Shock_sd*Draws!D108</f>
        <v>-71.1127125105897</v>
      </c>
      <c r="E129" s="18" t="n">
        <f aca="false">Persist_a*D129+Shock_sd*Draws!E108</f>
        <v>21.0621319136398</v>
      </c>
      <c r="F129" s="18" t="n">
        <f aca="false">Persist_a*E129+Shock_sd*Draws!F108</f>
        <v>8.05901516134961</v>
      </c>
      <c r="G129" s="18" t="n">
        <f aca="false">Persist_a*F129+Shock_sd*Draws!G108</f>
        <v>-14.3490918273017</v>
      </c>
      <c r="H129" s="18" t="n">
        <f aca="false">Persist_a*G129+Shock_sd*Draws!H108</f>
        <v>-6.14254493608066</v>
      </c>
      <c r="I129" s="18" t="n">
        <f aca="false">Persist_a*H129+Shock_sd*Draws!I108</f>
        <v>51.1477080765118</v>
      </c>
      <c r="J129" s="18" t="n">
        <f aca="false">Persist_a*I129+Shock_sd*Draws!J108</f>
        <v>-21.6267623557007</v>
      </c>
      <c r="K129" s="18" t="n">
        <f aca="false">Persist_a*J129+Shock_sd*Draws!K108</f>
        <v>18.296636663247</v>
      </c>
      <c r="L129" s="18" t="n">
        <f aca="false">Persist_a*K129+Shock_sd*Draws!L108</f>
        <v>3.17668823147685</v>
      </c>
      <c r="M129" s="18" t="n">
        <f aca="false">Persist_a*L129+Shock_sd*Draws!M108</f>
        <v>-76.7692531920755</v>
      </c>
      <c r="N129" s="18" t="n">
        <f aca="false">0-(Draws!N108+Draws!Z108)</f>
        <v>0</v>
      </c>
      <c r="O129" s="18" t="n">
        <f aca="false">N129-(Draws!O108+Draws!AA108)</f>
        <v>0</v>
      </c>
      <c r="P129" s="18" t="n">
        <f aca="false">O129-(Draws!P108+Draws!AB108)</f>
        <v>0</v>
      </c>
      <c r="Q129" s="18" t="n">
        <f aca="false">P129-(Draws!Q108+Draws!AC108)</f>
        <v>0</v>
      </c>
      <c r="R129" s="18" t="n">
        <f aca="false">Q129-(Draws!R108+Draws!AD108)</f>
        <v>0</v>
      </c>
      <c r="S129" s="18" t="n">
        <f aca="false">R129-(Draws!S108+Draws!AE108)</f>
        <v>0</v>
      </c>
      <c r="T129" s="18" t="n">
        <f aca="false">S129-(Draws!T108+Draws!AF108)</f>
        <v>0</v>
      </c>
      <c r="U129" s="18" t="n">
        <f aca="false">T129-(Draws!U108+Draws!AG108)</f>
        <v>0</v>
      </c>
      <c r="V129" s="18" t="n">
        <f aca="false">U129-(Draws!V108+Draws!AH108)</f>
        <v>-245.532093119025</v>
      </c>
      <c r="W129" s="18" t="n">
        <f aca="false">V129-(Draws!W108+Draws!AI108)</f>
        <v>-245.532093119025</v>
      </c>
      <c r="X129" s="18" t="n">
        <f aca="false">W129-(Draws!X108+Draws!AJ108)</f>
        <v>-245.532093119025</v>
      </c>
      <c r="Y129" s="18" t="n">
        <f aca="false">X129-(Draws!Y108+Draws!AK108)</f>
        <v>-245.532093119025</v>
      </c>
      <c r="Z129" s="18" t="n">
        <f aca="false">0-(MAX(Draws!N108-Line_cap,0)+MAX(Draws!Z108-Line_cap,0))</f>
        <v>0</v>
      </c>
      <c r="AA129" s="18" t="n">
        <f aca="false">Z129-(MAX(Draws!O108-Line_cap,0)+MAX(Draws!AA108-Line_cap,0))</f>
        <v>0</v>
      </c>
      <c r="AB129" s="18" t="n">
        <f aca="false">AA129-(MAX(Draws!P108-Line_cap,0)+MAX(Draws!AB108-Line_cap,0))</f>
        <v>0</v>
      </c>
      <c r="AC129" s="18" t="n">
        <f aca="false">AB129-(MAX(Draws!Q108-Line_cap,0)+MAX(Draws!AC108-Line_cap,0))</f>
        <v>0</v>
      </c>
      <c r="AD129" s="18" t="n">
        <f aca="false">AC129-(MAX(Draws!R108-Line_cap,0)+MAX(Draws!AD108-Line_cap,0))</f>
        <v>0</v>
      </c>
      <c r="AE129" s="18" t="n">
        <f aca="false">AD129-(MAX(Draws!S108-Line_cap,0)+MAX(Draws!AE108-Line_cap,0))</f>
        <v>0</v>
      </c>
      <c r="AF129" s="18" t="n">
        <f aca="false">AE129-(MAX(Draws!T108-Line_cap,0)+MAX(Draws!AF108-Line_cap,0))</f>
        <v>0</v>
      </c>
      <c r="AG129" s="18" t="n">
        <f aca="false">AF129-(MAX(Draws!U108-Line_cap,0)+MAX(Draws!AG108-Line_cap,0))</f>
        <v>0</v>
      </c>
      <c r="AH129" s="18" t="n">
        <f aca="false">AG129-(MAX(Draws!V108-Line_cap,0)+MAX(Draws!AH108-Line_cap,0))</f>
        <v>-145.532093119025</v>
      </c>
      <c r="AI129" s="18" t="n">
        <f aca="false">AH129-(MAX(Draws!W108-Line_cap,0)+MAX(Draws!AI108-Line_cap,0))</f>
        <v>-145.532093119025</v>
      </c>
      <c r="AJ129" s="18" t="n">
        <f aca="false">AI129-(MAX(Draws!X108-Line_cap,0)+MAX(Draws!AJ108-Line_cap,0))</f>
        <v>-145.532093119025</v>
      </c>
      <c r="AK129" s="18" t="n">
        <f aca="false">AJ129-(MAX(Draws!Y108-Line_cap,0)+MAX(Draws!AK108-Line_cap,0))</f>
        <v>-145.532093119025</v>
      </c>
      <c r="AL129" s="18" t="n">
        <f aca="false">SUMPRODUCT(MIN($B$22:$M$22+B129:M129+N129:Y129))</f>
        <v>188.12270136586</v>
      </c>
      <c r="AM129" s="18" t="n">
        <f aca="false">SUMPRODUCT(MIN($B$22:$M$22+B129:M129))</f>
        <v>433.654794484885</v>
      </c>
      <c r="AN129" s="18" t="n">
        <f aca="false">SUMPRODUCT(MIN($B$22:$M$22+N129:Y129))</f>
        <v>242.665688298372</v>
      </c>
      <c r="AO129" s="18" t="n">
        <f aca="false">SUMPRODUCT(MIN($B$22:$M$22+B129:M129+Z129:AK129))</f>
        <v>288.12270136586</v>
      </c>
      <c r="AP129" s="18" t="n">
        <f aca="false">SUMPRODUCT(MIN($B$23:$M$23+B129:M129+N129:Y129))</f>
        <v>233.24858244848</v>
      </c>
      <c r="AQ129" s="18" t="n">
        <f aca="false">SUMPRODUCT(MIN($B$23:$M$23+B129:M129+Z129:AK129))</f>
        <v>333.24858244848</v>
      </c>
      <c r="AR129" s="13" t="n">
        <f aca="false">IF(Y129&lt;0,1,0)</f>
        <v>1</v>
      </c>
    </row>
    <row r="130" customFormat="false" ht="15" hidden="false" customHeight="false" outlineLevel="0" collapsed="false">
      <c r="A130" s="13" t="n">
        <v>105</v>
      </c>
      <c r="B130" s="18" t="n">
        <f aca="false">Shock_sd*Draws!B109</f>
        <v>7.19985212296664</v>
      </c>
      <c r="C130" s="18" t="n">
        <f aca="false">Persist_a*B130+Shock_sd*Draws!C109</f>
        <v>-24.0273799920283</v>
      </c>
      <c r="D130" s="18" t="n">
        <f aca="false">Persist_a*C130+Shock_sd*Draws!D109</f>
        <v>-104.982803284829</v>
      </c>
      <c r="E130" s="18" t="n">
        <f aca="false">Persist_a*D130+Shock_sd*Draws!E109</f>
        <v>-34.1494668968656</v>
      </c>
      <c r="F130" s="18" t="n">
        <f aca="false">Persist_a*E130+Shock_sd*Draws!F109</f>
        <v>56.7993702807209</v>
      </c>
      <c r="G130" s="18" t="n">
        <f aca="false">Persist_a*F130+Shock_sd*Draws!G109</f>
        <v>46.0772995223075</v>
      </c>
      <c r="H130" s="18" t="n">
        <f aca="false">Persist_a*G130+Shock_sd*Draws!H109</f>
        <v>-46.0584941841851</v>
      </c>
      <c r="I130" s="18" t="n">
        <f aca="false">Persist_a*H130+Shock_sd*Draws!I109</f>
        <v>-30.2592462009152</v>
      </c>
      <c r="J130" s="18" t="n">
        <f aca="false">Persist_a*I130+Shock_sd*Draws!J109</f>
        <v>-44.0606819145297</v>
      </c>
      <c r="K130" s="18" t="n">
        <f aca="false">Persist_a*J130+Shock_sd*Draws!K109</f>
        <v>-57.7688358577016</v>
      </c>
      <c r="L130" s="18" t="n">
        <f aca="false">Persist_a*K130+Shock_sd*Draws!L109</f>
        <v>-61.3954201030861</v>
      </c>
      <c r="M130" s="18" t="n">
        <f aca="false">Persist_a*L130+Shock_sd*Draws!M109</f>
        <v>-34.0633317306054</v>
      </c>
      <c r="N130" s="18" t="n">
        <f aca="false">0-(Draws!N109+Draws!Z109)</f>
        <v>0</v>
      </c>
      <c r="O130" s="18" t="n">
        <f aca="false">N130-(Draws!O109+Draws!AA109)</f>
        <v>0</v>
      </c>
      <c r="P130" s="18" t="n">
        <f aca="false">O130-(Draws!P109+Draws!AB109)</f>
        <v>0</v>
      </c>
      <c r="Q130" s="18" t="n">
        <f aca="false">P130-(Draws!Q109+Draws!AC109)</f>
        <v>0</v>
      </c>
      <c r="R130" s="18" t="n">
        <f aca="false">Q130-(Draws!R109+Draws!AD109)</f>
        <v>0</v>
      </c>
      <c r="S130" s="18" t="n">
        <f aca="false">R130-(Draws!S109+Draws!AE109)</f>
        <v>0</v>
      </c>
      <c r="T130" s="18" t="n">
        <f aca="false">S130-(Draws!T109+Draws!AF109)</f>
        <v>0</v>
      </c>
      <c r="U130" s="18" t="n">
        <f aca="false">T130-(Draws!U109+Draws!AG109)</f>
        <v>0</v>
      </c>
      <c r="V130" s="18" t="n">
        <f aca="false">U130-(Draws!V109+Draws!AH109)</f>
        <v>0</v>
      </c>
      <c r="W130" s="18" t="n">
        <f aca="false">V130-(Draws!W109+Draws!AI109)</f>
        <v>0</v>
      </c>
      <c r="X130" s="18" t="n">
        <f aca="false">W130-(Draws!X109+Draws!AJ109)</f>
        <v>0</v>
      </c>
      <c r="Y130" s="18" t="n">
        <f aca="false">X130-(Draws!Y109+Draws!AK109)</f>
        <v>0</v>
      </c>
      <c r="Z130" s="18" t="n">
        <f aca="false">0-(MAX(Draws!N109-Line_cap,0)+MAX(Draws!Z109-Line_cap,0))</f>
        <v>0</v>
      </c>
      <c r="AA130" s="18" t="n">
        <f aca="false">Z130-(MAX(Draws!O109-Line_cap,0)+MAX(Draws!AA109-Line_cap,0))</f>
        <v>0</v>
      </c>
      <c r="AB130" s="18" t="n">
        <f aca="false">AA130-(MAX(Draws!P109-Line_cap,0)+MAX(Draws!AB109-Line_cap,0))</f>
        <v>0</v>
      </c>
      <c r="AC130" s="18" t="n">
        <f aca="false">AB130-(MAX(Draws!Q109-Line_cap,0)+MAX(Draws!AC109-Line_cap,0))</f>
        <v>0</v>
      </c>
      <c r="AD130" s="18" t="n">
        <f aca="false">AC130-(MAX(Draws!R109-Line_cap,0)+MAX(Draws!AD109-Line_cap,0))</f>
        <v>0</v>
      </c>
      <c r="AE130" s="18" t="n">
        <f aca="false">AD130-(MAX(Draws!S109-Line_cap,0)+MAX(Draws!AE109-Line_cap,0))</f>
        <v>0</v>
      </c>
      <c r="AF130" s="18" t="n">
        <f aca="false">AE130-(MAX(Draws!T109-Line_cap,0)+MAX(Draws!AF109-Line_cap,0))</f>
        <v>0</v>
      </c>
      <c r="AG130" s="18" t="n">
        <f aca="false">AF130-(MAX(Draws!U109-Line_cap,0)+MAX(Draws!AG109-Line_cap,0))</f>
        <v>0</v>
      </c>
      <c r="AH130" s="18" t="n">
        <f aca="false">AG130-(MAX(Draws!V109-Line_cap,0)+MAX(Draws!AH109-Line_cap,0))</f>
        <v>0</v>
      </c>
      <c r="AI130" s="18" t="n">
        <f aca="false">AH130-(MAX(Draws!W109-Line_cap,0)+MAX(Draws!AI109-Line_cap,0))</f>
        <v>0</v>
      </c>
      <c r="AJ130" s="18" t="n">
        <f aca="false">AI130-(MAX(Draws!X109-Line_cap,0)+MAX(Draws!AJ109-Line_cap,0))</f>
        <v>0</v>
      </c>
      <c r="AK130" s="18" t="n">
        <f aca="false">AJ130-(MAX(Draws!Y109-Line_cap,0)+MAX(Draws!AK109-Line_cap,0))</f>
        <v>0</v>
      </c>
      <c r="AL130" s="18" t="n">
        <f aca="false">SUMPRODUCT(MIN($B$22:$M$22+B130:M130+N130:Y130))</f>
        <v>410.571383377312</v>
      </c>
      <c r="AM130" s="18" t="n">
        <f aca="false">SUMPRODUCT(MIN($B$22:$M$22+B130:M130))</f>
        <v>410.571383377312</v>
      </c>
      <c r="AN130" s="18" t="n">
        <f aca="false">SUMPRODUCT(MIN($B$22:$M$22+N130:Y130))</f>
        <v>481.950382357786</v>
      </c>
      <c r="AO130" s="18" t="n">
        <f aca="false">SUMPRODUCT(MIN($B$22:$M$22+B130:M130+Z130:AK130))</f>
        <v>410.571383377312</v>
      </c>
      <c r="AP130" s="18" t="n">
        <f aca="false">SUMPRODUCT(MIN($B$23:$M$23+B130:M130+N130:Y130))</f>
        <v>445.320758185551</v>
      </c>
      <c r="AQ130" s="18" t="n">
        <f aca="false">SUMPRODUCT(MIN($B$23:$M$23+B130:M130+Z130:AK130))</f>
        <v>445.320758185551</v>
      </c>
      <c r="AR130" s="13" t="n">
        <f aca="false">IF(Y130&lt;0,1,0)</f>
        <v>0</v>
      </c>
    </row>
    <row r="131" customFormat="false" ht="15" hidden="false" customHeight="false" outlineLevel="0" collapsed="false">
      <c r="A131" s="13" t="n">
        <v>106</v>
      </c>
      <c r="B131" s="18" t="n">
        <f aca="false">Shock_sd*Draws!B110</f>
        <v>-3.47850434902306</v>
      </c>
      <c r="C131" s="18" t="n">
        <f aca="false">Persist_a*B131+Shock_sd*Draws!C110</f>
        <v>-3.2908705035559</v>
      </c>
      <c r="D131" s="18" t="n">
        <f aca="false">Persist_a*C131+Shock_sd*Draws!D110</f>
        <v>23.8816853023152</v>
      </c>
      <c r="E131" s="18" t="n">
        <f aca="false">Persist_a*D131+Shock_sd*Draws!E110</f>
        <v>51.570622167557</v>
      </c>
      <c r="F131" s="18" t="n">
        <f aca="false">Persist_a*E131+Shock_sd*Draws!F110</f>
        <v>44.8864892545739</v>
      </c>
      <c r="G131" s="18" t="n">
        <f aca="false">Persist_a*F131+Shock_sd*Draws!G110</f>
        <v>7.95762625724044</v>
      </c>
      <c r="H131" s="18" t="n">
        <f aca="false">Persist_a*G131+Shock_sd*Draws!H110</f>
        <v>-167.300344222463</v>
      </c>
      <c r="I131" s="18" t="n">
        <f aca="false">Persist_a*H131+Shock_sd*Draws!I110</f>
        <v>-70.1507043597754</v>
      </c>
      <c r="J131" s="18" t="n">
        <f aca="false">Persist_a*I131+Shock_sd*Draws!J110</f>
        <v>-77.7331741753785</v>
      </c>
      <c r="K131" s="18" t="n">
        <f aca="false">Persist_a*J131+Shock_sd*Draws!K110</f>
        <v>-124.997509368861</v>
      </c>
      <c r="L131" s="18" t="n">
        <f aca="false">Persist_a*K131+Shock_sd*Draws!L110</f>
        <v>-12.0907865579152</v>
      </c>
      <c r="M131" s="18" t="n">
        <f aca="false">Persist_a*L131+Shock_sd*Draws!M110</f>
        <v>-15.2384574652193</v>
      </c>
      <c r="N131" s="18" t="n">
        <f aca="false">0-(Draws!N110+Draws!Z110)</f>
        <v>0</v>
      </c>
      <c r="O131" s="18" t="n">
        <f aca="false">N131-(Draws!O110+Draws!AA110)</f>
        <v>0</v>
      </c>
      <c r="P131" s="18" t="n">
        <f aca="false">O131-(Draws!P110+Draws!AB110)</f>
        <v>0</v>
      </c>
      <c r="Q131" s="18" t="n">
        <f aca="false">P131-(Draws!Q110+Draws!AC110)</f>
        <v>-66.6265179027607</v>
      </c>
      <c r="R131" s="18" t="n">
        <f aca="false">Q131-(Draws!R110+Draws!AD110)</f>
        <v>-66.6265179027607</v>
      </c>
      <c r="S131" s="18" t="n">
        <f aca="false">R131-(Draws!S110+Draws!AE110)</f>
        <v>-66.6265179027607</v>
      </c>
      <c r="T131" s="18" t="n">
        <f aca="false">S131-(Draws!T110+Draws!AF110)</f>
        <v>-66.6265179027607</v>
      </c>
      <c r="U131" s="18" t="n">
        <f aca="false">T131-(Draws!U110+Draws!AG110)</f>
        <v>-66.6265179027607</v>
      </c>
      <c r="V131" s="18" t="n">
        <f aca="false">U131-(Draws!V110+Draws!AH110)</f>
        <v>-66.6265179027607</v>
      </c>
      <c r="W131" s="18" t="n">
        <f aca="false">V131-(Draws!W110+Draws!AI110)</f>
        <v>-66.6265179027607</v>
      </c>
      <c r="X131" s="18" t="n">
        <f aca="false">W131-(Draws!X110+Draws!AJ110)</f>
        <v>-66.6265179027607</v>
      </c>
      <c r="Y131" s="18" t="n">
        <f aca="false">X131-(Draws!Y110+Draws!AK110)</f>
        <v>-66.6265179027607</v>
      </c>
      <c r="Z131" s="18" t="n">
        <f aca="false">0-(MAX(Draws!N110-Line_cap,0)+MAX(Draws!Z110-Line_cap,0))</f>
        <v>0</v>
      </c>
      <c r="AA131" s="18" t="n">
        <f aca="false">Z131-(MAX(Draws!O110-Line_cap,0)+MAX(Draws!AA110-Line_cap,0))</f>
        <v>0</v>
      </c>
      <c r="AB131" s="18" t="n">
        <f aca="false">AA131-(MAX(Draws!P110-Line_cap,0)+MAX(Draws!AB110-Line_cap,0))</f>
        <v>0</v>
      </c>
      <c r="AC131" s="18" t="n">
        <f aca="false">AB131-(MAX(Draws!Q110-Line_cap,0)+MAX(Draws!AC110-Line_cap,0))</f>
        <v>0</v>
      </c>
      <c r="AD131" s="18" t="n">
        <f aca="false">AC131-(MAX(Draws!R110-Line_cap,0)+MAX(Draws!AD110-Line_cap,0))</f>
        <v>0</v>
      </c>
      <c r="AE131" s="18" t="n">
        <f aca="false">AD131-(MAX(Draws!S110-Line_cap,0)+MAX(Draws!AE110-Line_cap,0))</f>
        <v>0</v>
      </c>
      <c r="AF131" s="18" t="n">
        <f aca="false">AE131-(MAX(Draws!T110-Line_cap,0)+MAX(Draws!AF110-Line_cap,0))</f>
        <v>0</v>
      </c>
      <c r="AG131" s="18" t="n">
        <f aca="false">AF131-(MAX(Draws!U110-Line_cap,0)+MAX(Draws!AG110-Line_cap,0))</f>
        <v>0</v>
      </c>
      <c r="AH131" s="18" t="n">
        <f aca="false">AG131-(MAX(Draws!V110-Line_cap,0)+MAX(Draws!AH110-Line_cap,0))</f>
        <v>0</v>
      </c>
      <c r="AI131" s="18" t="n">
        <f aca="false">AH131-(MAX(Draws!W110-Line_cap,0)+MAX(Draws!AI110-Line_cap,0))</f>
        <v>0</v>
      </c>
      <c r="AJ131" s="18" t="n">
        <f aca="false">AI131-(MAX(Draws!X110-Line_cap,0)+MAX(Draws!AJ110-Line_cap,0))</f>
        <v>0</v>
      </c>
      <c r="AK131" s="18" t="n">
        <f aca="false">AJ131-(MAX(Draws!Y110-Line_cap,0)+MAX(Draws!AK110-Line_cap,0))</f>
        <v>0</v>
      </c>
      <c r="AL131" s="18" t="n">
        <f aca="false">SUMPRODUCT(MIN($B$22:$M$22+B131:M131+N131:Y131))</f>
        <v>248.023520232562</v>
      </c>
      <c r="AM131" s="18" t="n">
        <f aca="false">SUMPRODUCT(MIN($B$22:$M$22+B131:M131))</f>
        <v>314.650038135322</v>
      </c>
      <c r="AN131" s="18" t="n">
        <f aca="false">SUMPRODUCT(MIN($B$22:$M$22+N131:Y131))</f>
        <v>415.323864455025</v>
      </c>
      <c r="AO131" s="18" t="n">
        <f aca="false">SUMPRODUCT(MIN($B$22:$M$22+B131:M131+Z131:AK131))</f>
        <v>314.650038135322</v>
      </c>
      <c r="AP131" s="18" t="n">
        <f aca="false">SUMPRODUCT(MIN($B$23:$M$23+B131:M131+N131:Y131))</f>
        <v>297.202163095662</v>
      </c>
      <c r="AQ131" s="18" t="n">
        <f aca="false">SUMPRODUCT(MIN($B$23:$M$23+B131:M131+Z131:AK131))</f>
        <v>363.828680998423</v>
      </c>
      <c r="AR131" s="13" t="n">
        <f aca="false">IF(Y131&lt;0,1,0)</f>
        <v>1</v>
      </c>
    </row>
    <row r="132" customFormat="false" ht="15" hidden="false" customHeight="false" outlineLevel="0" collapsed="false">
      <c r="A132" s="13" t="n">
        <v>107</v>
      </c>
      <c r="B132" s="18" t="n">
        <f aca="false">Shock_sd*Draws!B111</f>
        <v>-55.3753078312048</v>
      </c>
      <c r="C132" s="18" t="n">
        <f aca="false">Persist_a*B132+Shock_sd*Draws!C111</f>
        <v>-78.7879400404514</v>
      </c>
      <c r="D132" s="18" t="n">
        <f aca="false">Persist_a*C132+Shock_sd*Draws!D111</f>
        <v>-57.3978439812264</v>
      </c>
      <c r="E132" s="18" t="n">
        <f aca="false">Persist_a*D132+Shock_sd*Draws!E111</f>
        <v>-75.7924374390678</v>
      </c>
      <c r="F132" s="18" t="n">
        <f aca="false">Persist_a*E132+Shock_sd*Draws!F111</f>
        <v>-21.2896113537486</v>
      </c>
      <c r="G132" s="18" t="n">
        <f aca="false">Persist_a*F132+Shock_sd*Draws!G111</f>
        <v>-19.524255983587</v>
      </c>
      <c r="H132" s="18" t="n">
        <f aca="false">Persist_a*G132+Shock_sd*Draws!H111</f>
        <v>41.1463173228667</v>
      </c>
      <c r="I132" s="18" t="n">
        <f aca="false">Persist_a*H132+Shock_sd*Draws!I111</f>
        <v>80.2328628045297</v>
      </c>
      <c r="J132" s="18" t="n">
        <f aca="false">Persist_a*I132+Shock_sd*Draws!J111</f>
        <v>113.946784643914</v>
      </c>
      <c r="K132" s="18" t="n">
        <f aca="false">Persist_a*J132+Shock_sd*Draws!K111</f>
        <v>51.7217651351645</v>
      </c>
      <c r="L132" s="18" t="n">
        <f aca="false">Persist_a*K132+Shock_sd*Draws!L111</f>
        <v>19.9561678150992</v>
      </c>
      <c r="M132" s="18" t="n">
        <f aca="false">Persist_a*L132+Shock_sd*Draws!M111</f>
        <v>29.1839655397516</v>
      </c>
      <c r="N132" s="18" t="n">
        <f aca="false">0-(Draws!N111+Draws!Z111)</f>
        <v>0</v>
      </c>
      <c r="O132" s="18" t="n">
        <f aca="false">N132-(Draws!O111+Draws!AA111)</f>
        <v>0</v>
      </c>
      <c r="P132" s="18" t="n">
        <f aca="false">O132-(Draws!P111+Draws!AB111)</f>
        <v>0</v>
      </c>
      <c r="Q132" s="18" t="n">
        <f aca="false">P132-(Draws!Q111+Draws!AC111)</f>
        <v>0</v>
      </c>
      <c r="R132" s="18" t="n">
        <f aca="false">Q132-(Draws!R111+Draws!AD111)</f>
        <v>0</v>
      </c>
      <c r="S132" s="18" t="n">
        <f aca="false">R132-(Draws!S111+Draws!AE111)</f>
        <v>0</v>
      </c>
      <c r="T132" s="18" t="n">
        <f aca="false">S132-(Draws!T111+Draws!AF111)</f>
        <v>0</v>
      </c>
      <c r="U132" s="18" t="n">
        <f aca="false">T132-(Draws!U111+Draws!AG111)</f>
        <v>0</v>
      </c>
      <c r="V132" s="18" t="n">
        <f aca="false">U132-(Draws!V111+Draws!AH111)</f>
        <v>0</v>
      </c>
      <c r="W132" s="18" t="n">
        <f aca="false">V132-(Draws!W111+Draws!AI111)</f>
        <v>0</v>
      </c>
      <c r="X132" s="18" t="n">
        <f aca="false">W132-(Draws!X111+Draws!AJ111)</f>
        <v>0</v>
      </c>
      <c r="Y132" s="18" t="n">
        <f aca="false">X132-(Draws!Y111+Draws!AK111)</f>
        <v>0</v>
      </c>
      <c r="Z132" s="18" t="n">
        <f aca="false">0-(MAX(Draws!N111-Line_cap,0)+MAX(Draws!Z111-Line_cap,0))</f>
        <v>0</v>
      </c>
      <c r="AA132" s="18" t="n">
        <f aca="false">Z132-(MAX(Draws!O111-Line_cap,0)+MAX(Draws!AA111-Line_cap,0))</f>
        <v>0</v>
      </c>
      <c r="AB132" s="18" t="n">
        <f aca="false">AA132-(MAX(Draws!P111-Line_cap,0)+MAX(Draws!AB111-Line_cap,0))</f>
        <v>0</v>
      </c>
      <c r="AC132" s="18" t="n">
        <f aca="false">AB132-(MAX(Draws!Q111-Line_cap,0)+MAX(Draws!AC111-Line_cap,0))</f>
        <v>0</v>
      </c>
      <c r="AD132" s="18" t="n">
        <f aca="false">AC132-(MAX(Draws!R111-Line_cap,0)+MAX(Draws!AD111-Line_cap,0))</f>
        <v>0</v>
      </c>
      <c r="AE132" s="18" t="n">
        <f aca="false">AD132-(MAX(Draws!S111-Line_cap,0)+MAX(Draws!AE111-Line_cap,0))</f>
        <v>0</v>
      </c>
      <c r="AF132" s="18" t="n">
        <f aca="false">AE132-(MAX(Draws!T111-Line_cap,0)+MAX(Draws!AF111-Line_cap,0))</f>
        <v>0</v>
      </c>
      <c r="AG132" s="18" t="n">
        <f aca="false">AF132-(MAX(Draws!U111-Line_cap,0)+MAX(Draws!AG111-Line_cap,0))</f>
        <v>0</v>
      </c>
      <c r="AH132" s="18" t="n">
        <f aca="false">AG132-(MAX(Draws!V111-Line_cap,0)+MAX(Draws!AH111-Line_cap,0))</f>
        <v>0</v>
      </c>
      <c r="AI132" s="18" t="n">
        <f aca="false">AH132-(MAX(Draws!W111-Line_cap,0)+MAX(Draws!AI111-Line_cap,0))</f>
        <v>0</v>
      </c>
      <c r="AJ132" s="18" t="n">
        <f aca="false">AI132-(MAX(Draws!X111-Line_cap,0)+MAX(Draws!AJ111-Line_cap,0))</f>
        <v>0</v>
      </c>
      <c r="AK132" s="18" t="n">
        <f aca="false">AJ132-(MAX(Draws!Y111-Line_cap,0)+MAX(Draws!AK111-Line_cap,0))</f>
        <v>0</v>
      </c>
      <c r="AL132" s="18" t="n">
        <f aca="false">SUMPRODUCT(MIN($B$22:$M$22+B132:M132+N132:Y132))</f>
        <v>423.069762389089</v>
      </c>
      <c r="AM132" s="18" t="n">
        <f aca="false">SUMPRODUCT(MIN($B$22:$M$22+B132:M132))</f>
        <v>423.069762389089</v>
      </c>
      <c r="AN132" s="18" t="n">
        <f aca="false">SUMPRODUCT(MIN($B$22:$M$22+N132:Y132))</f>
        <v>481.950382357786</v>
      </c>
      <c r="AO132" s="18" t="n">
        <f aca="false">SUMPRODUCT(MIN($B$22:$M$22+B132:M132+Z132:AK132))</f>
        <v>423.069762389089</v>
      </c>
      <c r="AP132" s="18" t="n">
        <f aca="false">SUMPRODUCT(MIN($B$23:$M$23+B132:M132+N132:Y132))</f>
        <v>463.958049902452</v>
      </c>
      <c r="AQ132" s="18" t="n">
        <f aca="false">SUMPRODUCT(MIN($B$23:$M$23+B132:M132+Z132:AK132))</f>
        <v>463.958049902452</v>
      </c>
      <c r="AR132" s="13" t="n">
        <f aca="false">IF(Y132&lt;0,1,0)</f>
        <v>0</v>
      </c>
    </row>
    <row r="133" customFormat="false" ht="15" hidden="false" customHeight="false" outlineLevel="0" collapsed="false">
      <c r="A133" s="13" t="n">
        <v>108</v>
      </c>
      <c r="B133" s="18" t="n">
        <f aca="false">Shock_sd*Draws!B112</f>
        <v>102.004474358524</v>
      </c>
      <c r="C133" s="18" t="n">
        <f aca="false">Persist_a*B133+Shock_sd*Draws!C112</f>
        <v>-43.5294858590701</v>
      </c>
      <c r="D133" s="18" t="n">
        <f aca="false">Persist_a*C133+Shock_sd*Draws!D112</f>
        <v>-3.99806307751545</v>
      </c>
      <c r="E133" s="18" t="n">
        <f aca="false">Persist_a*D133+Shock_sd*Draws!E112</f>
        <v>-73.4600458464981</v>
      </c>
      <c r="F133" s="18" t="n">
        <f aca="false">Persist_a*E133+Shock_sd*Draws!F112</f>
        <v>-56.1068369867254</v>
      </c>
      <c r="G133" s="18" t="n">
        <f aca="false">Persist_a*F133+Shock_sd*Draws!G112</f>
        <v>-72.6766863797996</v>
      </c>
      <c r="H133" s="18" t="n">
        <f aca="false">Persist_a*G133+Shock_sd*Draws!H112</f>
        <v>-138.242394113061</v>
      </c>
      <c r="I133" s="18" t="n">
        <f aca="false">Persist_a*H133+Shock_sd*Draws!I112</f>
        <v>-132.344097710158</v>
      </c>
      <c r="J133" s="18" t="n">
        <f aca="false">Persist_a*I133+Shock_sd*Draws!J112</f>
        <v>-1.10798242928988</v>
      </c>
      <c r="K133" s="18" t="n">
        <f aca="false">Persist_a*J133+Shock_sd*Draws!K112</f>
        <v>-3.63623066563334</v>
      </c>
      <c r="L133" s="18" t="n">
        <f aca="false">Persist_a*K133+Shock_sd*Draws!L112</f>
        <v>-124.4967867402</v>
      </c>
      <c r="M133" s="18" t="n">
        <f aca="false">Persist_a*L133+Shock_sd*Draws!M112</f>
        <v>-56.8631013634281</v>
      </c>
      <c r="N133" s="18" t="n">
        <f aca="false">0-(Draws!N112+Draws!Z112)</f>
        <v>0</v>
      </c>
      <c r="O133" s="18" t="n">
        <f aca="false">N133-(Draws!O112+Draws!AA112)</f>
        <v>0</v>
      </c>
      <c r="P133" s="18" t="n">
        <f aca="false">O133-(Draws!P112+Draws!AB112)</f>
        <v>0</v>
      </c>
      <c r="Q133" s="18" t="n">
        <f aca="false">P133-(Draws!Q112+Draws!AC112)</f>
        <v>0</v>
      </c>
      <c r="R133" s="18" t="n">
        <f aca="false">Q133-(Draws!R112+Draws!AD112)</f>
        <v>0</v>
      </c>
      <c r="S133" s="18" t="n">
        <f aca="false">R133-(Draws!S112+Draws!AE112)</f>
        <v>0</v>
      </c>
      <c r="T133" s="18" t="n">
        <f aca="false">S133-(Draws!T112+Draws!AF112)</f>
        <v>0</v>
      </c>
      <c r="U133" s="18" t="n">
        <f aca="false">T133-(Draws!U112+Draws!AG112)</f>
        <v>0</v>
      </c>
      <c r="V133" s="18" t="n">
        <f aca="false">U133-(Draws!V112+Draws!AH112)</f>
        <v>0</v>
      </c>
      <c r="W133" s="18" t="n">
        <f aca="false">V133-(Draws!W112+Draws!AI112)</f>
        <v>0</v>
      </c>
      <c r="X133" s="18" t="n">
        <f aca="false">W133-(Draws!X112+Draws!AJ112)</f>
        <v>0</v>
      </c>
      <c r="Y133" s="18" t="n">
        <f aca="false">X133-(Draws!Y112+Draws!AK112)</f>
        <v>0</v>
      </c>
      <c r="Z133" s="18" t="n">
        <f aca="false">0-(MAX(Draws!N112-Line_cap,0)+MAX(Draws!Z112-Line_cap,0))</f>
        <v>0</v>
      </c>
      <c r="AA133" s="18" t="n">
        <f aca="false">Z133-(MAX(Draws!O112-Line_cap,0)+MAX(Draws!AA112-Line_cap,0))</f>
        <v>0</v>
      </c>
      <c r="AB133" s="18" t="n">
        <f aca="false">AA133-(MAX(Draws!P112-Line_cap,0)+MAX(Draws!AB112-Line_cap,0))</f>
        <v>0</v>
      </c>
      <c r="AC133" s="18" t="n">
        <f aca="false">AB133-(MAX(Draws!Q112-Line_cap,0)+MAX(Draws!AC112-Line_cap,0))</f>
        <v>0</v>
      </c>
      <c r="AD133" s="18" t="n">
        <f aca="false">AC133-(MAX(Draws!R112-Line_cap,0)+MAX(Draws!AD112-Line_cap,0))</f>
        <v>0</v>
      </c>
      <c r="AE133" s="18" t="n">
        <f aca="false">AD133-(MAX(Draws!S112-Line_cap,0)+MAX(Draws!AE112-Line_cap,0))</f>
        <v>0</v>
      </c>
      <c r="AF133" s="18" t="n">
        <f aca="false">AE133-(MAX(Draws!T112-Line_cap,0)+MAX(Draws!AF112-Line_cap,0))</f>
        <v>0</v>
      </c>
      <c r="AG133" s="18" t="n">
        <f aca="false">AF133-(MAX(Draws!U112-Line_cap,0)+MAX(Draws!AG112-Line_cap,0))</f>
        <v>0</v>
      </c>
      <c r="AH133" s="18" t="n">
        <f aca="false">AG133-(MAX(Draws!V112-Line_cap,0)+MAX(Draws!AH112-Line_cap,0))</f>
        <v>0</v>
      </c>
      <c r="AI133" s="18" t="n">
        <f aca="false">AH133-(MAX(Draws!W112-Line_cap,0)+MAX(Draws!AI112-Line_cap,0))</f>
        <v>0</v>
      </c>
      <c r="AJ133" s="18" t="n">
        <f aca="false">AI133-(MAX(Draws!X112-Line_cap,0)+MAX(Draws!AJ112-Line_cap,0))</f>
        <v>0</v>
      </c>
      <c r="AK133" s="18" t="n">
        <f aca="false">AJ133-(MAX(Draws!Y112-Line_cap,0)+MAX(Draws!AK112-Line_cap,0))</f>
        <v>0</v>
      </c>
      <c r="AL133" s="18" t="n">
        <f aca="false">SUMPRODUCT(MIN($B$22:$M$22+B133:M133+N133:Y133))</f>
        <v>343.707988244725</v>
      </c>
      <c r="AM133" s="18" t="n">
        <f aca="false">SUMPRODUCT(MIN($B$22:$M$22+B133:M133))</f>
        <v>343.707988244725</v>
      </c>
      <c r="AN133" s="18" t="n">
        <f aca="false">SUMPRODUCT(MIN($B$22:$M$22+N133:Y133))</f>
        <v>481.950382357786</v>
      </c>
      <c r="AO133" s="18" t="n">
        <f aca="false">SUMPRODUCT(MIN($B$22:$M$22+B133:M133+Z133:AK133))</f>
        <v>343.707988244725</v>
      </c>
      <c r="AP133" s="18" t="n">
        <f aca="false">SUMPRODUCT(MIN($B$23:$M$23+B133:M133+N133:Y133))</f>
        <v>392.886631107825</v>
      </c>
      <c r="AQ133" s="18" t="n">
        <f aca="false">SUMPRODUCT(MIN($B$23:$M$23+B133:M133+Z133:AK133))</f>
        <v>392.886631107825</v>
      </c>
      <c r="AR133" s="13" t="n">
        <f aca="false">IF(Y133&lt;0,1,0)</f>
        <v>0</v>
      </c>
    </row>
    <row r="134" customFormat="false" ht="15" hidden="false" customHeight="false" outlineLevel="0" collapsed="false">
      <c r="A134" s="13" t="n">
        <v>109</v>
      </c>
      <c r="B134" s="18" t="n">
        <f aca="false">Shock_sd*Draws!B113</f>
        <v>8.8805884793958</v>
      </c>
      <c r="C134" s="18" t="n">
        <f aca="false">Persist_a*B134+Shock_sd*Draws!C113</f>
        <v>-9.48608914562852</v>
      </c>
      <c r="D134" s="18" t="n">
        <f aca="false">Persist_a*C134+Shock_sd*Draws!D113</f>
        <v>-53.1316724362351</v>
      </c>
      <c r="E134" s="18" t="n">
        <f aca="false">Persist_a*D134+Shock_sd*Draws!E113</f>
        <v>-22.7108606860193</v>
      </c>
      <c r="F134" s="18" t="n">
        <f aca="false">Persist_a*E134+Shock_sd*Draws!F113</f>
        <v>5.05830338057818</v>
      </c>
      <c r="G134" s="18" t="n">
        <f aca="false">Persist_a*F134+Shock_sd*Draws!G113</f>
        <v>71.7512261678676</v>
      </c>
      <c r="H134" s="18" t="n">
        <f aca="false">Persist_a*G134+Shock_sd*Draws!H113</f>
        <v>71.455554508091</v>
      </c>
      <c r="I134" s="18" t="n">
        <f aca="false">Persist_a*H134+Shock_sd*Draws!I113</f>
        <v>94.3158806879919</v>
      </c>
      <c r="J134" s="18" t="n">
        <f aca="false">Persist_a*I134+Shock_sd*Draws!J113</f>
        <v>-22.8308231137718</v>
      </c>
      <c r="K134" s="18" t="n">
        <f aca="false">Persist_a*J134+Shock_sd*Draws!K113</f>
        <v>-49.7029125430349</v>
      </c>
      <c r="L134" s="18" t="n">
        <f aca="false">Persist_a*K134+Shock_sd*Draws!L113</f>
        <v>-57.1641994925859</v>
      </c>
      <c r="M134" s="18" t="n">
        <f aca="false">Persist_a*L134+Shock_sd*Draws!M113</f>
        <v>-74.1447769669861</v>
      </c>
      <c r="N134" s="18" t="n">
        <f aca="false">0-(Draws!N113+Draws!Z113)</f>
        <v>0</v>
      </c>
      <c r="O134" s="18" t="n">
        <f aca="false">N134-(Draws!O113+Draws!AA113)</f>
        <v>0</v>
      </c>
      <c r="P134" s="18" t="n">
        <f aca="false">O134-(Draws!P113+Draws!AB113)</f>
        <v>0</v>
      </c>
      <c r="Q134" s="18" t="n">
        <f aca="false">P134-(Draws!Q113+Draws!AC113)</f>
        <v>0</v>
      </c>
      <c r="R134" s="18" t="n">
        <f aca="false">Q134-(Draws!R113+Draws!AD113)</f>
        <v>0</v>
      </c>
      <c r="S134" s="18" t="n">
        <f aca="false">R134-(Draws!S113+Draws!AE113)</f>
        <v>0</v>
      </c>
      <c r="T134" s="18" t="n">
        <f aca="false">S134-(Draws!T113+Draws!AF113)</f>
        <v>0</v>
      </c>
      <c r="U134" s="18" t="n">
        <f aca="false">T134-(Draws!U113+Draws!AG113)</f>
        <v>0</v>
      </c>
      <c r="V134" s="18" t="n">
        <f aca="false">U134-(Draws!V113+Draws!AH113)</f>
        <v>0</v>
      </c>
      <c r="W134" s="18" t="n">
        <f aca="false">V134-(Draws!W113+Draws!AI113)</f>
        <v>0</v>
      </c>
      <c r="X134" s="18" t="n">
        <f aca="false">W134-(Draws!X113+Draws!AJ113)</f>
        <v>0</v>
      </c>
      <c r="Y134" s="18" t="n">
        <f aca="false">X134-(Draws!Y113+Draws!AK113)</f>
        <v>0</v>
      </c>
      <c r="Z134" s="18" t="n">
        <f aca="false">0-(MAX(Draws!N113-Line_cap,0)+MAX(Draws!Z113-Line_cap,0))</f>
        <v>0</v>
      </c>
      <c r="AA134" s="18" t="n">
        <f aca="false">Z134-(MAX(Draws!O113-Line_cap,0)+MAX(Draws!AA113-Line_cap,0))</f>
        <v>0</v>
      </c>
      <c r="AB134" s="18" t="n">
        <f aca="false">AA134-(MAX(Draws!P113-Line_cap,0)+MAX(Draws!AB113-Line_cap,0))</f>
        <v>0</v>
      </c>
      <c r="AC134" s="18" t="n">
        <f aca="false">AB134-(MAX(Draws!Q113-Line_cap,0)+MAX(Draws!AC113-Line_cap,0))</f>
        <v>0</v>
      </c>
      <c r="AD134" s="18" t="n">
        <f aca="false">AC134-(MAX(Draws!R113-Line_cap,0)+MAX(Draws!AD113-Line_cap,0))</f>
        <v>0</v>
      </c>
      <c r="AE134" s="18" t="n">
        <f aca="false">AD134-(MAX(Draws!S113-Line_cap,0)+MAX(Draws!AE113-Line_cap,0))</f>
        <v>0</v>
      </c>
      <c r="AF134" s="18" t="n">
        <f aca="false">AE134-(MAX(Draws!T113-Line_cap,0)+MAX(Draws!AF113-Line_cap,0))</f>
        <v>0</v>
      </c>
      <c r="AG134" s="18" t="n">
        <f aca="false">AF134-(MAX(Draws!U113-Line_cap,0)+MAX(Draws!AG113-Line_cap,0))</f>
        <v>0</v>
      </c>
      <c r="AH134" s="18" t="n">
        <f aca="false">AG134-(MAX(Draws!V113-Line_cap,0)+MAX(Draws!AH113-Line_cap,0))</f>
        <v>0</v>
      </c>
      <c r="AI134" s="18" t="n">
        <f aca="false">AH134-(MAX(Draws!W113-Line_cap,0)+MAX(Draws!AI113-Line_cap,0))</f>
        <v>0</v>
      </c>
      <c r="AJ134" s="18" t="n">
        <f aca="false">AI134-(MAX(Draws!X113-Line_cap,0)+MAX(Draws!AJ113-Line_cap,0))</f>
        <v>0</v>
      </c>
      <c r="AK134" s="18" t="n">
        <f aca="false">AJ134-(MAX(Draws!Y113-Line_cap,0)+MAX(Draws!AK113-Line_cap,0))</f>
        <v>0</v>
      </c>
      <c r="AL134" s="18" t="n">
        <f aca="false">SUMPRODUCT(MIN($B$22:$M$22+B134:M134+N134:Y134))</f>
        <v>436.279270709974</v>
      </c>
      <c r="AM134" s="18" t="n">
        <f aca="false">SUMPRODUCT(MIN($B$22:$M$22+B134:M134))</f>
        <v>436.279270709974</v>
      </c>
      <c r="AN134" s="18" t="n">
        <f aca="false">SUMPRODUCT(MIN($B$22:$M$22+N134:Y134))</f>
        <v>481.950382357786</v>
      </c>
      <c r="AO134" s="18" t="n">
        <f aca="false">SUMPRODUCT(MIN($B$22:$M$22+B134:M134+Z134:AK134))</f>
        <v>436.279270709974</v>
      </c>
      <c r="AP134" s="18" t="n">
        <f aca="false">SUMPRODUCT(MIN($B$23:$M$23+B134:M134+N134:Y134))</f>
        <v>481.405151792594</v>
      </c>
      <c r="AQ134" s="18" t="n">
        <f aca="false">SUMPRODUCT(MIN($B$23:$M$23+B134:M134+Z134:AK134))</f>
        <v>481.405151792594</v>
      </c>
      <c r="AR134" s="13" t="n">
        <f aca="false">IF(Y134&lt;0,1,0)</f>
        <v>0</v>
      </c>
    </row>
    <row r="135" customFormat="false" ht="15" hidden="false" customHeight="false" outlineLevel="0" collapsed="false">
      <c r="A135" s="13" t="n">
        <v>110</v>
      </c>
      <c r="B135" s="18" t="n">
        <f aca="false">Shock_sd*Draws!B114</f>
        <v>-67.101916348736</v>
      </c>
      <c r="C135" s="18" t="n">
        <f aca="false">Persist_a*B135+Shock_sd*Draws!C114</f>
        <v>-25.1497100876238</v>
      </c>
      <c r="D135" s="18" t="n">
        <f aca="false">Persist_a*C135+Shock_sd*Draws!D114</f>
        <v>46.1577383330718</v>
      </c>
      <c r="E135" s="18" t="n">
        <f aca="false">Persist_a*D135+Shock_sd*Draws!E114</f>
        <v>-41.4632070350595</v>
      </c>
      <c r="F135" s="18" t="n">
        <f aca="false">Persist_a*E135+Shock_sd*Draws!F114</f>
        <v>-16.5033921660789</v>
      </c>
      <c r="G135" s="18" t="n">
        <f aca="false">Persist_a*F135+Shock_sd*Draws!G114</f>
        <v>-73.9814423855011</v>
      </c>
      <c r="H135" s="18" t="n">
        <f aca="false">Persist_a*G135+Shock_sd*Draws!H114</f>
        <v>2.88126685645931</v>
      </c>
      <c r="I135" s="18" t="n">
        <f aca="false">Persist_a*H135+Shock_sd*Draws!I114</f>
        <v>-64.6233647942052</v>
      </c>
      <c r="J135" s="18" t="n">
        <f aca="false">Persist_a*I135+Shock_sd*Draws!J114</f>
        <v>-4.21289200298389</v>
      </c>
      <c r="K135" s="18" t="n">
        <f aca="false">Persist_a*J135+Shock_sd*Draws!K114</f>
        <v>-36.9681973827036</v>
      </c>
      <c r="L135" s="18" t="n">
        <f aca="false">Persist_a*K135+Shock_sd*Draws!L114</f>
        <v>77.8043030094514</v>
      </c>
      <c r="M135" s="18" t="n">
        <f aca="false">Persist_a*L135+Shock_sd*Draws!M114</f>
        <v>13.3260039144043</v>
      </c>
      <c r="N135" s="18" t="n">
        <f aca="false">0-(Draws!N114+Draws!Z114)</f>
        <v>-134.931358050784</v>
      </c>
      <c r="O135" s="18" t="n">
        <f aca="false">N135-(Draws!O114+Draws!AA114)</f>
        <v>-134.931358050784</v>
      </c>
      <c r="P135" s="18" t="n">
        <f aca="false">O135-(Draws!P114+Draws!AB114)</f>
        <v>-134.931358050784</v>
      </c>
      <c r="Q135" s="18" t="n">
        <f aca="false">P135-(Draws!Q114+Draws!AC114)</f>
        <v>-134.931358050784</v>
      </c>
      <c r="R135" s="18" t="n">
        <f aca="false">Q135-(Draws!R114+Draws!AD114)</f>
        <v>-134.931358050784</v>
      </c>
      <c r="S135" s="18" t="n">
        <f aca="false">R135-(Draws!S114+Draws!AE114)</f>
        <v>-134.931358050784</v>
      </c>
      <c r="T135" s="18" t="n">
        <f aca="false">S135-(Draws!T114+Draws!AF114)</f>
        <v>-134.931358050784</v>
      </c>
      <c r="U135" s="18" t="n">
        <f aca="false">T135-(Draws!U114+Draws!AG114)</f>
        <v>-134.931358050784</v>
      </c>
      <c r="V135" s="18" t="n">
        <f aca="false">U135-(Draws!V114+Draws!AH114)</f>
        <v>-134.931358050784</v>
      </c>
      <c r="W135" s="18" t="n">
        <f aca="false">V135-(Draws!W114+Draws!AI114)</f>
        <v>-134.931358050784</v>
      </c>
      <c r="X135" s="18" t="n">
        <f aca="false">W135-(Draws!X114+Draws!AJ114)</f>
        <v>-134.931358050784</v>
      </c>
      <c r="Y135" s="18" t="n">
        <f aca="false">X135-(Draws!Y114+Draws!AK114)</f>
        <v>-134.931358050784</v>
      </c>
      <c r="Z135" s="18" t="n">
        <f aca="false">0-(MAX(Draws!N114-Line_cap,0)+MAX(Draws!Z114-Line_cap,0))</f>
        <v>-34.9313580507844</v>
      </c>
      <c r="AA135" s="18" t="n">
        <f aca="false">Z135-(MAX(Draws!O114-Line_cap,0)+MAX(Draws!AA114-Line_cap,0))</f>
        <v>-34.9313580507844</v>
      </c>
      <c r="AB135" s="18" t="n">
        <f aca="false">AA135-(MAX(Draws!P114-Line_cap,0)+MAX(Draws!AB114-Line_cap,0))</f>
        <v>-34.9313580507844</v>
      </c>
      <c r="AC135" s="18" t="n">
        <f aca="false">AB135-(MAX(Draws!Q114-Line_cap,0)+MAX(Draws!AC114-Line_cap,0))</f>
        <v>-34.9313580507844</v>
      </c>
      <c r="AD135" s="18" t="n">
        <f aca="false">AC135-(MAX(Draws!R114-Line_cap,0)+MAX(Draws!AD114-Line_cap,0))</f>
        <v>-34.9313580507844</v>
      </c>
      <c r="AE135" s="18" t="n">
        <f aca="false">AD135-(MAX(Draws!S114-Line_cap,0)+MAX(Draws!AE114-Line_cap,0))</f>
        <v>-34.9313580507844</v>
      </c>
      <c r="AF135" s="18" t="n">
        <f aca="false">AE135-(MAX(Draws!T114-Line_cap,0)+MAX(Draws!AF114-Line_cap,0))</f>
        <v>-34.9313580507844</v>
      </c>
      <c r="AG135" s="18" t="n">
        <f aca="false">AF135-(MAX(Draws!U114-Line_cap,0)+MAX(Draws!AG114-Line_cap,0))</f>
        <v>-34.9313580507844</v>
      </c>
      <c r="AH135" s="18" t="n">
        <f aca="false">AG135-(MAX(Draws!V114-Line_cap,0)+MAX(Draws!AH114-Line_cap,0))</f>
        <v>-34.9313580507844</v>
      </c>
      <c r="AI135" s="18" t="n">
        <f aca="false">AH135-(MAX(Draws!W114-Line_cap,0)+MAX(Draws!AI114-Line_cap,0))</f>
        <v>-34.9313580507844</v>
      </c>
      <c r="AJ135" s="18" t="n">
        <f aca="false">AI135-(MAX(Draws!X114-Line_cap,0)+MAX(Draws!AJ114-Line_cap,0))</f>
        <v>-34.9313580507844</v>
      </c>
      <c r="AK135" s="18" t="n">
        <f aca="false">AJ135-(MAX(Draws!Y114-Line_cap,0)+MAX(Draws!AK114-Line_cap,0))</f>
        <v>-34.9313580507844</v>
      </c>
      <c r="AL135" s="18" t="n">
        <f aca="false">SUMPRODUCT(MIN($B$22:$M$22+B135:M135+N135:Y135))</f>
        <v>274.29537120208</v>
      </c>
      <c r="AM135" s="18" t="n">
        <f aca="false">SUMPRODUCT(MIN($B$22:$M$22+B135:M135))</f>
        <v>409.226729252864</v>
      </c>
      <c r="AN135" s="18" t="n">
        <f aca="false">SUMPRODUCT(MIN($B$22:$M$22+N135:Y135))</f>
        <v>347.019024307001</v>
      </c>
      <c r="AO135" s="18" t="n">
        <f aca="false">SUMPRODUCT(MIN($B$22:$M$22+B135:M135+Z135:AK135))</f>
        <v>374.29537120208</v>
      </c>
      <c r="AP135" s="18" t="n">
        <f aca="false">SUMPRODUCT(MIN($B$23:$M$23+B135:M135+N135:Y135))</f>
        <v>322.061116702864</v>
      </c>
      <c r="AQ135" s="18" t="n">
        <f aca="false">SUMPRODUCT(MIN($B$23:$M$23+B135:M135+Z135:AK135))</f>
        <v>422.061116702864</v>
      </c>
      <c r="AR135" s="13" t="n">
        <f aca="false">IF(Y135&lt;0,1,0)</f>
        <v>1</v>
      </c>
    </row>
    <row r="136" customFormat="false" ht="15" hidden="false" customHeight="false" outlineLevel="0" collapsed="false">
      <c r="A136" s="13" t="n">
        <v>111</v>
      </c>
      <c r="B136" s="18" t="n">
        <f aca="false">Shock_sd*Draws!B115</f>
        <v>-44.5716724918332</v>
      </c>
      <c r="C136" s="18" t="n">
        <f aca="false">Persist_a*B136+Shock_sd*Draws!C115</f>
        <v>12.9538140611911</v>
      </c>
      <c r="D136" s="18" t="n">
        <f aca="false">Persist_a*C136+Shock_sd*Draws!D115</f>
        <v>-2.14982163759161</v>
      </c>
      <c r="E136" s="18" t="n">
        <f aca="false">Persist_a*D136+Shock_sd*Draws!E115</f>
        <v>-40.7567214130646</v>
      </c>
      <c r="F136" s="18" t="n">
        <f aca="false">Persist_a*E136+Shock_sd*Draws!F115</f>
        <v>14.5339158069046</v>
      </c>
      <c r="G136" s="18" t="n">
        <f aca="false">Persist_a*F136+Shock_sd*Draws!G115</f>
        <v>-8.78271493278474</v>
      </c>
      <c r="H136" s="18" t="n">
        <f aca="false">Persist_a*G136+Shock_sd*Draws!H115</f>
        <v>-28.2854527304972</v>
      </c>
      <c r="I136" s="18" t="n">
        <f aca="false">Persist_a*H136+Shock_sd*Draws!I115</f>
        <v>-2.66759113251441</v>
      </c>
      <c r="J136" s="18" t="n">
        <f aca="false">Persist_a*I136+Shock_sd*Draws!J115</f>
        <v>-90.4352837534593</v>
      </c>
      <c r="K136" s="18" t="n">
        <f aca="false">Persist_a*J136+Shock_sd*Draws!K115</f>
        <v>-71.3089869287547</v>
      </c>
      <c r="L136" s="18" t="n">
        <f aca="false">Persist_a*K136+Shock_sd*Draws!L115</f>
        <v>-58.0491658567769</v>
      </c>
      <c r="M136" s="18" t="n">
        <f aca="false">Persist_a*L136+Shock_sd*Draws!M115</f>
        <v>-11.9307856477771</v>
      </c>
      <c r="N136" s="18" t="n">
        <f aca="false">0-(Draws!N115+Draws!Z115)</f>
        <v>0</v>
      </c>
      <c r="O136" s="18" t="n">
        <f aca="false">N136-(Draws!O115+Draws!AA115)</f>
        <v>0</v>
      </c>
      <c r="P136" s="18" t="n">
        <f aca="false">O136-(Draws!P115+Draws!AB115)</f>
        <v>0</v>
      </c>
      <c r="Q136" s="18" t="n">
        <f aca="false">P136-(Draws!Q115+Draws!AC115)</f>
        <v>0</v>
      </c>
      <c r="R136" s="18" t="n">
        <f aca="false">Q136-(Draws!R115+Draws!AD115)</f>
        <v>0</v>
      </c>
      <c r="S136" s="18" t="n">
        <f aca="false">R136-(Draws!S115+Draws!AE115)</f>
        <v>0</v>
      </c>
      <c r="T136" s="18" t="n">
        <f aca="false">S136-(Draws!T115+Draws!AF115)</f>
        <v>0</v>
      </c>
      <c r="U136" s="18" t="n">
        <f aca="false">T136-(Draws!U115+Draws!AG115)</f>
        <v>0</v>
      </c>
      <c r="V136" s="18" t="n">
        <f aca="false">U136-(Draws!V115+Draws!AH115)</f>
        <v>0</v>
      </c>
      <c r="W136" s="18" t="n">
        <f aca="false">V136-(Draws!W115+Draws!AI115)</f>
        <v>0</v>
      </c>
      <c r="X136" s="18" t="n">
        <f aca="false">W136-(Draws!X115+Draws!AJ115)</f>
        <v>0</v>
      </c>
      <c r="Y136" s="18" t="n">
        <f aca="false">X136-(Draws!Y115+Draws!AK115)</f>
        <v>0</v>
      </c>
      <c r="Z136" s="18" t="n">
        <f aca="false">0-(MAX(Draws!N115-Line_cap,0)+MAX(Draws!Z115-Line_cap,0))</f>
        <v>0</v>
      </c>
      <c r="AA136" s="18" t="n">
        <f aca="false">Z136-(MAX(Draws!O115-Line_cap,0)+MAX(Draws!AA115-Line_cap,0))</f>
        <v>0</v>
      </c>
      <c r="AB136" s="18" t="n">
        <f aca="false">AA136-(MAX(Draws!P115-Line_cap,0)+MAX(Draws!AB115-Line_cap,0))</f>
        <v>0</v>
      </c>
      <c r="AC136" s="18" t="n">
        <f aca="false">AB136-(MAX(Draws!Q115-Line_cap,0)+MAX(Draws!AC115-Line_cap,0))</f>
        <v>0</v>
      </c>
      <c r="AD136" s="18" t="n">
        <f aca="false">AC136-(MAX(Draws!R115-Line_cap,0)+MAX(Draws!AD115-Line_cap,0))</f>
        <v>0</v>
      </c>
      <c r="AE136" s="18" t="n">
        <f aca="false">AD136-(MAX(Draws!S115-Line_cap,0)+MAX(Draws!AE115-Line_cap,0))</f>
        <v>0</v>
      </c>
      <c r="AF136" s="18" t="n">
        <f aca="false">AE136-(MAX(Draws!T115-Line_cap,0)+MAX(Draws!AF115-Line_cap,0))</f>
        <v>0</v>
      </c>
      <c r="AG136" s="18" t="n">
        <f aca="false">AF136-(MAX(Draws!U115-Line_cap,0)+MAX(Draws!AG115-Line_cap,0))</f>
        <v>0</v>
      </c>
      <c r="AH136" s="18" t="n">
        <f aca="false">AG136-(MAX(Draws!V115-Line_cap,0)+MAX(Draws!AH115-Line_cap,0))</f>
        <v>0</v>
      </c>
      <c r="AI136" s="18" t="n">
        <f aca="false">AH136-(MAX(Draws!W115-Line_cap,0)+MAX(Draws!AI115-Line_cap,0))</f>
        <v>0</v>
      </c>
      <c r="AJ136" s="18" t="n">
        <f aca="false">AI136-(MAX(Draws!X115-Line_cap,0)+MAX(Draws!AJ115-Line_cap,0))</f>
        <v>0</v>
      </c>
      <c r="AK136" s="18" t="n">
        <f aca="false">AJ136-(MAX(Draws!Y115-Line_cap,0)+MAX(Draws!AK115-Line_cap,0))</f>
        <v>0</v>
      </c>
      <c r="AL136" s="18" t="n">
        <f aca="false">SUMPRODUCT(MIN($B$22:$M$22+B136:M136+N136:Y136))</f>
        <v>397.762497663937</v>
      </c>
      <c r="AM136" s="18" t="n">
        <f aca="false">SUMPRODUCT(MIN($B$22:$M$22+B136:M136))</f>
        <v>397.762497663937</v>
      </c>
      <c r="AN136" s="18" t="n">
        <f aca="false">SUMPRODUCT(MIN($B$22:$M$22+N136:Y136))</f>
        <v>481.950382357786</v>
      </c>
      <c r="AO136" s="18" t="n">
        <f aca="false">SUMPRODUCT(MIN($B$22:$M$22+B136:M136+Z136:AK136))</f>
        <v>397.762497663937</v>
      </c>
      <c r="AP136" s="18" t="n">
        <f aca="false">SUMPRODUCT(MIN($B$23:$M$23+B136:M136+N136:Y136))</f>
        <v>447.005824828158</v>
      </c>
      <c r="AQ136" s="18" t="n">
        <f aca="false">SUMPRODUCT(MIN($B$23:$M$23+B136:M136+Z136:AK136))</f>
        <v>447.005824828158</v>
      </c>
      <c r="AR136" s="13" t="n">
        <f aca="false">IF(Y136&lt;0,1,0)</f>
        <v>0</v>
      </c>
    </row>
    <row r="137" customFormat="false" ht="15" hidden="false" customHeight="false" outlineLevel="0" collapsed="false">
      <c r="A137" s="13" t="n">
        <v>112</v>
      </c>
      <c r="B137" s="18" t="n">
        <f aca="false">Shock_sd*Draws!B116</f>
        <v>4.87924377522503</v>
      </c>
      <c r="C137" s="18" t="n">
        <f aca="false">Persist_a*B137+Shock_sd*Draws!C116</f>
        <v>-4.78360516782183</v>
      </c>
      <c r="D137" s="18" t="n">
        <f aca="false">Persist_a*C137+Shock_sd*Draws!D116</f>
        <v>32.6308706259708</v>
      </c>
      <c r="E137" s="18" t="n">
        <f aca="false">Persist_a*D137+Shock_sd*Draws!E116</f>
        <v>-25.3793985127349</v>
      </c>
      <c r="F137" s="18" t="n">
        <f aca="false">Persist_a*E137+Shock_sd*Draws!F116</f>
        <v>-19.1805648902211</v>
      </c>
      <c r="G137" s="18" t="n">
        <f aca="false">Persist_a*F137+Shock_sd*Draws!G116</f>
        <v>17.522049578131</v>
      </c>
      <c r="H137" s="18" t="n">
        <f aca="false">Persist_a*G137+Shock_sd*Draws!H116</f>
        <v>-33.6409772109265</v>
      </c>
      <c r="I137" s="18" t="n">
        <f aca="false">Persist_a*H137+Shock_sd*Draws!I116</f>
        <v>-20.4598386039876</v>
      </c>
      <c r="J137" s="18" t="n">
        <f aca="false">Persist_a*I137+Shock_sd*Draws!J116</f>
        <v>24.1372105443373</v>
      </c>
      <c r="K137" s="18" t="n">
        <f aca="false">Persist_a*J137+Shock_sd*Draws!K116</f>
        <v>87.3386015739948</v>
      </c>
      <c r="L137" s="18" t="n">
        <f aca="false">Persist_a*K137+Shock_sd*Draws!L116</f>
        <v>102.980145941759</v>
      </c>
      <c r="M137" s="18" t="n">
        <f aca="false">Persist_a*L137+Shock_sd*Draws!M116</f>
        <v>38.9035154968088</v>
      </c>
      <c r="N137" s="18" t="n">
        <f aca="false">0-(Draws!N116+Draws!Z116)</f>
        <v>0</v>
      </c>
      <c r="O137" s="18" t="n">
        <f aca="false">N137-(Draws!O116+Draws!AA116)</f>
        <v>0</v>
      </c>
      <c r="P137" s="18" t="n">
        <f aca="false">O137-(Draws!P116+Draws!AB116)</f>
        <v>0</v>
      </c>
      <c r="Q137" s="18" t="n">
        <f aca="false">P137-(Draws!Q116+Draws!AC116)</f>
        <v>0</v>
      </c>
      <c r="R137" s="18" t="n">
        <f aca="false">Q137-(Draws!R116+Draws!AD116)</f>
        <v>0</v>
      </c>
      <c r="S137" s="18" t="n">
        <f aca="false">R137-(Draws!S116+Draws!AE116)</f>
        <v>0</v>
      </c>
      <c r="T137" s="18" t="n">
        <f aca="false">S137-(Draws!T116+Draws!AF116)</f>
        <v>0</v>
      </c>
      <c r="U137" s="18" t="n">
        <f aca="false">T137-(Draws!U116+Draws!AG116)</f>
        <v>0</v>
      </c>
      <c r="V137" s="18" t="n">
        <f aca="false">U137-(Draws!V116+Draws!AH116)</f>
        <v>0</v>
      </c>
      <c r="W137" s="18" t="n">
        <f aca="false">V137-(Draws!W116+Draws!AI116)</f>
        <v>0</v>
      </c>
      <c r="X137" s="18" t="n">
        <f aca="false">W137-(Draws!X116+Draws!AJ116)</f>
        <v>0</v>
      </c>
      <c r="Y137" s="18" t="n">
        <f aca="false">X137-(Draws!Y116+Draws!AK116)</f>
        <v>0</v>
      </c>
      <c r="Z137" s="18" t="n">
        <f aca="false">0-(MAX(Draws!N116-Line_cap,0)+MAX(Draws!Z116-Line_cap,0))</f>
        <v>0</v>
      </c>
      <c r="AA137" s="18" t="n">
        <f aca="false">Z137-(MAX(Draws!O116-Line_cap,0)+MAX(Draws!AA116-Line_cap,0))</f>
        <v>0</v>
      </c>
      <c r="AB137" s="18" t="n">
        <f aca="false">AA137-(MAX(Draws!P116-Line_cap,0)+MAX(Draws!AB116-Line_cap,0))</f>
        <v>0</v>
      </c>
      <c r="AC137" s="18" t="n">
        <f aca="false">AB137-(MAX(Draws!Q116-Line_cap,0)+MAX(Draws!AC116-Line_cap,0))</f>
        <v>0</v>
      </c>
      <c r="AD137" s="18" t="n">
        <f aca="false">AC137-(MAX(Draws!R116-Line_cap,0)+MAX(Draws!AD116-Line_cap,0))</f>
        <v>0</v>
      </c>
      <c r="AE137" s="18" t="n">
        <f aca="false">AD137-(MAX(Draws!S116-Line_cap,0)+MAX(Draws!AE116-Line_cap,0))</f>
        <v>0</v>
      </c>
      <c r="AF137" s="18" t="n">
        <f aca="false">AE137-(MAX(Draws!T116-Line_cap,0)+MAX(Draws!AF116-Line_cap,0))</f>
        <v>0</v>
      </c>
      <c r="AG137" s="18" t="n">
        <f aca="false">AF137-(MAX(Draws!U116-Line_cap,0)+MAX(Draws!AG116-Line_cap,0))</f>
        <v>0</v>
      </c>
      <c r="AH137" s="18" t="n">
        <f aca="false">AG137-(MAX(Draws!V116-Line_cap,0)+MAX(Draws!AH116-Line_cap,0))</f>
        <v>0</v>
      </c>
      <c r="AI137" s="18" t="n">
        <f aca="false">AH137-(MAX(Draws!W116-Line_cap,0)+MAX(Draws!AI116-Line_cap,0))</f>
        <v>0</v>
      </c>
      <c r="AJ137" s="18" t="n">
        <f aca="false">AI137-(MAX(Draws!X116-Line_cap,0)+MAX(Draws!AJ116-Line_cap,0))</f>
        <v>0</v>
      </c>
      <c r="AK137" s="18" t="n">
        <f aca="false">AJ137-(MAX(Draws!Y116-Line_cap,0)+MAX(Draws!AK116-Line_cap,0))</f>
        <v>0</v>
      </c>
      <c r="AL137" s="18" t="n">
        <f aca="false">SUMPRODUCT(MIN($B$22:$M$22+B137:M137+N137:Y137))</f>
        <v>448.309405146859</v>
      </c>
      <c r="AM137" s="18" t="n">
        <f aca="false">SUMPRODUCT(MIN($B$22:$M$22+B137:M137))</f>
        <v>448.309405146859</v>
      </c>
      <c r="AN137" s="18" t="n">
        <f aca="false">SUMPRODUCT(MIN($B$22:$M$22+N137:Y137))</f>
        <v>481.950382357786</v>
      </c>
      <c r="AO137" s="18" t="n">
        <f aca="false">SUMPRODUCT(MIN($B$22:$M$22+B137:M137+Z137:AK137))</f>
        <v>448.309405146859</v>
      </c>
      <c r="AP137" s="18" t="n">
        <f aca="false">SUMPRODUCT(MIN($B$23:$M$23+B137:M137+N137:Y137))</f>
        <v>497.488048009959</v>
      </c>
      <c r="AQ137" s="18" t="n">
        <f aca="false">SUMPRODUCT(MIN($B$23:$M$23+B137:M137+Z137:AK137))</f>
        <v>497.488048009959</v>
      </c>
      <c r="AR137" s="13" t="n">
        <f aca="false">IF(Y137&lt;0,1,0)</f>
        <v>0</v>
      </c>
    </row>
    <row r="138" customFormat="false" ht="15" hidden="false" customHeight="false" outlineLevel="0" collapsed="false">
      <c r="A138" s="13" t="n">
        <v>113</v>
      </c>
      <c r="B138" s="18" t="n">
        <f aca="false">Shock_sd*Draws!B117</f>
        <v>30.648496918373</v>
      </c>
      <c r="C138" s="18" t="n">
        <f aca="false">Persist_a*B138+Shock_sd*Draws!C117</f>
        <v>30.3701323083584</v>
      </c>
      <c r="D138" s="18" t="n">
        <f aca="false">Persist_a*C138+Shock_sd*Draws!D117</f>
        <v>202.377502014009</v>
      </c>
      <c r="E138" s="18" t="n">
        <f aca="false">Persist_a*D138+Shock_sd*Draws!E117</f>
        <v>207.466956518158</v>
      </c>
      <c r="F138" s="18" t="n">
        <f aca="false">Persist_a*E138+Shock_sd*Draws!F117</f>
        <v>145.796718999726</v>
      </c>
      <c r="G138" s="18" t="n">
        <f aca="false">Persist_a*F138+Shock_sd*Draws!G117</f>
        <v>149.370089154195</v>
      </c>
      <c r="H138" s="18" t="n">
        <f aca="false">Persist_a*G138+Shock_sd*Draws!H117</f>
        <v>7.65281417546393</v>
      </c>
      <c r="I138" s="18" t="n">
        <f aca="false">Persist_a*H138+Shock_sd*Draws!I117</f>
        <v>65.5812131317714</v>
      </c>
      <c r="J138" s="18" t="n">
        <f aca="false">Persist_a*I138+Shock_sd*Draws!J117</f>
        <v>39.3398051624654</v>
      </c>
      <c r="K138" s="18" t="n">
        <f aca="false">Persist_a*J138+Shock_sd*Draws!K117</f>
        <v>88.0890239125782</v>
      </c>
      <c r="L138" s="18" t="n">
        <f aca="false">Persist_a*K138+Shock_sd*Draws!L117</f>
        <v>-60.8518129053877</v>
      </c>
      <c r="M138" s="18" t="n">
        <f aca="false">Persist_a*L138+Shock_sd*Draws!M117</f>
        <v>-69.0616385731139</v>
      </c>
      <c r="N138" s="18" t="n">
        <f aca="false">0-(Draws!N117+Draws!Z117)</f>
        <v>0</v>
      </c>
      <c r="O138" s="18" t="n">
        <f aca="false">N138-(Draws!O117+Draws!AA117)</f>
        <v>0</v>
      </c>
      <c r="P138" s="18" t="n">
        <f aca="false">O138-(Draws!P117+Draws!AB117)</f>
        <v>0</v>
      </c>
      <c r="Q138" s="18" t="n">
        <f aca="false">P138-(Draws!Q117+Draws!AC117)</f>
        <v>0</v>
      </c>
      <c r="R138" s="18" t="n">
        <f aca="false">Q138-(Draws!R117+Draws!AD117)</f>
        <v>0</v>
      </c>
      <c r="S138" s="18" t="n">
        <f aca="false">R138-(Draws!S117+Draws!AE117)</f>
        <v>0</v>
      </c>
      <c r="T138" s="18" t="n">
        <f aca="false">S138-(Draws!T117+Draws!AF117)</f>
        <v>0</v>
      </c>
      <c r="U138" s="18" t="n">
        <f aca="false">T138-(Draws!U117+Draws!AG117)</f>
        <v>0</v>
      </c>
      <c r="V138" s="18" t="n">
        <f aca="false">U138-(Draws!V117+Draws!AH117)</f>
        <v>0</v>
      </c>
      <c r="W138" s="18" t="n">
        <f aca="false">V138-(Draws!W117+Draws!AI117)</f>
        <v>-59.6889197888236</v>
      </c>
      <c r="X138" s="18" t="n">
        <f aca="false">W138-(Draws!X117+Draws!AJ117)</f>
        <v>-59.6889197888236</v>
      </c>
      <c r="Y138" s="18" t="n">
        <f aca="false">X138-(Draws!Y117+Draws!AK117)</f>
        <v>-59.6889197888236</v>
      </c>
      <c r="Z138" s="18" t="n">
        <f aca="false">0-(MAX(Draws!N117-Line_cap,0)+MAX(Draws!Z117-Line_cap,0))</f>
        <v>0</v>
      </c>
      <c r="AA138" s="18" t="n">
        <f aca="false">Z138-(MAX(Draws!O117-Line_cap,0)+MAX(Draws!AA117-Line_cap,0))</f>
        <v>0</v>
      </c>
      <c r="AB138" s="18" t="n">
        <f aca="false">AA138-(MAX(Draws!P117-Line_cap,0)+MAX(Draws!AB117-Line_cap,0))</f>
        <v>0</v>
      </c>
      <c r="AC138" s="18" t="n">
        <f aca="false">AB138-(MAX(Draws!Q117-Line_cap,0)+MAX(Draws!AC117-Line_cap,0))</f>
        <v>0</v>
      </c>
      <c r="AD138" s="18" t="n">
        <f aca="false">AC138-(MAX(Draws!R117-Line_cap,0)+MAX(Draws!AD117-Line_cap,0))</f>
        <v>0</v>
      </c>
      <c r="AE138" s="18" t="n">
        <f aca="false">AD138-(MAX(Draws!S117-Line_cap,0)+MAX(Draws!AE117-Line_cap,0))</f>
        <v>0</v>
      </c>
      <c r="AF138" s="18" t="n">
        <f aca="false">AE138-(MAX(Draws!T117-Line_cap,0)+MAX(Draws!AF117-Line_cap,0))</f>
        <v>0</v>
      </c>
      <c r="AG138" s="18" t="n">
        <f aca="false">AF138-(MAX(Draws!U117-Line_cap,0)+MAX(Draws!AG117-Line_cap,0))</f>
        <v>0</v>
      </c>
      <c r="AH138" s="18" t="n">
        <f aca="false">AG138-(MAX(Draws!V117-Line_cap,0)+MAX(Draws!AH117-Line_cap,0))</f>
        <v>0</v>
      </c>
      <c r="AI138" s="18" t="n">
        <f aca="false">AH138-(MAX(Draws!W117-Line_cap,0)+MAX(Draws!AI117-Line_cap,0))</f>
        <v>0</v>
      </c>
      <c r="AJ138" s="18" t="n">
        <f aca="false">AI138-(MAX(Draws!X117-Line_cap,0)+MAX(Draws!AJ117-Line_cap,0))</f>
        <v>0</v>
      </c>
      <c r="AK138" s="18" t="n">
        <f aca="false">AJ138-(MAX(Draws!Y117-Line_cap,0)+MAX(Draws!AK117-Line_cap,0))</f>
        <v>0</v>
      </c>
      <c r="AL138" s="18" t="n">
        <f aca="false">SUMPRODUCT(MIN($B$22:$M$22+B138:M138+N138:Y138))</f>
        <v>381.38721487017</v>
      </c>
      <c r="AM138" s="18" t="n">
        <f aca="false">SUMPRODUCT(MIN($B$22:$M$22+B138:M138))</f>
        <v>441.076134658993</v>
      </c>
      <c r="AN138" s="18" t="n">
        <f aca="false">SUMPRODUCT(MIN($B$22:$M$22+N138:Y138))</f>
        <v>434.6967760206</v>
      </c>
      <c r="AO138" s="18" t="n">
        <f aca="false">SUMPRODUCT(MIN($B$22:$M$22+B138:M138+Z138:AK138))</f>
        <v>441.076134658993</v>
      </c>
      <c r="AP138" s="18" t="n">
        <f aca="false">SUMPRODUCT(MIN($B$23:$M$23+B138:M138+N138:Y138))</f>
        <v>426.799370397643</v>
      </c>
      <c r="AQ138" s="18" t="n">
        <f aca="false">SUMPRODUCT(MIN($B$23:$M$23+B138:M138+Z138:AK138))</f>
        <v>486.488290186466</v>
      </c>
      <c r="AR138" s="13" t="n">
        <f aca="false">IF(Y138&lt;0,1,0)</f>
        <v>1</v>
      </c>
    </row>
    <row r="139" customFormat="false" ht="15" hidden="false" customHeight="false" outlineLevel="0" collapsed="false">
      <c r="A139" s="13" t="n">
        <v>114</v>
      </c>
      <c r="B139" s="18" t="n">
        <f aca="false">Shock_sd*Draws!B118</f>
        <v>-67.1077532290946</v>
      </c>
      <c r="C139" s="18" t="n">
        <f aca="false">Persist_a*B139+Shock_sd*Draws!C118</f>
        <v>19.5770101741347</v>
      </c>
      <c r="D139" s="18" t="n">
        <f aca="false">Persist_a*C139+Shock_sd*Draws!D118</f>
        <v>73.0524658640789</v>
      </c>
      <c r="E139" s="18" t="n">
        <f aca="false">Persist_a*D139+Shock_sd*Draws!E118</f>
        <v>-31.1973482604071</v>
      </c>
      <c r="F139" s="18" t="n">
        <f aca="false">Persist_a*E139+Shock_sd*Draws!F118</f>
        <v>50.5143216344742</v>
      </c>
      <c r="G139" s="18" t="n">
        <f aca="false">Persist_a*F139+Shock_sd*Draws!G118</f>
        <v>45.5182855390351</v>
      </c>
      <c r="H139" s="18" t="n">
        <f aca="false">Persist_a*G139+Shock_sd*Draws!H118</f>
        <v>-3.23634047591051</v>
      </c>
      <c r="I139" s="18" t="n">
        <f aca="false">Persist_a*H139+Shock_sd*Draws!I118</f>
        <v>-50.3175571986803</v>
      </c>
      <c r="J139" s="18" t="n">
        <f aca="false">Persist_a*I139+Shock_sd*Draws!J118</f>
        <v>-58.1933231233063</v>
      </c>
      <c r="K139" s="18" t="n">
        <f aca="false">Persist_a*J139+Shock_sd*Draws!K118</f>
        <v>-39.8031440629046</v>
      </c>
      <c r="L139" s="18" t="n">
        <f aca="false">Persist_a*K139+Shock_sd*Draws!L118</f>
        <v>-43.3248485501183</v>
      </c>
      <c r="M139" s="18" t="n">
        <f aca="false">Persist_a*L139+Shock_sd*Draws!M118</f>
        <v>-16.8374972366376</v>
      </c>
      <c r="N139" s="18" t="n">
        <f aca="false">0-(Draws!N118+Draws!Z118)</f>
        <v>0</v>
      </c>
      <c r="O139" s="18" t="n">
        <f aca="false">N139-(Draws!O118+Draws!AA118)</f>
        <v>0</v>
      </c>
      <c r="P139" s="18" t="n">
        <f aca="false">O139-(Draws!P118+Draws!AB118)</f>
        <v>0</v>
      </c>
      <c r="Q139" s="18" t="n">
        <f aca="false">P139-(Draws!Q118+Draws!AC118)</f>
        <v>0</v>
      </c>
      <c r="R139" s="18" t="n">
        <f aca="false">Q139-(Draws!R118+Draws!AD118)</f>
        <v>0</v>
      </c>
      <c r="S139" s="18" t="n">
        <f aca="false">R139-(Draws!S118+Draws!AE118)</f>
        <v>0</v>
      </c>
      <c r="T139" s="18" t="n">
        <f aca="false">S139-(Draws!T118+Draws!AF118)</f>
        <v>0</v>
      </c>
      <c r="U139" s="18" t="n">
        <f aca="false">T139-(Draws!U118+Draws!AG118)</f>
        <v>0</v>
      </c>
      <c r="V139" s="18" t="n">
        <f aca="false">U139-(Draws!V118+Draws!AH118)</f>
        <v>0</v>
      </c>
      <c r="W139" s="18" t="n">
        <f aca="false">V139-(Draws!W118+Draws!AI118)</f>
        <v>0</v>
      </c>
      <c r="X139" s="18" t="n">
        <f aca="false">W139-(Draws!X118+Draws!AJ118)</f>
        <v>0</v>
      </c>
      <c r="Y139" s="18" t="n">
        <f aca="false">X139-(Draws!Y118+Draws!AK118)</f>
        <v>0</v>
      </c>
      <c r="Z139" s="18" t="n">
        <f aca="false">0-(MAX(Draws!N118-Line_cap,0)+MAX(Draws!Z118-Line_cap,0))</f>
        <v>0</v>
      </c>
      <c r="AA139" s="18" t="n">
        <f aca="false">Z139-(MAX(Draws!O118-Line_cap,0)+MAX(Draws!AA118-Line_cap,0))</f>
        <v>0</v>
      </c>
      <c r="AB139" s="18" t="n">
        <f aca="false">AA139-(MAX(Draws!P118-Line_cap,0)+MAX(Draws!AB118-Line_cap,0))</f>
        <v>0</v>
      </c>
      <c r="AC139" s="18" t="n">
        <f aca="false">AB139-(MAX(Draws!Q118-Line_cap,0)+MAX(Draws!AC118-Line_cap,0))</f>
        <v>0</v>
      </c>
      <c r="AD139" s="18" t="n">
        <f aca="false">AC139-(MAX(Draws!R118-Line_cap,0)+MAX(Draws!AD118-Line_cap,0))</f>
        <v>0</v>
      </c>
      <c r="AE139" s="18" t="n">
        <f aca="false">AD139-(MAX(Draws!S118-Line_cap,0)+MAX(Draws!AE118-Line_cap,0))</f>
        <v>0</v>
      </c>
      <c r="AF139" s="18" t="n">
        <f aca="false">AE139-(MAX(Draws!T118-Line_cap,0)+MAX(Draws!AF118-Line_cap,0))</f>
        <v>0</v>
      </c>
      <c r="AG139" s="18" t="n">
        <f aca="false">AF139-(MAX(Draws!U118-Line_cap,0)+MAX(Draws!AG118-Line_cap,0))</f>
        <v>0</v>
      </c>
      <c r="AH139" s="18" t="n">
        <f aca="false">AG139-(MAX(Draws!V118-Line_cap,0)+MAX(Draws!AH118-Line_cap,0))</f>
        <v>0</v>
      </c>
      <c r="AI139" s="18" t="n">
        <f aca="false">AH139-(MAX(Draws!W118-Line_cap,0)+MAX(Draws!AI118-Line_cap,0))</f>
        <v>0</v>
      </c>
      <c r="AJ139" s="18" t="n">
        <f aca="false">AI139-(MAX(Draws!X118-Line_cap,0)+MAX(Draws!AJ118-Line_cap,0))</f>
        <v>0</v>
      </c>
      <c r="AK139" s="18" t="n">
        <f aca="false">AJ139-(MAX(Draws!Y118-Line_cap,0)+MAX(Draws!AK118-Line_cap,0))</f>
        <v>0</v>
      </c>
      <c r="AL139" s="18" t="n">
        <f aca="false">SUMPRODUCT(MIN($B$22:$M$22+B139:M139+N139:Y139))</f>
        <v>430.00445829409</v>
      </c>
      <c r="AM139" s="18" t="n">
        <f aca="false">SUMPRODUCT(MIN($B$22:$M$22+B139:M139))</f>
        <v>430.00445829409</v>
      </c>
      <c r="AN139" s="18" t="n">
        <f aca="false">SUMPRODUCT(MIN($B$22:$M$22+N139:Y139))</f>
        <v>481.950382357786</v>
      </c>
      <c r="AO139" s="18" t="n">
        <f aca="false">SUMPRODUCT(MIN($B$22:$M$22+B139:M139+Z139:AK139))</f>
        <v>430.00445829409</v>
      </c>
      <c r="AP139" s="18" t="n">
        <f aca="false">SUMPRODUCT(MIN($B$23:$M$23+B139:M139+N139:Y139))</f>
        <v>479.247785458311</v>
      </c>
      <c r="AQ139" s="18" t="n">
        <f aca="false">SUMPRODUCT(MIN($B$23:$M$23+B139:M139+Z139:AK139))</f>
        <v>479.247785458311</v>
      </c>
      <c r="AR139" s="13" t="n">
        <f aca="false">IF(Y139&lt;0,1,0)</f>
        <v>0</v>
      </c>
    </row>
    <row r="140" customFormat="false" ht="15" hidden="false" customHeight="false" outlineLevel="0" collapsed="false">
      <c r="A140" s="13" t="n">
        <v>115</v>
      </c>
      <c r="B140" s="18" t="n">
        <f aca="false">Shock_sd*Draws!B119</f>
        <v>35.5668437050478</v>
      </c>
      <c r="C140" s="18" t="n">
        <f aca="false">Persist_a*B140+Shock_sd*Draws!C119</f>
        <v>50.1276363988267</v>
      </c>
      <c r="D140" s="18" t="n">
        <f aca="false">Persist_a*C140+Shock_sd*Draws!D119</f>
        <v>80.012996686358</v>
      </c>
      <c r="E140" s="18" t="n">
        <f aca="false">Persist_a*D140+Shock_sd*Draws!E119</f>
        <v>-8.12029932971799</v>
      </c>
      <c r="F140" s="18" t="n">
        <f aca="false">Persist_a*E140+Shock_sd*Draws!F119</f>
        <v>11.5085489266699</v>
      </c>
      <c r="G140" s="18" t="n">
        <f aca="false">Persist_a*F140+Shock_sd*Draws!G119</f>
        <v>-58.4352017238203</v>
      </c>
      <c r="H140" s="18" t="n">
        <f aca="false">Persist_a*G140+Shock_sd*Draws!H119</f>
        <v>-11.8281519262246</v>
      </c>
      <c r="I140" s="18" t="n">
        <f aca="false">Persist_a*H140+Shock_sd*Draws!I119</f>
        <v>-7.50987267374716</v>
      </c>
      <c r="J140" s="18" t="n">
        <f aca="false">Persist_a*I140+Shock_sd*Draws!J119</f>
        <v>47.7679955494399</v>
      </c>
      <c r="K140" s="18" t="n">
        <f aca="false">Persist_a*J140+Shock_sd*Draws!K119</f>
        <v>34.2007954274498</v>
      </c>
      <c r="L140" s="18" t="n">
        <f aca="false">Persist_a*K140+Shock_sd*Draws!L119</f>
        <v>23.1663067310473</v>
      </c>
      <c r="M140" s="18" t="n">
        <f aca="false">Persist_a*L140+Shock_sd*Draws!M119</f>
        <v>-7.69799775518245</v>
      </c>
      <c r="N140" s="18" t="n">
        <f aca="false">0-(Draws!N119+Draws!Z119)</f>
        <v>0</v>
      </c>
      <c r="O140" s="18" t="n">
        <f aca="false">N140-(Draws!O119+Draws!AA119)</f>
        <v>0</v>
      </c>
      <c r="P140" s="18" t="n">
        <f aca="false">O140-(Draws!P119+Draws!AB119)</f>
        <v>0</v>
      </c>
      <c r="Q140" s="18" t="n">
        <f aca="false">P140-(Draws!Q119+Draws!AC119)</f>
        <v>0</v>
      </c>
      <c r="R140" s="18" t="n">
        <f aca="false">Q140-(Draws!R119+Draws!AD119)</f>
        <v>0</v>
      </c>
      <c r="S140" s="18" t="n">
        <f aca="false">R140-(Draws!S119+Draws!AE119)</f>
        <v>0</v>
      </c>
      <c r="T140" s="18" t="n">
        <f aca="false">S140-(Draws!T119+Draws!AF119)</f>
        <v>0</v>
      </c>
      <c r="U140" s="18" t="n">
        <f aca="false">T140-(Draws!U119+Draws!AG119)</f>
        <v>0</v>
      </c>
      <c r="V140" s="18" t="n">
        <f aca="false">U140-(Draws!V119+Draws!AH119)</f>
        <v>0</v>
      </c>
      <c r="W140" s="18" t="n">
        <f aca="false">V140-(Draws!W119+Draws!AI119)</f>
        <v>0</v>
      </c>
      <c r="X140" s="18" t="n">
        <f aca="false">W140-(Draws!X119+Draws!AJ119)</f>
        <v>0</v>
      </c>
      <c r="Y140" s="18" t="n">
        <f aca="false">X140-(Draws!Y119+Draws!AK119)</f>
        <v>0</v>
      </c>
      <c r="Z140" s="18" t="n">
        <f aca="false">0-(MAX(Draws!N119-Line_cap,0)+MAX(Draws!Z119-Line_cap,0))</f>
        <v>0</v>
      </c>
      <c r="AA140" s="18" t="n">
        <f aca="false">Z140-(MAX(Draws!O119-Line_cap,0)+MAX(Draws!AA119-Line_cap,0))</f>
        <v>0</v>
      </c>
      <c r="AB140" s="18" t="n">
        <f aca="false">AA140-(MAX(Draws!P119-Line_cap,0)+MAX(Draws!AB119-Line_cap,0))</f>
        <v>0</v>
      </c>
      <c r="AC140" s="18" t="n">
        <f aca="false">AB140-(MAX(Draws!Q119-Line_cap,0)+MAX(Draws!AC119-Line_cap,0))</f>
        <v>0</v>
      </c>
      <c r="AD140" s="18" t="n">
        <f aca="false">AC140-(MAX(Draws!R119-Line_cap,0)+MAX(Draws!AD119-Line_cap,0))</f>
        <v>0</v>
      </c>
      <c r="AE140" s="18" t="n">
        <f aca="false">AD140-(MAX(Draws!S119-Line_cap,0)+MAX(Draws!AE119-Line_cap,0))</f>
        <v>0</v>
      </c>
      <c r="AF140" s="18" t="n">
        <f aca="false">AE140-(MAX(Draws!T119-Line_cap,0)+MAX(Draws!AF119-Line_cap,0))</f>
        <v>0</v>
      </c>
      <c r="AG140" s="18" t="n">
        <f aca="false">AF140-(MAX(Draws!U119-Line_cap,0)+MAX(Draws!AG119-Line_cap,0))</f>
        <v>0</v>
      </c>
      <c r="AH140" s="18" t="n">
        <f aca="false">AG140-(MAX(Draws!V119-Line_cap,0)+MAX(Draws!AH119-Line_cap,0))</f>
        <v>0</v>
      </c>
      <c r="AI140" s="18" t="n">
        <f aca="false">AH140-(MAX(Draws!W119-Line_cap,0)+MAX(Draws!AI119-Line_cap,0))</f>
        <v>0</v>
      </c>
      <c r="AJ140" s="18" t="n">
        <f aca="false">AI140-(MAX(Draws!X119-Line_cap,0)+MAX(Draws!AJ119-Line_cap,0))</f>
        <v>0</v>
      </c>
      <c r="AK140" s="18" t="n">
        <f aca="false">AJ140-(MAX(Draws!Y119-Line_cap,0)+MAX(Draws!AK119-Line_cap,0))</f>
        <v>0</v>
      </c>
      <c r="AL140" s="18" t="n">
        <f aca="false">SUMPRODUCT(MIN($B$22:$M$22+B140:M140+N140:Y140))</f>
        <v>424.772969914545</v>
      </c>
      <c r="AM140" s="18" t="n">
        <f aca="false">SUMPRODUCT(MIN($B$22:$M$22+B140:M140))</f>
        <v>424.772969914545</v>
      </c>
      <c r="AN140" s="18" t="n">
        <f aca="false">SUMPRODUCT(MIN($B$22:$M$22+N140:Y140))</f>
        <v>481.950382357786</v>
      </c>
      <c r="AO140" s="18" t="n">
        <f aca="false">SUMPRODUCT(MIN($B$22:$M$22+B140:M140+Z140:AK140))</f>
        <v>424.772969914545</v>
      </c>
      <c r="AP140" s="18" t="n">
        <f aca="false">SUMPRODUCT(MIN($B$23:$M$23+B140:M140+N140:Y140))</f>
        <v>472.538715415329</v>
      </c>
      <c r="AQ140" s="18" t="n">
        <f aca="false">SUMPRODUCT(MIN($B$23:$M$23+B140:M140+Z140:AK140))</f>
        <v>472.538715415329</v>
      </c>
      <c r="AR140" s="13" t="n">
        <f aca="false">IF(Y140&lt;0,1,0)</f>
        <v>0</v>
      </c>
    </row>
    <row r="141" customFormat="false" ht="15" hidden="false" customHeight="false" outlineLevel="0" collapsed="false">
      <c r="A141" s="13" t="n">
        <v>116</v>
      </c>
      <c r="B141" s="18" t="n">
        <f aca="false">Shock_sd*Draws!B120</f>
        <v>-68.6646041455174</v>
      </c>
      <c r="C141" s="18" t="n">
        <f aca="false">Persist_a*B141+Shock_sd*Draws!C120</f>
        <v>12.7255666330789</v>
      </c>
      <c r="D141" s="18" t="n">
        <f aca="false">Persist_a*C141+Shock_sd*Draws!D120</f>
        <v>-4.41780775181786</v>
      </c>
      <c r="E141" s="18" t="n">
        <f aca="false">Persist_a*D141+Shock_sd*Draws!E120</f>
        <v>16.5744603608591</v>
      </c>
      <c r="F141" s="18" t="n">
        <f aca="false">Persist_a*E141+Shock_sd*Draws!F120</f>
        <v>39.4685936632913</v>
      </c>
      <c r="G141" s="18" t="n">
        <f aca="false">Persist_a*F141+Shock_sd*Draws!G120</f>
        <v>16.3590239472974</v>
      </c>
      <c r="H141" s="18" t="n">
        <f aca="false">Persist_a*G141+Shock_sd*Draws!H120</f>
        <v>21.7716659438247</v>
      </c>
      <c r="I141" s="18" t="n">
        <f aca="false">Persist_a*H141+Shock_sd*Draws!I120</f>
        <v>5.61629870745307</v>
      </c>
      <c r="J141" s="18" t="n">
        <f aca="false">Persist_a*I141+Shock_sd*Draws!J120</f>
        <v>51.8539397757098</v>
      </c>
      <c r="K141" s="18" t="n">
        <f aca="false">Persist_a*J141+Shock_sd*Draws!K120</f>
        <v>6.10659439859178</v>
      </c>
      <c r="L141" s="18" t="n">
        <f aca="false">Persist_a*K141+Shock_sd*Draws!L120</f>
        <v>-35.7532032826268</v>
      </c>
      <c r="M141" s="18" t="n">
        <f aca="false">Persist_a*L141+Shock_sd*Draws!M120</f>
        <v>-59.2594659255</v>
      </c>
      <c r="N141" s="18" t="n">
        <f aca="false">0-(Draws!N120+Draws!Z120)</f>
        <v>0</v>
      </c>
      <c r="O141" s="18" t="n">
        <f aca="false">N141-(Draws!O120+Draws!AA120)</f>
        <v>0</v>
      </c>
      <c r="P141" s="18" t="n">
        <f aca="false">O141-(Draws!P120+Draws!AB120)</f>
        <v>0</v>
      </c>
      <c r="Q141" s="18" t="n">
        <f aca="false">P141-(Draws!Q120+Draws!AC120)</f>
        <v>0</v>
      </c>
      <c r="R141" s="18" t="n">
        <f aca="false">Q141-(Draws!R120+Draws!AD120)</f>
        <v>0</v>
      </c>
      <c r="S141" s="18" t="n">
        <f aca="false">R141-(Draws!S120+Draws!AE120)</f>
        <v>0</v>
      </c>
      <c r="T141" s="18" t="n">
        <f aca="false">S141-(Draws!T120+Draws!AF120)</f>
        <v>0</v>
      </c>
      <c r="U141" s="18" t="n">
        <f aca="false">T141-(Draws!U120+Draws!AG120)</f>
        <v>0</v>
      </c>
      <c r="V141" s="18" t="n">
        <f aca="false">U141-(Draws!V120+Draws!AH120)</f>
        <v>0</v>
      </c>
      <c r="W141" s="18" t="n">
        <f aca="false">V141-(Draws!W120+Draws!AI120)</f>
        <v>0</v>
      </c>
      <c r="X141" s="18" t="n">
        <f aca="false">W141-(Draws!X120+Draws!AJ120)</f>
        <v>0</v>
      </c>
      <c r="Y141" s="18" t="n">
        <f aca="false">X141-(Draws!Y120+Draws!AK120)</f>
        <v>0</v>
      </c>
      <c r="Z141" s="18" t="n">
        <f aca="false">0-(MAX(Draws!N120-Line_cap,0)+MAX(Draws!Z120-Line_cap,0))</f>
        <v>0</v>
      </c>
      <c r="AA141" s="18" t="n">
        <f aca="false">Z141-(MAX(Draws!O120-Line_cap,0)+MAX(Draws!AA120-Line_cap,0))</f>
        <v>0</v>
      </c>
      <c r="AB141" s="18" t="n">
        <f aca="false">AA141-(MAX(Draws!P120-Line_cap,0)+MAX(Draws!AB120-Line_cap,0))</f>
        <v>0</v>
      </c>
      <c r="AC141" s="18" t="n">
        <f aca="false">AB141-(MAX(Draws!Q120-Line_cap,0)+MAX(Draws!AC120-Line_cap,0))</f>
        <v>0</v>
      </c>
      <c r="AD141" s="18" t="n">
        <f aca="false">AC141-(MAX(Draws!R120-Line_cap,0)+MAX(Draws!AD120-Line_cap,0))</f>
        <v>0</v>
      </c>
      <c r="AE141" s="18" t="n">
        <f aca="false">AD141-(MAX(Draws!S120-Line_cap,0)+MAX(Draws!AE120-Line_cap,0))</f>
        <v>0</v>
      </c>
      <c r="AF141" s="18" t="n">
        <f aca="false">AE141-(MAX(Draws!T120-Line_cap,0)+MAX(Draws!AF120-Line_cap,0))</f>
        <v>0</v>
      </c>
      <c r="AG141" s="18" t="n">
        <f aca="false">AF141-(MAX(Draws!U120-Line_cap,0)+MAX(Draws!AG120-Line_cap,0))</f>
        <v>0</v>
      </c>
      <c r="AH141" s="18" t="n">
        <f aca="false">AG141-(MAX(Draws!V120-Line_cap,0)+MAX(Draws!AH120-Line_cap,0))</f>
        <v>0</v>
      </c>
      <c r="AI141" s="18" t="n">
        <f aca="false">AH141-(MAX(Draws!W120-Line_cap,0)+MAX(Draws!AI120-Line_cap,0))</f>
        <v>0</v>
      </c>
      <c r="AJ141" s="18" t="n">
        <f aca="false">AI141-(MAX(Draws!X120-Line_cap,0)+MAX(Draws!AJ120-Line_cap,0))</f>
        <v>0</v>
      </c>
      <c r="AK141" s="18" t="n">
        <f aca="false">AJ141-(MAX(Draws!Y120-Line_cap,0)+MAX(Draws!AK120-Line_cap,0))</f>
        <v>0</v>
      </c>
      <c r="AL141" s="18" t="n">
        <f aca="false">SUMPRODUCT(MIN($B$22:$M$22+B141:M141+N141:Y141))</f>
        <v>451.16458175146</v>
      </c>
      <c r="AM141" s="18" t="n">
        <f aca="false">SUMPRODUCT(MIN($B$22:$M$22+B141:M141))</f>
        <v>451.16458175146</v>
      </c>
      <c r="AN141" s="18" t="n">
        <f aca="false">SUMPRODUCT(MIN($B$22:$M$22+N141:Y141))</f>
        <v>481.950382357786</v>
      </c>
      <c r="AO141" s="18" t="n">
        <f aca="false">SUMPRODUCT(MIN($B$22:$M$22+B141:M141+Z141:AK141))</f>
        <v>451.16458175146</v>
      </c>
      <c r="AP141" s="18" t="n">
        <f aca="false">SUMPRODUCT(MIN($B$23:$M$23+B141:M141+N141:Y141))</f>
        <v>496.29046283408</v>
      </c>
      <c r="AQ141" s="18" t="n">
        <f aca="false">SUMPRODUCT(MIN($B$23:$M$23+B141:M141+Z141:AK141))</f>
        <v>496.29046283408</v>
      </c>
      <c r="AR141" s="13" t="n">
        <f aca="false">IF(Y141&lt;0,1,0)</f>
        <v>0</v>
      </c>
    </row>
    <row r="142" customFormat="false" ht="15" hidden="false" customHeight="false" outlineLevel="0" collapsed="false">
      <c r="A142" s="13" t="n">
        <v>117</v>
      </c>
      <c r="B142" s="18" t="n">
        <f aca="false">Shock_sd*Draws!B121</f>
        <v>-39.7194419351814</v>
      </c>
      <c r="C142" s="18" t="n">
        <f aca="false">Persist_a*B142+Shock_sd*Draws!C121</f>
        <v>-93.7612770771855</v>
      </c>
      <c r="D142" s="18" t="n">
        <f aca="false">Persist_a*C142+Shock_sd*Draws!D121</f>
        <v>-111.459924682143</v>
      </c>
      <c r="E142" s="18" t="n">
        <f aca="false">Persist_a*D142+Shock_sd*Draws!E121</f>
        <v>-71.2144733492242</v>
      </c>
      <c r="F142" s="18" t="n">
        <f aca="false">Persist_a*E142+Shock_sd*Draws!F121</f>
        <v>-89.4315062992488</v>
      </c>
      <c r="G142" s="18" t="n">
        <f aca="false">Persist_a*F142+Shock_sd*Draws!G121</f>
        <v>-70.5422341488351</v>
      </c>
      <c r="H142" s="18" t="n">
        <f aca="false">Persist_a*G142+Shock_sd*Draws!H121</f>
        <v>-47.8406933319052</v>
      </c>
      <c r="I142" s="18" t="n">
        <f aca="false">Persist_a*H142+Shock_sd*Draws!I121</f>
        <v>-29.4399281197671</v>
      </c>
      <c r="J142" s="18" t="n">
        <f aca="false">Persist_a*I142+Shock_sd*Draws!J121</f>
        <v>65.8827099536644</v>
      </c>
      <c r="K142" s="18" t="n">
        <f aca="false">Persist_a*J142+Shock_sd*Draws!K121</f>
        <v>-23.7270878893017</v>
      </c>
      <c r="L142" s="18" t="n">
        <f aca="false">Persist_a*K142+Shock_sd*Draws!L121</f>
        <v>42.7482302233998</v>
      </c>
      <c r="M142" s="18" t="n">
        <f aca="false">Persist_a*L142+Shock_sd*Draws!M121</f>
        <v>74.8803636851757</v>
      </c>
      <c r="N142" s="18" t="n">
        <f aca="false">0-(Draws!N121+Draws!Z121)</f>
        <v>0</v>
      </c>
      <c r="O142" s="18" t="n">
        <f aca="false">N142-(Draws!O121+Draws!AA121)</f>
        <v>0</v>
      </c>
      <c r="P142" s="18" t="n">
        <f aca="false">O142-(Draws!P121+Draws!AB121)</f>
        <v>-48.3764511040035</v>
      </c>
      <c r="Q142" s="18" t="n">
        <f aca="false">P142-(Draws!Q121+Draws!AC121)</f>
        <v>-48.3764511040035</v>
      </c>
      <c r="R142" s="18" t="n">
        <f aca="false">Q142-(Draws!R121+Draws!AD121)</f>
        <v>-48.3764511040035</v>
      </c>
      <c r="S142" s="18" t="n">
        <f aca="false">R142-(Draws!S121+Draws!AE121)</f>
        <v>-48.3764511040035</v>
      </c>
      <c r="T142" s="18" t="n">
        <f aca="false">S142-(Draws!T121+Draws!AF121)</f>
        <v>-48.3764511040035</v>
      </c>
      <c r="U142" s="18" t="n">
        <f aca="false">T142-(Draws!U121+Draws!AG121)</f>
        <v>-48.3764511040035</v>
      </c>
      <c r="V142" s="18" t="n">
        <f aca="false">U142-(Draws!V121+Draws!AH121)</f>
        <v>-48.3764511040035</v>
      </c>
      <c r="W142" s="18" t="n">
        <f aca="false">V142-(Draws!W121+Draws!AI121)</f>
        <v>-48.3764511040035</v>
      </c>
      <c r="X142" s="18" t="n">
        <f aca="false">W142-(Draws!X121+Draws!AJ121)</f>
        <v>-48.3764511040035</v>
      </c>
      <c r="Y142" s="18" t="n">
        <f aca="false">X142-(Draws!Y121+Draws!AK121)</f>
        <v>-48.3764511040035</v>
      </c>
      <c r="Z142" s="18" t="n">
        <f aca="false">0-(MAX(Draws!N121-Line_cap,0)+MAX(Draws!Z121-Line_cap,0))</f>
        <v>0</v>
      </c>
      <c r="AA142" s="18" t="n">
        <f aca="false">Z142-(MAX(Draws!O121-Line_cap,0)+MAX(Draws!AA121-Line_cap,0))</f>
        <v>0</v>
      </c>
      <c r="AB142" s="18" t="n">
        <f aca="false">AA142-(MAX(Draws!P121-Line_cap,0)+MAX(Draws!AB121-Line_cap,0))</f>
        <v>0</v>
      </c>
      <c r="AC142" s="18" t="n">
        <f aca="false">AB142-(MAX(Draws!Q121-Line_cap,0)+MAX(Draws!AC121-Line_cap,0))</f>
        <v>0</v>
      </c>
      <c r="AD142" s="18" t="n">
        <f aca="false">AC142-(MAX(Draws!R121-Line_cap,0)+MAX(Draws!AD121-Line_cap,0))</f>
        <v>0</v>
      </c>
      <c r="AE142" s="18" t="n">
        <f aca="false">AD142-(MAX(Draws!S121-Line_cap,0)+MAX(Draws!AE121-Line_cap,0))</f>
        <v>0</v>
      </c>
      <c r="AF142" s="18" t="n">
        <f aca="false">AE142-(MAX(Draws!T121-Line_cap,0)+MAX(Draws!AF121-Line_cap,0))</f>
        <v>0</v>
      </c>
      <c r="AG142" s="18" t="n">
        <f aca="false">AF142-(MAX(Draws!U121-Line_cap,0)+MAX(Draws!AG121-Line_cap,0))</f>
        <v>0</v>
      </c>
      <c r="AH142" s="18" t="n">
        <f aca="false">AG142-(MAX(Draws!V121-Line_cap,0)+MAX(Draws!AH121-Line_cap,0))</f>
        <v>0</v>
      </c>
      <c r="AI142" s="18" t="n">
        <f aca="false">AH142-(MAX(Draws!W121-Line_cap,0)+MAX(Draws!AI121-Line_cap,0))</f>
        <v>0</v>
      </c>
      <c r="AJ142" s="18" t="n">
        <f aca="false">AI142-(MAX(Draws!X121-Line_cap,0)+MAX(Draws!AJ121-Line_cap,0))</f>
        <v>0</v>
      </c>
      <c r="AK142" s="18" t="n">
        <f aca="false">AJ142-(MAX(Draws!Y121-Line_cap,0)+MAX(Draws!AK121-Line_cap,0))</f>
        <v>0</v>
      </c>
      <c r="AL142" s="18" t="n">
        <f aca="false">SUMPRODUCT(MIN($B$22:$M$22+B142:M142+N142:Y142))</f>
        <v>350.689223744438</v>
      </c>
      <c r="AM142" s="18" t="n">
        <f aca="false">SUMPRODUCT(MIN($B$22:$M$22+B142:M142))</f>
        <v>399.065674848441</v>
      </c>
      <c r="AN142" s="18" t="n">
        <f aca="false">SUMPRODUCT(MIN($B$22:$M$22+N142:Y142))</f>
        <v>433.573931253782</v>
      </c>
      <c r="AO142" s="18" t="n">
        <f aca="false">SUMPRODUCT(MIN($B$22:$M$22+B142:M142+Z142:AK142))</f>
        <v>399.065674848441</v>
      </c>
      <c r="AP142" s="18" t="n">
        <f aca="false">SUMPRODUCT(MIN($B$23:$M$23+B142:M142+N142:Y142))</f>
        <v>390.467185684234</v>
      </c>
      <c r="AQ142" s="18" t="n">
        <f aca="false">SUMPRODUCT(MIN($B$23:$M$23+B142:M142+Z142:AK142))</f>
        <v>438.843636788237</v>
      </c>
      <c r="AR142" s="13" t="n">
        <f aca="false">IF(Y142&lt;0,1,0)</f>
        <v>1</v>
      </c>
    </row>
    <row r="143" customFormat="false" ht="15" hidden="false" customHeight="false" outlineLevel="0" collapsed="false">
      <c r="A143" s="13" t="n">
        <v>118</v>
      </c>
      <c r="B143" s="18" t="n">
        <f aca="false">Shock_sd*Draws!B122</f>
        <v>42.6550631284098</v>
      </c>
      <c r="C143" s="18" t="n">
        <f aca="false">Persist_a*B143+Shock_sd*Draws!C122</f>
        <v>38.3820321832949</v>
      </c>
      <c r="D143" s="18" t="n">
        <f aca="false">Persist_a*C143+Shock_sd*Draws!D122</f>
        <v>63.0054877050468</v>
      </c>
      <c r="E143" s="18" t="n">
        <f aca="false">Persist_a*D143+Shock_sd*Draws!E122</f>
        <v>15.9300767555639</v>
      </c>
      <c r="F143" s="18" t="n">
        <f aca="false">Persist_a*E143+Shock_sd*Draws!F122</f>
        <v>138.233052684736</v>
      </c>
      <c r="G143" s="18" t="n">
        <f aca="false">Persist_a*F143+Shock_sd*Draws!G122</f>
        <v>-0.682608763037351</v>
      </c>
      <c r="H143" s="18" t="n">
        <f aca="false">Persist_a*G143+Shock_sd*Draws!H122</f>
        <v>-16.5094424593884</v>
      </c>
      <c r="I143" s="18" t="n">
        <f aca="false">Persist_a*H143+Shock_sd*Draws!I122</f>
        <v>-26.6216626092428</v>
      </c>
      <c r="J143" s="18" t="n">
        <f aca="false">Persist_a*I143+Shock_sd*Draws!J122</f>
        <v>-44.2386578014729</v>
      </c>
      <c r="K143" s="18" t="n">
        <f aca="false">Persist_a*J143+Shock_sd*Draws!K122</f>
        <v>-41.5725740463878</v>
      </c>
      <c r="L143" s="18" t="n">
        <f aca="false">Persist_a*K143+Shock_sd*Draws!L122</f>
        <v>35.190841786377</v>
      </c>
      <c r="M143" s="18" t="n">
        <f aca="false">Persist_a*L143+Shock_sd*Draws!M122</f>
        <v>34.1473258551692</v>
      </c>
      <c r="N143" s="18" t="n">
        <f aca="false">0-(Draws!N122+Draws!Z122)</f>
        <v>0</v>
      </c>
      <c r="O143" s="18" t="n">
        <f aca="false">N143-(Draws!O122+Draws!AA122)</f>
        <v>0</v>
      </c>
      <c r="P143" s="18" t="n">
        <f aca="false">O143-(Draws!P122+Draws!AB122)</f>
        <v>0</v>
      </c>
      <c r="Q143" s="18" t="n">
        <f aca="false">P143-(Draws!Q122+Draws!AC122)</f>
        <v>0</v>
      </c>
      <c r="R143" s="18" t="n">
        <f aca="false">Q143-(Draws!R122+Draws!AD122)</f>
        <v>0</v>
      </c>
      <c r="S143" s="18" t="n">
        <f aca="false">R143-(Draws!S122+Draws!AE122)</f>
        <v>0</v>
      </c>
      <c r="T143" s="18" t="n">
        <f aca="false">S143-(Draws!T122+Draws!AF122)</f>
        <v>0</v>
      </c>
      <c r="U143" s="18" t="n">
        <f aca="false">T143-(Draws!U122+Draws!AG122)</f>
        <v>0</v>
      </c>
      <c r="V143" s="18" t="n">
        <f aca="false">U143-(Draws!V122+Draws!AH122)</f>
        <v>0</v>
      </c>
      <c r="W143" s="18" t="n">
        <f aca="false">V143-(Draws!W122+Draws!AI122)</f>
        <v>0</v>
      </c>
      <c r="X143" s="18" t="n">
        <f aca="false">W143-(Draws!X122+Draws!AJ122)</f>
        <v>0</v>
      </c>
      <c r="Y143" s="18" t="n">
        <f aca="false">X143-(Draws!Y122+Draws!AK122)</f>
        <v>0</v>
      </c>
      <c r="Z143" s="18" t="n">
        <f aca="false">0-(MAX(Draws!N122-Line_cap,0)+MAX(Draws!Z122-Line_cap,0))</f>
        <v>0</v>
      </c>
      <c r="AA143" s="18" t="n">
        <f aca="false">Z143-(MAX(Draws!O122-Line_cap,0)+MAX(Draws!AA122-Line_cap,0))</f>
        <v>0</v>
      </c>
      <c r="AB143" s="18" t="n">
        <f aca="false">AA143-(MAX(Draws!P122-Line_cap,0)+MAX(Draws!AB122-Line_cap,0))</f>
        <v>0</v>
      </c>
      <c r="AC143" s="18" t="n">
        <f aca="false">AB143-(MAX(Draws!Q122-Line_cap,0)+MAX(Draws!AC122-Line_cap,0))</f>
        <v>0</v>
      </c>
      <c r="AD143" s="18" t="n">
        <f aca="false">AC143-(MAX(Draws!R122-Line_cap,0)+MAX(Draws!AD122-Line_cap,0))</f>
        <v>0</v>
      </c>
      <c r="AE143" s="18" t="n">
        <f aca="false">AD143-(MAX(Draws!S122-Line_cap,0)+MAX(Draws!AE122-Line_cap,0))</f>
        <v>0</v>
      </c>
      <c r="AF143" s="18" t="n">
        <f aca="false">AE143-(MAX(Draws!T122-Line_cap,0)+MAX(Draws!AF122-Line_cap,0))</f>
        <v>0</v>
      </c>
      <c r="AG143" s="18" t="n">
        <f aca="false">AF143-(MAX(Draws!U122-Line_cap,0)+MAX(Draws!AG122-Line_cap,0))</f>
        <v>0</v>
      </c>
      <c r="AH143" s="18" t="n">
        <f aca="false">AG143-(MAX(Draws!V122-Line_cap,0)+MAX(Draws!AH122-Line_cap,0))</f>
        <v>0</v>
      </c>
      <c r="AI143" s="18" t="n">
        <f aca="false">AH143-(MAX(Draws!W122-Line_cap,0)+MAX(Draws!AI122-Line_cap,0))</f>
        <v>0</v>
      </c>
      <c r="AJ143" s="18" t="n">
        <f aca="false">AI143-(MAX(Draws!X122-Line_cap,0)+MAX(Draws!AJ122-Line_cap,0))</f>
        <v>0</v>
      </c>
      <c r="AK143" s="18" t="n">
        <f aca="false">AJ143-(MAX(Draws!Y122-Line_cap,0)+MAX(Draws!AK122-Line_cap,0))</f>
        <v>0</v>
      </c>
      <c r="AL143" s="18" t="n">
        <f aca="false">SUMPRODUCT(MIN($B$22:$M$22+B143:M143+N143:Y143))</f>
        <v>443.959123615924</v>
      </c>
      <c r="AM143" s="18" t="n">
        <f aca="false">SUMPRODUCT(MIN($B$22:$M$22+B143:M143))</f>
        <v>443.959123615924</v>
      </c>
      <c r="AN143" s="18" t="n">
        <f aca="false">SUMPRODUCT(MIN($B$22:$M$22+N143:Y143))</f>
        <v>481.950382357786</v>
      </c>
      <c r="AO143" s="18" t="n">
        <f aca="false">SUMPRODUCT(MIN($B$22:$M$22+B143:M143+Z143:AK143))</f>
        <v>443.959123615924</v>
      </c>
      <c r="AP143" s="18" t="n">
        <f aca="false">SUMPRODUCT(MIN($B$23:$M$23+B143:M143+N143:Y143))</f>
        <v>493.202450780144</v>
      </c>
      <c r="AQ143" s="18" t="n">
        <f aca="false">SUMPRODUCT(MIN($B$23:$M$23+B143:M143+Z143:AK143))</f>
        <v>493.202450780144</v>
      </c>
      <c r="AR143" s="13" t="n">
        <f aca="false">IF(Y143&lt;0,1,0)</f>
        <v>0</v>
      </c>
    </row>
    <row r="144" customFormat="false" ht="15" hidden="false" customHeight="false" outlineLevel="0" collapsed="false">
      <c r="A144" s="13" t="n">
        <v>119</v>
      </c>
      <c r="B144" s="18" t="n">
        <f aca="false">Shock_sd*Draws!B123</f>
        <v>85.0498614647328</v>
      </c>
      <c r="C144" s="18" t="n">
        <f aca="false">Persist_a*B144+Shock_sd*Draws!C123</f>
        <v>80.4977212706735</v>
      </c>
      <c r="D144" s="18" t="n">
        <f aca="false">Persist_a*C144+Shock_sd*Draws!D123</f>
        <v>-36.2152610755637</v>
      </c>
      <c r="E144" s="18" t="n">
        <f aca="false">Persist_a*D144+Shock_sd*Draws!E123</f>
        <v>23.8029216129968</v>
      </c>
      <c r="F144" s="18" t="n">
        <f aca="false">Persist_a*E144+Shock_sd*Draws!F123</f>
        <v>-61.3280581406438</v>
      </c>
      <c r="G144" s="18" t="n">
        <f aca="false">Persist_a*F144+Shock_sd*Draws!G123</f>
        <v>30.0065441358172</v>
      </c>
      <c r="H144" s="18" t="n">
        <f aca="false">Persist_a*G144+Shock_sd*Draws!H123</f>
        <v>-10.9017512205446</v>
      </c>
      <c r="I144" s="18" t="n">
        <f aca="false">Persist_a*H144+Shock_sd*Draws!I123</f>
        <v>54.3425100172819</v>
      </c>
      <c r="J144" s="18" t="n">
        <f aca="false">Persist_a*I144+Shock_sd*Draws!J123</f>
        <v>33.1499156986745</v>
      </c>
      <c r="K144" s="18" t="n">
        <f aca="false">Persist_a*J144+Shock_sd*Draws!K123</f>
        <v>10.8201528834781</v>
      </c>
      <c r="L144" s="18" t="n">
        <f aca="false">Persist_a*K144+Shock_sd*Draws!L123</f>
        <v>2.15562944854707</v>
      </c>
      <c r="M144" s="18" t="n">
        <f aca="false">Persist_a*L144+Shock_sd*Draws!M123</f>
        <v>26.4481230440839</v>
      </c>
      <c r="N144" s="18" t="n">
        <f aca="false">0-(Draws!N123+Draws!Z123)</f>
        <v>0</v>
      </c>
      <c r="O144" s="18" t="n">
        <f aca="false">N144-(Draws!O123+Draws!AA123)</f>
        <v>-149.736326351356</v>
      </c>
      <c r="P144" s="18" t="n">
        <f aca="false">O144-(Draws!P123+Draws!AB123)</f>
        <v>-149.736326351356</v>
      </c>
      <c r="Q144" s="18" t="n">
        <f aca="false">P144-(Draws!Q123+Draws!AC123)</f>
        <v>-149.736326351356</v>
      </c>
      <c r="R144" s="18" t="n">
        <f aca="false">Q144-(Draws!R123+Draws!AD123)</f>
        <v>-149.736326351356</v>
      </c>
      <c r="S144" s="18" t="n">
        <f aca="false">R144-(Draws!S123+Draws!AE123)</f>
        <v>-149.736326351356</v>
      </c>
      <c r="T144" s="18" t="n">
        <f aca="false">S144-(Draws!T123+Draws!AF123)</f>
        <v>-149.736326351356</v>
      </c>
      <c r="U144" s="18" t="n">
        <f aca="false">T144-(Draws!U123+Draws!AG123)</f>
        <v>-149.736326351356</v>
      </c>
      <c r="V144" s="18" t="n">
        <f aca="false">U144-(Draws!V123+Draws!AH123)</f>
        <v>-149.736326351356</v>
      </c>
      <c r="W144" s="18" t="n">
        <f aca="false">V144-(Draws!W123+Draws!AI123)</f>
        <v>-149.736326351356</v>
      </c>
      <c r="X144" s="18" t="n">
        <f aca="false">W144-(Draws!X123+Draws!AJ123)</f>
        <v>-149.736326351356</v>
      </c>
      <c r="Y144" s="18" t="n">
        <f aca="false">X144-(Draws!Y123+Draws!AK123)</f>
        <v>-149.736326351356</v>
      </c>
      <c r="Z144" s="18" t="n">
        <f aca="false">0-(MAX(Draws!N123-Line_cap,0)+MAX(Draws!Z123-Line_cap,0))</f>
        <v>0</v>
      </c>
      <c r="AA144" s="18" t="n">
        <f aca="false">Z144-(MAX(Draws!O123-Line_cap,0)+MAX(Draws!AA123-Line_cap,0))</f>
        <v>-49.7363263513561</v>
      </c>
      <c r="AB144" s="18" t="n">
        <f aca="false">AA144-(MAX(Draws!P123-Line_cap,0)+MAX(Draws!AB123-Line_cap,0))</f>
        <v>-49.7363263513561</v>
      </c>
      <c r="AC144" s="18" t="n">
        <f aca="false">AB144-(MAX(Draws!Q123-Line_cap,0)+MAX(Draws!AC123-Line_cap,0))</f>
        <v>-49.7363263513561</v>
      </c>
      <c r="AD144" s="18" t="n">
        <f aca="false">AC144-(MAX(Draws!R123-Line_cap,0)+MAX(Draws!AD123-Line_cap,0))</f>
        <v>-49.7363263513561</v>
      </c>
      <c r="AE144" s="18" t="n">
        <f aca="false">AD144-(MAX(Draws!S123-Line_cap,0)+MAX(Draws!AE123-Line_cap,0))</f>
        <v>-49.7363263513561</v>
      </c>
      <c r="AF144" s="18" t="n">
        <f aca="false">AE144-(MAX(Draws!T123-Line_cap,0)+MAX(Draws!AF123-Line_cap,0))</f>
        <v>-49.7363263513561</v>
      </c>
      <c r="AG144" s="18" t="n">
        <f aca="false">AF144-(MAX(Draws!U123-Line_cap,0)+MAX(Draws!AG123-Line_cap,0))</f>
        <v>-49.7363263513561</v>
      </c>
      <c r="AH144" s="18" t="n">
        <f aca="false">AG144-(MAX(Draws!V123-Line_cap,0)+MAX(Draws!AH123-Line_cap,0))</f>
        <v>-49.7363263513561</v>
      </c>
      <c r="AI144" s="18" t="n">
        <f aca="false">AH144-(MAX(Draws!W123-Line_cap,0)+MAX(Draws!AI123-Line_cap,0))</f>
        <v>-49.7363263513561</v>
      </c>
      <c r="AJ144" s="18" t="n">
        <f aca="false">AI144-(MAX(Draws!X123-Line_cap,0)+MAX(Draws!AJ123-Line_cap,0))</f>
        <v>-49.7363263513561</v>
      </c>
      <c r="AK144" s="18" t="n">
        <f aca="false">AJ144-(MAX(Draws!Y123-Line_cap,0)+MAX(Draws!AK123-Line_cap,0))</f>
        <v>-49.7363263513561</v>
      </c>
      <c r="AL144" s="18" t="n">
        <f aca="false">SUMPRODUCT(MIN($B$22:$M$22+B144:M144+N144:Y144))</f>
        <v>277.43279665569</v>
      </c>
      <c r="AM144" s="18" t="n">
        <f aca="false">SUMPRODUCT(MIN($B$22:$M$22+B144:M144))</f>
        <v>427.169123007046</v>
      </c>
      <c r="AN144" s="18" t="n">
        <f aca="false">SUMPRODUCT(MIN($B$22:$M$22+N144:Y144))</f>
        <v>332.21405600643</v>
      </c>
      <c r="AO144" s="18" t="n">
        <f aca="false">SUMPRODUCT(MIN($B$22:$M$22+B144:M144+Z144:AK144))</f>
        <v>377.43279665569</v>
      </c>
      <c r="AP144" s="18" t="n">
        <f aca="false">SUMPRODUCT(MIN($B$23:$M$23+B144:M144+N144:Y144))</f>
        <v>322.537530508854</v>
      </c>
      <c r="AQ144" s="18" t="n">
        <f aca="false">SUMPRODUCT(MIN($B$23:$M$23+B144:M144+Z144:AK144))</f>
        <v>422.537530508854</v>
      </c>
      <c r="AR144" s="13" t="n">
        <f aca="false">IF(Y144&lt;0,1,0)</f>
        <v>1</v>
      </c>
    </row>
    <row r="145" customFormat="false" ht="15" hidden="false" customHeight="false" outlineLevel="0" collapsed="false">
      <c r="A145" s="13" t="n">
        <v>120</v>
      </c>
      <c r="B145" s="18" t="n">
        <f aca="false">Shock_sd*Draws!B124</f>
        <v>-4.23539358108771</v>
      </c>
      <c r="C145" s="18" t="n">
        <f aca="false">Persist_a*B145+Shock_sd*Draws!C124</f>
        <v>58.1399824513</v>
      </c>
      <c r="D145" s="18" t="n">
        <f aca="false">Persist_a*C145+Shock_sd*Draws!D124</f>
        <v>32.2959579714297</v>
      </c>
      <c r="E145" s="18" t="n">
        <f aca="false">Persist_a*D145+Shock_sd*Draws!E124</f>
        <v>5.62739176202145</v>
      </c>
      <c r="F145" s="18" t="n">
        <f aca="false">Persist_a*E145+Shock_sd*Draws!F124</f>
        <v>-58.2943244789599</v>
      </c>
      <c r="G145" s="18" t="n">
        <f aca="false">Persist_a*F145+Shock_sd*Draws!G124</f>
        <v>-45.6758181873737</v>
      </c>
      <c r="H145" s="18" t="n">
        <f aca="false">Persist_a*G145+Shock_sd*Draws!H124</f>
        <v>-129.988149310671</v>
      </c>
      <c r="I145" s="18" t="n">
        <f aca="false">Persist_a*H145+Shock_sd*Draws!I124</f>
        <v>-112.801185853376</v>
      </c>
      <c r="J145" s="18" t="n">
        <f aca="false">Persist_a*I145+Shock_sd*Draws!J124</f>
        <v>-73.5805951541695</v>
      </c>
      <c r="K145" s="18" t="n">
        <f aca="false">Persist_a*J145+Shock_sd*Draws!K124</f>
        <v>-51.1630821441313</v>
      </c>
      <c r="L145" s="18" t="n">
        <f aca="false">Persist_a*K145+Shock_sd*Draws!L124</f>
        <v>53.5543831638874</v>
      </c>
      <c r="M145" s="18" t="n">
        <f aca="false">Persist_a*L145+Shock_sd*Draws!M124</f>
        <v>-37.9240611715837</v>
      </c>
      <c r="N145" s="18" t="n">
        <f aca="false">0-(Draws!N124+Draws!Z124)</f>
        <v>0</v>
      </c>
      <c r="O145" s="18" t="n">
        <f aca="false">N145-(Draws!O124+Draws!AA124)</f>
        <v>0</v>
      </c>
      <c r="P145" s="18" t="n">
        <f aca="false">O145-(Draws!P124+Draws!AB124)</f>
        <v>0</v>
      </c>
      <c r="Q145" s="18" t="n">
        <f aca="false">P145-(Draws!Q124+Draws!AC124)</f>
        <v>0</v>
      </c>
      <c r="R145" s="18" t="n">
        <f aca="false">Q145-(Draws!R124+Draws!AD124)</f>
        <v>0</v>
      </c>
      <c r="S145" s="18" t="n">
        <f aca="false">R145-(Draws!S124+Draws!AE124)</f>
        <v>0</v>
      </c>
      <c r="T145" s="18" t="n">
        <f aca="false">S145-(Draws!T124+Draws!AF124)</f>
        <v>0</v>
      </c>
      <c r="U145" s="18" t="n">
        <f aca="false">T145-(Draws!U124+Draws!AG124)</f>
        <v>0</v>
      </c>
      <c r="V145" s="18" t="n">
        <f aca="false">U145-(Draws!V124+Draws!AH124)</f>
        <v>0</v>
      </c>
      <c r="W145" s="18" t="n">
        <f aca="false">V145-(Draws!W124+Draws!AI124)</f>
        <v>0</v>
      </c>
      <c r="X145" s="18" t="n">
        <f aca="false">W145-(Draws!X124+Draws!AJ124)</f>
        <v>0</v>
      </c>
      <c r="Y145" s="18" t="n">
        <f aca="false">X145-(Draws!Y124+Draws!AK124)</f>
        <v>0</v>
      </c>
      <c r="Z145" s="18" t="n">
        <f aca="false">0-(MAX(Draws!N124-Line_cap,0)+MAX(Draws!Z124-Line_cap,0))</f>
        <v>0</v>
      </c>
      <c r="AA145" s="18" t="n">
        <f aca="false">Z145-(MAX(Draws!O124-Line_cap,0)+MAX(Draws!AA124-Line_cap,0))</f>
        <v>0</v>
      </c>
      <c r="AB145" s="18" t="n">
        <f aca="false">AA145-(MAX(Draws!P124-Line_cap,0)+MAX(Draws!AB124-Line_cap,0))</f>
        <v>0</v>
      </c>
      <c r="AC145" s="18" t="n">
        <f aca="false">AB145-(MAX(Draws!Q124-Line_cap,0)+MAX(Draws!AC124-Line_cap,0))</f>
        <v>0</v>
      </c>
      <c r="AD145" s="18" t="n">
        <f aca="false">AC145-(MAX(Draws!R124-Line_cap,0)+MAX(Draws!AD124-Line_cap,0))</f>
        <v>0</v>
      </c>
      <c r="AE145" s="18" t="n">
        <f aca="false">AD145-(MAX(Draws!S124-Line_cap,0)+MAX(Draws!AE124-Line_cap,0))</f>
        <v>0</v>
      </c>
      <c r="AF145" s="18" t="n">
        <f aca="false">AE145-(MAX(Draws!T124-Line_cap,0)+MAX(Draws!AF124-Line_cap,0))</f>
        <v>0</v>
      </c>
      <c r="AG145" s="18" t="n">
        <f aca="false">AF145-(MAX(Draws!U124-Line_cap,0)+MAX(Draws!AG124-Line_cap,0))</f>
        <v>0</v>
      </c>
      <c r="AH145" s="18" t="n">
        <f aca="false">AG145-(MAX(Draws!V124-Line_cap,0)+MAX(Draws!AH124-Line_cap,0))</f>
        <v>0</v>
      </c>
      <c r="AI145" s="18" t="n">
        <f aca="false">AH145-(MAX(Draws!W124-Line_cap,0)+MAX(Draws!AI124-Line_cap,0))</f>
        <v>0</v>
      </c>
      <c r="AJ145" s="18" t="n">
        <f aca="false">AI145-(MAX(Draws!X124-Line_cap,0)+MAX(Draws!AJ124-Line_cap,0))</f>
        <v>0</v>
      </c>
      <c r="AK145" s="18" t="n">
        <f aca="false">AJ145-(MAX(Draws!Y124-Line_cap,0)+MAX(Draws!AK124-Line_cap,0))</f>
        <v>0</v>
      </c>
      <c r="AL145" s="18" t="n">
        <f aca="false">SUMPRODUCT(MIN($B$22:$M$22+B145:M145+N145:Y145))</f>
        <v>351.962233047115</v>
      </c>
      <c r="AM145" s="18" t="n">
        <f aca="false">SUMPRODUCT(MIN($B$22:$M$22+B145:M145))</f>
        <v>351.962233047115</v>
      </c>
      <c r="AN145" s="18" t="n">
        <f aca="false">SUMPRODUCT(MIN($B$22:$M$22+N145:Y145))</f>
        <v>481.950382357786</v>
      </c>
      <c r="AO145" s="18" t="n">
        <f aca="false">SUMPRODUCT(MIN($B$22:$M$22+B145:M145+Z145:AK145))</f>
        <v>351.962233047115</v>
      </c>
      <c r="AP145" s="18" t="n">
        <f aca="false">SUMPRODUCT(MIN($B$23:$M$23+B145:M145+N145:Y145))</f>
        <v>401.140875910215</v>
      </c>
      <c r="AQ145" s="18" t="n">
        <f aca="false">SUMPRODUCT(MIN($B$23:$M$23+B145:M145+Z145:AK145))</f>
        <v>401.140875910215</v>
      </c>
      <c r="AR145" s="13" t="n">
        <f aca="false">IF(Y145&lt;0,1,0)</f>
        <v>0</v>
      </c>
    </row>
    <row r="146" customFormat="false" ht="15" hidden="false" customHeight="false" outlineLevel="0" collapsed="false">
      <c r="A146" s="13" t="n">
        <v>121</v>
      </c>
      <c r="B146" s="18" t="n">
        <f aca="false">Shock_sd*Draws!B125</f>
        <v>-15.4769308702858</v>
      </c>
      <c r="C146" s="18" t="n">
        <f aca="false">Persist_a*B146+Shock_sd*Draws!C125</f>
        <v>-2.01040097990111</v>
      </c>
      <c r="D146" s="18" t="n">
        <f aca="false">Persist_a*C146+Shock_sd*Draws!D125</f>
        <v>40.546399822748</v>
      </c>
      <c r="E146" s="18" t="n">
        <f aca="false">Persist_a*D146+Shock_sd*Draws!E125</f>
        <v>102.675427957002</v>
      </c>
      <c r="F146" s="18" t="n">
        <f aca="false">Persist_a*E146+Shock_sd*Draws!F125</f>
        <v>78.6698681926202</v>
      </c>
      <c r="G146" s="18" t="n">
        <f aca="false">Persist_a*F146+Shock_sd*Draws!G125</f>
        <v>102.105461419253</v>
      </c>
      <c r="H146" s="18" t="n">
        <f aca="false">Persist_a*G146+Shock_sd*Draws!H125</f>
        <v>89.7764300177577</v>
      </c>
      <c r="I146" s="18" t="n">
        <f aca="false">Persist_a*H146+Shock_sd*Draws!I125</f>
        <v>46.2821241258796</v>
      </c>
      <c r="J146" s="18" t="n">
        <f aca="false">Persist_a*I146+Shock_sd*Draws!J125</f>
        <v>55.0696405009225</v>
      </c>
      <c r="K146" s="18" t="n">
        <f aca="false">Persist_a*J146+Shock_sd*Draws!K125</f>
        <v>-13.2558210351835</v>
      </c>
      <c r="L146" s="18" t="n">
        <f aca="false">Persist_a*K146+Shock_sd*Draws!L125</f>
        <v>-11.8022717255005</v>
      </c>
      <c r="M146" s="18" t="n">
        <f aca="false">Persist_a*L146+Shock_sd*Draws!M125</f>
        <v>-8.64320642502729</v>
      </c>
      <c r="N146" s="18" t="n">
        <f aca="false">0-(Draws!N125+Draws!Z125)</f>
        <v>0</v>
      </c>
      <c r="O146" s="18" t="n">
        <f aca="false">N146-(Draws!O125+Draws!AA125)</f>
        <v>0</v>
      </c>
      <c r="P146" s="18" t="n">
        <f aca="false">O146-(Draws!P125+Draws!AB125)</f>
        <v>0</v>
      </c>
      <c r="Q146" s="18" t="n">
        <f aca="false">P146-(Draws!Q125+Draws!AC125)</f>
        <v>0</v>
      </c>
      <c r="R146" s="18" t="n">
        <f aca="false">Q146-(Draws!R125+Draws!AD125)</f>
        <v>0</v>
      </c>
      <c r="S146" s="18" t="n">
        <f aca="false">R146-(Draws!S125+Draws!AE125)</f>
        <v>0</v>
      </c>
      <c r="T146" s="18" t="n">
        <f aca="false">S146-(Draws!T125+Draws!AF125)</f>
        <v>0</v>
      </c>
      <c r="U146" s="18" t="n">
        <f aca="false">T146-(Draws!U125+Draws!AG125)</f>
        <v>0</v>
      </c>
      <c r="V146" s="18" t="n">
        <f aca="false">U146-(Draws!V125+Draws!AH125)</f>
        <v>0</v>
      </c>
      <c r="W146" s="18" t="n">
        <f aca="false">V146-(Draws!W125+Draws!AI125)</f>
        <v>0</v>
      </c>
      <c r="X146" s="18" t="n">
        <f aca="false">W146-(Draws!X125+Draws!AJ125)</f>
        <v>0</v>
      </c>
      <c r="Y146" s="18" t="n">
        <f aca="false">X146-(Draws!Y125+Draws!AK125)</f>
        <v>0</v>
      </c>
      <c r="Z146" s="18" t="n">
        <f aca="false">0-(MAX(Draws!N125-Line_cap,0)+MAX(Draws!Z125-Line_cap,0))</f>
        <v>0</v>
      </c>
      <c r="AA146" s="18" t="n">
        <f aca="false">Z146-(MAX(Draws!O125-Line_cap,0)+MAX(Draws!AA125-Line_cap,0))</f>
        <v>0</v>
      </c>
      <c r="AB146" s="18" t="n">
        <f aca="false">AA146-(MAX(Draws!P125-Line_cap,0)+MAX(Draws!AB125-Line_cap,0))</f>
        <v>0</v>
      </c>
      <c r="AC146" s="18" t="n">
        <f aca="false">AB146-(MAX(Draws!Q125-Line_cap,0)+MAX(Draws!AC125-Line_cap,0))</f>
        <v>0</v>
      </c>
      <c r="AD146" s="18" t="n">
        <f aca="false">AC146-(MAX(Draws!R125-Line_cap,0)+MAX(Draws!AD125-Line_cap,0))</f>
        <v>0</v>
      </c>
      <c r="AE146" s="18" t="n">
        <f aca="false">AD146-(MAX(Draws!S125-Line_cap,0)+MAX(Draws!AE125-Line_cap,0))</f>
        <v>0</v>
      </c>
      <c r="AF146" s="18" t="n">
        <f aca="false">AE146-(MAX(Draws!T125-Line_cap,0)+MAX(Draws!AF125-Line_cap,0))</f>
        <v>0</v>
      </c>
      <c r="AG146" s="18" t="n">
        <f aca="false">AF146-(MAX(Draws!U125-Line_cap,0)+MAX(Draws!AG125-Line_cap,0))</f>
        <v>0</v>
      </c>
      <c r="AH146" s="18" t="n">
        <f aca="false">AG146-(MAX(Draws!V125-Line_cap,0)+MAX(Draws!AH125-Line_cap,0))</f>
        <v>0</v>
      </c>
      <c r="AI146" s="18" t="n">
        <f aca="false">AH146-(MAX(Draws!W125-Line_cap,0)+MAX(Draws!AI125-Line_cap,0))</f>
        <v>0</v>
      </c>
      <c r="AJ146" s="18" t="n">
        <f aca="false">AI146-(MAX(Draws!X125-Line_cap,0)+MAX(Draws!AJ125-Line_cap,0))</f>
        <v>0</v>
      </c>
      <c r="AK146" s="18" t="n">
        <f aca="false">AJ146-(MAX(Draws!Y125-Line_cap,0)+MAX(Draws!AK125-Line_cap,0))</f>
        <v>0</v>
      </c>
      <c r="AL146" s="18" t="n">
        <f aca="false">SUMPRODUCT(MIN($B$22:$M$22+B146:M146+N146:Y146))</f>
        <v>481.129874774241</v>
      </c>
      <c r="AM146" s="18" t="n">
        <f aca="false">SUMPRODUCT(MIN($B$22:$M$22+B146:M146))</f>
        <v>481.129874774241</v>
      </c>
      <c r="AN146" s="18" t="n">
        <f aca="false">SUMPRODUCT(MIN($B$22:$M$22+N146:Y146))</f>
        <v>481.950382357786</v>
      </c>
      <c r="AO146" s="18" t="n">
        <f aca="false">SUMPRODUCT(MIN($B$22:$M$22+B146:M146+Z146:AK146))</f>
        <v>481.129874774241</v>
      </c>
      <c r="AP146" s="18" t="n">
        <f aca="false">SUMPRODUCT(MIN($B$23:$M$23+B146:M146+N146:Y146))</f>
        <v>529.415523324668</v>
      </c>
      <c r="AQ146" s="18" t="n">
        <f aca="false">SUMPRODUCT(MIN($B$23:$M$23+B146:M146+Z146:AK146))</f>
        <v>529.415523324668</v>
      </c>
      <c r="AR146" s="13" t="n">
        <f aca="false">IF(Y146&lt;0,1,0)</f>
        <v>0</v>
      </c>
    </row>
    <row r="147" customFormat="false" ht="15" hidden="false" customHeight="false" outlineLevel="0" collapsed="false">
      <c r="A147" s="13" t="n">
        <v>122</v>
      </c>
      <c r="B147" s="18" t="n">
        <f aca="false">Shock_sd*Draws!B126</f>
        <v>63.3949574319757</v>
      </c>
      <c r="C147" s="18" t="n">
        <f aca="false">Persist_a*B147+Shock_sd*Draws!C126</f>
        <v>-26.0765930790147</v>
      </c>
      <c r="D147" s="18" t="n">
        <f aca="false">Persist_a*C147+Shock_sd*Draws!D126</f>
        <v>-65.909656581549</v>
      </c>
      <c r="E147" s="18" t="n">
        <f aca="false">Persist_a*D147+Shock_sd*Draws!E126</f>
        <v>-20.9368117430128</v>
      </c>
      <c r="F147" s="18" t="n">
        <f aca="false">Persist_a*E147+Shock_sd*Draws!F126</f>
        <v>7.68674367236257</v>
      </c>
      <c r="G147" s="18" t="n">
        <f aca="false">Persist_a*F147+Shock_sd*Draws!G126</f>
        <v>23.1882577993058</v>
      </c>
      <c r="H147" s="18" t="n">
        <f aca="false">Persist_a*G147+Shock_sd*Draws!H126</f>
        <v>27.7330734445088</v>
      </c>
      <c r="I147" s="18" t="n">
        <f aca="false">Persist_a*H147+Shock_sd*Draws!I126</f>
        <v>-83.8882150769656</v>
      </c>
      <c r="J147" s="18" t="n">
        <f aca="false">Persist_a*I147+Shock_sd*Draws!J126</f>
        <v>21.2471886823582</v>
      </c>
      <c r="K147" s="18" t="n">
        <f aca="false">Persist_a*J147+Shock_sd*Draws!K126</f>
        <v>-13.8647306539119</v>
      </c>
      <c r="L147" s="18" t="n">
        <f aca="false">Persist_a*K147+Shock_sd*Draws!L126</f>
        <v>3.39137307434195</v>
      </c>
      <c r="M147" s="18" t="n">
        <f aca="false">Persist_a*L147+Shock_sd*Draws!M126</f>
        <v>-16.9885980700286</v>
      </c>
      <c r="N147" s="18" t="n">
        <f aca="false">0-(Draws!N126+Draws!Z126)</f>
        <v>0</v>
      </c>
      <c r="O147" s="18" t="n">
        <f aca="false">N147-(Draws!O126+Draws!AA126)</f>
        <v>0</v>
      </c>
      <c r="P147" s="18" t="n">
        <f aca="false">O147-(Draws!P126+Draws!AB126)</f>
        <v>0</v>
      </c>
      <c r="Q147" s="18" t="n">
        <f aca="false">P147-(Draws!Q126+Draws!AC126)</f>
        <v>0</v>
      </c>
      <c r="R147" s="18" t="n">
        <f aca="false">Q147-(Draws!R126+Draws!AD126)</f>
        <v>0</v>
      </c>
      <c r="S147" s="18" t="n">
        <f aca="false">R147-(Draws!S126+Draws!AE126)</f>
        <v>0</v>
      </c>
      <c r="T147" s="18" t="n">
        <f aca="false">S147-(Draws!T126+Draws!AF126)</f>
        <v>0</v>
      </c>
      <c r="U147" s="18" t="n">
        <f aca="false">T147-(Draws!U126+Draws!AG126)</f>
        <v>0</v>
      </c>
      <c r="V147" s="18" t="n">
        <f aca="false">U147-(Draws!V126+Draws!AH126)</f>
        <v>0</v>
      </c>
      <c r="W147" s="18" t="n">
        <f aca="false">V147-(Draws!W126+Draws!AI126)</f>
        <v>0</v>
      </c>
      <c r="X147" s="18" t="n">
        <f aca="false">W147-(Draws!X126+Draws!AJ126)</f>
        <v>0</v>
      </c>
      <c r="Y147" s="18" t="n">
        <f aca="false">X147-(Draws!Y126+Draws!AK126)</f>
        <v>0</v>
      </c>
      <c r="Z147" s="18" t="n">
        <f aca="false">0-(MAX(Draws!N126-Line_cap,0)+MAX(Draws!Z126-Line_cap,0))</f>
        <v>0</v>
      </c>
      <c r="AA147" s="18" t="n">
        <f aca="false">Z147-(MAX(Draws!O126-Line_cap,0)+MAX(Draws!AA126-Line_cap,0))</f>
        <v>0</v>
      </c>
      <c r="AB147" s="18" t="n">
        <f aca="false">AA147-(MAX(Draws!P126-Line_cap,0)+MAX(Draws!AB126-Line_cap,0))</f>
        <v>0</v>
      </c>
      <c r="AC147" s="18" t="n">
        <f aca="false">AB147-(MAX(Draws!Q126-Line_cap,0)+MAX(Draws!AC126-Line_cap,0))</f>
        <v>0</v>
      </c>
      <c r="AD147" s="18" t="n">
        <f aca="false">AC147-(MAX(Draws!R126-Line_cap,0)+MAX(Draws!AD126-Line_cap,0))</f>
        <v>0</v>
      </c>
      <c r="AE147" s="18" t="n">
        <f aca="false">AD147-(MAX(Draws!S126-Line_cap,0)+MAX(Draws!AE126-Line_cap,0))</f>
        <v>0</v>
      </c>
      <c r="AF147" s="18" t="n">
        <f aca="false">AE147-(MAX(Draws!T126-Line_cap,0)+MAX(Draws!AF126-Line_cap,0))</f>
        <v>0</v>
      </c>
      <c r="AG147" s="18" t="n">
        <f aca="false">AF147-(MAX(Draws!U126-Line_cap,0)+MAX(Draws!AG126-Line_cap,0))</f>
        <v>0</v>
      </c>
      <c r="AH147" s="18" t="n">
        <f aca="false">AG147-(MAX(Draws!V126-Line_cap,0)+MAX(Draws!AH126-Line_cap,0))</f>
        <v>0</v>
      </c>
      <c r="AI147" s="18" t="n">
        <f aca="false">AH147-(MAX(Draws!W126-Line_cap,0)+MAX(Draws!AI126-Line_cap,0))</f>
        <v>0</v>
      </c>
      <c r="AJ147" s="18" t="n">
        <f aca="false">AI147-(MAX(Draws!X126-Line_cap,0)+MAX(Draws!AJ126-Line_cap,0))</f>
        <v>0</v>
      </c>
      <c r="AK147" s="18" t="n">
        <f aca="false">AJ147-(MAX(Draws!Y126-Line_cap,0)+MAX(Draws!AK126-Line_cap,0))</f>
        <v>0</v>
      </c>
      <c r="AL147" s="18" t="n">
        <f aca="false">SUMPRODUCT(MIN($B$22:$M$22+B147:M147+N147:Y147))</f>
        <v>399.965838320954</v>
      </c>
      <c r="AM147" s="18" t="n">
        <f aca="false">SUMPRODUCT(MIN($B$22:$M$22+B147:M147))</f>
        <v>399.965838320954</v>
      </c>
      <c r="AN147" s="18" t="n">
        <f aca="false">SUMPRODUCT(MIN($B$22:$M$22+N147:Y147))</f>
        <v>481.950382357786</v>
      </c>
      <c r="AO147" s="18" t="n">
        <f aca="false">SUMPRODUCT(MIN($B$22:$M$22+B147:M147+Z147:AK147))</f>
        <v>399.965838320954</v>
      </c>
      <c r="AP147" s="18" t="n">
        <f aca="false">SUMPRODUCT(MIN($B$23:$M$23+B147:M147+N147:Y147))</f>
        <v>449.565838320954</v>
      </c>
      <c r="AQ147" s="18" t="n">
        <f aca="false">SUMPRODUCT(MIN($B$23:$M$23+B147:M147+Z147:AK147))</f>
        <v>449.565838320954</v>
      </c>
      <c r="AR147" s="13" t="n">
        <f aca="false">IF(Y147&lt;0,1,0)</f>
        <v>0</v>
      </c>
    </row>
    <row r="148" customFormat="false" ht="15" hidden="false" customHeight="false" outlineLevel="0" collapsed="false">
      <c r="A148" s="13" t="n">
        <v>123</v>
      </c>
      <c r="B148" s="18" t="n">
        <f aca="false">Shock_sd*Draws!B127</f>
        <v>-53.5989443465</v>
      </c>
      <c r="C148" s="18" t="n">
        <f aca="false">Persist_a*B148+Shock_sd*Draws!C127</f>
        <v>26.7213342824165</v>
      </c>
      <c r="D148" s="18" t="n">
        <f aca="false">Persist_a*C148+Shock_sd*Draws!D127</f>
        <v>-33.9943144710443</v>
      </c>
      <c r="E148" s="18" t="n">
        <f aca="false">Persist_a*D148+Shock_sd*Draws!E127</f>
        <v>-40.0032280116631</v>
      </c>
      <c r="F148" s="18" t="n">
        <f aca="false">Persist_a*E148+Shock_sd*Draws!F127</f>
        <v>-20.5296946310035</v>
      </c>
      <c r="G148" s="18" t="n">
        <f aca="false">Persist_a*F148+Shock_sd*Draws!G127</f>
        <v>-10.6954955732882</v>
      </c>
      <c r="H148" s="18" t="n">
        <f aca="false">Persist_a*G148+Shock_sd*Draws!H127</f>
        <v>-78.3244858633189</v>
      </c>
      <c r="I148" s="18" t="n">
        <f aca="false">Persist_a*H148+Shock_sd*Draws!I127</f>
        <v>4.40433755125169</v>
      </c>
      <c r="J148" s="18" t="n">
        <f aca="false">Persist_a*I148+Shock_sd*Draws!J127</f>
        <v>-42.350344232402</v>
      </c>
      <c r="K148" s="18" t="n">
        <f aca="false">Persist_a*J148+Shock_sd*Draws!K127</f>
        <v>-71.3998213989457</v>
      </c>
      <c r="L148" s="18" t="n">
        <f aca="false">Persist_a*K148+Shock_sd*Draws!L127</f>
        <v>-115.198045373544</v>
      </c>
      <c r="M148" s="18" t="n">
        <f aca="false">Persist_a*L148+Shock_sd*Draws!M127</f>
        <v>-45.4138165522441</v>
      </c>
      <c r="N148" s="18" t="n">
        <f aca="false">0-(Draws!N127+Draws!Z127)</f>
        <v>0</v>
      </c>
      <c r="O148" s="18" t="n">
        <f aca="false">N148-(Draws!O127+Draws!AA127)</f>
        <v>0</v>
      </c>
      <c r="P148" s="18" t="n">
        <f aca="false">O148-(Draws!P127+Draws!AB127)</f>
        <v>0</v>
      </c>
      <c r="Q148" s="18" t="n">
        <f aca="false">P148-(Draws!Q127+Draws!AC127)</f>
        <v>0</v>
      </c>
      <c r="R148" s="18" t="n">
        <f aca="false">Q148-(Draws!R127+Draws!AD127)</f>
        <v>0</v>
      </c>
      <c r="S148" s="18" t="n">
        <f aca="false">R148-(Draws!S127+Draws!AE127)</f>
        <v>0</v>
      </c>
      <c r="T148" s="18" t="n">
        <f aca="false">S148-(Draws!T127+Draws!AF127)</f>
        <v>0</v>
      </c>
      <c r="U148" s="18" t="n">
        <f aca="false">T148-(Draws!U127+Draws!AG127)</f>
        <v>0</v>
      </c>
      <c r="V148" s="18" t="n">
        <f aca="false">U148-(Draws!V127+Draws!AH127)</f>
        <v>0</v>
      </c>
      <c r="W148" s="18" t="n">
        <f aca="false">V148-(Draws!W127+Draws!AI127)</f>
        <v>0</v>
      </c>
      <c r="X148" s="18" t="n">
        <f aca="false">W148-(Draws!X127+Draws!AJ127)</f>
        <v>0</v>
      </c>
      <c r="Y148" s="18" t="n">
        <f aca="false">X148-(Draws!Y127+Draws!AK127)</f>
        <v>0</v>
      </c>
      <c r="Z148" s="18" t="n">
        <f aca="false">0-(MAX(Draws!N127-Line_cap,0)+MAX(Draws!Z127-Line_cap,0))</f>
        <v>0</v>
      </c>
      <c r="AA148" s="18" t="n">
        <f aca="false">Z148-(MAX(Draws!O127-Line_cap,0)+MAX(Draws!AA127-Line_cap,0))</f>
        <v>0</v>
      </c>
      <c r="AB148" s="18" t="n">
        <f aca="false">AA148-(MAX(Draws!P127-Line_cap,0)+MAX(Draws!AB127-Line_cap,0))</f>
        <v>0</v>
      </c>
      <c r="AC148" s="18" t="n">
        <f aca="false">AB148-(MAX(Draws!Q127-Line_cap,0)+MAX(Draws!AC127-Line_cap,0))</f>
        <v>0</v>
      </c>
      <c r="AD148" s="18" t="n">
        <f aca="false">AC148-(MAX(Draws!R127-Line_cap,0)+MAX(Draws!AD127-Line_cap,0))</f>
        <v>0</v>
      </c>
      <c r="AE148" s="18" t="n">
        <f aca="false">AD148-(MAX(Draws!S127-Line_cap,0)+MAX(Draws!AE127-Line_cap,0))</f>
        <v>0</v>
      </c>
      <c r="AF148" s="18" t="n">
        <f aca="false">AE148-(MAX(Draws!T127-Line_cap,0)+MAX(Draws!AF127-Line_cap,0))</f>
        <v>0</v>
      </c>
      <c r="AG148" s="18" t="n">
        <f aca="false">AF148-(MAX(Draws!U127-Line_cap,0)+MAX(Draws!AG127-Line_cap,0))</f>
        <v>0</v>
      </c>
      <c r="AH148" s="18" t="n">
        <f aca="false">AG148-(MAX(Draws!V127-Line_cap,0)+MAX(Draws!AH127-Line_cap,0))</f>
        <v>0</v>
      </c>
      <c r="AI148" s="18" t="n">
        <f aca="false">AH148-(MAX(Draws!W127-Line_cap,0)+MAX(Draws!AI127-Line_cap,0))</f>
        <v>0</v>
      </c>
      <c r="AJ148" s="18" t="n">
        <f aca="false">AI148-(MAX(Draws!X127-Line_cap,0)+MAX(Draws!AJ127-Line_cap,0))</f>
        <v>0</v>
      </c>
      <c r="AK148" s="18" t="n">
        <f aca="false">AJ148-(MAX(Draws!Y127-Line_cap,0)+MAX(Draws!AK127-Line_cap,0))</f>
        <v>0</v>
      </c>
      <c r="AL148" s="18" t="n">
        <f aca="false">SUMPRODUCT(MIN($B$22:$M$22+B148:M148+N148:Y148))</f>
        <v>386.729902190837</v>
      </c>
      <c r="AM148" s="18" t="n">
        <f aca="false">SUMPRODUCT(MIN($B$22:$M$22+B148:M148))</f>
        <v>386.729902190837</v>
      </c>
      <c r="AN148" s="18" t="n">
        <f aca="false">SUMPRODUCT(MIN($B$22:$M$22+N148:Y148))</f>
        <v>481.950382357786</v>
      </c>
      <c r="AO148" s="18" t="n">
        <f aca="false">SUMPRODUCT(MIN($B$22:$M$22+B148:M148+Z148:AK148))</f>
        <v>386.729902190837</v>
      </c>
      <c r="AP148" s="18" t="n">
        <f aca="false">SUMPRODUCT(MIN($B$23:$M$23+B148:M148+N148:Y148))</f>
        <v>433.603031004382</v>
      </c>
      <c r="AQ148" s="18" t="n">
        <f aca="false">SUMPRODUCT(MIN($B$23:$M$23+B148:M148+Z148:AK148))</f>
        <v>433.603031004382</v>
      </c>
      <c r="AR148" s="13" t="n">
        <f aca="false">IF(Y148&lt;0,1,0)</f>
        <v>0</v>
      </c>
    </row>
    <row r="149" customFormat="false" ht="15" hidden="false" customHeight="false" outlineLevel="0" collapsed="false">
      <c r="A149" s="13" t="n">
        <v>124</v>
      </c>
      <c r="B149" s="18" t="n">
        <f aca="false">Shock_sd*Draws!B128</f>
        <v>13.8960915358996</v>
      </c>
      <c r="C149" s="18" t="n">
        <f aca="false">Persist_a*B149+Shock_sd*Draws!C128</f>
        <v>5.19975707576748</v>
      </c>
      <c r="D149" s="18" t="n">
        <f aca="false">Persist_a*C149+Shock_sd*Draws!D128</f>
        <v>65.9545293966943</v>
      </c>
      <c r="E149" s="18" t="n">
        <f aca="false">Persist_a*D149+Shock_sd*Draws!E128</f>
        <v>76.9622175653643</v>
      </c>
      <c r="F149" s="18" t="n">
        <f aca="false">Persist_a*E149+Shock_sd*Draws!F128</f>
        <v>-2.64388262199687</v>
      </c>
      <c r="G149" s="18" t="n">
        <f aca="false">Persist_a*F149+Shock_sd*Draws!G128</f>
        <v>69.1187456499425</v>
      </c>
      <c r="H149" s="18" t="n">
        <f aca="false">Persist_a*G149+Shock_sd*Draws!H128</f>
        <v>57.2154940651356</v>
      </c>
      <c r="I149" s="18" t="n">
        <f aca="false">Persist_a*H149+Shock_sd*Draws!I128</f>
        <v>-1.93448460187741</v>
      </c>
      <c r="J149" s="18" t="n">
        <f aca="false">Persist_a*I149+Shock_sd*Draws!J128</f>
        <v>42.861648113538</v>
      </c>
      <c r="K149" s="18" t="n">
        <f aca="false">Persist_a*J149+Shock_sd*Draws!K128</f>
        <v>18.0846103555297</v>
      </c>
      <c r="L149" s="18" t="n">
        <f aca="false">Persist_a*K149+Shock_sd*Draws!L128</f>
        <v>-0.824216068284786</v>
      </c>
      <c r="M149" s="18" t="n">
        <f aca="false">Persist_a*L149+Shock_sd*Draws!M128</f>
        <v>-31.296216663055</v>
      </c>
      <c r="N149" s="18" t="n">
        <f aca="false">0-(Draws!N128+Draws!Z128)</f>
        <v>0</v>
      </c>
      <c r="O149" s="18" t="n">
        <f aca="false">N149-(Draws!O128+Draws!AA128)</f>
        <v>0</v>
      </c>
      <c r="P149" s="18" t="n">
        <f aca="false">O149-(Draws!P128+Draws!AB128)</f>
        <v>0</v>
      </c>
      <c r="Q149" s="18" t="n">
        <f aca="false">P149-(Draws!Q128+Draws!AC128)</f>
        <v>0</v>
      </c>
      <c r="R149" s="18" t="n">
        <f aca="false">Q149-(Draws!R128+Draws!AD128)</f>
        <v>0</v>
      </c>
      <c r="S149" s="18" t="n">
        <f aca="false">R149-(Draws!S128+Draws!AE128)</f>
        <v>0</v>
      </c>
      <c r="T149" s="18" t="n">
        <f aca="false">S149-(Draws!T128+Draws!AF128)</f>
        <v>0</v>
      </c>
      <c r="U149" s="18" t="n">
        <f aca="false">T149-(Draws!U128+Draws!AG128)</f>
        <v>0</v>
      </c>
      <c r="V149" s="18" t="n">
        <f aca="false">U149-(Draws!V128+Draws!AH128)</f>
        <v>0</v>
      </c>
      <c r="W149" s="18" t="n">
        <f aca="false">V149-(Draws!W128+Draws!AI128)</f>
        <v>0</v>
      </c>
      <c r="X149" s="18" t="n">
        <f aca="false">W149-(Draws!X128+Draws!AJ128)</f>
        <v>0</v>
      </c>
      <c r="Y149" s="18" t="n">
        <f aca="false">X149-(Draws!Y128+Draws!AK128)</f>
        <v>0</v>
      </c>
      <c r="Z149" s="18" t="n">
        <f aca="false">0-(MAX(Draws!N128-Line_cap,0)+MAX(Draws!Z128-Line_cap,0))</f>
        <v>0</v>
      </c>
      <c r="AA149" s="18" t="n">
        <f aca="false">Z149-(MAX(Draws!O128-Line_cap,0)+MAX(Draws!AA128-Line_cap,0))</f>
        <v>0</v>
      </c>
      <c r="AB149" s="18" t="n">
        <f aca="false">AA149-(MAX(Draws!P128-Line_cap,0)+MAX(Draws!AB128-Line_cap,0))</f>
        <v>0</v>
      </c>
      <c r="AC149" s="18" t="n">
        <f aca="false">AB149-(MAX(Draws!Q128-Line_cap,0)+MAX(Draws!AC128-Line_cap,0))</f>
        <v>0</v>
      </c>
      <c r="AD149" s="18" t="n">
        <f aca="false">AC149-(MAX(Draws!R128-Line_cap,0)+MAX(Draws!AD128-Line_cap,0))</f>
        <v>0</v>
      </c>
      <c r="AE149" s="18" t="n">
        <f aca="false">AD149-(MAX(Draws!S128-Line_cap,0)+MAX(Draws!AE128-Line_cap,0))</f>
        <v>0</v>
      </c>
      <c r="AF149" s="18" t="n">
        <f aca="false">AE149-(MAX(Draws!T128-Line_cap,0)+MAX(Draws!AF128-Line_cap,0))</f>
        <v>0</v>
      </c>
      <c r="AG149" s="18" t="n">
        <f aca="false">AF149-(MAX(Draws!U128-Line_cap,0)+MAX(Draws!AG128-Line_cap,0))</f>
        <v>0</v>
      </c>
      <c r="AH149" s="18" t="n">
        <f aca="false">AG149-(MAX(Draws!V128-Line_cap,0)+MAX(Draws!AH128-Line_cap,0))</f>
        <v>0</v>
      </c>
      <c r="AI149" s="18" t="n">
        <f aca="false">AH149-(MAX(Draws!W128-Line_cap,0)+MAX(Draws!AI128-Line_cap,0))</f>
        <v>0</v>
      </c>
      <c r="AJ149" s="18" t="n">
        <f aca="false">AI149-(MAX(Draws!X128-Line_cap,0)+MAX(Draws!AJ128-Line_cap,0))</f>
        <v>0</v>
      </c>
      <c r="AK149" s="18" t="n">
        <f aca="false">AJ149-(MAX(Draws!Y128-Line_cap,0)+MAX(Draws!AK128-Line_cap,0))</f>
        <v>0</v>
      </c>
      <c r="AL149" s="18" t="n">
        <f aca="false">SUMPRODUCT(MIN($B$22:$M$22+B149:M149+N149:Y149))</f>
        <v>479.127831013905</v>
      </c>
      <c r="AM149" s="18" t="n">
        <f aca="false">SUMPRODUCT(MIN($B$22:$M$22+B149:M149))</f>
        <v>479.127831013905</v>
      </c>
      <c r="AN149" s="18" t="n">
        <f aca="false">SUMPRODUCT(MIN($B$22:$M$22+N149:Y149))</f>
        <v>481.950382357786</v>
      </c>
      <c r="AO149" s="18" t="n">
        <f aca="false">SUMPRODUCT(MIN($B$22:$M$22+B149:M149+Z149:AK149))</f>
        <v>479.127831013905</v>
      </c>
      <c r="AP149" s="18" t="n">
        <f aca="false">SUMPRODUCT(MIN($B$23:$M$23+B149:M149+N149:Y149))</f>
        <v>524.253712096525</v>
      </c>
      <c r="AQ149" s="18" t="n">
        <f aca="false">SUMPRODUCT(MIN($B$23:$M$23+B149:M149+Z149:AK149))</f>
        <v>524.253712096525</v>
      </c>
      <c r="AR149" s="13" t="n">
        <f aca="false">IF(Y149&lt;0,1,0)</f>
        <v>0</v>
      </c>
    </row>
    <row r="150" customFormat="false" ht="15" hidden="false" customHeight="false" outlineLevel="0" collapsed="false">
      <c r="A150" s="13" t="n">
        <v>125</v>
      </c>
      <c r="B150" s="18" t="n">
        <f aca="false">Shock_sd*Draws!B129</f>
        <v>11.6622786078538</v>
      </c>
      <c r="C150" s="18" t="n">
        <f aca="false">Persist_a*B150+Shock_sd*Draws!C129</f>
        <v>-8.09377836599381</v>
      </c>
      <c r="D150" s="18" t="n">
        <f aca="false">Persist_a*C150+Shock_sd*Draws!D129</f>
        <v>11.0607022485833</v>
      </c>
      <c r="E150" s="18" t="n">
        <f aca="false">Persist_a*D150+Shock_sd*Draws!E129</f>
        <v>49.972245095238</v>
      </c>
      <c r="F150" s="18" t="n">
        <f aca="false">Persist_a*E150+Shock_sd*Draws!F129</f>
        <v>27.473268174046</v>
      </c>
      <c r="G150" s="18" t="n">
        <f aca="false">Persist_a*F150+Shock_sd*Draws!G129</f>
        <v>-64.8844922177237</v>
      </c>
      <c r="H150" s="18" t="n">
        <f aca="false">Persist_a*G150+Shock_sd*Draws!H129</f>
        <v>-60.7426999956394</v>
      </c>
      <c r="I150" s="18" t="n">
        <f aca="false">Persist_a*H150+Shock_sd*Draws!I129</f>
        <v>-49.8052973753625</v>
      </c>
      <c r="J150" s="18" t="n">
        <f aca="false">Persist_a*I150+Shock_sd*Draws!J129</f>
        <v>-22.1625448695162</v>
      </c>
      <c r="K150" s="18" t="n">
        <f aca="false">Persist_a*J150+Shock_sd*Draws!K129</f>
        <v>-62.9954021456988</v>
      </c>
      <c r="L150" s="18" t="n">
        <f aca="false">Persist_a*K150+Shock_sd*Draws!L129</f>
        <v>-39.0677855282585</v>
      </c>
      <c r="M150" s="18" t="n">
        <f aca="false">Persist_a*L150+Shock_sd*Draws!M129</f>
        <v>-47.5104837898974</v>
      </c>
      <c r="N150" s="18" t="n">
        <f aca="false">0-(Draws!N129+Draws!Z129)</f>
        <v>0</v>
      </c>
      <c r="O150" s="18" t="n">
        <f aca="false">N150-(Draws!O129+Draws!AA129)</f>
        <v>0</v>
      </c>
      <c r="P150" s="18" t="n">
        <f aca="false">O150-(Draws!P129+Draws!AB129)</f>
        <v>0</v>
      </c>
      <c r="Q150" s="18" t="n">
        <f aca="false">P150-(Draws!Q129+Draws!AC129)</f>
        <v>0</v>
      </c>
      <c r="R150" s="18" t="n">
        <f aca="false">Q150-(Draws!R129+Draws!AD129)</f>
        <v>0</v>
      </c>
      <c r="S150" s="18" t="n">
        <f aca="false">R150-(Draws!S129+Draws!AE129)</f>
        <v>0</v>
      </c>
      <c r="T150" s="18" t="n">
        <f aca="false">S150-(Draws!T129+Draws!AF129)</f>
        <v>0</v>
      </c>
      <c r="U150" s="18" t="n">
        <f aca="false">T150-(Draws!U129+Draws!AG129)</f>
        <v>0</v>
      </c>
      <c r="V150" s="18" t="n">
        <f aca="false">U150-(Draws!V129+Draws!AH129)</f>
        <v>0</v>
      </c>
      <c r="W150" s="18" t="n">
        <f aca="false">V150-(Draws!W129+Draws!AI129)</f>
        <v>0</v>
      </c>
      <c r="X150" s="18" t="n">
        <f aca="false">W150-(Draws!X129+Draws!AJ129)</f>
        <v>0</v>
      </c>
      <c r="Y150" s="18" t="n">
        <f aca="false">X150-(Draws!Y129+Draws!AK129)</f>
        <v>0</v>
      </c>
      <c r="Z150" s="18" t="n">
        <f aca="false">0-(MAX(Draws!N129-Line_cap,0)+MAX(Draws!Z129-Line_cap,0))</f>
        <v>0</v>
      </c>
      <c r="AA150" s="18" t="n">
        <f aca="false">Z150-(MAX(Draws!O129-Line_cap,0)+MAX(Draws!AA129-Line_cap,0))</f>
        <v>0</v>
      </c>
      <c r="AB150" s="18" t="n">
        <f aca="false">AA150-(MAX(Draws!P129-Line_cap,0)+MAX(Draws!AB129-Line_cap,0))</f>
        <v>0</v>
      </c>
      <c r="AC150" s="18" t="n">
        <f aca="false">AB150-(MAX(Draws!Q129-Line_cap,0)+MAX(Draws!AC129-Line_cap,0))</f>
        <v>0</v>
      </c>
      <c r="AD150" s="18" t="n">
        <f aca="false">AC150-(MAX(Draws!R129-Line_cap,0)+MAX(Draws!AD129-Line_cap,0))</f>
        <v>0</v>
      </c>
      <c r="AE150" s="18" t="n">
        <f aca="false">AD150-(MAX(Draws!S129-Line_cap,0)+MAX(Draws!AE129-Line_cap,0))</f>
        <v>0</v>
      </c>
      <c r="AF150" s="18" t="n">
        <f aca="false">AE150-(MAX(Draws!T129-Line_cap,0)+MAX(Draws!AF129-Line_cap,0))</f>
        <v>0</v>
      </c>
      <c r="AG150" s="18" t="n">
        <f aca="false">AF150-(MAX(Draws!U129-Line_cap,0)+MAX(Draws!AG129-Line_cap,0))</f>
        <v>0</v>
      </c>
      <c r="AH150" s="18" t="n">
        <f aca="false">AG150-(MAX(Draws!V129-Line_cap,0)+MAX(Draws!AH129-Line_cap,0))</f>
        <v>0</v>
      </c>
      <c r="AI150" s="18" t="n">
        <f aca="false">AH150-(MAX(Draws!W129-Line_cap,0)+MAX(Draws!AI129-Line_cap,0))</f>
        <v>0</v>
      </c>
      <c r="AJ150" s="18" t="n">
        <f aca="false">AI150-(MAX(Draws!X129-Line_cap,0)+MAX(Draws!AJ129-Line_cap,0))</f>
        <v>0</v>
      </c>
      <c r="AK150" s="18" t="n">
        <f aca="false">AJ150-(MAX(Draws!Y129-Line_cap,0)+MAX(Draws!AK129-Line_cap,0))</f>
        <v>0</v>
      </c>
      <c r="AL150" s="18" t="n">
        <f aca="false">SUMPRODUCT(MIN($B$22:$M$22+B150:M150+N150:Y150))</f>
        <v>418.323679420641</v>
      </c>
      <c r="AM150" s="18" t="n">
        <f aca="false">SUMPRODUCT(MIN($B$22:$M$22+B150:M150))</f>
        <v>418.323679420641</v>
      </c>
      <c r="AN150" s="18" t="n">
        <f aca="false">SUMPRODUCT(MIN($B$22:$M$22+N150:Y150))</f>
        <v>481.950382357786</v>
      </c>
      <c r="AO150" s="18" t="n">
        <f aca="false">SUMPRODUCT(MIN($B$22:$M$22+B150:M150+Z150:AK150))</f>
        <v>418.323679420641</v>
      </c>
      <c r="AP150" s="18" t="n">
        <f aca="false">SUMPRODUCT(MIN($B$23:$M$23+B150:M150+N150:Y150))</f>
        <v>466.089424921425</v>
      </c>
      <c r="AQ150" s="18" t="n">
        <f aca="false">SUMPRODUCT(MIN($B$23:$M$23+B150:M150+Z150:AK150))</f>
        <v>466.089424921425</v>
      </c>
      <c r="AR150" s="13" t="n">
        <f aca="false">IF(Y150&lt;0,1,0)</f>
        <v>0</v>
      </c>
    </row>
    <row r="151" customFormat="false" ht="15" hidden="false" customHeight="false" outlineLevel="0" collapsed="false">
      <c r="A151" s="13" t="n">
        <v>126</v>
      </c>
      <c r="B151" s="18" t="n">
        <f aca="false">Shock_sd*Draws!B130</f>
        <v>50.4660880105354</v>
      </c>
      <c r="C151" s="18" t="n">
        <f aca="false">Persist_a*B151+Shock_sd*Draws!C130</f>
        <v>43.3270444909047</v>
      </c>
      <c r="D151" s="18" t="n">
        <f aca="false">Persist_a*C151+Shock_sd*Draws!D130</f>
        <v>-134.798259723639</v>
      </c>
      <c r="E151" s="18" t="n">
        <f aca="false">Persist_a*D151+Shock_sd*Draws!E130</f>
        <v>-21.8892487251726</v>
      </c>
      <c r="F151" s="18" t="n">
        <f aca="false">Persist_a*E151+Shock_sd*Draws!F130</f>
        <v>-6.13481328431474</v>
      </c>
      <c r="G151" s="18" t="n">
        <f aca="false">Persist_a*F151+Shock_sd*Draws!G130</f>
        <v>-95.3588031515413</v>
      </c>
      <c r="H151" s="18" t="n">
        <f aca="false">Persist_a*G151+Shock_sd*Draws!H130</f>
        <v>-24.8026981988846</v>
      </c>
      <c r="I151" s="18" t="n">
        <f aca="false">Persist_a*H151+Shock_sd*Draws!I130</f>
        <v>65.258032310725</v>
      </c>
      <c r="J151" s="18" t="n">
        <f aca="false">Persist_a*I151+Shock_sd*Draws!J130</f>
        <v>54.6699806176548</v>
      </c>
      <c r="K151" s="18" t="n">
        <f aca="false">Persist_a*J151+Shock_sd*Draws!K130</f>
        <v>103.140704118929</v>
      </c>
      <c r="L151" s="18" t="n">
        <f aca="false">Persist_a*K151+Shock_sd*Draws!L130</f>
        <v>56.582389702953</v>
      </c>
      <c r="M151" s="18" t="n">
        <f aca="false">Persist_a*L151+Shock_sd*Draws!M130</f>
        <v>-31.0671786645429</v>
      </c>
      <c r="N151" s="18" t="n">
        <f aca="false">0-(Draws!N130+Draws!Z130)</f>
        <v>0</v>
      </c>
      <c r="O151" s="18" t="n">
        <f aca="false">N151-(Draws!O130+Draws!AA130)</f>
        <v>0</v>
      </c>
      <c r="P151" s="18" t="n">
        <f aca="false">O151-(Draws!P130+Draws!AB130)</f>
        <v>0</v>
      </c>
      <c r="Q151" s="18" t="n">
        <f aca="false">P151-(Draws!Q130+Draws!AC130)</f>
        <v>0</v>
      </c>
      <c r="R151" s="18" t="n">
        <f aca="false">Q151-(Draws!R130+Draws!AD130)</f>
        <v>0</v>
      </c>
      <c r="S151" s="18" t="n">
        <f aca="false">R151-(Draws!S130+Draws!AE130)</f>
        <v>0</v>
      </c>
      <c r="T151" s="18" t="n">
        <f aca="false">S151-(Draws!T130+Draws!AF130)</f>
        <v>0</v>
      </c>
      <c r="U151" s="18" t="n">
        <f aca="false">T151-(Draws!U130+Draws!AG130)</f>
        <v>0</v>
      </c>
      <c r="V151" s="18" t="n">
        <f aca="false">U151-(Draws!V130+Draws!AH130)</f>
        <v>0</v>
      </c>
      <c r="W151" s="18" t="n">
        <f aca="false">V151-(Draws!W130+Draws!AI130)</f>
        <v>0</v>
      </c>
      <c r="X151" s="18" t="n">
        <f aca="false">W151-(Draws!X130+Draws!AJ130)</f>
        <v>0</v>
      </c>
      <c r="Y151" s="18" t="n">
        <f aca="false">X151-(Draws!Y130+Draws!AK130)</f>
        <v>-73.9391292181683</v>
      </c>
      <c r="Z151" s="18" t="n">
        <f aca="false">0-(MAX(Draws!N130-Line_cap,0)+MAX(Draws!Z130-Line_cap,0))</f>
        <v>0</v>
      </c>
      <c r="AA151" s="18" t="n">
        <f aca="false">Z151-(MAX(Draws!O130-Line_cap,0)+MAX(Draws!AA130-Line_cap,0))</f>
        <v>0</v>
      </c>
      <c r="AB151" s="18" t="n">
        <f aca="false">AA151-(MAX(Draws!P130-Line_cap,0)+MAX(Draws!AB130-Line_cap,0))</f>
        <v>0</v>
      </c>
      <c r="AC151" s="18" t="n">
        <f aca="false">AB151-(MAX(Draws!Q130-Line_cap,0)+MAX(Draws!AC130-Line_cap,0))</f>
        <v>0</v>
      </c>
      <c r="AD151" s="18" t="n">
        <f aca="false">AC151-(MAX(Draws!R130-Line_cap,0)+MAX(Draws!AD130-Line_cap,0))</f>
        <v>0</v>
      </c>
      <c r="AE151" s="18" t="n">
        <f aca="false">AD151-(MAX(Draws!S130-Line_cap,0)+MAX(Draws!AE130-Line_cap,0))</f>
        <v>0</v>
      </c>
      <c r="AF151" s="18" t="n">
        <f aca="false">AE151-(MAX(Draws!T130-Line_cap,0)+MAX(Draws!AF130-Line_cap,0))</f>
        <v>0</v>
      </c>
      <c r="AG151" s="18" t="n">
        <f aca="false">AF151-(MAX(Draws!U130-Line_cap,0)+MAX(Draws!AG130-Line_cap,0))</f>
        <v>0</v>
      </c>
      <c r="AH151" s="18" t="n">
        <f aca="false">AG151-(MAX(Draws!V130-Line_cap,0)+MAX(Draws!AH130-Line_cap,0))</f>
        <v>0</v>
      </c>
      <c r="AI151" s="18" t="n">
        <f aca="false">AH151-(MAX(Draws!W130-Line_cap,0)+MAX(Draws!AI130-Line_cap,0))</f>
        <v>0</v>
      </c>
      <c r="AJ151" s="18" t="n">
        <f aca="false">AI151-(MAX(Draws!X130-Line_cap,0)+MAX(Draws!AJ130-Line_cap,0))</f>
        <v>0</v>
      </c>
      <c r="AK151" s="18" t="n">
        <f aca="false">AJ151-(MAX(Draws!Y130-Line_cap,0)+MAX(Draws!AK130-Line_cap,0))</f>
        <v>0</v>
      </c>
      <c r="AL151" s="18" t="n">
        <f aca="false">SUMPRODUCT(MIN($B$22:$M$22+B151:M151+N151:Y151))</f>
        <v>380.755926938502</v>
      </c>
      <c r="AM151" s="18" t="n">
        <f aca="false">SUMPRODUCT(MIN($B$22:$M$22+B151:M151))</f>
        <v>380.755926938502</v>
      </c>
      <c r="AN151" s="18" t="n">
        <f aca="false">SUMPRODUCT(MIN($B$22:$M$22+N151:Y151))</f>
        <v>436.484918458792</v>
      </c>
      <c r="AO151" s="18" t="n">
        <f aca="false">SUMPRODUCT(MIN($B$22:$M$22+B151:M151+Z151:AK151))</f>
        <v>380.755926938502</v>
      </c>
      <c r="AP151" s="18" t="n">
        <f aca="false">SUMPRODUCT(MIN($B$23:$M$23+B151:M151+N151:Y151))</f>
        <v>415.505301746741</v>
      </c>
      <c r="AQ151" s="18" t="n">
        <f aca="false">SUMPRODUCT(MIN($B$23:$M$23+B151:M151+Z151:AK151))</f>
        <v>415.505301746741</v>
      </c>
      <c r="AR151" s="13" t="n">
        <f aca="false">IF(Y151&lt;0,1,0)</f>
        <v>1</v>
      </c>
    </row>
    <row r="152" customFormat="false" ht="15" hidden="false" customHeight="false" outlineLevel="0" collapsed="false">
      <c r="A152" s="13" t="n">
        <v>127</v>
      </c>
      <c r="B152" s="18" t="n">
        <f aca="false">Shock_sd*Draws!B131</f>
        <v>14.9289218666526</v>
      </c>
      <c r="C152" s="18" t="n">
        <f aca="false">Persist_a*B152+Shock_sd*Draws!C131</f>
        <v>58.2173761804553</v>
      </c>
      <c r="D152" s="18" t="n">
        <f aca="false">Persist_a*C152+Shock_sd*Draws!D131</f>
        <v>26.2762297786571</v>
      </c>
      <c r="E152" s="18" t="n">
        <f aca="false">Persist_a*D152+Shock_sd*Draws!E131</f>
        <v>-52.0054244005031</v>
      </c>
      <c r="F152" s="18" t="n">
        <f aca="false">Persist_a*E152+Shock_sd*Draws!F131</f>
        <v>-62.5175793262219</v>
      </c>
      <c r="G152" s="18" t="n">
        <f aca="false">Persist_a*F152+Shock_sd*Draws!G131</f>
        <v>-41.4820492298234</v>
      </c>
      <c r="H152" s="18" t="n">
        <f aca="false">Persist_a*G152+Shock_sd*Draws!H131</f>
        <v>56.3552648907471</v>
      </c>
      <c r="I152" s="18" t="n">
        <f aca="false">Persist_a*H152+Shock_sd*Draws!I131</f>
        <v>46.8352791296558</v>
      </c>
      <c r="J152" s="18" t="n">
        <f aca="false">Persist_a*I152+Shock_sd*Draws!J131</f>
        <v>-42.5328822010616</v>
      </c>
      <c r="K152" s="18" t="n">
        <f aca="false">Persist_a*J152+Shock_sd*Draws!K131</f>
        <v>-3.41011959819002</v>
      </c>
      <c r="L152" s="18" t="n">
        <f aca="false">Persist_a*K152+Shock_sd*Draws!L131</f>
        <v>53.8860794625818</v>
      </c>
      <c r="M152" s="18" t="n">
        <f aca="false">Persist_a*L152+Shock_sd*Draws!M131</f>
        <v>56.3534470627485</v>
      </c>
      <c r="N152" s="18" t="n">
        <f aca="false">0-(Draws!N131+Draws!Z131)</f>
        <v>0</v>
      </c>
      <c r="O152" s="18" t="n">
        <f aca="false">N152-(Draws!O131+Draws!AA131)</f>
        <v>0</v>
      </c>
      <c r="P152" s="18" t="n">
        <f aca="false">O152-(Draws!P131+Draws!AB131)</f>
        <v>0</v>
      </c>
      <c r="Q152" s="18" t="n">
        <f aca="false">P152-(Draws!Q131+Draws!AC131)</f>
        <v>0</v>
      </c>
      <c r="R152" s="18" t="n">
        <f aca="false">Q152-(Draws!R131+Draws!AD131)</f>
        <v>0</v>
      </c>
      <c r="S152" s="18" t="n">
        <f aca="false">R152-(Draws!S131+Draws!AE131)</f>
        <v>0</v>
      </c>
      <c r="T152" s="18" t="n">
        <f aca="false">S152-(Draws!T131+Draws!AF131)</f>
        <v>0</v>
      </c>
      <c r="U152" s="18" t="n">
        <f aca="false">T152-(Draws!U131+Draws!AG131)</f>
        <v>0</v>
      </c>
      <c r="V152" s="18" t="n">
        <f aca="false">U152-(Draws!V131+Draws!AH131)</f>
        <v>0</v>
      </c>
      <c r="W152" s="18" t="n">
        <f aca="false">V152-(Draws!W131+Draws!AI131)</f>
        <v>0</v>
      </c>
      <c r="X152" s="18" t="n">
        <f aca="false">W152-(Draws!X131+Draws!AJ131)</f>
        <v>0</v>
      </c>
      <c r="Y152" s="18" t="n">
        <f aca="false">X152-(Draws!Y131+Draws!AK131)</f>
        <v>0</v>
      </c>
      <c r="Z152" s="18" t="n">
        <f aca="false">0-(MAX(Draws!N131-Line_cap,0)+MAX(Draws!Z131-Line_cap,0))</f>
        <v>0</v>
      </c>
      <c r="AA152" s="18" t="n">
        <f aca="false">Z152-(MAX(Draws!O131-Line_cap,0)+MAX(Draws!AA131-Line_cap,0))</f>
        <v>0</v>
      </c>
      <c r="AB152" s="18" t="n">
        <f aca="false">AA152-(MAX(Draws!P131-Line_cap,0)+MAX(Draws!AB131-Line_cap,0))</f>
        <v>0</v>
      </c>
      <c r="AC152" s="18" t="n">
        <f aca="false">AB152-(MAX(Draws!Q131-Line_cap,0)+MAX(Draws!AC131-Line_cap,0))</f>
        <v>0</v>
      </c>
      <c r="AD152" s="18" t="n">
        <f aca="false">AC152-(MAX(Draws!R131-Line_cap,0)+MAX(Draws!AD131-Line_cap,0))</f>
        <v>0</v>
      </c>
      <c r="AE152" s="18" t="n">
        <f aca="false">AD152-(MAX(Draws!S131-Line_cap,0)+MAX(Draws!AE131-Line_cap,0))</f>
        <v>0</v>
      </c>
      <c r="AF152" s="18" t="n">
        <f aca="false">AE152-(MAX(Draws!T131-Line_cap,0)+MAX(Draws!AF131-Line_cap,0))</f>
        <v>0</v>
      </c>
      <c r="AG152" s="18" t="n">
        <f aca="false">AF152-(MAX(Draws!U131-Line_cap,0)+MAX(Draws!AG131-Line_cap,0))</f>
        <v>0</v>
      </c>
      <c r="AH152" s="18" t="n">
        <f aca="false">AG152-(MAX(Draws!V131-Line_cap,0)+MAX(Draws!AH131-Line_cap,0))</f>
        <v>0</v>
      </c>
      <c r="AI152" s="18" t="n">
        <f aca="false">AH152-(MAX(Draws!W131-Line_cap,0)+MAX(Draws!AI131-Line_cap,0))</f>
        <v>0</v>
      </c>
      <c r="AJ152" s="18" t="n">
        <f aca="false">AI152-(MAX(Draws!X131-Line_cap,0)+MAX(Draws!AJ131-Line_cap,0))</f>
        <v>0</v>
      </c>
      <c r="AK152" s="18" t="n">
        <f aca="false">AJ152-(MAX(Draws!Y131-Line_cap,0)+MAX(Draws!AK131-Line_cap,0))</f>
        <v>0</v>
      </c>
      <c r="AL152" s="18" t="n">
        <f aca="false">SUMPRODUCT(MIN($B$22:$M$22+B152:M152+N152:Y152))</f>
        <v>425.979601821468</v>
      </c>
      <c r="AM152" s="18" t="n">
        <f aca="false">SUMPRODUCT(MIN($B$22:$M$22+B152:M152))</f>
        <v>425.979601821468</v>
      </c>
      <c r="AN152" s="18" t="n">
        <f aca="false">SUMPRODUCT(MIN($B$22:$M$22+N152:Y152))</f>
        <v>481.950382357786</v>
      </c>
      <c r="AO152" s="18" t="n">
        <f aca="false">SUMPRODUCT(MIN($B$22:$M$22+B152:M152+Z152:AK152))</f>
        <v>425.979601821468</v>
      </c>
      <c r="AP152" s="18" t="n">
        <f aca="false">SUMPRODUCT(MIN($B$23:$M$23+B152:M152+N152:Y152))</f>
        <v>471.084335674632</v>
      </c>
      <c r="AQ152" s="18" t="n">
        <f aca="false">SUMPRODUCT(MIN($B$23:$M$23+B152:M152+Z152:AK152))</f>
        <v>471.084335674632</v>
      </c>
      <c r="AR152" s="13" t="n">
        <f aca="false">IF(Y152&lt;0,1,0)</f>
        <v>0</v>
      </c>
    </row>
    <row r="153" customFormat="false" ht="15" hidden="false" customHeight="false" outlineLevel="0" collapsed="false">
      <c r="A153" s="13" t="n">
        <v>128</v>
      </c>
      <c r="B153" s="18" t="n">
        <f aca="false">Shock_sd*Draws!B132</f>
        <v>-13.3197167198782</v>
      </c>
      <c r="C153" s="18" t="n">
        <f aca="false">Persist_a*B153+Shock_sd*Draws!C132</f>
        <v>-7.22942423321628</v>
      </c>
      <c r="D153" s="18" t="n">
        <f aca="false">Persist_a*C153+Shock_sd*Draws!D132</f>
        <v>-14.612614998917</v>
      </c>
      <c r="E153" s="18" t="n">
        <f aca="false">Persist_a*D153+Shock_sd*Draws!E132</f>
        <v>12.1789424612041</v>
      </c>
      <c r="F153" s="18" t="n">
        <f aca="false">Persist_a*E153+Shock_sd*Draws!F132</f>
        <v>-36.612533012796</v>
      </c>
      <c r="G153" s="18" t="n">
        <f aca="false">Persist_a*F153+Shock_sd*Draws!G132</f>
        <v>-28.1019108794259</v>
      </c>
      <c r="H153" s="18" t="n">
        <f aca="false">Persist_a*G153+Shock_sd*Draws!H132</f>
        <v>21.3796034314004</v>
      </c>
      <c r="I153" s="18" t="n">
        <f aca="false">Persist_a*H153+Shock_sd*Draws!I132</f>
        <v>1.04718029611148</v>
      </c>
      <c r="J153" s="18" t="n">
        <f aca="false">Persist_a*I153+Shock_sd*Draws!J132</f>
        <v>40.5386406208013</v>
      </c>
      <c r="K153" s="18" t="n">
        <f aca="false">Persist_a*J153+Shock_sd*Draws!K132</f>
        <v>82.3505573767533</v>
      </c>
      <c r="L153" s="18" t="n">
        <f aca="false">Persist_a*K153+Shock_sd*Draws!L132</f>
        <v>52.9816255321862</v>
      </c>
      <c r="M153" s="18" t="n">
        <f aca="false">Persist_a*L153+Shock_sd*Draws!M132</f>
        <v>27.2241847883779</v>
      </c>
      <c r="N153" s="18" t="n">
        <f aca="false">0-(Draws!N132+Draws!Z132)</f>
        <v>0</v>
      </c>
      <c r="O153" s="18" t="n">
        <f aca="false">N153-(Draws!O132+Draws!AA132)</f>
        <v>0</v>
      </c>
      <c r="P153" s="18" t="n">
        <f aca="false">O153-(Draws!P132+Draws!AB132)</f>
        <v>0</v>
      </c>
      <c r="Q153" s="18" t="n">
        <f aca="false">P153-(Draws!Q132+Draws!AC132)</f>
        <v>0</v>
      </c>
      <c r="R153" s="18" t="n">
        <f aca="false">Q153-(Draws!R132+Draws!AD132)</f>
        <v>0</v>
      </c>
      <c r="S153" s="18" t="n">
        <f aca="false">R153-(Draws!S132+Draws!AE132)</f>
        <v>0</v>
      </c>
      <c r="T153" s="18" t="n">
        <f aca="false">S153-(Draws!T132+Draws!AF132)</f>
        <v>0</v>
      </c>
      <c r="U153" s="18" t="n">
        <f aca="false">T153-(Draws!U132+Draws!AG132)</f>
        <v>0</v>
      </c>
      <c r="V153" s="18" t="n">
        <f aca="false">U153-(Draws!V132+Draws!AH132)</f>
        <v>0</v>
      </c>
      <c r="W153" s="18" t="n">
        <f aca="false">V153-(Draws!W132+Draws!AI132)</f>
        <v>0</v>
      </c>
      <c r="X153" s="18" t="n">
        <f aca="false">W153-(Draws!X132+Draws!AJ132)</f>
        <v>-169.822509095471</v>
      </c>
      <c r="Y153" s="18" t="n">
        <f aca="false">X153-(Draws!Y132+Draws!AK132)</f>
        <v>-169.822509095471</v>
      </c>
      <c r="Z153" s="18" t="n">
        <f aca="false">0-(MAX(Draws!N132-Line_cap,0)+MAX(Draws!Z132-Line_cap,0))</f>
        <v>0</v>
      </c>
      <c r="AA153" s="18" t="n">
        <f aca="false">Z153-(MAX(Draws!O132-Line_cap,0)+MAX(Draws!AA132-Line_cap,0))</f>
        <v>0</v>
      </c>
      <c r="AB153" s="18" t="n">
        <f aca="false">AA153-(MAX(Draws!P132-Line_cap,0)+MAX(Draws!AB132-Line_cap,0))</f>
        <v>0</v>
      </c>
      <c r="AC153" s="18" t="n">
        <f aca="false">AB153-(MAX(Draws!Q132-Line_cap,0)+MAX(Draws!AC132-Line_cap,0))</f>
        <v>0</v>
      </c>
      <c r="AD153" s="18" t="n">
        <f aca="false">AC153-(MAX(Draws!R132-Line_cap,0)+MAX(Draws!AD132-Line_cap,0))</f>
        <v>0</v>
      </c>
      <c r="AE153" s="18" t="n">
        <f aca="false">AD153-(MAX(Draws!S132-Line_cap,0)+MAX(Draws!AE132-Line_cap,0))</f>
        <v>0</v>
      </c>
      <c r="AF153" s="18" t="n">
        <f aca="false">AE153-(MAX(Draws!T132-Line_cap,0)+MAX(Draws!AF132-Line_cap,0))</f>
        <v>0</v>
      </c>
      <c r="AG153" s="18" t="n">
        <f aca="false">AF153-(MAX(Draws!U132-Line_cap,0)+MAX(Draws!AG132-Line_cap,0))</f>
        <v>0</v>
      </c>
      <c r="AH153" s="18" t="n">
        <f aca="false">AG153-(MAX(Draws!V132-Line_cap,0)+MAX(Draws!AH132-Line_cap,0))</f>
        <v>0</v>
      </c>
      <c r="AI153" s="18" t="n">
        <f aca="false">AH153-(MAX(Draws!W132-Line_cap,0)+MAX(Draws!AI132-Line_cap,0))</f>
        <v>0</v>
      </c>
      <c r="AJ153" s="18" t="n">
        <f aca="false">AI153-(MAX(Draws!X132-Line_cap,0)+MAX(Draws!AJ132-Line_cap,0))</f>
        <v>-69.8225090954713</v>
      </c>
      <c r="AK153" s="18" t="n">
        <f aca="false">AJ153-(MAX(Draws!Y132-Line_cap,0)+MAX(Draws!AK132-Line_cap,0))</f>
        <v>-69.8225090954713</v>
      </c>
      <c r="AL153" s="18" t="n">
        <f aca="false">SUMPRODUCT(MIN($B$22:$M$22+B153:M153+N153:Y153))</f>
        <v>367.825723369867</v>
      </c>
      <c r="AM153" s="18" t="n">
        <f aca="false">SUMPRODUCT(MIN($B$22:$M$22+B153:M153))</f>
        <v>451.884648134894</v>
      </c>
      <c r="AN153" s="18" t="n">
        <f aca="false">SUMPRODUCT(MIN($B$22:$M$22+N153:Y153))</f>
        <v>332.10543846891</v>
      </c>
      <c r="AO153" s="18" t="n">
        <f aca="false">SUMPRODUCT(MIN($B$22:$M$22+B153:M153+Z153:AK153))</f>
        <v>451.884648134894</v>
      </c>
      <c r="AP153" s="18" t="n">
        <f aca="false">SUMPRODUCT(MIN($B$23:$M$23+B153:M153+N153:Y153))</f>
        <v>412.951604452487</v>
      </c>
      <c r="AQ153" s="18" t="n">
        <f aca="false">SUMPRODUCT(MIN($B$23:$M$23+B153:M153+Z153:AK153))</f>
        <v>496.989381988058</v>
      </c>
      <c r="AR153" s="13" t="n">
        <f aca="false">IF(Y153&lt;0,1,0)</f>
        <v>1</v>
      </c>
    </row>
    <row r="154" customFormat="false" ht="15" hidden="false" customHeight="false" outlineLevel="0" collapsed="false">
      <c r="A154" s="13" t="n">
        <v>129</v>
      </c>
      <c r="B154" s="18" t="n">
        <f aca="false">Shock_sd*Draws!B133</f>
        <v>30.7277292193259</v>
      </c>
      <c r="C154" s="18" t="n">
        <f aca="false">Persist_a*B154+Shock_sd*Draws!C133</f>
        <v>6.26120408439451</v>
      </c>
      <c r="D154" s="18" t="n">
        <f aca="false">Persist_a*C154+Shock_sd*Draws!D133</f>
        <v>47.0369139196691</v>
      </c>
      <c r="E154" s="18" t="n">
        <f aca="false">Persist_a*D154+Shock_sd*Draws!E133</f>
        <v>19.3029451949886</v>
      </c>
      <c r="F154" s="18" t="n">
        <f aca="false">Persist_a*E154+Shock_sd*Draws!F133</f>
        <v>96.1268084666912</v>
      </c>
      <c r="G154" s="18" t="n">
        <f aca="false">Persist_a*F154+Shock_sd*Draws!G133</f>
        <v>58.4161050365438</v>
      </c>
      <c r="H154" s="18" t="n">
        <f aca="false">Persist_a*G154+Shock_sd*Draws!H133</f>
        <v>-38.6001539832793</v>
      </c>
      <c r="I154" s="18" t="n">
        <f aca="false">Persist_a*H154+Shock_sd*Draws!I133</f>
        <v>-42.9278356471015</v>
      </c>
      <c r="J154" s="18" t="n">
        <f aca="false">Persist_a*I154+Shock_sd*Draws!J133</f>
        <v>12.4142535025651</v>
      </c>
      <c r="K154" s="18" t="n">
        <f aca="false">Persist_a*J154+Shock_sd*Draws!K133</f>
        <v>27.6762743954634</v>
      </c>
      <c r="L154" s="18" t="n">
        <f aca="false">Persist_a*K154+Shock_sd*Draws!L133</f>
        <v>107.761615213689</v>
      </c>
      <c r="M154" s="18" t="n">
        <f aca="false">Persist_a*L154+Shock_sd*Draws!M133</f>
        <v>61.9594952199911</v>
      </c>
      <c r="N154" s="18" t="n">
        <f aca="false">0-(Draws!N133+Draws!Z133)</f>
        <v>0</v>
      </c>
      <c r="O154" s="18" t="n">
        <f aca="false">N154-(Draws!O133+Draws!AA133)</f>
        <v>0</v>
      </c>
      <c r="P154" s="18" t="n">
        <f aca="false">O154-(Draws!P133+Draws!AB133)</f>
        <v>0</v>
      </c>
      <c r="Q154" s="18" t="n">
        <f aca="false">P154-(Draws!Q133+Draws!AC133)</f>
        <v>0</v>
      </c>
      <c r="R154" s="18" t="n">
        <f aca="false">Q154-(Draws!R133+Draws!AD133)</f>
        <v>0</v>
      </c>
      <c r="S154" s="18" t="n">
        <f aca="false">R154-(Draws!S133+Draws!AE133)</f>
        <v>0</v>
      </c>
      <c r="T154" s="18" t="n">
        <f aca="false">S154-(Draws!T133+Draws!AF133)</f>
        <v>0</v>
      </c>
      <c r="U154" s="18" t="n">
        <f aca="false">T154-(Draws!U133+Draws!AG133)</f>
        <v>0</v>
      </c>
      <c r="V154" s="18" t="n">
        <f aca="false">U154-(Draws!V133+Draws!AH133)</f>
        <v>0</v>
      </c>
      <c r="W154" s="18" t="n">
        <f aca="false">V154-(Draws!W133+Draws!AI133)</f>
        <v>0</v>
      </c>
      <c r="X154" s="18" t="n">
        <f aca="false">W154-(Draws!X133+Draws!AJ133)</f>
        <v>0</v>
      </c>
      <c r="Y154" s="18" t="n">
        <f aca="false">X154-(Draws!Y133+Draws!AK133)</f>
        <v>0</v>
      </c>
      <c r="Z154" s="18" t="n">
        <f aca="false">0-(MAX(Draws!N133-Line_cap,0)+MAX(Draws!Z133-Line_cap,0))</f>
        <v>0</v>
      </c>
      <c r="AA154" s="18" t="n">
        <f aca="false">Z154-(MAX(Draws!O133-Line_cap,0)+MAX(Draws!AA133-Line_cap,0))</f>
        <v>0</v>
      </c>
      <c r="AB154" s="18" t="n">
        <f aca="false">AA154-(MAX(Draws!P133-Line_cap,0)+MAX(Draws!AB133-Line_cap,0))</f>
        <v>0</v>
      </c>
      <c r="AC154" s="18" t="n">
        <f aca="false">AB154-(MAX(Draws!Q133-Line_cap,0)+MAX(Draws!AC133-Line_cap,0))</f>
        <v>0</v>
      </c>
      <c r="AD154" s="18" t="n">
        <f aca="false">AC154-(MAX(Draws!R133-Line_cap,0)+MAX(Draws!AD133-Line_cap,0))</f>
        <v>0</v>
      </c>
      <c r="AE154" s="18" t="n">
        <f aca="false">AD154-(MAX(Draws!S133-Line_cap,0)+MAX(Draws!AE133-Line_cap,0))</f>
        <v>0</v>
      </c>
      <c r="AF154" s="18" t="n">
        <f aca="false">AE154-(MAX(Draws!T133-Line_cap,0)+MAX(Draws!AF133-Line_cap,0))</f>
        <v>0</v>
      </c>
      <c r="AG154" s="18" t="n">
        <f aca="false">AF154-(MAX(Draws!U133-Line_cap,0)+MAX(Draws!AG133-Line_cap,0))</f>
        <v>0</v>
      </c>
      <c r="AH154" s="18" t="n">
        <f aca="false">AG154-(MAX(Draws!V133-Line_cap,0)+MAX(Draws!AH133-Line_cap,0))</f>
        <v>0</v>
      </c>
      <c r="AI154" s="18" t="n">
        <f aca="false">AH154-(MAX(Draws!W133-Line_cap,0)+MAX(Draws!AI133-Line_cap,0))</f>
        <v>0</v>
      </c>
      <c r="AJ154" s="18" t="n">
        <f aca="false">AI154-(MAX(Draws!X133-Line_cap,0)+MAX(Draws!AJ133-Line_cap,0))</f>
        <v>0</v>
      </c>
      <c r="AK154" s="18" t="n">
        <f aca="false">AJ154-(MAX(Draws!Y133-Line_cap,0)+MAX(Draws!AK133-Line_cap,0))</f>
        <v>0</v>
      </c>
      <c r="AL154" s="18" t="n">
        <f aca="false">SUMPRODUCT(MIN($B$22:$M$22+B154:M154+N154:Y154))</f>
        <v>440.926217750818</v>
      </c>
      <c r="AM154" s="18" t="n">
        <f aca="false">SUMPRODUCT(MIN($B$22:$M$22+B154:M154))</f>
        <v>440.926217750818</v>
      </c>
      <c r="AN154" s="18" t="n">
        <f aca="false">SUMPRODUCT(MIN($B$22:$M$22+N154:Y154))</f>
        <v>481.950382357786</v>
      </c>
      <c r="AO154" s="18" t="n">
        <f aca="false">SUMPRODUCT(MIN($B$22:$M$22+B154:M154+Z154:AK154))</f>
        <v>440.926217750818</v>
      </c>
      <c r="AP154" s="18" t="n">
        <f aca="false">SUMPRODUCT(MIN($B$23:$M$23+B154:M154+N154:Y154))</f>
        <v>490.526217750818</v>
      </c>
      <c r="AQ154" s="18" t="n">
        <f aca="false">SUMPRODUCT(MIN($B$23:$M$23+B154:M154+Z154:AK154))</f>
        <v>490.526217750818</v>
      </c>
      <c r="AR154" s="13" t="n">
        <f aca="false">IF(Y154&lt;0,1,0)</f>
        <v>0</v>
      </c>
    </row>
    <row r="155" customFormat="false" ht="15" hidden="false" customHeight="false" outlineLevel="0" collapsed="false">
      <c r="A155" s="13" t="n">
        <v>130</v>
      </c>
      <c r="B155" s="18" t="n">
        <f aca="false">Shock_sd*Draws!B134</f>
        <v>-56.3282430815102</v>
      </c>
      <c r="C155" s="18" t="n">
        <f aca="false">Persist_a*B155+Shock_sd*Draws!C134</f>
        <v>-15.2396322185881</v>
      </c>
      <c r="D155" s="18" t="n">
        <f aca="false">Persist_a*C155+Shock_sd*Draws!D134</f>
        <v>-56.1552459487596</v>
      </c>
      <c r="E155" s="18" t="n">
        <f aca="false">Persist_a*D155+Shock_sd*Draws!E134</f>
        <v>-133.845959910713</v>
      </c>
      <c r="F155" s="18" t="n">
        <f aca="false">Persist_a*E155+Shock_sd*Draws!F134</f>
        <v>-117.942711429386</v>
      </c>
      <c r="G155" s="18" t="n">
        <f aca="false">Persist_a*F155+Shock_sd*Draws!G134</f>
        <v>-8.6470740223497</v>
      </c>
      <c r="H155" s="18" t="n">
        <f aca="false">Persist_a*G155+Shock_sd*Draws!H134</f>
        <v>-35.9607890985405</v>
      </c>
      <c r="I155" s="18" t="n">
        <f aca="false">Persist_a*H155+Shock_sd*Draws!I134</f>
        <v>-22.8587702751718</v>
      </c>
      <c r="J155" s="18" t="n">
        <f aca="false">Persist_a*I155+Shock_sd*Draws!J134</f>
        <v>-8.94801277895638</v>
      </c>
      <c r="K155" s="18" t="n">
        <f aca="false">Persist_a*J155+Shock_sd*Draws!K134</f>
        <v>15.3468183528097</v>
      </c>
      <c r="L155" s="18" t="n">
        <f aca="false">Persist_a*K155+Shock_sd*Draws!L134</f>
        <v>60.9565764557725</v>
      </c>
      <c r="M155" s="18" t="n">
        <f aca="false">Persist_a*L155+Shock_sd*Draws!M134</f>
        <v>70.1723984772402</v>
      </c>
      <c r="N155" s="18" t="n">
        <f aca="false">0-(Draws!N134+Draws!Z134)</f>
        <v>0</v>
      </c>
      <c r="O155" s="18" t="n">
        <f aca="false">N155-(Draws!O134+Draws!AA134)</f>
        <v>0</v>
      </c>
      <c r="P155" s="18" t="n">
        <f aca="false">O155-(Draws!P134+Draws!AB134)</f>
        <v>0</v>
      </c>
      <c r="Q155" s="18" t="n">
        <f aca="false">P155-(Draws!Q134+Draws!AC134)</f>
        <v>0</v>
      </c>
      <c r="R155" s="18" t="n">
        <f aca="false">Q155-(Draws!R134+Draws!AD134)</f>
        <v>0</v>
      </c>
      <c r="S155" s="18" t="n">
        <f aca="false">R155-(Draws!S134+Draws!AE134)</f>
        <v>0</v>
      </c>
      <c r="T155" s="18" t="n">
        <f aca="false">S155-(Draws!T134+Draws!AF134)</f>
        <v>0</v>
      </c>
      <c r="U155" s="18" t="n">
        <f aca="false">T155-(Draws!U134+Draws!AG134)</f>
        <v>0</v>
      </c>
      <c r="V155" s="18" t="n">
        <f aca="false">U155-(Draws!V134+Draws!AH134)</f>
        <v>0</v>
      </c>
      <c r="W155" s="18" t="n">
        <f aca="false">V155-(Draws!W134+Draws!AI134)</f>
        <v>0</v>
      </c>
      <c r="X155" s="18" t="n">
        <f aca="false">W155-(Draws!X134+Draws!AJ134)</f>
        <v>0</v>
      </c>
      <c r="Y155" s="18" t="n">
        <f aca="false">X155-(Draws!Y134+Draws!AK134)</f>
        <v>0</v>
      </c>
      <c r="Z155" s="18" t="n">
        <f aca="false">0-(MAX(Draws!N134-Line_cap,0)+MAX(Draws!Z134-Line_cap,0))</f>
        <v>0</v>
      </c>
      <c r="AA155" s="18" t="n">
        <f aca="false">Z155-(MAX(Draws!O134-Line_cap,0)+MAX(Draws!AA134-Line_cap,0))</f>
        <v>0</v>
      </c>
      <c r="AB155" s="18" t="n">
        <f aca="false">AA155-(MAX(Draws!P134-Line_cap,0)+MAX(Draws!AB134-Line_cap,0))</f>
        <v>0</v>
      </c>
      <c r="AC155" s="18" t="n">
        <f aca="false">AB155-(MAX(Draws!Q134-Line_cap,0)+MAX(Draws!AC134-Line_cap,0))</f>
        <v>0</v>
      </c>
      <c r="AD155" s="18" t="n">
        <f aca="false">AC155-(MAX(Draws!R134-Line_cap,0)+MAX(Draws!AD134-Line_cap,0))</f>
        <v>0</v>
      </c>
      <c r="AE155" s="18" t="n">
        <f aca="false">AD155-(MAX(Draws!S134-Line_cap,0)+MAX(Draws!AE134-Line_cap,0))</f>
        <v>0</v>
      </c>
      <c r="AF155" s="18" t="n">
        <f aca="false">AE155-(MAX(Draws!T134-Line_cap,0)+MAX(Draws!AF134-Line_cap,0))</f>
        <v>0</v>
      </c>
      <c r="AG155" s="18" t="n">
        <f aca="false">AF155-(MAX(Draws!U134-Line_cap,0)+MAX(Draws!AG134-Line_cap,0))</f>
        <v>0</v>
      </c>
      <c r="AH155" s="18" t="n">
        <f aca="false">AG155-(MAX(Draws!V134-Line_cap,0)+MAX(Draws!AH134-Line_cap,0))</f>
        <v>0</v>
      </c>
      <c r="AI155" s="18" t="n">
        <f aca="false">AH155-(MAX(Draws!W134-Line_cap,0)+MAX(Draws!AI134-Line_cap,0))</f>
        <v>0</v>
      </c>
      <c r="AJ155" s="18" t="n">
        <f aca="false">AI155-(MAX(Draws!X134-Line_cap,0)+MAX(Draws!AJ134-Line_cap,0))</f>
        <v>0</v>
      </c>
      <c r="AK155" s="18" t="n">
        <f aca="false">AJ155-(MAX(Draws!Y134-Line_cap,0)+MAX(Draws!AK134-Line_cap,0))</f>
        <v>0</v>
      </c>
      <c r="AL155" s="18" t="n">
        <f aca="false">SUMPRODUCT(MIN($B$22:$M$22+B155:M155+N155:Y155))</f>
        <v>365.016239917444</v>
      </c>
      <c r="AM155" s="18" t="n">
        <f aca="false">SUMPRODUCT(MIN($B$22:$M$22+B155:M155))</f>
        <v>365.016239917444</v>
      </c>
      <c r="AN155" s="18" t="n">
        <f aca="false">SUMPRODUCT(MIN($B$22:$M$22+N155:Y155))</f>
        <v>481.950382357786</v>
      </c>
      <c r="AO155" s="18" t="n">
        <f aca="false">SUMPRODUCT(MIN($B$22:$M$22+B155:M155+Z155:AK155))</f>
        <v>365.016239917444</v>
      </c>
      <c r="AP155" s="18" t="n">
        <f aca="false">SUMPRODUCT(MIN($B$23:$M$23+B155:M155+N155:Y155))</f>
        <v>405.904527430807</v>
      </c>
      <c r="AQ155" s="18" t="n">
        <f aca="false">SUMPRODUCT(MIN($B$23:$M$23+B155:M155+Z155:AK155))</f>
        <v>405.904527430807</v>
      </c>
      <c r="AR155" s="13" t="n">
        <f aca="false">IF(Y155&lt;0,1,0)</f>
        <v>0</v>
      </c>
    </row>
    <row r="156" customFormat="false" ht="15" hidden="false" customHeight="false" outlineLevel="0" collapsed="false">
      <c r="A156" s="13" t="n">
        <v>131</v>
      </c>
      <c r="B156" s="18" t="n">
        <f aca="false">Shock_sd*Draws!B135</f>
        <v>40.7038215641807</v>
      </c>
      <c r="C156" s="18" t="n">
        <f aca="false">Persist_a*B156+Shock_sd*Draws!C135</f>
        <v>6.64743019889045</v>
      </c>
      <c r="D156" s="18" t="n">
        <f aca="false">Persist_a*C156+Shock_sd*Draws!D135</f>
        <v>-13.5122081555491</v>
      </c>
      <c r="E156" s="18" t="n">
        <f aca="false">Persist_a*D156+Shock_sd*Draws!E135</f>
        <v>-16.5776674374043</v>
      </c>
      <c r="F156" s="18" t="n">
        <f aca="false">Persist_a*E156+Shock_sd*Draws!F135</f>
        <v>51.2526458932069</v>
      </c>
      <c r="G156" s="18" t="n">
        <f aca="false">Persist_a*F156+Shock_sd*Draws!G135</f>
        <v>99.6478118885457</v>
      </c>
      <c r="H156" s="18" t="n">
        <f aca="false">Persist_a*G156+Shock_sd*Draws!H135</f>
        <v>63.4595232136598</v>
      </c>
      <c r="I156" s="18" t="n">
        <f aca="false">Persist_a*H156+Shock_sd*Draws!I135</f>
        <v>42.5208108166232</v>
      </c>
      <c r="J156" s="18" t="n">
        <f aca="false">Persist_a*I156+Shock_sd*Draws!J135</f>
        <v>-15.4806888387373</v>
      </c>
      <c r="K156" s="18" t="n">
        <f aca="false">Persist_a*J156+Shock_sd*Draws!K135</f>
        <v>-80.0241627886294</v>
      </c>
      <c r="L156" s="18" t="n">
        <f aca="false">Persist_a*K156+Shock_sd*Draws!L135</f>
        <v>68.3859242414985</v>
      </c>
      <c r="M156" s="18" t="n">
        <f aca="false">Persist_a*L156+Shock_sd*Draws!M135</f>
        <v>75.7356540931337</v>
      </c>
      <c r="N156" s="18" t="n">
        <f aca="false">0-(Draws!N135+Draws!Z135)</f>
        <v>0</v>
      </c>
      <c r="O156" s="18" t="n">
        <f aca="false">N156-(Draws!O135+Draws!AA135)</f>
        <v>0</v>
      </c>
      <c r="P156" s="18" t="n">
        <f aca="false">O156-(Draws!P135+Draws!AB135)</f>
        <v>0</v>
      </c>
      <c r="Q156" s="18" t="n">
        <f aca="false">P156-(Draws!Q135+Draws!AC135)</f>
        <v>0</v>
      </c>
      <c r="R156" s="18" t="n">
        <f aca="false">Q156-(Draws!R135+Draws!AD135)</f>
        <v>0</v>
      </c>
      <c r="S156" s="18" t="n">
        <f aca="false">R156-(Draws!S135+Draws!AE135)</f>
        <v>0</v>
      </c>
      <c r="T156" s="18" t="n">
        <f aca="false">S156-(Draws!T135+Draws!AF135)</f>
        <v>0</v>
      </c>
      <c r="U156" s="18" t="n">
        <f aca="false">T156-(Draws!U135+Draws!AG135)</f>
        <v>0</v>
      </c>
      <c r="V156" s="18" t="n">
        <f aca="false">U156-(Draws!V135+Draws!AH135)</f>
        <v>0</v>
      </c>
      <c r="W156" s="18" t="n">
        <f aca="false">V156-(Draws!W135+Draws!AI135)</f>
        <v>0</v>
      </c>
      <c r="X156" s="18" t="n">
        <f aca="false">W156-(Draws!X135+Draws!AJ135)</f>
        <v>0</v>
      </c>
      <c r="Y156" s="18" t="n">
        <f aca="false">X156-(Draws!Y135+Draws!AK135)</f>
        <v>0</v>
      </c>
      <c r="Z156" s="18" t="n">
        <f aca="false">0-(MAX(Draws!N135-Line_cap,0)+MAX(Draws!Z135-Line_cap,0))</f>
        <v>0</v>
      </c>
      <c r="AA156" s="18" t="n">
        <f aca="false">Z156-(MAX(Draws!O135-Line_cap,0)+MAX(Draws!AA135-Line_cap,0))</f>
        <v>0</v>
      </c>
      <c r="AB156" s="18" t="n">
        <f aca="false">AA156-(MAX(Draws!P135-Line_cap,0)+MAX(Draws!AB135-Line_cap,0))</f>
        <v>0</v>
      </c>
      <c r="AC156" s="18" t="n">
        <f aca="false">AB156-(MAX(Draws!Q135-Line_cap,0)+MAX(Draws!AC135-Line_cap,0))</f>
        <v>0</v>
      </c>
      <c r="AD156" s="18" t="n">
        <f aca="false">AC156-(MAX(Draws!R135-Line_cap,0)+MAX(Draws!AD135-Line_cap,0))</f>
        <v>0</v>
      </c>
      <c r="AE156" s="18" t="n">
        <f aca="false">AD156-(MAX(Draws!S135-Line_cap,0)+MAX(Draws!AE135-Line_cap,0))</f>
        <v>0</v>
      </c>
      <c r="AF156" s="18" t="n">
        <f aca="false">AE156-(MAX(Draws!T135-Line_cap,0)+MAX(Draws!AF135-Line_cap,0))</f>
        <v>0</v>
      </c>
      <c r="AG156" s="18" t="n">
        <f aca="false">AF156-(MAX(Draws!U135-Line_cap,0)+MAX(Draws!AG135-Line_cap,0))</f>
        <v>0</v>
      </c>
      <c r="AH156" s="18" t="n">
        <f aca="false">AG156-(MAX(Draws!V135-Line_cap,0)+MAX(Draws!AH135-Line_cap,0))</f>
        <v>0</v>
      </c>
      <c r="AI156" s="18" t="n">
        <f aca="false">AH156-(MAX(Draws!W135-Line_cap,0)+MAX(Draws!AI135-Line_cap,0))</f>
        <v>0</v>
      </c>
      <c r="AJ156" s="18" t="n">
        <f aca="false">AI156-(MAX(Draws!X135-Line_cap,0)+MAX(Draws!AJ135-Line_cap,0))</f>
        <v>0</v>
      </c>
      <c r="AK156" s="18" t="n">
        <f aca="false">AJ156-(MAX(Draws!Y135-Line_cap,0)+MAX(Draws!AK135-Line_cap,0))</f>
        <v>0</v>
      </c>
      <c r="AL156" s="18" t="n">
        <f aca="false">SUMPRODUCT(MIN($B$22:$M$22+B156:M156+N156:Y156))</f>
        <v>414.361533020795</v>
      </c>
      <c r="AM156" s="18" t="n">
        <f aca="false">SUMPRODUCT(MIN($B$22:$M$22+B156:M156))</f>
        <v>414.361533020795</v>
      </c>
      <c r="AN156" s="18" t="n">
        <f aca="false">SUMPRODUCT(MIN($B$22:$M$22+N156:Y156))</f>
        <v>481.950382357786</v>
      </c>
      <c r="AO156" s="18" t="n">
        <f aca="false">SUMPRODUCT(MIN($B$22:$M$22+B156:M156+Z156:AK156))</f>
        <v>414.361533020795</v>
      </c>
      <c r="AP156" s="18" t="n">
        <f aca="false">SUMPRODUCT(MIN($B$23:$M$23+B156:M156+N156:Y156))</f>
        <v>462.647181571222</v>
      </c>
      <c r="AQ156" s="18" t="n">
        <f aca="false">SUMPRODUCT(MIN($B$23:$M$23+B156:M156+Z156:AK156))</f>
        <v>462.647181571222</v>
      </c>
      <c r="AR156" s="13" t="n">
        <f aca="false">IF(Y156&lt;0,1,0)</f>
        <v>0</v>
      </c>
    </row>
    <row r="157" customFormat="false" ht="15" hidden="false" customHeight="false" outlineLevel="0" collapsed="false">
      <c r="A157" s="13" t="n">
        <v>132</v>
      </c>
      <c r="B157" s="18" t="n">
        <f aca="false">Shock_sd*Draws!B136</f>
        <v>-33.63382546003</v>
      </c>
      <c r="C157" s="18" t="n">
        <f aca="false">Persist_a*B157+Shock_sd*Draws!C136</f>
        <v>42.4940129983861</v>
      </c>
      <c r="D157" s="18" t="n">
        <f aca="false">Persist_a*C157+Shock_sd*Draws!D136</f>
        <v>25.4061664703055</v>
      </c>
      <c r="E157" s="18" t="n">
        <f aca="false">Persist_a*D157+Shock_sd*Draws!E136</f>
        <v>-0.56178565745936</v>
      </c>
      <c r="F157" s="18" t="n">
        <f aca="false">Persist_a*E157+Shock_sd*Draws!F136</f>
        <v>-24.3582455568916</v>
      </c>
      <c r="G157" s="18" t="n">
        <f aca="false">Persist_a*F157+Shock_sd*Draws!G136</f>
        <v>35.5427132866312</v>
      </c>
      <c r="H157" s="18" t="n">
        <f aca="false">Persist_a*G157+Shock_sd*Draws!H136</f>
        <v>11.8749388991327</v>
      </c>
      <c r="I157" s="18" t="n">
        <f aca="false">Persist_a*H157+Shock_sd*Draws!I136</f>
        <v>-77.9955290941151</v>
      </c>
      <c r="J157" s="18" t="n">
        <f aca="false">Persist_a*I157+Shock_sd*Draws!J136</f>
        <v>-67.1002622172305</v>
      </c>
      <c r="K157" s="18" t="n">
        <f aca="false">Persist_a*J157+Shock_sd*Draws!K136</f>
        <v>-61.5489483510969</v>
      </c>
      <c r="L157" s="18" t="n">
        <f aca="false">Persist_a*K157+Shock_sd*Draws!L136</f>
        <v>-81.4076192671715</v>
      </c>
      <c r="M157" s="18" t="n">
        <f aca="false">Persist_a*L157+Shock_sd*Draws!M136</f>
        <v>-98.7909653722394</v>
      </c>
      <c r="N157" s="18" t="n">
        <f aca="false">0-(Draws!N136+Draws!Z136)</f>
        <v>0</v>
      </c>
      <c r="O157" s="18" t="n">
        <f aca="false">N157-(Draws!O136+Draws!AA136)</f>
        <v>0</v>
      </c>
      <c r="P157" s="18" t="n">
        <f aca="false">O157-(Draws!P136+Draws!AB136)</f>
        <v>0</v>
      </c>
      <c r="Q157" s="18" t="n">
        <f aca="false">P157-(Draws!Q136+Draws!AC136)</f>
        <v>0</v>
      </c>
      <c r="R157" s="18" t="n">
        <f aca="false">Q157-(Draws!R136+Draws!AD136)</f>
        <v>0</v>
      </c>
      <c r="S157" s="18" t="n">
        <f aca="false">R157-(Draws!S136+Draws!AE136)</f>
        <v>0</v>
      </c>
      <c r="T157" s="18" t="n">
        <f aca="false">S157-(Draws!T136+Draws!AF136)</f>
        <v>0</v>
      </c>
      <c r="U157" s="18" t="n">
        <f aca="false">T157-(Draws!U136+Draws!AG136)</f>
        <v>0</v>
      </c>
      <c r="V157" s="18" t="n">
        <f aca="false">U157-(Draws!V136+Draws!AH136)</f>
        <v>0</v>
      </c>
      <c r="W157" s="18" t="n">
        <f aca="false">V157-(Draws!W136+Draws!AI136)</f>
        <v>0</v>
      </c>
      <c r="X157" s="18" t="n">
        <f aca="false">W157-(Draws!X136+Draws!AJ136)</f>
        <v>0</v>
      </c>
      <c r="Y157" s="18" t="n">
        <f aca="false">X157-(Draws!Y136+Draws!AK136)</f>
        <v>0</v>
      </c>
      <c r="Z157" s="18" t="n">
        <f aca="false">0-(MAX(Draws!N136-Line_cap,0)+MAX(Draws!Z136-Line_cap,0))</f>
        <v>0</v>
      </c>
      <c r="AA157" s="18" t="n">
        <f aca="false">Z157-(MAX(Draws!O136-Line_cap,0)+MAX(Draws!AA136-Line_cap,0))</f>
        <v>0</v>
      </c>
      <c r="AB157" s="18" t="n">
        <f aca="false">AA157-(MAX(Draws!P136-Line_cap,0)+MAX(Draws!AB136-Line_cap,0))</f>
        <v>0</v>
      </c>
      <c r="AC157" s="18" t="n">
        <f aca="false">AB157-(MAX(Draws!Q136-Line_cap,0)+MAX(Draws!AC136-Line_cap,0))</f>
        <v>0</v>
      </c>
      <c r="AD157" s="18" t="n">
        <f aca="false">AC157-(MAX(Draws!R136-Line_cap,0)+MAX(Draws!AD136-Line_cap,0))</f>
        <v>0</v>
      </c>
      <c r="AE157" s="18" t="n">
        <f aca="false">AD157-(MAX(Draws!S136-Line_cap,0)+MAX(Draws!AE136-Line_cap,0))</f>
        <v>0</v>
      </c>
      <c r="AF157" s="18" t="n">
        <f aca="false">AE157-(MAX(Draws!T136-Line_cap,0)+MAX(Draws!AF136-Line_cap,0))</f>
        <v>0</v>
      </c>
      <c r="AG157" s="18" t="n">
        <f aca="false">AF157-(MAX(Draws!U136-Line_cap,0)+MAX(Draws!AG136-Line_cap,0))</f>
        <v>0</v>
      </c>
      <c r="AH157" s="18" t="n">
        <f aca="false">AG157-(MAX(Draws!V136-Line_cap,0)+MAX(Draws!AH136-Line_cap,0))</f>
        <v>0</v>
      </c>
      <c r="AI157" s="18" t="n">
        <f aca="false">AH157-(MAX(Draws!W136-Line_cap,0)+MAX(Draws!AI136-Line_cap,0))</f>
        <v>0</v>
      </c>
      <c r="AJ157" s="18" t="n">
        <f aca="false">AI157-(MAX(Draws!X136-Line_cap,0)+MAX(Draws!AJ136-Line_cap,0))</f>
        <v>0</v>
      </c>
      <c r="AK157" s="18" t="n">
        <f aca="false">AJ157-(MAX(Draws!Y136-Line_cap,0)+MAX(Draws!AK136-Line_cap,0))</f>
        <v>0</v>
      </c>
      <c r="AL157" s="18" t="n">
        <f aca="false">SUMPRODUCT(MIN($B$22:$M$22+B157:M157+N157:Y157))</f>
        <v>405.858524303804</v>
      </c>
      <c r="AM157" s="18" t="n">
        <f aca="false">SUMPRODUCT(MIN($B$22:$M$22+B157:M157))</f>
        <v>405.858524303804</v>
      </c>
      <c r="AN157" s="18" t="n">
        <f aca="false">SUMPRODUCT(MIN($B$22:$M$22+N157:Y157))</f>
        <v>481.950382357786</v>
      </c>
      <c r="AO157" s="18" t="n">
        <f aca="false">SUMPRODUCT(MIN($B$22:$M$22+B157:M157+Z157:AK157))</f>
        <v>405.858524303804</v>
      </c>
      <c r="AP157" s="18" t="n">
        <f aca="false">SUMPRODUCT(MIN($B$23:$M$23+B157:M157+N157:Y157))</f>
        <v>455.458524303804</v>
      </c>
      <c r="AQ157" s="18" t="n">
        <f aca="false">SUMPRODUCT(MIN($B$23:$M$23+B157:M157+Z157:AK157))</f>
        <v>455.458524303804</v>
      </c>
      <c r="AR157" s="13" t="n">
        <f aca="false">IF(Y157&lt;0,1,0)</f>
        <v>0</v>
      </c>
    </row>
    <row r="158" customFormat="false" ht="15" hidden="false" customHeight="false" outlineLevel="0" collapsed="false">
      <c r="A158" s="13" t="n">
        <v>133</v>
      </c>
      <c r="B158" s="18" t="n">
        <f aca="false">Shock_sd*Draws!B137</f>
        <v>-45.5182950527489</v>
      </c>
      <c r="C158" s="18" t="n">
        <f aca="false">Persist_a*B158+Shock_sd*Draws!C137</f>
        <v>-63.6222672183823</v>
      </c>
      <c r="D158" s="18" t="n">
        <f aca="false">Persist_a*C158+Shock_sd*Draws!D137</f>
        <v>-31.4395814827126</v>
      </c>
      <c r="E158" s="18" t="n">
        <f aca="false">Persist_a*D158+Shock_sd*Draws!E137</f>
        <v>-107.953705038614</v>
      </c>
      <c r="F158" s="18" t="n">
        <f aca="false">Persist_a*E158+Shock_sd*Draws!F137</f>
        <v>-87.6806530782258</v>
      </c>
      <c r="G158" s="18" t="n">
        <f aca="false">Persist_a*F158+Shock_sd*Draws!G137</f>
        <v>-89.012483539228</v>
      </c>
      <c r="H158" s="18" t="n">
        <f aca="false">Persist_a*G158+Shock_sd*Draws!H137</f>
        <v>77.9153874124573</v>
      </c>
      <c r="I158" s="18" t="n">
        <f aca="false">Persist_a*H158+Shock_sd*Draws!I137</f>
        <v>24.6967389394801</v>
      </c>
      <c r="J158" s="18" t="n">
        <f aca="false">Persist_a*I158+Shock_sd*Draws!J137</f>
        <v>-49.7436065156105</v>
      </c>
      <c r="K158" s="18" t="n">
        <f aca="false">Persist_a*J158+Shock_sd*Draws!K137</f>
        <v>-55.7739542235417</v>
      </c>
      <c r="L158" s="18" t="n">
        <f aca="false">Persist_a*K158+Shock_sd*Draws!L137</f>
        <v>-29.8755284336513</v>
      </c>
      <c r="M158" s="18" t="n">
        <f aca="false">Persist_a*L158+Shock_sd*Draws!M137</f>
        <v>-7.06733142263443</v>
      </c>
      <c r="N158" s="18" t="n">
        <f aca="false">0-(Draws!N137+Draws!Z137)</f>
        <v>0</v>
      </c>
      <c r="O158" s="18" t="n">
        <f aca="false">N158-(Draws!O137+Draws!AA137)</f>
        <v>0</v>
      </c>
      <c r="P158" s="18" t="n">
        <f aca="false">O158-(Draws!P137+Draws!AB137)</f>
        <v>0</v>
      </c>
      <c r="Q158" s="18" t="n">
        <f aca="false">P158-(Draws!Q137+Draws!AC137)</f>
        <v>0</v>
      </c>
      <c r="R158" s="18" t="n">
        <f aca="false">Q158-(Draws!R137+Draws!AD137)</f>
        <v>0</v>
      </c>
      <c r="S158" s="18" t="n">
        <f aca="false">R158-(Draws!S137+Draws!AE137)</f>
        <v>0</v>
      </c>
      <c r="T158" s="18" t="n">
        <f aca="false">S158-(Draws!T137+Draws!AF137)</f>
        <v>0</v>
      </c>
      <c r="U158" s="18" t="n">
        <f aca="false">T158-(Draws!U137+Draws!AG137)</f>
        <v>0</v>
      </c>
      <c r="V158" s="18" t="n">
        <f aca="false">U158-(Draws!V137+Draws!AH137)</f>
        <v>0</v>
      </c>
      <c r="W158" s="18" t="n">
        <f aca="false">V158-(Draws!W137+Draws!AI137)</f>
        <v>0</v>
      </c>
      <c r="X158" s="18" t="n">
        <f aca="false">W158-(Draws!X137+Draws!AJ137)</f>
        <v>0</v>
      </c>
      <c r="Y158" s="18" t="n">
        <f aca="false">X158-(Draws!Y137+Draws!AK137)</f>
        <v>0</v>
      </c>
      <c r="Z158" s="18" t="n">
        <f aca="false">0-(MAX(Draws!N137-Line_cap,0)+MAX(Draws!Z137-Line_cap,0))</f>
        <v>0</v>
      </c>
      <c r="AA158" s="18" t="n">
        <f aca="false">Z158-(MAX(Draws!O137-Line_cap,0)+MAX(Draws!AA137-Line_cap,0))</f>
        <v>0</v>
      </c>
      <c r="AB158" s="18" t="n">
        <f aca="false">AA158-(MAX(Draws!P137-Line_cap,0)+MAX(Draws!AB137-Line_cap,0))</f>
        <v>0</v>
      </c>
      <c r="AC158" s="18" t="n">
        <f aca="false">AB158-(MAX(Draws!Q137-Line_cap,0)+MAX(Draws!AC137-Line_cap,0))</f>
        <v>0</v>
      </c>
      <c r="AD158" s="18" t="n">
        <f aca="false">AC158-(MAX(Draws!R137-Line_cap,0)+MAX(Draws!AD137-Line_cap,0))</f>
        <v>0</v>
      </c>
      <c r="AE158" s="18" t="n">
        <f aca="false">AD158-(MAX(Draws!S137-Line_cap,0)+MAX(Draws!AE137-Line_cap,0))</f>
        <v>0</v>
      </c>
      <c r="AF158" s="18" t="n">
        <f aca="false">AE158-(MAX(Draws!T137-Line_cap,0)+MAX(Draws!AF137-Line_cap,0))</f>
        <v>0</v>
      </c>
      <c r="AG158" s="18" t="n">
        <f aca="false">AF158-(MAX(Draws!U137-Line_cap,0)+MAX(Draws!AG137-Line_cap,0))</f>
        <v>0</v>
      </c>
      <c r="AH158" s="18" t="n">
        <f aca="false">AG158-(MAX(Draws!V137-Line_cap,0)+MAX(Draws!AH137-Line_cap,0))</f>
        <v>0</v>
      </c>
      <c r="AI158" s="18" t="n">
        <f aca="false">AH158-(MAX(Draws!W137-Line_cap,0)+MAX(Draws!AI137-Line_cap,0))</f>
        <v>0</v>
      </c>
      <c r="AJ158" s="18" t="n">
        <f aca="false">AI158-(MAX(Draws!X137-Line_cap,0)+MAX(Draws!AJ137-Line_cap,0))</f>
        <v>0</v>
      </c>
      <c r="AK158" s="18" t="n">
        <f aca="false">AJ158-(MAX(Draws!Y137-Line_cap,0)+MAX(Draws!AK137-Line_cap,0))</f>
        <v>0</v>
      </c>
      <c r="AL158" s="18" t="n">
        <f aca="false">SUMPRODUCT(MIN($B$22:$M$22+B158:M158+N158:Y158))</f>
        <v>390.908494789542</v>
      </c>
      <c r="AM158" s="18" t="n">
        <f aca="false">SUMPRODUCT(MIN($B$22:$M$22+B158:M158))</f>
        <v>390.908494789542</v>
      </c>
      <c r="AN158" s="18" t="n">
        <f aca="false">SUMPRODUCT(MIN($B$22:$M$22+N158:Y158))</f>
        <v>481.950382357786</v>
      </c>
      <c r="AO158" s="18" t="n">
        <f aca="false">SUMPRODUCT(MIN($B$22:$M$22+B158:M158+Z158:AK158))</f>
        <v>390.908494789542</v>
      </c>
      <c r="AP158" s="18" t="n">
        <f aca="false">SUMPRODUCT(MIN($B$23:$M$23+B158:M158+N158:Y158))</f>
        <v>431.796782302905</v>
      </c>
      <c r="AQ158" s="18" t="n">
        <f aca="false">SUMPRODUCT(MIN($B$23:$M$23+B158:M158+Z158:AK158))</f>
        <v>431.796782302905</v>
      </c>
      <c r="AR158" s="13" t="n">
        <f aca="false">IF(Y158&lt;0,1,0)</f>
        <v>0</v>
      </c>
    </row>
    <row r="159" customFormat="false" ht="15" hidden="false" customHeight="false" outlineLevel="0" collapsed="false">
      <c r="A159" s="13" t="n">
        <v>134</v>
      </c>
      <c r="B159" s="18" t="n">
        <f aca="false">Shock_sd*Draws!B138</f>
        <v>-18.3823195045552</v>
      </c>
      <c r="C159" s="18" t="n">
        <f aca="false">Persist_a*B159+Shock_sd*Draws!C138</f>
        <v>-29.788326749591</v>
      </c>
      <c r="D159" s="18" t="n">
        <f aca="false">Persist_a*C159+Shock_sd*Draws!D138</f>
        <v>-26.3624413788938</v>
      </c>
      <c r="E159" s="18" t="n">
        <f aca="false">Persist_a*D159+Shock_sd*Draws!E138</f>
        <v>41.332095834768</v>
      </c>
      <c r="F159" s="18" t="n">
        <f aca="false">Persist_a*E159+Shock_sd*Draws!F138</f>
        <v>22.3915308280157</v>
      </c>
      <c r="G159" s="18" t="n">
        <f aca="false">Persist_a*F159+Shock_sd*Draws!G138</f>
        <v>54.1224914150023</v>
      </c>
      <c r="H159" s="18" t="n">
        <f aca="false">Persist_a*G159+Shock_sd*Draws!H138</f>
        <v>-18.0179507289459</v>
      </c>
      <c r="I159" s="18" t="n">
        <f aca="false">Persist_a*H159+Shock_sd*Draws!I138</f>
        <v>10.6805862358629</v>
      </c>
      <c r="J159" s="18" t="n">
        <f aca="false">Persist_a*I159+Shock_sd*Draws!J138</f>
        <v>-95.7031833296058</v>
      </c>
      <c r="K159" s="18" t="n">
        <f aca="false">Persist_a*J159+Shock_sd*Draws!K138</f>
        <v>-86.4034847181623</v>
      </c>
      <c r="L159" s="18" t="n">
        <f aca="false">Persist_a*K159+Shock_sd*Draws!L138</f>
        <v>-158.492840879637</v>
      </c>
      <c r="M159" s="18" t="n">
        <f aca="false">Persist_a*L159+Shock_sd*Draws!M138</f>
        <v>-106.993707004559</v>
      </c>
      <c r="N159" s="18" t="n">
        <f aca="false">0-(Draws!N138+Draws!Z138)</f>
        <v>0</v>
      </c>
      <c r="O159" s="18" t="n">
        <f aca="false">N159-(Draws!O138+Draws!AA138)</f>
        <v>0</v>
      </c>
      <c r="P159" s="18" t="n">
        <f aca="false">O159-(Draws!P138+Draws!AB138)</f>
        <v>0</v>
      </c>
      <c r="Q159" s="18" t="n">
        <f aca="false">P159-(Draws!Q138+Draws!AC138)</f>
        <v>0</v>
      </c>
      <c r="R159" s="18" t="n">
        <f aca="false">Q159-(Draws!R138+Draws!AD138)</f>
        <v>0</v>
      </c>
      <c r="S159" s="18" t="n">
        <f aca="false">R159-(Draws!S138+Draws!AE138)</f>
        <v>0</v>
      </c>
      <c r="T159" s="18" t="n">
        <f aca="false">S159-(Draws!T138+Draws!AF138)</f>
        <v>0</v>
      </c>
      <c r="U159" s="18" t="n">
        <f aca="false">T159-(Draws!U138+Draws!AG138)</f>
        <v>0</v>
      </c>
      <c r="V159" s="18" t="n">
        <f aca="false">U159-(Draws!V138+Draws!AH138)</f>
        <v>0</v>
      </c>
      <c r="W159" s="18" t="n">
        <f aca="false">V159-(Draws!W138+Draws!AI138)</f>
        <v>0</v>
      </c>
      <c r="X159" s="18" t="n">
        <f aca="false">W159-(Draws!X138+Draws!AJ138)</f>
        <v>-41.1239197057616</v>
      </c>
      <c r="Y159" s="18" t="n">
        <f aca="false">X159-(Draws!Y138+Draws!AK138)</f>
        <v>-41.1239197057616</v>
      </c>
      <c r="Z159" s="18" t="n">
        <f aca="false">0-(MAX(Draws!N138-Line_cap,0)+MAX(Draws!Z138-Line_cap,0))</f>
        <v>0</v>
      </c>
      <c r="AA159" s="18" t="n">
        <f aca="false">Z159-(MAX(Draws!O138-Line_cap,0)+MAX(Draws!AA138-Line_cap,0))</f>
        <v>0</v>
      </c>
      <c r="AB159" s="18" t="n">
        <f aca="false">AA159-(MAX(Draws!P138-Line_cap,0)+MAX(Draws!AB138-Line_cap,0))</f>
        <v>0</v>
      </c>
      <c r="AC159" s="18" t="n">
        <f aca="false">AB159-(MAX(Draws!Q138-Line_cap,0)+MAX(Draws!AC138-Line_cap,0))</f>
        <v>0</v>
      </c>
      <c r="AD159" s="18" t="n">
        <f aca="false">AC159-(MAX(Draws!R138-Line_cap,0)+MAX(Draws!AD138-Line_cap,0))</f>
        <v>0</v>
      </c>
      <c r="AE159" s="18" t="n">
        <f aca="false">AD159-(MAX(Draws!S138-Line_cap,0)+MAX(Draws!AE138-Line_cap,0))</f>
        <v>0</v>
      </c>
      <c r="AF159" s="18" t="n">
        <f aca="false">AE159-(MAX(Draws!T138-Line_cap,0)+MAX(Draws!AF138-Line_cap,0))</f>
        <v>0</v>
      </c>
      <c r="AG159" s="18" t="n">
        <f aca="false">AF159-(MAX(Draws!U138-Line_cap,0)+MAX(Draws!AG138-Line_cap,0))</f>
        <v>0</v>
      </c>
      <c r="AH159" s="18" t="n">
        <f aca="false">AG159-(MAX(Draws!V138-Line_cap,0)+MAX(Draws!AH138-Line_cap,0))</f>
        <v>0</v>
      </c>
      <c r="AI159" s="18" t="n">
        <f aca="false">AH159-(MAX(Draws!W138-Line_cap,0)+MAX(Draws!AI138-Line_cap,0))</f>
        <v>0</v>
      </c>
      <c r="AJ159" s="18" t="n">
        <f aca="false">AI159-(MAX(Draws!X138-Line_cap,0)+MAX(Draws!AJ138-Line_cap,0))</f>
        <v>0</v>
      </c>
      <c r="AK159" s="18" t="n">
        <f aca="false">AJ159-(MAX(Draws!Y138-Line_cap,0)+MAX(Draws!AK138-Line_cap,0))</f>
        <v>0</v>
      </c>
      <c r="AL159" s="18" t="n">
        <f aca="false">SUMPRODUCT(MIN($B$22:$M$22+B159:M159+N159:Y159))</f>
        <v>302.311186978983</v>
      </c>
      <c r="AM159" s="18" t="n">
        <f aca="false">SUMPRODUCT(MIN($B$22:$M$22+B159:M159))</f>
        <v>343.435106684745</v>
      </c>
      <c r="AN159" s="18" t="n">
        <f aca="false">SUMPRODUCT(MIN($B$22:$M$22+N159:Y159))</f>
        <v>460.80402785862</v>
      </c>
      <c r="AO159" s="18" t="n">
        <f aca="false">SUMPRODUCT(MIN($B$22:$M$22+B159:M159+Z159:AK159))</f>
        <v>343.435106684745</v>
      </c>
      <c r="AP159" s="18" t="n">
        <f aca="false">SUMPRODUCT(MIN($B$23:$M$23+B159:M159+N159:Y159))</f>
        <v>349.184315792527</v>
      </c>
      <c r="AQ159" s="18" t="n">
        <f aca="false">SUMPRODUCT(MIN($B$23:$M$23+B159:M159+Z159:AK159))</f>
        <v>390.308235498289</v>
      </c>
      <c r="AR159" s="13" t="n">
        <f aca="false">IF(Y159&lt;0,1,0)</f>
        <v>1</v>
      </c>
    </row>
    <row r="160" customFormat="false" ht="15" hidden="false" customHeight="false" outlineLevel="0" collapsed="false">
      <c r="A160" s="13" t="n">
        <v>135</v>
      </c>
      <c r="B160" s="18" t="n">
        <f aca="false">Shock_sd*Draws!B139</f>
        <v>2.30007207638529</v>
      </c>
      <c r="C160" s="18" t="n">
        <f aca="false">Persist_a*B160+Shock_sd*Draws!C139</f>
        <v>-40.9592563903842</v>
      </c>
      <c r="D160" s="18" t="n">
        <f aca="false">Persist_a*C160+Shock_sd*Draws!D139</f>
        <v>-35.2141316850158</v>
      </c>
      <c r="E160" s="18" t="n">
        <f aca="false">Persist_a*D160+Shock_sd*Draws!E139</f>
        <v>-9.29434835783389</v>
      </c>
      <c r="F160" s="18" t="n">
        <f aca="false">Persist_a*E160+Shock_sd*Draws!F139</f>
        <v>78.7356385855238</v>
      </c>
      <c r="G160" s="18" t="n">
        <f aca="false">Persist_a*F160+Shock_sd*Draws!G139</f>
        <v>3.48095652066711</v>
      </c>
      <c r="H160" s="18" t="n">
        <f aca="false">Persist_a*G160+Shock_sd*Draws!H139</f>
        <v>56.3380204963782</v>
      </c>
      <c r="I160" s="18" t="n">
        <f aca="false">Persist_a*H160+Shock_sd*Draws!I139</f>
        <v>52.4874419847388</v>
      </c>
      <c r="J160" s="18" t="n">
        <f aca="false">Persist_a*I160+Shock_sd*Draws!J139</f>
        <v>-37.8562822893215</v>
      </c>
      <c r="K160" s="18" t="n">
        <f aca="false">Persist_a*J160+Shock_sd*Draws!K139</f>
        <v>-97.0683319503649</v>
      </c>
      <c r="L160" s="18" t="n">
        <f aca="false">Persist_a*K160+Shock_sd*Draws!L139</f>
        <v>-61.7396283713143</v>
      </c>
      <c r="M160" s="18" t="n">
        <f aca="false">Persist_a*L160+Shock_sd*Draws!M139</f>
        <v>10.2584699869278</v>
      </c>
      <c r="N160" s="18" t="n">
        <f aca="false">0-(Draws!N139+Draws!Z139)</f>
        <v>0</v>
      </c>
      <c r="O160" s="18" t="n">
        <f aca="false">N160-(Draws!O139+Draws!AA139)</f>
        <v>0</v>
      </c>
      <c r="P160" s="18" t="n">
        <f aca="false">O160-(Draws!P139+Draws!AB139)</f>
        <v>0</v>
      </c>
      <c r="Q160" s="18" t="n">
        <f aca="false">P160-(Draws!Q139+Draws!AC139)</f>
        <v>0</v>
      </c>
      <c r="R160" s="18" t="n">
        <f aca="false">Q160-(Draws!R139+Draws!AD139)</f>
        <v>0</v>
      </c>
      <c r="S160" s="18" t="n">
        <f aca="false">R160-(Draws!S139+Draws!AE139)</f>
        <v>0</v>
      </c>
      <c r="T160" s="18" t="n">
        <f aca="false">S160-(Draws!T139+Draws!AF139)</f>
        <v>0</v>
      </c>
      <c r="U160" s="18" t="n">
        <f aca="false">T160-(Draws!U139+Draws!AG139)</f>
        <v>0</v>
      </c>
      <c r="V160" s="18" t="n">
        <f aca="false">U160-(Draws!V139+Draws!AH139)</f>
        <v>-156.718538114588</v>
      </c>
      <c r="W160" s="18" t="n">
        <f aca="false">V160-(Draws!W139+Draws!AI139)</f>
        <v>-156.718538114588</v>
      </c>
      <c r="X160" s="18" t="n">
        <f aca="false">W160-(Draws!X139+Draws!AJ139)</f>
        <v>-156.718538114588</v>
      </c>
      <c r="Y160" s="18" t="n">
        <f aca="false">X160-(Draws!Y139+Draws!AK139)</f>
        <v>-156.718538114588</v>
      </c>
      <c r="Z160" s="18" t="n">
        <f aca="false">0-(MAX(Draws!N139-Line_cap,0)+MAX(Draws!Z139-Line_cap,0))</f>
        <v>0</v>
      </c>
      <c r="AA160" s="18" t="n">
        <f aca="false">Z160-(MAX(Draws!O139-Line_cap,0)+MAX(Draws!AA139-Line_cap,0))</f>
        <v>0</v>
      </c>
      <c r="AB160" s="18" t="n">
        <f aca="false">AA160-(MAX(Draws!P139-Line_cap,0)+MAX(Draws!AB139-Line_cap,0))</f>
        <v>0</v>
      </c>
      <c r="AC160" s="18" t="n">
        <f aca="false">AB160-(MAX(Draws!Q139-Line_cap,0)+MAX(Draws!AC139-Line_cap,0))</f>
        <v>0</v>
      </c>
      <c r="AD160" s="18" t="n">
        <f aca="false">AC160-(MAX(Draws!R139-Line_cap,0)+MAX(Draws!AD139-Line_cap,0))</f>
        <v>0</v>
      </c>
      <c r="AE160" s="18" t="n">
        <f aca="false">AD160-(MAX(Draws!S139-Line_cap,0)+MAX(Draws!AE139-Line_cap,0))</f>
        <v>0</v>
      </c>
      <c r="AF160" s="18" t="n">
        <f aca="false">AE160-(MAX(Draws!T139-Line_cap,0)+MAX(Draws!AF139-Line_cap,0))</f>
        <v>0</v>
      </c>
      <c r="AG160" s="18" t="n">
        <f aca="false">AF160-(MAX(Draws!U139-Line_cap,0)+MAX(Draws!AG139-Line_cap,0))</f>
        <v>0</v>
      </c>
      <c r="AH160" s="18" t="n">
        <f aca="false">AG160-(MAX(Draws!V139-Line_cap,0)+MAX(Draws!AH139-Line_cap,0))</f>
        <v>-56.7185381145875</v>
      </c>
      <c r="AI160" s="18" t="n">
        <f aca="false">AH160-(MAX(Draws!W139-Line_cap,0)+MAX(Draws!AI139-Line_cap,0))</f>
        <v>-56.7185381145875</v>
      </c>
      <c r="AJ160" s="18" t="n">
        <f aca="false">AI160-(MAX(Draws!X139-Line_cap,0)+MAX(Draws!AJ139-Line_cap,0))</f>
        <v>-56.7185381145875</v>
      </c>
      <c r="AK160" s="18" t="n">
        <f aca="false">AJ160-(MAX(Draws!Y139-Line_cap,0)+MAX(Draws!AK139-Line_cap,0))</f>
        <v>-56.7185381145875</v>
      </c>
      <c r="AL160" s="18" t="n">
        <f aca="false">SUMPRODUCT(MIN($B$22:$M$22+B160:M160+N160:Y160))</f>
        <v>240.598825744472</v>
      </c>
      <c r="AM160" s="18" t="n">
        <f aca="false">SUMPRODUCT(MIN($B$22:$M$22+B160:M160))</f>
        <v>397.317363859059</v>
      </c>
      <c r="AN160" s="18" t="n">
        <f aca="false">SUMPRODUCT(MIN($B$22:$M$22+N160:Y160))</f>
        <v>331.479243302809</v>
      </c>
      <c r="AO160" s="18" t="n">
        <f aca="false">SUMPRODUCT(MIN($B$22:$M$22+B160:M160+Z160:AK160))</f>
        <v>340.598825744472</v>
      </c>
      <c r="AP160" s="18" t="n">
        <f aca="false">SUMPRODUCT(MIN($B$23:$M$23+B160:M160+N160:Y160))</f>
        <v>288.884474294899</v>
      </c>
      <c r="AQ160" s="18" t="n">
        <f aca="false">SUMPRODUCT(MIN($B$23:$M$23+B160:M160+Z160:AK160))</f>
        <v>388.884474294899</v>
      </c>
      <c r="AR160" s="13" t="n">
        <f aca="false">IF(Y160&lt;0,1,0)</f>
        <v>1</v>
      </c>
    </row>
    <row r="161" customFormat="false" ht="15" hidden="false" customHeight="false" outlineLevel="0" collapsed="false">
      <c r="A161" s="13" t="n">
        <v>136</v>
      </c>
      <c r="B161" s="18" t="n">
        <f aca="false">Shock_sd*Draws!B140</f>
        <v>35.5292955268371</v>
      </c>
      <c r="C161" s="18" t="n">
        <f aca="false">Persist_a*B161+Shock_sd*Draws!C140</f>
        <v>-69.3570327761027</v>
      </c>
      <c r="D161" s="18" t="n">
        <f aca="false">Persist_a*C161+Shock_sd*Draws!D140</f>
        <v>-94.5120973881752</v>
      </c>
      <c r="E161" s="18" t="n">
        <f aca="false">Persist_a*D161+Shock_sd*Draws!E140</f>
        <v>8.11301863239608</v>
      </c>
      <c r="F161" s="18" t="n">
        <f aca="false">Persist_a*E161+Shock_sd*Draws!F140</f>
        <v>1.04016640706737</v>
      </c>
      <c r="G161" s="18" t="n">
        <f aca="false">Persist_a*F161+Shock_sd*Draws!G140</f>
        <v>-43.165595264886</v>
      </c>
      <c r="H161" s="18" t="n">
        <f aca="false">Persist_a*G161+Shock_sd*Draws!H140</f>
        <v>-53.0718028517241</v>
      </c>
      <c r="I161" s="18" t="n">
        <f aca="false">Persist_a*H161+Shock_sd*Draws!I140</f>
        <v>-48.301110675793</v>
      </c>
      <c r="J161" s="18" t="n">
        <f aca="false">Persist_a*I161+Shock_sd*Draws!J140</f>
        <v>66.288464960092</v>
      </c>
      <c r="K161" s="18" t="n">
        <f aca="false">Persist_a*J161+Shock_sd*Draws!K140</f>
        <v>16.595742258251</v>
      </c>
      <c r="L161" s="18" t="n">
        <f aca="false">Persist_a*K161+Shock_sd*Draws!L140</f>
        <v>-11.8431834378586</v>
      </c>
      <c r="M161" s="18" t="n">
        <f aca="false">Persist_a*L161+Shock_sd*Draws!M140</f>
        <v>31.7797078181316</v>
      </c>
      <c r="N161" s="18" t="n">
        <f aca="false">0-(Draws!N140+Draws!Z140)</f>
        <v>0</v>
      </c>
      <c r="O161" s="18" t="n">
        <f aca="false">N161-(Draws!O140+Draws!AA140)</f>
        <v>0</v>
      </c>
      <c r="P161" s="18" t="n">
        <f aca="false">O161-(Draws!P140+Draws!AB140)</f>
        <v>0</v>
      </c>
      <c r="Q161" s="18" t="n">
        <f aca="false">P161-(Draws!Q140+Draws!AC140)</f>
        <v>0</v>
      </c>
      <c r="R161" s="18" t="n">
        <f aca="false">Q161-(Draws!R140+Draws!AD140)</f>
        <v>0</v>
      </c>
      <c r="S161" s="18" t="n">
        <f aca="false">R161-(Draws!S140+Draws!AE140)</f>
        <v>0</v>
      </c>
      <c r="T161" s="18" t="n">
        <f aca="false">S161-(Draws!T140+Draws!AF140)</f>
        <v>0</v>
      </c>
      <c r="U161" s="18" t="n">
        <f aca="false">T161-(Draws!U140+Draws!AG140)</f>
        <v>0</v>
      </c>
      <c r="V161" s="18" t="n">
        <f aca="false">U161-(Draws!V140+Draws!AH140)</f>
        <v>0</v>
      </c>
      <c r="W161" s="18" t="n">
        <f aca="false">V161-(Draws!W140+Draws!AI140)</f>
        <v>0</v>
      </c>
      <c r="X161" s="18" t="n">
        <f aca="false">W161-(Draws!X140+Draws!AJ140)</f>
        <v>0</v>
      </c>
      <c r="Y161" s="18" t="n">
        <f aca="false">X161-(Draws!Y140+Draws!AK140)</f>
        <v>0</v>
      </c>
      <c r="Z161" s="18" t="n">
        <f aca="false">0-(MAX(Draws!N140-Line_cap,0)+MAX(Draws!Z140-Line_cap,0))</f>
        <v>0</v>
      </c>
      <c r="AA161" s="18" t="n">
        <f aca="false">Z161-(MAX(Draws!O140-Line_cap,0)+MAX(Draws!AA140-Line_cap,0))</f>
        <v>0</v>
      </c>
      <c r="AB161" s="18" t="n">
        <f aca="false">AA161-(MAX(Draws!P140-Line_cap,0)+MAX(Draws!AB140-Line_cap,0))</f>
        <v>0</v>
      </c>
      <c r="AC161" s="18" t="n">
        <f aca="false">AB161-(MAX(Draws!Q140-Line_cap,0)+MAX(Draws!AC140-Line_cap,0))</f>
        <v>0</v>
      </c>
      <c r="AD161" s="18" t="n">
        <f aca="false">AC161-(MAX(Draws!R140-Line_cap,0)+MAX(Draws!AD140-Line_cap,0))</f>
        <v>0</v>
      </c>
      <c r="AE161" s="18" t="n">
        <f aca="false">AD161-(MAX(Draws!S140-Line_cap,0)+MAX(Draws!AE140-Line_cap,0))</f>
        <v>0</v>
      </c>
      <c r="AF161" s="18" t="n">
        <f aca="false">AE161-(MAX(Draws!T140-Line_cap,0)+MAX(Draws!AF140-Line_cap,0))</f>
        <v>0</v>
      </c>
      <c r="AG161" s="18" t="n">
        <f aca="false">AF161-(MAX(Draws!U140-Line_cap,0)+MAX(Draws!AG140-Line_cap,0))</f>
        <v>0</v>
      </c>
      <c r="AH161" s="18" t="n">
        <f aca="false">AG161-(MAX(Draws!V140-Line_cap,0)+MAX(Draws!AH140-Line_cap,0))</f>
        <v>0</v>
      </c>
      <c r="AI161" s="18" t="n">
        <f aca="false">AH161-(MAX(Draws!W140-Line_cap,0)+MAX(Draws!AI140-Line_cap,0))</f>
        <v>0</v>
      </c>
      <c r="AJ161" s="18" t="n">
        <f aca="false">AI161-(MAX(Draws!X140-Line_cap,0)+MAX(Draws!AJ140-Line_cap,0))</f>
        <v>0</v>
      </c>
      <c r="AK161" s="18" t="n">
        <f aca="false">AJ161-(MAX(Draws!Y140-Line_cap,0)+MAX(Draws!AK140-Line_cap,0))</f>
        <v>0</v>
      </c>
      <c r="AL161" s="18" t="n">
        <f aca="false">SUMPRODUCT(MIN($B$22:$M$22+B161:M161+N161:Y161))</f>
        <v>421.042089273966</v>
      </c>
      <c r="AM161" s="18" t="n">
        <f aca="false">SUMPRODUCT(MIN($B$22:$M$22+B161:M161))</f>
        <v>421.042089273966</v>
      </c>
      <c r="AN161" s="18" t="n">
        <f aca="false">SUMPRODUCT(MIN($B$22:$M$22+N161:Y161))</f>
        <v>481.950382357786</v>
      </c>
      <c r="AO161" s="18" t="n">
        <f aca="false">SUMPRODUCT(MIN($B$22:$M$22+B161:M161+Z161:AK161))</f>
        <v>421.042089273966</v>
      </c>
      <c r="AP161" s="18" t="n">
        <f aca="false">SUMPRODUCT(MIN($B$23:$M$23+B161:M161+N161:Y161))</f>
        <v>455.791464082205</v>
      </c>
      <c r="AQ161" s="18" t="n">
        <f aca="false">SUMPRODUCT(MIN($B$23:$M$23+B161:M161+Z161:AK161))</f>
        <v>455.791464082205</v>
      </c>
      <c r="AR161" s="13" t="n">
        <f aca="false">IF(Y161&lt;0,1,0)</f>
        <v>0</v>
      </c>
    </row>
    <row r="162" customFormat="false" ht="15" hidden="false" customHeight="false" outlineLevel="0" collapsed="false">
      <c r="A162" s="13" t="n">
        <v>137</v>
      </c>
      <c r="B162" s="18" t="n">
        <f aca="false">Shock_sd*Draws!B141</f>
        <v>-10.6335336874221</v>
      </c>
      <c r="C162" s="18" t="n">
        <f aca="false">Persist_a*B162+Shock_sd*Draws!C141</f>
        <v>-42.8111851766522</v>
      </c>
      <c r="D162" s="18" t="n">
        <f aca="false">Persist_a*C162+Shock_sd*Draws!D141</f>
        <v>2.02719644792776</v>
      </c>
      <c r="E162" s="18" t="n">
        <f aca="false">Persist_a*D162+Shock_sd*Draws!E141</f>
        <v>14.8250592975303</v>
      </c>
      <c r="F162" s="18" t="n">
        <f aca="false">Persist_a*E162+Shock_sd*Draws!F141</f>
        <v>-8.70061167008314</v>
      </c>
      <c r="G162" s="18" t="n">
        <f aca="false">Persist_a*F162+Shock_sd*Draws!G141</f>
        <v>-65.3738130725345</v>
      </c>
      <c r="H162" s="18" t="n">
        <f aca="false">Persist_a*G162+Shock_sd*Draws!H141</f>
        <v>-38.5673763169071</v>
      </c>
      <c r="I162" s="18" t="n">
        <f aca="false">Persist_a*H162+Shock_sd*Draws!I141</f>
        <v>-3.10453739506539</v>
      </c>
      <c r="J162" s="18" t="n">
        <f aca="false">Persist_a*I162+Shock_sd*Draws!J141</f>
        <v>-66.063392958816</v>
      </c>
      <c r="K162" s="18" t="n">
        <f aca="false">Persist_a*J162+Shock_sd*Draws!K141</f>
        <v>14.7851627996009</v>
      </c>
      <c r="L162" s="18" t="n">
        <f aca="false">Persist_a*K162+Shock_sd*Draws!L141</f>
        <v>11.1587424988111</v>
      </c>
      <c r="M162" s="18" t="n">
        <f aca="false">Persist_a*L162+Shock_sd*Draws!M141</f>
        <v>43.3175980689881</v>
      </c>
      <c r="N162" s="18" t="n">
        <f aca="false">0-(Draws!N141+Draws!Z141)</f>
        <v>0</v>
      </c>
      <c r="O162" s="18" t="n">
        <f aca="false">N162-(Draws!O141+Draws!AA141)</f>
        <v>0</v>
      </c>
      <c r="P162" s="18" t="n">
        <f aca="false">O162-(Draws!P141+Draws!AB141)</f>
        <v>0</v>
      </c>
      <c r="Q162" s="18" t="n">
        <f aca="false">P162-(Draws!Q141+Draws!AC141)</f>
        <v>0</v>
      </c>
      <c r="R162" s="18" t="n">
        <f aca="false">Q162-(Draws!R141+Draws!AD141)</f>
        <v>0</v>
      </c>
      <c r="S162" s="18" t="n">
        <f aca="false">R162-(Draws!S141+Draws!AE141)</f>
        <v>0</v>
      </c>
      <c r="T162" s="18" t="n">
        <f aca="false">S162-(Draws!T141+Draws!AF141)</f>
        <v>0</v>
      </c>
      <c r="U162" s="18" t="n">
        <f aca="false">T162-(Draws!U141+Draws!AG141)</f>
        <v>0</v>
      </c>
      <c r="V162" s="18" t="n">
        <f aca="false">U162-(Draws!V141+Draws!AH141)</f>
        <v>0</v>
      </c>
      <c r="W162" s="18" t="n">
        <f aca="false">V162-(Draws!W141+Draws!AI141)</f>
        <v>0</v>
      </c>
      <c r="X162" s="18" t="n">
        <f aca="false">W162-(Draws!X141+Draws!AJ141)</f>
        <v>0</v>
      </c>
      <c r="Y162" s="18" t="n">
        <f aca="false">X162-(Draws!Y141+Draws!AK141)</f>
        <v>0</v>
      </c>
      <c r="Z162" s="18" t="n">
        <f aca="false">0-(MAX(Draws!N141-Line_cap,0)+MAX(Draws!Z141-Line_cap,0))</f>
        <v>0</v>
      </c>
      <c r="AA162" s="18" t="n">
        <f aca="false">Z162-(MAX(Draws!O141-Line_cap,0)+MAX(Draws!AA141-Line_cap,0))</f>
        <v>0</v>
      </c>
      <c r="AB162" s="18" t="n">
        <f aca="false">AA162-(MAX(Draws!P141-Line_cap,0)+MAX(Draws!AB141-Line_cap,0))</f>
        <v>0</v>
      </c>
      <c r="AC162" s="18" t="n">
        <f aca="false">AB162-(MAX(Draws!Q141-Line_cap,0)+MAX(Draws!AC141-Line_cap,0))</f>
        <v>0</v>
      </c>
      <c r="AD162" s="18" t="n">
        <f aca="false">AC162-(MAX(Draws!R141-Line_cap,0)+MAX(Draws!AD141-Line_cap,0))</f>
        <v>0</v>
      </c>
      <c r="AE162" s="18" t="n">
        <f aca="false">AD162-(MAX(Draws!S141-Line_cap,0)+MAX(Draws!AE141-Line_cap,0))</f>
        <v>0</v>
      </c>
      <c r="AF162" s="18" t="n">
        <f aca="false">AE162-(MAX(Draws!T141-Line_cap,0)+MAX(Draws!AF141-Line_cap,0))</f>
        <v>0</v>
      </c>
      <c r="AG162" s="18" t="n">
        <f aca="false">AF162-(MAX(Draws!U141-Line_cap,0)+MAX(Draws!AG141-Line_cap,0))</f>
        <v>0</v>
      </c>
      <c r="AH162" s="18" t="n">
        <f aca="false">AG162-(MAX(Draws!V141-Line_cap,0)+MAX(Draws!AH141-Line_cap,0))</f>
        <v>0</v>
      </c>
      <c r="AI162" s="18" t="n">
        <f aca="false">AH162-(MAX(Draws!W141-Line_cap,0)+MAX(Draws!AI141-Line_cap,0))</f>
        <v>0</v>
      </c>
      <c r="AJ162" s="18" t="n">
        <f aca="false">AI162-(MAX(Draws!X141-Line_cap,0)+MAX(Draws!AJ141-Line_cap,0))</f>
        <v>0</v>
      </c>
      <c r="AK162" s="18" t="n">
        <f aca="false">AJ162-(MAX(Draws!Y141-Line_cap,0)+MAX(Draws!AK141-Line_cap,0))</f>
        <v>0</v>
      </c>
      <c r="AL162" s="18" t="n">
        <f aca="false">SUMPRODUCT(MIN($B$22:$M$22+B162:M162+N162:Y162))</f>
        <v>417.834358565831</v>
      </c>
      <c r="AM162" s="18" t="n">
        <f aca="false">SUMPRODUCT(MIN($B$22:$M$22+B162:M162))</f>
        <v>417.834358565831</v>
      </c>
      <c r="AN162" s="18" t="n">
        <f aca="false">SUMPRODUCT(MIN($B$22:$M$22+N162:Y162))</f>
        <v>481.950382357786</v>
      </c>
      <c r="AO162" s="18" t="n">
        <f aca="false">SUMPRODUCT(MIN($B$22:$M$22+B162:M162+Z162:AK162))</f>
        <v>417.834358565831</v>
      </c>
      <c r="AP162" s="18" t="n">
        <f aca="false">SUMPRODUCT(MIN($B$23:$M$23+B162:M162+N162:Y162))</f>
        <v>465.600104066615</v>
      </c>
      <c r="AQ162" s="18" t="n">
        <f aca="false">SUMPRODUCT(MIN($B$23:$M$23+B162:M162+Z162:AK162))</f>
        <v>465.600104066615</v>
      </c>
      <c r="AR162" s="13" t="n">
        <f aca="false">IF(Y162&lt;0,1,0)</f>
        <v>0</v>
      </c>
    </row>
    <row r="163" customFormat="false" ht="15" hidden="false" customHeight="false" outlineLevel="0" collapsed="false">
      <c r="A163" s="13" t="n">
        <v>138</v>
      </c>
      <c r="B163" s="18" t="n">
        <f aca="false">Shock_sd*Draws!B142</f>
        <v>36.7861425734247</v>
      </c>
      <c r="C163" s="18" t="n">
        <f aca="false">Persist_a*B163+Shock_sd*Draws!C142</f>
        <v>18.6811946246794</v>
      </c>
      <c r="D163" s="18" t="n">
        <f aca="false">Persist_a*C163+Shock_sd*Draws!D142</f>
        <v>-60.2094584500605</v>
      </c>
      <c r="E163" s="18" t="n">
        <f aca="false">Persist_a*D163+Shock_sd*Draws!E142</f>
        <v>-45.5128894031081</v>
      </c>
      <c r="F163" s="18" t="n">
        <f aca="false">Persist_a*E163+Shock_sd*Draws!F142</f>
        <v>-65.3595821744889</v>
      </c>
      <c r="G163" s="18" t="n">
        <f aca="false">Persist_a*F163+Shock_sd*Draws!G142</f>
        <v>-49.1271554667675</v>
      </c>
      <c r="H163" s="18" t="n">
        <f aca="false">Persist_a*G163+Shock_sd*Draws!H142</f>
        <v>-43.0538722143044</v>
      </c>
      <c r="I163" s="18" t="n">
        <f aca="false">Persist_a*H163+Shock_sd*Draws!I142</f>
        <v>-7.95379511213209</v>
      </c>
      <c r="J163" s="18" t="n">
        <f aca="false">Persist_a*I163+Shock_sd*Draws!J142</f>
        <v>-7.25749287395651</v>
      </c>
      <c r="K163" s="18" t="n">
        <f aca="false">Persist_a*J163+Shock_sd*Draws!K142</f>
        <v>34.2040539864457</v>
      </c>
      <c r="L163" s="18" t="n">
        <f aca="false">Persist_a*K163+Shock_sd*Draws!L142</f>
        <v>-8.26791876206109</v>
      </c>
      <c r="M163" s="18" t="n">
        <f aca="false">Persist_a*L163+Shock_sd*Draws!M142</f>
        <v>29.9078646124822</v>
      </c>
      <c r="N163" s="18" t="n">
        <f aca="false">0-(Draws!N142+Draws!Z142)</f>
        <v>0</v>
      </c>
      <c r="O163" s="18" t="n">
        <f aca="false">N163-(Draws!O142+Draws!AA142)</f>
        <v>0</v>
      </c>
      <c r="P163" s="18" t="n">
        <f aca="false">O163-(Draws!P142+Draws!AB142)</f>
        <v>0</v>
      </c>
      <c r="Q163" s="18" t="n">
        <f aca="false">P163-(Draws!Q142+Draws!AC142)</f>
        <v>0</v>
      </c>
      <c r="R163" s="18" t="n">
        <f aca="false">Q163-(Draws!R142+Draws!AD142)</f>
        <v>0</v>
      </c>
      <c r="S163" s="18" t="n">
        <f aca="false">R163-(Draws!S142+Draws!AE142)</f>
        <v>0</v>
      </c>
      <c r="T163" s="18" t="n">
        <f aca="false">S163-(Draws!T142+Draws!AF142)</f>
        <v>0</v>
      </c>
      <c r="U163" s="18" t="n">
        <f aca="false">T163-(Draws!U142+Draws!AG142)</f>
        <v>0</v>
      </c>
      <c r="V163" s="18" t="n">
        <f aca="false">U163-(Draws!V142+Draws!AH142)</f>
        <v>0</v>
      </c>
      <c r="W163" s="18" t="n">
        <f aca="false">V163-(Draws!W142+Draws!AI142)</f>
        <v>0</v>
      </c>
      <c r="X163" s="18" t="n">
        <f aca="false">W163-(Draws!X142+Draws!AJ142)</f>
        <v>0</v>
      </c>
      <c r="Y163" s="18" t="n">
        <f aca="false">X163-(Draws!Y142+Draws!AK142)</f>
        <v>0</v>
      </c>
      <c r="Z163" s="18" t="n">
        <f aca="false">0-(MAX(Draws!N142-Line_cap,0)+MAX(Draws!Z142-Line_cap,0))</f>
        <v>0</v>
      </c>
      <c r="AA163" s="18" t="n">
        <f aca="false">Z163-(MAX(Draws!O142-Line_cap,0)+MAX(Draws!AA142-Line_cap,0))</f>
        <v>0</v>
      </c>
      <c r="AB163" s="18" t="n">
        <f aca="false">AA163-(MAX(Draws!P142-Line_cap,0)+MAX(Draws!AB142-Line_cap,0))</f>
        <v>0</v>
      </c>
      <c r="AC163" s="18" t="n">
        <f aca="false">AB163-(MAX(Draws!Q142-Line_cap,0)+MAX(Draws!AC142-Line_cap,0))</f>
        <v>0</v>
      </c>
      <c r="AD163" s="18" t="n">
        <f aca="false">AC163-(MAX(Draws!R142-Line_cap,0)+MAX(Draws!AD142-Line_cap,0))</f>
        <v>0</v>
      </c>
      <c r="AE163" s="18" t="n">
        <f aca="false">AD163-(MAX(Draws!S142-Line_cap,0)+MAX(Draws!AE142-Line_cap,0))</f>
        <v>0</v>
      </c>
      <c r="AF163" s="18" t="n">
        <f aca="false">AE163-(MAX(Draws!T142-Line_cap,0)+MAX(Draws!AF142-Line_cap,0))</f>
        <v>0</v>
      </c>
      <c r="AG163" s="18" t="n">
        <f aca="false">AF163-(MAX(Draws!U142-Line_cap,0)+MAX(Draws!AG142-Line_cap,0))</f>
        <v>0</v>
      </c>
      <c r="AH163" s="18" t="n">
        <f aca="false">AG163-(MAX(Draws!V142-Line_cap,0)+MAX(Draws!AH142-Line_cap,0))</f>
        <v>0</v>
      </c>
      <c r="AI163" s="18" t="n">
        <f aca="false">AH163-(MAX(Draws!W142-Line_cap,0)+MAX(Draws!AI142-Line_cap,0))</f>
        <v>0</v>
      </c>
      <c r="AJ163" s="18" t="n">
        <f aca="false">AI163-(MAX(Draws!X142-Line_cap,0)+MAX(Draws!AJ142-Line_cap,0))</f>
        <v>0</v>
      </c>
      <c r="AK163" s="18" t="n">
        <f aca="false">AJ163-(MAX(Draws!Y142-Line_cap,0)+MAX(Draws!AK142-Line_cap,0))</f>
        <v>0</v>
      </c>
      <c r="AL163" s="18" t="n">
        <f aca="false">SUMPRODUCT(MIN($B$22:$M$22+B163:M163+N163:Y163))</f>
        <v>423.137598973201</v>
      </c>
      <c r="AM163" s="18" t="n">
        <f aca="false">SUMPRODUCT(MIN($B$22:$M$22+B163:M163))</f>
        <v>423.137598973201</v>
      </c>
      <c r="AN163" s="18" t="n">
        <f aca="false">SUMPRODUCT(MIN($B$22:$M$22+N163:Y163))</f>
        <v>481.950382357786</v>
      </c>
      <c r="AO163" s="18" t="n">
        <f aca="false">SUMPRODUCT(MIN($B$22:$M$22+B163:M163+Z163:AK163))</f>
        <v>423.137598973201</v>
      </c>
      <c r="AP163" s="18" t="n">
        <f aca="false">SUMPRODUCT(MIN($B$23:$M$23+B163:M163+N163:Y163))</f>
        <v>468.242332826365</v>
      </c>
      <c r="AQ163" s="18" t="n">
        <f aca="false">SUMPRODUCT(MIN($B$23:$M$23+B163:M163+Z163:AK163))</f>
        <v>468.242332826365</v>
      </c>
      <c r="AR163" s="13" t="n">
        <f aca="false">IF(Y163&lt;0,1,0)</f>
        <v>0</v>
      </c>
    </row>
    <row r="164" customFormat="false" ht="15" hidden="false" customHeight="false" outlineLevel="0" collapsed="false">
      <c r="A164" s="13" t="n">
        <v>139</v>
      </c>
      <c r="B164" s="18" t="n">
        <f aca="false">Shock_sd*Draws!B143</f>
        <v>48.7541243041086</v>
      </c>
      <c r="C164" s="18" t="n">
        <f aca="false">Persist_a*B164+Shock_sd*Draws!C143</f>
        <v>-17.8414695440097</v>
      </c>
      <c r="D164" s="18" t="n">
        <f aca="false">Persist_a*C164+Shock_sd*Draws!D143</f>
        <v>38.4506705081783</v>
      </c>
      <c r="E164" s="18" t="n">
        <f aca="false">Persist_a*D164+Shock_sd*Draws!E143</f>
        <v>34.2440918247762</v>
      </c>
      <c r="F164" s="18" t="n">
        <f aca="false">Persist_a*E164+Shock_sd*Draws!F143</f>
        <v>-11.3248033535223</v>
      </c>
      <c r="G164" s="18" t="n">
        <f aca="false">Persist_a*F164+Shock_sd*Draws!G143</f>
        <v>-24.4501222681478</v>
      </c>
      <c r="H164" s="18" t="n">
        <f aca="false">Persist_a*G164+Shock_sd*Draws!H143</f>
        <v>32.2371739217424</v>
      </c>
      <c r="I164" s="18" t="n">
        <f aca="false">Persist_a*H164+Shock_sd*Draws!I143</f>
        <v>-10.4487105027006</v>
      </c>
      <c r="J164" s="18" t="n">
        <f aca="false">Persist_a*I164+Shock_sd*Draws!J143</f>
        <v>-28.5331922723117</v>
      </c>
      <c r="K164" s="18" t="n">
        <f aca="false">Persist_a*J164+Shock_sd*Draws!K143</f>
        <v>-18.6778600329288</v>
      </c>
      <c r="L164" s="18" t="n">
        <f aca="false">Persist_a*K164+Shock_sd*Draws!L143</f>
        <v>26.3055423420019</v>
      </c>
      <c r="M164" s="18" t="n">
        <f aca="false">Persist_a*L164+Shock_sd*Draws!M143</f>
        <v>78.2855688752845</v>
      </c>
      <c r="N164" s="18" t="n">
        <f aca="false">0-(Draws!N143+Draws!Z143)</f>
        <v>0</v>
      </c>
      <c r="O164" s="18" t="n">
        <f aca="false">N164-(Draws!O143+Draws!AA143)</f>
        <v>0</v>
      </c>
      <c r="P164" s="18" t="n">
        <f aca="false">O164-(Draws!P143+Draws!AB143)</f>
        <v>0</v>
      </c>
      <c r="Q164" s="18" t="n">
        <f aca="false">P164-(Draws!Q143+Draws!AC143)</f>
        <v>0</v>
      </c>
      <c r="R164" s="18" t="n">
        <f aca="false">Q164-(Draws!R143+Draws!AD143)</f>
        <v>0</v>
      </c>
      <c r="S164" s="18" t="n">
        <f aca="false">R164-(Draws!S143+Draws!AE143)</f>
        <v>0</v>
      </c>
      <c r="T164" s="18" t="n">
        <f aca="false">S164-(Draws!T143+Draws!AF143)</f>
        <v>0</v>
      </c>
      <c r="U164" s="18" t="n">
        <f aca="false">T164-(Draws!U143+Draws!AG143)</f>
        <v>0</v>
      </c>
      <c r="V164" s="18" t="n">
        <f aca="false">U164-(Draws!V143+Draws!AH143)</f>
        <v>0</v>
      </c>
      <c r="W164" s="18" t="n">
        <f aca="false">V164-(Draws!W143+Draws!AI143)</f>
        <v>0</v>
      </c>
      <c r="X164" s="18" t="n">
        <f aca="false">W164-(Draws!X143+Draws!AJ143)</f>
        <v>0</v>
      </c>
      <c r="Y164" s="18" t="n">
        <f aca="false">X164-(Draws!Y143+Draws!AK143)</f>
        <v>0</v>
      </c>
      <c r="Z164" s="18" t="n">
        <f aca="false">0-(MAX(Draws!N143-Line_cap,0)+MAX(Draws!Z143-Line_cap,0))</f>
        <v>0</v>
      </c>
      <c r="AA164" s="18" t="n">
        <f aca="false">Z164-(MAX(Draws!O143-Line_cap,0)+MAX(Draws!AA143-Line_cap,0))</f>
        <v>0</v>
      </c>
      <c r="AB164" s="18" t="n">
        <f aca="false">AA164-(MAX(Draws!P143-Line_cap,0)+MAX(Draws!AB143-Line_cap,0))</f>
        <v>0</v>
      </c>
      <c r="AC164" s="18" t="n">
        <f aca="false">AB164-(MAX(Draws!Q143-Line_cap,0)+MAX(Draws!AC143-Line_cap,0))</f>
        <v>0</v>
      </c>
      <c r="AD164" s="18" t="n">
        <f aca="false">AC164-(MAX(Draws!R143-Line_cap,0)+MAX(Draws!AD143-Line_cap,0))</f>
        <v>0</v>
      </c>
      <c r="AE164" s="18" t="n">
        <f aca="false">AD164-(MAX(Draws!S143-Line_cap,0)+MAX(Draws!AE143-Line_cap,0))</f>
        <v>0</v>
      </c>
      <c r="AF164" s="18" t="n">
        <f aca="false">AE164-(MAX(Draws!T143-Line_cap,0)+MAX(Draws!AF143-Line_cap,0))</f>
        <v>0</v>
      </c>
      <c r="AG164" s="18" t="n">
        <f aca="false">AF164-(MAX(Draws!U143-Line_cap,0)+MAX(Draws!AG143-Line_cap,0))</f>
        <v>0</v>
      </c>
      <c r="AH164" s="18" t="n">
        <f aca="false">AG164-(MAX(Draws!V143-Line_cap,0)+MAX(Draws!AH143-Line_cap,0))</f>
        <v>0</v>
      </c>
      <c r="AI164" s="18" t="n">
        <f aca="false">AH164-(MAX(Draws!W143-Line_cap,0)+MAX(Draws!AI143-Line_cap,0))</f>
        <v>0</v>
      </c>
      <c r="AJ164" s="18" t="n">
        <f aca="false">AI164-(MAX(Draws!X143-Line_cap,0)+MAX(Draws!AJ143-Line_cap,0))</f>
        <v>0</v>
      </c>
      <c r="AK164" s="18" t="n">
        <f aca="false">AJ164-(MAX(Draws!Y143-Line_cap,0)+MAX(Draws!AK143-Line_cap,0))</f>
        <v>0</v>
      </c>
      <c r="AL164" s="18" t="n">
        <f aca="false">SUMPRODUCT(MIN($B$22:$M$22+B164:M164+N164:Y164))</f>
        <v>458.758049370217</v>
      </c>
      <c r="AM164" s="18" t="n">
        <f aca="false">SUMPRODUCT(MIN($B$22:$M$22+B164:M164))</f>
        <v>458.758049370217</v>
      </c>
      <c r="AN164" s="18" t="n">
        <f aca="false">SUMPRODUCT(MIN($B$22:$M$22+N164:Y164))</f>
        <v>481.950382357786</v>
      </c>
      <c r="AO164" s="18" t="n">
        <f aca="false">SUMPRODUCT(MIN($B$22:$M$22+B164:M164+Z164:AK164))</f>
        <v>458.758049370217</v>
      </c>
      <c r="AP164" s="18" t="n">
        <f aca="false">SUMPRODUCT(MIN($B$23:$M$23+B164:M164+N164:Y164))</f>
        <v>506.523794871001</v>
      </c>
      <c r="AQ164" s="18" t="n">
        <f aca="false">SUMPRODUCT(MIN($B$23:$M$23+B164:M164+Z164:AK164))</f>
        <v>506.523794871001</v>
      </c>
      <c r="AR164" s="13" t="n">
        <f aca="false">IF(Y164&lt;0,1,0)</f>
        <v>0</v>
      </c>
    </row>
    <row r="165" customFormat="false" ht="15" hidden="false" customHeight="false" outlineLevel="0" collapsed="false">
      <c r="A165" s="13" t="n">
        <v>140</v>
      </c>
      <c r="B165" s="18" t="n">
        <f aca="false">Shock_sd*Draws!B144</f>
        <v>-5.28794039720108</v>
      </c>
      <c r="C165" s="18" t="n">
        <f aca="false">Persist_a*B165+Shock_sd*Draws!C144</f>
        <v>-66.3799257840257</v>
      </c>
      <c r="D165" s="18" t="n">
        <f aca="false">Persist_a*C165+Shock_sd*Draws!D144</f>
        <v>-1.67292761796476</v>
      </c>
      <c r="E165" s="18" t="n">
        <f aca="false">Persist_a*D165+Shock_sd*Draws!E144</f>
        <v>-61.6884543235206</v>
      </c>
      <c r="F165" s="18" t="n">
        <f aca="false">Persist_a*E165+Shock_sd*Draws!F144</f>
        <v>-48.3552985517459</v>
      </c>
      <c r="G165" s="18" t="n">
        <f aca="false">Persist_a*F165+Shock_sd*Draws!G144</f>
        <v>-29.1139340306671</v>
      </c>
      <c r="H165" s="18" t="n">
        <f aca="false">Persist_a*G165+Shock_sd*Draws!H144</f>
        <v>89.3142895624361</v>
      </c>
      <c r="I165" s="18" t="n">
        <f aca="false">Persist_a*H165+Shock_sd*Draws!I144</f>
        <v>21.9521551544837</v>
      </c>
      <c r="J165" s="18" t="n">
        <f aca="false">Persist_a*I165+Shock_sd*Draws!J144</f>
        <v>-3.43057360199168</v>
      </c>
      <c r="K165" s="18" t="n">
        <f aca="false">Persist_a*J165+Shock_sd*Draws!K144</f>
        <v>39.5334362168708</v>
      </c>
      <c r="L165" s="18" t="n">
        <f aca="false">Persist_a*K165+Shock_sd*Draws!L144</f>
        <v>28.4304786215787</v>
      </c>
      <c r="M165" s="18" t="n">
        <f aca="false">Persist_a*L165+Shock_sd*Draws!M144</f>
        <v>-25.6288895770932</v>
      </c>
      <c r="N165" s="18" t="n">
        <f aca="false">0-(Draws!N144+Draws!Z144)</f>
        <v>0</v>
      </c>
      <c r="O165" s="18" t="n">
        <f aca="false">N165-(Draws!O144+Draws!AA144)</f>
        <v>0</v>
      </c>
      <c r="P165" s="18" t="n">
        <f aca="false">O165-(Draws!P144+Draws!AB144)</f>
        <v>0</v>
      </c>
      <c r="Q165" s="18" t="n">
        <f aca="false">P165-(Draws!Q144+Draws!AC144)</f>
        <v>0</v>
      </c>
      <c r="R165" s="18" t="n">
        <f aca="false">Q165-(Draws!R144+Draws!AD144)</f>
        <v>0</v>
      </c>
      <c r="S165" s="18" t="n">
        <f aca="false">R165-(Draws!S144+Draws!AE144)</f>
        <v>0</v>
      </c>
      <c r="T165" s="18" t="n">
        <f aca="false">S165-(Draws!T144+Draws!AF144)</f>
        <v>0</v>
      </c>
      <c r="U165" s="18" t="n">
        <f aca="false">T165-(Draws!U144+Draws!AG144)</f>
        <v>0</v>
      </c>
      <c r="V165" s="18" t="n">
        <f aca="false">U165-(Draws!V144+Draws!AH144)</f>
        <v>0</v>
      </c>
      <c r="W165" s="18" t="n">
        <f aca="false">V165-(Draws!W144+Draws!AI144)</f>
        <v>0</v>
      </c>
      <c r="X165" s="18" t="n">
        <f aca="false">W165-(Draws!X144+Draws!AJ144)</f>
        <v>0</v>
      </c>
      <c r="Y165" s="18" t="n">
        <f aca="false">X165-(Draws!Y144+Draws!AK144)</f>
        <v>0</v>
      </c>
      <c r="Z165" s="18" t="n">
        <f aca="false">0-(MAX(Draws!N144-Line_cap,0)+MAX(Draws!Z144-Line_cap,0))</f>
        <v>0</v>
      </c>
      <c r="AA165" s="18" t="n">
        <f aca="false">Z165-(MAX(Draws!O144-Line_cap,0)+MAX(Draws!AA144-Line_cap,0))</f>
        <v>0</v>
      </c>
      <c r="AB165" s="18" t="n">
        <f aca="false">AA165-(MAX(Draws!P144-Line_cap,0)+MAX(Draws!AB144-Line_cap,0))</f>
        <v>0</v>
      </c>
      <c r="AC165" s="18" t="n">
        <f aca="false">AB165-(MAX(Draws!Q144-Line_cap,0)+MAX(Draws!AC144-Line_cap,0))</f>
        <v>0</v>
      </c>
      <c r="AD165" s="18" t="n">
        <f aca="false">AC165-(MAX(Draws!R144-Line_cap,0)+MAX(Draws!AD144-Line_cap,0))</f>
        <v>0</v>
      </c>
      <c r="AE165" s="18" t="n">
        <f aca="false">AD165-(MAX(Draws!S144-Line_cap,0)+MAX(Draws!AE144-Line_cap,0))</f>
        <v>0</v>
      </c>
      <c r="AF165" s="18" t="n">
        <f aca="false">AE165-(MAX(Draws!T144-Line_cap,0)+MAX(Draws!AF144-Line_cap,0))</f>
        <v>0</v>
      </c>
      <c r="AG165" s="18" t="n">
        <f aca="false">AF165-(MAX(Draws!U144-Line_cap,0)+MAX(Draws!AG144-Line_cap,0))</f>
        <v>0</v>
      </c>
      <c r="AH165" s="18" t="n">
        <f aca="false">AG165-(MAX(Draws!V144-Line_cap,0)+MAX(Draws!AH144-Line_cap,0))</f>
        <v>0</v>
      </c>
      <c r="AI165" s="18" t="n">
        <f aca="false">AH165-(MAX(Draws!W144-Line_cap,0)+MAX(Draws!AI144-Line_cap,0))</f>
        <v>0</v>
      </c>
      <c r="AJ165" s="18" t="n">
        <f aca="false">AI165-(MAX(Draws!X144-Line_cap,0)+MAX(Draws!AJ144-Line_cap,0))</f>
        <v>0</v>
      </c>
      <c r="AK165" s="18" t="n">
        <f aca="false">AJ165-(MAX(Draws!Y144-Line_cap,0)+MAX(Draws!AK144-Line_cap,0))</f>
        <v>0</v>
      </c>
      <c r="AL165" s="18" t="n">
        <f aca="false">SUMPRODUCT(MIN($B$22:$M$22+B165:M165+N165:Y165))</f>
        <v>437.173745504636</v>
      </c>
      <c r="AM165" s="18" t="n">
        <f aca="false">SUMPRODUCT(MIN($B$22:$M$22+B165:M165))</f>
        <v>437.173745504636</v>
      </c>
      <c r="AN165" s="18" t="n">
        <f aca="false">SUMPRODUCT(MIN($B$22:$M$22+N165:Y165))</f>
        <v>481.950382357786</v>
      </c>
      <c r="AO165" s="18" t="n">
        <f aca="false">SUMPRODUCT(MIN($B$22:$M$22+B165:M165+Z165:AK165))</f>
        <v>437.173745504636</v>
      </c>
      <c r="AP165" s="18" t="n">
        <f aca="false">SUMPRODUCT(MIN($B$23:$M$23+B165:M165+N165:Y165))</f>
        <v>478.062033017999</v>
      </c>
      <c r="AQ165" s="18" t="n">
        <f aca="false">SUMPRODUCT(MIN($B$23:$M$23+B165:M165+Z165:AK165))</f>
        <v>478.062033017999</v>
      </c>
      <c r="AR165" s="13" t="n">
        <f aca="false">IF(Y165&lt;0,1,0)</f>
        <v>0</v>
      </c>
    </row>
    <row r="166" customFormat="false" ht="15" hidden="false" customHeight="false" outlineLevel="0" collapsed="false">
      <c r="A166" s="13" t="n">
        <v>141</v>
      </c>
      <c r="B166" s="18" t="n">
        <f aca="false">Shock_sd*Draws!B145</f>
        <v>-49.0773555265207</v>
      </c>
      <c r="C166" s="18" t="n">
        <f aca="false">Persist_a*B166+Shock_sd*Draws!C145</f>
        <v>-47.639823510315</v>
      </c>
      <c r="D166" s="18" t="n">
        <f aca="false">Persist_a*C166+Shock_sd*Draws!D145</f>
        <v>-12.1760147300502</v>
      </c>
      <c r="E166" s="18" t="n">
        <f aca="false">Persist_a*D166+Shock_sd*Draws!E145</f>
        <v>-42.1088665214726</v>
      </c>
      <c r="F166" s="18" t="n">
        <f aca="false">Persist_a*E166+Shock_sd*Draws!F145</f>
        <v>18.1642908440639</v>
      </c>
      <c r="G166" s="18" t="n">
        <f aca="false">Persist_a*F166+Shock_sd*Draws!G145</f>
        <v>-63.8452717741403</v>
      </c>
      <c r="H166" s="18" t="n">
        <f aca="false">Persist_a*G166+Shock_sd*Draws!H145</f>
        <v>-100.399281025872</v>
      </c>
      <c r="I166" s="18" t="n">
        <f aca="false">Persist_a*H166+Shock_sd*Draws!I145</f>
        <v>-70.7918826740027</v>
      </c>
      <c r="J166" s="18" t="n">
        <f aca="false">Persist_a*I166+Shock_sd*Draws!J145</f>
        <v>-187.617114731249</v>
      </c>
      <c r="K166" s="18" t="n">
        <f aca="false">Persist_a*J166+Shock_sd*Draws!K145</f>
        <v>-58.7794970799209</v>
      </c>
      <c r="L166" s="18" t="n">
        <f aca="false">Persist_a*K166+Shock_sd*Draws!L145</f>
        <v>-86.9616262223324</v>
      </c>
      <c r="M166" s="18" t="n">
        <f aca="false">Persist_a*L166+Shock_sd*Draws!M145</f>
        <v>-57.607536876754</v>
      </c>
      <c r="N166" s="18" t="n">
        <f aca="false">0-(Draws!N145+Draws!Z145)</f>
        <v>0</v>
      </c>
      <c r="O166" s="18" t="n">
        <f aca="false">N166-(Draws!O145+Draws!AA145)</f>
        <v>0</v>
      </c>
      <c r="P166" s="18" t="n">
        <f aca="false">O166-(Draws!P145+Draws!AB145)</f>
        <v>0</v>
      </c>
      <c r="Q166" s="18" t="n">
        <f aca="false">P166-(Draws!Q145+Draws!AC145)</f>
        <v>0</v>
      </c>
      <c r="R166" s="18" t="n">
        <f aca="false">Q166-(Draws!R145+Draws!AD145)</f>
        <v>0</v>
      </c>
      <c r="S166" s="18" t="n">
        <f aca="false">R166-(Draws!S145+Draws!AE145)</f>
        <v>0</v>
      </c>
      <c r="T166" s="18" t="n">
        <f aca="false">S166-(Draws!T145+Draws!AF145)</f>
        <v>0</v>
      </c>
      <c r="U166" s="18" t="n">
        <f aca="false">T166-(Draws!U145+Draws!AG145)</f>
        <v>0</v>
      </c>
      <c r="V166" s="18" t="n">
        <f aca="false">U166-(Draws!V145+Draws!AH145)</f>
        <v>0</v>
      </c>
      <c r="W166" s="18" t="n">
        <f aca="false">V166-(Draws!W145+Draws!AI145)</f>
        <v>0</v>
      </c>
      <c r="X166" s="18" t="n">
        <f aca="false">W166-(Draws!X145+Draws!AJ145)</f>
        <v>0</v>
      </c>
      <c r="Y166" s="18" t="n">
        <f aca="false">X166-(Draws!Y145+Draws!AK145)</f>
        <v>0</v>
      </c>
      <c r="Z166" s="18" t="n">
        <f aca="false">0-(MAX(Draws!N145-Line_cap,0)+MAX(Draws!Z145-Line_cap,0))</f>
        <v>0</v>
      </c>
      <c r="AA166" s="18" t="n">
        <f aca="false">Z166-(MAX(Draws!O145-Line_cap,0)+MAX(Draws!AA145-Line_cap,0))</f>
        <v>0</v>
      </c>
      <c r="AB166" s="18" t="n">
        <f aca="false">AA166-(MAX(Draws!P145-Line_cap,0)+MAX(Draws!AB145-Line_cap,0))</f>
        <v>0</v>
      </c>
      <c r="AC166" s="18" t="n">
        <f aca="false">AB166-(MAX(Draws!Q145-Line_cap,0)+MAX(Draws!AC145-Line_cap,0))</f>
        <v>0</v>
      </c>
      <c r="AD166" s="18" t="n">
        <f aca="false">AC166-(MAX(Draws!R145-Line_cap,0)+MAX(Draws!AD145-Line_cap,0))</f>
        <v>0</v>
      </c>
      <c r="AE166" s="18" t="n">
        <f aca="false">AD166-(MAX(Draws!S145-Line_cap,0)+MAX(Draws!AE145-Line_cap,0))</f>
        <v>0</v>
      </c>
      <c r="AF166" s="18" t="n">
        <f aca="false">AE166-(MAX(Draws!T145-Line_cap,0)+MAX(Draws!AF145-Line_cap,0))</f>
        <v>0</v>
      </c>
      <c r="AG166" s="18" t="n">
        <f aca="false">AF166-(MAX(Draws!U145-Line_cap,0)+MAX(Draws!AG145-Line_cap,0))</f>
        <v>0</v>
      </c>
      <c r="AH166" s="18" t="n">
        <f aca="false">AG166-(MAX(Draws!V145-Line_cap,0)+MAX(Draws!AH145-Line_cap,0))</f>
        <v>0</v>
      </c>
      <c r="AI166" s="18" t="n">
        <f aca="false">AH166-(MAX(Draws!W145-Line_cap,0)+MAX(Draws!AI145-Line_cap,0))</f>
        <v>0</v>
      </c>
      <c r="AJ166" s="18" t="n">
        <f aca="false">AI166-(MAX(Draws!X145-Line_cap,0)+MAX(Draws!AJ145-Line_cap,0))</f>
        <v>0</v>
      </c>
      <c r="AK166" s="18" t="n">
        <f aca="false">AJ166-(MAX(Draws!Y145-Line_cap,0)+MAX(Draws!AK145-Line_cap,0))</f>
        <v>0</v>
      </c>
      <c r="AL166" s="18" t="n">
        <f aca="false">SUMPRODUCT(MIN($B$22:$M$22+B166:M166+N166:Y166))</f>
        <v>300.580666686147</v>
      </c>
      <c r="AM166" s="18" t="n">
        <f aca="false">SUMPRODUCT(MIN($B$22:$M$22+B166:M166))</f>
        <v>300.580666686147</v>
      </c>
      <c r="AN166" s="18" t="n">
        <f aca="false">SUMPRODUCT(MIN($B$22:$M$22+N166:Y166))</f>
        <v>481.950382357786</v>
      </c>
      <c r="AO166" s="18" t="n">
        <f aca="false">SUMPRODUCT(MIN($B$22:$M$22+B166:M166+Z166:AK166))</f>
        <v>300.580666686147</v>
      </c>
      <c r="AP166" s="18" t="n">
        <f aca="false">SUMPRODUCT(MIN($B$23:$M$23+B166:M166+N166:Y166))</f>
        <v>349.823993850368</v>
      </c>
      <c r="AQ166" s="18" t="n">
        <f aca="false">SUMPRODUCT(MIN($B$23:$M$23+B166:M166+Z166:AK166))</f>
        <v>349.823993850368</v>
      </c>
      <c r="AR166" s="13" t="n">
        <f aca="false">IF(Y166&lt;0,1,0)</f>
        <v>0</v>
      </c>
    </row>
    <row r="167" customFormat="false" ht="15" hidden="false" customHeight="false" outlineLevel="0" collapsed="false">
      <c r="A167" s="13" t="n">
        <v>142</v>
      </c>
      <c r="B167" s="18" t="n">
        <f aca="false">Shock_sd*Draws!B146</f>
        <v>45.987554461192</v>
      </c>
      <c r="C167" s="18" t="n">
        <f aca="false">Persist_a*B167+Shock_sd*Draws!C146</f>
        <v>-13.4330548130405</v>
      </c>
      <c r="D167" s="18" t="n">
        <f aca="false">Persist_a*C167+Shock_sd*Draws!D146</f>
        <v>-82.3619728403308</v>
      </c>
      <c r="E167" s="18" t="n">
        <f aca="false">Persist_a*D167+Shock_sd*Draws!E146</f>
        <v>-24.5156807968924</v>
      </c>
      <c r="F167" s="18" t="n">
        <f aca="false">Persist_a*E167+Shock_sd*Draws!F146</f>
        <v>-11.1887581626731</v>
      </c>
      <c r="G167" s="18" t="n">
        <f aca="false">Persist_a*F167+Shock_sd*Draws!G146</f>
        <v>-91.2848394126655</v>
      </c>
      <c r="H167" s="18" t="n">
        <f aca="false">Persist_a*G167+Shock_sd*Draws!H146</f>
        <v>-56.3228469998148</v>
      </c>
      <c r="I167" s="18" t="n">
        <f aca="false">Persist_a*H167+Shock_sd*Draws!I146</f>
        <v>-65.4654213162439</v>
      </c>
      <c r="J167" s="18" t="n">
        <f aca="false">Persist_a*I167+Shock_sd*Draws!J146</f>
        <v>-61.3282761526448</v>
      </c>
      <c r="K167" s="18" t="n">
        <f aca="false">Persist_a*J167+Shock_sd*Draws!K146</f>
        <v>14.3540387408612</v>
      </c>
      <c r="L167" s="18" t="n">
        <f aca="false">Persist_a*K167+Shock_sd*Draws!L146</f>
        <v>29.9579223789421</v>
      </c>
      <c r="M167" s="18" t="n">
        <f aca="false">Persist_a*L167+Shock_sd*Draws!M146</f>
        <v>26.9224292464544</v>
      </c>
      <c r="N167" s="18" t="n">
        <f aca="false">0-(Draws!N146+Draws!Z146)</f>
        <v>0</v>
      </c>
      <c r="O167" s="18" t="n">
        <f aca="false">N167-(Draws!O146+Draws!AA146)</f>
        <v>0</v>
      </c>
      <c r="P167" s="18" t="n">
        <f aca="false">O167-(Draws!P146+Draws!AB146)</f>
        <v>0</v>
      </c>
      <c r="Q167" s="18" t="n">
        <f aca="false">P167-(Draws!Q146+Draws!AC146)</f>
        <v>0</v>
      </c>
      <c r="R167" s="18" t="n">
        <f aca="false">Q167-(Draws!R146+Draws!AD146)</f>
        <v>0</v>
      </c>
      <c r="S167" s="18" t="n">
        <f aca="false">R167-(Draws!S146+Draws!AE146)</f>
        <v>0</v>
      </c>
      <c r="T167" s="18" t="n">
        <f aca="false">S167-(Draws!T146+Draws!AF146)</f>
        <v>-89.0056095282121</v>
      </c>
      <c r="U167" s="18" t="n">
        <f aca="false">T167-(Draws!U146+Draws!AG146)</f>
        <v>-89.0056095282121</v>
      </c>
      <c r="V167" s="18" t="n">
        <f aca="false">U167-(Draws!V146+Draws!AH146)</f>
        <v>-89.0056095282121</v>
      </c>
      <c r="W167" s="18" t="n">
        <f aca="false">V167-(Draws!W146+Draws!AI146)</f>
        <v>-89.0056095282121</v>
      </c>
      <c r="X167" s="18" t="n">
        <f aca="false">W167-(Draws!X146+Draws!AJ146)</f>
        <v>-89.0056095282121</v>
      </c>
      <c r="Y167" s="18" t="n">
        <f aca="false">X167-(Draws!Y146+Draws!AK146)</f>
        <v>-89.0056095282121</v>
      </c>
      <c r="Z167" s="18" t="n">
        <f aca="false">0-(MAX(Draws!N146-Line_cap,0)+MAX(Draws!Z146-Line_cap,0))</f>
        <v>0</v>
      </c>
      <c r="AA167" s="18" t="n">
        <f aca="false">Z167-(MAX(Draws!O146-Line_cap,0)+MAX(Draws!AA146-Line_cap,0))</f>
        <v>0</v>
      </c>
      <c r="AB167" s="18" t="n">
        <f aca="false">AA167-(MAX(Draws!P146-Line_cap,0)+MAX(Draws!AB146-Line_cap,0))</f>
        <v>0</v>
      </c>
      <c r="AC167" s="18" t="n">
        <f aca="false">AB167-(MAX(Draws!Q146-Line_cap,0)+MAX(Draws!AC146-Line_cap,0))</f>
        <v>0</v>
      </c>
      <c r="AD167" s="18" t="n">
        <f aca="false">AC167-(MAX(Draws!R146-Line_cap,0)+MAX(Draws!AD146-Line_cap,0))</f>
        <v>0</v>
      </c>
      <c r="AE167" s="18" t="n">
        <f aca="false">AD167-(MAX(Draws!S146-Line_cap,0)+MAX(Draws!AE146-Line_cap,0))</f>
        <v>0</v>
      </c>
      <c r="AF167" s="18" t="n">
        <f aca="false">AE167-(MAX(Draws!T146-Line_cap,0)+MAX(Draws!AF146-Line_cap,0))</f>
        <v>0</v>
      </c>
      <c r="AG167" s="18" t="n">
        <f aca="false">AF167-(MAX(Draws!U146-Line_cap,0)+MAX(Draws!AG146-Line_cap,0))</f>
        <v>0</v>
      </c>
      <c r="AH167" s="18" t="n">
        <f aca="false">AG167-(MAX(Draws!V146-Line_cap,0)+MAX(Draws!AH146-Line_cap,0))</f>
        <v>0</v>
      </c>
      <c r="AI167" s="18" t="n">
        <f aca="false">AH167-(MAX(Draws!W146-Line_cap,0)+MAX(Draws!AI146-Line_cap,0))</f>
        <v>0</v>
      </c>
      <c r="AJ167" s="18" t="n">
        <f aca="false">AI167-(MAX(Draws!X146-Line_cap,0)+MAX(Draws!AJ146-Line_cap,0))</f>
        <v>0</v>
      </c>
      <c r="AK167" s="18" t="n">
        <f aca="false">AJ167-(MAX(Draws!Y146-Line_cap,0)+MAX(Draws!AK146-Line_cap,0))</f>
        <v>0</v>
      </c>
      <c r="AL167" s="18" t="n">
        <f aca="false">SUMPRODUCT(MIN($B$22:$M$22+B167:M167+N167:Y167))</f>
        <v>329.383022553463</v>
      </c>
      <c r="AM167" s="18" t="n">
        <f aca="false">SUMPRODUCT(MIN($B$22:$M$22+B167:M167))</f>
        <v>391.9233322257</v>
      </c>
      <c r="AN167" s="18" t="n">
        <f aca="false">SUMPRODUCT(MIN($B$22:$M$22+N167:Y167))</f>
        <v>392.944772829574</v>
      </c>
      <c r="AO167" s="18" t="n">
        <f aca="false">SUMPRODUCT(MIN($B$22:$M$22+B167:M167+Z167:AK167))</f>
        <v>391.9233322257</v>
      </c>
      <c r="AP167" s="18" t="n">
        <f aca="false">SUMPRODUCT(MIN($B$23:$M$23+B167:M167+N167:Y167))</f>
        <v>378.983022553463</v>
      </c>
      <c r="AQ167" s="18" t="n">
        <f aca="false">SUMPRODUCT(MIN($B$23:$M$23+B167:M167+Z167:AK167))</f>
        <v>439.689077726484</v>
      </c>
      <c r="AR167" s="13" t="n">
        <f aca="false">IF(Y167&lt;0,1,0)</f>
        <v>1</v>
      </c>
    </row>
    <row r="168" customFormat="false" ht="15" hidden="false" customHeight="false" outlineLevel="0" collapsed="false">
      <c r="A168" s="13" t="n">
        <v>143</v>
      </c>
      <c r="B168" s="18" t="n">
        <f aca="false">Shock_sd*Draws!B147</f>
        <v>13.7724123673462</v>
      </c>
      <c r="C168" s="18" t="n">
        <f aca="false">Persist_a*B168+Shock_sd*Draws!C147</f>
        <v>43.2457129299348</v>
      </c>
      <c r="D168" s="18" t="n">
        <f aca="false">Persist_a*C168+Shock_sd*Draws!D147</f>
        <v>-59.1496732928352</v>
      </c>
      <c r="E168" s="18" t="n">
        <f aca="false">Persist_a*D168+Shock_sd*Draws!E147</f>
        <v>-7.13380827458171</v>
      </c>
      <c r="F168" s="18" t="n">
        <f aca="false">Persist_a*E168+Shock_sd*Draws!F147</f>
        <v>-100.337574032466</v>
      </c>
      <c r="G168" s="18" t="n">
        <f aca="false">Persist_a*F168+Shock_sd*Draws!G147</f>
        <v>-38.5418293695642</v>
      </c>
      <c r="H168" s="18" t="n">
        <f aca="false">Persist_a*G168+Shock_sd*Draws!H147</f>
        <v>-93.0238656569773</v>
      </c>
      <c r="I168" s="18" t="n">
        <f aca="false">Persist_a*H168+Shock_sd*Draws!I147</f>
        <v>-37.2900470358188</v>
      </c>
      <c r="J168" s="18" t="n">
        <f aca="false">Persist_a*I168+Shock_sd*Draws!J147</f>
        <v>35.4078298804473</v>
      </c>
      <c r="K168" s="18" t="n">
        <f aca="false">Persist_a*J168+Shock_sd*Draws!K147</f>
        <v>-3.00007624634551</v>
      </c>
      <c r="L168" s="18" t="n">
        <f aca="false">Persist_a*K168+Shock_sd*Draws!L147</f>
        <v>80.2409899130884</v>
      </c>
      <c r="M168" s="18" t="n">
        <f aca="false">Persist_a*L168+Shock_sd*Draws!M147</f>
        <v>91.3347804836983</v>
      </c>
      <c r="N168" s="18" t="n">
        <f aca="false">0-(Draws!N147+Draws!Z147)</f>
        <v>0</v>
      </c>
      <c r="O168" s="18" t="n">
        <f aca="false">N168-(Draws!O147+Draws!AA147)</f>
        <v>0</v>
      </c>
      <c r="P168" s="18" t="n">
        <f aca="false">O168-(Draws!P147+Draws!AB147)</f>
        <v>0</v>
      </c>
      <c r="Q168" s="18" t="n">
        <f aca="false">P168-(Draws!Q147+Draws!AC147)</f>
        <v>0</v>
      </c>
      <c r="R168" s="18" t="n">
        <f aca="false">Q168-(Draws!R147+Draws!AD147)</f>
        <v>0</v>
      </c>
      <c r="S168" s="18" t="n">
        <f aca="false">R168-(Draws!S147+Draws!AE147)</f>
        <v>0</v>
      </c>
      <c r="T168" s="18" t="n">
        <f aca="false">S168-(Draws!T147+Draws!AF147)</f>
        <v>0</v>
      </c>
      <c r="U168" s="18" t="n">
        <f aca="false">T168-(Draws!U147+Draws!AG147)</f>
        <v>0</v>
      </c>
      <c r="V168" s="18" t="n">
        <f aca="false">U168-(Draws!V147+Draws!AH147)</f>
        <v>0</v>
      </c>
      <c r="W168" s="18" t="n">
        <f aca="false">V168-(Draws!W147+Draws!AI147)</f>
        <v>0</v>
      </c>
      <c r="X168" s="18" t="n">
        <f aca="false">W168-(Draws!X147+Draws!AJ147)</f>
        <v>0</v>
      </c>
      <c r="Y168" s="18" t="n">
        <f aca="false">X168-(Draws!Y147+Draws!AK147)</f>
        <v>0</v>
      </c>
      <c r="Z168" s="18" t="n">
        <f aca="false">0-(MAX(Draws!N147-Line_cap,0)+MAX(Draws!Z147-Line_cap,0))</f>
        <v>0</v>
      </c>
      <c r="AA168" s="18" t="n">
        <f aca="false">Z168-(MAX(Draws!O147-Line_cap,0)+MAX(Draws!AA147-Line_cap,0))</f>
        <v>0</v>
      </c>
      <c r="AB168" s="18" t="n">
        <f aca="false">AA168-(MAX(Draws!P147-Line_cap,0)+MAX(Draws!AB147-Line_cap,0))</f>
        <v>0</v>
      </c>
      <c r="AC168" s="18" t="n">
        <f aca="false">AB168-(MAX(Draws!Q147-Line_cap,0)+MAX(Draws!AC147-Line_cap,0))</f>
        <v>0</v>
      </c>
      <c r="AD168" s="18" t="n">
        <f aca="false">AC168-(MAX(Draws!R147-Line_cap,0)+MAX(Draws!AD147-Line_cap,0))</f>
        <v>0</v>
      </c>
      <c r="AE168" s="18" t="n">
        <f aca="false">AD168-(MAX(Draws!S147-Line_cap,0)+MAX(Draws!AE147-Line_cap,0))</f>
        <v>0</v>
      </c>
      <c r="AF168" s="18" t="n">
        <f aca="false">AE168-(MAX(Draws!T147-Line_cap,0)+MAX(Draws!AF147-Line_cap,0))</f>
        <v>0</v>
      </c>
      <c r="AG168" s="18" t="n">
        <f aca="false">AF168-(MAX(Draws!U147-Line_cap,0)+MAX(Draws!AG147-Line_cap,0))</f>
        <v>0</v>
      </c>
      <c r="AH168" s="18" t="n">
        <f aca="false">AG168-(MAX(Draws!V147-Line_cap,0)+MAX(Draws!AH147-Line_cap,0))</f>
        <v>0</v>
      </c>
      <c r="AI168" s="18" t="n">
        <f aca="false">AH168-(MAX(Draws!W147-Line_cap,0)+MAX(Draws!AI147-Line_cap,0))</f>
        <v>0</v>
      </c>
      <c r="AJ168" s="18" t="n">
        <f aca="false">AI168-(MAX(Draws!X147-Line_cap,0)+MAX(Draws!AJ147-Line_cap,0))</f>
        <v>0</v>
      </c>
      <c r="AK168" s="18" t="n">
        <f aca="false">AJ168-(MAX(Draws!Y147-Line_cap,0)+MAX(Draws!AK147-Line_cap,0))</f>
        <v>0</v>
      </c>
      <c r="AL168" s="18" t="n">
        <f aca="false">SUMPRODUCT(MIN($B$22:$M$22+B168:M168+N168:Y168))</f>
        <v>388.159607115224</v>
      </c>
      <c r="AM168" s="18" t="n">
        <f aca="false">SUMPRODUCT(MIN($B$22:$M$22+B168:M168))</f>
        <v>388.159607115224</v>
      </c>
      <c r="AN168" s="18" t="n">
        <f aca="false">SUMPRODUCT(MIN($B$22:$M$22+N168:Y168))</f>
        <v>481.950382357786</v>
      </c>
      <c r="AO168" s="18" t="n">
        <f aca="false">SUMPRODUCT(MIN($B$22:$M$22+B168:M168+Z168:AK168))</f>
        <v>388.159607115224</v>
      </c>
      <c r="AP168" s="18" t="n">
        <f aca="false">SUMPRODUCT(MIN($B$23:$M$23+B168:M168+N168:Y168))</f>
        <v>433.264340968388</v>
      </c>
      <c r="AQ168" s="18" t="n">
        <f aca="false">SUMPRODUCT(MIN($B$23:$M$23+B168:M168+Z168:AK168))</f>
        <v>433.264340968388</v>
      </c>
      <c r="AR168" s="13" t="n">
        <f aca="false">IF(Y168&lt;0,1,0)</f>
        <v>0</v>
      </c>
    </row>
    <row r="169" customFormat="false" ht="15" hidden="false" customHeight="false" outlineLevel="0" collapsed="false">
      <c r="A169" s="13" t="n">
        <v>144</v>
      </c>
      <c r="B169" s="18" t="n">
        <f aca="false">Shock_sd*Draws!B148</f>
        <v>-105.759676762798</v>
      </c>
      <c r="C169" s="18" t="n">
        <f aca="false">Persist_a*B169+Shock_sd*Draws!C148</f>
        <v>-5.00034243771451</v>
      </c>
      <c r="D169" s="18" t="n">
        <f aca="false">Persist_a*C169+Shock_sd*Draws!D148</f>
        <v>50.443582462228</v>
      </c>
      <c r="E169" s="18" t="n">
        <f aca="false">Persist_a*D169+Shock_sd*Draws!E148</f>
        <v>37.3973876828373</v>
      </c>
      <c r="F169" s="18" t="n">
        <f aca="false">Persist_a*E169+Shock_sd*Draws!F148</f>
        <v>23.7745146610069</v>
      </c>
      <c r="G169" s="18" t="n">
        <f aca="false">Persist_a*F169+Shock_sd*Draws!G148</f>
        <v>8.94191462104936</v>
      </c>
      <c r="H169" s="18" t="n">
        <f aca="false">Persist_a*G169+Shock_sd*Draws!H148</f>
        <v>36.1233785884209</v>
      </c>
      <c r="I169" s="18" t="n">
        <f aca="false">Persist_a*H169+Shock_sd*Draws!I148</f>
        <v>34.271583892329</v>
      </c>
      <c r="J169" s="18" t="n">
        <f aca="false">Persist_a*I169+Shock_sd*Draws!J148</f>
        <v>61.9741252312855</v>
      </c>
      <c r="K169" s="18" t="n">
        <f aca="false">Persist_a*J169+Shock_sd*Draws!K148</f>
        <v>50.0680108702301</v>
      </c>
      <c r="L169" s="18" t="n">
        <f aca="false">Persist_a*K169+Shock_sd*Draws!L148</f>
        <v>-35.5709787467996</v>
      </c>
      <c r="M169" s="18" t="n">
        <f aca="false">Persist_a*L169+Shock_sd*Draws!M148</f>
        <v>7.57559184445533</v>
      </c>
      <c r="N169" s="18" t="n">
        <f aca="false">0-(Draws!N148+Draws!Z148)</f>
        <v>0</v>
      </c>
      <c r="O169" s="18" t="n">
        <f aca="false">N169-(Draws!O148+Draws!AA148)</f>
        <v>0</v>
      </c>
      <c r="P169" s="18" t="n">
        <f aca="false">O169-(Draws!P148+Draws!AB148)</f>
        <v>0</v>
      </c>
      <c r="Q169" s="18" t="n">
        <f aca="false">P169-(Draws!Q148+Draws!AC148)</f>
        <v>0</v>
      </c>
      <c r="R169" s="18" t="n">
        <f aca="false">Q169-(Draws!R148+Draws!AD148)</f>
        <v>0</v>
      </c>
      <c r="S169" s="18" t="n">
        <f aca="false">R169-(Draws!S148+Draws!AE148)</f>
        <v>0</v>
      </c>
      <c r="T169" s="18" t="n">
        <f aca="false">S169-(Draws!T148+Draws!AF148)</f>
        <v>0</v>
      </c>
      <c r="U169" s="18" t="n">
        <f aca="false">T169-(Draws!U148+Draws!AG148)</f>
        <v>0</v>
      </c>
      <c r="V169" s="18" t="n">
        <f aca="false">U169-(Draws!V148+Draws!AH148)</f>
        <v>0</v>
      </c>
      <c r="W169" s="18" t="n">
        <f aca="false">V169-(Draws!W148+Draws!AI148)</f>
        <v>0</v>
      </c>
      <c r="X169" s="18" t="n">
        <f aca="false">W169-(Draws!X148+Draws!AJ148)</f>
        <v>0</v>
      </c>
      <c r="Y169" s="18" t="n">
        <f aca="false">X169-(Draws!Y148+Draws!AK148)</f>
        <v>0</v>
      </c>
      <c r="Z169" s="18" t="n">
        <f aca="false">0-(MAX(Draws!N148-Line_cap,0)+MAX(Draws!Z148-Line_cap,0))</f>
        <v>0</v>
      </c>
      <c r="AA169" s="18" t="n">
        <f aca="false">Z169-(MAX(Draws!O148-Line_cap,0)+MAX(Draws!AA148-Line_cap,0))</f>
        <v>0</v>
      </c>
      <c r="AB169" s="18" t="n">
        <f aca="false">AA169-(MAX(Draws!P148-Line_cap,0)+MAX(Draws!AB148-Line_cap,0))</f>
        <v>0</v>
      </c>
      <c r="AC169" s="18" t="n">
        <f aca="false">AB169-(MAX(Draws!Q148-Line_cap,0)+MAX(Draws!AC148-Line_cap,0))</f>
        <v>0</v>
      </c>
      <c r="AD169" s="18" t="n">
        <f aca="false">AC169-(MAX(Draws!R148-Line_cap,0)+MAX(Draws!AD148-Line_cap,0))</f>
        <v>0</v>
      </c>
      <c r="AE169" s="18" t="n">
        <f aca="false">AD169-(MAX(Draws!S148-Line_cap,0)+MAX(Draws!AE148-Line_cap,0))</f>
        <v>0</v>
      </c>
      <c r="AF169" s="18" t="n">
        <f aca="false">AE169-(MAX(Draws!T148-Line_cap,0)+MAX(Draws!AF148-Line_cap,0))</f>
        <v>0</v>
      </c>
      <c r="AG169" s="18" t="n">
        <f aca="false">AF169-(MAX(Draws!U148-Line_cap,0)+MAX(Draws!AG148-Line_cap,0))</f>
        <v>0</v>
      </c>
      <c r="AH169" s="18" t="n">
        <f aca="false">AG169-(MAX(Draws!V148-Line_cap,0)+MAX(Draws!AH148-Line_cap,0))</f>
        <v>0</v>
      </c>
      <c r="AI169" s="18" t="n">
        <f aca="false">AH169-(MAX(Draws!W148-Line_cap,0)+MAX(Draws!AI148-Line_cap,0))</f>
        <v>0</v>
      </c>
      <c r="AJ169" s="18" t="n">
        <f aca="false">AI169-(MAX(Draws!X148-Line_cap,0)+MAX(Draws!AJ148-Line_cap,0))</f>
        <v>0</v>
      </c>
      <c r="AK169" s="18" t="n">
        <f aca="false">AJ169-(MAX(Draws!Y148-Line_cap,0)+MAX(Draws!AK148-Line_cap,0))</f>
        <v>0</v>
      </c>
      <c r="AL169" s="18" t="n">
        <f aca="false">SUMPRODUCT(MIN($B$22:$M$22+B169:M169+N169:Y169))</f>
        <v>466.356968817582</v>
      </c>
      <c r="AM169" s="18" t="n">
        <f aca="false">SUMPRODUCT(MIN($B$22:$M$22+B169:M169))</f>
        <v>466.356968817582</v>
      </c>
      <c r="AN169" s="18" t="n">
        <f aca="false">SUMPRODUCT(MIN($B$22:$M$22+N169:Y169))</f>
        <v>481.950382357786</v>
      </c>
      <c r="AO169" s="18" t="n">
        <f aca="false">SUMPRODUCT(MIN($B$22:$M$22+B169:M169+Z169:AK169))</f>
        <v>466.356968817582</v>
      </c>
      <c r="AP169" s="18" t="n">
        <f aca="false">SUMPRODUCT(MIN($B$23:$M$23+B169:M169+N169:Y169))</f>
        <v>483.291072129887</v>
      </c>
      <c r="AQ169" s="18" t="n">
        <f aca="false">SUMPRODUCT(MIN($B$23:$M$23+B169:M169+Z169:AK169))</f>
        <v>483.291072129887</v>
      </c>
      <c r="AR169" s="13" t="n">
        <f aca="false">IF(Y169&lt;0,1,0)</f>
        <v>0</v>
      </c>
    </row>
    <row r="170" customFormat="false" ht="15" hidden="false" customHeight="false" outlineLevel="0" collapsed="false">
      <c r="A170" s="13" t="n">
        <v>145</v>
      </c>
      <c r="B170" s="18" t="n">
        <f aca="false">Shock_sd*Draws!B149</f>
        <v>-49.4144325981908</v>
      </c>
      <c r="C170" s="18" t="n">
        <f aca="false">Persist_a*B170+Shock_sd*Draws!C149</f>
        <v>-76.851761425164</v>
      </c>
      <c r="D170" s="18" t="n">
        <f aca="false">Persist_a*C170+Shock_sd*Draws!D149</f>
        <v>-79.3608174245633</v>
      </c>
      <c r="E170" s="18" t="n">
        <f aca="false">Persist_a*D170+Shock_sd*Draws!E149</f>
        <v>-25.8572946344568</v>
      </c>
      <c r="F170" s="18" t="n">
        <f aca="false">Persist_a*E170+Shock_sd*Draws!F149</f>
        <v>-90.476739697459</v>
      </c>
      <c r="G170" s="18" t="n">
        <f aca="false">Persist_a*F170+Shock_sd*Draws!G149</f>
        <v>-85.1121284641256</v>
      </c>
      <c r="H170" s="18" t="n">
        <f aca="false">Persist_a*G170+Shock_sd*Draws!H149</f>
        <v>-37.5609394896136</v>
      </c>
      <c r="I170" s="18" t="n">
        <f aca="false">Persist_a*H170+Shock_sd*Draws!I149</f>
        <v>-92.9209958477229</v>
      </c>
      <c r="J170" s="18" t="n">
        <f aca="false">Persist_a*I170+Shock_sd*Draws!J149</f>
        <v>-102.35342504111</v>
      </c>
      <c r="K170" s="18" t="n">
        <f aca="false">Persist_a*J170+Shock_sd*Draws!K149</f>
        <v>-40.4024780474455</v>
      </c>
      <c r="L170" s="18" t="n">
        <f aca="false">Persist_a*K170+Shock_sd*Draws!L149</f>
        <v>-76.2386555245548</v>
      </c>
      <c r="M170" s="18" t="n">
        <f aca="false">Persist_a*L170+Shock_sd*Draws!M149</f>
        <v>-84.7917762550234</v>
      </c>
      <c r="N170" s="18" t="n">
        <f aca="false">0-(Draws!N149+Draws!Z149)</f>
        <v>0</v>
      </c>
      <c r="O170" s="18" t="n">
        <f aca="false">N170-(Draws!O149+Draws!AA149)</f>
        <v>0</v>
      </c>
      <c r="P170" s="18" t="n">
        <f aca="false">O170-(Draws!P149+Draws!AB149)</f>
        <v>0</v>
      </c>
      <c r="Q170" s="18" t="n">
        <f aca="false">P170-(Draws!Q149+Draws!AC149)</f>
        <v>-133.406921084889</v>
      </c>
      <c r="R170" s="18" t="n">
        <f aca="false">Q170-(Draws!R149+Draws!AD149)</f>
        <v>-133.406921084889</v>
      </c>
      <c r="S170" s="18" t="n">
        <f aca="false">R170-(Draws!S149+Draws!AE149)</f>
        <v>-133.406921084889</v>
      </c>
      <c r="T170" s="18" t="n">
        <f aca="false">S170-(Draws!T149+Draws!AF149)</f>
        <v>-133.406921084889</v>
      </c>
      <c r="U170" s="18" t="n">
        <f aca="false">T170-(Draws!U149+Draws!AG149)</f>
        <v>-133.406921084889</v>
      </c>
      <c r="V170" s="18" t="n">
        <f aca="false">U170-(Draws!V149+Draws!AH149)</f>
        <v>-133.406921084889</v>
      </c>
      <c r="W170" s="18" t="n">
        <f aca="false">V170-(Draws!W149+Draws!AI149)</f>
        <v>-133.406921084889</v>
      </c>
      <c r="X170" s="18" t="n">
        <f aca="false">W170-(Draws!X149+Draws!AJ149)</f>
        <v>-133.406921084889</v>
      </c>
      <c r="Y170" s="18" t="n">
        <f aca="false">X170-(Draws!Y149+Draws!AK149)</f>
        <v>-133.406921084889</v>
      </c>
      <c r="Z170" s="18" t="n">
        <f aca="false">0-(MAX(Draws!N149-Line_cap,0)+MAX(Draws!Z149-Line_cap,0))</f>
        <v>0</v>
      </c>
      <c r="AA170" s="18" t="n">
        <f aca="false">Z170-(MAX(Draws!O149-Line_cap,0)+MAX(Draws!AA149-Line_cap,0))</f>
        <v>0</v>
      </c>
      <c r="AB170" s="18" t="n">
        <f aca="false">AA170-(MAX(Draws!P149-Line_cap,0)+MAX(Draws!AB149-Line_cap,0))</f>
        <v>0</v>
      </c>
      <c r="AC170" s="18" t="n">
        <f aca="false">AB170-(MAX(Draws!Q149-Line_cap,0)+MAX(Draws!AC149-Line_cap,0))</f>
        <v>-33.4069210848888</v>
      </c>
      <c r="AD170" s="18" t="n">
        <f aca="false">AC170-(MAX(Draws!R149-Line_cap,0)+MAX(Draws!AD149-Line_cap,0))</f>
        <v>-33.4069210848888</v>
      </c>
      <c r="AE170" s="18" t="n">
        <f aca="false">AD170-(MAX(Draws!S149-Line_cap,0)+MAX(Draws!AE149-Line_cap,0))</f>
        <v>-33.4069210848888</v>
      </c>
      <c r="AF170" s="18" t="n">
        <f aca="false">AE170-(MAX(Draws!T149-Line_cap,0)+MAX(Draws!AF149-Line_cap,0))</f>
        <v>-33.4069210848888</v>
      </c>
      <c r="AG170" s="18" t="n">
        <f aca="false">AF170-(MAX(Draws!U149-Line_cap,0)+MAX(Draws!AG149-Line_cap,0))</f>
        <v>-33.4069210848888</v>
      </c>
      <c r="AH170" s="18" t="n">
        <f aca="false">AG170-(MAX(Draws!V149-Line_cap,0)+MAX(Draws!AH149-Line_cap,0))</f>
        <v>-33.4069210848888</v>
      </c>
      <c r="AI170" s="18" t="n">
        <f aca="false">AH170-(MAX(Draws!W149-Line_cap,0)+MAX(Draws!AI149-Line_cap,0))</f>
        <v>-33.4069210848888</v>
      </c>
      <c r="AJ170" s="18" t="n">
        <f aca="false">AI170-(MAX(Draws!X149-Line_cap,0)+MAX(Draws!AJ149-Line_cap,0))</f>
        <v>-33.4069210848888</v>
      </c>
      <c r="AK170" s="18" t="n">
        <f aca="false">AJ170-(MAX(Draws!Y149-Line_cap,0)+MAX(Draws!AK149-Line_cap,0))</f>
        <v>-33.4069210848888</v>
      </c>
      <c r="AL170" s="18" t="n">
        <f aca="false">SUMPRODUCT(MIN($B$22:$M$22+B170:M170+N170:Y170))</f>
        <v>252.437435291398</v>
      </c>
      <c r="AM170" s="18" t="n">
        <f aca="false">SUMPRODUCT(MIN($B$22:$M$22+B170:M170))</f>
        <v>385.844356376287</v>
      </c>
      <c r="AN170" s="18" t="n">
        <f aca="false">SUMPRODUCT(MIN($B$22:$M$22+N170:Y170))</f>
        <v>348.543461272897</v>
      </c>
      <c r="AO170" s="18" t="n">
        <f aca="false">SUMPRODUCT(MIN($B$22:$M$22+B170:M170+Z170:AK170))</f>
        <v>352.437435291398</v>
      </c>
      <c r="AP170" s="18" t="n">
        <f aca="false">SUMPRODUCT(MIN($B$23:$M$23+B170:M170+N170:Y170))</f>
        <v>301.680762455618</v>
      </c>
      <c r="AQ170" s="18" t="n">
        <f aca="false">SUMPRODUCT(MIN($B$23:$M$23+B170:M170+Z170:AK170))</f>
        <v>401.680762455618</v>
      </c>
      <c r="AR170" s="13" t="n">
        <f aca="false">IF(Y170&lt;0,1,0)</f>
        <v>1</v>
      </c>
    </row>
    <row r="171" customFormat="false" ht="15" hidden="false" customHeight="false" outlineLevel="0" collapsed="false">
      <c r="A171" s="13" t="n">
        <v>146</v>
      </c>
      <c r="B171" s="18" t="n">
        <f aca="false">Shock_sd*Draws!B150</f>
        <v>7.15808451141202</v>
      </c>
      <c r="C171" s="18" t="n">
        <f aca="false">Persist_a*B171+Shock_sd*Draws!C150</f>
        <v>41.2960788957564</v>
      </c>
      <c r="D171" s="18" t="n">
        <f aca="false">Persist_a*C171+Shock_sd*Draws!D150</f>
        <v>-8.10724865590349</v>
      </c>
      <c r="E171" s="18" t="n">
        <f aca="false">Persist_a*D171+Shock_sd*Draws!E150</f>
        <v>-50.2707834908318</v>
      </c>
      <c r="F171" s="18" t="n">
        <f aca="false">Persist_a*E171+Shock_sd*Draws!F150</f>
        <v>13.1714819879547</v>
      </c>
      <c r="G171" s="18" t="n">
        <f aca="false">Persist_a*F171+Shock_sd*Draws!G150</f>
        <v>-16.4024228334219</v>
      </c>
      <c r="H171" s="18" t="n">
        <f aca="false">Persist_a*G171+Shock_sd*Draws!H150</f>
        <v>30.0662740220799</v>
      </c>
      <c r="I171" s="18" t="n">
        <f aca="false">Persist_a*H171+Shock_sd*Draws!I150</f>
        <v>-27.7383725771824</v>
      </c>
      <c r="J171" s="18" t="n">
        <f aca="false">Persist_a*I171+Shock_sd*Draws!J150</f>
        <v>2.67051235780892</v>
      </c>
      <c r="K171" s="18" t="n">
        <f aca="false">Persist_a*J171+Shock_sd*Draws!K150</f>
        <v>76.8912045701219</v>
      </c>
      <c r="L171" s="18" t="n">
        <f aca="false">Persist_a*K171+Shock_sd*Draws!L150</f>
        <v>43.0970830525798</v>
      </c>
      <c r="M171" s="18" t="n">
        <f aca="false">Persist_a*L171+Shock_sd*Draws!M150</f>
        <v>38.3031231949183</v>
      </c>
      <c r="N171" s="18" t="n">
        <f aca="false">0-(Draws!N150+Draws!Z150)</f>
        <v>0</v>
      </c>
      <c r="O171" s="18" t="n">
        <f aca="false">N171-(Draws!O150+Draws!AA150)</f>
        <v>0</v>
      </c>
      <c r="P171" s="18" t="n">
        <f aca="false">O171-(Draws!P150+Draws!AB150)</f>
        <v>0</v>
      </c>
      <c r="Q171" s="18" t="n">
        <f aca="false">P171-(Draws!Q150+Draws!AC150)</f>
        <v>0</v>
      </c>
      <c r="R171" s="18" t="n">
        <f aca="false">Q171-(Draws!R150+Draws!AD150)</f>
        <v>0</v>
      </c>
      <c r="S171" s="18" t="n">
        <f aca="false">R171-(Draws!S150+Draws!AE150)</f>
        <v>0</v>
      </c>
      <c r="T171" s="18" t="n">
        <f aca="false">S171-(Draws!T150+Draws!AF150)</f>
        <v>0</v>
      </c>
      <c r="U171" s="18" t="n">
        <f aca="false">T171-(Draws!U150+Draws!AG150)</f>
        <v>0</v>
      </c>
      <c r="V171" s="18" t="n">
        <f aca="false">U171-(Draws!V150+Draws!AH150)</f>
        <v>0</v>
      </c>
      <c r="W171" s="18" t="n">
        <f aca="false">V171-(Draws!W150+Draws!AI150)</f>
        <v>0</v>
      </c>
      <c r="X171" s="18" t="n">
        <f aca="false">W171-(Draws!X150+Draws!AJ150)</f>
        <v>0</v>
      </c>
      <c r="Y171" s="18" t="n">
        <f aca="false">X171-(Draws!Y150+Draws!AK150)</f>
        <v>0</v>
      </c>
      <c r="Z171" s="18" t="n">
        <f aca="false">0-(MAX(Draws!N150-Line_cap,0)+MAX(Draws!Z150-Line_cap,0))</f>
        <v>0</v>
      </c>
      <c r="AA171" s="18" t="n">
        <f aca="false">Z171-(MAX(Draws!O150-Line_cap,0)+MAX(Draws!AA150-Line_cap,0))</f>
        <v>0</v>
      </c>
      <c r="AB171" s="18" t="n">
        <f aca="false">AA171-(MAX(Draws!P150-Line_cap,0)+MAX(Draws!AB150-Line_cap,0))</f>
        <v>0</v>
      </c>
      <c r="AC171" s="18" t="n">
        <f aca="false">AB171-(MAX(Draws!Q150-Line_cap,0)+MAX(Draws!AC150-Line_cap,0))</f>
        <v>0</v>
      </c>
      <c r="AD171" s="18" t="n">
        <f aca="false">AC171-(MAX(Draws!R150-Line_cap,0)+MAX(Draws!AD150-Line_cap,0))</f>
        <v>0</v>
      </c>
      <c r="AE171" s="18" t="n">
        <f aca="false">AD171-(MAX(Draws!S150-Line_cap,0)+MAX(Draws!AE150-Line_cap,0))</f>
        <v>0</v>
      </c>
      <c r="AF171" s="18" t="n">
        <f aca="false">AE171-(MAX(Draws!T150-Line_cap,0)+MAX(Draws!AF150-Line_cap,0))</f>
        <v>0</v>
      </c>
      <c r="AG171" s="18" t="n">
        <f aca="false">AF171-(MAX(Draws!U150-Line_cap,0)+MAX(Draws!AG150-Line_cap,0))</f>
        <v>0</v>
      </c>
      <c r="AH171" s="18" t="n">
        <f aca="false">AG171-(MAX(Draws!V150-Line_cap,0)+MAX(Draws!AH150-Line_cap,0))</f>
        <v>0</v>
      </c>
      <c r="AI171" s="18" t="n">
        <f aca="false">AH171-(MAX(Draws!W150-Line_cap,0)+MAX(Draws!AI150-Line_cap,0))</f>
        <v>0</v>
      </c>
      <c r="AJ171" s="18" t="n">
        <f aca="false">AI171-(MAX(Draws!X150-Line_cap,0)+MAX(Draws!AJ150-Line_cap,0))</f>
        <v>0</v>
      </c>
      <c r="AK171" s="18" t="n">
        <f aca="false">AJ171-(MAX(Draws!Y150-Line_cap,0)+MAX(Draws!AK150-Line_cap,0))</f>
        <v>0</v>
      </c>
      <c r="AL171" s="18" t="n">
        <f aca="false">SUMPRODUCT(MIN($B$22:$M$22+B171:M171+N171:Y171))</f>
        <v>448.591416337325</v>
      </c>
      <c r="AM171" s="18" t="n">
        <f aca="false">SUMPRODUCT(MIN($B$22:$M$22+B171:M171))</f>
        <v>448.591416337325</v>
      </c>
      <c r="AN171" s="18" t="n">
        <f aca="false">SUMPRODUCT(MIN($B$22:$M$22+N171:Y171))</f>
        <v>481.950382357786</v>
      </c>
      <c r="AO171" s="18" t="n">
        <f aca="false">SUMPRODUCT(MIN($B$22:$M$22+B171:M171+Z171:AK171))</f>
        <v>448.591416337325</v>
      </c>
      <c r="AP171" s="18" t="n">
        <f aca="false">SUMPRODUCT(MIN($B$23:$M$23+B171:M171+N171:Y171))</f>
        <v>489.479703850688</v>
      </c>
      <c r="AQ171" s="18" t="n">
        <f aca="false">SUMPRODUCT(MIN($B$23:$M$23+B171:M171+Z171:AK171))</f>
        <v>489.479703850688</v>
      </c>
      <c r="AR171" s="13" t="n">
        <f aca="false">IF(Y171&lt;0,1,0)</f>
        <v>0</v>
      </c>
    </row>
    <row r="172" customFormat="false" ht="15" hidden="false" customHeight="false" outlineLevel="0" collapsed="false">
      <c r="A172" s="13" t="n">
        <v>147</v>
      </c>
      <c r="B172" s="18" t="n">
        <f aca="false">Shock_sd*Draws!B151</f>
        <v>-68.5952757149289</v>
      </c>
      <c r="C172" s="18" t="n">
        <f aca="false">Persist_a*B172+Shock_sd*Draws!C151</f>
        <v>-41.8743559765717</v>
      </c>
      <c r="D172" s="18" t="n">
        <f aca="false">Persist_a*C172+Shock_sd*Draws!D151</f>
        <v>-57.6160882266228</v>
      </c>
      <c r="E172" s="18" t="n">
        <f aca="false">Persist_a*D172+Shock_sd*Draws!E151</f>
        <v>20.6988598321528</v>
      </c>
      <c r="F172" s="18" t="n">
        <f aca="false">Persist_a*E172+Shock_sd*Draws!F151</f>
        <v>24.9185465236227</v>
      </c>
      <c r="G172" s="18" t="n">
        <f aca="false">Persist_a*F172+Shock_sd*Draws!G151</f>
        <v>98.4841113809339</v>
      </c>
      <c r="H172" s="18" t="n">
        <f aca="false">Persist_a*G172+Shock_sd*Draws!H151</f>
        <v>12.1167830128236</v>
      </c>
      <c r="I172" s="18" t="n">
        <f aca="false">Persist_a*H172+Shock_sd*Draws!I151</f>
        <v>49.3571650280237</v>
      </c>
      <c r="J172" s="18" t="n">
        <f aca="false">Persist_a*I172+Shock_sd*Draws!J151</f>
        <v>52.8064331565791</v>
      </c>
      <c r="K172" s="18" t="n">
        <f aca="false">Persist_a*J172+Shock_sd*Draws!K151</f>
        <v>45.7347082608139</v>
      </c>
      <c r="L172" s="18" t="n">
        <f aca="false">Persist_a*K172+Shock_sd*Draws!L151</f>
        <v>-63.9544235318647</v>
      </c>
      <c r="M172" s="18" t="n">
        <f aca="false">Persist_a*L172+Shock_sd*Draws!M151</f>
        <v>-70.8048444883933</v>
      </c>
      <c r="N172" s="18" t="n">
        <f aca="false">0-(Draws!N151+Draws!Z151)</f>
        <v>0</v>
      </c>
      <c r="O172" s="18" t="n">
        <f aca="false">N172-(Draws!O151+Draws!AA151)</f>
        <v>0</v>
      </c>
      <c r="P172" s="18" t="n">
        <f aca="false">O172-(Draws!P151+Draws!AB151)</f>
        <v>0</v>
      </c>
      <c r="Q172" s="18" t="n">
        <f aca="false">P172-(Draws!Q151+Draws!AC151)</f>
        <v>0</v>
      </c>
      <c r="R172" s="18" t="n">
        <f aca="false">Q172-(Draws!R151+Draws!AD151)</f>
        <v>0</v>
      </c>
      <c r="S172" s="18" t="n">
        <f aca="false">R172-(Draws!S151+Draws!AE151)</f>
        <v>0</v>
      </c>
      <c r="T172" s="18" t="n">
        <f aca="false">S172-(Draws!T151+Draws!AF151)</f>
        <v>0</v>
      </c>
      <c r="U172" s="18" t="n">
        <f aca="false">T172-(Draws!U151+Draws!AG151)</f>
        <v>0</v>
      </c>
      <c r="V172" s="18" t="n">
        <f aca="false">U172-(Draws!V151+Draws!AH151)</f>
        <v>0</v>
      </c>
      <c r="W172" s="18" t="n">
        <f aca="false">V172-(Draws!W151+Draws!AI151)</f>
        <v>0</v>
      </c>
      <c r="X172" s="18" t="n">
        <f aca="false">W172-(Draws!X151+Draws!AJ151)</f>
        <v>0</v>
      </c>
      <c r="Y172" s="18" t="n">
        <f aca="false">X172-(Draws!Y151+Draws!AK151)</f>
        <v>0</v>
      </c>
      <c r="Z172" s="18" t="n">
        <f aca="false">0-(MAX(Draws!N151-Line_cap,0)+MAX(Draws!Z151-Line_cap,0))</f>
        <v>0</v>
      </c>
      <c r="AA172" s="18" t="n">
        <f aca="false">Z172-(MAX(Draws!O151-Line_cap,0)+MAX(Draws!AA151-Line_cap,0))</f>
        <v>0</v>
      </c>
      <c r="AB172" s="18" t="n">
        <f aca="false">AA172-(MAX(Draws!P151-Line_cap,0)+MAX(Draws!AB151-Line_cap,0))</f>
        <v>0</v>
      </c>
      <c r="AC172" s="18" t="n">
        <f aca="false">AB172-(MAX(Draws!Q151-Line_cap,0)+MAX(Draws!AC151-Line_cap,0))</f>
        <v>0</v>
      </c>
      <c r="AD172" s="18" t="n">
        <f aca="false">AC172-(MAX(Draws!R151-Line_cap,0)+MAX(Draws!AD151-Line_cap,0))</f>
        <v>0</v>
      </c>
      <c r="AE172" s="18" t="n">
        <f aca="false">AD172-(MAX(Draws!S151-Line_cap,0)+MAX(Draws!AE151-Line_cap,0))</f>
        <v>0</v>
      </c>
      <c r="AF172" s="18" t="n">
        <f aca="false">AE172-(MAX(Draws!T151-Line_cap,0)+MAX(Draws!AF151-Line_cap,0))</f>
        <v>0</v>
      </c>
      <c r="AG172" s="18" t="n">
        <f aca="false">AF172-(MAX(Draws!U151-Line_cap,0)+MAX(Draws!AG151-Line_cap,0))</f>
        <v>0</v>
      </c>
      <c r="AH172" s="18" t="n">
        <f aca="false">AG172-(MAX(Draws!V151-Line_cap,0)+MAX(Draws!AH151-Line_cap,0))</f>
        <v>0</v>
      </c>
      <c r="AI172" s="18" t="n">
        <f aca="false">AH172-(MAX(Draws!W151-Line_cap,0)+MAX(Draws!AI151-Line_cap,0))</f>
        <v>0</v>
      </c>
      <c r="AJ172" s="18" t="n">
        <f aca="false">AI172-(MAX(Draws!X151-Line_cap,0)+MAX(Draws!AJ151-Line_cap,0))</f>
        <v>0</v>
      </c>
      <c r="AK172" s="18" t="n">
        <f aca="false">AJ172-(MAX(Draws!Y151-Line_cap,0)+MAX(Draws!AK151-Line_cap,0))</f>
        <v>0</v>
      </c>
      <c r="AL172" s="18" t="n">
        <f aca="false">SUMPRODUCT(MIN($B$22:$M$22+B172:M172+N172:Y172))</f>
        <v>437.973524032517</v>
      </c>
      <c r="AM172" s="18" t="n">
        <f aca="false">SUMPRODUCT(MIN($B$22:$M$22+B172:M172))</f>
        <v>437.973524032517</v>
      </c>
      <c r="AN172" s="18" t="n">
        <f aca="false">SUMPRODUCT(MIN($B$22:$M$22+N172:Y172))</f>
        <v>481.950382357786</v>
      </c>
      <c r="AO172" s="18" t="n">
        <f aca="false">SUMPRODUCT(MIN($B$22:$M$22+B172:M172+Z172:AK172))</f>
        <v>437.973524032517</v>
      </c>
      <c r="AP172" s="18" t="n">
        <f aca="false">SUMPRODUCT(MIN($B$23:$M$23+B172:M172+N172:Y172))</f>
        <v>484.745084271187</v>
      </c>
      <c r="AQ172" s="18" t="n">
        <f aca="false">SUMPRODUCT(MIN($B$23:$M$23+B172:M172+Z172:AK172))</f>
        <v>484.745084271187</v>
      </c>
      <c r="AR172" s="13" t="n">
        <f aca="false">IF(Y172&lt;0,1,0)</f>
        <v>0</v>
      </c>
    </row>
    <row r="173" customFormat="false" ht="15" hidden="false" customHeight="false" outlineLevel="0" collapsed="false">
      <c r="A173" s="13" t="n">
        <v>148</v>
      </c>
      <c r="B173" s="18" t="n">
        <f aca="false">Shock_sd*Draws!B152</f>
        <v>-34.0710071230095</v>
      </c>
      <c r="C173" s="18" t="n">
        <f aca="false">Persist_a*B173+Shock_sd*Draws!C152</f>
        <v>-18.2442444110383</v>
      </c>
      <c r="D173" s="18" t="n">
        <f aca="false">Persist_a*C173+Shock_sd*Draws!D152</f>
        <v>-91.0913077965197</v>
      </c>
      <c r="E173" s="18" t="n">
        <f aca="false">Persist_a*D173+Shock_sd*Draws!E152</f>
        <v>-164.011511395153</v>
      </c>
      <c r="F173" s="18" t="n">
        <f aca="false">Persist_a*E173+Shock_sd*Draws!F152</f>
        <v>-4.34801150133464</v>
      </c>
      <c r="G173" s="18" t="n">
        <f aca="false">Persist_a*F173+Shock_sd*Draws!G152</f>
        <v>-21.304489558332</v>
      </c>
      <c r="H173" s="18" t="n">
        <f aca="false">Persist_a*G173+Shock_sd*Draws!H152</f>
        <v>14.5001742171919</v>
      </c>
      <c r="I173" s="18" t="n">
        <f aca="false">Persist_a*H173+Shock_sd*Draws!I152</f>
        <v>-19.3607271488456</v>
      </c>
      <c r="J173" s="18" t="n">
        <f aca="false">Persist_a*I173+Shock_sd*Draws!J152</f>
        <v>-57.5219481306872</v>
      </c>
      <c r="K173" s="18" t="n">
        <f aca="false">Persist_a*J173+Shock_sd*Draws!K152</f>
        <v>7.22587651508729</v>
      </c>
      <c r="L173" s="18" t="n">
        <f aca="false">Persist_a*K173+Shock_sd*Draws!L152</f>
        <v>25.1143442251977</v>
      </c>
      <c r="M173" s="18" t="n">
        <f aca="false">Persist_a*L173+Shock_sd*Draws!M152</f>
        <v>-32.7984353867679</v>
      </c>
      <c r="N173" s="18" t="n">
        <f aca="false">0-(Draws!N152+Draws!Z152)</f>
        <v>0</v>
      </c>
      <c r="O173" s="18" t="n">
        <f aca="false">N173-(Draws!O152+Draws!AA152)</f>
        <v>0</v>
      </c>
      <c r="P173" s="18" t="n">
        <f aca="false">O173-(Draws!P152+Draws!AB152)</f>
        <v>0</v>
      </c>
      <c r="Q173" s="18" t="n">
        <f aca="false">P173-(Draws!Q152+Draws!AC152)</f>
        <v>-89.6997425390776</v>
      </c>
      <c r="R173" s="18" t="n">
        <f aca="false">Q173-(Draws!R152+Draws!AD152)</f>
        <v>-89.6997425390776</v>
      </c>
      <c r="S173" s="18" t="n">
        <f aca="false">R173-(Draws!S152+Draws!AE152)</f>
        <v>-89.6997425390776</v>
      </c>
      <c r="T173" s="18" t="n">
        <f aca="false">S173-(Draws!T152+Draws!AF152)</f>
        <v>-89.6997425390776</v>
      </c>
      <c r="U173" s="18" t="n">
        <f aca="false">T173-(Draws!U152+Draws!AG152)</f>
        <v>-89.6997425390776</v>
      </c>
      <c r="V173" s="18" t="n">
        <f aca="false">U173-(Draws!V152+Draws!AH152)</f>
        <v>-89.6997425390776</v>
      </c>
      <c r="W173" s="18" t="n">
        <f aca="false">V173-(Draws!W152+Draws!AI152)</f>
        <v>-89.6997425390776</v>
      </c>
      <c r="X173" s="18" t="n">
        <f aca="false">W173-(Draws!X152+Draws!AJ152)</f>
        <v>-89.6997425390776</v>
      </c>
      <c r="Y173" s="18" t="n">
        <f aca="false">X173-(Draws!Y152+Draws!AK152)</f>
        <v>-89.6997425390776</v>
      </c>
      <c r="Z173" s="18" t="n">
        <f aca="false">0-(MAX(Draws!N152-Line_cap,0)+MAX(Draws!Z152-Line_cap,0))</f>
        <v>0</v>
      </c>
      <c r="AA173" s="18" t="n">
        <f aca="false">Z173-(MAX(Draws!O152-Line_cap,0)+MAX(Draws!AA152-Line_cap,0))</f>
        <v>0</v>
      </c>
      <c r="AB173" s="18" t="n">
        <f aca="false">AA173-(MAX(Draws!P152-Line_cap,0)+MAX(Draws!AB152-Line_cap,0))</f>
        <v>0</v>
      </c>
      <c r="AC173" s="18" t="n">
        <f aca="false">AB173-(MAX(Draws!Q152-Line_cap,0)+MAX(Draws!AC152-Line_cap,0))</f>
        <v>0</v>
      </c>
      <c r="AD173" s="18" t="n">
        <f aca="false">AC173-(MAX(Draws!R152-Line_cap,0)+MAX(Draws!AD152-Line_cap,0))</f>
        <v>0</v>
      </c>
      <c r="AE173" s="18" t="n">
        <f aca="false">AD173-(MAX(Draws!S152-Line_cap,0)+MAX(Draws!AE152-Line_cap,0))</f>
        <v>0</v>
      </c>
      <c r="AF173" s="18" t="n">
        <f aca="false">AE173-(MAX(Draws!T152-Line_cap,0)+MAX(Draws!AF152-Line_cap,0))</f>
        <v>0</v>
      </c>
      <c r="AG173" s="18" t="n">
        <f aca="false">AF173-(MAX(Draws!U152-Line_cap,0)+MAX(Draws!AG152-Line_cap,0))</f>
        <v>0</v>
      </c>
      <c r="AH173" s="18" t="n">
        <f aca="false">AG173-(MAX(Draws!V152-Line_cap,0)+MAX(Draws!AH152-Line_cap,0))</f>
        <v>0</v>
      </c>
      <c r="AI173" s="18" t="n">
        <f aca="false">AH173-(MAX(Draws!W152-Line_cap,0)+MAX(Draws!AI152-Line_cap,0))</f>
        <v>0</v>
      </c>
      <c r="AJ173" s="18" t="n">
        <f aca="false">AI173-(MAX(Draws!X152-Line_cap,0)+MAX(Draws!AJ152-Line_cap,0))</f>
        <v>0</v>
      </c>
      <c r="AK173" s="18" t="n">
        <f aca="false">AJ173-(MAX(Draws!Y152-Line_cap,0)+MAX(Draws!AK152-Line_cap,0))</f>
        <v>0</v>
      </c>
      <c r="AL173" s="18" t="n">
        <f aca="false">SUMPRODUCT(MIN($B$22:$M$22+B173:M173+N173:Y173))</f>
        <v>245.150945893926</v>
      </c>
      <c r="AM173" s="18" t="n">
        <f aca="false">SUMPRODUCT(MIN($B$22:$M$22+B173:M173))</f>
        <v>334.850688433004</v>
      </c>
      <c r="AN173" s="18" t="n">
        <f aca="false">SUMPRODUCT(MIN($B$22:$M$22+N173:Y173))</f>
        <v>392.250639818708</v>
      </c>
      <c r="AO173" s="18" t="n">
        <f aca="false">SUMPRODUCT(MIN($B$22:$M$22+B173:M173+Z173:AK173))</f>
        <v>334.850688433004</v>
      </c>
      <c r="AP173" s="18" t="n">
        <f aca="false">SUMPRODUCT(MIN($B$23:$M$23+B173:M173+N173:Y173))</f>
        <v>286.03923340729</v>
      </c>
      <c r="AQ173" s="18" t="n">
        <f aca="false">SUMPRODUCT(MIN($B$23:$M$23+B173:M173+Z173:AK173))</f>
        <v>375.738975946367</v>
      </c>
      <c r="AR173" s="13" t="n">
        <f aca="false">IF(Y173&lt;0,1,0)</f>
        <v>1</v>
      </c>
    </row>
    <row r="174" customFormat="false" ht="15" hidden="false" customHeight="false" outlineLevel="0" collapsed="false">
      <c r="A174" s="13" t="n">
        <v>149</v>
      </c>
      <c r="B174" s="18" t="n">
        <f aca="false">Shock_sd*Draws!B153</f>
        <v>-85.6461070382263</v>
      </c>
      <c r="C174" s="18" t="n">
        <f aca="false">Persist_a*B174+Shock_sd*Draws!C153</f>
        <v>-158.794393868621</v>
      </c>
      <c r="D174" s="18" t="n">
        <f aca="false">Persist_a*C174+Shock_sd*Draws!D153</f>
        <v>-5.83148556614916</v>
      </c>
      <c r="E174" s="18" t="n">
        <f aca="false">Persist_a*D174+Shock_sd*Draws!E153</f>
        <v>-79.901133833811</v>
      </c>
      <c r="F174" s="18" t="n">
        <f aca="false">Persist_a*E174+Shock_sd*Draws!F153</f>
        <v>-93.7114494994654</v>
      </c>
      <c r="G174" s="18" t="n">
        <f aca="false">Persist_a*F174+Shock_sd*Draws!G153</f>
        <v>-12.7015019654933</v>
      </c>
      <c r="H174" s="18" t="n">
        <f aca="false">Persist_a*G174+Shock_sd*Draws!H153</f>
        <v>-17.4482054269637</v>
      </c>
      <c r="I174" s="18" t="n">
        <f aca="false">Persist_a*H174+Shock_sd*Draws!I153</f>
        <v>-30.058713784956</v>
      </c>
      <c r="J174" s="18" t="n">
        <f aca="false">Persist_a*I174+Shock_sd*Draws!J153</f>
        <v>-0.290017994750457</v>
      </c>
      <c r="K174" s="18" t="n">
        <f aca="false">Persist_a*J174+Shock_sd*Draws!K153</f>
        <v>-79.5314114368266</v>
      </c>
      <c r="L174" s="18" t="n">
        <f aca="false">Persist_a*K174+Shock_sd*Draws!L153</f>
        <v>10.7070292506579</v>
      </c>
      <c r="M174" s="18" t="n">
        <f aca="false">Persist_a*L174+Shock_sd*Draws!M153</f>
        <v>-8.76020292956212</v>
      </c>
      <c r="N174" s="18" t="n">
        <f aca="false">0-(Draws!N153+Draws!Z153)</f>
        <v>0</v>
      </c>
      <c r="O174" s="18" t="n">
        <f aca="false">N174-(Draws!O153+Draws!AA153)</f>
        <v>0</v>
      </c>
      <c r="P174" s="18" t="n">
        <f aca="false">O174-(Draws!P153+Draws!AB153)</f>
        <v>0</v>
      </c>
      <c r="Q174" s="18" t="n">
        <f aca="false">P174-(Draws!Q153+Draws!AC153)</f>
        <v>0</v>
      </c>
      <c r="R174" s="18" t="n">
        <f aca="false">Q174-(Draws!R153+Draws!AD153)</f>
        <v>0</v>
      </c>
      <c r="S174" s="18" t="n">
        <f aca="false">R174-(Draws!S153+Draws!AE153)</f>
        <v>0</v>
      </c>
      <c r="T174" s="18" t="n">
        <f aca="false">S174-(Draws!T153+Draws!AF153)</f>
        <v>0</v>
      </c>
      <c r="U174" s="18" t="n">
        <f aca="false">T174-(Draws!U153+Draws!AG153)</f>
        <v>0</v>
      </c>
      <c r="V174" s="18" t="n">
        <f aca="false">U174-(Draws!V153+Draws!AH153)</f>
        <v>0</v>
      </c>
      <c r="W174" s="18" t="n">
        <f aca="false">V174-(Draws!W153+Draws!AI153)</f>
        <v>0</v>
      </c>
      <c r="X174" s="18" t="n">
        <f aca="false">W174-(Draws!X153+Draws!AJ153)</f>
        <v>0</v>
      </c>
      <c r="Y174" s="18" t="n">
        <f aca="false">X174-(Draws!Y153+Draws!AK153)</f>
        <v>0</v>
      </c>
      <c r="Z174" s="18" t="n">
        <f aca="false">0-(MAX(Draws!N153-Line_cap,0)+MAX(Draws!Z153-Line_cap,0))</f>
        <v>0</v>
      </c>
      <c r="AA174" s="18" t="n">
        <f aca="false">Z174-(MAX(Draws!O153-Line_cap,0)+MAX(Draws!AA153-Line_cap,0))</f>
        <v>0</v>
      </c>
      <c r="AB174" s="18" t="n">
        <f aca="false">AA174-(MAX(Draws!P153-Line_cap,0)+MAX(Draws!AB153-Line_cap,0))</f>
        <v>0</v>
      </c>
      <c r="AC174" s="18" t="n">
        <f aca="false">AB174-(MAX(Draws!Q153-Line_cap,0)+MAX(Draws!AC153-Line_cap,0))</f>
        <v>0</v>
      </c>
      <c r="AD174" s="18" t="n">
        <f aca="false">AC174-(MAX(Draws!R153-Line_cap,0)+MAX(Draws!AD153-Line_cap,0))</f>
        <v>0</v>
      </c>
      <c r="AE174" s="18" t="n">
        <f aca="false">AD174-(MAX(Draws!S153-Line_cap,0)+MAX(Draws!AE153-Line_cap,0))</f>
        <v>0</v>
      </c>
      <c r="AF174" s="18" t="n">
        <f aca="false">AE174-(MAX(Draws!T153-Line_cap,0)+MAX(Draws!AF153-Line_cap,0))</f>
        <v>0</v>
      </c>
      <c r="AG174" s="18" t="n">
        <f aca="false">AF174-(MAX(Draws!U153-Line_cap,0)+MAX(Draws!AG153-Line_cap,0))</f>
        <v>0</v>
      </c>
      <c r="AH174" s="18" t="n">
        <f aca="false">AG174-(MAX(Draws!V153-Line_cap,0)+MAX(Draws!AH153-Line_cap,0))</f>
        <v>0</v>
      </c>
      <c r="AI174" s="18" t="n">
        <f aca="false">AH174-(MAX(Draws!W153-Line_cap,0)+MAX(Draws!AI153-Line_cap,0))</f>
        <v>0</v>
      </c>
      <c r="AJ174" s="18" t="n">
        <f aca="false">AI174-(MAX(Draws!X153-Line_cap,0)+MAX(Draws!AJ153-Line_cap,0))</f>
        <v>0</v>
      </c>
      <c r="AK174" s="18" t="n">
        <f aca="false">AJ174-(MAX(Draws!Y153-Line_cap,0)+MAX(Draws!AK153-Line_cap,0))</f>
        <v>0</v>
      </c>
      <c r="AL174" s="18" t="n">
        <f aca="false">SUMPRODUCT(MIN($B$22:$M$22+B174:M174+N174:Y174))</f>
        <v>381.27220306516</v>
      </c>
      <c r="AM174" s="18" t="n">
        <f aca="false">SUMPRODUCT(MIN($B$22:$M$22+B174:M174))</f>
        <v>381.27220306516</v>
      </c>
      <c r="AN174" s="18" t="n">
        <f aca="false">SUMPRODUCT(MIN($B$22:$M$22+N174:Y174))</f>
        <v>481.950382357786</v>
      </c>
      <c r="AO174" s="18" t="n">
        <f aca="false">SUMPRODUCT(MIN($B$22:$M$22+B174:M174+Z174:AK174))</f>
        <v>381.27220306516</v>
      </c>
      <c r="AP174" s="18" t="n">
        <f aca="false">SUMPRODUCT(MIN($B$23:$M$23+B174:M174+N174:Y174))</f>
        <v>407.523003271157</v>
      </c>
      <c r="AQ174" s="18" t="n">
        <f aca="false">SUMPRODUCT(MIN($B$23:$M$23+B174:M174+Z174:AK174))</f>
        <v>407.523003271157</v>
      </c>
      <c r="AR174" s="13" t="n">
        <f aca="false">IF(Y174&lt;0,1,0)</f>
        <v>0</v>
      </c>
    </row>
    <row r="175" customFormat="false" ht="15" hidden="false" customHeight="false" outlineLevel="0" collapsed="false">
      <c r="A175" s="13" t="n">
        <v>150</v>
      </c>
      <c r="B175" s="18" t="n">
        <f aca="false">Shock_sd*Draws!B154</f>
        <v>20.1131806113907</v>
      </c>
      <c r="C175" s="18" t="n">
        <f aca="false">Persist_a*B175+Shock_sd*Draws!C154</f>
        <v>73.1037454269728</v>
      </c>
      <c r="D175" s="18" t="n">
        <f aca="false">Persist_a*C175+Shock_sd*Draws!D154</f>
        <v>51.0369248562686</v>
      </c>
      <c r="E175" s="18" t="n">
        <f aca="false">Persist_a*D175+Shock_sd*Draws!E154</f>
        <v>-21.2435086375886</v>
      </c>
      <c r="F175" s="18" t="n">
        <f aca="false">Persist_a*E175+Shock_sd*Draws!F154</f>
        <v>66.178563556493</v>
      </c>
      <c r="G175" s="18" t="n">
        <f aca="false">Persist_a*F175+Shock_sd*Draws!G154</f>
        <v>79.0092752115259</v>
      </c>
      <c r="H175" s="18" t="n">
        <f aca="false">Persist_a*G175+Shock_sd*Draws!H154</f>
        <v>107.003247159813</v>
      </c>
      <c r="I175" s="18" t="n">
        <f aca="false">Persist_a*H175+Shock_sd*Draws!I154</f>
        <v>-75.9470027398398</v>
      </c>
      <c r="J175" s="18" t="n">
        <f aca="false">Persist_a*I175+Shock_sd*Draws!J154</f>
        <v>-89.6638434063296</v>
      </c>
      <c r="K175" s="18" t="n">
        <f aca="false">Persist_a*J175+Shock_sd*Draws!K154</f>
        <v>-85.4272385016429</v>
      </c>
      <c r="L175" s="18" t="n">
        <f aca="false">Persist_a*K175+Shock_sd*Draws!L154</f>
        <v>-50.3794579841652</v>
      </c>
      <c r="M175" s="18" t="n">
        <f aca="false">Persist_a*L175+Shock_sd*Draws!M154</f>
        <v>-63.5748853373936</v>
      </c>
      <c r="N175" s="18" t="n">
        <f aca="false">0-(Draws!N154+Draws!Z154)</f>
        <v>0</v>
      </c>
      <c r="O175" s="18" t="n">
        <f aca="false">N175-(Draws!O154+Draws!AA154)</f>
        <v>0</v>
      </c>
      <c r="P175" s="18" t="n">
        <f aca="false">O175-(Draws!P154+Draws!AB154)</f>
        <v>0</v>
      </c>
      <c r="Q175" s="18" t="n">
        <f aca="false">P175-(Draws!Q154+Draws!AC154)</f>
        <v>0</v>
      </c>
      <c r="R175" s="18" t="n">
        <f aca="false">Q175-(Draws!R154+Draws!AD154)</f>
        <v>0</v>
      </c>
      <c r="S175" s="18" t="n">
        <f aca="false">R175-(Draws!S154+Draws!AE154)</f>
        <v>0</v>
      </c>
      <c r="T175" s="18" t="n">
        <f aca="false">S175-(Draws!T154+Draws!AF154)</f>
        <v>0</v>
      </c>
      <c r="U175" s="18" t="n">
        <f aca="false">T175-(Draws!U154+Draws!AG154)</f>
        <v>0</v>
      </c>
      <c r="V175" s="18" t="n">
        <f aca="false">U175-(Draws!V154+Draws!AH154)</f>
        <v>0</v>
      </c>
      <c r="W175" s="18" t="n">
        <f aca="false">V175-(Draws!W154+Draws!AI154)</f>
        <v>0</v>
      </c>
      <c r="X175" s="18" t="n">
        <f aca="false">W175-(Draws!X154+Draws!AJ154)</f>
        <v>0</v>
      </c>
      <c r="Y175" s="18" t="n">
        <f aca="false">X175-(Draws!Y154+Draws!AK154)</f>
        <v>0</v>
      </c>
      <c r="Z175" s="18" t="n">
        <f aca="false">0-(MAX(Draws!N154-Line_cap,0)+MAX(Draws!Z154-Line_cap,0))</f>
        <v>0</v>
      </c>
      <c r="AA175" s="18" t="n">
        <f aca="false">Z175-(MAX(Draws!O154-Line_cap,0)+MAX(Draws!AA154-Line_cap,0))</f>
        <v>0</v>
      </c>
      <c r="AB175" s="18" t="n">
        <f aca="false">AA175-(MAX(Draws!P154-Line_cap,0)+MAX(Draws!AB154-Line_cap,0))</f>
        <v>0</v>
      </c>
      <c r="AC175" s="18" t="n">
        <f aca="false">AB175-(MAX(Draws!Q154-Line_cap,0)+MAX(Draws!AC154-Line_cap,0))</f>
        <v>0</v>
      </c>
      <c r="AD175" s="18" t="n">
        <f aca="false">AC175-(MAX(Draws!R154-Line_cap,0)+MAX(Draws!AD154-Line_cap,0))</f>
        <v>0</v>
      </c>
      <c r="AE175" s="18" t="n">
        <f aca="false">AD175-(MAX(Draws!S154-Line_cap,0)+MAX(Draws!AE154-Line_cap,0))</f>
        <v>0</v>
      </c>
      <c r="AF175" s="18" t="n">
        <f aca="false">AE175-(MAX(Draws!T154-Line_cap,0)+MAX(Draws!AF154-Line_cap,0))</f>
        <v>0</v>
      </c>
      <c r="AG175" s="18" t="n">
        <f aca="false">AF175-(MAX(Draws!U154-Line_cap,0)+MAX(Draws!AG154-Line_cap,0))</f>
        <v>0</v>
      </c>
      <c r="AH175" s="18" t="n">
        <f aca="false">AG175-(MAX(Draws!V154-Line_cap,0)+MAX(Draws!AH154-Line_cap,0))</f>
        <v>0</v>
      </c>
      <c r="AI175" s="18" t="n">
        <f aca="false">AH175-(MAX(Draws!W154-Line_cap,0)+MAX(Draws!AI154-Line_cap,0))</f>
        <v>0</v>
      </c>
      <c r="AJ175" s="18" t="n">
        <f aca="false">AI175-(MAX(Draws!X154-Line_cap,0)+MAX(Draws!AJ154-Line_cap,0))</f>
        <v>0</v>
      </c>
      <c r="AK175" s="18" t="n">
        <f aca="false">AJ175-(MAX(Draws!Y154-Line_cap,0)+MAX(Draws!AK154-Line_cap,0))</f>
        <v>0</v>
      </c>
      <c r="AL175" s="18" t="n">
        <f aca="false">SUMPRODUCT(MIN($B$22:$M$22+B175:M175+N175:Y175))</f>
        <v>398.533938011067</v>
      </c>
      <c r="AM175" s="18" t="n">
        <f aca="false">SUMPRODUCT(MIN($B$22:$M$22+B175:M175))</f>
        <v>398.533938011067</v>
      </c>
      <c r="AN175" s="18" t="n">
        <f aca="false">SUMPRODUCT(MIN($B$22:$M$22+N175:Y175))</f>
        <v>481.950382357786</v>
      </c>
      <c r="AO175" s="18" t="n">
        <f aca="false">SUMPRODUCT(MIN($B$22:$M$22+B175:M175+Z175:AK175))</f>
        <v>398.533938011067</v>
      </c>
      <c r="AP175" s="18" t="n">
        <f aca="false">SUMPRODUCT(MIN($B$23:$M$23+B175:M175+N175:Y175))</f>
        <v>447.777265175287</v>
      </c>
      <c r="AQ175" s="18" t="n">
        <f aca="false">SUMPRODUCT(MIN($B$23:$M$23+B175:M175+Z175:AK175))</f>
        <v>447.777265175287</v>
      </c>
      <c r="AR175" s="13" t="n">
        <f aca="false">IF(Y175&lt;0,1,0)</f>
        <v>0</v>
      </c>
    </row>
    <row r="176" customFormat="false" ht="15" hidden="false" customHeight="false" outlineLevel="0" collapsed="false">
      <c r="A176" s="13" t="n">
        <v>151</v>
      </c>
      <c r="B176" s="18" t="n">
        <f aca="false">Shock_sd*Draws!B155</f>
        <v>12.075890338163</v>
      </c>
      <c r="C176" s="18" t="n">
        <f aca="false">Persist_a*B176+Shock_sd*Draws!C155</f>
        <v>31.8002515583897</v>
      </c>
      <c r="D176" s="18" t="n">
        <f aca="false">Persist_a*C176+Shock_sd*Draws!D155</f>
        <v>52.7676107226392</v>
      </c>
      <c r="E176" s="18" t="n">
        <f aca="false">Persist_a*D176+Shock_sd*Draws!E155</f>
        <v>10.6408064081835</v>
      </c>
      <c r="F176" s="18" t="n">
        <f aca="false">Persist_a*E176+Shock_sd*Draws!F155</f>
        <v>8.76732922135202</v>
      </c>
      <c r="G176" s="18" t="n">
        <f aca="false">Persist_a*F176+Shock_sd*Draws!G155</f>
        <v>-66.9007429644523</v>
      </c>
      <c r="H176" s="18" t="n">
        <f aca="false">Persist_a*G176+Shock_sd*Draws!H155</f>
        <v>12.2550254043853</v>
      </c>
      <c r="I176" s="18" t="n">
        <f aca="false">Persist_a*H176+Shock_sd*Draws!I155</f>
        <v>-18.3928360798668</v>
      </c>
      <c r="J176" s="18" t="n">
        <f aca="false">Persist_a*I176+Shock_sd*Draws!J155</f>
        <v>13.2354853151519</v>
      </c>
      <c r="K176" s="18" t="n">
        <f aca="false">Persist_a*J176+Shock_sd*Draws!K155</f>
        <v>-10.0245243915176</v>
      </c>
      <c r="L176" s="18" t="n">
        <f aca="false">Persist_a*K176+Shock_sd*Draws!L155</f>
        <v>-4.45171690318078</v>
      </c>
      <c r="M176" s="18" t="n">
        <f aca="false">Persist_a*L176+Shock_sd*Draws!M155</f>
        <v>-20.7340879875658</v>
      </c>
      <c r="N176" s="18" t="n">
        <f aca="false">0-(Draws!N155+Draws!Z155)</f>
        <v>0</v>
      </c>
      <c r="O176" s="18" t="n">
        <f aca="false">N176-(Draws!O155+Draws!AA155)</f>
        <v>0</v>
      </c>
      <c r="P176" s="18" t="n">
        <f aca="false">O176-(Draws!P155+Draws!AB155)</f>
        <v>0</v>
      </c>
      <c r="Q176" s="18" t="n">
        <f aca="false">P176-(Draws!Q155+Draws!AC155)</f>
        <v>0</v>
      </c>
      <c r="R176" s="18" t="n">
        <f aca="false">Q176-(Draws!R155+Draws!AD155)</f>
        <v>0</v>
      </c>
      <c r="S176" s="18" t="n">
        <f aca="false">R176-(Draws!S155+Draws!AE155)</f>
        <v>0</v>
      </c>
      <c r="T176" s="18" t="n">
        <f aca="false">S176-(Draws!T155+Draws!AF155)</f>
        <v>0</v>
      </c>
      <c r="U176" s="18" t="n">
        <f aca="false">T176-(Draws!U155+Draws!AG155)</f>
        <v>0</v>
      </c>
      <c r="V176" s="18" t="n">
        <f aca="false">U176-(Draws!V155+Draws!AH155)</f>
        <v>0</v>
      </c>
      <c r="W176" s="18" t="n">
        <f aca="false">V176-(Draws!W155+Draws!AI155)</f>
        <v>0</v>
      </c>
      <c r="X176" s="18" t="n">
        <f aca="false">W176-(Draws!X155+Draws!AJ155)</f>
        <v>0</v>
      </c>
      <c r="Y176" s="18" t="n">
        <f aca="false">X176-(Draws!Y155+Draws!AK155)</f>
        <v>0</v>
      </c>
      <c r="Z176" s="18" t="n">
        <f aca="false">0-(MAX(Draws!N155-Line_cap,0)+MAX(Draws!Z155-Line_cap,0))</f>
        <v>0</v>
      </c>
      <c r="AA176" s="18" t="n">
        <f aca="false">Z176-(MAX(Draws!O155-Line_cap,0)+MAX(Draws!AA155-Line_cap,0))</f>
        <v>0</v>
      </c>
      <c r="AB176" s="18" t="n">
        <f aca="false">AA176-(MAX(Draws!P155-Line_cap,0)+MAX(Draws!AB155-Line_cap,0))</f>
        <v>0</v>
      </c>
      <c r="AC176" s="18" t="n">
        <f aca="false">AB176-(MAX(Draws!Q155-Line_cap,0)+MAX(Draws!AC155-Line_cap,0))</f>
        <v>0</v>
      </c>
      <c r="AD176" s="18" t="n">
        <f aca="false">AC176-(MAX(Draws!R155-Line_cap,0)+MAX(Draws!AD155-Line_cap,0))</f>
        <v>0</v>
      </c>
      <c r="AE176" s="18" t="n">
        <f aca="false">AD176-(MAX(Draws!S155-Line_cap,0)+MAX(Draws!AE155-Line_cap,0))</f>
        <v>0</v>
      </c>
      <c r="AF176" s="18" t="n">
        <f aca="false">AE176-(MAX(Draws!T155-Line_cap,0)+MAX(Draws!AF155-Line_cap,0))</f>
        <v>0</v>
      </c>
      <c r="AG176" s="18" t="n">
        <f aca="false">AF176-(MAX(Draws!U155-Line_cap,0)+MAX(Draws!AG155-Line_cap,0))</f>
        <v>0</v>
      </c>
      <c r="AH176" s="18" t="n">
        <f aca="false">AG176-(MAX(Draws!V155-Line_cap,0)+MAX(Draws!AH155-Line_cap,0))</f>
        <v>0</v>
      </c>
      <c r="AI176" s="18" t="n">
        <f aca="false">AH176-(MAX(Draws!W155-Line_cap,0)+MAX(Draws!AI155-Line_cap,0))</f>
        <v>0</v>
      </c>
      <c r="AJ176" s="18" t="n">
        <f aca="false">AI176-(MAX(Draws!X155-Line_cap,0)+MAX(Draws!AJ155-Line_cap,0))</f>
        <v>0</v>
      </c>
      <c r="AK176" s="18" t="n">
        <f aca="false">AJ176-(MAX(Draws!Y155-Line_cap,0)+MAX(Draws!AK155-Line_cap,0))</f>
        <v>0</v>
      </c>
      <c r="AL176" s="18" t="n">
        <f aca="false">SUMPRODUCT(MIN($B$22:$M$22+B176:M176+N176:Y176))</f>
        <v>416.307428673913</v>
      </c>
      <c r="AM176" s="18" t="n">
        <f aca="false">SUMPRODUCT(MIN($B$22:$M$22+B176:M176))</f>
        <v>416.307428673913</v>
      </c>
      <c r="AN176" s="18" t="n">
        <f aca="false">SUMPRODUCT(MIN($B$22:$M$22+N176:Y176))</f>
        <v>481.950382357786</v>
      </c>
      <c r="AO176" s="18" t="n">
        <f aca="false">SUMPRODUCT(MIN($B$22:$M$22+B176:M176+Z176:AK176))</f>
        <v>416.307428673913</v>
      </c>
      <c r="AP176" s="18" t="n">
        <f aca="false">SUMPRODUCT(MIN($B$23:$M$23+B176:M176+N176:Y176))</f>
        <v>464.073174174697</v>
      </c>
      <c r="AQ176" s="18" t="n">
        <f aca="false">SUMPRODUCT(MIN($B$23:$M$23+B176:M176+Z176:AK176))</f>
        <v>464.073174174697</v>
      </c>
      <c r="AR176" s="13" t="n">
        <f aca="false">IF(Y176&lt;0,1,0)</f>
        <v>0</v>
      </c>
    </row>
    <row r="177" customFormat="false" ht="15" hidden="false" customHeight="false" outlineLevel="0" collapsed="false">
      <c r="A177" s="13" t="n">
        <v>152</v>
      </c>
      <c r="B177" s="18" t="n">
        <f aca="false">Shock_sd*Draws!B156</f>
        <v>8.8062800689283</v>
      </c>
      <c r="C177" s="18" t="n">
        <f aca="false">Persist_a*B177+Shock_sd*Draws!C156</f>
        <v>34.3135204283602</v>
      </c>
      <c r="D177" s="18" t="n">
        <f aca="false">Persist_a*C177+Shock_sd*Draws!D156</f>
        <v>135.257170590175</v>
      </c>
      <c r="E177" s="18" t="n">
        <f aca="false">Persist_a*D177+Shock_sd*Draws!E156</f>
        <v>69.2412371230604</v>
      </c>
      <c r="F177" s="18" t="n">
        <f aca="false">Persist_a*E177+Shock_sd*Draws!F156</f>
        <v>17.8092828169951</v>
      </c>
      <c r="G177" s="18" t="n">
        <f aca="false">Persist_a*F177+Shock_sd*Draws!G156</f>
        <v>136.758721586781</v>
      </c>
      <c r="H177" s="18" t="n">
        <f aca="false">Persist_a*G177+Shock_sd*Draws!H156</f>
        <v>91.1030482707622</v>
      </c>
      <c r="I177" s="18" t="n">
        <f aca="false">Persist_a*H177+Shock_sd*Draws!I156</f>
        <v>113.754672983935</v>
      </c>
      <c r="J177" s="18" t="n">
        <f aca="false">Persist_a*I177+Shock_sd*Draws!J156</f>
        <v>121.044365422625</v>
      </c>
      <c r="K177" s="18" t="n">
        <f aca="false">Persist_a*J177+Shock_sd*Draws!K156</f>
        <v>107.080604705283</v>
      </c>
      <c r="L177" s="18" t="n">
        <f aca="false">Persist_a*K177+Shock_sd*Draws!L156</f>
        <v>86.8747874491043</v>
      </c>
      <c r="M177" s="18" t="n">
        <f aca="false">Persist_a*L177+Shock_sd*Draws!M156</f>
        <v>52.7581973044809</v>
      </c>
      <c r="N177" s="18" t="n">
        <f aca="false">0-(Draws!N156+Draws!Z156)</f>
        <v>0</v>
      </c>
      <c r="O177" s="18" t="n">
        <f aca="false">N177-(Draws!O156+Draws!AA156)</f>
        <v>0</v>
      </c>
      <c r="P177" s="18" t="n">
        <f aca="false">O177-(Draws!P156+Draws!AB156)</f>
        <v>0</v>
      </c>
      <c r="Q177" s="18" t="n">
        <f aca="false">P177-(Draws!Q156+Draws!AC156)</f>
        <v>0</v>
      </c>
      <c r="R177" s="18" t="n">
        <f aca="false">Q177-(Draws!R156+Draws!AD156)</f>
        <v>0</v>
      </c>
      <c r="S177" s="18" t="n">
        <f aca="false">R177-(Draws!S156+Draws!AE156)</f>
        <v>0</v>
      </c>
      <c r="T177" s="18" t="n">
        <f aca="false">S177-(Draws!T156+Draws!AF156)</f>
        <v>0</v>
      </c>
      <c r="U177" s="18" t="n">
        <f aca="false">T177-(Draws!U156+Draws!AG156)</f>
        <v>0</v>
      </c>
      <c r="V177" s="18" t="n">
        <f aca="false">U177-(Draws!V156+Draws!AH156)</f>
        <v>0</v>
      </c>
      <c r="W177" s="18" t="n">
        <f aca="false">V177-(Draws!W156+Draws!AI156)</f>
        <v>0</v>
      </c>
      <c r="X177" s="18" t="n">
        <f aca="false">W177-(Draws!X156+Draws!AJ156)</f>
        <v>0</v>
      </c>
      <c r="Y177" s="18" t="n">
        <f aca="false">X177-(Draws!Y156+Draws!AK156)</f>
        <v>0</v>
      </c>
      <c r="Z177" s="18" t="n">
        <f aca="false">0-(MAX(Draws!N156-Line_cap,0)+MAX(Draws!Z156-Line_cap,0))</f>
        <v>0</v>
      </c>
      <c r="AA177" s="18" t="n">
        <f aca="false">Z177-(MAX(Draws!O156-Line_cap,0)+MAX(Draws!AA156-Line_cap,0))</f>
        <v>0</v>
      </c>
      <c r="AB177" s="18" t="n">
        <f aca="false">AA177-(MAX(Draws!P156-Line_cap,0)+MAX(Draws!AB156-Line_cap,0))</f>
        <v>0</v>
      </c>
      <c r="AC177" s="18" t="n">
        <f aca="false">AB177-(MAX(Draws!Q156-Line_cap,0)+MAX(Draws!AC156-Line_cap,0))</f>
        <v>0</v>
      </c>
      <c r="AD177" s="18" t="n">
        <f aca="false">AC177-(MAX(Draws!R156-Line_cap,0)+MAX(Draws!AD156-Line_cap,0))</f>
        <v>0</v>
      </c>
      <c r="AE177" s="18" t="n">
        <f aca="false">AD177-(MAX(Draws!S156-Line_cap,0)+MAX(Draws!AE156-Line_cap,0))</f>
        <v>0</v>
      </c>
      <c r="AF177" s="18" t="n">
        <f aca="false">AE177-(MAX(Draws!T156-Line_cap,0)+MAX(Draws!AF156-Line_cap,0))</f>
        <v>0</v>
      </c>
      <c r="AG177" s="18" t="n">
        <f aca="false">AF177-(MAX(Draws!U156-Line_cap,0)+MAX(Draws!AG156-Line_cap,0))</f>
        <v>0</v>
      </c>
      <c r="AH177" s="18" t="n">
        <f aca="false">AG177-(MAX(Draws!V156-Line_cap,0)+MAX(Draws!AH156-Line_cap,0))</f>
        <v>0</v>
      </c>
      <c r="AI177" s="18" t="n">
        <f aca="false">AH177-(MAX(Draws!W156-Line_cap,0)+MAX(Draws!AI156-Line_cap,0))</f>
        <v>0</v>
      </c>
      <c r="AJ177" s="18" t="n">
        <f aca="false">AI177-(MAX(Draws!X156-Line_cap,0)+MAX(Draws!AJ156-Line_cap,0))</f>
        <v>0</v>
      </c>
      <c r="AK177" s="18" t="n">
        <f aca="false">AJ177-(MAX(Draws!Y156-Line_cap,0)+MAX(Draws!AK156-Line_cap,0))</f>
        <v>0</v>
      </c>
      <c r="AL177" s="18" t="n">
        <f aca="false">SUMPRODUCT(MIN($B$22:$M$22+B177:M177+N177:Y177))</f>
        <v>506.306463964685</v>
      </c>
      <c r="AM177" s="18" t="n">
        <f aca="false">SUMPRODUCT(MIN($B$22:$M$22+B177:M177))</f>
        <v>506.306463964685</v>
      </c>
      <c r="AN177" s="18" t="n">
        <f aca="false">SUMPRODUCT(MIN($B$22:$M$22+N177:Y177))</f>
        <v>481.950382357786</v>
      </c>
      <c r="AO177" s="18" t="n">
        <f aca="false">SUMPRODUCT(MIN($B$22:$M$22+B177:M177+Z177:AK177))</f>
        <v>506.306463964685</v>
      </c>
      <c r="AP177" s="18" t="n">
        <f aca="false">SUMPRODUCT(MIN($B$23:$M$23+B177:M177+N177:Y177))</f>
        <v>551.411197817849</v>
      </c>
      <c r="AQ177" s="18" t="n">
        <f aca="false">SUMPRODUCT(MIN($B$23:$M$23+B177:M177+Z177:AK177))</f>
        <v>551.411197817849</v>
      </c>
      <c r="AR177" s="13" t="n">
        <f aca="false">IF(Y177&lt;0,1,0)</f>
        <v>0</v>
      </c>
    </row>
    <row r="178" customFormat="false" ht="15" hidden="false" customHeight="false" outlineLevel="0" collapsed="false">
      <c r="A178" s="13" t="n">
        <v>153</v>
      </c>
      <c r="B178" s="18" t="n">
        <f aca="false">Shock_sd*Draws!B157</f>
        <v>72.3737031535249</v>
      </c>
      <c r="C178" s="18" t="n">
        <f aca="false">Persist_a*B178+Shock_sd*Draws!C157</f>
        <v>-49.012970703885</v>
      </c>
      <c r="D178" s="18" t="n">
        <f aca="false">Persist_a*C178+Shock_sd*Draws!D157</f>
        <v>-12.2048036317175</v>
      </c>
      <c r="E178" s="18" t="n">
        <f aca="false">Persist_a*D178+Shock_sd*Draws!E157</f>
        <v>-144.213484170338</v>
      </c>
      <c r="F178" s="18" t="n">
        <f aca="false">Persist_a*E178+Shock_sd*Draws!F157</f>
        <v>-166.993219964386</v>
      </c>
      <c r="G178" s="18" t="n">
        <f aca="false">Persist_a*F178+Shock_sd*Draws!G157</f>
        <v>-147.76704104389</v>
      </c>
      <c r="H178" s="18" t="n">
        <f aca="false">Persist_a*G178+Shock_sd*Draws!H157</f>
        <v>-167.75922681135</v>
      </c>
      <c r="I178" s="18" t="n">
        <f aca="false">Persist_a*H178+Shock_sd*Draws!I157</f>
        <v>5.15288667730027</v>
      </c>
      <c r="J178" s="18" t="n">
        <f aca="false">Persist_a*I178+Shock_sd*Draws!J157</f>
        <v>-50.7414815484065</v>
      </c>
      <c r="K178" s="18" t="n">
        <f aca="false">Persist_a*J178+Shock_sd*Draws!K157</f>
        <v>-102.495042534168</v>
      </c>
      <c r="L178" s="18" t="n">
        <f aca="false">Persist_a*K178+Shock_sd*Draws!L157</f>
        <v>-87.3273988226252</v>
      </c>
      <c r="M178" s="18" t="n">
        <f aca="false">Persist_a*L178+Shock_sd*Draws!M157</f>
        <v>6.58905555732251</v>
      </c>
      <c r="N178" s="18" t="n">
        <f aca="false">0-(Draws!N157+Draws!Z157)</f>
        <v>0</v>
      </c>
      <c r="O178" s="18" t="n">
        <f aca="false">N178-(Draws!O157+Draws!AA157)</f>
        <v>0</v>
      </c>
      <c r="P178" s="18" t="n">
        <f aca="false">O178-(Draws!P157+Draws!AB157)</f>
        <v>0</v>
      </c>
      <c r="Q178" s="18" t="n">
        <f aca="false">P178-(Draws!Q157+Draws!AC157)</f>
        <v>0</v>
      </c>
      <c r="R178" s="18" t="n">
        <f aca="false">Q178-(Draws!R157+Draws!AD157)</f>
        <v>0</v>
      </c>
      <c r="S178" s="18" t="n">
        <f aca="false">R178-(Draws!S157+Draws!AE157)</f>
        <v>0</v>
      </c>
      <c r="T178" s="18" t="n">
        <f aca="false">S178-(Draws!T157+Draws!AF157)</f>
        <v>0</v>
      </c>
      <c r="U178" s="18" t="n">
        <f aca="false">T178-(Draws!U157+Draws!AG157)</f>
        <v>0</v>
      </c>
      <c r="V178" s="18" t="n">
        <f aca="false">U178-(Draws!V157+Draws!AH157)</f>
        <v>0</v>
      </c>
      <c r="W178" s="18" t="n">
        <f aca="false">V178-(Draws!W157+Draws!AI157)</f>
        <v>0</v>
      </c>
      <c r="X178" s="18" t="n">
        <f aca="false">W178-(Draws!X157+Draws!AJ157)</f>
        <v>0</v>
      </c>
      <c r="Y178" s="18" t="n">
        <f aca="false">X178-(Draws!Y157+Draws!AK157)</f>
        <v>0</v>
      </c>
      <c r="Z178" s="18" t="n">
        <f aca="false">0-(MAX(Draws!N157-Line_cap,0)+MAX(Draws!Z157-Line_cap,0))</f>
        <v>0</v>
      </c>
      <c r="AA178" s="18" t="n">
        <f aca="false">Z178-(MAX(Draws!O157-Line_cap,0)+MAX(Draws!AA157-Line_cap,0))</f>
        <v>0</v>
      </c>
      <c r="AB178" s="18" t="n">
        <f aca="false">AA178-(MAX(Draws!P157-Line_cap,0)+MAX(Draws!AB157-Line_cap,0))</f>
        <v>0</v>
      </c>
      <c r="AC178" s="18" t="n">
        <f aca="false">AB178-(MAX(Draws!Q157-Line_cap,0)+MAX(Draws!AC157-Line_cap,0))</f>
        <v>0</v>
      </c>
      <c r="AD178" s="18" t="n">
        <f aca="false">AC178-(MAX(Draws!R157-Line_cap,0)+MAX(Draws!AD157-Line_cap,0))</f>
        <v>0</v>
      </c>
      <c r="AE178" s="18" t="n">
        <f aca="false">AD178-(MAX(Draws!S157-Line_cap,0)+MAX(Draws!AE157-Line_cap,0))</f>
        <v>0</v>
      </c>
      <c r="AF178" s="18" t="n">
        <f aca="false">AE178-(MAX(Draws!T157-Line_cap,0)+MAX(Draws!AF157-Line_cap,0))</f>
        <v>0</v>
      </c>
      <c r="AG178" s="18" t="n">
        <f aca="false">AF178-(MAX(Draws!U157-Line_cap,0)+MAX(Draws!AG157-Line_cap,0))</f>
        <v>0</v>
      </c>
      <c r="AH178" s="18" t="n">
        <f aca="false">AG178-(MAX(Draws!V157-Line_cap,0)+MAX(Draws!AH157-Line_cap,0))</f>
        <v>0</v>
      </c>
      <c r="AI178" s="18" t="n">
        <f aca="false">AH178-(MAX(Draws!W157-Line_cap,0)+MAX(Draws!AI157-Line_cap,0))</f>
        <v>0</v>
      </c>
      <c r="AJ178" s="18" t="n">
        <f aca="false">AI178-(MAX(Draws!X157-Line_cap,0)+MAX(Draws!AJ157-Line_cap,0))</f>
        <v>0</v>
      </c>
      <c r="AK178" s="18" t="n">
        <f aca="false">AJ178-(MAX(Draws!Y157-Line_cap,0)+MAX(Draws!AK157-Line_cap,0))</f>
        <v>0</v>
      </c>
      <c r="AL178" s="18" t="n">
        <f aca="false">SUMPRODUCT(MIN($B$22:$M$22+B178:M178+N178:Y178))</f>
        <v>314.191155546436</v>
      </c>
      <c r="AM178" s="18" t="n">
        <f aca="false">SUMPRODUCT(MIN($B$22:$M$22+B178:M178))</f>
        <v>314.191155546436</v>
      </c>
      <c r="AN178" s="18" t="n">
        <f aca="false">SUMPRODUCT(MIN($B$22:$M$22+N178:Y178))</f>
        <v>481.950382357786</v>
      </c>
      <c r="AO178" s="18" t="n">
        <f aca="false">SUMPRODUCT(MIN($B$22:$M$22+B178:M178+Z178:AK178))</f>
        <v>314.191155546436</v>
      </c>
      <c r="AP178" s="18" t="n">
        <f aca="false">SUMPRODUCT(MIN($B$23:$M$23+B178:M178+N178:Y178))</f>
        <v>363.369798409536</v>
      </c>
      <c r="AQ178" s="18" t="n">
        <f aca="false">SUMPRODUCT(MIN($B$23:$M$23+B178:M178+Z178:AK178))</f>
        <v>363.369798409536</v>
      </c>
      <c r="AR178" s="13" t="n">
        <f aca="false">IF(Y178&lt;0,1,0)</f>
        <v>0</v>
      </c>
    </row>
    <row r="179" customFormat="false" ht="15" hidden="false" customHeight="false" outlineLevel="0" collapsed="false">
      <c r="A179" s="13" t="n">
        <v>154</v>
      </c>
      <c r="B179" s="18" t="n">
        <f aca="false">Shock_sd*Draws!B158</f>
        <v>-17.6300835403936</v>
      </c>
      <c r="C179" s="18" t="n">
        <f aca="false">Persist_a*B179+Shock_sd*Draws!C158</f>
        <v>-14.6319449970284</v>
      </c>
      <c r="D179" s="18" t="n">
        <f aca="false">Persist_a*C179+Shock_sd*Draws!D158</f>
        <v>64.1402505711118</v>
      </c>
      <c r="E179" s="18" t="n">
        <f aca="false">Persist_a*D179+Shock_sd*Draws!E158</f>
        <v>129.552402888077</v>
      </c>
      <c r="F179" s="18" t="n">
        <f aca="false">Persist_a*E179+Shock_sd*Draws!F158</f>
        <v>20.4146103850585</v>
      </c>
      <c r="G179" s="18" t="n">
        <f aca="false">Persist_a*F179+Shock_sd*Draws!G158</f>
        <v>-37.2473266009276</v>
      </c>
      <c r="H179" s="18" t="n">
        <f aca="false">Persist_a*G179+Shock_sd*Draws!H158</f>
        <v>14.3417061249665</v>
      </c>
      <c r="I179" s="18" t="n">
        <f aca="false">Persist_a*H179+Shock_sd*Draws!I158</f>
        <v>15.7096921949627</v>
      </c>
      <c r="J179" s="18" t="n">
        <f aca="false">Persist_a*I179+Shock_sd*Draws!J158</f>
        <v>-83.930423880741</v>
      </c>
      <c r="K179" s="18" t="n">
        <f aca="false">Persist_a*J179+Shock_sd*Draws!K158</f>
        <v>35.0718024554327</v>
      </c>
      <c r="L179" s="18" t="n">
        <f aca="false">Persist_a*K179+Shock_sd*Draws!L158</f>
        <v>25.8837697887125</v>
      </c>
      <c r="M179" s="18" t="n">
        <f aca="false">Persist_a*L179+Shock_sd*Draws!M158</f>
        <v>105.997093496003</v>
      </c>
      <c r="N179" s="18" t="n">
        <f aca="false">0-(Draws!N158+Draws!Z158)</f>
        <v>0</v>
      </c>
      <c r="O179" s="18" t="n">
        <f aca="false">N179-(Draws!O158+Draws!AA158)</f>
        <v>0</v>
      </c>
      <c r="P179" s="18" t="n">
        <f aca="false">O179-(Draws!P158+Draws!AB158)</f>
        <v>0</v>
      </c>
      <c r="Q179" s="18" t="n">
        <f aca="false">P179-(Draws!Q158+Draws!AC158)</f>
        <v>0</v>
      </c>
      <c r="R179" s="18" t="n">
        <f aca="false">Q179-(Draws!R158+Draws!AD158)</f>
        <v>0</v>
      </c>
      <c r="S179" s="18" t="n">
        <f aca="false">R179-(Draws!S158+Draws!AE158)</f>
        <v>0</v>
      </c>
      <c r="T179" s="18" t="n">
        <f aca="false">S179-(Draws!T158+Draws!AF158)</f>
        <v>0</v>
      </c>
      <c r="U179" s="18" t="n">
        <f aca="false">T179-(Draws!U158+Draws!AG158)</f>
        <v>0</v>
      </c>
      <c r="V179" s="18" t="n">
        <f aca="false">U179-(Draws!V158+Draws!AH158)</f>
        <v>0</v>
      </c>
      <c r="W179" s="18" t="n">
        <f aca="false">V179-(Draws!W158+Draws!AI158)</f>
        <v>0</v>
      </c>
      <c r="X179" s="18" t="n">
        <f aca="false">W179-(Draws!X158+Draws!AJ158)</f>
        <v>0</v>
      </c>
      <c r="Y179" s="18" t="n">
        <f aca="false">X179-(Draws!Y158+Draws!AK158)</f>
        <v>0</v>
      </c>
      <c r="Z179" s="18" t="n">
        <f aca="false">0-(MAX(Draws!N158-Line_cap,0)+MAX(Draws!Z158-Line_cap,0))</f>
        <v>0</v>
      </c>
      <c r="AA179" s="18" t="n">
        <f aca="false">Z179-(MAX(Draws!O158-Line_cap,0)+MAX(Draws!AA158-Line_cap,0))</f>
        <v>0</v>
      </c>
      <c r="AB179" s="18" t="n">
        <f aca="false">AA179-(MAX(Draws!P158-Line_cap,0)+MAX(Draws!AB158-Line_cap,0))</f>
        <v>0</v>
      </c>
      <c r="AC179" s="18" t="n">
        <f aca="false">AB179-(MAX(Draws!Q158-Line_cap,0)+MAX(Draws!AC158-Line_cap,0))</f>
        <v>0</v>
      </c>
      <c r="AD179" s="18" t="n">
        <f aca="false">AC179-(MAX(Draws!R158-Line_cap,0)+MAX(Draws!AD158-Line_cap,0))</f>
        <v>0</v>
      </c>
      <c r="AE179" s="18" t="n">
        <f aca="false">AD179-(MAX(Draws!S158-Line_cap,0)+MAX(Draws!AE158-Line_cap,0))</f>
        <v>0</v>
      </c>
      <c r="AF179" s="18" t="n">
        <f aca="false">AE179-(MAX(Draws!T158-Line_cap,0)+MAX(Draws!AF158-Line_cap,0))</f>
        <v>0</v>
      </c>
      <c r="AG179" s="18" t="n">
        <f aca="false">AF179-(MAX(Draws!U158-Line_cap,0)+MAX(Draws!AG158-Line_cap,0))</f>
        <v>0</v>
      </c>
      <c r="AH179" s="18" t="n">
        <f aca="false">AG179-(MAX(Draws!V158-Line_cap,0)+MAX(Draws!AH158-Line_cap,0))</f>
        <v>0</v>
      </c>
      <c r="AI179" s="18" t="n">
        <f aca="false">AH179-(MAX(Draws!W158-Line_cap,0)+MAX(Draws!AI158-Line_cap,0))</f>
        <v>0</v>
      </c>
      <c r="AJ179" s="18" t="n">
        <f aca="false">AI179-(MAX(Draws!X158-Line_cap,0)+MAX(Draws!AJ158-Line_cap,0))</f>
        <v>0</v>
      </c>
      <c r="AK179" s="18" t="n">
        <f aca="false">AJ179-(MAX(Draws!Y158-Line_cap,0)+MAX(Draws!AK158-Line_cap,0))</f>
        <v>0</v>
      </c>
      <c r="AL179" s="18" t="n">
        <f aca="false">SUMPRODUCT(MIN($B$22:$M$22+B179:M179+N179:Y179))</f>
        <v>404.267357536655</v>
      </c>
      <c r="AM179" s="18" t="n">
        <f aca="false">SUMPRODUCT(MIN($B$22:$M$22+B179:M179))</f>
        <v>404.267357536655</v>
      </c>
      <c r="AN179" s="18" t="n">
        <f aca="false">SUMPRODUCT(MIN($B$22:$M$22+N179:Y179))</f>
        <v>481.950382357786</v>
      </c>
      <c r="AO179" s="18" t="n">
        <f aca="false">SUMPRODUCT(MIN($B$22:$M$22+B179:M179+Z179:AK179))</f>
        <v>404.267357536655</v>
      </c>
      <c r="AP179" s="18" t="n">
        <f aca="false">SUMPRODUCT(MIN($B$23:$M$23+B179:M179+N179:Y179))</f>
        <v>453.510684700876</v>
      </c>
      <c r="AQ179" s="18" t="n">
        <f aca="false">SUMPRODUCT(MIN($B$23:$M$23+B179:M179+Z179:AK179))</f>
        <v>453.510684700876</v>
      </c>
      <c r="AR179" s="13" t="n">
        <f aca="false">IF(Y179&lt;0,1,0)</f>
        <v>0</v>
      </c>
    </row>
    <row r="180" customFormat="false" ht="15" hidden="false" customHeight="false" outlineLevel="0" collapsed="false">
      <c r="A180" s="13" t="n">
        <v>155</v>
      </c>
      <c r="B180" s="18" t="n">
        <f aca="false">Shock_sd*Draws!B159</f>
        <v>-14.4590092724486</v>
      </c>
      <c r="C180" s="18" t="n">
        <f aca="false">Persist_a*B180+Shock_sd*Draws!C159</f>
        <v>-77.6626868389018</v>
      </c>
      <c r="D180" s="18" t="n">
        <f aca="false">Persist_a*C180+Shock_sd*Draws!D159</f>
        <v>62.1156209423671</v>
      </c>
      <c r="E180" s="18" t="n">
        <f aca="false">Persist_a*D180+Shock_sd*Draws!E159</f>
        <v>68.3852191929988</v>
      </c>
      <c r="F180" s="18" t="n">
        <f aca="false">Persist_a*E180+Shock_sd*Draws!F159</f>
        <v>81.462185029214</v>
      </c>
      <c r="G180" s="18" t="n">
        <f aca="false">Persist_a*F180+Shock_sd*Draws!G159</f>
        <v>39.1656055624683</v>
      </c>
      <c r="H180" s="18" t="n">
        <f aca="false">Persist_a*G180+Shock_sd*Draws!H159</f>
        <v>-66.2780644918211</v>
      </c>
      <c r="I180" s="18" t="n">
        <f aca="false">Persist_a*H180+Shock_sd*Draws!I159</f>
        <v>-28.208587281571</v>
      </c>
      <c r="J180" s="18" t="n">
        <f aca="false">Persist_a*I180+Shock_sd*Draws!J159</f>
        <v>94.3335714597857</v>
      </c>
      <c r="K180" s="18" t="n">
        <f aca="false">Persist_a*J180+Shock_sd*Draws!K159</f>
        <v>-46.2079349626108</v>
      </c>
      <c r="L180" s="18" t="n">
        <f aca="false">Persist_a*K180+Shock_sd*Draws!L159</f>
        <v>40.4400701942699</v>
      </c>
      <c r="M180" s="18" t="n">
        <f aca="false">Persist_a*L180+Shock_sd*Draws!M159</f>
        <v>21.9155401812798</v>
      </c>
      <c r="N180" s="18" t="n">
        <f aca="false">0-(Draws!N159+Draws!Z159)</f>
        <v>0</v>
      </c>
      <c r="O180" s="18" t="n">
        <f aca="false">N180-(Draws!O159+Draws!AA159)</f>
        <v>0</v>
      </c>
      <c r="P180" s="18" t="n">
        <f aca="false">O180-(Draws!P159+Draws!AB159)</f>
        <v>0</v>
      </c>
      <c r="Q180" s="18" t="n">
        <f aca="false">P180-(Draws!Q159+Draws!AC159)</f>
        <v>-139.670723873239</v>
      </c>
      <c r="R180" s="18" t="n">
        <f aca="false">Q180-(Draws!R159+Draws!AD159)</f>
        <v>-139.670723873239</v>
      </c>
      <c r="S180" s="18" t="n">
        <f aca="false">R180-(Draws!S159+Draws!AE159)</f>
        <v>-139.670723873239</v>
      </c>
      <c r="T180" s="18" t="n">
        <f aca="false">S180-(Draws!T159+Draws!AF159)</f>
        <v>-139.670723873239</v>
      </c>
      <c r="U180" s="18" t="n">
        <f aca="false">T180-(Draws!U159+Draws!AG159)</f>
        <v>-139.670723873239</v>
      </c>
      <c r="V180" s="18" t="n">
        <f aca="false">U180-(Draws!V159+Draws!AH159)</f>
        <v>-139.670723873239</v>
      </c>
      <c r="W180" s="18" t="n">
        <f aca="false">V180-(Draws!W159+Draws!AI159)</f>
        <v>-209.688854527978</v>
      </c>
      <c r="X180" s="18" t="n">
        <f aca="false">W180-(Draws!X159+Draws!AJ159)</f>
        <v>-209.688854527978</v>
      </c>
      <c r="Y180" s="18" t="n">
        <f aca="false">X180-(Draws!Y159+Draws!AK159)</f>
        <v>-209.688854527978</v>
      </c>
      <c r="Z180" s="18" t="n">
        <f aca="false">0-(MAX(Draws!N159-Line_cap,0)+MAX(Draws!Z159-Line_cap,0))</f>
        <v>0</v>
      </c>
      <c r="AA180" s="18" t="n">
        <f aca="false">Z180-(MAX(Draws!O159-Line_cap,0)+MAX(Draws!AA159-Line_cap,0))</f>
        <v>0</v>
      </c>
      <c r="AB180" s="18" t="n">
        <f aca="false">AA180-(MAX(Draws!P159-Line_cap,0)+MAX(Draws!AB159-Line_cap,0))</f>
        <v>0</v>
      </c>
      <c r="AC180" s="18" t="n">
        <f aca="false">AB180-(MAX(Draws!Q159-Line_cap,0)+MAX(Draws!AC159-Line_cap,0))</f>
        <v>-39.6707238732389</v>
      </c>
      <c r="AD180" s="18" t="n">
        <f aca="false">AC180-(MAX(Draws!R159-Line_cap,0)+MAX(Draws!AD159-Line_cap,0))</f>
        <v>-39.6707238732389</v>
      </c>
      <c r="AE180" s="18" t="n">
        <f aca="false">AD180-(MAX(Draws!S159-Line_cap,0)+MAX(Draws!AE159-Line_cap,0))</f>
        <v>-39.6707238732389</v>
      </c>
      <c r="AF180" s="18" t="n">
        <f aca="false">AE180-(MAX(Draws!T159-Line_cap,0)+MAX(Draws!AF159-Line_cap,0))</f>
        <v>-39.6707238732389</v>
      </c>
      <c r="AG180" s="18" t="n">
        <f aca="false">AF180-(MAX(Draws!U159-Line_cap,0)+MAX(Draws!AG159-Line_cap,0))</f>
        <v>-39.6707238732389</v>
      </c>
      <c r="AH180" s="18" t="n">
        <f aca="false">AG180-(MAX(Draws!V159-Line_cap,0)+MAX(Draws!AH159-Line_cap,0))</f>
        <v>-39.6707238732389</v>
      </c>
      <c r="AI180" s="18" t="n">
        <f aca="false">AH180-(MAX(Draws!W159-Line_cap,0)+MAX(Draws!AI159-Line_cap,0))</f>
        <v>-39.6707238732389</v>
      </c>
      <c r="AJ180" s="18" t="n">
        <f aca="false">AI180-(MAX(Draws!X159-Line_cap,0)+MAX(Draws!AJ159-Line_cap,0))</f>
        <v>-39.6707238732389</v>
      </c>
      <c r="AK180" s="18" t="n">
        <f aca="false">AJ180-(MAX(Draws!Y159-Line_cap,0)+MAX(Draws!AK159-Line_cap,0))</f>
        <v>-39.6707238732389</v>
      </c>
      <c r="AL180" s="18" t="n">
        <f aca="false">SUMPRODUCT(MIN($B$22:$M$22+B180:M180+N180:Y180))</f>
        <v>238.488906318835</v>
      </c>
      <c r="AM180" s="18" t="n">
        <f aca="false">SUMPRODUCT(MIN($B$22:$M$22+B180:M180))</f>
        <v>415.672317865965</v>
      </c>
      <c r="AN180" s="18" t="n">
        <f aca="false">SUMPRODUCT(MIN($B$22:$M$22+N180:Y180))</f>
        <v>284.696841281446</v>
      </c>
      <c r="AO180" s="18" t="n">
        <f aca="false">SUMPRODUCT(MIN($B$22:$M$22+B180:M180+Z180:AK180))</f>
        <v>376.001593992726</v>
      </c>
      <c r="AP180" s="18" t="n">
        <f aca="false">SUMPRODUCT(MIN($B$23:$M$23+B180:M180+N180:Y180))</f>
        <v>286.774554869262</v>
      </c>
      <c r="AQ180" s="18" t="n">
        <f aca="false">SUMPRODUCT(MIN($B$23:$M$23+B180:M180+Z180:AK180))</f>
        <v>425.180236855826</v>
      </c>
      <c r="AR180" s="13" t="n">
        <f aca="false">IF(Y180&lt;0,1,0)</f>
        <v>1</v>
      </c>
    </row>
    <row r="181" customFormat="false" ht="15" hidden="false" customHeight="false" outlineLevel="0" collapsed="false">
      <c r="A181" s="13" t="n">
        <v>156</v>
      </c>
      <c r="B181" s="18" t="n">
        <f aca="false">Shock_sd*Draws!B160</f>
        <v>100.996164103668</v>
      </c>
      <c r="C181" s="18" t="n">
        <f aca="false">Persist_a*B181+Shock_sd*Draws!C160</f>
        <v>86.8460250754213</v>
      </c>
      <c r="D181" s="18" t="n">
        <f aca="false">Persist_a*C181+Shock_sd*Draws!D160</f>
        <v>152.460511142728</v>
      </c>
      <c r="E181" s="18" t="n">
        <f aca="false">Persist_a*D181+Shock_sd*Draws!E160</f>
        <v>-9.27631344715812</v>
      </c>
      <c r="F181" s="18" t="n">
        <f aca="false">Persist_a*E181+Shock_sd*Draws!F160</f>
        <v>88.0350230525656</v>
      </c>
      <c r="G181" s="18" t="n">
        <f aca="false">Persist_a*F181+Shock_sd*Draws!G160</f>
        <v>90.8686018972021</v>
      </c>
      <c r="H181" s="18" t="n">
        <f aca="false">Persist_a*G181+Shock_sd*Draws!H160</f>
        <v>59.125854180798</v>
      </c>
      <c r="I181" s="18" t="n">
        <f aca="false">Persist_a*H181+Shock_sd*Draws!I160</f>
        <v>84.5154662473279</v>
      </c>
      <c r="J181" s="18" t="n">
        <f aca="false">Persist_a*I181+Shock_sd*Draws!J160</f>
        <v>20.8789640960943</v>
      </c>
      <c r="K181" s="18" t="n">
        <f aca="false">Persist_a*J181+Shock_sd*Draws!K160</f>
        <v>-25.6678614334732</v>
      </c>
      <c r="L181" s="18" t="n">
        <f aca="false">Persist_a*K181+Shock_sd*Draws!L160</f>
        <v>-21.6822554707055</v>
      </c>
      <c r="M181" s="18" t="n">
        <f aca="false">Persist_a*L181+Shock_sd*Draws!M160</f>
        <v>20.8215735167423</v>
      </c>
      <c r="N181" s="18" t="n">
        <f aca="false">0-(Draws!N160+Draws!Z160)</f>
        <v>0</v>
      </c>
      <c r="O181" s="18" t="n">
        <f aca="false">N181-(Draws!O160+Draws!AA160)</f>
        <v>0</v>
      </c>
      <c r="P181" s="18" t="n">
        <f aca="false">O181-(Draws!P160+Draws!AB160)</f>
        <v>0</v>
      </c>
      <c r="Q181" s="18" t="n">
        <f aca="false">P181-(Draws!Q160+Draws!AC160)</f>
        <v>0</v>
      </c>
      <c r="R181" s="18" t="n">
        <f aca="false">Q181-(Draws!R160+Draws!AD160)</f>
        <v>-91.5665665728417</v>
      </c>
      <c r="S181" s="18" t="n">
        <f aca="false">R181-(Draws!S160+Draws!AE160)</f>
        <v>-91.5665665728417</v>
      </c>
      <c r="T181" s="18" t="n">
        <f aca="false">S181-(Draws!T160+Draws!AF160)</f>
        <v>-91.5665665728417</v>
      </c>
      <c r="U181" s="18" t="n">
        <f aca="false">T181-(Draws!U160+Draws!AG160)</f>
        <v>-91.5665665728417</v>
      </c>
      <c r="V181" s="18" t="n">
        <f aca="false">U181-(Draws!V160+Draws!AH160)</f>
        <v>-213.46294421899</v>
      </c>
      <c r="W181" s="18" t="n">
        <f aca="false">V181-(Draws!W160+Draws!AI160)</f>
        <v>-213.46294421899</v>
      </c>
      <c r="X181" s="18" t="n">
        <f aca="false">W181-(Draws!X160+Draws!AJ160)</f>
        <v>-213.46294421899</v>
      </c>
      <c r="Y181" s="18" t="n">
        <f aca="false">X181-(Draws!Y160+Draws!AK160)</f>
        <v>-213.46294421899</v>
      </c>
      <c r="Z181" s="18" t="n">
        <f aca="false">0-(MAX(Draws!N160-Line_cap,0)+MAX(Draws!Z160-Line_cap,0))</f>
        <v>0</v>
      </c>
      <c r="AA181" s="18" t="n">
        <f aca="false">Z181-(MAX(Draws!O160-Line_cap,0)+MAX(Draws!AA160-Line_cap,0))</f>
        <v>0</v>
      </c>
      <c r="AB181" s="18" t="n">
        <f aca="false">AA181-(MAX(Draws!P160-Line_cap,0)+MAX(Draws!AB160-Line_cap,0))</f>
        <v>0</v>
      </c>
      <c r="AC181" s="18" t="n">
        <f aca="false">AB181-(MAX(Draws!Q160-Line_cap,0)+MAX(Draws!AC160-Line_cap,0))</f>
        <v>0</v>
      </c>
      <c r="AD181" s="18" t="n">
        <f aca="false">AC181-(MAX(Draws!R160-Line_cap,0)+MAX(Draws!AD160-Line_cap,0))</f>
        <v>0</v>
      </c>
      <c r="AE181" s="18" t="n">
        <f aca="false">AD181-(MAX(Draws!S160-Line_cap,0)+MAX(Draws!AE160-Line_cap,0))</f>
        <v>0</v>
      </c>
      <c r="AF181" s="18" t="n">
        <f aca="false">AE181-(MAX(Draws!T160-Line_cap,0)+MAX(Draws!AF160-Line_cap,0))</f>
        <v>0</v>
      </c>
      <c r="AG181" s="18" t="n">
        <f aca="false">AF181-(MAX(Draws!U160-Line_cap,0)+MAX(Draws!AG160-Line_cap,0))</f>
        <v>0</v>
      </c>
      <c r="AH181" s="18" t="n">
        <f aca="false">AG181-(MAX(Draws!V160-Line_cap,0)+MAX(Draws!AH160-Line_cap,0))</f>
        <v>-21.8963776461487</v>
      </c>
      <c r="AI181" s="18" t="n">
        <f aca="false">AH181-(MAX(Draws!W160-Line_cap,0)+MAX(Draws!AI160-Line_cap,0))</f>
        <v>-21.8963776461487</v>
      </c>
      <c r="AJ181" s="18" t="n">
        <f aca="false">AI181-(MAX(Draws!X160-Line_cap,0)+MAX(Draws!AJ160-Line_cap,0))</f>
        <v>-21.8963776461487</v>
      </c>
      <c r="AK181" s="18" t="n">
        <f aca="false">AJ181-(MAX(Draws!Y160-Line_cap,0)+MAX(Draws!AK160-Line_cap,0))</f>
        <v>-21.8963776461487</v>
      </c>
      <c r="AL181" s="18" t="n">
        <f aca="false">SUMPRODUCT(MIN($B$22:$M$22+B181:M181+N181:Y181))</f>
        <v>255.254890156961</v>
      </c>
      <c r="AM181" s="18" t="n">
        <f aca="false">SUMPRODUCT(MIN($B$22:$M$22+B181:M181))</f>
        <v>468.717834375951</v>
      </c>
      <c r="AN181" s="18" t="n">
        <f aca="false">SUMPRODUCT(MIN($B$22:$M$22+N181:Y181))</f>
        <v>274.734837198406</v>
      </c>
      <c r="AO181" s="18" t="n">
        <f aca="false">SUMPRODUCT(MIN($B$22:$M$22+B181:M181+Z181:AK181))</f>
        <v>446.821456729802</v>
      </c>
      <c r="AP181" s="18" t="n">
        <f aca="false">SUMPRODUCT(MIN($B$23:$M$23+B181:M181+N181:Y181))</f>
        <v>303.540538707388</v>
      </c>
      <c r="AQ181" s="18" t="n">
        <f aca="false">SUMPRODUCT(MIN($B$23:$M$23+B181:M181+Z181:AK181))</f>
        <v>495.107105280229</v>
      </c>
      <c r="AR181" s="13" t="n">
        <f aca="false">IF(Y181&lt;0,1,0)</f>
        <v>1</v>
      </c>
    </row>
    <row r="182" customFormat="false" ht="15" hidden="false" customHeight="false" outlineLevel="0" collapsed="false">
      <c r="A182" s="13" t="n">
        <v>157</v>
      </c>
      <c r="B182" s="18" t="n">
        <f aca="false">Shock_sd*Draws!B161</f>
        <v>-65.043148665199</v>
      </c>
      <c r="C182" s="18" t="n">
        <f aca="false">Persist_a*B182+Shock_sd*Draws!C161</f>
        <v>36.3937650983939</v>
      </c>
      <c r="D182" s="18" t="n">
        <f aca="false">Persist_a*C182+Shock_sd*Draws!D161</f>
        <v>3.37022719842396</v>
      </c>
      <c r="E182" s="18" t="n">
        <f aca="false">Persist_a*D182+Shock_sd*Draws!E161</f>
        <v>4.68469994719826</v>
      </c>
      <c r="F182" s="18" t="n">
        <f aca="false">Persist_a*E182+Shock_sd*Draws!F161</f>
        <v>-54.601506923119</v>
      </c>
      <c r="G182" s="18" t="n">
        <f aca="false">Persist_a*F182+Shock_sd*Draws!G161</f>
        <v>-28.8260150136892</v>
      </c>
      <c r="H182" s="18" t="n">
        <f aca="false">Persist_a*G182+Shock_sd*Draws!H161</f>
        <v>43.2703921358544</v>
      </c>
      <c r="I182" s="18" t="n">
        <f aca="false">Persist_a*H182+Shock_sd*Draws!I161</f>
        <v>-15.5348430671275</v>
      </c>
      <c r="J182" s="18" t="n">
        <f aca="false">Persist_a*I182+Shock_sd*Draws!J161</f>
        <v>2.80370764418779</v>
      </c>
      <c r="K182" s="18" t="n">
        <f aca="false">Persist_a*J182+Shock_sd*Draws!K161</f>
        <v>-24.266831754752</v>
      </c>
      <c r="L182" s="18" t="n">
        <f aca="false">Persist_a*K182+Shock_sd*Draws!L161</f>
        <v>-58.0236806269635</v>
      </c>
      <c r="M182" s="18" t="n">
        <f aca="false">Persist_a*L182+Shock_sd*Draws!M161</f>
        <v>-102.833210391462</v>
      </c>
      <c r="N182" s="18" t="n">
        <f aca="false">0-(Draws!N161+Draws!Z161)</f>
        <v>0</v>
      </c>
      <c r="O182" s="18" t="n">
        <f aca="false">N182-(Draws!O161+Draws!AA161)</f>
        <v>0</v>
      </c>
      <c r="P182" s="18" t="n">
        <f aca="false">O182-(Draws!P161+Draws!AB161)</f>
        <v>0</v>
      </c>
      <c r="Q182" s="18" t="n">
        <f aca="false">P182-(Draws!Q161+Draws!AC161)</f>
        <v>0</v>
      </c>
      <c r="R182" s="18" t="n">
        <f aca="false">Q182-(Draws!R161+Draws!AD161)</f>
        <v>0</v>
      </c>
      <c r="S182" s="18" t="n">
        <f aca="false">R182-(Draws!S161+Draws!AE161)</f>
        <v>0</v>
      </c>
      <c r="T182" s="18" t="n">
        <f aca="false">S182-(Draws!T161+Draws!AF161)</f>
        <v>0</v>
      </c>
      <c r="U182" s="18" t="n">
        <f aca="false">T182-(Draws!U161+Draws!AG161)</f>
        <v>0</v>
      </c>
      <c r="V182" s="18" t="n">
        <f aca="false">U182-(Draws!V161+Draws!AH161)</f>
        <v>0</v>
      </c>
      <c r="W182" s="18" t="n">
        <f aca="false">V182-(Draws!W161+Draws!AI161)</f>
        <v>0</v>
      </c>
      <c r="X182" s="18" t="n">
        <f aca="false">W182-(Draws!X161+Draws!AJ161)</f>
        <v>0</v>
      </c>
      <c r="Y182" s="18" t="n">
        <f aca="false">X182-(Draws!Y161+Draws!AK161)</f>
        <v>0</v>
      </c>
      <c r="Z182" s="18" t="n">
        <f aca="false">0-(MAX(Draws!N161-Line_cap,0)+MAX(Draws!Z161-Line_cap,0))</f>
        <v>0</v>
      </c>
      <c r="AA182" s="18" t="n">
        <f aca="false">Z182-(MAX(Draws!O161-Line_cap,0)+MAX(Draws!AA161-Line_cap,0))</f>
        <v>0</v>
      </c>
      <c r="AB182" s="18" t="n">
        <f aca="false">AA182-(MAX(Draws!P161-Line_cap,0)+MAX(Draws!AB161-Line_cap,0))</f>
        <v>0</v>
      </c>
      <c r="AC182" s="18" t="n">
        <f aca="false">AB182-(MAX(Draws!Q161-Line_cap,0)+MAX(Draws!AC161-Line_cap,0))</f>
        <v>0</v>
      </c>
      <c r="AD182" s="18" t="n">
        <f aca="false">AC182-(MAX(Draws!R161-Line_cap,0)+MAX(Draws!AD161-Line_cap,0))</f>
        <v>0</v>
      </c>
      <c r="AE182" s="18" t="n">
        <f aca="false">AD182-(MAX(Draws!S161-Line_cap,0)+MAX(Draws!AE161-Line_cap,0))</f>
        <v>0</v>
      </c>
      <c r="AF182" s="18" t="n">
        <f aca="false">AE182-(MAX(Draws!T161-Line_cap,0)+MAX(Draws!AF161-Line_cap,0))</f>
        <v>0</v>
      </c>
      <c r="AG182" s="18" t="n">
        <f aca="false">AF182-(MAX(Draws!U161-Line_cap,0)+MAX(Draws!AG161-Line_cap,0))</f>
        <v>0</v>
      </c>
      <c r="AH182" s="18" t="n">
        <f aca="false">AG182-(MAX(Draws!V161-Line_cap,0)+MAX(Draws!AH161-Line_cap,0))</f>
        <v>0</v>
      </c>
      <c r="AI182" s="18" t="n">
        <f aca="false">AH182-(MAX(Draws!W161-Line_cap,0)+MAX(Draws!AI161-Line_cap,0))</f>
        <v>0</v>
      </c>
      <c r="AJ182" s="18" t="n">
        <f aca="false">AI182-(MAX(Draws!X161-Line_cap,0)+MAX(Draws!AJ161-Line_cap,0))</f>
        <v>0</v>
      </c>
      <c r="AK182" s="18" t="n">
        <f aca="false">AJ182-(MAX(Draws!Y161-Line_cap,0)+MAX(Draws!AK161-Line_cap,0))</f>
        <v>0</v>
      </c>
      <c r="AL182" s="18" t="n">
        <f aca="false">SUMPRODUCT(MIN($B$22:$M$22+B182:M182+N182:Y182))</f>
        <v>407.590837285498</v>
      </c>
      <c r="AM182" s="18" t="n">
        <f aca="false">SUMPRODUCT(MIN($B$22:$M$22+B182:M182))</f>
        <v>407.590837285498</v>
      </c>
      <c r="AN182" s="18" t="n">
        <f aca="false">SUMPRODUCT(MIN($B$22:$M$22+N182:Y182))</f>
        <v>481.950382357786</v>
      </c>
      <c r="AO182" s="18" t="n">
        <f aca="false">SUMPRODUCT(MIN($B$22:$M$22+B182:M182+Z182:AK182))</f>
        <v>407.590837285498</v>
      </c>
      <c r="AP182" s="18" t="n">
        <f aca="false">SUMPRODUCT(MIN($B$23:$M$23+B182:M182+N182:Y182))</f>
        <v>452.716718368118</v>
      </c>
      <c r="AQ182" s="18" t="n">
        <f aca="false">SUMPRODUCT(MIN($B$23:$M$23+B182:M182+Z182:AK182))</f>
        <v>452.716718368118</v>
      </c>
      <c r="AR182" s="13" t="n">
        <f aca="false">IF(Y182&lt;0,1,0)</f>
        <v>0</v>
      </c>
    </row>
    <row r="183" customFormat="false" ht="15" hidden="false" customHeight="false" outlineLevel="0" collapsed="false">
      <c r="A183" s="13" t="n">
        <v>158</v>
      </c>
      <c r="B183" s="18" t="n">
        <f aca="false">Shock_sd*Draws!B162</f>
        <v>36.4581451725603</v>
      </c>
      <c r="C183" s="18" t="n">
        <f aca="false">Persist_a*B183+Shock_sd*Draws!C162</f>
        <v>33.1625851894737</v>
      </c>
      <c r="D183" s="18" t="n">
        <f aca="false">Persist_a*C183+Shock_sd*Draws!D162</f>
        <v>45.5021142697775</v>
      </c>
      <c r="E183" s="18" t="n">
        <f aca="false">Persist_a*D183+Shock_sd*Draws!E162</f>
        <v>-15.2945555144046</v>
      </c>
      <c r="F183" s="18" t="n">
        <f aca="false">Persist_a*E183+Shock_sd*Draws!F162</f>
        <v>-66.9904246828087</v>
      </c>
      <c r="G183" s="18" t="n">
        <f aca="false">Persist_a*F183+Shock_sd*Draws!G162</f>
        <v>-96.451367779411</v>
      </c>
      <c r="H183" s="18" t="n">
        <f aca="false">Persist_a*G183+Shock_sd*Draws!H162</f>
        <v>16.1016567020109</v>
      </c>
      <c r="I183" s="18" t="n">
        <f aca="false">Persist_a*H183+Shock_sd*Draws!I162</f>
        <v>79.8364798783273</v>
      </c>
      <c r="J183" s="18" t="n">
        <f aca="false">Persist_a*I183+Shock_sd*Draws!J162</f>
        <v>38.2405981700747</v>
      </c>
      <c r="K183" s="18" t="n">
        <f aca="false">Persist_a*J183+Shock_sd*Draws!K162</f>
        <v>30.8616422417281</v>
      </c>
      <c r="L183" s="18" t="n">
        <f aca="false">Persist_a*K183+Shock_sd*Draws!L162</f>
        <v>-6.81067201143152</v>
      </c>
      <c r="M183" s="18" t="n">
        <f aca="false">Persist_a*L183+Shock_sd*Draws!M162</f>
        <v>9.27862995068178</v>
      </c>
      <c r="N183" s="18" t="n">
        <f aca="false">0-(Draws!N162+Draws!Z162)</f>
        <v>0</v>
      </c>
      <c r="O183" s="18" t="n">
        <f aca="false">N183-(Draws!O162+Draws!AA162)</f>
        <v>0</v>
      </c>
      <c r="P183" s="18" t="n">
        <f aca="false">O183-(Draws!P162+Draws!AB162)</f>
        <v>0</v>
      </c>
      <c r="Q183" s="18" t="n">
        <f aca="false">P183-(Draws!Q162+Draws!AC162)</f>
        <v>0</v>
      </c>
      <c r="R183" s="18" t="n">
        <f aca="false">Q183-(Draws!R162+Draws!AD162)</f>
        <v>0</v>
      </c>
      <c r="S183" s="18" t="n">
        <f aca="false">R183-(Draws!S162+Draws!AE162)</f>
        <v>0</v>
      </c>
      <c r="T183" s="18" t="n">
        <f aca="false">S183-(Draws!T162+Draws!AF162)</f>
        <v>0</v>
      </c>
      <c r="U183" s="18" t="n">
        <f aca="false">T183-(Draws!U162+Draws!AG162)</f>
        <v>0</v>
      </c>
      <c r="V183" s="18" t="n">
        <f aca="false">U183-(Draws!V162+Draws!AH162)</f>
        <v>0</v>
      </c>
      <c r="W183" s="18" t="n">
        <f aca="false">V183-(Draws!W162+Draws!AI162)</f>
        <v>0</v>
      </c>
      <c r="X183" s="18" t="n">
        <f aca="false">W183-(Draws!X162+Draws!AJ162)</f>
        <v>0</v>
      </c>
      <c r="Y183" s="18" t="n">
        <f aca="false">X183-(Draws!Y162+Draws!AK162)</f>
        <v>0</v>
      </c>
      <c r="Z183" s="18" t="n">
        <f aca="false">0-(MAX(Draws!N162-Line_cap,0)+MAX(Draws!Z162-Line_cap,0))</f>
        <v>0</v>
      </c>
      <c r="AA183" s="18" t="n">
        <f aca="false">Z183-(MAX(Draws!O162-Line_cap,0)+MAX(Draws!AA162-Line_cap,0))</f>
        <v>0</v>
      </c>
      <c r="AB183" s="18" t="n">
        <f aca="false">AA183-(MAX(Draws!P162-Line_cap,0)+MAX(Draws!AB162-Line_cap,0))</f>
        <v>0</v>
      </c>
      <c r="AC183" s="18" t="n">
        <f aca="false">AB183-(MAX(Draws!Q162-Line_cap,0)+MAX(Draws!AC162-Line_cap,0))</f>
        <v>0</v>
      </c>
      <c r="AD183" s="18" t="n">
        <f aca="false">AC183-(MAX(Draws!R162-Line_cap,0)+MAX(Draws!AD162-Line_cap,0))</f>
        <v>0</v>
      </c>
      <c r="AE183" s="18" t="n">
        <f aca="false">AD183-(MAX(Draws!S162-Line_cap,0)+MAX(Draws!AE162-Line_cap,0))</f>
        <v>0</v>
      </c>
      <c r="AF183" s="18" t="n">
        <f aca="false">AE183-(MAX(Draws!T162-Line_cap,0)+MAX(Draws!AF162-Line_cap,0))</f>
        <v>0</v>
      </c>
      <c r="AG183" s="18" t="n">
        <f aca="false">AF183-(MAX(Draws!U162-Line_cap,0)+MAX(Draws!AG162-Line_cap,0))</f>
        <v>0</v>
      </c>
      <c r="AH183" s="18" t="n">
        <f aca="false">AG183-(MAX(Draws!V162-Line_cap,0)+MAX(Draws!AH162-Line_cap,0))</f>
        <v>0</v>
      </c>
      <c r="AI183" s="18" t="n">
        <f aca="false">AH183-(MAX(Draws!W162-Line_cap,0)+MAX(Draws!AI162-Line_cap,0))</f>
        <v>0</v>
      </c>
      <c r="AJ183" s="18" t="n">
        <f aca="false">AI183-(MAX(Draws!X162-Line_cap,0)+MAX(Draws!AJ162-Line_cap,0))</f>
        <v>0</v>
      </c>
      <c r="AK183" s="18" t="n">
        <f aca="false">AJ183-(MAX(Draws!Y162-Line_cap,0)+MAX(Draws!AK162-Line_cap,0))</f>
        <v>0</v>
      </c>
      <c r="AL183" s="18" t="n">
        <f aca="false">SUMPRODUCT(MIN($B$22:$M$22+B183:M183+N183:Y183))</f>
        <v>386.756803858954</v>
      </c>
      <c r="AM183" s="18" t="n">
        <f aca="false">SUMPRODUCT(MIN($B$22:$M$22+B183:M183))</f>
        <v>386.756803858954</v>
      </c>
      <c r="AN183" s="18" t="n">
        <f aca="false">SUMPRODUCT(MIN($B$22:$M$22+N183:Y183))</f>
        <v>481.950382357786</v>
      </c>
      <c r="AO183" s="18" t="n">
        <f aca="false">SUMPRODUCT(MIN($B$22:$M$22+B183:M183+Z183:AK183))</f>
        <v>386.756803858954</v>
      </c>
      <c r="AP183" s="18" t="n">
        <f aca="false">SUMPRODUCT(MIN($B$23:$M$23+B183:M183+N183:Y183))</f>
        <v>434.522549359738</v>
      </c>
      <c r="AQ183" s="18" t="n">
        <f aca="false">SUMPRODUCT(MIN($B$23:$M$23+B183:M183+Z183:AK183))</f>
        <v>434.522549359738</v>
      </c>
      <c r="AR183" s="13" t="n">
        <f aca="false">IF(Y183&lt;0,1,0)</f>
        <v>0</v>
      </c>
    </row>
    <row r="184" customFormat="false" ht="15" hidden="false" customHeight="false" outlineLevel="0" collapsed="false">
      <c r="A184" s="13" t="n">
        <v>159</v>
      </c>
      <c r="B184" s="18" t="n">
        <f aca="false">Shock_sd*Draws!B163</f>
        <v>-65.7548267080807</v>
      </c>
      <c r="C184" s="18" t="n">
        <f aca="false">Persist_a*B184+Shock_sd*Draws!C163</f>
        <v>-13.8675141902672</v>
      </c>
      <c r="D184" s="18" t="n">
        <f aca="false">Persist_a*C184+Shock_sd*Draws!D163</f>
        <v>33.5840839983529</v>
      </c>
      <c r="E184" s="18" t="n">
        <f aca="false">Persist_a*D184+Shock_sd*Draws!E163</f>
        <v>8.25405877727984</v>
      </c>
      <c r="F184" s="18" t="n">
        <f aca="false">Persist_a*E184+Shock_sd*Draws!F163</f>
        <v>83.8582310728813</v>
      </c>
      <c r="G184" s="18" t="n">
        <f aca="false">Persist_a*F184+Shock_sd*Draws!G163</f>
        <v>63.2968411381901</v>
      </c>
      <c r="H184" s="18" t="n">
        <f aca="false">Persist_a*G184+Shock_sd*Draws!H163</f>
        <v>6.38434141267098</v>
      </c>
      <c r="I184" s="18" t="n">
        <f aca="false">Persist_a*H184+Shock_sd*Draws!I163</f>
        <v>-55.8950666720995</v>
      </c>
      <c r="J184" s="18" t="n">
        <f aca="false">Persist_a*I184+Shock_sd*Draws!J163</f>
        <v>71.0327749755043</v>
      </c>
      <c r="K184" s="18" t="n">
        <f aca="false">Persist_a*J184+Shock_sd*Draws!K163</f>
        <v>-16.4820190388313</v>
      </c>
      <c r="L184" s="18" t="n">
        <f aca="false">Persist_a*K184+Shock_sd*Draws!L163</f>
        <v>-59.9249454938712</v>
      </c>
      <c r="M184" s="18" t="n">
        <f aca="false">Persist_a*L184+Shock_sd*Draws!M163</f>
        <v>-85.3384182367113</v>
      </c>
      <c r="N184" s="18" t="n">
        <f aca="false">0-(Draws!N163+Draws!Z163)</f>
        <v>0</v>
      </c>
      <c r="O184" s="18" t="n">
        <f aca="false">N184-(Draws!O163+Draws!AA163)</f>
        <v>0</v>
      </c>
      <c r="P184" s="18" t="n">
        <f aca="false">O184-(Draws!P163+Draws!AB163)</f>
        <v>0</v>
      </c>
      <c r="Q184" s="18" t="n">
        <f aca="false">P184-(Draws!Q163+Draws!AC163)</f>
        <v>0</v>
      </c>
      <c r="R184" s="18" t="n">
        <f aca="false">Q184-(Draws!R163+Draws!AD163)</f>
        <v>0</v>
      </c>
      <c r="S184" s="18" t="n">
        <f aca="false">R184-(Draws!S163+Draws!AE163)</f>
        <v>-62.13318773294</v>
      </c>
      <c r="T184" s="18" t="n">
        <f aca="false">S184-(Draws!T163+Draws!AF163)</f>
        <v>-62.13318773294</v>
      </c>
      <c r="U184" s="18" t="n">
        <f aca="false">T184-(Draws!U163+Draws!AG163)</f>
        <v>-62.13318773294</v>
      </c>
      <c r="V184" s="18" t="n">
        <f aca="false">U184-(Draws!V163+Draws!AH163)</f>
        <v>-62.13318773294</v>
      </c>
      <c r="W184" s="18" t="n">
        <f aca="false">V184-(Draws!W163+Draws!AI163)</f>
        <v>-62.13318773294</v>
      </c>
      <c r="X184" s="18" t="n">
        <f aca="false">W184-(Draws!X163+Draws!AJ163)</f>
        <v>-62.13318773294</v>
      </c>
      <c r="Y184" s="18" t="n">
        <f aca="false">X184-(Draws!Y163+Draws!AK163)</f>
        <v>-62.13318773294</v>
      </c>
      <c r="Z184" s="18" t="n">
        <f aca="false">0-(MAX(Draws!N163-Line_cap,0)+MAX(Draws!Z163-Line_cap,0))</f>
        <v>0</v>
      </c>
      <c r="AA184" s="18" t="n">
        <f aca="false">Z184-(MAX(Draws!O163-Line_cap,0)+MAX(Draws!AA163-Line_cap,0))</f>
        <v>0</v>
      </c>
      <c r="AB184" s="18" t="n">
        <f aca="false">AA184-(MAX(Draws!P163-Line_cap,0)+MAX(Draws!AB163-Line_cap,0))</f>
        <v>0</v>
      </c>
      <c r="AC184" s="18" t="n">
        <f aca="false">AB184-(MAX(Draws!Q163-Line_cap,0)+MAX(Draws!AC163-Line_cap,0))</f>
        <v>0</v>
      </c>
      <c r="AD184" s="18" t="n">
        <f aca="false">AC184-(MAX(Draws!R163-Line_cap,0)+MAX(Draws!AD163-Line_cap,0))</f>
        <v>0</v>
      </c>
      <c r="AE184" s="18" t="n">
        <f aca="false">AD184-(MAX(Draws!S163-Line_cap,0)+MAX(Draws!AE163-Line_cap,0))</f>
        <v>0</v>
      </c>
      <c r="AF184" s="18" t="n">
        <f aca="false">AE184-(MAX(Draws!T163-Line_cap,0)+MAX(Draws!AF163-Line_cap,0))</f>
        <v>0</v>
      </c>
      <c r="AG184" s="18" t="n">
        <f aca="false">AF184-(MAX(Draws!U163-Line_cap,0)+MAX(Draws!AG163-Line_cap,0))</f>
        <v>0</v>
      </c>
      <c r="AH184" s="18" t="n">
        <f aca="false">AG184-(MAX(Draws!V163-Line_cap,0)+MAX(Draws!AH163-Line_cap,0))</f>
        <v>0</v>
      </c>
      <c r="AI184" s="18" t="n">
        <f aca="false">AH184-(MAX(Draws!W163-Line_cap,0)+MAX(Draws!AI163-Line_cap,0))</f>
        <v>0</v>
      </c>
      <c r="AJ184" s="18" t="n">
        <f aca="false">AI184-(MAX(Draws!X163-Line_cap,0)+MAX(Draws!AJ163-Line_cap,0))</f>
        <v>0</v>
      </c>
      <c r="AK184" s="18" t="n">
        <f aca="false">AJ184-(MAX(Draws!Y163-Line_cap,0)+MAX(Draws!AK163-Line_cap,0))</f>
        <v>0</v>
      </c>
      <c r="AL184" s="18" t="n">
        <f aca="false">SUMPRODUCT(MIN($B$22:$M$22+B184:M184+N184:Y184))</f>
        <v>362.952441707309</v>
      </c>
      <c r="AM184" s="18" t="n">
        <f aca="false">SUMPRODUCT(MIN($B$22:$M$22+B184:M184))</f>
        <v>425.085629440249</v>
      </c>
      <c r="AN184" s="18" t="n">
        <f aca="false">SUMPRODUCT(MIN($B$22:$M$22+N184:Y184))</f>
        <v>419.817194624846</v>
      </c>
      <c r="AO184" s="18" t="n">
        <f aca="false">SUMPRODUCT(MIN($B$22:$M$22+B184:M184+Z184:AK184))</f>
        <v>425.085629440249</v>
      </c>
      <c r="AP184" s="18" t="n">
        <f aca="false">SUMPRODUCT(MIN($B$23:$M$23+B184:M184+N184:Y184))</f>
        <v>408.078322789929</v>
      </c>
      <c r="AQ184" s="18" t="n">
        <f aca="false">SUMPRODUCT(MIN($B$23:$M$23+B184:M184+Z184:AK184))</f>
        <v>470.211510522869</v>
      </c>
      <c r="AR184" s="13" t="n">
        <f aca="false">IF(Y184&lt;0,1,0)</f>
        <v>1</v>
      </c>
    </row>
    <row r="185" customFormat="false" ht="15" hidden="false" customHeight="false" outlineLevel="0" collapsed="false">
      <c r="A185" s="13" t="n">
        <v>160</v>
      </c>
      <c r="B185" s="18" t="n">
        <f aca="false">Shock_sd*Draws!B164</f>
        <v>11.8127894611392</v>
      </c>
      <c r="C185" s="18" t="n">
        <f aca="false">Persist_a*B185+Shock_sd*Draws!C164</f>
        <v>78.7214512239146</v>
      </c>
      <c r="D185" s="18" t="n">
        <f aca="false">Persist_a*C185+Shock_sd*Draws!D164</f>
        <v>15.0768245954139</v>
      </c>
      <c r="E185" s="18" t="n">
        <f aca="false">Persist_a*D185+Shock_sd*Draws!E164</f>
        <v>39.6630066766103</v>
      </c>
      <c r="F185" s="18" t="n">
        <f aca="false">Persist_a*E185+Shock_sd*Draws!F164</f>
        <v>31.9141636281328</v>
      </c>
      <c r="G185" s="18" t="n">
        <f aca="false">Persist_a*F185+Shock_sd*Draws!G164</f>
        <v>-17.5047809538387</v>
      </c>
      <c r="H185" s="18" t="n">
        <f aca="false">Persist_a*G185+Shock_sd*Draws!H164</f>
        <v>-92.5794755269659</v>
      </c>
      <c r="I185" s="18" t="n">
        <f aca="false">Persist_a*H185+Shock_sd*Draws!I164</f>
        <v>-46.7598763212532</v>
      </c>
      <c r="J185" s="18" t="n">
        <f aca="false">Persist_a*I185+Shock_sd*Draws!J164</f>
        <v>-82.0527534657711</v>
      </c>
      <c r="K185" s="18" t="n">
        <f aca="false">Persist_a*J185+Shock_sd*Draws!K164</f>
        <v>-51.7513902456675</v>
      </c>
      <c r="L185" s="18" t="n">
        <f aca="false">Persist_a*K185+Shock_sd*Draws!L164</f>
        <v>-35.2067745311357</v>
      </c>
      <c r="M185" s="18" t="n">
        <f aca="false">Persist_a*L185+Shock_sd*Draws!M164</f>
        <v>-83.4262305907153</v>
      </c>
      <c r="N185" s="18" t="n">
        <f aca="false">0-(Draws!N164+Draws!Z164)</f>
        <v>0</v>
      </c>
      <c r="O185" s="18" t="n">
        <f aca="false">N185-(Draws!O164+Draws!AA164)</f>
        <v>0</v>
      </c>
      <c r="P185" s="18" t="n">
        <f aca="false">O185-(Draws!P164+Draws!AB164)</f>
        <v>-53.4817331407088</v>
      </c>
      <c r="Q185" s="18" t="n">
        <f aca="false">P185-(Draws!Q164+Draws!AC164)</f>
        <v>-53.4817331407088</v>
      </c>
      <c r="R185" s="18" t="n">
        <f aca="false">Q185-(Draws!R164+Draws!AD164)</f>
        <v>-53.4817331407088</v>
      </c>
      <c r="S185" s="18" t="n">
        <f aca="false">R185-(Draws!S164+Draws!AE164)</f>
        <v>-53.4817331407088</v>
      </c>
      <c r="T185" s="18" t="n">
        <f aca="false">S185-(Draws!T164+Draws!AF164)</f>
        <v>-53.4817331407088</v>
      </c>
      <c r="U185" s="18" t="n">
        <f aca="false">T185-(Draws!U164+Draws!AG164)</f>
        <v>-53.4817331407088</v>
      </c>
      <c r="V185" s="18" t="n">
        <f aca="false">U185-(Draws!V164+Draws!AH164)</f>
        <v>-53.4817331407088</v>
      </c>
      <c r="W185" s="18" t="n">
        <f aca="false">V185-(Draws!W164+Draws!AI164)</f>
        <v>-53.4817331407088</v>
      </c>
      <c r="X185" s="18" t="n">
        <f aca="false">W185-(Draws!X164+Draws!AJ164)</f>
        <v>-53.4817331407088</v>
      </c>
      <c r="Y185" s="18" t="n">
        <f aca="false">X185-(Draws!Y164+Draws!AK164)</f>
        <v>-53.4817331407088</v>
      </c>
      <c r="Z185" s="18" t="n">
        <f aca="false">0-(MAX(Draws!N164-Line_cap,0)+MAX(Draws!Z164-Line_cap,0))</f>
        <v>0</v>
      </c>
      <c r="AA185" s="18" t="n">
        <f aca="false">Z185-(MAX(Draws!O164-Line_cap,0)+MAX(Draws!AA164-Line_cap,0))</f>
        <v>0</v>
      </c>
      <c r="AB185" s="18" t="n">
        <f aca="false">AA185-(MAX(Draws!P164-Line_cap,0)+MAX(Draws!AB164-Line_cap,0))</f>
        <v>0</v>
      </c>
      <c r="AC185" s="18" t="n">
        <f aca="false">AB185-(MAX(Draws!Q164-Line_cap,0)+MAX(Draws!AC164-Line_cap,0))</f>
        <v>0</v>
      </c>
      <c r="AD185" s="18" t="n">
        <f aca="false">AC185-(MAX(Draws!R164-Line_cap,0)+MAX(Draws!AD164-Line_cap,0))</f>
        <v>0</v>
      </c>
      <c r="AE185" s="18" t="n">
        <f aca="false">AD185-(MAX(Draws!S164-Line_cap,0)+MAX(Draws!AE164-Line_cap,0))</f>
        <v>0</v>
      </c>
      <c r="AF185" s="18" t="n">
        <f aca="false">AE185-(MAX(Draws!T164-Line_cap,0)+MAX(Draws!AF164-Line_cap,0))</f>
        <v>0</v>
      </c>
      <c r="AG185" s="18" t="n">
        <f aca="false">AF185-(MAX(Draws!U164-Line_cap,0)+MAX(Draws!AG164-Line_cap,0))</f>
        <v>0</v>
      </c>
      <c r="AH185" s="18" t="n">
        <f aca="false">AG185-(MAX(Draws!V164-Line_cap,0)+MAX(Draws!AH164-Line_cap,0))</f>
        <v>0</v>
      </c>
      <c r="AI185" s="18" t="n">
        <f aca="false">AH185-(MAX(Draws!W164-Line_cap,0)+MAX(Draws!AI164-Line_cap,0))</f>
        <v>0</v>
      </c>
      <c r="AJ185" s="18" t="n">
        <f aca="false">AI185-(MAX(Draws!X164-Line_cap,0)+MAX(Draws!AJ164-Line_cap,0))</f>
        <v>0</v>
      </c>
      <c r="AK185" s="18" t="n">
        <f aca="false">AJ185-(MAX(Draws!Y164-Line_cap,0)+MAX(Draws!AK164-Line_cap,0))</f>
        <v>0</v>
      </c>
      <c r="AL185" s="18" t="n">
        <f aca="false">SUMPRODUCT(MIN($B$22:$M$22+B185:M185+N185:Y185))</f>
        <v>335.889173690111</v>
      </c>
      <c r="AM185" s="18" t="n">
        <f aca="false">SUMPRODUCT(MIN($B$22:$M$22+B185:M185))</f>
        <v>389.37090683082</v>
      </c>
      <c r="AN185" s="18" t="n">
        <f aca="false">SUMPRODUCT(MIN($B$22:$M$22+N185:Y185))</f>
        <v>428.468649217077</v>
      </c>
      <c r="AO185" s="18" t="n">
        <f aca="false">SUMPRODUCT(MIN($B$22:$M$22+B185:M185+Z185:AK185))</f>
        <v>389.37090683082</v>
      </c>
      <c r="AP185" s="18" t="n">
        <f aca="false">SUMPRODUCT(MIN($B$23:$M$23+B185:M185+N185:Y185))</f>
        <v>385.067816553211</v>
      </c>
      <c r="AQ185" s="18" t="n">
        <f aca="false">SUMPRODUCT(MIN($B$23:$M$23+B185:M185+Z185:AK185))</f>
        <v>438.54954969392</v>
      </c>
      <c r="AR185" s="13" t="n">
        <f aca="false">IF(Y185&lt;0,1,0)</f>
        <v>1</v>
      </c>
    </row>
    <row r="186" customFormat="false" ht="15" hidden="false" customHeight="false" outlineLevel="0" collapsed="false">
      <c r="A186" s="13" t="n">
        <v>161</v>
      </c>
      <c r="B186" s="18" t="n">
        <f aca="false">Shock_sd*Draws!B165</f>
        <v>105.789131252541</v>
      </c>
      <c r="C186" s="18" t="n">
        <f aca="false">Persist_a*B186+Shock_sd*Draws!C165</f>
        <v>76.7722453818459</v>
      </c>
      <c r="D186" s="18" t="n">
        <f aca="false">Persist_a*C186+Shock_sd*Draws!D165</f>
        <v>6.35665529197201</v>
      </c>
      <c r="E186" s="18" t="n">
        <f aca="false">Persist_a*D186+Shock_sd*Draws!E165</f>
        <v>-31.3834757801118</v>
      </c>
      <c r="F186" s="18" t="n">
        <f aca="false">Persist_a*E186+Shock_sd*Draws!F165</f>
        <v>-18.4033605065449</v>
      </c>
      <c r="G186" s="18" t="n">
        <f aca="false">Persist_a*F186+Shock_sd*Draws!G165</f>
        <v>4.79068715918908</v>
      </c>
      <c r="H186" s="18" t="n">
        <f aca="false">Persist_a*G186+Shock_sd*Draws!H165</f>
        <v>18.2392831351243</v>
      </c>
      <c r="I186" s="18" t="n">
        <f aca="false">Persist_a*H186+Shock_sd*Draws!I165</f>
        <v>-11.3490217320406</v>
      </c>
      <c r="J186" s="18" t="n">
        <f aca="false">Persist_a*I186+Shock_sd*Draws!J165</f>
        <v>-21.1449238263561</v>
      </c>
      <c r="K186" s="18" t="n">
        <f aca="false">Persist_a*J186+Shock_sd*Draws!K165</f>
        <v>29.7115532100659</v>
      </c>
      <c r="L186" s="18" t="n">
        <f aca="false">Persist_a*K186+Shock_sd*Draws!L165</f>
        <v>37.3383495141793</v>
      </c>
      <c r="M186" s="18" t="n">
        <f aca="false">Persist_a*L186+Shock_sd*Draws!M165</f>
        <v>62.2162880060329</v>
      </c>
      <c r="N186" s="18" t="n">
        <f aca="false">0-(Draws!N165+Draws!Z165)</f>
        <v>0</v>
      </c>
      <c r="O186" s="18" t="n">
        <f aca="false">N186-(Draws!O165+Draws!AA165)</f>
        <v>0</v>
      </c>
      <c r="P186" s="18" t="n">
        <f aca="false">O186-(Draws!P165+Draws!AB165)</f>
        <v>-86.0286751927594</v>
      </c>
      <c r="Q186" s="18" t="n">
        <f aca="false">P186-(Draws!Q165+Draws!AC165)</f>
        <v>-86.0286751927594</v>
      </c>
      <c r="R186" s="18" t="n">
        <f aca="false">Q186-(Draws!R165+Draws!AD165)</f>
        <v>-86.0286751927594</v>
      </c>
      <c r="S186" s="18" t="n">
        <f aca="false">R186-(Draws!S165+Draws!AE165)</f>
        <v>-86.0286751927594</v>
      </c>
      <c r="T186" s="18" t="n">
        <f aca="false">S186-(Draws!T165+Draws!AF165)</f>
        <v>-86.0286751927594</v>
      </c>
      <c r="U186" s="18" t="n">
        <f aca="false">T186-(Draws!U165+Draws!AG165)</f>
        <v>-86.0286751927594</v>
      </c>
      <c r="V186" s="18" t="n">
        <f aca="false">U186-(Draws!V165+Draws!AH165)</f>
        <v>-86.0286751927594</v>
      </c>
      <c r="W186" s="18" t="n">
        <f aca="false">V186-(Draws!W165+Draws!AI165)</f>
        <v>-86.0286751927594</v>
      </c>
      <c r="X186" s="18" t="n">
        <f aca="false">W186-(Draws!X165+Draws!AJ165)</f>
        <v>-86.0286751927594</v>
      </c>
      <c r="Y186" s="18" t="n">
        <f aca="false">X186-(Draws!Y165+Draws!AK165)</f>
        <v>-86.0286751927594</v>
      </c>
      <c r="Z186" s="18" t="n">
        <f aca="false">0-(MAX(Draws!N165-Line_cap,0)+MAX(Draws!Z165-Line_cap,0))</f>
        <v>0</v>
      </c>
      <c r="AA186" s="18" t="n">
        <f aca="false">Z186-(MAX(Draws!O165-Line_cap,0)+MAX(Draws!AA165-Line_cap,0))</f>
        <v>0</v>
      </c>
      <c r="AB186" s="18" t="n">
        <f aca="false">AA186-(MAX(Draws!P165-Line_cap,0)+MAX(Draws!AB165-Line_cap,0))</f>
        <v>0</v>
      </c>
      <c r="AC186" s="18" t="n">
        <f aca="false">AB186-(MAX(Draws!Q165-Line_cap,0)+MAX(Draws!AC165-Line_cap,0))</f>
        <v>0</v>
      </c>
      <c r="AD186" s="18" t="n">
        <f aca="false">AC186-(MAX(Draws!R165-Line_cap,0)+MAX(Draws!AD165-Line_cap,0))</f>
        <v>0</v>
      </c>
      <c r="AE186" s="18" t="n">
        <f aca="false">AD186-(MAX(Draws!S165-Line_cap,0)+MAX(Draws!AE165-Line_cap,0))</f>
        <v>0</v>
      </c>
      <c r="AF186" s="18" t="n">
        <f aca="false">AE186-(MAX(Draws!T165-Line_cap,0)+MAX(Draws!AF165-Line_cap,0))</f>
        <v>0</v>
      </c>
      <c r="AG186" s="18" t="n">
        <f aca="false">AF186-(MAX(Draws!U165-Line_cap,0)+MAX(Draws!AG165-Line_cap,0))</f>
        <v>0</v>
      </c>
      <c r="AH186" s="18" t="n">
        <f aca="false">AG186-(MAX(Draws!V165-Line_cap,0)+MAX(Draws!AH165-Line_cap,0))</f>
        <v>0</v>
      </c>
      <c r="AI186" s="18" t="n">
        <f aca="false">AH186-(MAX(Draws!W165-Line_cap,0)+MAX(Draws!AI165-Line_cap,0))</f>
        <v>0</v>
      </c>
      <c r="AJ186" s="18" t="n">
        <f aca="false">AI186-(MAX(Draws!X165-Line_cap,0)+MAX(Draws!AJ165-Line_cap,0))</f>
        <v>0</v>
      </c>
      <c r="AK186" s="18" t="n">
        <f aca="false">AJ186-(MAX(Draws!Y165-Line_cap,0)+MAX(Draws!AK165-Line_cap,0))</f>
        <v>0</v>
      </c>
      <c r="AL186" s="18" t="n">
        <f aca="false">SUMPRODUCT(MIN($B$22:$M$22+B186:M186+N186:Y186))</f>
        <v>381.024182398281</v>
      </c>
      <c r="AM186" s="18" t="n">
        <f aca="false">SUMPRODUCT(MIN($B$22:$M$22+B186:M186))</f>
        <v>467.05285759104</v>
      </c>
      <c r="AN186" s="18" t="n">
        <f aca="false">SUMPRODUCT(MIN($B$22:$M$22+N186:Y186))</f>
        <v>395.921707165026</v>
      </c>
      <c r="AO186" s="18" t="n">
        <f aca="false">SUMPRODUCT(MIN($B$22:$M$22+B186:M186+Z186:AK186))</f>
        <v>467.05285759104</v>
      </c>
      <c r="AP186" s="18" t="n">
        <f aca="false">SUMPRODUCT(MIN($B$23:$M$23+B186:M186+N186:Y186))</f>
        <v>422.338336368648</v>
      </c>
      <c r="AQ186" s="18" t="n">
        <f aca="false">SUMPRODUCT(MIN($B$23:$M$23+B186:M186+Z186:AK186))</f>
        <v>508.367011561408</v>
      </c>
      <c r="AR186" s="13" t="n">
        <f aca="false">IF(Y186&lt;0,1,0)</f>
        <v>1</v>
      </c>
    </row>
    <row r="187" customFormat="false" ht="15" hidden="false" customHeight="false" outlineLevel="0" collapsed="false">
      <c r="A187" s="13" t="n">
        <v>162</v>
      </c>
      <c r="B187" s="18" t="n">
        <f aca="false">Shock_sd*Draws!B166</f>
        <v>13.5678012457566</v>
      </c>
      <c r="C187" s="18" t="n">
        <f aca="false">Persist_a*B187+Shock_sd*Draws!C166</f>
        <v>48.9068986818707</v>
      </c>
      <c r="D187" s="18" t="n">
        <f aca="false">Persist_a*C187+Shock_sd*Draws!D166</f>
        <v>33.4947375234729</v>
      </c>
      <c r="E187" s="18" t="n">
        <f aca="false">Persist_a*D187+Shock_sd*Draws!E166</f>
        <v>-13.7037516902352</v>
      </c>
      <c r="F187" s="18" t="n">
        <f aca="false">Persist_a*E187+Shock_sd*Draws!F166</f>
        <v>85.849347194683</v>
      </c>
      <c r="G187" s="18" t="n">
        <f aca="false">Persist_a*F187+Shock_sd*Draws!G166</f>
        <v>83.6092639638264</v>
      </c>
      <c r="H187" s="18" t="n">
        <f aca="false">Persist_a*G187+Shock_sd*Draws!H166</f>
        <v>138.456248174461</v>
      </c>
      <c r="I187" s="18" t="n">
        <f aca="false">Persist_a*H187+Shock_sd*Draws!I166</f>
        <v>72.6407513680079</v>
      </c>
      <c r="J187" s="18" t="n">
        <f aca="false">Persist_a*I187+Shock_sd*Draws!J166</f>
        <v>41.8862864977906</v>
      </c>
      <c r="K187" s="18" t="n">
        <f aca="false">Persist_a*J187+Shock_sd*Draws!K166</f>
        <v>0.605548017378823</v>
      </c>
      <c r="L187" s="18" t="n">
        <f aca="false">Persist_a*K187+Shock_sd*Draws!L166</f>
        <v>46.4867472072712</v>
      </c>
      <c r="M187" s="18" t="n">
        <f aca="false">Persist_a*L187+Shock_sd*Draws!M166</f>
        <v>64.4745202509153</v>
      </c>
      <c r="N187" s="18" t="n">
        <f aca="false">0-(Draws!N166+Draws!Z166)</f>
        <v>0</v>
      </c>
      <c r="O187" s="18" t="n">
        <f aca="false">N187-(Draws!O166+Draws!AA166)</f>
        <v>0</v>
      </c>
      <c r="P187" s="18" t="n">
        <f aca="false">O187-(Draws!P166+Draws!AB166)</f>
        <v>0</v>
      </c>
      <c r="Q187" s="18" t="n">
        <f aca="false">P187-(Draws!Q166+Draws!AC166)</f>
        <v>0</v>
      </c>
      <c r="R187" s="18" t="n">
        <f aca="false">Q187-(Draws!R166+Draws!AD166)</f>
        <v>0</v>
      </c>
      <c r="S187" s="18" t="n">
        <f aca="false">R187-(Draws!S166+Draws!AE166)</f>
        <v>0</v>
      </c>
      <c r="T187" s="18" t="n">
        <f aca="false">S187-(Draws!T166+Draws!AF166)</f>
        <v>0</v>
      </c>
      <c r="U187" s="18" t="n">
        <f aca="false">T187-(Draws!U166+Draws!AG166)</f>
        <v>0</v>
      </c>
      <c r="V187" s="18" t="n">
        <f aca="false">U187-(Draws!V166+Draws!AH166)</f>
        <v>0</v>
      </c>
      <c r="W187" s="18" t="n">
        <f aca="false">V187-(Draws!W166+Draws!AI166)</f>
        <v>0</v>
      </c>
      <c r="X187" s="18" t="n">
        <f aca="false">W187-(Draws!X166+Draws!AJ166)</f>
        <v>0</v>
      </c>
      <c r="Y187" s="18" t="n">
        <f aca="false">X187-(Draws!Y166+Draws!AK166)</f>
        <v>0</v>
      </c>
      <c r="Z187" s="18" t="n">
        <f aca="false">0-(MAX(Draws!N166-Line_cap,0)+MAX(Draws!Z166-Line_cap,0))</f>
        <v>0</v>
      </c>
      <c r="AA187" s="18" t="n">
        <f aca="false">Z187-(MAX(Draws!O166-Line_cap,0)+MAX(Draws!AA166-Line_cap,0))</f>
        <v>0</v>
      </c>
      <c r="AB187" s="18" t="n">
        <f aca="false">AA187-(MAX(Draws!P166-Line_cap,0)+MAX(Draws!AB166-Line_cap,0))</f>
        <v>0</v>
      </c>
      <c r="AC187" s="18" t="n">
        <f aca="false">AB187-(MAX(Draws!Q166-Line_cap,0)+MAX(Draws!AC166-Line_cap,0))</f>
        <v>0</v>
      </c>
      <c r="AD187" s="18" t="n">
        <f aca="false">AC187-(MAX(Draws!R166-Line_cap,0)+MAX(Draws!AD166-Line_cap,0))</f>
        <v>0</v>
      </c>
      <c r="AE187" s="18" t="n">
        <f aca="false">AD187-(MAX(Draws!S166-Line_cap,0)+MAX(Draws!AE166-Line_cap,0))</f>
        <v>0</v>
      </c>
      <c r="AF187" s="18" t="n">
        <f aca="false">AE187-(MAX(Draws!T166-Line_cap,0)+MAX(Draws!AF166-Line_cap,0))</f>
        <v>0</v>
      </c>
      <c r="AG187" s="18" t="n">
        <f aca="false">AF187-(MAX(Draws!U166-Line_cap,0)+MAX(Draws!AG166-Line_cap,0))</f>
        <v>0</v>
      </c>
      <c r="AH187" s="18" t="n">
        <f aca="false">AG187-(MAX(Draws!V166-Line_cap,0)+MAX(Draws!AH166-Line_cap,0))</f>
        <v>0</v>
      </c>
      <c r="AI187" s="18" t="n">
        <f aca="false">AH187-(MAX(Draws!W166-Line_cap,0)+MAX(Draws!AI166-Line_cap,0))</f>
        <v>0</v>
      </c>
      <c r="AJ187" s="18" t="n">
        <f aca="false">AI187-(MAX(Draws!X166-Line_cap,0)+MAX(Draws!AJ166-Line_cap,0))</f>
        <v>0</v>
      </c>
      <c r="AK187" s="18" t="n">
        <f aca="false">AJ187-(MAX(Draws!Y166-Line_cap,0)+MAX(Draws!AK166-Line_cap,0))</f>
        <v>0</v>
      </c>
      <c r="AL187" s="18" t="n">
        <f aca="false">SUMPRODUCT(MIN($B$22:$M$22+B187:M187+N187:Y187))</f>
        <v>485.158448137921</v>
      </c>
      <c r="AM187" s="18" t="n">
        <f aca="false">SUMPRODUCT(MIN($B$22:$M$22+B187:M187))</f>
        <v>485.158448137921</v>
      </c>
      <c r="AN187" s="18" t="n">
        <f aca="false">SUMPRODUCT(MIN($B$22:$M$22+N187:Y187))</f>
        <v>481.950382357786</v>
      </c>
      <c r="AO187" s="18" t="n">
        <f aca="false">SUMPRODUCT(MIN($B$22:$M$22+B187:M187+Z187:AK187))</f>
        <v>485.158448137921</v>
      </c>
      <c r="AP187" s="18" t="n">
        <f aca="false">SUMPRODUCT(MIN($B$23:$M$23+B187:M187+N187:Y187))</f>
        <v>526.046735651285</v>
      </c>
      <c r="AQ187" s="18" t="n">
        <f aca="false">SUMPRODUCT(MIN($B$23:$M$23+B187:M187+Z187:AK187))</f>
        <v>526.046735651285</v>
      </c>
      <c r="AR187" s="13" t="n">
        <f aca="false">IF(Y187&lt;0,1,0)</f>
        <v>0</v>
      </c>
    </row>
    <row r="188" customFormat="false" ht="15" hidden="false" customHeight="false" outlineLevel="0" collapsed="false">
      <c r="A188" s="13" t="n">
        <v>163</v>
      </c>
      <c r="B188" s="18" t="n">
        <f aca="false">Shock_sd*Draws!B167</f>
        <v>-38.5911386002068</v>
      </c>
      <c r="C188" s="18" t="n">
        <f aca="false">Persist_a*B188+Shock_sd*Draws!C167</f>
        <v>11.7405192519443</v>
      </c>
      <c r="D188" s="18" t="n">
        <f aca="false">Persist_a*C188+Shock_sd*Draws!D167</f>
        <v>27.6555343340808</v>
      </c>
      <c r="E188" s="18" t="n">
        <f aca="false">Persist_a*D188+Shock_sd*Draws!E167</f>
        <v>56.5864159440003</v>
      </c>
      <c r="F188" s="18" t="n">
        <f aca="false">Persist_a*E188+Shock_sd*Draws!F167</f>
        <v>-19.9318330854982</v>
      </c>
      <c r="G188" s="18" t="n">
        <f aca="false">Persist_a*F188+Shock_sd*Draws!G167</f>
        <v>74.9229287015742</v>
      </c>
      <c r="H188" s="18" t="n">
        <f aca="false">Persist_a*G188+Shock_sd*Draws!H167</f>
        <v>41.0934731771049</v>
      </c>
      <c r="I188" s="18" t="n">
        <f aca="false">Persist_a*H188+Shock_sd*Draws!I167</f>
        <v>64.8524215447973</v>
      </c>
      <c r="J188" s="18" t="n">
        <f aca="false">Persist_a*I188+Shock_sd*Draws!J167</f>
        <v>14.2541511414676</v>
      </c>
      <c r="K188" s="18" t="n">
        <f aca="false">Persist_a*J188+Shock_sd*Draws!K167</f>
        <v>-28.5753515312329</v>
      </c>
      <c r="L188" s="18" t="n">
        <f aca="false">Persist_a*K188+Shock_sd*Draws!L167</f>
        <v>-2.95171641004262</v>
      </c>
      <c r="M188" s="18" t="n">
        <f aca="false">Persist_a*L188+Shock_sd*Draws!M167</f>
        <v>-1.03886287727479</v>
      </c>
      <c r="N188" s="18" t="n">
        <f aca="false">0-(Draws!N167+Draws!Z167)</f>
        <v>0</v>
      </c>
      <c r="O188" s="18" t="n">
        <f aca="false">N188-(Draws!O167+Draws!AA167)</f>
        <v>0</v>
      </c>
      <c r="P188" s="18" t="n">
        <f aca="false">O188-(Draws!P167+Draws!AB167)</f>
        <v>0</v>
      </c>
      <c r="Q188" s="18" t="n">
        <f aca="false">P188-(Draws!Q167+Draws!AC167)</f>
        <v>0</v>
      </c>
      <c r="R188" s="18" t="n">
        <f aca="false">Q188-(Draws!R167+Draws!AD167)</f>
        <v>0</v>
      </c>
      <c r="S188" s="18" t="n">
        <f aca="false">R188-(Draws!S167+Draws!AE167)</f>
        <v>0</v>
      </c>
      <c r="T188" s="18" t="n">
        <f aca="false">S188-(Draws!T167+Draws!AF167)</f>
        <v>0</v>
      </c>
      <c r="U188" s="18" t="n">
        <f aca="false">T188-(Draws!U167+Draws!AG167)</f>
        <v>0</v>
      </c>
      <c r="V188" s="18" t="n">
        <f aca="false">U188-(Draws!V167+Draws!AH167)</f>
        <v>0</v>
      </c>
      <c r="W188" s="18" t="n">
        <f aca="false">V188-(Draws!W167+Draws!AI167)</f>
        <v>0</v>
      </c>
      <c r="X188" s="18" t="n">
        <f aca="false">W188-(Draws!X167+Draws!AJ167)</f>
        <v>0</v>
      </c>
      <c r="Y188" s="18" t="n">
        <f aca="false">X188-(Draws!Y167+Draws!AK167)</f>
        <v>0</v>
      </c>
      <c r="Z188" s="18" t="n">
        <f aca="false">0-(MAX(Draws!N167-Line_cap,0)+MAX(Draws!Z167-Line_cap,0))</f>
        <v>0</v>
      </c>
      <c r="AA188" s="18" t="n">
        <f aca="false">Z188-(MAX(Draws!O167-Line_cap,0)+MAX(Draws!AA167-Line_cap,0))</f>
        <v>0</v>
      </c>
      <c r="AB188" s="18" t="n">
        <f aca="false">AA188-(MAX(Draws!P167-Line_cap,0)+MAX(Draws!AB167-Line_cap,0))</f>
        <v>0</v>
      </c>
      <c r="AC188" s="18" t="n">
        <f aca="false">AB188-(MAX(Draws!Q167-Line_cap,0)+MAX(Draws!AC167-Line_cap,0))</f>
        <v>0</v>
      </c>
      <c r="AD188" s="18" t="n">
        <f aca="false">AC188-(MAX(Draws!R167-Line_cap,0)+MAX(Draws!AD167-Line_cap,0))</f>
        <v>0</v>
      </c>
      <c r="AE188" s="18" t="n">
        <f aca="false">AD188-(MAX(Draws!S167-Line_cap,0)+MAX(Draws!AE167-Line_cap,0))</f>
        <v>0</v>
      </c>
      <c r="AF188" s="18" t="n">
        <f aca="false">AE188-(MAX(Draws!T167-Line_cap,0)+MAX(Draws!AF167-Line_cap,0))</f>
        <v>0</v>
      </c>
      <c r="AG188" s="18" t="n">
        <f aca="false">AF188-(MAX(Draws!U167-Line_cap,0)+MAX(Draws!AG167-Line_cap,0))</f>
        <v>0</v>
      </c>
      <c r="AH188" s="18" t="n">
        <f aca="false">AG188-(MAX(Draws!V167-Line_cap,0)+MAX(Draws!AH167-Line_cap,0))</f>
        <v>0</v>
      </c>
      <c r="AI188" s="18" t="n">
        <f aca="false">AH188-(MAX(Draws!W167-Line_cap,0)+MAX(Draws!AI167-Line_cap,0))</f>
        <v>0</v>
      </c>
      <c r="AJ188" s="18" t="n">
        <f aca="false">AI188-(MAX(Draws!X167-Line_cap,0)+MAX(Draws!AJ167-Line_cap,0))</f>
        <v>0</v>
      </c>
      <c r="AK188" s="18" t="n">
        <f aca="false">AJ188-(MAX(Draws!Y167-Line_cap,0)+MAX(Draws!AK167-Line_cap,0))</f>
        <v>0</v>
      </c>
      <c r="AL188" s="18" t="n">
        <f aca="false">SUMPRODUCT(MIN($B$22:$M$22+B188:M188+N188:Y188))</f>
        <v>465.810344278191</v>
      </c>
      <c r="AM188" s="18" t="n">
        <f aca="false">SUMPRODUCT(MIN($B$22:$M$22+B188:M188))</f>
        <v>465.810344278191</v>
      </c>
      <c r="AN188" s="18" t="n">
        <f aca="false">SUMPRODUCT(MIN($B$22:$M$22+N188:Y188))</f>
        <v>481.950382357786</v>
      </c>
      <c r="AO188" s="18" t="n">
        <f aca="false">SUMPRODUCT(MIN($B$22:$M$22+B188:M188+Z188:AK188))</f>
        <v>465.810344278191</v>
      </c>
      <c r="AP188" s="18" t="n">
        <f aca="false">SUMPRODUCT(MIN($B$23:$M$23+B188:M188+N188:Y188))</f>
        <v>513.670081915356</v>
      </c>
      <c r="AQ188" s="18" t="n">
        <f aca="false">SUMPRODUCT(MIN($B$23:$M$23+B188:M188+Z188:AK188))</f>
        <v>513.670081915356</v>
      </c>
      <c r="AR188" s="13" t="n">
        <f aca="false">IF(Y188&lt;0,1,0)</f>
        <v>0</v>
      </c>
    </row>
    <row r="189" customFormat="false" ht="15" hidden="false" customHeight="false" outlineLevel="0" collapsed="false">
      <c r="A189" s="13" t="n">
        <v>164</v>
      </c>
      <c r="B189" s="18" t="n">
        <f aca="false">Shock_sd*Draws!B168</f>
        <v>119.210802954633</v>
      </c>
      <c r="C189" s="18" t="n">
        <f aca="false">Persist_a*B189+Shock_sd*Draws!C168</f>
        <v>157.196949051806</v>
      </c>
      <c r="D189" s="18" t="n">
        <f aca="false">Persist_a*C189+Shock_sd*Draws!D168</f>
        <v>81.2618337592894</v>
      </c>
      <c r="E189" s="18" t="n">
        <f aca="false">Persist_a*D189+Shock_sd*Draws!E168</f>
        <v>-7.91656583729395</v>
      </c>
      <c r="F189" s="18" t="n">
        <f aca="false">Persist_a*E189+Shock_sd*Draws!F168</f>
        <v>-31.70109151629</v>
      </c>
      <c r="G189" s="18" t="n">
        <f aca="false">Persist_a*F189+Shock_sd*Draws!G168</f>
        <v>23.7616836270663</v>
      </c>
      <c r="H189" s="18" t="n">
        <f aca="false">Persist_a*G189+Shock_sd*Draws!H168</f>
        <v>-13.9087594724178</v>
      </c>
      <c r="I189" s="18" t="n">
        <f aca="false">Persist_a*H189+Shock_sd*Draws!I168</f>
        <v>41.9037214144986</v>
      </c>
      <c r="J189" s="18" t="n">
        <f aca="false">Persist_a*I189+Shock_sd*Draws!J168</f>
        <v>106.695823142653</v>
      </c>
      <c r="K189" s="18" t="n">
        <f aca="false">Persist_a*J189+Shock_sd*Draws!K168</f>
        <v>57.7752748830519</v>
      </c>
      <c r="L189" s="18" t="n">
        <f aca="false">Persist_a*K189+Shock_sd*Draws!L168</f>
        <v>-30.6475878969592</v>
      </c>
      <c r="M189" s="18" t="n">
        <f aca="false">Persist_a*L189+Shock_sd*Draws!M168</f>
        <v>-91.7294936005787</v>
      </c>
      <c r="N189" s="18" t="n">
        <f aca="false">0-(Draws!N168+Draws!Z168)</f>
        <v>0</v>
      </c>
      <c r="O189" s="18" t="n">
        <f aca="false">N189-(Draws!O168+Draws!AA168)</f>
        <v>0</v>
      </c>
      <c r="P189" s="18" t="n">
        <f aca="false">O189-(Draws!P168+Draws!AB168)</f>
        <v>0</v>
      </c>
      <c r="Q189" s="18" t="n">
        <f aca="false">P189-(Draws!Q168+Draws!AC168)</f>
        <v>0</v>
      </c>
      <c r="R189" s="18" t="n">
        <f aca="false">Q189-(Draws!R168+Draws!AD168)</f>
        <v>0</v>
      </c>
      <c r="S189" s="18" t="n">
        <f aca="false">R189-(Draws!S168+Draws!AE168)</f>
        <v>0</v>
      </c>
      <c r="T189" s="18" t="n">
        <f aca="false">S189-(Draws!T168+Draws!AF168)</f>
        <v>0</v>
      </c>
      <c r="U189" s="18" t="n">
        <f aca="false">T189-(Draws!U168+Draws!AG168)</f>
        <v>0</v>
      </c>
      <c r="V189" s="18" t="n">
        <f aca="false">U189-(Draws!V168+Draws!AH168)</f>
        <v>0</v>
      </c>
      <c r="W189" s="18" t="n">
        <f aca="false">V189-(Draws!W168+Draws!AI168)</f>
        <v>0</v>
      </c>
      <c r="X189" s="18" t="n">
        <f aca="false">W189-(Draws!X168+Draws!AJ168)</f>
        <v>0</v>
      </c>
      <c r="Y189" s="18" t="n">
        <f aca="false">X189-(Draws!Y168+Draws!AK168)</f>
        <v>0</v>
      </c>
      <c r="Z189" s="18" t="n">
        <f aca="false">0-(MAX(Draws!N168-Line_cap,0)+MAX(Draws!Z168-Line_cap,0))</f>
        <v>0</v>
      </c>
      <c r="AA189" s="18" t="n">
        <f aca="false">Z189-(MAX(Draws!O168-Line_cap,0)+MAX(Draws!AA168-Line_cap,0))</f>
        <v>0</v>
      </c>
      <c r="AB189" s="18" t="n">
        <f aca="false">AA189-(MAX(Draws!P168-Line_cap,0)+MAX(Draws!AB168-Line_cap,0))</f>
        <v>0</v>
      </c>
      <c r="AC189" s="18" t="n">
        <f aca="false">AB189-(MAX(Draws!Q168-Line_cap,0)+MAX(Draws!AC168-Line_cap,0))</f>
        <v>0</v>
      </c>
      <c r="AD189" s="18" t="n">
        <f aca="false">AC189-(MAX(Draws!R168-Line_cap,0)+MAX(Draws!AD168-Line_cap,0))</f>
        <v>0</v>
      </c>
      <c r="AE189" s="18" t="n">
        <f aca="false">AD189-(MAX(Draws!S168-Line_cap,0)+MAX(Draws!AE168-Line_cap,0))</f>
        <v>0</v>
      </c>
      <c r="AF189" s="18" t="n">
        <f aca="false">AE189-(MAX(Draws!T168-Line_cap,0)+MAX(Draws!AF168-Line_cap,0))</f>
        <v>0</v>
      </c>
      <c r="AG189" s="18" t="n">
        <f aca="false">AF189-(MAX(Draws!U168-Line_cap,0)+MAX(Draws!AG168-Line_cap,0))</f>
        <v>0</v>
      </c>
      <c r="AH189" s="18" t="n">
        <f aca="false">AG189-(MAX(Draws!V168-Line_cap,0)+MAX(Draws!AH168-Line_cap,0))</f>
        <v>0</v>
      </c>
      <c r="AI189" s="18" t="n">
        <f aca="false">AH189-(MAX(Draws!W168-Line_cap,0)+MAX(Draws!AI168-Line_cap,0))</f>
        <v>0</v>
      </c>
      <c r="AJ189" s="18" t="n">
        <f aca="false">AI189-(MAX(Draws!X168-Line_cap,0)+MAX(Draws!AJ168-Line_cap,0))</f>
        <v>0</v>
      </c>
      <c r="AK189" s="18" t="n">
        <f aca="false">AJ189-(MAX(Draws!Y168-Line_cap,0)+MAX(Draws!AK168-Line_cap,0))</f>
        <v>0</v>
      </c>
      <c r="AL189" s="18" t="n">
        <f aca="false">SUMPRODUCT(MIN($B$22:$M$22+B189:M189+N189:Y189))</f>
        <v>418.694554076382</v>
      </c>
      <c r="AM189" s="18" t="n">
        <f aca="false">SUMPRODUCT(MIN($B$22:$M$22+B189:M189))</f>
        <v>418.694554076382</v>
      </c>
      <c r="AN189" s="18" t="n">
        <f aca="false">SUMPRODUCT(MIN($B$22:$M$22+N189:Y189))</f>
        <v>481.950382357786</v>
      </c>
      <c r="AO189" s="18" t="n">
        <f aca="false">SUMPRODUCT(MIN($B$22:$M$22+B189:M189+Z189:AK189))</f>
        <v>418.694554076382</v>
      </c>
      <c r="AP189" s="18" t="n">
        <f aca="false">SUMPRODUCT(MIN($B$23:$M$23+B189:M189+N189:Y189))</f>
        <v>463.820435159002</v>
      </c>
      <c r="AQ189" s="18" t="n">
        <f aca="false">SUMPRODUCT(MIN($B$23:$M$23+B189:M189+Z189:AK189))</f>
        <v>463.820435159002</v>
      </c>
      <c r="AR189" s="13" t="n">
        <f aca="false">IF(Y189&lt;0,1,0)</f>
        <v>0</v>
      </c>
    </row>
    <row r="190" customFormat="false" ht="15" hidden="false" customHeight="false" outlineLevel="0" collapsed="false">
      <c r="A190" s="13" t="n">
        <v>165</v>
      </c>
      <c r="B190" s="18" t="n">
        <f aca="false">Shock_sd*Draws!B169</f>
        <v>-27.1910687357543</v>
      </c>
      <c r="C190" s="18" t="n">
        <f aca="false">Persist_a*B190+Shock_sd*Draws!C169</f>
        <v>-54.6207204318648</v>
      </c>
      <c r="D190" s="18" t="n">
        <f aca="false">Persist_a*C190+Shock_sd*Draws!D169</f>
        <v>-27.0052172649234</v>
      </c>
      <c r="E190" s="18" t="n">
        <f aca="false">Persist_a*D190+Shock_sd*Draws!E169</f>
        <v>-17.8558708407128</v>
      </c>
      <c r="F190" s="18" t="n">
        <f aca="false">Persist_a*E190+Shock_sd*Draws!F169</f>
        <v>-119.834146410107</v>
      </c>
      <c r="G190" s="18" t="n">
        <f aca="false">Persist_a*F190+Shock_sd*Draws!G169</f>
        <v>-109.403928060798</v>
      </c>
      <c r="H190" s="18" t="n">
        <f aca="false">Persist_a*G190+Shock_sd*Draws!H169</f>
        <v>-34.9152549310719</v>
      </c>
      <c r="I190" s="18" t="n">
        <f aca="false">Persist_a*H190+Shock_sd*Draws!I169</f>
        <v>-32.8727938051515</v>
      </c>
      <c r="J190" s="18" t="n">
        <f aca="false">Persist_a*I190+Shock_sd*Draws!J169</f>
        <v>-2.37356780489663</v>
      </c>
      <c r="K190" s="18" t="n">
        <f aca="false">Persist_a*J190+Shock_sd*Draws!K169</f>
        <v>2.71113225832105</v>
      </c>
      <c r="L190" s="18" t="n">
        <f aca="false">Persist_a*K190+Shock_sd*Draws!L169</f>
        <v>-70.4418092411447</v>
      </c>
      <c r="M190" s="18" t="n">
        <f aca="false">Persist_a*L190+Shock_sd*Draws!M169</f>
        <v>-20.7680128907719</v>
      </c>
      <c r="N190" s="18" t="n">
        <f aca="false">0-(Draws!N169+Draws!Z169)</f>
        <v>0</v>
      </c>
      <c r="O190" s="18" t="n">
        <f aca="false">N190-(Draws!O169+Draws!AA169)</f>
        <v>0</v>
      </c>
      <c r="P190" s="18" t="n">
        <f aca="false">O190-(Draws!P169+Draws!AB169)</f>
        <v>0</v>
      </c>
      <c r="Q190" s="18" t="n">
        <f aca="false">P190-(Draws!Q169+Draws!AC169)</f>
        <v>0</v>
      </c>
      <c r="R190" s="18" t="n">
        <f aca="false">Q190-(Draws!R169+Draws!AD169)</f>
        <v>0</v>
      </c>
      <c r="S190" s="18" t="n">
        <f aca="false">R190-(Draws!S169+Draws!AE169)</f>
        <v>0</v>
      </c>
      <c r="T190" s="18" t="n">
        <f aca="false">S190-(Draws!T169+Draws!AF169)</f>
        <v>0</v>
      </c>
      <c r="U190" s="18" t="n">
        <f aca="false">T190-(Draws!U169+Draws!AG169)</f>
        <v>0</v>
      </c>
      <c r="V190" s="18" t="n">
        <f aca="false">U190-(Draws!V169+Draws!AH169)</f>
        <v>0</v>
      </c>
      <c r="W190" s="18" t="n">
        <f aca="false">V190-(Draws!W169+Draws!AI169)</f>
        <v>0</v>
      </c>
      <c r="X190" s="18" t="n">
        <f aca="false">W190-(Draws!X169+Draws!AJ169)</f>
        <v>0</v>
      </c>
      <c r="Y190" s="18" t="n">
        <f aca="false">X190-(Draws!Y169+Draws!AK169)</f>
        <v>0</v>
      </c>
      <c r="Z190" s="18" t="n">
        <f aca="false">0-(MAX(Draws!N169-Line_cap,0)+MAX(Draws!Z169-Line_cap,0))</f>
        <v>0</v>
      </c>
      <c r="AA190" s="18" t="n">
        <f aca="false">Z190-(MAX(Draws!O169-Line_cap,0)+MAX(Draws!AA169-Line_cap,0))</f>
        <v>0</v>
      </c>
      <c r="AB190" s="18" t="n">
        <f aca="false">AA190-(MAX(Draws!P169-Line_cap,0)+MAX(Draws!AB169-Line_cap,0))</f>
        <v>0</v>
      </c>
      <c r="AC190" s="18" t="n">
        <f aca="false">AB190-(MAX(Draws!Q169-Line_cap,0)+MAX(Draws!AC169-Line_cap,0))</f>
        <v>0</v>
      </c>
      <c r="AD190" s="18" t="n">
        <f aca="false">AC190-(MAX(Draws!R169-Line_cap,0)+MAX(Draws!AD169-Line_cap,0))</f>
        <v>0</v>
      </c>
      <c r="AE190" s="18" t="n">
        <f aca="false">AD190-(MAX(Draws!S169-Line_cap,0)+MAX(Draws!AE169-Line_cap,0))</f>
        <v>0</v>
      </c>
      <c r="AF190" s="18" t="n">
        <f aca="false">AE190-(MAX(Draws!T169-Line_cap,0)+MAX(Draws!AF169-Line_cap,0))</f>
        <v>0</v>
      </c>
      <c r="AG190" s="18" t="n">
        <f aca="false">AF190-(MAX(Draws!U169-Line_cap,0)+MAX(Draws!AG169-Line_cap,0))</f>
        <v>0</v>
      </c>
      <c r="AH190" s="18" t="n">
        <f aca="false">AG190-(MAX(Draws!V169-Line_cap,0)+MAX(Draws!AH169-Line_cap,0))</f>
        <v>0</v>
      </c>
      <c r="AI190" s="18" t="n">
        <f aca="false">AH190-(MAX(Draws!W169-Line_cap,0)+MAX(Draws!AI169-Line_cap,0))</f>
        <v>0</v>
      </c>
      <c r="AJ190" s="18" t="n">
        <f aca="false">AI190-(MAX(Draws!X169-Line_cap,0)+MAX(Draws!AJ169-Line_cap,0))</f>
        <v>0</v>
      </c>
      <c r="AK190" s="18" t="n">
        <f aca="false">AJ190-(MAX(Draws!Y169-Line_cap,0)+MAX(Draws!AK169-Line_cap,0))</f>
        <v>0</v>
      </c>
      <c r="AL190" s="18" t="n">
        <f aca="false">SUMPRODUCT(MIN($B$22:$M$22+B190:M190+N190:Y190))</f>
        <v>368.663034737583</v>
      </c>
      <c r="AM190" s="18" t="n">
        <f aca="false">SUMPRODUCT(MIN($B$22:$M$22+B190:M190))</f>
        <v>368.663034737583</v>
      </c>
      <c r="AN190" s="18" t="n">
        <f aca="false">SUMPRODUCT(MIN($B$22:$M$22+N190:Y190))</f>
        <v>481.950382357786</v>
      </c>
      <c r="AO190" s="18" t="n">
        <f aca="false">SUMPRODUCT(MIN($B$22:$M$22+B190:M190+Z190:AK190))</f>
        <v>368.663034737583</v>
      </c>
      <c r="AP190" s="18" t="n">
        <f aca="false">SUMPRODUCT(MIN($B$23:$M$23+B190:M190+N190:Y190))</f>
        <v>413.767768590747</v>
      </c>
      <c r="AQ190" s="18" t="n">
        <f aca="false">SUMPRODUCT(MIN($B$23:$M$23+B190:M190+Z190:AK190))</f>
        <v>413.767768590747</v>
      </c>
      <c r="AR190" s="13" t="n">
        <f aca="false">IF(Y190&lt;0,1,0)</f>
        <v>0</v>
      </c>
    </row>
    <row r="191" customFormat="false" ht="15" hidden="false" customHeight="false" outlineLevel="0" collapsed="false">
      <c r="A191" s="13" t="n">
        <v>166</v>
      </c>
      <c r="B191" s="18" t="n">
        <f aca="false">Shock_sd*Draws!B170</f>
        <v>-10.3098249918432</v>
      </c>
      <c r="C191" s="18" t="n">
        <f aca="false">Persist_a*B191+Shock_sd*Draws!C170</f>
        <v>-42.1320316912794</v>
      </c>
      <c r="D191" s="18" t="n">
        <f aca="false">Persist_a*C191+Shock_sd*Draws!D170</f>
        <v>19.7292194061537</v>
      </c>
      <c r="E191" s="18" t="n">
        <f aca="false">Persist_a*D191+Shock_sd*Draws!E170</f>
        <v>-16.8483453965035</v>
      </c>
      <c r="F191" s="18" t="n">
        <f aca="false">Persist_a*E191+Shock_sd*Draws!F170</f>
        <v>8.97936468597973</v>
      </c>
      <c r="G191" s="18" t="n">
        <f aca="false">Persist_a*F191+Shock_sd*Draws!G170</f>
        <v>77.846510991506</v>
      </c>
      <c r="H191" s="18" t="n">
        <f aca="false">Persist_a*G191+Shock_sd*Draws!H170</f>
        <v>-10.1105135032134</v>
      </c>
      <c r="I191" s="18" t="n">
        <f aca="false">Persist_a*H191+Shock_sd*Draws!I170</f>
        <v>-13.5653910497467</v>
      </c>
      <c r="J191" s="18" t="n">
        <f aca="false">Persist_a*I191+Shock_sd*Draws!J170</f>
        <v>34.7328639815193</v>
      </c>
      <c r="K191" s="18" t="n">
        <f aca="false">Persist_a*J191+Shock_sd*Draws!K170</f>
        <v>70.6183607275207</v>
      </c>
      <c r="L191" s="18" t="n">
        <f aca="false">Persist_a*K191+Shock_sd*Draws!L170</f>
        <v>48.7431711313612</v>
      </c>
      <c r="M191" s="18" t="n">
        <f aca="false">Persist_a*L191+Shock_sd*Draws!M170</f>
        <v>33.0394089237178</v>
      </c>
      <c r="N191" s="18" t="n">
        <f aca="false">0-(Draws!N170+Draws!Z170)</f>
        <v>0</v>
      </c>
      <c r="O191" s="18" t="n">
        <f aca="false">N191-(Draws!O170+Draws!AA170)</f>
        <v>0</v>
      </c>
      <c r="P191" s="18" t="n">
        <f aca="false">O191-(Draws!P170+Draws!AB170)</f>
        <v>0</v>
      </c>
      <c r="Q191" s="18" t="n">
        <f aca="false">P191-(Draws!Q170+Draws!AC170)</f>
        <v>0</v>
      </c>
      <c r="R191" s="18" t="n">
        <f aca="false">Q191-(Draws!R170+Draws!AD170)</f>
        <v>0</v>
      </c>
      <c r="S191" s="18" t="n">
        <f aca="false">R191-(Draws!S170+Draws!AE170)</f>
        <v>0</v>
      </c>
      <c r="T191" s="18" t="n">
        <f aca="false">S191-(Draws!T170+Draws!AF170)</f>
        <v>0</v>
      </c>
      <c r="U191" s="18" t="n">
        <f aca="false">T191-(Draws!U170+Draws!AG170)</f>
        <v>0</v>
      </c>
      <c r="V191" s="18" t="n">
        <f aca="false">U191-(Draws!V170+Draws!AH170)</f>
        <v>0</v>
      </c>
      <c r="W191" s="18" t="n">
        <f aca="false">V191-(Draws!W170+Draws!AI170)</f>
        <v>0</v>
      </c>
      <c r="X191" s="18" t="n">
        <f aca="false">W191-(Draws!X170+Draws!AJ170)</f>
        <v>0</v>
      </c>
      <c r="Y191" s="18" t="n">
        <f aca="false">X191-(Draws!Y170+Draws!AK170)</f>
        <v>0</v>
      </c>
      <c r="Z191" s="18" t="n">
        <f aca="false">0-(MAX(Draws!N170-Line_cap,0)+MAX(Draws!Z170-Line_cap,0))</f>
        <v>0</v>
      </c>
      <c r="AA191" s="18" t="n">
        <f aca="false">Z191-(MAX(Draws!O170-Line_cap,0)+MAX(Draws!AA170-Line_cap,0))</f>
        <v>0</v>
      </c>
      <c r="AB191" s="18" t="n">
        <f aca="false">AA191-(MAX(Draws!P170-Line_cap,0)+MAX(Draws!AB170-Line_cap,0))</f>
        <v>0</v>
      </c>
      <c r="AC191" s="18" t="n">
        <f aca="false">AB191-(MAX(Draws!Q170-Line_cap,0)+MAX(Draws!AC170-Line_cap,0))</f>
        <v>0</v>
      </c>
      <c r="AD191" s="18" t="n">
        <f aca="false">AC191-(MAX(Draws!R170-Line_cap,0)+MAX(Draws!AD170-Line_cap,0))</f>
        <v>0</v>
      </c>
      <c r="AE191" s="18" t="n">
        <f aca="false">AD191-(MAX(Draws!S170-Line_cap,0)+MAX(Draws!AE170-Line_cap,0))</f>
        <v>0</v>
      </c>
      <c r="AF191" s="18" t="n">
        <f aca="false">AE191-(MAX(Draws!T170-Line_cap,0)+MAX(Draws!AF170-Line_cap,0))</f>
        <v>0</v>
      </c>
      <c r="AG191" s="18" t="n">
        <f aca="false">AF191-(MAX(Draws!U170-Line_cap,0)+MAX(Draws!AG170-Line_cap,0))</f>
        <v>0</v>
      </c>
      <c r="AH191" s="18" t="n">
        <f aca="false">AG191-(MAX(Draws!V170-Line_cap,0)+MAX(Draws!AH170-Line_cap,0))</f>
        <v>0</v>
      </c>
      <c r="AI191" s="18" t="n">
        <f aca="false">AH191-(MAX(Draws!W170-Line_cap,0)+MAX(Draws!AI170-Line_cap,0))</f>
        <v>0</v>
      </c>
      <c r="AJ191" s="18" t="n">
        <f aca="false">AI191-(MAX(Draws!X170-Line_cap,0)+MAX(Draws!AJ170-Line_cap,0))</f>
        <v>0</v>
      </c>
      <c r="AK191" s="18" t="n">
        <f aca="false">AJ191-(MAX(Draws!Y170-Line_cap,0)+MAX(Draws!AK170-Line_cap,0))</f>
        <v>0</v>
      </c>
      <c r="AL191" s="18" t="n">
        <f aca="false">SUMPRODUCT(MIN($B$22:$M$22+B191:M191+N191:Y191))</f>
        <v>470.288662348172</v>
      </c>
      <c r="AM191" s="18" t="n">
        <f aca="false">SUMPRODUCT(MIN($B$22:$M$22+B191:M191))</f>
        <v>470.288662348172</v>
      </c>
      <c r="AN191" s="18" t="n">
        <f aca="false">SUMPRODUCT(MIN($B$22:$M$22+N191:Y191))</f>
        <v>481.950382357786</v>
      </c>
      <c r="AO191" s="18" t="n">
        <f aca="false">SUMPRODUCT(MIN($B$22:$M$22+B191:M191+Z191:AK191))</f>
        <v>470.288662348172</v>
      </c>
      <c r="AP191" s="18" t="n">
        <f aca="false">SUMPRODUCT(MIN($B$23:$M$23+B191:M191+N191:Y191))</f>
        <v>519.888662348173</v>
      </c>
      <c r="AQ191" s="18" t="n">
        <f aca="false">SUMPRODUCT(MIN($B$23:$M$23+B191:M191+Z191:AK191))</f>
        <v>519.888662348173</v>
      </c>
      <c r="AR191" s="13" t="n">
        <f aca="false">IF(Y191&lt;0,1,0)</f>
        <v>0</v>
      </c>
    </row>
    <row r="192" customFormat="false" ht="15" hidden="false" customHeight="false" outlineLevel="0" collapsed="false">
      <c r="A192" s="13" t="n">
        <v>167</v>
      </c>
      <c r="B192" s="18" t="n">
        <f aca="false">Shock_sd*Draws!B171</f>
        <v>15.2186030112182</v>
      </c>
      <c r="C192" s="18" t="n">
        <f aca="false">Persist_a*B192+Shock_sd*Draws!C171</f>
        <v>-8.55558534101842</v>
      </c>
      <c r="D192" s="18" t="n">
        <f aca="false">Persist_a*C192+Shock_sd*Draws!D171</f>
        <v>-6.43254080089222</v>
      </c>
      <c r="E192" s="18" t="n">
        <f aca="false">Persist_a*D192+Shock_sd*Draws!E171</f>
        <v>-59.8437590775925</v>
      </c>
      <c r="F192" s="18" t="n">
        <f aca="false">Persist_a*E192+Shock_sd*Draws!F171</f>
        <v>-76.3552061656134</v>
      </c>
      <c r="G192" s="18" t="n">
        <f aca="false">Persist_a*F192+Shock_sd*Draws!G171</f>
        <v>-65.0191535051986</v>
      </c>
      <c r="H192" s="18" t="n">
        <f aca="false">Persist_a*G192+Shock_sd*Draws!H171</f>
        <v>-16.6715095418648</v>
      </c>
      <c r="I192" s="18" t="n">
        <f aca="false">Persist_a*H192+Shock_sd*Draws!I171</f>
        <v>-50.7648766379939</v>
      </c>
      <c r="J192" s="18" t="n">
        <f aca="false">Persist_a*I192+Shock_sd*Draws!J171</f>
        <v>19.3136174643724</v>
      </c>
      <c r="K192" s="18" t="n">
        <f aca="false">Persist_a*J192+Shock_sd*Draws!K171</f>
        <v>48.6194493888634</v>
      </c>
      <c r="L192" s="18" t="n">
        <f aca="false">Persist_a*K192+Shock_sd*Draws!L171</f>
        <v>-46.9671090692542</v>
      </c>
      <c r="M192" s="18" t="n">
        <f aca="false">Persist_a*L192+Shock_sd*Draws!M171</f>
        <v>-92.847022042883</v>
      </c>
      <c r="N192" s="18" t="n">
        <f aca="false">0-(Draws!N171+Draws!Z171)</f>
        <v>0</v>
      </c>
      <c r="O192" s="18" t="n">
        <f aca="false">N192-(Draws!O171+Draws!AA171)</f>
        <v>0</v>
      </c>
      <c r="P192" s="18" t="n">
        <f aca="false">O192-(Draws!P171+Draws!AB171)</f>
        <v>0</v>
      </c>
      <c r="Q192" s="18" t="n">
        <f aca="false">P192-(Draws!Q171+Draws!AC171)</f>
        <v>0</v>
      </c>
      <c r="R192" s="18" t="n">
        <f aca="false">Q192-(Draws!R171+Draws!AD171)</f>
        <v>0</v>
      </c>
      <c r="S192" s="18" t="n">
        <f aca="false">R192-(Draws!S171+Draws!AE171)</f>
        <v>0</v>
      </c>
      <c r="T192" s="18" t="n">
        <f aca="false">S192-(Draws!T171+Draws!AF171)</f>
        <v>-79.3881664803703</v>
      </c>
      <c r="U192" s="18" t="n">
        <f aca="false">T192-(Draws!U171+Draws!AG171)</f>
        <v>-79.3881664803703</v>
      </c>
      <c r="V192" s="18" t="n">
        <f aca="false">U192-(Draws!V171+Draws!AH171)</f>
        <v>-79.3881664803703</v>
      </c>
      <c r="W192" s="18" t="n">
        <f aca="false">V192-(Draws!W171+Draws!AI171)</f>
        <v>-79.3881664803703</v>
      </c>
      <c r="X192" s="18" t="n">
        <f aca="false">W192-(Draws!X171+Draws!AJ171)</f>
        <v>-79.3881664803703</v>
      </c>
      <c r="Y192" s="18" t="n">
        <f aca="false">X192-(Draws!Y171+Draws!AK171)</f>
        <v>-79.3881664803703</v>
      </c>
      <c r="Z192" s="18" t="n">
        <f aca="false">0-(MAX(Draws!N171-Line_cap,0)+MAX(Draws!Z171-Line_cap,0))</f>
        <v>0</v>
      </c>
      <c r="AA192" s="18" t="n">
        <f aca="false">Z192-(MAX(Draws!O171-Line_cap,0)+MAX(Draws!AA171-Line_cap,0))</f>
        <v>0</v>
      </c>
      <c r="AB192" s="18" t="n">
        <f aca="false">AA192-(MAX(Draws!P171-Line_cap,0)+MAX(Draws!AB171-Line_cap,0))</f>
        <v>0</v>
      </c>
      <c r="AC192" s="18" t="n">
        <f aca="false">AB192-(MAX(Draws!Q171-Line_cap,0)+MAX(Draws!AC171-Line_cap,0))</f>
        <v>0</v>
      </c>
      <c r="AD192" s="18" t="n">
        <f aca="false">AC192-(MAX(Draws!R171-Line_cap,0)+MAX(Draws!AD171-Line_cap,0))</f>
        <v>0</v>
      </c>
      <c r="AE192" s="18" t="n">
        <f aca="false">AD192-(MAX(Draws!S171-Line_cap,0)+MAX(Draws!AE171-Line_cap,0))</f>
        <v>0</v>
      </c>
      <c r="AF192" s="18" t="n">
        <f aca="false">AE192-(MAX(Draws!T171-Line_cap,0)+MAX(Draws!AF171-Line_cap,0))</f>
        <v>0</v>
      </c>
      <c r="AG192" s="18" t="n">
        <f aca="false">AF192-(MAX(Draws!U171-Line_cap,0)+MAX(Draws!AG171-Line_cap,0))</f>
        <v>0</v>
      </c>
      <c r="AH192" s="18" t="n">
        <f aca="false">AG192-(MAX(Draws!V171-Line_cap,0)+MAX(Draws!AH171-Line_cap,0))</f>
        <v>0</v>
      </c>
      <c r="AI192" s="18" t="n">
        <f aca="false">AH192-(MAX(Draws!W171-Line_cap,0)+MAX(Draws!AI171-Line_cap,0))</f>
        <v>0</v>
      </c>
      <c r="AJ192" s="18" t="n">
        <f aca="false">AI192-(MAX(Draws!X171-Line_cap,0)+MAX(Draws!AJ171-Line_cap,0))</f>
        <v>0</v>
      </c>
      <c r="AK192" s="18" t="n">
        <f aca="false">AJ192-(MAX(Draws!Y171-Line_cap,0)+MAX(Draws!AK171-Line_cap,0))</f>
        <v>0</v>
      </c>
      <c r="AL192" s="18" t="n">
        <f aca="false">SUMPRODUCT(MIN($B$22:$M$22+B192:M192+N192:Y192))</f>
        <v>338.188859153707</v>
      </c>
      <c r="AM192" s="18" t="n">
        <f aca="false">SUMPRODUCT(MIN($B$22:$M$22+B192:M192))</f>
        <v>412.141974982077</v>
      </c>
      <c r="AN192" s="18" t="n">
        <f aca="false">SUMPRODUCT(MIN($B$22:$M$22+N192:Y192))</f>
        <v>402.562215877415</v>
      </c>
      <c r="AO192" s="18" t="n">
        <f aca="false">SUMPRODUCT(MIN($B$22:$M$22+B192:M192+Z192:AK192))</f>
        <v>412.141974982077</v>
      </c>
      <c r="AP192" s="18" t="n">
        <f aca="false">SUMPRODUCT(MIN($B$23:$M$23+B192:M192+N192:Y192))</f>
        <v>383.314740236327</v>
      </c>
      <c r="AQ192" s="18" t="n">
        <f aca="false">SUMPRODUCT(MIN($B$23:$M$23+B192:M192+Z192:AK192))</f>
        <v>457.246708835241</v>
      </c>
      <c r="AR192" s="13" t="n">
        <f aca="false">IF(Y192&lt;0,1,0)</f>
        <v>1</v>
      </c>
    </row>
    <row r="193" customFormat="false" ht="15" hidden="false" customHeight="false" outlineLevel="0" collapsed="false">
      <c r="A193" s="13" t="n">
        <v>168</v>
      </c>
      <c r="B193" s="18" t="n">
        <f aca="false">Shock_sd*Draws!B172</f>
        <v>-67.1282598764951</v>
      </c>
      <c r="C193" s="18" t="n">
        <f aca="false">Persist_a*B193+Shock_sd*Draws!C172</f>
        <v>-50.3377282969695</v>
      </c>
      <c r="D193" s="18" t="n">
        <f aca="false">Persist_a*C193+Shock_sd*Draws!D172</f>
        <v>-25.2281231587343</v>
      </c>
      <c r="E193" s="18" t="n">
        <f aca="false">Persist_a*D193+Shock_sd*Draws!E172</f>
        <v>55.0024830649249</v>
      </c>
      <c r="F193" s="18" t="n">
        <f aca="false">Persist_a*E193+Shock_sd*Draws!F172</f>
        <v>-97.5160599316538</v>
      </c>
      <c r="G193" s="18" t="n">
        <f aca="false">Persist_a*F193+Shock_sd*Draws!G172</f>
        <v>-58.8031959623713</v>
      </c>
      <c r="H193" s="18" t="n">
        <f aca="false">Persist_a*G193+Shock_sd*Draws!H172</f>
        <v>-48.2655864749141</v>
      </c>
      <c r="I193" s="18" t="n">
        <f aca="false">Persist_a*H193+Shock_sd*Draws!I172</f>
        <v>-79.8003397029098</v>
      </c>
      <c r="J193" s="18" t="n">
        <f aca="false">Persist_a*I193+Shock_sd*Draws!J172</f>
        <v>5.59149527454225</v>
      </c>
      <c r="K193" s="18" t="n">
        <f aca="false">Persist_a*J193+Shock_sd*Draws!K172</f>
        <v>30.4831830291577</v>
      </c>
      <c r="L193" s="18" t="n">
        <f aca="false">Persist_a*K193+Shock_sd*Draws!L172</f>
        <v>12.0007117113461</v>
      </c>
      <c r="M193" s="18" t="n">
        <f aca="false">Persist_a*L193+Shock_sd*Draws!M172</f>
        <v>14.3475309816833</v>
      </c>
      <c r="N193" s="18" t="n">
        <f aca="false">0-(Draws!N172+Draws!Z172)</f>
        <v>0</v>
      </c>
      <c r="O193" s="18" t="n">
        <f aca="false">N193-(Draws!O172+Draws!AA172)</f>
        <v>-111.509434037776</v>
      </c>
      <c r="P193" s="18" t="n">
        <f aca="false">O193-(Draws!P172+Draws!AB172)</f>
        <v>-111.509434037776</v>
      </c>
      <c r="Q193" s="18" t="n">
        <f aca="false">P193-(Draws!Q172+Draws!AC172)</f>
        <v>-111.509434037776</v>
      </c>
      <c r="R193" s="18" t="n">
        <f aca="false">Q193-(Draws!R172+Draws!AD172)</f>
        <v>-111.509434037776</v>
      </c>
      <c r="S193" s="18" t="n">
        <f aca="false">R193-(Draws!S172+Draws!AE172)</f>
        <v>-111.509434037776</v>
      </c>
      <c r="T193" s="18" t="n">
        <f aca="false">S193-(Draws!T172+Draws!AF172)</f>
        <v>-111.509434037776</v>
      </c>
      <c r="U193" s="18" t="n">
        <f aca="false">T193-(Draws!U172+Draws!AG172)</f>
        <v>-111.509434037776</v>
      </c>
      <c r="V193" s="18" t="n">
        <f aca="false">U193-(Draws!V172+Draws!AH172)</f>
        <v>-111.509434037776</v>
      </c>
      <c r="W193" s="18" t="n">
        <f aca="false">V193-(Draws!W172+Draws!AI172)</f>
        <v>-111.509434037776</v>
      </c>
      <c r="X193" s="18" t="n">
        <f aca="false">W193-(Draws!X172+Draws!AJ172)</f>
        <v>-111.509434037776</v>
      </c>
      <c r="Y193" s="18" t="n">
        <f aca="false">X193-(Draws!Y172+Draws!AK172)</f>
        <v>-111.509434037776</v>
      </c>
      <c r="Z193" s="18" t="n">
        <f aca="false">0-(MAX(Draws!N172-Line_cap,0)+MAX(Draws!Z172-Line_cap,0))</f>
        <v>0</v>
      </c>
      <c r="AA193" s="18" t="n">
        <f aca="false">Z193-(MAX(Draws!O172-Line_cap,0)+MAX(Draws!AA172-Line_cap,0))</f>
        <v>-11.5094340377763</v>
      </c>
      <c r="AB193" s="18" t="n">
        <f aca="false">AA193-(MAX(Draws!P172-Line_cap,0)+MAX(Draws!AB172-Line_cap,0))</f>
        <v>-11.5094340377763</v>
      </c>
      <c r="AC193" s="18" t="n">
        <f aca="false">AB193-(MAX(Draws!Q172-Line_cap,0)+MAX(Draws!AC172-Line_cap,0))</f>
        <v>-11.5094340377763</v>
      </c>
      <c r="AD193" s="18" t="n">
        <f aca="false">AC193-(MAX(Draws!R172-Line_cap,0)+MAX(Draws!AD172-Line_cap,0))</f>
        <v>-11.5094340377763</v>
      </c>
      <c r="AE193" s="18" t="n">
        <f aca="false">AD193-(MAX(Draws!S172-Line_cap,0)+MAX(Draws!AE172-Line_cap,0))</f>
        <v>-11.5094340377763</v>
      </c>
      <c r="AF193" s="18" t="n">
        <f aca="false">AE193-(MAX(Draws!T172-Line_cap,0)+MAX(Draws!AF172-Line_cap,0))</f>
        <v>-11.5094340377763</v>
      </c>
      <c r="AG193" s="18" t="n">
        <f aca="false">AF193-(MAX(Draws!U172-Line_cap,0)+MAX(Draws!AG172-Line_cap,0))</f>
        <v>-11.5094340377763</v>
      </c>
      <c r="AH193" s="18" t="n">
        <f aca="false">AG193-(MAX(Draws!V172-Line_cap,0)+MAX(Draws!AH172-Line_cap,0))</f>
        <v>-11.5094340377763</v>
      </c>
      <c r="AI193" s="18" t="n">
        <f aca="false">AH193-(MAX(Draws!W172-Line_cap,0)+MAX(Draws!AI172-Line_cap,0))</f>
        <v>-11.5094340377763</v>
      </c>
      <c r="AJ193" s="18" t="n">
        <f aca="false">AI193-(MAX(Draws!X172-Line_cap,0)+MAX(Draws!AJ172-Line_cap,0))</f>
        <v>-11.5094340377763</v>
      </c>
      <c r="AK193" s="18" t="n">
        <f aca="false">AJ193-(MAX(Draws!Y172-Line_cap,0)+MAX(Draws!AK172-Line_cap,0))</f>
        <v>-11.5094340377763</v>
      </c>
      <c r="AL193" s="18" t="n">
        <f aca="false">SUMPRODUCT(MIN($B$22:$M$22+B193:M193+N193:Y193))</f>
        <v>279.47168717826</v>
      </c>
      <c r="AM193" s="18" t="n">
        <f aca="false">SUMPRODUCT(MIN($B$22:$M$22+B193:M193))</f>
        <v>390.981121216036</v>
      </c>
      <c r="AN193" s="18" t="n">
        <f aca="false">SUMPRODUCT(MIN($B$22:$M$22+N193:Y193))</f>
        <v>370.440948320009</v>
      </c>
      <c r="AO193" s="18" t="n">
        <f aca="false">SUMPRODUCT(MIN($B$22:$M$22+B193:M193+Z193:AK193))</f>
        <v>379.47168717826</v>
      </c>
      <c r="AP193" s="18" t="n">
        <f aca="false">SUMPRODUCT(MIN($B$23:$M$23+B193:M193+N193:Y193))</f>
        <v>324.576421031424</v>
      </c>
      <c r="AQ193" s="18" t="n">
        <f aca="false">SUMPRODUCT(MIN($B$23:$M$23+B193:M193+Z193:AK193))</f>
        <v>424.576421031424</v>
      </c>
      <c r="AR193" s="13" t="n">
        <f aca="false">IF(Y193&lt;0,1,0)</f>
        <v>1</v>
      </c>
    </row>
    <row r="194" customFormat="false" ht="15" hidden="false" customHeight="false" outlineLevel="0" collapsed="false">
      <c r="A194" s="13" t="n">
        <v>169</v>
      </c>
      <c r="B194" s="18" t="n">
        <f aca="false">Shock_sd*Draws!B173</f>
        <v>55.7549141922992</v>
      </c>
      <c r="C194" s="18" t="n">
        <f aca="false">Persist_a*B194+Shock_sd*Draws!C173</f>
        <v>45.1703283525945</v>
      </c>
      <c r="D194" s="18" t="n">
        <f aca="false">Persist_a*C194+Shock_sd*Draws!D173</f>
        <v>69.9038678910726</v>
      </c>
      <c r="E194" s="18" t="n">
        <f aca="false">Persist_a*D194+Shock_sd*Draws!E173</f>
        <v>30.9900723494885</v>
      </c>
      <c r="F194" s="18" t="n">
        <f aca="false">Persist_a*E194+Shock_sd*Draws!F173</f>
        <v>-39.3915130938788</v>
      </c>
      <c r="G194" s="18" t="n">
        <f aca="false">Persist_a*F194+Shock_sd*Draws!G173</f>
        <v>-7.72549743046636</v>
      </c>
      <c r="H194" s="18" t="n">
        <f aca="false">Persist_a*G194+Shock_sd*Draws!H173</f>
        <v>-8.51351071541666</v>
      </c>
      <c r="I194" s="18" t="n">
        <f aca="false">Persist_a*H194+Shock_sd*Draws!I173</f>
        <v>-46.2597731472322</v>
      </c>
      <c r="J194" s="18" t="n">
        <f aca="false">Persist_a*I194+Shock_sd*Draws!J173</f>
        <v>-9.0111287752467</v>
      </c>
      <c r="K194" s="18" t="n">
        <f aca="false">Persist_a*J194+Shock_sd*Draws!K173</f>
        <v>-92.103275047665</v>
      </c>
      <c r="L194" s="18" t="n">
        <f aca="false">Persist_a*K194+Shock_sd*Draws!L173</f>
        <v>5.19961109322907</v>
      </c>
      <c r="M194" s="18" t="n">
        <f aca="false">Persist_a*L194+Shock_sd*Draws!M173</f>
        <v>-18.8829265338216</v>
      </c>
      <c r="N194" s="18" t="n">
        <f aca="false">0-(Draws!N173+Draws!Z173)</f>
        <v>0</v>
      </c>
      <c r="O194" s="18" t="n">
        <f aca="false">N194-(Draws!O173+Draws!AA173)</f>
        <v>0</v>
      </c>
      <c r="P194" s="18" t="n">
        <f aca="false">O194-(Draws!P173+Draws!AB173)</f>
        <v>-59.4669052605513</v>
      </c>
      <c r="Q194" s="18" t="n">
        <f aca="false">P194-(Draws!Q173+Draws!AC173)</f>
        <v>-59.4669052605513</v>
      </c>
      <c r="R194" s="18" t="n">
        <f aca="false">Q194-(Draws!R173+Draws!AD173)</f>
        <v>-59.4669052605513</v>
      </c>
      <c r="S194" s="18" t="n">
        <f aca="false">R194-(Draws!S173+Draws!AE173)</f>
        <v>-59.4669052605513</v>
      </c>
      <c r="T194" s="18" t="n">
        <f aca="false">S194-(Draws!T173+Draws!AF173)</f>
        <v>-59.4669052605513</v>
      </c>
      <c r="U194" s="18" t="n">
        <f aca="false">T194-(Draws!U173+Draws!AG173)</f>
        <v>-59.4669052605513</v>
      </c>
      <c r="V194" s="18" t="n">
        <f aca="false">U194-(Draws!V173+Draws!AH173)</f>
        <v>-59.4669052605513</v>
      </c>
      <c r="W194" s="18" t="n">
        <f aca="false">V194-(Draws!W173+Draws!AI173)</f>
        <v>-59.4669052605513</v>
      </c>
      <c r="X194" s="18" t="n">
        <f aca="false">W194-(Draws!X173+Draws!AJ173)</f>
        <v>-59.4669052605513</v>
      </c>
      <c r="Y194" s="18" t="n">
        <f aca="false">X194-(Draws!Y173+Draws!AK173)</f>
        <v>-59.4669052605513</v>
      </c>
      <c r="Z194" s="18" t="n">
        <f aca="false">0-(MAX(Draws!N173-Line_cap,0)+MAX(Draws!Z173-Line_cap,0))</f>
        <v>0</v>
      </c>
      <c r="AA194" s="18" t="n">
        <f aca="false">Z194-(MAX(Draws!O173-Line_cap,0)+MAX(Draws!AA173-Line_cap,0))</f>
        <v>0</v>
      </c>
      <c r="AB194" s="18" t="n">
        <f aca="false">AA194-(MAX(Draws!P173-Line_cap,0)+MAX(Draws!AB173-Line_cap,0))</f>
        <v>0</v>
      </c>
      <c r="AC194" s="18" t="n">
        <f aca="false">AB194-(MAX(Draws!Q173-Line_cap,0)+MAX(Draws!AC173-Line_cap,0))</f>
        <v>0</v>
      </c>
      <c r="AD194" s="18" t="n">
        <f aca="false">AC194-(MAX(Draws!R173-Line_cap,0)+MAX(Draws!AD173-Line_cap,0))</f>
        <v>0</v>
      </c>
      <c r="AE194" s="18" t="n">
        <f aca="false">AD194-(MAX(Draws!S173-Line_cap,0)+MAX(Draws!AE173-Line_cap,0))</f>
        <v>0</v>
      </c>
      <c r="AF194" s="18" t="n">
        <f aca="false">AE194-(MAX(Draws!T173-Line_cap,0)+MAX(Draws!AF173-Line_cap,0))</f>
        <v>0</v>
      </c>
      <c r="AG194" s="18" t="n">
        <f aca="false">AF194-(MAX(Draws!U173-Line_cap,0)+MAX(Draws!AG173-Line_cap,0))</f>
        <v>0</v>
      </c>
      <c r="AH194" s="18" t="n">
        <f aca="false">AG194-(MAX(Draws!V173-Line_cap,0)+MAX(Draws!AH173-Line_cap,0))</f>
        <v>0</v>
      </c>
      <c r="AI194" s="18" t="n">
        <f aca="false">AH194-(MAX(Draws!W173-Line_cap,0)+MAX(Draws!AI173-Line_cap,0))</f>
        <v>0</v>
      </c>
      <c r="AJ194" s="18" t="n">
        <f aca="false">AI194-(MAX(Draws!X173-Line_cap,0)+MAX(Draws!AJ173-Line_cap,0))</f>
        <v>0</v>
      </c>
      <c r="AK194" s="18" t="n">
        <f aca="false">AJ194-(MAX(Draws!Y173-Line_cap,0)+MAX(Draws!AK173-Line_cap,0))</f>
        <v>0</v>
      </c>
      <c r="AL194" s="18" t="n">
        <f aca="false">SUMPRODUCT(MIN($B$22:$M$22+B194:M194+N194:Y194))</f>
        <v>342.815515501208</v>
      </c>
      <c r="AM194" s="18" t="n">
        <f aca="false">SUMPRODUCT(MIN($B$22:$M$22+B194:M194))</f>
        <v>402.282420761759</v>
      </c>
      <c r="AN194" s="18" t="n">
        <f aca="false">SUMPRODUCT(MIN($B$22:$M$22+N194:Y194))</f>
        <v>422.483477097234</v>
      </c>
      <c r="AO194" s="18" t="n">
        <f aca="false">SUMPRODUCT(MIN($B$22:$M$22+B194:M194+Z194:AK194))</f>
        <v>402.282420761759</v>
      </c>
      <c r="AP194" s="18" t="n">
        <f aca="false">SUMPRODUCT(MIN($B$23:$M$23+B194:M194+N194:Y194))</f>
        <v>391.101164051635</v>
      </c>
      <c r="AQ194" s="18" t="n">
        <f aca="false">SUMPRODUCT(MIN($B$23:$M$23+B194:M194+Z194:AK194))</f>
        <v>450.568069312186</v>
      </c>
      <c r="AR194" s="13" t="n">
        <f aca="false">IF(Y194&lt;0,1,0)</f>
        <v>1</v>
      </c>
    </row>
    <row r="195" customFormat="false" ht="15" hidden="false" customHeight="false" outlineLevel="0" collapsed="false">
      <c r="A195" s="13" t="n">
        <v>170</v>
      </c>
      <c r="B195" s="18" t="n">
        <f aca="false">Shock_sd*Draws!B174</f>
        <v>80.9412529461976</v>
      </c>
      <c r="C195" s="18" t="n">
        <f aca="false">Persist_a*B195+Shock_sd*Draws!C174</f>
        <v>74.6128017077781</v>
      </c>
      <c r="D195" s="18" t="n">
        <f aca="false">Persist_a*C195+Shock_sd*Draws!D174</f>
        <v>33.7348972260686</v>
      </c>
      <c r="E195" s="18" t="n">
        <f aca="false">Persist_a*D195+Shock_sd*Draws!E174</f>
        <v>31.647370295771</v>
      </c>
      <c r="F195" s="18" t="n">
        <f aca="false">Persist_a*E195+Shock_sd*Draws!F174</f>
        <v>-1.43928666062272</v>
      </c>
      <c r="G195" s="18" t="n">
        <f aca="false">Persist_a*F195+Shock_sd*Draws!G174</f>
        <v>-36.8183412505899</v>
      </c>
      <c r="H195" s="18" t="n">
        <f aca="false">Persist_a*G195+Shock_sd*Draws!H174</f>
        <v>27.3425547538207</v>
      </c>
      <c r="I195" s="18" t="n">
        <f aca="false">Persist_a*H195+Shock_sd*Draws!I174</f>
        <v>30.4607879804143</v>
      </c>
      <c r="J195" s="18" t="n">
        <f aca="false">Persist_a*I195+Shock_sd*Draws!J174</f>
        <v>9.70123204256242</v>
      </c>
      <c r="K195" s="18" t="n">
        <f aca="false">Persist_a*J195+Shock_sd*Draws!K174</f>
        <v>106.999636008715</v>
      </c>
      <c r="L195" s="18" t="n">
        <f aca="false">Persist_a*K195+Shock_sd*Draws!L174</f>
        <v>120.979144435104</v>
      </c>
      <c r="M195" s="18" t="n">
        <f aca="false">Persist_a*L195+Shock_sd*Draws!M174</f>
        <v>96.4841379132422</v>
      </c>
      <c r="N195" s="18" t="n">
        <f aca="false">0-(Draws!N174+Draws!Z174)</f>
        <v>0</v>
      </c>
      <c r="O195" s="18" t="n">
        <f aca="false">N195-(Draws!O174+Draws!AA174)</f>
        <v>-60.4810107126206</v>
      </c>
      <c r="P195" s="18" t="n">
        <f aca="false">O195-(Draws!P174+Draws!AB174)</f>
        <v>-60.4810107126206</v>
      </c>
      <c r="Q195" s="18" t="n">
        <f aca="false">P195-(Draws!Q174+Draws!AC174)</f>
        <v>-60.4810107126206</v>
      </c>
      <c r="R195" s="18" t="n">
        <f aca="false">Q195-(Draws!R174+Draws!AD174)</f>
        <v>-60.4810107126206</v>
      </c>
      <c r="S195" s="18" t="n">
        <f aca="false">R195-(Draws!S174+Draws!AE174)</f>
        <v>-60.4810107126206</v>
      </c>
      <c r="T195" s="18" t="n">
        <f aca="false">S195-(Draws!T174+Draws!AF174)</f>
        <v>-60.4810107126206</v>
      </c>
      <c r="U195" s="18" t="n">
        <f aca="false">T195-(Draws!U174+Draws!AG174)</f>
        <v>-60.4810107126206</v>
      </c>
      <c r="V195" s="18" t="n">
        <f aca="false">U195-(Draws!V174+Draws!AH174)</f>
        <v>-60.4810107126206</v>
      </c>
      <c r="W195" s="18" t="n">
        <f aca="false">V195-(Draws!W174+Draws!AI174)</f>
        <v>-60.4810107126206</v>
      </c>
      <c r="X195" s="18" t="n">
        <f aca="false">W195-(Draws!X174+Draws!AJ174)</f>
        <v>-60.4810107126206</v>
      </c>
      <c r="Y195" s="18" t="n">
        <f aca="false">X195-(Draws!Y174+Draws!AK174)</f>
        <v>-60.4810107126206</v>
      </c>
      <c r="Z195" s="18" t="n">
        <f aca="false">0-(MAX(Draws!N174-Line_cap,0)+MAX(Draws!Z174-Line_cap,0))</f>
        <v>0</v>
      </c>
      <c r="AA195" s="18" t="n">
        <f aca="false">Z195-(MAX(Draws!O174-Line_cap,0)+MAX(Draws!AA174-Line_cap,0))</f>
        <v>0</v>
      </c>
      <c r="AB195" s="18" t="n">
        <f aca="false">AA195-(MAX(Draws!P174-Line_cap,0)+MAX(Draws!AB174-Line_cap,0))</f>
        <v>0</v>
      </c>
      <c r="AC195" s="18" t="n">
        <f aca="false">AB195-(MAX(Draws!Q174-Line_cap,0)+MAX(Draws!AC174-Line_cap,0))</f>
        <v>0</v>
      </c>
      <c r="AD195" s="18" t="n">
        <f aca="false">AC195-(MAX(Draws!R174-Line_cap,0)+MAX(Draws!AD174-Line_cap,0))</f>
        <v>0</v>
      </c>
      <c r="AE195" s="18" t="n">
        <f aca="false">AD195-(MAX(Draws!S174-Line_cap,0)+MAX(Draws!AE174-Line_cap,0))</f>
        <v>0</v>
      </c>
      <c r="AF195" s="18" t="n">
        <f aca="false">AE195-(MAX(Draws!T174-Line_cap,0)+MAX(Draws!AF174-Line_cap,0))</f>
        <v>0</v>
      </c>
      <c r="AG195" s="18" t="n">
        <f aca="false">AF195-(MAX(Draws!U174-Line_cap,0)+MAX(Draws!AG174-Line_cap,0))</f>
        <v>0</v>
      </c>
      <c r="AH195" s="18" t="n">
        <f aca="false">AG195-(MAX(Draws!V174-Line_cap,0)+MAX(Draws!AH174-Line_cap,0))</f>
        <v>0</v>
      </c>
      <c r="AI195" s="18" t="n">
        <f aca="false">AH195-(MAX(Draws!W174-Line_cap,0)+MAX(Draws!AI174-Line_cap,0))</f>
        <v>0</v>
      </c>
      <c r="AJ195" s="18" t="n">
        <f aca="false">AI195-(MAX(Draws!X174-Line_cap,0)+MAX(Draws!AJ174-Line_cap,0))</f>
        <v>0</v>
      </c>
      <c r="AK195" s="18" t="n">
        <f aca="false">AJ195-(MAX(Draws!Y174-Line_cap,0)+MAX(Draws!AK174-Line_cap,0))</f>
        <v>0</v>
      </c>
      <c r="AL195" s="18" t="n">
        <f aca="false">SUMPRODUCT(MIN($B$22:$M$22+B195:M195+N195:Y195))</f>
        <v>385.908819675155</v>
      </c>
      <c r="AM195" s="18" t="n">
        <f aca="false">SUMPRODUCT(MIN($B$22:$M$22+B195:M195))</f>
        <v>446.389830387775</v>
      </c>
      <c r="AN195" s="18" t="n">
        <f aca="false">SUMPRODUCT(MIN($B$22:$M$22+N195:Y195))</f>
        <v>421.469371645165</v>
      </c>
      <c r="AO195" s="18" t="n">
        <f aca="false">SUMPRODUCT(MIN($B$22:$M$22+B195:M195+Z195:AK195))</f>
        <v>446.389830387775</v>
      </c>
      <c r="AP195" s="18" t="n">
        <f aca="false">SUMPRODUCT(MIN($B$23:$M$23+B195:M195+N195:Y195))</f>
        <v>433.674565175939</v>
      </c>
      <c r="AQ195" s="18" t="n">
        <f aca="false">SUMPRODUCT(MIN($B$23:$M$23+B195:M195+Z195:AK195))</f>
        <v>494.155575888559</v>
      </c>
      <c r="AR195" s="13" t="n">
        <f aca="false">IF(Y195&lt;0,1,0)</f>
        <v>1</v>
      </c>
    </row>
    <row r="196" customFormat="false" ht="15" hidden="false" customHeight="false" outlineLevel="0" collapsed="false">
      <c r="A196" s="13" t="n">
        <v>171</v>
      </c>
      <c r="B196" s="18" t="n">
        <f aca="false">Shock_sd*Draws!B175</f>
        <v>37.9382907399414</v>
      </c>
      <c r="C196" s="18" t="n">
        <f aca="false">Persist_a*B196+Shock_sd*Draws!C175</f>
        <v>-1.01678974713426</v>
      </c>
      <c r="D196" s="18" t="n">
        <f aca="false">Persist_a*C196+Shock_sd*Draws!D175</f>
        <v>21.8155774408897</v>
      </c>
      <c r="E196" s="18" t="n">
        <f aca="false">Persist_a*D196+Shock_sd*Draws!E175</f>
        <v>-44.8527427397306</v>
      </c>
      <c r="F196" s="18" t="n">
        <f aca="false">Persist_a*E196+Shock_sd*Draws!F175</f>
        <v>-34.2870921621934</v>
      </c>
      <c r="G196" s="18" t="n">
        <f aca="false">Persist_a*F196+Shock_sd*Draws!G175</f>
        <v>-44.6757173815854</v>
      </c>
      <c r="H196" s="18" t="n">
        <f aca="false">Persist_a*G196+Shock_sd*Draws!H175</f>
        <v>-62.0220085568323</v>
      </c>
      <c r="I196" s="18" t="n">
        <f aca="false">Persist_a*H196+Shock_sd*Draws!I175</f>
        <v>-39.6450645961012</v>
      </c>
      <c r="J196" s="18" t="n">
        <f aca="false">Persist_a*I196+Shock_sd*Draws!J175</f>
        <v>30.4322266894418</v>
      </c>
      <c r="K196" s="18" t="n">
        <f aca="false">Persist_a*J196+Shock_sd*Draws!K175</f>
        <v>-28.5089487143513</v>
      </c>
      <c r="L196" s="18" t="n">
        <f aca="false">Persist_a*K196+Shock_sd*Draws!L175</f>
        <v>-51.9714191766195</v>
      </c>
      <c r="M196" s="18" t="n">
        <f aca="false">Persist_a*L196+Shock_sd*Draws!M175</f>
        <v>-69.7254057964699</v>
      </c>
      <c r="N196" s="18" t="n">
        <f aca="false">0-(Draws!N175+Draws!Z175)</f>
        <v>0</v>
      </c>
      <c r="O196" s="18" t="n">
        <f aca="false">N196-(Draws!O175+Draws!AA175)</f>
        <v>0</v>
      </c>
      <c r="P196" s="18" t="n">
        <f aca="false">O196-(Draws!P175+Draws!AB175)</f>
        <v>0</v>
      </c>
      <c r="Q196" s="18" t="n">
        <f aca="false">P196-(Draws!Q175+Draws!AC175)</f>
        <v>0</v>
      </c>
      <c r="R196" s="18" t="n">
        <f aca="false">Q196-(Draws!R175+Draws!AD175)</f>
        <v>0</v>
      </c>
      <c r="S196" s="18" t="n">
        <f aca="false">R196-(Draws!S175+Draws!AE175)</f>
        <v>0</v>
      </c>
      <c r="T196" s="18" t="n">
        <f aca="false">S196-(Draws!T175+Draws!AF175)</f>
        <v>0</v>
      </c>
      <c r="U196" s="18" t="n">
        <f aca="false">T196-(Draws!U175+Draws!AG175)</f>
        <v>0</v>
      </c>
      <c r="V196" s="18" t="n">
        <f aca="false">U196-(Draws!V175+Draws!AH175)</f>
        <v>0</v>
      </c>
      <c r="W196" s="18" t="n">
        <f aca="false">V196-(Draws!W175+Draws!AI175)</f>
        <v>0</v>
      </c>
      <c r="X196" s="18" t="n">
        <f aca="false">W196-(Draws!X175+Draws!AJ175)</f>
        <v>0</v>
      </c>
      <c r="Y196" s="18" t="n">
        <f aca="false">X196-(Draws!Y175+Draws!AK175)</f>
        <v>0</v>
      </c>
      <c r="Z196" s="18" t="n">
        <f aca="false">0-(MAX(Draws!N175-Line_cap,0)+MAX(Draws!Z175-Line_cap,0))</f>
        <v>0</v>
      </c>
      <c r="AA196" s="18" t="n">
        <f aca="false">Z196-(MAX(Draws!O175-Line_cap,0)+MAX(Draws!AA175-Line_cap,0))</f>
        <v>0</v>
      </c>
      <c r="AB196" s="18" t="n">
        <f aca="false">AA196-(MAX(Draws!P175-Line_cap,0)+MAX(Draws!AB175-Line_cap,0))</f>
        <v>0</v>
      </c>
      <c r="AC196" s="18" t="n">
        <f aca="false">AB196-(MAX(Draws!Q175-Line_cap,0)+MAX(Draws!AC175-Line_cap,0))</f>
        <v>0</v>
      </c>
      <c r="AD196" s="18" t="n">
        <f aca="false">AC196-(MAX(Draws!R175-Line_cap,0)+MAX(Draws!AD175-Line_cap,0))</f>
        <v>0</v>
      </c>
      <c r="AE196" s="18" t="n">
        <f aca="false">AD196-(MAX(Draws!S175-Line_cap,0)+MAX(Draws!AE175-Line_cap,0))</f>
        <v>0</v>
      </c>
      <c r="AF196" s="18" t="n">
        <f aca="false">AE196-(MAX(Draws!T175-Line_cap,0)+MAX(Draws!AF175-Line_cap,0))</f>
        <v>0</v>
      </c>
      <c r="AG196" s="18" t="n">
        <f aca="false">AF196-(MAX(Draws!U175-Line_cap,0)+MAX(Draws!AG175-Line_cap,0))</f>
        <v>0</v>
      </c>
      <c r="AH196" s="18" t="n">
        <f aca="false">AG196-(MAX(Draws!V175-Line_cap,0)+MAX(Draws!AH175-Line_cap,0))</f>
        <v>0</v>
      </c>
      <c r="AI196" s="18" t="n">
        <f aca="false">AH196-(MAX(Draws!W175-Line_cap,0)+MAX(Draws!AI175-Line_cap,0))</f>
        <v>0</v>
      </c>
      <c r="AJ196" s="18" t="n">
        <f aca="false">AI196-(MAX(Draws!X175-Line_cap,0)+MAX(Draws!AJ175-Line_cap,0))</f>
        <v>0</v>
      </c>
      <c r="AK196" s="18" t="n">
        <f aca="false">AJ196-(MAX(Draws!Y175-Line_cap,0)+MAX(Draws!AK175-Line_cap,0))</f>
        <v>0</v>
      </c>
      <c r="AL196" s="18" t="n">
        <f aca="false">SUMPRODUCT(MIN($B$22:$M$22+B196:M196+N196:Y196))</f>
        <v>419.928373800953</v>
      </c>
      <c r="AM196" s="18" t="n">
        <f aca="false">SUMPRODUCT(MIN($B$22:$M$22+B196:M196))</f>
        <v>419.928373800953</v>
      </c>
      <c r="AN196" s="18" t="n">
        <f aca="false">SUMPRODUCT(MIN($B$22:$M$22+N196:Y196))</f>
        <v>481.950382357786</v>
      </c>
      <c r="AO196" s="18" t="n">
        <f aca="false">SUMPRODUCT(MIN($B$22:$M$22+B196:M196+Z196:AK196))</f>
        <v>419.928373800953</v>
      </c>
      <c r="AP196" s="18" t="n">
        <f aca="false">SUMPRODUCT(MIN($B$23:$M$23+B196:M196+N196:Y196))</f>
        <v>469.107016664054</v>
      </c>
      <c r="AQ196" s="18" t="n">
        <f aca="false">SUMPRODUCT(MIN($B$23:$M$23+B196:M196+Z196:AK196))</f>
        <v>469.107016664054</v>
      </c>
      <c r="AR196" s="13" t="n">
        <f aca="false">IF(Y196&lt;0,1,0)</f>
        <v>0</v>
      </c>
    </row>
    <row r="197" customFormat="false" ht="15" hidden="false" customHeight="false" outlineLevel="0" collapsed="false">
      <c r="A197" s="13" t="n">
        <v>172</v>
      </c>
      <c r="B197" s="18" t="n">
        <f aca="false">Shock_sd*Draws!B176</f>
        <v>16.5180513436404</v>
      </c>
      <c r="C197" s="18" t="n">
        <f aca="false">Persist_a*B197+Shock_sd*Draws!C176</f>
        <v>3.36870432622269</v>
      </c>
      <c r="D197" s="18" t="n">
        <f aca="false">Persist_a*C197+Shock_sd*Draws!D176</f>
        <v>-44.7360025192318</v>
      </c>
      <c r="E197" s="18" t="n">
        <f aca="false">Persist_a*D197+Shock_sd*Draws!E176</f>
        <v>6.37497199274813</v>
      </c>
      <c r="F197" s="18" t="n">
        <f aca="false">Persist_a*E197+Shock_sd*Draws!F176</f>
        <v>-35.0505907908892</v>
      </c>
      <c r="G197" s="18" t="n">
        <f aca="false">Persist_a*F197+Shock_sd*Draws!G176</f>
        <v>30.147255538569</v>
      </c>
      <c r="H197" s="18" t="n">
        <f aca="false">Persist_a*G197+Shock_sd*Draws!H176</f>
        <v>31.367953908403</v>
      </c>
      <c r="I197" s="18" t="n">
        <f aca="false">Persist_a*H197+Shock_sd*Draws!I176</f>
        <v>83.7735572347022</v>
      </c>
      <c r="J197" s="18" t="n">
        <f aca="false">Persist_a*I197+Shock_sd*Draws!J176</f>
        <v>31.4769996542303</v>
      </c>
      <c r="K197" s="18" t="n">
        <f aca="false">Persist_a*J197+Shock_sd*Draws!K176</f>
        <v>-1.61559384252338</v>
      </c>
      <c r="L197" s="18" t="n">
        <f aca="false">Persist_a*K197+Shock_sd*Draws!L176</f>
        <v>13.3941440152841</v>
      </c>
      <c r="M197" s="18" t="n">
        <f aca="false">Persist_a*L197+Shock_sd*Draws!M176</f>
        <v>59.4522727765851</v>
      </c>
      <c r="N197" s="18" t="n">
        <f aca="false">0-(Draws!N176+Draws!Z176)</f>
        <v>0</v>
      </c>
      <c r="O197" s="18" t="n">
        <f aca="false">N197-(Draws!O176+Draws!AA176)</f>
        <v>0</v>
      </c>
      <c r="P197" s="18" t="n">
        <f aca="false">O197-(Draws!P176+Draws!AB176)</f>
        <v>0</v>
      </c>
      <c r="Q197" s="18" t="n">
        <f aca="false">P197-(Draws!Q176+Draws!AC176)</f>
        <v>0</v>
      </c>
      <c r="R197" s="18" t="n">
        <f aca="false">Q197-(Draws!R176+Draws!AD176)</f>
        <v>0</v>
      </c>
      <c r="S197" s="18" t="n">
        <f aca="false">R197-(Draws!S176+Draws!AE176)</f>
        <v>0</v>
      </c>
      <c r="T197" s="18" t="n">
        <f aca="false">S197-(Draws!T176+Draws!AF176)</f>
        <v>0</v>
      </c>
      <c r="U197" s="18" t="n">
        <f aca="false">T197-(Draws!U176+Draws!AG176)</f>
        <v>0</v>
      </c>
      <c r="V197" s="18" t="n">
        <f aca="false">U197-(Draws!V176+Draws!AH176)</f>
        <v>0</v>
      </c>
      <c r="W197" s="18" t="n">
        <f aca="false">V197-(Draws!W176+Draws!AI176)</f>
        <v>0</v>
      </c>
      <c r="X197" s="18" t="n">
        <f aca="false">W197-(Draws!X176+Draws!AJ176)</f>
        <v>0</v>
      </c>
      <c r="Y197" s="18" t="n">
        <f aca="false">X197-(Draws!Y176+Draws!AK176)</f>
        <v>0</v>
      </c>
      <c r="Z197" s="18" t="n">
        <f aca="false">0-(MAX(Draws!N176-Line_cap,0)+MAX(Draws!Z176-Line_cap,0))</f>
        <v>0</v>
      </c>
      <c r="AA197" s="18" t="n">
        <f aca="false">Z197-(MAX(Draws!O176-Line_cap,0)+MAX(Draws!AA176-Line_cap,0))</f>
        <v>0</v>
      </c>
      <c r="AB197" s="18" t="n">
        <f aca="false">AA197-(MAX(Draws!P176-Line_cap,0)+MAX(Draws!AB176-Line_cap,0))</f>
        <v>0</v>
      </c>
      <c r="AC197" s="18" t="n">
        <f aca="false">AB197-(MAX(Draws!Q176-Line_cap,0)+MAX(Draws!AC176-Line_cap,0))</f>
        <v>0</v>
      </c>
      <c r="AD197" s="18" t="n">
        <f aca="false">AC197-(MAX(Draws!R176-Line_cap,0)+MAX(Draws!AD176-Line_cap,0))</f>
        <v>0</v>
      </c>
      <c r="AE197" s="18" t="n">
        <f aca="false">AD197-(MAX(Draws!S176-Line_cap,0)+MAX(Draws!AE176-Line_cap,0))</f>
        <v>0</v>
      </c>
      <c r="AF197" s="18" t="n">
        <f aca="false">AE197-(MAX(Draws!T176-Line_cap,0)+MAX(Draws!AF176-Line_cap,0))</f>
        <v>0</v>
      </c>
      <c r="AG197" s="18" t="n">
        <f aca="false">AF197-(MAX(Draws!U176-Line_cap,0)+MAX(Draws!AG176-Line_cap,0))</f>
        <v>0</v>
      </c>
      <c r="AH197" s="18" t="n">
        <f aca="false">AG197-(MAX(Draws!V176-Line_cap,0)+MAX(Draws!AH176-Line_cap,0))</f>
        <v>0</v>
      </c>
      <c r="AI197" s="18" t="n">
        <f aca="false">AH197-(MAX(Draws!W176-Line_cap,0)+MAX(Draws!AI176-Line_cap,0))</f>
        <v>0</v>
      </c>
      <c r="AJ197" s="18" t="n">
        <f aca="false">AI197-(MAX(Draws!X176-Line_cap,0)+MAX(Draws!AJ176-Line_cap,0))</f>
        <v>0</v>
      </c>
      <c r="AK197" s="18" t="n">
        <f aca="false">AJ197-(MAX(Draws!Y176-Line_cap,0)+MAX(Draws!AK176-Line_cap,0))</f>
        <v>0</v>
      </c>
      <c r="AL197" s="18" t="n">
        <f aca="false">SUMPRODUCT(MIN($B$22:$M$22+B197:M197+N197:Y197))</f>
        <v>453.446590356801</v>
      </c>
      <c r="AM197" s="18" t="n">
        <f aca="false">SUMPRODUCT(MIN($B$22:$M$22+B197:M197))</f>
        <v>453.446590356801</v>
      </c>
      <c r="AN197" s="18" t="n">
        <f aca="false">SUMPRODUCT(MIN($B$22:$M$22+N197:Y197))</f>
        <v>481.950382357786</v>
      </c>
      <c r="AO197" s="18" t="n">
        <f aca="false">SUMPRODUCT(MIN($B$22:$M$22+B197:M197+Z197:AK197))</f>
        <v>453.446590356801</v>
      </c>
      <c r="AP197" s="18" t="n">
        <f aca="false">SUMPRODUCT(MIN($B$23:$M$23+B197:M197+N197:Y197))</f>
        <v>498.551324209965</v>
      </c>
      <c r="AQ197" s="18" t="n">
        <f aca="false">SUMPRODUCT(MIN($B$23:$M$23+B197:M197+Z197:AK197))</f>
        <v>498.551324209965</v>
      </c>
      <c r="AR197" s="13" t="n">
        <f aca="false">IF(Y197&lt;0,1,0)</f>
        <v>0</v>
      </c>
    </row>
    <row r="198" customFormat="false" ht="15" hidden="false" customHeight="false" outlineLevel="0" collapsed="false">
      <c r="A198" s="13" t="n">
        <v>173</v>
      </c>
      <c r="B198" s="18" t="n">
        <f aca="false">Shock_sd*Draws!B177</f>
        <v>-7.46488440182217</v>
      </c>
      <c r="C198" s="18" t="n">
        <f aca="false">Persist_a*B198+Shock_sd*Draws!C177</f>
        <v>-105.63178577519</v>
      </c>
      <c r="D198" s="18" t="n">
        <f aca="false">Persist_a*C198+Shock_sd*Draws!D177</f>
        <v>-33.8602636186376</v>
      </c>
      <c r="E198" s="18" t="n">
        <f aca="false">Persist_a*D198+Shock_sd*Draws!E177</f>
        <v>-7.81547173239281</v>
      </c>
      <c r="F198" s="18" t="n">
        <f aca="false">Persist_a*E198+Shock_sd*Draws!F177</f>
        <v>-114.47545409268</v>
      </c>
      <c r="G198" s="18" t="n">
        <f aca="false">Persist_a*F198+Shock_sd*Draws!G177</f>
        <v>-162.74096802267</v>
      </c>
      <c r="H198" s="18" t="n">
        <f aca="false">Persist_a*G198+Shock_sd*Draws!H177</f>
        <v>-175.840794022891</v>
      </c>
      <c r="I198" s="18" t="n">
        <f aca="false">Persist_a*H198+Shock_sd*Draws!I177</f>
        <v>-179.42924571626</v>
      </c>
      <c r="J198" s="18" t="n">
        <f aca="false">Persist_a*I198+Shock_sd*Draws!J177</f>
        <v>-81.0149737901077</v>
      </c>
      <c r="K198" s="18" t="n">
        <f aca="false">Persist_a*J198+Shock_sd*Draws!K177</f>
        <v>4.8443682302001</v>
      </c>
      <c r="L198" s="18" t="n">
        <f aca="false">Persist_a*K198+Shock_sd*Draws!L177</f>
        <v>-62.1695428472552</v>
      </c>
      <c r="M198" s="18" t="n">
        <f aca="false">Persist_a*L198+Shock_sd*Draws!M177</f>
        <v>5.51013504767454</v>
      </c>
      <c r="N198" s="18" t="n">
        <f aca="false">0-(Draws!N177+Draws!Z177)</f>
        <v>0</v>
      </c>
      <c r="O198" s="18" t="n">
        <f aca="false">N198-(Draws!O177+Draws!AA177)</f>
        <v>0</v>
      </c>
      <c r="P198" s="18" t="n">
        <f aca="false">O198-(Draws!P177+Draws!AB177)</f>
        <v>0</v>
      </c>
      <c r="Q198" s="18" t="n">
        <f aca="false">P198-(Draws!Q177+Draws!AC177)</f>
        <v>0</v>
      </c>
      <c r="R198" s="18" t="n">
        <f aca="false">Q198-(Draws!R177+Draws!AD177)</f>
        <v>0</v>
      </c>
      <c r="S198" s="18" t="n">
        <f aca="false">R198-(Draws!S177+Draws!AE177)</f>
        <v>0</v>
      </c>
      <c r="T198" s="18" t="n">
        <f aca="false">S198-(Draws!T177+Draws!AF177)</f>
        <v>0</v>
      </c>
      <c r="U198" s="18" t="n">
        <f aca="false">T198-(Draws!U177+Draws!AG177)</f>
        <v>0</v>
      </c>
      <c r="V198" s="18" t="n">
        <f aca="false">U198-(Draws!V177+Draws!AH177)</f>
        <v>0</v>
      </c>
      <c r="W198" s="18" t="n">
        <f aca="false">V198-(Draws!W177+Draws!AI177)</f>
        <v>0</v>
      </c>
      <c r="X198" s="18" t="n">
        <f aca="false">W198-(Draws!X177+Draws!AJ177)</f>
        <v>0</v>
      </c>
      <c r="Y198" s="18" t="n">
        <f aca="false">X198-(Draws!Y177+Draws!AK177)</f>
        <v>0</v>
      </c>
      <c r="Z198" s="18" t="n">
        <f aca="false">0-(MAX(Draws!N177-Line_cap,0)+MAX(Draws!Z177-Line_cap,0))</f>
        <v>0</v>
      </c>
      <c r="AA198" s="18" t="n">
        <f aca="false">Z198-(MAX(Draws!O177-Line_cap,0)+MAX(Draws!AA177-Line_cap,0))</f>
        <v>0</v>
      </c>
      <c r="AB198" s="18" t="n">
        <f aca="false">AA198-(MAX(Draws!P177-Line_cap,0)+MAX(Draws!AB177-Line_cap,0))</f>
        <v>0</v>
      </c>
      <c r="AC198" s="18" t="n">
        <f aca="false">AB198-(MAX(Draws!Q177-Line_cap,0)+MAX(Draws!AC177-Line_cap,0))</f>
        <v>0</v>
      </c>
      <c r="AD198" s="18" t="n">
        <f aca="false">AC198-(MAX(Draws!R177-Line_cap,0)+MAX(Draws!AD177-Line_cap,0))</f>
        <v>0</v>
      </c>
      <c r="AE198" s="18" t="n">
        <f aca="false">AD198-(MAX(Draws!S177-Line_cap,0)+MAX(Draws!AE177-Line_cap,0))</f>
        <v>0</v>
      </c>
      <c r="AF198" s="18" t="n">
        <f aca="false">AE198-(MAX(Draws!T177-Line_cap,0)+MAX(Draws!AF177-Line_cap,0))</f>
        <v>0</v>
      </c>
      <c r="AG198" s="18" t="n">
        <f aca="false">AF198-(MAX(Draws!U177-Line_cap,0)+MAX(Draws!AG177-Line_cap,0))</f>
        <v>0</v>
      </c>
      <c r="AH198" s="18" t="n">
        <f aca="false">AG198-(MAX(Draws!V177-Line_cap,0)+MAX(Draws!AH177-Line_cap,0))</f>
        <v>0</v>
      </c>
      <c r="AI198" s="18" t="n">
        <f aca="false">AH198-(MAX(Draws!W177-Line_cap,0)+MAX(Draws!AI177-Line_cap,0))</f>
        <v>0</v>
      </c>
      <c r="AJ198" s="18" t="n">
        <f aca="false">AI198-(MAX(Draws!X177-Line_cap,0)+MAX(Draws!AJ177-Line_cap,0))</f>
        <v>0</v>
      </c>
      <c r="AK198" s="18" t="n">
        <f aca="false">AJ198-(MAX(Draws!Y177-Line_cap,0)+MAX(Draws!AK177-Line_cap,0))</f>
        <v>0</v>
      </c>
      <c r="AL198" s="18" t="n">
        <f aca="false">SUMPRODUCT(MIN($B$22:$M$22+B198:M198+N198:Y198))</f>
        <v>304.42480768166</v>
      </c>
      <c r="AM198" s="18" t="n">
        <f aca="false">SUMPRODUCT(MIN($B$22:$M$22+B198:M198))</f>
        <v>304.42480768166</v>
      </c>
      <c r="AN198" s="18" t="n">
        <f aca="false">SUMPRODUCT(MIN($B$22:$M$22+N198:Y198))</f>
        <v>481.950382357786</v>
      </c>
      <c r="AO198" s="18" t="n">
        <f aca="false">SUMPRODUCT(MIN($B$22:$M$22+B198:M198+Z198:AK198))</f>
        <v>304.42480768166</v>
      </c>
      <c r="AP198" s="18" t="n">
        <f aca="false">SUMPRODUCT(MIN($B$23:$M$23+B198:M198+N198:Y198))</f>
        <v>354.02480768166</v>
      </c>
      <c r="AQ198" s="18" t="n">
        <f aca="false">SUMPRODUCT(MIN($B$23:$M$23+B198:M198+Z198:AK198))</f>
        <v>354.02480768166</v>
      </c>
      <c r="AR198" s="13" t="n">
        <f aca="false">IF(Y198&lt;0,1,0)</f>
        <v>0</v>
      </c>
    </row>
    <row r="199" customFormat="false" ht="15" hidden="false" customHeight="false" outlineLevel="0" collapsed="false">
      <c r="A199" s="13" t="n">
        <v>174</v>
      </c>
      <c r="B199" s="18" t="n">
        <f aca="false">Shock_sd*Draws!B178</f>
        <v>44.3367791111456</v>
      </c>
      <c r="C199" s="18" t="n">
        <f aca="false">Persist_a*B199+Shock_sd*Draws!C178</f>
        <v>72.3189049415931</v>
      </c>
      <c r="D199" s="18" t="n">
        <f aca="false">Persist_a*C199+Shock_sd*Draws!D178</f>
        <v>46.6257184122881</v>
      </c>
      <c r="E199" s="18" t="n">
        <f aca="false">Persist_a*D199+Shock_sd*Draws!E178</f>
        <v>66.520104415336</v>
      </c>
      <c r="F199" s="18" t="n">
        <f aca="false">Persist_a*E199+Shock_sd*Draws!F178</f>
        <v>4.54060321001169</v>
      </c>
      <c r="G199" s="18" t="n">
        <f aca="false">Persist_a*F199+Shock_sd*Draws!G178</f>
        <v>18.1950792440875</v>
      </c>
      <c r="H199" s="18" t="n">
        <f aca="false">Persist_a*G199+Shock_sd*Draws!H178</f>
        <v>-36.8524055689416</v>
      </c>
      <c r="I199" s="18" t="n">
        <f aca="false">Persist_a*H199+Shock_sd*Draws!I178</f>
        <v>-102.731413659293</v>
      </c>
      <c r="J199" s="18" t="n">
        <f aca="false">Persist_a*I199+Shock_sd*Draws!J178</f>
        <v>-26.6028668318311</v>
      </c>
      <c r="K199" s="18" t="n">
        <f aca="false">Persist_a*J199+Shock_sd*Draws!K178</f>
        <v>14.2668944703781</v>
      </c>
      <c r="L199" s="18" t="n">
        <f aca="false">Persist_a*K199+Shock_sd*Draws!L178</f>
        <v>39.1391439790368</v>
      </c>
      <c r="M199" s="18" t="n">
        <f aca="false">Persist_a*L199+Shock_sd*Draws!M178</f>
        <v>21.0193816455838</v>
      </c>
      <c r="N199" s="18" t="n">
        <f aca="false">0-(Draws!N178+Draws!Z178)</f>
        <v>0</v>
      </c>
      <c r="O199" s="18" t="n">
        <f aca="false">N199-(Draws!O178+Draws!AA178)</f>
        <v>0</v>
      </c>
      <c r="P199" s="18" t="n">
        <f aca="false">O199-(Draws!P178+Draws!AB178)</f>
        <v>0</v>
      </c>
      <c r="Q199" s="18" t="n">
        <f aca="false">P199-(Draws!Q178+Draws!AC178)</f>
        <v>0</v>
      </c>
      <c r="R199" s="18" t="n">
        <f aca="false">Q199-(Draws!R178+Draws!AD178)</f>
        <v>0</v>
      </c>
      <c r="S199" s="18" t="n">
        <f aca="false">R199-(Draws!S178+Draws!AE178)</f>
        <v>0</v>
      </c>
      <c r="T199" s="18" t="n">
        <f aca="false">S199-(Draws!T178+Draws!AF178)</f>
        <v>0</v>
      </c>
      <c r="U199" s="18" t="n">
        <f aca="false">T199-(Draws!U178+Draws!AG178)</f>
        <v>0</v>
      </c>
      <c r="V199" s="18" t="n">
        <f aca="false">U199-(Draws!V178+Draws!AH178)</f>
        <v>0</v>
      </c>
      <c r="W199" s="18" t="n">
        <f aca="false">V199-(Draws!W178+Draws!AI178)</f>
        <v>0</v>
      </c>
      <c r="X199" s="18" t="n">
        <f aca="false">W199-(Draws!X178+Draws!AJ178)</f>
        <v>0</v>
      </c>
      <c r="Y199" s="18" t="n">
        <f aca="false">X199-(Draws!Y178+Draws!AK178)</f>
        <v>0</v>
      </c>
      <c r="Z199" s="18" t="n">
        <f aca="false">0-(MAX(Draws!N178-Line_cap,0)+MAX(Draws!Z178-Line_cap,0))</f>
        <v>0</v>
      </c>
      <c r="AA199" s="18" t="n">
        <f aca="false">Z199-(MAX(Draws!O178-Line_cap,0)+MAX(Draws!AA178-Line_cap,0))</f>
        <v>0</v>
      </c>
      <c r="AB199" s="18" t="n">
        <f aca="false">AA199-(MAX(Draws!P178-Line_cap,0)+MAX(Draws!AB178-Line_cap,0))</f>
        <v>0</v>
      </c>
      <c r="AC199" s="18" t="n">
        <f aca="false">AB199-(MAX(Draws!Q178-Line_cap,0)+MAX(Draws!AC178-Line_cap,0))</f>
        <v>0</v>
      </c>
      <c r="AD199" s="18" t="n">
        <f aca="false">AC199-(MAX(Draws!R178-Line_cap,0)+MAX(Draws!AD178-Line_cap,0))</f>
        <v>0</v>
      </c>
      <c r="AE199" s="18" t="n">
        <f aca="false">AD199-(MAX(Draws!S178-Line_cap,0)+MAX(Draws!AE178-Line_cap,0))</f>
        <v>0</v>
      </c>
      <c r="AF199" s="18" t="n">
        <f aca="false">AE199-(MAX(Draws!T178-Line_cap,0)+MAX(Draws!AF178-Line_cap,0))</f>
        <v>0</v>
      </c>
      <c r="AG199" s="18" t="n">
        <f aca="false">AF199-(MAX(Draws!U178-Line_cap,0)+MAX(Draws!AG178-Line_cap,0))</f>
        <v>0</v>
      </c>
      <c r="AH199" s="18" t="n">
        <f aca="false">AG199-(MAX(Draws!V178-Line_cap,0)+MAX(Draws!AH178-Line_cap,0))</f>
        <v>0</v>
      </c>
      <c r="AI199" s="18" t="n">
        <f aca="false">AH199-(MAX(Draws!W178-Line_cap,0)+MAX(Draws!AI178-Line_cap,0))</f>
        <v>0</v>
      </c>
      <c r="AJ199" s="18" t="n">
        <f aca="false">AI199-(MAX(Draws!X178-Line_cap,0)+MAX(Draws!AJ178-Line_cap,0))</f>
        <v>0</v>
      </c>
      <c r="AK199" s="18" t="n">
        <f aca="false">AJ199-(MAX(Draws!Y178-Line_cap,0)+MAX(Draws!AK178-Line_cap,0))</f>
        <v>0</v>
      </c>
      <c r="AL199" s="18" t="n">
        <f aca="false">SUMPRODUCT(MIN($B$22:$M$22+B199:M199+N199:Y199))</f>
        <v>381.122639738626</v>
      </c>
      <c r="AM199" s="18" t="n">
        <f aca="false">SUMPRODUCT(MIN($B$22:$M$22+B199:M199))</f>
        <v>381.122639738626</v>
      </c>
      <c r="AN199" s="18" t="n">
        <f aca="false">SUMPRODUCT(MIN($B$22:$M$22+N199:Y199))</f>
        <v>481.950382357786</v>
      </c>
      <c r="AO199" s="18" t="n">
        <f aca="false">SUMPRODUCT(MIN($B$22:$M$22+B199:M199+Z199:AK199))</f>
        <v>381.122639738626</v>
      </c>
      <c r="AP199" s="18" t="n">
        <f aca="false">SUMPRODUCT(MIN($B$23:$M$23+B199:M199+N199:Y199))</f>
        <v>430.722639738626</v>
      </c>
      <c r="AQ199" s="18" t="n">
        <f aca="false">SUMPRODUCT(MIN($B$23:$M$23+B199:M199+Z199:AK199))</f>
        <v>430.722639738626</v>
      </c>
      <c r="AR199" s="13" t="n">
        <f aca="false">IF(Y199&lt;0,1,0)</f>
        <v>0</v>
      </c>
    </row>
    <row r="200" customFormat="false" ht="15" hidden="false" customHeight="false" outlineLevel="0" collapsed="false">
      <c r="A200" s="13" t="n">
        <v>175</v>
      </c>
      <c r="B200" s="18" t="n">
        <f aca="false">Shock_sd*Draws!B179</f>
        <v>-157.503914009525</v>
      </c>
      <c r="C200" s="18" t="n">
        <f aca="false">Persist_a*B200+Shock_sd*Draws!C179</f>
        <v>-49.0960759492157</v>
      </c>
      <c r="D200" s="18" t="n">
        <f aca="false">Persist_a*C200+Shock_sd*Draws!D179</f>
        <v>-4.454858573637</v>
      </c>
      <c r="E200" s="18" t="n">
        <f aca="false">Persist_a*D200+Shock_sd*Draws!E179</f>
        <v>70.3823960966201</v>
      </c>
      <c r="F200" s="18" t="n">
        <f aca="false">Persist_a*E200+Shock_sd*Draws!F179</f>
        <v>75.537601892999</v>
      </c>
      <c r="G200" s="18" t="n">
        <f aca="false">Persist_a*F200+Shock_sd*Draws!G179</f>
        <v>29.2686284014666</v>
      </c>
      <c r="H200" s="18" t="n">
        <f aca="false">Persist_a*G200+Shock_sd*Draws!H179</f>
        <v>41.4796574103299</v>
      </c>
      <c r="I200" s="18" t="n">
        <f aca="false">Persist_a*H200+Shock_sd*Draws!I179</f>
        <v>102.572124895524</v>
      </c>
      <c r="J200" s="18" t="n">
        <f aca="false">Persist_a*I200+Shock_sd*Draws!J179</f>
        <v>54.0362948418266</v>
      </c>
      <c r="K200" s="18" t="n">
        <f aca="false">Persist_a*J200+Shock_sd*Draws!K179</f>
        <v>17.4721434740074</v>
      </c>
      <c r="L200" s="18" t="n">
        <f aca="false">Persist_a*K200+Shock_sd*Draws!L179</f>
        <v>-26.7776702381918</v>
      </c>
      <c r="M200" s="18" t="n">
        <f aca="false">Persist_a*L200+Shock_sd*Draws!M179</f>
        <v>-41.4477821029196</v>
      </c>
      <c r="N200" s="18" t="n">
        <f aca="false">0-(Draws!N179+Draws!Z179)</f>
        <v>0</v>
      </c>
      <c r="O200" s="18" t="n">
        <f aca="false">N200-(Draws!O179+Draws!AA179)</f>
        <v>0</v>
      </c>
      <c r="P200" s="18" t="n">
        <f aca="false">O200-(Draws!P179+Draws!AB179)</f>
        <v>0</v>
      </c>
      <c r="Q200" s="18" t="n">
        <f aca="false">P200-(Draws!Q179+Draws!AC179)</f>
        <v>0</v>
      </c>
      <c r="R200" s="18" t="n">
        <f aca="false">Q200-(Draws!R179+Draws!AD179)</f>
        <v>0</v>
      </c>
      <c r="S200" s="18" t="n">
        <f aca="false">R200-(Draws!S179+Draws!AE179)</f>
        <v>0</v>
      </c>
      <c r="T200" s="18" t="n">
        <f aca="false">S200-(Draws!T179+Draws!AF179)</f>
        <v>0</v>
      </c>
      <c r="U200" s="18" t="n">
        <f aca="false">T200-(Draws!U179+Draws!AG179)</f>
        <v>0</v>
      </c>
      <c r="V200" s="18" t="n">
        <f aca="false">U200-(Draws!V179+Draws!AH179)</f>
        <v>0</v>
      </c>
      <c r="W200" s="18" t="n">
        <f aca="false">V200-(Draws!W179+Draws!AI179)</f>
        <v>0</v>
      </c>
      <c r="X200" s="18" t="n">
        <f aca="false">W200-(Draws!X179+Draws!AJ179)</f>
        <v>0</v>
      </c>
      <c r="Y200" s="18" t="n">
        <f aca="false">X200-(Draws!Y179+Draws!AK179)</f>
        <v>0</v>
      </c>
      <c r="Z200" s="18" t="n">
        <f aca="false">0-(MAX(Draws!N179-Line_cap,0)+MAX(Draws!Z179-Line_cap,0))</f>
        <v>0</v>
      </c>
      <c r="AA200" s="18" t="n">
        <f aca="false">Z200-(MAX(Draws!O179-Line_cap,0)+MAX(Draws!AA179-Line_cap,0))</f>
        <v>0</v>
      </c>
      <c r="AB200" s="18" t="n">
        <f aca="false">AA200-(MAX(Draws!P179-Line_cap,0)+MAX(Draws!AB179-Line_cap,0))</f>
        <v>0</v>
      </c>
      <c r="AC200" s="18" t="n">
        <f aca="false">AB200-(MAX(Draws!Q179-Line_cap,0)+MAX(Draws!AC179-Line_cap,0))</f>
        <v>0</v>
      </c>
      <c r="AD200" s="18" t="n">
        <f aca="false">AC200-(MAX(Draws!R179-Line_cap,0)+MAX(Draws!AD179-Line_cap,0))</f>
        <v>0</v>
      </c>
      <c r="AE200" s="18" t="n">
        <f aca="false">AD200-(MAX(Draws!S179-Line_cap,0)+MAX(Draws!AE179-Line_cap,0))</f>
        <v>0</v>
      </c>
      <c r="AF200" s="18" t="n">
        <f aca="false">AE200-(MAX(Draws!T179-Line_cap,0)+MAX(Draws!AF179-Line_cap,0))</f>
        <v>0</v>
      </c>
      <c r="AG200" s="18" t="n">
        <f aca="false">AF200-(MAX(Draws!U179-Line_cap,0)+MAX(Draws!AG179-Line_cap,0))</f>
        <v>0</v>
      </c>
      <c r="AH200" s="18" t="n">
        <f aca="false">AG200-(MAX(Draws!V179-Line_cap,0)+MAX(Draws!AH179-Line_cap,0))</f>
        <v>0</v>
      </c>
      <c r="AI200" s="18" t="n">
        <f aca="false">AH200-(MAX(Draws!W179-Line_cap,0)+MAX(Draws!AI179-Line_cap,0))</f>
        <v>0</v>
      </c>
      <c r="AJ200" s="18" t="n">
        <f aca="false">AI200-(MAX(Draws!X179-Line_cap,0)+MAX(Draws!AJ179-Line_cap,0))</f>
        <v>0</v>
      </c>
      <c r="AK200" s="18" t="n">
        <f aca="false">AJ200-(MAX(Draws!Y179-Line_cap,0)+MAX(Draws!AK179-Line_cap,0))</f>
        <v>0</v>
      </c>
      <c r="AL200" s="18" t="n">
        <f aca="false">SUMPRODUCT(MIN($B$22:$M$22+B200:M200+N200:Y200))</f>
        <v>416.673808060564</v>
      </c>
      <c r="AM200" s="18" t="n">
        <f aca="false">SUMPRODUCT(MIN($B$22:$M$22+B200:M200))</f>
        <v>416.673808060564</v>
      </c>
      <c r="AN200" s="18" t="n">
        <f aca="false">SUMPRODUCT(MIN($B$22:$M$22+N200:Y200))</f>
        <v>481.950382357786</v>
      </c>
      <c r="AO200" s="18" t="n">
        <f aca="false">SUMPRODUCT(MIN($B$22:$M$22+B200:M200+Z200:AK200))</f>
        <v>416.673808060564</v>
      </c>
      <c r="AP200" s="18" t="n">
        <f aca="false">SUMPRODUCT(MIN($B$23:$M$23+B200:M200+N200:Y200))</f>
        <v>431.54683488316</v>
      </c>
      <c r="AQ200" s="18" t="n">
        <f aca="false">SUMPRODUCT(MIN($B$23:$M$23+B200:M200+Z200:AK200))</f>
        <v>431.54683488316</v>
      </c>
      <c r="AR200" s="13" t="n">
        <f aca="false">IF(Y200&lt;0,1,0)</f>
        <v>0</v>
      </c>
    </row>
    <row r="201" customFormat="false" ht="15" hidden="false" customHeight="false" outlineLevel="0" collapsed="false">
      <c r="A201" s="13" t="n">
        <v>176</v>
      </c>
      <c r="B201" s="18" t="n">
        <f aca="false">Shock_sd*Draws!B180</f>
        <v>-6.23851310994404</v>
      </c>
      <c r="C201" s="18" t="n">
        <f aca="false">Persist_a*B201+Shock_sd*Draws!C180</f>
        <v>-29.7834052229252</v>
      </c>
      <c r="D201" s="18" t="n">
        <f aca="false">Persist_a*C201+Shock_sd*Draws!D180</f>
        <v>-10.6734072120805</v>
      </c>
      <c r="E201" s="18" t="n">
        <f aca="false">Persist_a*D201+Shock_sd*Draws!E180</f>
        <v>41.8815865204876</v>
      </c>
      <c r="F201" s="18" t="n">
        <f aca="false">Persist_a*E201+Shock_sd*Draws!F180</f>
        <v>55.8039704488137</v>
      </c>
      <c r="G201" s="18" t="n">
        <f aca="false">Persist_a*F201+Shock_sd*Draws!G180</f>
        <v>34.5775020067014</v>
      </c>
      <c r="H201" s="18" t="n">
        <f aca="false">Persist_a*G201+Shock_sd*Draws!H180</f>
        <v>55.7750118505715</v>
      </c>
      <c r="I201" s="18" t="n">
        <f aca="false">Persist_a*H201+Shock_sd*Draws!I180</f>
        <v>23.3805397659309</v>
      </c>
      <c r="J201" s="18" t="n">
        <f aca="false">Persist_a*I201+Shock_sd*Draws!J180</f>
        <v>-8.74372563993432</v>
      </c>
      <c r="K201" s="18" t="n">
        <f aca="false">Persist_a*J201+Shock_sd*Draws!K180</f>
        <v>88.4448095940738</v>
      </c>
      <c r="L201" s="18" t="n">
        <f aca="false">Persist_a*K201+Shock_sd*Draws!L180</f>
        <v>124.072782357494</v>
      </c>
      <c r="M201" s="18" t="n">
        <f aca="false">Persist_a*L201+Shock_sd*Draws!M180</f>
        <v>116.560425819959</v>
      </c>
      <c r="N201" s="18" t="n">
        <f aca="false">0-(Draws!N180+Draws!Z180)</f>
        <v>-78.421163407737</v>
      </c>
      <c r="O201" s="18" t="n">
        <f aca="false">N201-(Draws!O180+Draws!AA180)</f>
        <v>-78.421163407737</v>
      </c>
      <c r="P201" s="18" t="n">
        <f aca="false">O201-(Draws!P180+Draws!AB180)</f>
        <v>-78.421163407737</v>
      </c>
      <c r="Q201" s="18" t="n">
        <f aca="false">P201-(Draws!Q180+Draws!AC180)</f>
        <v>-78.421163407737</v>
      </c>
      <c r="R201" s="18" t="n">
        <f aca="false">Q201-(Draws!R180+Draws!AD180)</f>
        <v>-78.421163407737</v>
      </c>
      <c r="S201" s="18" t="n">
        <f aca="false">R201-(Draws!S180+Draws!AE180)</f>
        <v>-78.421163407737</v>
      </c>
      <c r="T201" s="18" t="n">
        <f aca="false">S201-(Draws!T180+Draws!AF180)</f>
        <v>-78.421163407737</v>
      </c>
      <c r="U201" s="18" t="n">
        <f aca="false">T201-(Draws!U180+Draws!AG180)</f>
        <v>-78.421163407737</v>
      </c>
      <c r="V201" s="18" t="n">
        <f aca="false">U201-(Draws!V180+Draws!AH180)</f>
        <v>-78.421163407737</v>
      </c>
      <c r="W201" s="18" t="n">
        <f aca="false">V201-(Draws!W180+Draws!AI180)</f>
        <v>-78.421163407737</v>
      </c>
      <c r="X201" s="18" t="n">
        <f aca="false">W201-(Draws!X180+Draws!AJ180)</f>
        <v>-78.421163407737</v>
      </c>
      <c r="Y201" s="18" t="n">
        <f aca="false">X201-(Draws!Y180+Draws!AK180)</f>
        <v>-78.421163407737</v>
      </c>
      <c r="Z201" s="18" t="n">
        <f aca="false">0-(MAX(Draws!N180-Line_cap,0)+MAX(Draws!Z180-Line_cap,0))</f>
        <v>0</v>
      </c>
      <c r="AA201" s="18" t="n">
        <f aca="false">Z201-(MAX(Draws!O180-Line_cap,0)+MAX(Draws!AA180-Line_cap,0))</f>
        <v>0</v>
      </c>
      <c r="AB201" s="18" t="n">
        <f aca="false">AA201-(MAX(Draws!P180-Line_cap,0)+MAX(Draws!AB180-Line_cap,0))</f>
        <v>0</v>
      </c>
      <c r="AC201" s="18" t="n">
        <f aca="false">AB201-(MAX(Draws!Q180-Line_cap,0)+MAX(Draws!AC180-Line_cap,0))</f>
        <v>0</v>
      </c>
      <c r="AD201" s="18" t="n">
        <f aca="false">AC201-(MAX(Draws!R180-Line_cap,0)+MAX(Draws!AD180-Line_cap,0))</f>
        <v>0</v>
      </c>
      <c r="AE201" s="18" t="n">
        <f aca="false">AD201-(MAX(Draws!S180-Line_cap,0)+MAX(Draws!AE180-Line_cap,0))</f>
        <v>0</v>
      </c>
      <c r="AF201" s="18" t="n">
        <f aca="false">AE201-(MAX(Draws!T180-Line_cap,0)+MAX(Draws!AF180-Line_cap,0))</f>
        <v>0</v>
      </c>
      <c r="AG201" s="18" t="n">
        <f aca="false">AF201-(MAX(Draws!U180-Line_cap,0)+MAX(Draws!AG180-Line_cap,0))</f>
        <v>0</v>
      </c>
      <c r="AH201" s="18" t="n">
        <f aca="false">AG201-(MAX(Draws!V180-Line_cap,0)+MAX(Draws!AH180-Line_cap,0))</f>
        <v>0</v>
      </c>
      <c r="AI201" s="18" t="n">
        <f aca="false">AH201-(MAX(Draws!W180-Line_cap,0)+MAX(Draws!AI180-Line_cap,0))</f>
        <v>0</v>
      </c>
      <c r="AJ201" s="18" t="n">
        <f aca="false">AI201-(MAX(Draws!X180-Line_cap,0)+MAX(Draws!AJ180-Line_cap,0))</f>
        <v>0</v>
      </c>
      <c r="AK201" s="18" t="n">
        <f aca="false">AJ201-(MAX(Draws!Y180-Line_cap,0)+MAX(Draws!AK180-Line_cap,0))</f>
        <v>0</v>
      </c>
      <c r="AL201" s="18" t="n">
        <f aca="false">SUMPRODUCT(MIN($B$22:$M$22+B201:M201+N201:Y201))</f>
        <v>401.032892369725</v>
      </c>
      <c r="AM201" s="18" t="n">
        <f aca="false">SUMPRODUCT(MIN($B$22:$M$22+B201:M201))</f>
        <v>479.454055777462</v>
      </c>
      <c r="AN201" s="18" t="n">
        <f aca="false">SUMPRODUCT(MIN($B$22:$M$22+N201:Y201))</f>
        <v>403.529218950049</v>
      </c>
      <c r="AO201" s="18" t="n">
        <f aca="false">SUMPRODUCT(MIN($B$22:$M$22+B201:M201+Z201:AK201))</f>
        <v>479.454055777462</v>
      </c>
      <c r="AP201" s="18" t="n">
        <f aca="false">SUMPRODUCT(MIN($B$23:$M$23+B201:M201+N201:Y201))</f>
        <v>450.276219533946</v>
      </c>
      <c r="AQ201" s="18" t="n">
        <f aca="false">SUMPRODUCT(MIN($B$23:$M$23+B201:M201+Z201:AK201))</f>
        <v>528.697382941683</v>
      </c>
      <c r="AR201" s="13" t="n">
        <f aca="false">IF(Y201&lt;0,1,0)</f>
        <v>1</v>
      </c>
    </row>
    <row r="202" customFormat="false" ht="15" hidden="false" customHeight="false" outlineLevel="0" collapsed="false">
      <c r="A202" s="13" t="n">
        <v>177</v>
      </c>
      <c r="B202" s="18" t="n">
        <f aca="false">Shock_sd*Draws!B181</f>
        <v>12.8062864927909</v>
      </c>
      <c r="C202" s="18" t="n">
        <f aca="false">Persist_a*B202+Shock_sd*Draws!C181</f>
        <v>33.0006004347469</v>
      </c>
      <c r="D202" s="18" t="n">
        <f aca="false">Persist_a*C202+Shock_sd*Draws!D181</f>
        <v>27.7966222869754</v>
      </c>
      <c r="E202" s="18" t="n">
        <f aca="false">Persist_a*D202+Shock_sd*Draws!E181</f>
        <v>-44.4877501837031</v>
      </c>
      <c r="F202" s="18" t="n">
        <f aca="false">Persist_a*E202+Shock_sd*Draws!F181</f>
        <v>-7.34413422174845</v>
      </c>
      <c r="G202" s="18" t="n">
        <f aca="false">Persist_a*F202+Shock_sd*Draws!G181</f>
        <v>-32.9738958449626</v>
      </c>
      <c r="H202" s="18" t="n">
        <f aca="false">Persist_a*G202+Shock_sd*Draws!H181</f>
        <v>-103.269025665806</v>
      </c>
      <c r="I202" s="18" t="n">
        <f aca="false">Persist_a*H202+Shock_sd*Draws!I181</f>
        <v>-51.1973775099954</v>
      </c>
      <c r="J202" s="18" t="n">
        <f aca="false">Persist_a*I202+Shock_sd*Draws!J181</f>
        <v>-97.6434487730322</v>
      </c>
      <c r="K202" s="18" t="n">
        <f aca="false">Persist_a*J202+Shock_sd*Draws!K181</f>
        <v>6.04947124145686</v>
      </c>
      <c r="L202" s="18" t="n">
        <f aca="false">Persist_a*K202+Shock_sd*Draws!L181</f>
        <v>-29.2363216500325</v>
      </c>
      <c r="M202" s="18" t="n">
        <f aca="false">Persist_a*L202+Shock_sd*Draws!M181</f>
        <v>29.1755664172149</v>
      </c>
      <c r="N202" s="18" t="n">
        <f aca="false">0-(Draws!N181+Draws!Z181)</f>
        <v>0</v>
      </c>
      <c r="O202" s="18" t="n">
        <f aca="false">N202-(Draws!O181+Draws!AA181)</f>
        <v>0</v>
      </c>
      <c r="P202" s="18" t="n">
        <f aca="false">O202-(Draws!P181+Draws!AB181)</f>
        <v>0</v>
      </c>
      <c r="Q202" s="18" t="n">
        <f aca="false">P202-(Draws!Q181+Draws!AC181)</f>
        <v>0</v>
      </c>
      <c r="R202" s="18" t="n">
        <f aca="false">Q202-(Draws!R181+Draws!AD181)</f>
        <v>-188.614880587521</v>
      </c>
      <c r="S202" s="18" t="n">
        <f aca="false">R202-(Draws!S181+Draws!AE181)</f>
        <v>-188.614880587521</v>
      </c>
      <c r="T202" s="18" t="n">
        <f aca="false">S202-(Draws!T181+Draws!AF181)</f>
        <v>-188.614880587521</v>
      </c>
      <c r="U202" s="18" t="n">
        <f aca="false">T202-(Draws!U181+Draws!AG181)</f>
        <v>-188.614880587521</v>
      </c>
      <c r="V202" s="18" t="n">
        <f aca="false">U202-(Draws!V181+Draws!AH181)</f>
        <v>-188.614880587521</v>
      </c>
      <c r="W202" s="18" t="n">
        <f aca="false">V202-(Draws!W181+Draws!AI181)</f>
        <v>-188.614880587521</v>
      </c>
      <c r="X202" s="18" t="n">
        <f aca="false">W202-(Draws!X181+Draws!AJ181)</f>
        <v>-188.614880587521</v>
      </c>
      <c r="Y202" s="18" t="n">
        <f aca="false">X202-(Draws!Y181+Draws!AK181)</f>
        <v>-188.614880587521</v>
      </c>
      <c r="Z202" s="18" t="n">
        <f aca="false">0-(MAX(Draws!N181-Line_cap,0)+MAX(Draws!Z181-Line_cap,0))</f>
        <v>0</v>
      </c>
      <c r="AA202" s="18" t="n">
        <f aca="false">Z202-(MAX(Draws!O181-Line_cap,0)+MAX(Draws!AA181-Line_cap,0))</f>
        <v>0</v>
      </c>
      <c r="AB202" s="18" t="n">
        <f aca="false">AA202-(MAX(Draws!P181-Line_cap,0)+MAX(Draws!AB181-Line_cap,0))</f>
        <v>0</v>
      </c>
      <c r="AC202" s="18" t="n">
        <f aca="false">AB202-(MAX(Draws!Q181-Line_cap,0)+MAX(Draws!AC181-Line_cap,0))</f>
        <v>0</v>
      </c>
      <c r="AD202" s="18" t="n">
        <f aca="false">AC202-(MAX(Draws!R181-Line_cap,0)+MAX(Draws!AD181-Line_cap,0))</f>
        <v>-88.6148805875213</v>
      </c>
      <c r="AE202" s="18" t="n">
        <f aca="false">AD202-(MAX(Draws!S181-Line_cap,0)+MAX(Draws!AE181-Line_cap,0))</f>
        <v>-88.6148805875213</v>
      </c>
      <c r="AF202" s="18" t="n">
        <f aca="false">AE202-(MAX(Draws!T181-Line_cap,0)+MAX(Draws!AF181-Line_cap,0))</f>
        <v>-88.6148805875213</v>
      </c>
      <c r="AG202" s="18" t="n">
        <f aca="false">AF202-(MAX(Draws!U181-Line_cap,0)+MAX(Draws!AG181-Line_cap,0))</f>
        <v>-88.6148805875213</v>
      </c>
      <c r="AH202" s="18" t="n">
        <f aca="false">AG202-(MAX(Draws!V181-Line_cap,0)+MAX(Draws!AH181-Line_cap,0))</f>
        <v>-88.6148805875213</v>
      </c>
      <c r="AI202" s="18" t="n">
        <f aca="false">AH202-(MAX(Draws!W181-Line_cap,0)+MAX(Draws!AI181-Line_cap,0))</f>
        <v>-88.6148805875213</v>
      </c>
      <c r="AJ202" s="18" t="n">
        <f aca="false">AI202-(MAX(Draws!X181-Line_cap,0)+MAX(Draws!AJ181-Line_cap,0))</f>
        <v>-88.6148805875213</v>
      </c>
      <c r="AK202" s="18" t="n">
        <f aca="false">AJ202-(MAX(Draws!Y181-Line_cap,0)+MAX(Draws!AK181-Line_cap,0))</f>
        <v>-88.6148805875213</v>
      </c>
      <c r="AL202" s="18" t="n">
        <f aca="false">SUMPRODUCT(MIN($B$22:$M$22+B202:M202+N202:Y202))</f>
        <v>190.066476104459</v>
      </c>
      <c r="AM202" s="18" t="n">
        <f aca="false">SUMPRODUCT(MIN($B$22:$M$22+B202:M202))</f>
        <v>378.68135669198</v>
      </c>
      <c r="AN202" s="18" t="n">
        <f aca="false">SUMPRODUCT(MIN($B$22:$M$22+N202:Y202))</f>
        <v>293.335501770264</v>
      </c>
      <c r="AO202" s="18" t="n">
        <f aca="false">SUMPRODUCT(MIN($B$22:$M$22+B202:M202+Z202:AK202))</f>
        <v>290.066476104459</v>
      </c>
      <c r="AP202" s="18" t="n">
        <f aca="false">SUMPRODUCT(MIN($B$23:$M$23+B202:M202+N202:Y202))</f>
        <v>239.245118967559</v>
      </c>
      <c r="AQ202" s="18" t="n">
        <f aca="false">SUMPRODUCT(MIN($B$23:$M$23+B202:M202+Z202:AK202))</f>
        <v>339.245118967559</v>
      </c>
      <c r="AR202" s="13" t="n">
        <f aca="false">IF(Y202&lt;0,1,0)</f>
        <v>1</v>
      </c>
    </row>
    <row r="203" customFormat="false" ht="15" hidden="false" customHeight="false" outlineLevel="0" collapsed="false">
      <c r="A203" s="13" t="n">
        <v>178</v>
      </c>
      <c r="B203" s="18" t="n">
        <f aca="false">Shock_sd*Draws!B182</f>
        <v>-99.276509683737</v>
      </c>
      <c r="C203" s="18" t="n">
        <f aca="false">Persist_a*B203+Shock_sd*Draws!C182</f>
        <v>-25.5053152703435</v>
      </c>
      <c r="D203" s="18" t="n">
        <f aca="false">Persist_a*C203+Shock_sd*Draws!D182</f>
        <v>-123.462897000706</v>
      </c>
      <c r="E203" s="18" t="n">
        <f aca="false">Persist_a*D203+Shock_sd*Draws!E182</f>
        <v>18.3839611542013</v>
      </c>
      <c r="F203" s="18" t="n">
        <f aca="false">Persist_a*E203+Shock_sd*Draws!F182</f>
        <v>-4.26921314676311</v>
      </c>
      <c r="G203" s="18" t="n">
        <f aca="false">Persist_a*F203+Shock_sd*Draws!G182</f>
        <v>32.0848405841229</v>
      </c>
      <c r="H203" s="18" t="n">
        <f aca="false">Persist_a*G203+Shock_sd*Draws!H182</f>
        <v>35.489900237171</v>
      </c>
      <c r="I203" s="18" t="n">
        <f aca="false">Persist_a*H203+Shock_sd*Draws!I182</f>
        <v>5.161264027073</v>
      </c>
      <c r="J203" s="18" t="n">
        <f aca="false">Persist_a*I203+Shock_sd*Draws!J182</f>
        <v>-60.5471696141672</v>
      </c>
      <c r="K203" s="18" t="n">
        <f aca="false">Persist_a*J203+Shock_sd*Draws!K182</f>
        <v>-21.3442798911368</v>
      </c>
      <c r="L203" s="18" t="n">
        <f aca="false">Persist_a*K203+Shock_sd*Draws!L182</f>
        <v>-24.1660393048979</v>
      </c>
      <c r="M203" s="18" t="n">
        <f aca="false">Persist_a*L203+Shock_sd*Draws!M182</f>
        <v>36.3467967453727</v>
      </c>
      <c r="N203" s="18" t="n">
        <f aca="false">0-(Draws!N182+Draws!Z182)</f>
        <v>0</v>
      </c>
      <c r="O203" s="18" t="n">
        <f aca="false">N203-(Draws!O182+Draws!AA182)</f>
        <v>0</v>
      </c>
      <c r="P203" s="18" t="n">
        <f aca="false">O203-(Draws!P182+Draws!AB182)</f>
        <v>0</v>
      </c>
      <c r="Q203" s="18" t="n">
        <f aca="false">P203-(Draws!Q182+Draws!AC182)</f>
        <v>0</v>
      </c>
      <c r="R203" s="18" t="n">
        <f aca="false">Q203-(Draws!R182+Draws!AD182)</f>
        <v>0</v>
      </c>
      <c r="S203" s="18" t="n">
        <f aca="false">R203-(Draws!S182+Draws!AE182)</f>
        <v>0</v>
      </c>
      <c r="T203" s="18" t="n">
        <f aca="false">S203-(Draws!T182+Draws!AF182)</f>
        <v>0</v>
      </c>
      <c r="U203" s="18" t="n">
        <f aca="false">T203-(Draws!U182+Draws!AG182)</f>
        <v>0</v>
      </c>
      <c r="V203" s="18" t="n">
        <f aca="false">U203-(Draws!V182+Draws!AH182)</f>
        <v>0</v>
      </c>
      <c r="W203" s="18" t="n">
        <f aca="false">V203-(Draws!W182+Draws!AI182)</f>
        <v>0</v>
      </c>
      <c r="X203" s="18" t="n">
        <f aca="false">W203-(Draws!X182+Draws!AJ182)</f>
        <v>0</v>
      </c>
      <c r="Y203" s="18" t="n">
        <f aca="false">X203-(Draws!Y182+Draws!AK182)</f>
        <v>0</v>
      </c>
      <c r="Z203" s="18" t="n">
        <f aca="false">0-(MAX(Draws!N182-Line_cap,0)+MAX(Draws!Z182-Line_cap,0))</f>
        <v>0</v>
      </c>
      <c r="AA203" s="18" t="n">
        <f aca="false">Z203-(MAX(Draws!O182-Line_cap,0)+MAX(Draws!AA182-Line_cap,0))</f>
        <v>0</v>
      </c>
      <c r="AB203" s="18" t="n">
        <f aca="false">AA203-(MAX(Draws!P182-Line_cap,0)+MAX(Draws!AB182-Line_cap,0))</f>
        <v>0</v>
      </c>
      <c r="AC203" s="18" t="n">
        <f aca="false">AB203-(MAX(Draws!Q182-Line_cap,0)+MAX(Draws!AC182-Line_cap,0))</f>
        <v>0</v>
      </c>
      <c r="AD203" s="18" t="n">
        <f aca="false">AC203-(MAX(Draws!R182-Line_cap,0)+MAX(Draws!AD182-Line_cap,0))</f>
        <v>0</v>
      </c>
      <c r="AE203" s="18" t="n">
        <f aca="false">AD203-(MAX(Draws!S182-Line_cap,0)+MAX(Draws!AE182-Line_cap,0))</f>
        <v>0</v>
      </c>
      <c r="AF203" s="18" t="n">
        <f aca="false">AE203-(MAX(Draws!T182-Line_cap,0)+MAX(Draws!AF182-Line_cap,0))</f>
        <v>0</v>
      </c>
      <c r="AG203" s="18" t="n">
        <f aca="false">AF203-(MAX(Draws!U182-Line_cap,0)+MAX(Draws!AG182-Line_cap,0))</f>
        <v>0</v>
      </c>
      <c r="AH203" s="18" t="n">
        <f aca="false">AG203-(MAX(Draws!V182-Line_cap,0)+MAX(Draws!AH182-Line_cap,0))</f>
        <v>0</v>
      </c>
      <c r="AI203" s="18" t="n">
        <f aca="false">AH203-(MAX(Draws!W182-Line_cap,0)+MAX(Draws!AI182-Line_cap,0))</f>
        <v>0</v>
      </c>
      <c r="AJ203" s="18" t="n">
        <f aca="false">AI203-(MAX(Draws!X182-Line_cap,0)+MAX(Draws!AJ182-Line_cap,0))</f>
        <v>0</v>
      </c>
      <c r="AK203" s="18" t="n">
        <f aca="false">AJ203-(MAX(Draws!Y182-Line_cap,0)+MAX(Draws!AK182-Line_cap,0))</f>
        <v>0</v>
      </c>
      <c r="AL203" s="18" t="n">
        <f aca="false">SUMPRODUCT(MIN($B$22:$M$22+B203:M203+N203:Y203))</f>
        <v>392.091289661435</v>
      </c>
      <c r="AM203" s="18" t="n">
        <f aca="false">SUMPRODUCT(MIN($B$22:$M$22+B203:M203))</f>
        <v>392.091289661435</v>
      </c>
      <c r="AN203" s="18" t="n">
        <f aca="false">SUMPRODUCT(MIN($B$22:$M$22+N203:Y203))</f>
        <v>481.950382357786</v>
      </c>
      <c r="AO203" s="18" t="n">
        <f aca="false">SUMPRODUCT(MIN($B$22:$M$22+B203:M203+Z203:AK203))</f>
        <v>392.091289661435</v>
      </c>
      <c r="AP203" s="18" t="n">
        <f aca="false">SUMPRODUCT(MIN($B$23:$M$23+B203:M203+N203:Y203))</f>
        <v>426.840664469674</v>
      </c>
      <c r="AQ203" s="18" t="n">
        <f aca="false">SUMPRODUCT(MIN($B$23:$M$23+B203:M203+Z203:AK203))</f>
        <v>426.840664469674</v>
      </c>
      <c r="AR203" s="13" t="n">
        <f aca="false">IF(Y203&lt;0,1,0)</f>
        <v>0</v>
      </c>
    </row>
    <row r="204" customFormat="false" ht="15" hidden="false" customHeight="false" outlineLevel="0" collapsed="false">
      <c r="A204" s="13" t="n">
        <v>179</v>
      </c>
      <c r="B204" s="18" t="n">
        <f aca="false">Shock_sd*Draws!B183</f>
        <v>21.308366904452</v>
      </c>
      <c r="C204" s="18" t="n">
        <f aca="false">Persist_a*B204+Shock_sd*Draws!C183</f>
        <v>-21.695232205969</v>
      </c>
      <c r="D204" s="18" t="n">
        <f aca="false">Persist_a*C204+Shock_sd*Draws!D183</f>
        <v>-12.1631494198975</v>
      </c>
      <c r="E204" s="18" t="n">
        <f aca="false">Persist_a*D204+Shock_sd*Draws!E183</f>
        <v>-27.7266243720801</v>
      </c>
      <c r="F204" s="18" t="n">
        <f aca="false">Persist_a*E204+Shock_sd*Draws!F183</f>
        <v>86.5117598353898</v>
      </c>
      <c r="G204" s="18" t="n">
        <f aca="false">Persist_a*F204+Shock_sd*Draws!G183</f>
        <v>49.5197168486496</v>
      </c>
      <c r="H204" s="18" t="n">
        <f aca="false">Persist_a*G204+Shock_sd*Draws!H183</f>
        <v>33.2195811831521</v>
      </c>
      <c r="I204" s="18" t="n">
        <f aca="false">Persist_a*H204+Shock_sd*Draws!I183</f>
        <v>-35.4428439636804</v>
      </c>
      <c r="J204" s="18" t="n">
        <f aca="false">Persist_a*I204+Shock_sd*Draws!J183</f>
        <v>-0.460699107355513</v>
      </c>
      <c r="K204" s="18" t="n">
        <f aca="false">Persist_a*J204+Shock_sd*Draws!K183</f>
        <v>-73.3291938913752</v>
      </c>
      <c r="L204" s="18" t="n">
        <f aca="false">Persist_a*K204+Shock_sd*Draws!L183</f>
        <v>-96.5797275104565</v>
      </c>
      <c r="M204" s="18" t="n">
        <f aca="false">Persist_a*L204+Shock_sd*Draws!M183</f>
        <v>-88.1836733923901</v>
      </c>
      <c r="N204" s="18" t="n">
        <f aca="false">0-(Draws!N183+Draws!Z183)</f>
        <v>0</v>
      </c>
      <c r="O204" s="18" t="n">
        <f aca="false">N204-(Draws!O183+Draws!AA183)</f>
        <v>0</v>
      </c>
      <c r="P204" s="18" t="n">
        <f aca="false">O204-(Draws!P183+Draws!AB183)</f>
        <v>0</v>
      </c>
      <c r="Q204" s="18" t="n">
        <f aca="false">P204-(Draws!Q183+Draws!AC183)</f>
        <v>0</v>
      </c>
      <c r="R204" s="18" t="n">
        <f aca="false">Q204-(Draws!R183+Draws!AD183)</f>
        <v>0</v>
      </c>
      <c r="S204" s="18" t="n">
        <f aca="false">R204-(Draws!S183+Draws!AE183)</f>
        <v>0</v>
      </c>
      <c r="T204" s="18" t="n">
        <f aca="false">S204-(Draws!T183+Draws!AF183)</f>
        <v>0</v>
      </c>
      <c r="U204" s="18" t="n">
        <f aca="false">T204-(Draws!U183+Draws!AG183)</f>
        <v>0</v>
      </c>
      <c r="V204" s="18" t="n">
        <f aca="false">U204-(Draws!V183+Draws!AH183)</f>
        <v>0</v>
      </c>
      <c r="W204" s="18" t="n">
        <f aca="false">V204-(Draws!W183+Draws!AI183)</f>
        <v>0</v>
      </c>
      <c r="X204" s="18" t="n">
        <f aca="false">W204-(Draws!X183+Draws!AJ183)</f>
        <v>0</v>
      </c>
      <c r="Y204" s="18" t="n">
        <f aca="false">X204-(Draws!Y183+Draws!AK183)</f>
        <v>0</v>
      </c>
      <c r="Z204" s="18" t="n">
        <f aca="false">0-(MAX(Draws!N183-Line_cap,0)+MAX(Draws!Z183-Line_cap,0))</f>
        <v>0</v>
      </c>
      <c r="AA204" s="18" t="n">
        <f aca="false">Z204-(MAX(Draws!O183-Line_cap,0)+MAX(Draws!AA183-Line_cap,0))</f>
        <v>0</v>
      </c>
      <c r="AB204" s="18" t="n">
        <f aca="false">AA204-(MAX(Draws!P183-Line_cap,0)+MAX(Draws!AB183-Line_cap,0))</f>
        <v>0</v>
      </c>
      <c r="AC204" s="18" t="n">
        <f aca="false">AB204-(MAX(Draws!Q183-Line_cap,0)+MAX(Draws!AC183-Line_cap,0))</f>
        <v>0</v>
      </c>
      <c r="AD204" s="18" t="n">
        <f aca="false">AC204-(MAX(Draws!R183-Line_cap,0)+MAX(Draws!AD183-Line_cap,0))</f>
        <v>0</v>
      </c>
      <c r="AE204" s="18" t="n">
        <f aca="false">AD204-(MAX(Draws!S183-Line_cap,0)+MAX(Draws!AE183-Line_cap,0))</f>
        <v>0</v>
      </c>
      <c r="AF204" s="18" t="n">
        <f aca="false">AE204-(MAX(Draws!T183-Line_cap,0)+MAX(Draws!AF183-Line_cap,0))</f>
        <v>0</v>
      </c>
      <c r="AG204" s="18" t="n">
        <f aca="false">AF204-(MAX(Draws!U183-Line_cap,0)+MAX(Draws!AG183-Line_cap,0))</f>
        <v>0</v>
      </c>
      <c r="AH204" s="18" t="n">
        <f aca="false">AG204-(MAX(Draws!V183-Line_cap,0)+MAX(Draws!AH183-Line_cap,0))</f>
        <v>0</v>
      </c>
      <c r="AI204" s="18" t="n">
        <f aca="false">AH204-(MAX(Draws!W183-Line_cap,0)+MAX(Draws!AI183-Line_cap,0))</f>
        <v>0</v>
      </c>
      <c r="AJ204" s="18" t="n">
        <f aca="false">AI204-(MAX(Draws!X183-Line_cap,0)+MAX(Draws!AJ183-Line_cap,0))</f>
        <v>0</v>
      </c>
      <c r="AK204" s="18" t="n">
        <f aca="false">AJ204-(MAX(Draws!Y183-Line_cap,0)+MAX(Draws!AK183-Line_cap,0))</f>
        <v>0</v>
      </c>
      <c r="AL204" s="18" t="n">
        <f aca="false">SUMPRODUCT(MIN($B$22:$M$22+B204:M204+N204:Y204))</f>
        <v>405.348220053925</v>
      </c>
      <c r="AM204" s="18" t="n">
        <f aca="false">SUMPRODUCT(MIN($B$22:$M$22+B204:M204))</f>
        <v>405.348220053925</v>
      </c>
      <c r="AN204" s="18" t="n">
        <f aca="false">SUMPRODUCT(MIN($B$22:$M$22+N204:Y204))</f>
        <v>481.950382357786</v>
      </c>
      <c r="AO204" s="18" t="n">
        <f aca="false">SUMPRODUCT(MIN($B$22:$M$22+B204:M204+Z204:AK204))</f>
        <v>405.348220053925</v>
      </c>
      <c r="AP204" s="18" t="n">
        <f aca="false">SUMPRODUCT(MIN($B$23:$M$23+B204:M204+N204:Y204))</f>
        <v>452.221348867469</v>
      </c>
      <c r="AQ204" s="18" t="n">
        <f aca="false">SUMPRODUCT(MIN($B$23:$M$23+B204:M204+Z204:AK204))</f>
        <v>452.221348867469</v>
      </c>
      <c r="AR204" s="13" t="n">
        <f aca="false">IF(Y204&lt;0,1,0)</f>
        <v>0</v>
      </c>
    </row>
    <row r="205" customFormat="false" ht="15" hidden="false" customHeight="false" outlineLevel="0" collapsed="false">
      <c r="A205" s="13" t="n">
        <v>180</v>
      </c>
      <c r="B205" s="18" t="n">
        <f aca="false">Shock_sd*Draws!B184</f>
        <v>-6.37524923231425</v>
      </c>
      <c r="C205" s="18" t="n">
        <f aca="false">Persist_a*B205+Shock_sd*Draws!C184</f>
        <v>-10.4311959155751</v>
      </c>
      <c r="D205" s="18" t="n">
        <f aca="false">Persist_a*C205+Shock_sd*Draws!D184</f>
        <v>53.5108914103074</v>
      </c>
      <c r="E205" s="18" t="n">
        <f aca="false">Persist_a*D205+Shock_sd*Draws!E184</f>
        <v>53.1410504889016</v>
      </c>
      <c r="F205" s="18" t="n">
        <f aca="false">Persist_a*E205+Shock_sd*Draws!F184</f>
        <v>66.9148991080718</v>
      </c>
      <c r="G205" s="18" t="n">
        <f aca="false">Persist_a*F205+Shock_sd*Draws!G184</f>
        <v>87.1961055177449</v>
      </c>
      <c r="H205" s="18" t="n">
        <f aca="false">Persist_a*G205+Shock_sd*Draws!H184</f>
        <v>51.2350748559444</v>
      </c>
      <c r="I205" s="18" t="n">
        <f aca="false">Persist_a*H205+Shock_sd*Draws!I184</f>
        <v>129.145302636487</v>
      </c>
      <c r="J205" s="18" t="n">
        <f aca="false">Persist_a*I205+Shock_sd*Draws!J184</f>
        <v>71.6428251103227</v>
      </c>
      <c r="K205" s="18" t="n">
        <f aca="false">Persist_a*J205+Shock_sd*Draws!K184</f>
        <v>81.2364733359654</v>
      </c>
      <c r="L205" s="18" t="n">
        <f aca="false">Persist_a*K205+Shock_sd*Draws!L184</f>
        <v>66.3998322412251</v>
      </c>
      <c r="M205" s="18" t="n">
        <f aca="false">Persist_a*L205+Shock_sd*Draws!M184</f>
        <v>62.1731323036122</v>
      </c>
      <c r="N205" s="18" t="n">
        <f aca="false">0-(Draws!N184+Draws!Z184)</f>
        <v>0</v>
      </c>
      <c r="O205" s="18" t="n">
        <f aca="false">N205-(Draws!O184+Draws!AA184)</f>
        <v>0</v>
      </c>
      <c r="P205" s="18" t="n">
        <f aca="false">O205-(Draws!P184+Draws!AB184)</f>
        <v>0</v>
      </c>
      <c r="Q205" s="18" t="n">
        <f aca="false">P205-(Draws!Q184+Draws!AC184)</f>
        <v>0</v>
      </c>
      <c r="R205" s="18" t="n">
        <f aca="false">Q205-(Draws!R184+Draws!AD184)</f>
        <v>0</v>
      </c>
      <c r="S205" s="18" t="n">
        <f aca="false">R205-(Draws!S184+Draws!AE184)</f>
        <v>0</v>
      </c>
      <c r="T205" s="18" t="n">
        <f aca="false">S205-(Draws!T184+Draws!AF184)</f>
        <v>0</v>
      </c>
      <c r="U205" s="18" t="n">
        <f aca="false">T205-(Draws!U184+Draws!AG184)</f>
        <v>0</v>
      </c>
      <c r="V205" s="18" t="n">
        <f aca="false">U205-(Draws!V184+Draws!AH184)</f>
        <v>0</v>
      </c>
      <c r="W205" s="18" t="n">
        <f aca="false">V205-(Draws!W184+Draws!AI184)</f>
        <v>0</v>
      </c>
      <c r="X205" s="18" t="n">
        <f aca="false">W205-(Draws!X184+Draws!AJ184)</f>
        <v>0</v>
      </c>
      <c r="Y205" s="18" t="n">
        <f aca="false">X205-(Draws!Y184+Draws!AK184)</f>
        <v>0</v>
      </c>
      <c r="Z205" s="18" t="n">
        <f aca="false">0-(MAX(Draws!N184-Line_cap,0)+MAX(Draws!Z184-Line_cap,0))</f>
        <v>0</v>
      </c>
      <c r="AA205" s="18" t="n">
        <f aca="false">Z205-(MAX(Draws!O184-Line_cap,0)+MAX(Draws!AA184-Line_cap,0))</f>
        <v>0</v>
      </c>
      <c r="AB205" s="18" t="n">
        <f aca="false">AA205-(MAX(Draws!P184-Line_cap,0)+MAX(Draws!AB184-Line_cap,0))</f>
        <v>0</v>
      </c>
      <c r="AC205" s="18" t="n">
        <f aca="false">AB205-(MAX(Draws!Q184-Line_cap,0)+MAX(Draws!AC184-Line_cap,0))</f>
        <v>0</v>
      </c>
      <c r="AD205" s="18" t="n">
        <f aca="false">AC205-(MAX(Draws!R184-Line_cap,0)+MAX(Draws!AD184-Line_cap,0))</f>
        <v>0</v>
      </c>
      <c r="AE205" s="18" t="n">
        <f aca="false">AD205-(MAX(Draws!S184-Line_cap,0)+MAX(Draws!AE184-Line_cap,0))</f>
        <v>0</v>
      </c>
      <c r="AF205" s="18" t="n">
        <f aca="false">AE205-(MAX(Draws!T184-Line_cap,0)+MAX(Draws!AF184-Line_cap,0))</f>
        <v>0</v>
      </c>
      <c r="AG205" s="18" t="n">
        <f aca="false">AF205-(MAX(Draws!U184-Line_cap,0)+MAX(Draws!AG184-Line_cap,0))</f>
        <v>0</v>
      </c>
      <c r="AH205" s="18" t="n">
        <f aca="false">AG205-(MAX(Draws!V184-Line_cap,0)+MAX(Draws!AH184-Line_cap,0))</f>
        <v>0</v>
      </c>
      <c r="AI205" s="18" t="n">
        <f aca="false">AH205-(MAX(Draws!W184-Line_cap,0)+MAX(Draws!AI184-Line_cap,0))</f>
        <v>0</v>
      </c>
      <c r="AJ205" s="18" t="n">
        <f aca="false">AI205-(MAX(Draws!X184-Line_cap,0)+MAX(Draws!AJ184-Line_cap,0))</f>
        <v>0</v>
      </c>
      <c r="AK205" s="18" t="n">
        <f aca="false">AJ205-(MAX(Draws!Y184-Line_cap,0)+MAX(Draws!AK184-Line_cap,0))</f>
        <v>0</v>
      </c>
      <c r="AL205" s="18" t="n">
        <f aca="false">SUMPRODUCT(MIN($B$22:$M$22+B205:M205+N205:Y205))</f>
        <v>529.635401018206</v>
      </c>
      <c r="AM205" s="18" t="n">
        <f aca="false">SUMPRODUCT(MIN($B$22:$M$22+B205:M205))</f>
        <v>529.635401018206</v>
      </c>
      <c r="AN205" s="18" t="n">
        <f aca="false">SUMPRODUCT(MIN($B$22:$M$22+N205:Y205))</f>
        <v>481.950382357786</v>
      </c>
      <c r="AO205" s="18" t="n">
        <f aca="false">SUMPRODUCT(MIN($B$22:$M$22+B205:M205+Z205:AK205))</f>
        <v>529.635401018206</v>
      </c>
      <c r="AP205" s="18" t="n">
        <f aca="false">SUMPRODUCT(MIN($B$23:$M$23+B205:M205+N205:Y205))</f>
        <v>555.886201224203</v>
      </c>
      <c r="AQ205" s="18" t="n">
        <f aca="false">SUMPRODUCT(MIN($B$23:$M$23+B205:M205+Z205:AK205))</f>
        <v>555.886201224203</v>
      </c>
      <c r="AR205" s="13" t="n">
        <f aca="false">IF(Y205&lt;0,1,0)</f>
        <v>0</v>
      </c>
    </row>
    <row r="206" customFormat="false" ht="15" hidden="false" customHeight="false" outlineLevel="0" collapsed="false">
      <c r="A206" s="13" t="n">
        <v>181</v>
      </c>
      <c r="B206" s="18" t="n">
        <f aca="false">Shock_sd*Draws!B185</f>
        <v>-1.72829858184114</v>
      </c>
      <c r="C206" s="18" t="n">
        <f aca="false">Persist_a*B206+Shock_sd*Draws!C185</f>
        <v>-21.4933395982045</v>
      </c>
      <c r="D206" s="18" t="n">
        <f aca="false">Persist_a*C206+Shock_sd*Draws!D185</f>
        <v>9.57942465136221</v>
      </c>
      <c r="E206" s="18" t="n">
        <f aca="false">Persist_a*D206+Shock_sd*Draws!E185</f>
        <v>40.6463375145005</v>
      </c>
      <c r="F206" s="18" t="n">
        <f aca="false">Persist_a*E206+Shock_sd*Draws!F185</f>
        <v>70.2686698833699</v>
      </c>
      <c r="G206" s="18" t="n">
        <f aca="false">Persist_a*F206+Shock_sd*Draws!G185</f>
        <v>62.763437036201</v>
      </c>
      <c r="H206" s="18" t="n">
        <f aca="false">Persist_a*G206+Shock_sd*Draws!H185</f>
        <v>35.4531963929292</v>
      </c>
      <c r="I206" s="18" t="n">
        <f aca="false">Persist_a*H206+Shock_sd*Draws!I185</f>
        <v>54.6149288516314</v>
      </c>
      <c r="J206" s="18" t="n">
        <f aca="false">Persist_a*I206+Shock_sd*Draws!J185</f>
        <v>-54.633141419804</v>
      </c>
      <c r="K206" s="18" t="n">
        <f aca="false">Persist_a*J206+Shock_sd*Draws!K185</f>
        <v>-66.4555029416523</v>
      </c>
      <c r="L206" s="18" t="n">
        <f aca="false">Persist_a*K206+Shock_sd*Draws!L185</f>
        <v>-58.4829404221319</v>
      </c>
      <c r="M206" s="18" t="n">
        <f aca="false">Persist_a*L206+Shock_sd*Draws!M185</f>
        <v>-106.304233131385</v>
      </c>
      <c r="N206" s="18" t="n">
        <f aca="false">0-(Draws!N185+Draws!Z185)</f>
        <v>0</v>
      </c>
      <c r="O206" s="18" t="n">
        <f aca="false">N206-(Draws!O185+Draws!AA185)</f>
        <v>0</v>
      </c>
      <c r="P206" s="18" t="n">
        <f aca="false">O206-(Draws!P185+Draws!AB185)</f>
        <v>-140.247302592935</v>
      </c>
      <c r="Q206" s="18" t="n">
        <f aca="false">P206-(Draws!Q185+Draws!AC185)</f>
        <v>-140.247302592935</v>
      </c>
      <c r="R206" s="18" t="n">
        <f aca="false">Q206-(Draws!R185+Draws!AD185)</f>
        <v>-140.247302592935</v>
      </c>
      <c r="S206" s="18" t="n">
        <f aca="false">R206-(Draws!S185+Draws!AE185)</f>
        <v>-140.247302592935</v>
      </c>
      <c r="T206" s="18" t="n">
        <f aca="false">S206-(Draws!T185+Draws!AF185)</f>
        <v>-140.247302592935</v>
      </c>
      <c r="U206" s="18" t="n">
        <f aca="false">T206-(Draws!U185+Draws!AG185)</f>
        <v>-140.247302592935</v>
      </c>
      <c r="V206" s="18" t="n">
        <f aca="false">U206-(Draws!V185+Draws!AH185)</f>
        <v>-140.247302592935</v>
      </c>
      <c r="W206" s="18" t="n">
        <f aca="false">V206-(Draws!W185+Draws!AI185)</f>
        <v>-140.247302592935</v>
      </c>
      <c r="X206" s="18" t="n">
        <f aca="false">W206-(Draws!X185+Draws!AJ185)</f>
        <v>-140.247302592935</v>
      </c>
      <c r="Y206" s="18" t="n">
        <f aca="false">X206-(Draws!Y185+Draws!AK185)</f>
        <v>-140.247302592935</v>
      </c>
      <c r="Z206" s="18" t="n">
        <f aca="false">0-(MAX(Draws!N185-Line_cap,0)+MAX(Draws!Z185-Line_cap,0))</f>
        <v>0</v>
      </c>
      <c r="AA206" s="18" t="n">
        <f aca="false">Z206-(MAX(Draws!O185-Line_cap,0)+MAX(Draws!AA185-Line_cap,0))</f>
        <v>0</v>
      </c>
      <c r="AB206" s="18" t="n">
        <f aca="false">AA206-(MAX(Draws!P185-Line_cap,0)+MAX(Draws!AB185-Line_cap,0))</f>
        <v>-40.2473025929354</v>
      </c>
      <c r="AC206" s="18" t="n">
        <f aca="false">AB206-(MAX(Draws!Q185-Line_cap,0)+MAX(Draws!AC185-Line_cap,0))</f>
        <v>-40.2473025929354</v>
      </c>
      <c r="AD206" s="18" t="n">
        <f aca="false">AC206-(MAX(Draws!R185-Line_cap,0)+MAX(Draws!AD185-Line_cap,0))</f>
        <v>-40.2473025929354</v>
      </c>
      <c r="AE206" s="18" t="n">
        <f aca="false">AD206-(MAX(Draws!S185-Line_cap,0)+MAX(Draws!AE185-Line_cap,0))</f>
        <v>-40.2473025929354</v>
      </c>
      <c r="AF206" s="18" t="n">
        <f aca="false">AE206-(MAX(Draws!T185-Line_cap,0)+MAX(Draws!AF185-Line_cap,0))</f>
        <v>-40.2473025929354</v>
      </c>
      <c r="AG206" s="18" t="n">
        <f aca="false">AF206-(MAX(Draws!U185-Line_cap,0)+MAX(Draws!AG185-Line_cap,0))</f>
        <v>-40.2473025929354</v>
      </c>
      <c r="AH206" s="18" t="n">
        <f aca="false">AG206-(MAX(Draws!V185-Line_cap,0)+MAX(Draws!AH185-Line_cap,0))</f>
        <v>-40.2473025929354</v>
      </c>
      <c r="AI206" s="18" t="n">
        <f aca="false">AH206-(MAX(Draws!W185-Line_cap,0)+MAX(Draws!AI185-Line_cap,0))</f>
        <v>-40.2473025929354</v>
      </c>
      <c r="AJ206" s="18" t="n">
        <f aca="false">AI206-(MAX(Draws!X185-Line_cap,0)+MAX(Draws!AJ185-Line_cap,0))</f>
        <v>-40.2473025929354</v>
      </c>
      <c r="AK206" s="18" t="n">
        <f aca="false">AJ206-(MAX(Draws!Y185-Line_cap,0)+MAX(Draws!AK185-Line_cap,0))</f>
        <v>-40.2473025929354</v>
      </c>
      <c r="AL206" s="18" t="n">
        <f aca="false">SUMPRODUCT(MIN($B$22:$M$22+B206:M206+N206:Y206))</f>
        <v>263.87251195264</v>
      </c>
      <c r="AM206" s="18" t="n">
        <f aca="false">SUMPRODUCT(MIN($B$22:$M$22+B206:M206))</f>
        <v>404.119814545576</v>
      </c>
      <c r="AN206" s="18" t="n">
        <f aca="false">SUMPRODUCT(MIN($B$22:$M$22+N206:Y206))</f>
        <v>341.70307976485</v>
      </c>
      <c r="AO206" s="18" t="n">
        <f aca="false">SUMPRODUCT(MIN($B$22:$M$22+B206:M206+Z206:AK206))</f>
        <v>363.87251195264</v>
      </c>
      <c r="AP206" s="18" t="n">
        <f aca="false">SUMPRODUCT(MIN($B$23:$M$23+B206:M206+N206:Y206))</f>
        <v>308.99839303526</v>
      </c>
      <c r="AQ206" s="18" t="n">
        <f aca="false">SUMPRODUCT(MIN($B$23:$M$23+B206:M206+Z206:AK206))</f>
        <v>408.99839303526</v>
      </c>
      <c r="AR206" s="13" t="n">
        <f aca="false">IF(Y206&lt;0,1,0)</f>
        <v>1</v>
      </c>
    </row>
    <row r="207" customFormat="false" ht="15" hidden="false" customHeight="false" outlineLevel="0" collapsed="false">
      <c r="A207" s="13" t="n">
        <v>182</v>
      </c>
      <c r="B207" s="18" t="n">
        <f aca="false">Shock_sd*Draws!B186</f>
        <v>5.06956168811492</v>
      </c>
      <c r="C207" s="18" t="n">
        <f aca="false">Persist_a*B207+Shock_sd*Draws!C186</f>
        <v>-61.5488407745723</v>
      </c>
      <c r="D207" s="18" t="n">
        <f aca="false">Persist_a*C207+Shock_sd*Draws!D186</f>
        <v>-68.9576556878637</v>
      </c>
      <c r="E207" s="18" t="n">
        <f aca="false">Persist_a*D207+Shock_sd*Draws!E186</f>
        <v>-110.529321830586</v>
      </c>
      <c r="F207" s="18" t="n">
        <f aca="false">Persist_a*E207+Shock_sd*Draws!F186</f>
        <v>2.10791116854738</v>
      </c>
      <c r="G207" s="18" t="n">
        <f aca="false">Persist_a*F207+Shock_sd*Draws!G186</f>
        <v>5.84827805396659</v>
      </c>
      <c r="H207" s="18" t="n">
        <f aca="false">Persist_a*G207+Shock_sd*Draws!H186</f>
        <v>8.05820465005606</v>
      </c>
      <c r="I207" s="18" t="n">
        <f aca="false">Persist_a*H207+Shock_sd*Draws!I186</f>
        <v>7.40234269368081</v>
      </c>
      <c r="J207" s="18" t="n">
        <f aca="false">Persist_a*I207+Shock_sd*Draws!J186</f>
        <v>43.3678434010079</v>
      </c>
      <c r="K207" s="18" t="n">
        <f aca="false">Persist_a*J207+Shock_sd*Draws!K186</f>
        <v>27.5974460223041</v>
      </c>
      <c r="L207" s="18" t="n">
        <f aca="false">Persist_a*K207+Shock_sd*Draws!L186</f>
        <v>35.0544150928737</v>
      </c>
      <c r="M207" s="18" t="n">
        <f aca="false">Persist_a*L207+Shock_sd*Draws!M186</f>
        <v>-9.14388760360779</v>
      </c>
      <c r="N207" s="18" t="n">
        <f aca="false">0-(Draws!N186+Draws!Z186)</f>
        <v>0</v>
      </c>
      <c r="O207" s="18" t="n">
        <f aca="false">N207-(Draws!O186+Draws!AA186)</f>
        <v>0</v>
      </c>
      <c r="P207" s="18" t="n">
        <f aca="false">O207-(Draws!P186+Draws!AB186)</f>
        <v>0</v>
      </c>
      <c r="Q207" s="18" t="n">
        <f aca="false">P207-(Draws!Q186+Draws!AC186)</f>
        <v>-136.376979526119</v>
      </c>
      <c r="R207" s="18" t="n">
        <f aca="false">Q207-(Draws!R186+Draws!AD186)</f>
        <v>-136.376979526119</v>
      </c>
      <c r="S207" s="18" t="n">
        <f aca="false">R207-(Draws!S186+Draws!AE186)</f>
        <v>-136.376979526119</v>
      </c>
      <c r="T207" s="18" t="n">
        <f aca="false">S207-(Draws!T186+Draws!AF186)</f>
        <v>-136.376979526119</v>
      </c>
      <c r="U207" s="18" t="n">
        <f aca="false">T207-(Draws!U186+Draws!AG186)</f>
        <v>-136.376979526119</v>
      </c>
      <c r="V207" s="18" t="n">
        <f aca="false">U207-(Draws!V186+Draws!AH186)</f>
        <v>-136.376979526119</v>
      </c>
      <c r="W207" s="18" t="n">
        <f aca="false">V207-(Draws!W186+Draws!AI186)</f>
        <v>-136.376979526119</v>
      </c>
      <c r="X207" s="18" t="n">
        <f aca="false">W207-(Draws!X186+Draws!AJ186)</f>
        <v>-136.376979526119</v>
      </c>
      <c r="Y207" s="18" t="n">
        <f aca="false">X207-(Draws!Y186+Draws!AK186)</f>
        <v>-136.376979526119</v>
      </c>
      <c r="Z207" s="18" t="n">
        <f aca="false">0-(MAX(Draws!N186-Line_cap,0)+MAX(Draws!Z186-Line_cap,0))</f>
        <v>0</v>
      </c>
      <c r="AA207" s="18" t="n">
        <f aca="false">Z207-(MAX(Draws!O186-Line_cap,0)+MAX(Draws!AA186-Line_cap,0))</f>
        <v>0</v>
      </c>
      <c r="AB207" s="18" t="n">
        <f aca="false">AA207-(MAX(Draws!P186-Line_cap,0)+MAX(Draws!AB186-Line_cap,0))</f>
        <v>0</v>
      </c>
      <c r="AC207" s="18" t="n">
        <f aca="false">AB207-(MAX(Draws!Q186-Line_cap,0)+MAX(Draws!AC186-Line_cap,0))</f>
        <v>-36.3769795261187</v>
      </c>
      <c r="AD207" s="18" t="n">
        <f aca="false">AC207-(MAX(Draws!R186-Line_cap,0)+MAX(Draws!AD186-Line_cap,0))</f>
        <v>-36.3769795261187</v>
      </c>
      <c r="AE207" s="18" t="n">
        <f aca="false">AD207-(MAX(Draws!S186-Line_cap,0)+MAX(Draws!AE186-Line_cap,0))</f>
        <v>-36.3769795261187</v>
      </c>
      <c r="AF207" s="18" t="n">
        <f aca="false">AE207-(MAX(Draws!T186-Line_cap,0)+MAX(Draws!AF186-Line_cap,0))</f>
        <v>-36.3769795261187</v>
      </c>
      <c r="AG207" s="18" t="n">
        <f aca="false">AF207-(MAX(Draws!U186-Line_cap,0)+MAX(Draws!AG186-Line_cap,0))</f>
        <v>-36.3769795261187</v>
      </c>
      <c r="AH207" s="18" t="n">
        <f aca="false">AG207-(MAX(Draws!V186-Line_cap,0)+MAX(Draws!AH186-Line_cap,0))</f>
        <v>-36.3769795261187</v>
      </c>
      <c r="AI207" s="18" t="n">
        <f aca="false">AH207-(MAX(Draws!W186-Line_cap,0)+MAX(Draws!AI186-Line_cap,0))</f>
        <v>-36.3769795261187</v>
      </c>
      <c r="AJ207" s="18" t="n">
        <f aca="false">AI207-(MAX(Draws!X186-Line_cap,0)+MAX(Draws!AJ186-Line_cap,0))</f>
        <v>-36.3769795261187</v>
      </c>
      <c r="AK207" s="18" t="n">
        <f aca="false">AJ207-(MAX(Draws!Y186-Line_cap,0)+MAX(Draws!AK186-Line_cap,0))</f>
        <v>-36.3769795261187</v>
      </c>
      <c r="AL207" s="18" t="n">
        <f aca="false">SUMPRODUCT(MIN($B$22:$M$22+B207:M207+N207:Y207))</f>
        <v>251.955898471452</v>
      </c>
      <c r="AM207" s="18" t="n">
        <f aca="false">SUMPRODUCT(MIN($B$22:$M$22+B207:M207))</f>
        <v>388.332877997571</v>
      </c>
      <c r="AN207" s="18" t="n">
        <f aca="false">SUMPRODUCT(MIN($B$22:$M$22+N207:Y207))</f>
        <v>345.573402831667</v>
      </c>
      <c r="AO207" s="18" t="n">
        <f aca="false">SUMPRODUCT(MIN($B$22:$M$22+B207:M207+Z207:AK207))</f>
        <v>351.955898471452</v>
      </c>
      <c r="AP207" s="18" t="n">
        <f aca="false">SUMPRODUCT(MIN($B$23:$M$23+B207:M207+N207:Y207))</f>
        <v>292.844185984815</v>
      </c>
      <c r="AQ207" s="18" t="n">
        <f aca="false">SUMPRODUCT(MIN($B$23:$M$23+B207:M207+Z207:AK207))</f>
        <v>392.844185984815</v>
      </c>
      <c r="AR207" s="13" t="n">
        <f aca="false">IF(Y207&lt;0,1,0)</f>
        <v>1</v>
      </c>
    </row>
    <row r="208" customFormat="false" ht="15" hidden="false" customHeight="false" outlineLevel="0" collapsed="false">
      <c r="A208" s="13" t="n">
        <v>183</v>
      </c>
      <c r="B208" s="18" t="n">
        <f aca="false">Shock_sd*Draws!B187</f>
        <v>28.7568507165268</v>
      </c>
      <c r="C208" s="18" t="n">
        <f aca="false">Persist_a*B208+Shock_sd*Draws!C187</f>
        <v>108.536032182654</v>
      </c>
      <c r="D208" s="18" t="n">
        <f aca="false">Persist_a*C208+Shock_sd*Draws!D187</f>
        <v>87.5651168386329</v>
      </c>
      <c r="E208" s="18" t="n">
        <f aca="false">Persist_a*D208+Shock_sd*Draws!E187</f>
        <v>-18.2795599977219</v>
      </c>
      <c r="F208" s="18" t="n">
        <f aca="false">Persist_a*E208+Shock_sd*Draws!F187</f>
        <v>-1.62284534816295</v>
      </c>
      <c r="G208" s="18" t="n">
        <f aca="false">Persist_a*F208+Shock_sd*Draws!G187</f>
        <v>-31.2522093217403</v>
      </c>
      <c r="H208" s="18" t="n">
        <f aca="false">Persist_a*G208+Shock_sd*Draws!H187</f>
        <v>26.4992362758651</v>
      </c>
      <c r="I208" s="18" t="n">
        <f aca="false">Persist_a*H208+Shock_sd*Draws!I187</f>
        <v>52.5343192906792</v>
      </c>
      <c r="J208" s="18" t="n">
        <f aca="false">Persist_a*I208+Shock_sd*Draws!J187</f>
        <v>-10.026009029268</v>
      </c>
      <c r="K208" s="18" t="n">
        <f aca="false">Persist_a*J208+Shock_sd*Draws!K187</f>
        <v>-13.4846610083416</v>
      </c>
      <c r="L208" s="18" t="n">
        <f aca="false">Persist_a*K208+Shock_sd*Draws!L187</f>
        <v>-2.69131741397985</v>
      </c>
      <c r="M208" s="18" t="n">
        <f aca="false">Persist_a*L208+Shock_sd*Draws!M187</f>
        <v>-6.79833872307064</v>
      </c>
      <c r="N208" s="18" t="n">
        <f aca="false">0-(Draws!N187+Draws!Z187)</f>
        <v>0</v>
      </c>
      <c r="O208" s="18" t="n">
        <f aca="false">N208-(Draws!O187+Draws!AA187)</f>
        <v>0</v>
      </c>
      <c r="P208" s="18" t="n">
        <f aca="false">O208-(Draws!P187+Draws!AB187)</f>
        <v>0</v>
      </c>
      <c r="Q208" s="18" t="n">
        <f aca="false">P208-(Draws!Q187+Draws!AC187)</f>
        <v>0</v>
      </c>
      <c r="R208" s="18" t="n">
        <f aca="false">Q208-(Draws!R187+Draws!AD187)</f>
        <v>0</v>
      </c>
      <c r="S208" s="18" t="n">
        <f aca="false">R208-(Draws!S187+Draws!AE187)</f>
        <v>0</v>
      </c>
      <c r="T208" s="18" t="n">
        <f aca="false">S208-(Draws!T187+Draws!AF187)</f>
        <v>0</v>
      </c>
      <c r="U208" s="18" t="n">
        <f aca="false">T208-(Draws!U187+Draws!AG187)</f>
        <v>0</v>
      </c>
      <c r="V208" s="18" t="n">
        <f aca="false">U208-(Draws!V187+Draws!AH187)</f>
        <v>0</v>
      </c>
      <c r="W208" s="18" t="n">
        <f aca="false">V208-(Draws!W187+Draws!AI187)</f>
        <v>0</v>
      </c>
      <c r="X208" s="18" t="n">
        <f aca="false">W208-(Draws!X187+Draws!AJ187)</f>
        <v>0</v>
      </c>
      <c r="Y208" s="18" t="n">
        <f aca="false">X208-(Draws!Y187+Draws!AK187)</f>
        <v>0</v>
      </c>
      <c r="Z208" s="18" t="n">
        <f aca="false">0-(MAX(Draws!N187-Line_cap,0)+MAX(Draws!Z187-Line_cap,0))</f>
        <v>0</v>
      </c>
      <c r="AA208" s="18" t="n">
        <f aca="false">Z208-(MAX(Draws!O187-Line_cap,0)+MAX(Draws!AA187-Line_cap,0))</f>
        <v>0</v>
      </c>
      <c r="AB208" s="18" t="n">
        <f aca="false">AA208-(MAX(Draws!P187-Line_cap,0)+MAX(Draws!AB187-Line_cap,0))</f>
        <v>0</v>
      </c>
      <c r="AC208" s="18" t="n">
        <f aca="false">AB208-(MAX(Draws!Q187-Line_cap,0)+MAX(Draws!AC187-Line_cap,0))</f>
        <v>0</v>
      </c>
      <c r="AD208" s="18" t="n">
        <f aca="false">AC208-(MAX(Draws!R187-Line_cap,0)+MAX(Draws!AD187-Line_cap,0))</f>
        <v>0</v>
      </c>
      <c r="AE208" s="18" t="n">
        <f aca="false">AD208-(MAX(Draws!S187-Line_cap,0)+MAX(Draws!AE187-Line_cap,0))</f>
        <v>0</v>
      </c>
      <c r="AF208" s="18" t="n">
        <f aca="false">AE208-(MAX(Draws!T187-Line_cap,0)+MAX(Draws!AF187-Line_cap,0))</f>
        <v>0</v>
      </c>
      <c r="AG208" s="18" t="n">
        <f aca="false">AF208-(MAX(Draws!U187-Line_cap,0)+MAX(Draws!AG187-Line_cap,0))</f>
        <v>0</v>
      </c>
      <c r="AH208" s="18" t="n">
        <f aca="false">AG208-(MAX(Draws!V187-Line_cap,0)+MAX(Draws!AH187-Line_cap,0))</f>
        <v>0</v>
      </c>
      <c r="AI208" s="18" t="n">
        <f aca="false">AH208-(MAX(Draws!W187-Line_cap,0)+MAX(Draws!AI187-Line_cap,0))</f>
        <v>0</v>
      </c>
      <c r="AJ208" s="18" t="n">
        <f aca="false">AI208-(MAX(Draws!X187-Line_cap,0)+MAX(Draws!AJ187-Line_cap,0))</f>
        <v>0</v>
      </c>
      <c r="AK208" s="18" t="n">
        <f aca="false">AJ208-(MAX(Draws!Y187-Line_cap,0)+MAX(Draws!AK187-Line_cap,0))</f>
        <v>0</v>
      </c>
      <c r="AL208" s="18" t="n">
        <f aca="false">SUMPRODUCT(MIN($B$22:$M$22+B208:M208+N208:Y208))</f>
        <v>451.955962316625</v>
      </c>
      <c r="AM208" s="18" t="n">
        <f aca="false">SUMPRODUCT(MIN($B$22:$M$22+B208:M208))</f>
        <v>451.955962316625</v>
      </c>
      <c r="AN208" s="18" t="n">
        <f aca="false">SUMPRODUCT(MIN($B$22:$M$22+N208:Y208))</f>
        <v>481.950382357786</v>
      </c>
      <c r="AO208" s="18" t="n">
        <f aca="false">SUMPRODUCT(MIN($B$22:$M$22+B208:M208+Z208:AK208))</f>
        <v>451.955962316625</v>
      </c>
      <c r="AP208" s="18" t="n">
        <f aca="false">SUMPRODUCT(MIN($B$23:$M$23+B208:M208+N208:Y208))</f>
        <v>499.721707817409</v>
      </c>
      <c r="AQ208" s="18" t="n">
        <f aca="false">SUMPRODUCT(MIN($B$23:$M$23+B208:M208+Z208:AK208))</f>
        <v>499.721707817409</v>
      </c>
      <c r="AR208" s="13" t="n">
        <f aca="false">IF(Y208&lt;0,1,0)</f>
        <v>0</v>
      </c>
    </row>
    <row r="209" customFormat="false" ht="15" hidden="false" customHeight="false" outlineLevel="0" collapsed="false">
      <c r="A209" s="13" t="n">
        <v>184</v>
      </c>
      <c r="B209" s="18" t="n">
        <f aca="false">Shock_sd*Draws!B188</f>
        <v>22.8981271150582</v>
      </c>
      <c r="C209" s="18" t="n">
        <f aca="false">Persist_a*B209+Shock_sd*Draws!C188</f>
        <v>-86.6298701051388</v>
      </c>
      <c r="D209" s="18" t="n">
        <f aca="false">Persist_a*C209+Shock_sd*Draws!D188</f>
        <v>-68.4557937920783</v>
      </c>
      <c r="E209" s="18" t="n">
        <f aca="false">Persist_a*D209+Shock_sd*Draws!E188</f>
        <v>-99.1024270897846</v>
      </c>
      <c r="F209" s="18" t="n">
        <f aca="false">Persist_a*E209+Shock_sd*Draws!F188</f>
        <v>-98.269753570964</v>
      </c>
      <c r="G209" s="18" t="n">
        <f aca="false">Persist_a*F209+Shock_sd*Draws!G188</f>
        <v>-97.7029182086306</v>
      </c>
      <c r="H209" s="18" t="n">
        <f aca="false">Persist_a*G209+Shock_sd*Draws!H188</f>
        <v>-47.5798763451846</v>
      </c>
      <c r="I209" s="18" t="n">
        <f aca="false">Persist_a*H209+Shock_sd*Draws!I188</f>
        <v>21.6652200845873</v>
      </c>
      <c r="J209" s="18" t="n">
        <f aca="false">Persist_a*I209+Shock_sd*Draws!J188</f>
        <v>8.23113262669026</v>
      </c>
      <c r="K209" s="18" t="n">
        <f aca="false">Persist_a*J209+Shock_sd*Draws!K188</f>
        <v>7.43819606252604</v>
      </c>
      <c r="L209" s="18" t="n">
        <f aca="false">Persist_a*K209+Shock_sd*Draws!L188</f>
        <v>-41.6442766132249</v>
      </c>
      <c r="M209" s="18" t="n">
        <f aca="false">Persist_a*L209+Shock_sd*Draws!M188</f>
        <v>-134.130778670711</v>
      </c>
      <c r="N209" s="18" t="n">
        <f aca="false">0-(Draws!N188+Draws!Z188)</f>
        <v>0</v>
      </c>
      <c r="O209" s="18" t="n">
        <f aca="false">N209-(Draws!O188+Draws!AA188)</f>
        <v>0</v>
      </c>
      <c r="P209" s="18" t="n">
        <f aca="false">O209-(Draws!P188+Draws!AB188)</f>
        <v>0</v>
      </c>
      <c r="Q209" s="18" t="n">
        <f aca="false">P209-(Draws!Q188+Draws!AC188)</f>
        <v>-93.2609673295154</v>
      </c>
      <c r="R209" s="18" t="n">
        <f aca="false">Q209-(Draws!R188+Draws!AD188)</f>
        <v>-93.2609673295154</v>
      </c>
      <c r="S209" s="18" t="n">
        <f aca="false">R209-(Draws!S188+Draws!AE188)</f>
        <v>-212.867663945799</v>
      </c>
      <c r="T209" s="18" t="n">
        <f aca="false">S209-(Draws!T188+Draws!AF188)</f>
        <v>-212.867663945799</v>
      </c>
      <c r="U209" s="18" t="n">
        <f aca="false">T209-(Draws!U188+Draws!AG188)</f>
        <v>-212.867663945799</v>
      </c>
      <c r="V209" s="18" t="n">
        <f aca="false">U209-(Draws!V188+Draws!AH188)</f>
        <v>-212.867663945799</v>
      </c>
      <c r="W209" s="18" t="n">
        <f aca="false">V209-(Draws!W188+Draws!AI188)</f>
        <v>-212.867663945799</v>
      </c>
      <c r="X209" s="18" t="n">
        <f aca="false">W209-(Draws!X188+Draws!AJ188)</f>
        <v>-212.867663945799</v>
      </c>
      <c r="Y209" s="18" t="n">
        <f aca="false">X209-(Draws!Y188+Draws!AK188)</f>
        <v>-212.867663945799</v>
      </c>
      <c r="Z209" s="18" t="n">
        <f aca="false">0-(MAX(Draws!N188-Line_cap,0)+MAX(Draws!Z188-Line_cap,0))</f>
        <v>0</v>
      </c>
      <c r="AA209" s="18" t="n">
        <f aca="false">Z209-(MAX(Draws!O188-Line_cap,0)+MAX(Draws!AA188-Line_cap,0))</f>
        <v>0</v>
      </c>
      <c r="AB209" s="18" t="n">
        <f aca="false">AA209-(MAX(Draws!P188-Line_cap,0)+MAX(Draws!AB188-Line_cap,0))</f>
        <v>0</v>
      </c>
      <c r="AC209" s="18" t="n">
        <f aca="false">AB209-(MAX(Draws!Q188-Line_cap,0)+MAX(Draws!AC188-Line_cap,0))</f>
        <v>0</v>
      </c>
      <c r="AD209" s="18" t="n">
        <f aca="false">AC209-(MAX(Draws!R188-Line_cap,0)+MAX(Draws!AD188-Line_cap,0))</f>
        <v>0</v>
      </c>
      <c r="AE209" s="18" t="n">
        <f aca="false">AD209-(MAX(Draws!S188-Line_cap,0)+MAX(Draws!AE188-Line_cap,0))</f>
        <v>-19.6066966162834</v>
      </c>
      <c r="AF209" s="18" t="n">
        <f aca="false">AE209-(MAX(Draws!T188-Line_cap,0)+MAX(Draws!AF188-Line_cap,0))</f>
        <v>-19.6066966162834</v>
      </c>
      <c r="AG209" s="18" t="n">
        <f aca="false">AF209-(MAX(Draws!U188-Line_cap,0)+MAX(Draws!AG188-Line_cap,0))</f>
        <v>-19.6066966162834</v>
      </c>
      <c r="AH209" s="18" t="n">
        <f aca="false">AG209-(MAX(Draws!V188-Line_cap,0)+MAX(Draws!AH188-Line_cap,0))</f>
        <v>-19.6066966162834</v>
      </c>
      <c r="AI209" s="18" t="n">
        <f aca="false">AH209-(MAX(Draws!W188-Line_cap,0)+MAX(Draws!AI188-Line_cap,0))</f>
        <v>-19.6066966162834</v>
      </c>
      <c r="AJ209" s="18" t="n">
        <f aca="false">AI209-(MAX(Draws!X188-Line_cap,0)+MAX(Draws!AJ188-Line_cap,0))</f>
        <v>-19.6066966162834</v>
      </c>
      <c r="AK209" s="18" t="n">
        <f aca="false">AJ209-(MAX(Draws!Y188-Line_cap,0)+MAX(Draws!AK188-Line_cap,0))</f>
        <v>-19.6066966162834</v>
      </c>
      <c r="AL209" s="18" t="n">
        <f aca="false">SUMPRODUCT(MIN($B$22:$M$22+B209:M209+N209:Y209))</f>
        <v>163.425605060451</v>
      </c>
      <c r="AM209" s="18" t="n">
        <f aca="false">SUMPRODUCT(MIN($B$22:$M$22+B209:M209))</f>
        <v>376.29326900625</v>
      </c>
      <c r="AN209" s="18" t="n">
        <f aca="false">SUMPRODUCT(MIN($B$22:$M$22+N209:Y209))</f>
        <v>269.082718411987</v>
      </c>
      <c r="AO209" s="18" t="n">
        <f aca="false">SUMPRODUCT(MIN($B$22:$M$22+B209:M209+Z209:AK209))</f>
        <v>356.686572389966</v>
      </c>
      <c r="AP209" s="18" t="n">
        <f aca="false">SUMPRODUCT(MIN($B$23:$M$23+B209:M209+N209:Y209))</f>
        <v>208.551486143071</v>
      </c>
      <c r="AQ209" s="18" t="n">
        <f aca="false">SUMPRODUCT(MIN($B$23:$M$23+B209:M209+Z209:AK209))</f>
        <v>401.812453472586</v>
      </c>
      <c r="AR209" s="13" t="n">
        <f aca="false">IF(Y209&lt;0,1,0)</f>
        <v>1</v>
      </c>
    </row>
    <row r="210" customFormat="false" ht="15" hidden="false" customHeight="false" outlineLevel="0" collapsed="false">
      <c r="A210" s="13" t="n">
        <v>185</v>
      </c>
      <c r="B210" s="18" t="n">
        <f aca="false">Shock_sd*Draws!B189</f>
        <v>-51.8675992819651</v>
      </c>
      <c r="C210" s="18" t="n">
        <f aca="false">Persist_a*B210+Shock_sd*Draws!C189</f>
        <v>-5.20509536261622</v>
      </c>
      <c r="D210" s="18" t="n">
        <f aca="false">Persist_a*C210+Shock_sd*Draws!D189</f>
        <v>-31.0108785488086</v>
      </c>
      <c r="E210" s="18" t="n">
        <f aca="false">Persist_a*D210+Shock_sd*Draws!E189</f>
        <v>25.0990784179337</v>
      </c>
      <c r="F210" s="18" t="n">
        <f aca="false">Persist_a*E210+Shock_sd*Draws!F189</f>
        <v>-36.4657313963873</v>
      </c>
      <c r="G210" s="18" t="n">
        <f aca="false">Persist_a*F210+Shock_sd*Draws!G189</f>
        <v>0.448906340332353</v>
      </c>
      <c r="H210" s="18" t="n">
        <f aca="false">Persist_a*G210+Shock_sd*Draws!H189</f>
        <v>18.0965409191308</v>
      </c>
      <c r="I210" s="18" t="n">
        <f aca="false">Persist_a*H210+Shock_sd*Draws!I189</f>
        <v>16.2432707017883</v>
      </c>
      <c r="J210" s="18" t="n">
        <f aca="false">Persist_a*I210+Shock_sd*Draws!J189</f>
        <v>24.9447721582766</v>
      </c>
      <c r="K210" s="18" t="n">
        <f aca="false">Persist_a*J210+Shock_sd*Draws!K189</f>
        <v>3.34652846016229</v>
      </c>
      <c r="L210" s="18" t="n">
        <f aca="false">Persist_a*K210+Shock_sd*Draws!L189</f>
        <v>6.53358235715332</v>
      </c>
      <c r="M210" s="18" t="n">
        <f aca="false">Persist_a*L210+Shock_sd*Draws!M189</f>
        <v>-80.7644836771317</v>
      </c>
      <c r="N210" s="18" t="n">
        <f aca="false">0-(Draws!N189+Draws!Z189)</f>
        <v>0</v>
      </c>
      <c r="O210" s="18" t="n">
        <f aca="false">N210-(Draws!O189+Draws!AA189)</f>
        <v>0</v>
      </c>
      <c r="P210" s="18" t="n">
        <f aca="false">O210-(Draws!P189+Draws!AB189)</f>
        <v>0</v>
      </c>
      <c r="Q210" s="18" t="n">
        <f aca="false">P210-(Draws!Q189+Draws!AC189)</f>
        <v>0</v>
      </c>
      <c r="R210" s="18" t="n">
        <f aca="false">Q210-(Draws!R189+Draws!AD189)</f>
        <v>0</v>
      </c>
      <c r="S210" s="18" t="n">
        <f aca="false">R210-(Draws!S189+Draws!AE189)</f>
        <v>0</v>
      </c>
      <c r="T210" s="18" t="n">
        <f aca="false">S210-(Draws!T189+Draws!AF189)</f>
        <v>0</v>
      </c>
      <c r="U210" s="18" t="n">
        <f aca="false">T210-(Draws!U189+Draws!AG189)</f>
        <v>0</v>
      </c>
      <c r="V210" s="18" t="n">
        <f aca="false">U210-(Draws!V189+Draws!AH189)</f>
        <v>0</v>
      </c>
      <c r="W210" s="18" t="n">
        <f aca="false">V210-(Draws!W189+Draws!AI189)</f>
        <v>0</v>
      </c>
      <c r="X210" s="18" t="n">
        <f aca="false">W210-(Draws!X189+Draws!AJ189)</f>
        <v>0</v>
      </c>
      <c r="Y210" s="18" t="n">
        <f aca="false">X210-(Draws!Y189+Draws!AK189)</f>
        <v>0</v>
      </c>
      <c r="Z210" s="18" t="n">
        <f aca="false">0-(MAX(Draws!N189-Line_cap,0)+MAX(Draws!Z189-Line_cap,0))</f>
        <v>0</v>
      </c>
      <c r="AA210" s="18" t="n">
        <f aca="false">Z210-(MAX(Draws!O189-Line_cap,0)+MAX(Draws!AA189-Line_cap,0))</f>
        <v>0</v>
      </c>
      <c r="AB210" s="18" t="n">
        <f aca="false">AA210-(MAX(Draws!P189-Line_cap,0)+MAX(Draws!AB189-Line_cap,0))</f>
        <v>0</v>
      </c>
      <c r="AC210" s="18" t="n">
        <f aca="false">AB210-(MAX(Draws!Q189-Line_cap,0)+MAX(Draws!AC189-Line_cap,0))</f>
        <v>0</v>
      </c>
      <c r="AD210" s="18" t="n">
        <f aca="false">AC210-(MAX(Draws!R189-Line_cap,0)+MAX(Draws!AD189-Line_cap,0))</f>
        <v>0</v>
      </c>
      <c r="AE210" s="18" t="n">
        <f aca="false">AD210-(MAX(Draws!S189-Line_cap,0)+MAX(Draws!AE189-Line_cap,0))</f>
        <v>0</v>
      </c>
      <c r="AF210" s="18" t="n">
        <f aca="false">AE210-(MAX(Draws!T189-Line_cap,0)+MAX(Draws!AF189-Line_cap,0))</f>
        <v>0</v>
      </c>
      <c r="AG210" s="18" t="n">
        <f aca="false">AF210-(MAX(Draws!U189-Line_cap,0)+MAX(Draws!AG189-Line_cap,0))</f>
        <v>0</v>
      </c>
      <c r="AH210" s="18" t="n">
        <f aca="false">AG210-(MAX(Draws!V189-Line_cap,0)+MAX(Draws!AH189-Line_cap,0))</f>
        <v>0</v>
      </c>
      <c r="AI210" s="18" t="n">
        <f aca="false">AH210-(MAX(Draws!W189-Line_cap,0)+MAX(Draws!AI189-Line_cap,0))</f>
        <v>0</v>
      </c>
      <c r="AJ210" s="18" t="n">
        <f aca="false">AI210-(MAX(Draws!X189-Line_cap,0)+MAX(Draws!AJ189-Line_cap,0))</f>
        <v>0</v>
      </c>
      <c r="AK210" s="18" t="n">
        <f aca="false">AJ210-(MAX(Draws!Y189-Line_cap,0)+MAX(Draws!AK189-Line_cap,0))</f>
        <v>0</v>
      </c>
      <c r="AL210" s="18" t="n">
        <f aca="false">SUMPRODUCT(MIN($B$22:$M$22+B210:M210+N210:Y210))</f>
        <v>429.659563999829</v>
      </c>
      <c r="AM210" s="18" t="n">
        <f aca="false">SUMPRODUCT(MIN($B$22:$M$22+B210:M210))</f>
        <v>429.659563999829</v>
      </c>
      <c r="AN210" s="18" t="n">
        <f aca="false">SUMPRODUCT(MIN($B$22:$M$22+N210:Y210))</f>
        <v>481.950382357786</v>
      </c>
      <c r="AO210" s="18" t="n">
        <f aca="false">SUMPRODUCT(MIN($B$22:$M$22+B210:M210+Z210:AK210))</f>
        <v>429.659563999829</v>
      </c>
      <c r="AP210" s="18" t="n">
        <f aca="false">SUMPRODUCT(MIN($B$23:$M$23+B210:M210+N210:Y210))</f>
        <v>474.785445082449</v>
      </c>
      <c r="AQ210" s="18" t="n">
        <f aca="false">SUMPRODUCT(MIN($B$23:$M$23+B210:M210+Z210:AK210))</f>
        <v>474.785445082449</v>
      </c>
      <c r="AR210" s="13" t="n">
        <f aca="false">IF(Y210&lt;0,1,0)</f>
        <v>0</v>
      </c>
    </row>
    <row r="211" customFormat="false" ht="15" hidden="false" customHeight="false" outlineLevel="0" collapsed="false">
      <c r="A211" s="13" t="n">
        <v>186</v>
      </c>
      <c r="B211" s="18" t="n">
        <f aca="false">Shock_sd*Draws!B190</f>
        <v>-5.84809885199171</v>
      </c>
      <c r="C211" s="18" t="n">
        <f aca="false">Persist_a*B211+Shock_sd*Draws!C190</f>
        <v>-4.46467173503592</v>
      </c>
      <c r="D211" s="18" t="n">
        <f aca="false">Persist_a*C211+Shock_sd*Draws!D190</f>
        <v>-6.58535961228103</v>
      </c>
      <c r="E211" s="18" t="n">
        <f aca="false">Persist_a*D211+Shock_sd*Draws!E190</f>
        <v>-9.37405153829483</v>
      </c>
      <c r="F211" s="18" t="n">
        <f aca="false">Persist_a*E211+Shock_sd*Draws!F190</f>
        <v>24.5176995144196</v>
      </c>
      <c r="G211" s="18" t="n">
        <f aca="false">Persist_a*F211+Shock_sd*Draws!G190</f>
        <v>41.4293320473115</v>
      </c>
      <c r="H211" s="18" t="n">
        <f aca="false">Persist_a*G211+Shock_sd*Draws!H190</f>
        <v>-7.0050418160552</v>
      </c>
      <c r="I211" s="18" t="n">
        <f aca="false">Persist_a*H211+Shock_sd*Draws!I190</f>
        <v>-36.5158831717198</v>
      </c>
      <c r="J211" s="18" t="n">
        <f aca="false">Persist_a*I211+Shock_sd*Draws!J190</f>
        <v>13.8791344029564</v>
      </c>
      <c r="K211" s="18" t="n">
        <f aca="false">Persist_a*J211+Shock_sd*Draws!K190</f>
        <v>-111.859359143904</v>
      </c>
      <c r="L211" s="18" t="n">
        <f aca="false">Persist_a*K211+Shock_sd*Draws!L190</f>
        <v>-152.619760083707</v>
      </c>
      <c r="M211" s="18" t="n">
        <f aca="false">Persist_a*L211+Shock_sd*Draws!M190</f>
        <v>-88.1493939974791</v>
      </c>
      <c r="N211" s="18" t="n">
        <f aca="false">0-(Draws!N190+Draws!Z190)</f>
        <v>0</v>
      </c>
      <c r="O211" s="18" t="n">
        <f aca="false">N211-(Draws!O190+Draws!AA190)</f>
        <v>0</v>
      </c>
      <c r="P211" s="18" t="n">
        <f aca="false">O211-(Draws!P190+Draws!AB190)</f>
        <v>0</v>
      </c>
      <c r="Q211" s="18" t="n">
        <f aca="false">P211-(Draws!Q190+Draws!AC190)</f>
        <v>0</v>
      </c>
      <c r="R211" s="18" t="n">
        <f aca="false">Q211-(Draws!R190+Draws!AD190)</f>
        <v>0</v>
      </c>
      <c r="S211" s="18" t="n">
        <f aca="false">R211-(Draws!S190+Draws!AE190)</f>
        <v>0</v>
      </c>
      <c r="T211" s="18" t="n">
        <f aca="false">S211-(Draws!T190+Draws!AF190)</f>
        <v>0</v>
      </c>
      <c r="U211" s="18" t="n">
        <f aca="false">T211-(Draws!U190+Draws!AG190)</f>
        <v>0</v>
      </c>
      <c r="V211" s="18" t="n">
        <f aca="false">U211-(Draws!V190+Draws!AH190)</f>
        <v>0</v>
      </c>
      <c r="W211" s="18" t="n">
        <f aca="false">V211-(Draws!W190+Draws!AI190)</f>
        <v>0</v>
      </c>
      <c r="X211" s="18" t="n">
        <f aca="false">W211-(Draws!X190+Draws!AJ190)</f>
        <v>0</v>
      </c>
      <c r="Y211" s="18" t="n">
        <f aca="false">X211-(Draws!Y190+Draws!AK190)</f>
        <v>0</v>
      </c>
      <c r="Z211" s="18" t="n">
        <f aca="false">0-(MAX(Draws!N190-Line_cap,0)+MAX(Draws!Z190-Line_cap,0))</f>
        <v>0</v>
      </c>
      <c r="AA211" s="18" t="n">
        <f aca="false">Z211-(MAX(Draws!O190-Line_cap,0)+MAX(Draws!AA190-Line_cap,0))</f>
        <v>0</v>
      </c>
      <c r="AB211" s="18" t="n">
        <f aca="false">AA211-(MAX(Draws!P190-Line_cap,0)+MAX(Draws!AB190-Line_cap,0))</f>
        <v>0</v>
      </c>
      <c r="AC211" s="18" t="n">
        <f aca="false">AB211-(MAX(Draws!Q190-Line_cap,0)+MAX(Draws!AC190-Line_cap,0))</f>
        <v>0</v>
      </c>
      <c r="AD211" s="18" t="n">
        <f aca="false">AC211-(MAX(Draws!R190-Line_cap,0)+MAX(Draws!AD190-Line_cap,0))</f>
        <v>0</v>
      </c>
      <c r="AE211" s="18" t="n">
        <f aca="false">AD211-(MAX(Draws!S190-Line_cap,0)+MAX(Draws!AE190-Line_cap,0))</f>
        <v>0</v>
      </c>
      <c r="AF211" s="18" t="n">
        <f aca="false">AE211-(MAX(Draws!T190-Line_cap,0)+MAX(Draws!AF190-Line_cap,0))</f>
        <v>0</v>
      </c>
      <c r="AG211" s="18" t="n">
        <f aca="false">AF211-(MAX(Draws!U190-Line_cap,0)+MAX(Draws!AG190-Line_cap,0))</f>
        <v>0</v>
      </c>
      <c r="AH211" s="18" t="n">
        <f aca="false">AG211-(MAX(Draws!V190-Line_cap,0)+MAX(Draws!AH190-Line_cap,0))</f>
        <v>0</v>
      </c>
      <c r="AI211" s="18" t="n">
        <f aca="false">AH211-(MAX(Draws!W190-Line_cap,0)+MAX(Draws!AI190-Line_cap,0))</f>
        <v>0</v>
      </c>
      <c r="AJ211" s="18" t="n">
        <f aca="false">AI211-(MAX(Draws!X190-Line_cap,0)+MAX(Draws!AJ190-Line_cap,0))</f>
        <v>0</v>
      </c>
      <c r="AK211" s="18" t="n">
        <f aca="false">AJ211-(MAX(Draws!Y190-Line_cap,0)+MAX(Draws!AK190-Line_cap,0))</f>
        <v>0</v>
      </c>
      <c r="AL211" s="18" t="n">
        <f aca="false">SUMPRODUCT(MIN($B$22:$M$22+B211:M211+N211:Y211))</f>
        <v>349.308187480674</v>
      </c>
      <c r="AM211" s="18" t="n">
        <f aca="false">SUMPRODUCT(MIN($B$22:$M$22+B211:M211))</f>
        <v>349.308187480674</v>
      </c>
      <c r="AN211" s="18" t="n">
        <f aca="false">SUMPRODUCT(MIN($B$22:$M$22+N211:Y211))</f>
        <v>481.950382357786</v>
      </c>
      <c r="AO211" s="18" t="n">
        <f aca="false">SUMPRODUCT(MIN($B$22:$M$22+B211:M211+Z211:AK211))</f>
        <v>349.308187480674</v>
      </c>
      <c r="AP211" s="18" t="n">
        <f aca="false">SUMPRODUCT(MIN($B$23:$M$23+B211:M211+N211:Y211))</f>
        <v>396.181316294219</v>
      </c>
      <c r="AQ211" s="18" t="n">
        <f aca="false">SUMPRODUCT(MIN($B$23:$M$23+B211:M211+Z211:AK211))</f>
        <v>396.181316294219</v>
      </c>
      <c r="AR211" s="13" t="n">
        <f aca="false">IF(Y211&lt;0,1,0)</f>
        <v>0</v>
      </c>
    </row>
    <row r="212" customFormat="false" ht="15" hidden="false" customHeight="false" outlineLevel="0" collapsed="false">
      <c r="A212" s="13" t="n">
        <v>187</v>
      </c>
      <c r="B212" s="18" t="n">
        <f aca="false">Shock_sd*Draws!B191</f>
        <v>-9.10491625288508</v>
      </c>
      <c r="C212" s="18" t="n">
        <f aca="false">Persist_a*B212+Shock_sd*Draws!C191</f>
        <v>19.5914167589602</v>
      </c>
      <c r="D212" s="18" t="n">
        <f aca="false">Persist_a*C212+Shock_sd*Draws!D191</f>
        <v>-93.6178579252393</v>
      </c>
      <c r="E212" s="18" t="n">
        <f aca="false">Persist_a*D212+Shock_sd*Draws!E191</f>
        <v>-7.8126336013733</v>
      </c>
      <c r="F212" s="18" t="n">
        <f aca="false">Persist_a*E212+Shock_sd*Draws!F191</f>
        <v>-103.679356589389</v>
      </c>
      <c r="G212" s="18" t="n">
        <f aca="false">Persist_a*F212+Shock_sd*Draws!G191</f>
        <v>-140.51183896117</v>
      </c>
      <c r="H212" s="18" t="n">
        <f aca="false">Persist_a*G212+Shock_sd*Draws!H191</f>
        <v>-130.128572899046</v>
      </c>
      <c r="I212" s="18" t="n">
        <f aca="false">Persist_a*H212+Shock_sd*Draws!I191</f>
        <v>-68.1935814613383</v>
      </c>
      <c r="J212" s="18" t="n">
        <f aca="false">Persist_a*I212+Shock_sd*Draws!J191</f>
        <v>-118.325065779209</v>
      </c>
      <c r="K212" s="18" t="n">
        <f aca="false">Persist_a*J212+Shock_sd*Draws!K191</f>
        <v>-60.4956369079667</v>
      </c>
      <c r="L212" s="18" t="n">
        <f aca="false">Persist_a*K212+Shock_sd*Draws!L191</f>
        <v>-31.8924800126505</v>
      </c>
      <c r="M212" s="18" t="n">
        <f aca="false">Persist_a*L212+Shock_sd*Draws!M191</f>
        <v>-28.1460022021651</v>
      </c>
      <c r="N212" s="18" t="n">
        <f aca="false">0-(Draws!N191+Draws!Z191)</f>
        <v>0</v>
      </c>
      <c r="O212" s="18" t="n">
        <f aca="false">N212-(Draws!O191+Draws!AA191)</f>
        <v>0</v>
      </c>
      <c r="P212" s="18" t="n">
        <f aca="false">O212-(Draws!P191+Draws!AB191)</f>
        <v>0</v>
      </c>
      <c r="Q212" s="18" t="n">
        <f aca="false">P212-(Draws!Q191+Draws!AC191)</f>
        <v>0</v>
      </c>
      <c r="R212" s="18" t="n">
        <f aca="false">Q212-(Draws!R191+Draws!AD191)</f>
        <v>0</v>
      </c>
      <c r="S212" s="18" t="n">
        <f aca="false">R212-(Draws!S191+Draws!AE191)</f>
        <v>0</v>
      </c>
      <c r="T212" s="18" t="n">
        <f aca="false">S212-(Draws!T191+Draws!AF191)</f>
        <v>0</v>
      </c>
      <c r="U212" s="18" t="n">
        <f aca="false">T212-(Draws!U191+Draws!AG191)</f>
        <v>0</v>
      </c>
      <c r="V212" s="18" t="n">
        <f aca="false">U212-(Draws!V191+Draws!AH191)</f>
        <v>0</v>
      </c>
      <c r="W212" s="18" t="n">
        <f aca="false">V212-(Draws!W191+Draws!AI191)</f>
        <v>0</v>
      </c>
      <c r="X212" s="18" t="n">
        <f aca="false">W212-(Draws!X191+Draws!AJ191)</f>
        <v>0</v>
      </c>
      <c r="Y212" s="18" t="n">
        <f aca="false">X212-(Draws!Y191+Draws!AK191)</f>
        <v>0</v>
      </c>
      <c r="Z212" s="18" t="n">
        <f aca="false">0-(MAX(Draws!N191-Line_cap,0)+MAX(Draws!Z191-Line_cap,0))</f>
        <v>0</v>
      </c>
      <c r="AA212" s="18" t="n">
        <f aca="false">Z212-(MAX(Draws!O191-Line_cap,0)+MAX(Draws!AA191-Line_cap,0))</f>
        <v>0</v>
      </c>
      <c r="AB212" s="18" t="n">
        <f aca="false">AA212-(MAX(Draws!P191-Line_cap,0)+MAX(Draws!AB191-Line_cap,0))</f>
        <v>0</v>
      </c>
      <c r="AC212" s="18" t="n">
        <f aca="false">AB212-(MAX(Draws!Q191-Line_cap,0)+MAX(Draws!AC191-Line_cap,0))</f>
        <v>0</v>
      </c>
      <c r="AD212" s="18" t="n">
        <f aca="false">AC212-(MAX(Draws!R191-Line_cap,0)+MAX(Draws!AD191-Line_cap,0))</f>
        <v>0</v>
      </c>
      <c r="AE212" s="18" t="n">
        <f aca="false">AD212-(MAX(Draws!S191-Line_cap,0)+MAX(Draws!AE191-Line_cap,0))</f>
        <v>0</v>
      </c>
      <c r="AF212" s="18" t="n">
        <f aca="false">AE212-(MAX(Draws!T191-Line_cap,0)+MAX(Draws!AF191-Line_cap,0))</f>
        <v>0</v>
      </c>
      <c r="AG212" s="18" t="n">
        <f aca="false">AF212-(MAX(Draws!U191-Line_cap,0)+MAX(Draws!AG191-Line_cap,0))</f>
        <v>0</v>
      </c>
      <c r="AH212" s="18" t="n">
        <f aca="false">AG212-(MAX(Draws!V191-Line_cap,0)+MAX(Draws!AH191-Line_cap,0))</f>
        <v>0</v>
      </c>
      <c r="AI212" s="18" t="n">
        <f aca="false">AH212-(MAX(Draws!W191-Line_cap,0)+MAX(Draws!AI191-Line_cap,0))</f>
        <v>0</v>
      </c>
      <c r="AJ212" s="18" t="n">
        <f aca="false">AI212-(MAX(Draws!X191-Line_cap,0)+MAX(Draws!AJ191-Line_cap,0))</f>
        <v>0</v>
      </c>
      <c r="AK212" s="18" t="n">
        <f aca="false">AJ212-(MAX(Draws!Y191-Line_cap,0)+MAX(Draws!AK191-Line_cap,0))</f>
        <v>0</v>
      </c>
      <c r="AL212" s="18" t="n">
        <f aca="false">SUMPRODUCT(MIN($B$22:$M$22+B212:M212+N212:Y212))</f>
        <v>342.696332677195</v>
      </c>
      <c r="AM212" s="18" t="n">
        <f aca="false">SUMPRODUCT(MIN($B$22:$M$22+B212:M212))</f>
        <v>342.696332677195</v>
      </c>
      <c r="AN212" s="18" t="n">
        <f aca="false">SUMPRODUCT(MIN($B$22:$M$22+N212:Y212))</f>
        <v>481.950382357786</v>
      </c>
      <c r="AO212" s="18" t="n">
        <f aca="false">SUMPRODUCT(MIN($B$22:$M$22+B212:M212+Z212:AK212))</f>
        <v>342.696332677195</v>
      </c>
      <c r="AP212" s="18" t="n">
        <f aca="false">SUMPRODUCT(MIN($B$23:$M$23+B212:M212+N212:Y212))</f>
        <v>390.462078177979</v>
      </c>
      <c r="AQ212" s="18" t="n">
        <f aca="false">SUMPRODUCT(MIN($B$23:$M$23+B212:M212+Z212:AK212))</f>
        <v>390.462078177979</v>
      </c>
      <c r="AR212" s="13" t="n">
        <f aca="false">IF(Y212&lt;0,1,0)</f>
        <v>0</v>
      </c>
    </row>
    <row r="213" customFormat="false" ht="15" hidden="false" customHeight="false" outlineLevel="0" collapsed="false">
      <c r="A213" s="13" t="n">
        <v>188</v>
      </c>
      <c r="B213" s="18" t="n">
        <f aca="false">Shock_sd*Draws!B192</f>
        <v>1.92112192451204</v>
      </c>
      <c r="C213" s="18" t="n">
        <f aca="false">Persist_a*B213+Shock_sd*Draws!C192</f>
        <v>-8.1937965104223</v>
      </c>
      <c r="D213" s="18" t="n">
        <f aca="false">Persist_a*C213+Shock_sd*Draws!D192</f>
        <v>29.9730730543889</v>
      </c>
      <c r="E213" s="18" t="n">
        <f aca="false">Persist_a*D213+Shock_sd*Draws!E192</f>
        <v>24.7521269493295</v>
      </c>
      <c r="F213" s="18" t="n">
        <f aca="false">Persist_a*E213+Shock_sd*Draws!F192</f>
        <v>-17.3462530519974</v>
      </c>
      <c r="G213" s="18" t="n">
        <f aca="false">Persist_a*F213+Shock_sd*Draws!G192</f>
        <v>-32.344697991452</v>
      </c>
      <c r="H213" s="18" t="n">
        <f aca="false">Persist_a*G213+Shock_sd*Draws!H192</f>
        <v>-70.7448481797831</v>
      </c>
      <c r="I213" s="18" t="n">
        <f aca="false">Persist_a*H213+Shock_sd*Draws!I192</f>
        <v>-114.317132031724</v>
      </c>
      <c r="J213" s="18" t="n">
        <f aca="false">Persist_a*I213+Shock_sd*Draws!J192</f>
        <v>-139.896270165154</v>
      </c>
      <c r="K213" s="18" t="n">
        <f aca="false">Persist_a*J213+Shock_sd*Draws!K192</f>
        <v>6.40409916155036</v>
      </c>
      <c r="L213" s="18" t="n">
        <f aca="false">Persist_a*K213+Shock_sd*Draws!L192</f>
        <v>-43.6293606522193</v>
      </c>
      <c r="M213" s="18" t="n">
        <f aca="false">Persist_a*L213+Shock_sd*Draws!M192</f>
        <v>-16.9620530162695</v>
      </c>
      <c r="N213" s="18" t="n">
        <f aca="false">0-(Draws!N192+Draws!Z192)</f>
        <v>0</v>
      </c>
      <c r="O213" s="18" t="n">
        <f aca="false">N213-(Draws!O192+Draws!AA192)</f>
        <v>0</v>
      </c>
      <c r="P213" s="18" t="n">
        <f aca="false">O213-(Draws!P192+Draws!AB192)</f>
        <v>0</v>
      </c>
      <c r="Q213" s="18" t="n">
        <f aca="false">P213-(Draws!Q192+Draws!AC192)</f>
        <v>0</v>
      </c>
      <c r="R213" s="18" t="n">
        <f aca="false">Q213-(Draws!R192+Draws!AD192)</f>
        <v>0</v>
      </c>
      <c r="S213" s="18" t="n">
        <f aca="false">R213-(Draws!S192+Draws!AE192)</f>
        <v>0</v>
      </c>
      <c r="T213" s="18" t="n">
        <f aca="false">S213-(Draws!T192+Draws!AF192)</f>
        <v>0</v>
      </c>
      <c r="U213" s="18" t="n">
        <f aca="false">T213-(Draws!U192+Draws!AG192)</f>
        <v>0</v>
      </c>
      <c r="V213" s="18" t="n">
        <f aca="false">U213-(Draws!V192+Draws!AH192)</f>
        <v>0</v>
      </c>
      <c r="W213" s="18" t="n">
        <f aca="false">V213-(Draws!W192+Draws!AI192)</f>
        <v>0</v>
      </c>
      <c r="X213" s="18" t="n">
        <f aca="false">W213-(Draws!X192+Draws!AJ192)</f>
        <v>0</v>
      </c>
      <c r="Y213" s="18" t="n">
        <f aca="false">X213-(Draws!Y192+Draws!AK192)</f>
        <v>0</v>
      </c>
      <c r="Z213" s="18" t="n">
        <f aca="false">0-(MAX(Draws!N192-Line_cap,0)+MAX(Draws!Z192-Line_cap,0))</f>
        <v>0</v>
      </c>
      <c r="AA213" s="18" t="n">
        <f aca="false">Z213-(MAX(Draws!O192-Line_cap,0)+MAX(Draws!AA192-Line_cap,0))</f>
        <v>0</v>
      </c>
      <c r="AB213" s="18" t="n">
        <f aca="false">AA213-(MAX(Draws!P192-Line_cap,0)+MAX(Draws!AB192-Line_cap,0))</f>
        <v>0</v>
      </c>
      <c r="AC213" s="18" t="n">
        <f aca="false">AB213-(MAX(Draws!Q192-Line_cap,0)+MAX(Draws!AC192-Line_cap,0))</f>
        <v>0</v>
      </c>
      <c r="AD213" s="18" t="n">
        <f aca="false">AC213-(MAX(Draws!R192-Line_cap,0)+MAX(Draws!AD192-Line_cap,0))</f>
        <v>0</v>
      </c>
      <c r="AE213" s="18" t="n">
        <f aca="false">AD213-(MAX(Draws!S192-Line_cap,0)+MAX(Draws!AE192-Line_cap,0))</f>
        <v>0</v>
      </c>
      <c r="AF213" s="18" t="n">
        <f aca="false">AE213-(MAX(Draws!T192-Line_cap,0)+MAX(Draws!AF192-Line_cap,0))</f>
        <v>0</v>
      </c>
      <c r="AG213" s="18" t="n">
        <f aca="false">AF213-(MAX(Draws!U192-Line_cap,0)+MAX(Draws!AG192-Line_cap,0))</f>
        <v>0</v>
      </c>
      <c r="AH213" s="18" t="n">
        <f aca="false">AG213-(MAX(Draws!V192-Line_cap,0)+MAX(Draws!AH192-Line_cap,0))</f>
        <v>0</v>
      </c>
      <c r="AI213" s="18" t="n">
        <f aca="false">AH213-(MAX(Draws!W192-Line_cap,0)+MAX(Draws!AI192-Line_cap,0))</f>
        <v>0</v>
      </c>
      <c r="AJ213" s="18" t="n">
        <f aca="false">AI213-(MAX(Draws!X192-Line_cap,0)+MAX(Draws!AJ192-Line_cap,0))</f>
        <v>0</v>
      </c>
      <c r="AK213" s="18" t="n">
        <f aca="false">AJ213-(MAX(Draws!Y192-Line_cap,0)+MAX(Draws!AK192-Line_cap,0))</f>
        <v>0</v>
      </c>
      <c r="AL213" s="18" t="n">
        <f aca="false">SUMPRODUCT(MIN($B$22:$M$22+B213:M213+N213:Y213))</f>
        <v>348.301511252242</v>
      </c>
      <c r="AM213" s="18" t="n">
        <f aca="false">SUMPRODUCT(MIN($B$22:$M$22+B213:M213))</f>
        <v>348.301511252242</v>
      </c>
      <c r="AN213" s="18" t="n">
        <f aca="false">SUMPRODUCT(MIN($B$22:$M$22+N213:Y213))</f>
        <v>481.950382357786</v>
      </c>
      <c r="AO213" s="18" t="n">
        <f aca="false">SUMPRODUCT(MIN($B$22:$M$22+B213:M213+Z213:AK213))</f>
        <v>348.301511252242</v>
      </c>
      <c r="AP213" s="18" t="n">
        <f aca="false">SUMPRODUCT(MIN($B$23:$M$23+B213:M213+N213:Y213))</f>
        <v>397.544838416462</v>
      </c>
      <c r="AQ213" s="18" t="n">
        <f aca="false">SUMPRODUCT(MIN($B$23:$M$23+B213:M213+Z213:AK213))</f>
        <v>397.544838416462</v>
      </c>
      <c r="AR213" s="13" t="n">
        <f aca="false">IF(Y213&lt;0,1,0)</f>
        <v>0</v>
      </c>
    </row>
    <row r="214" customFormat="false" ht="15" hidden="false" customHeight="false" outlineLevel="0" collapsed="false">
      <c r="A214" s="13" t="n">
        <v>189</v>
      </c>
      <c r="B214" s="18" t="n">
        <f aca="false">Shock_sd*Draws!B193</f>
        <v>-29.5545645257538</v>
      </c>
      <c r="C214" s="18" t="n">
        <f aca="false">Persist_a*B214+Shock_sd*Draws!C193</f>
        <v>-91.7072814106128</v>
      </c>
      <c r="D214" s="18" t="n">
        <f aca="false">Persist_a*C214+Shock_sd*Draws!D193</f>
        <v>-132.155692656384</v>
      </c>
      <c r="E214" s="18" t="n">
        <f aca="false">Persist_a*D214+Shock_sd*Draws!E193</f>
        <v>-135.507064603115</v>
      </c>
      <c r="F214" s="18" t="n">
        <f aca="false">Persist_a*E214+Shock_sd*Draws!F193</f>
        <v>-93.9194731078949</v>
      </c>
      <c r="G214" s="18" t="n">
        <f aca="false">Persist_a*F214+Shock_sd*Draws!G193</f>
        <v>-35.1799960251794</v>
      </c>
      <c r="H214" s="18" t="n">
        <f aca="false">Persist_a*G214+Shock_sd*Draws!H193</f>
        <v>6.98288281610701</v>
      </c>
      <c r="I214" s="18" t="n">
        <f aca="false">Persist_a*H214+Shock_sd*Draws!I193</f>
        <v>-0.118355934308838</v>
      </c>
      <c r="J214" s="18" t="n">
        <f aca="false">Persist_a*I214+Shock_sd*Draws!J193</f>
        <v>34.2919423079477</v>
      </c>
      <c r="K214" s="18" t="n">
        <f aca="false">Persist_a*J214+Shock_sd*Draws!K193</f>
        <v>-37.9199594955252</v>
      </c>
      <c r="L214" s="18" t="n">
        <f aca="false">Persist_a*K214+Shock_sd*Draws!L193</f>
        <v>-24.2992731204422</v>
      </c>
      <c r="M214" s="18" t="n">
        <f aca="false">Persist_a*L214+Shock_sd*Draws!M193</f>
        <v>-50.916589272365</v>
      </c>
      <c r="N214" s="18" t="n">
        <f aca="false">0-(Draws!N193+Draws!Z193)</f>
        <v>0</v>
      </c>
      <c r="O214" s="18" t="n">
        <f aca="false">N214-(Draws!O193+Draws!AA193)</f>
        <v>0</v>
      </c>
      <c r="P214" s="18" t="n">
        <f aca="false">O214-(Draws!P193+Draws!AB193)</f>
        <v>0</v>
      </c>
      <c r="Q214" s="18" t="n">
        <f aca="false">P214-(Draws!Q193+Draws!AC193)</f>
        <v>0</v>
      </c>
      <c r="R214" s="18" t="n">
        <f aca="false">Q214-(Draws!R193+Draws!AD193)</f>
        <v>-286.15572229939</v>
      </c>
      <c r="S214" s="18" t="n">
        <f aca="false">R214-(Draws!S193+Draws!AE193)</f>
        <v>-286.15572229939</v>
      </c>
      <c r="T214" s="18" t="n">
        <f aca="false">S214-(Draws!T193+Draws!AF193)</f>
        <v>-286.15572229939</v>
      </c>
      <c r="U214" s="18" t="n">
        <f aca="false">T214-(Draws!U193+Draws!AG193)</f>
        <v>-286.15572229939</v>
      </c>
      <c r="V214" s="18" t="n">
        <f aca="false">U214-(Draws!V193+Draws!AH193)</f>
        <v>-551.240504601572</v>
      </c>
      <c r="W214" s="18" t="n">
        <f aca="false">V214-(Draws!W193+Draws!AI193)</f>
        <v>-551.240504601572</v>
      </c>
      <c r="X214" s="18" t="n">
        <f aca="false">W214-(Draws!X193+Draws!AJ193)</f>
        <v>-551.240504601572</v>
      </c>
      <c r="Y214" s="18" t="n">
        <f aca="false">X214-(Draws!Y193+Draws!AK193)</f>
        <v>-551.240504601572</v>
      </c>
      <c r="Z214" s="18" t="n">
        <f aca="false">0-(MAX(Draws!N193-Line_cap,0)+MAX(Draws!Z193-Line_cap,0))</f>
        <v>0</v>
      </c>
      <c r="AA214" s="18" t="n">
        <f aca="false">Z214-(MAX(Draws!O193-Line_cap,0)+MAX(Draws!AA193-Line_cap,0))</f>
        <v>0</v>
      </c>
      <c r="AB214" s="18" t="n">
        <f aca="false">AA214-(MAX(Draws!P193-Line_cap,0)+MAX(Draws!AB193-Line_cap,0))</f>
        <v>0</v>
      </c>
      <c r="AC214" s="18" t="n">
        <f aca="false">AB214-(MAX(Draws!Q193-Line_cap,0)+MAX(Draws!AC193-Line_cap,0))</f>
        <v>0</v>
      </c>
      <c r="AD214" s="18" t="n">
        <f aca="false">AC214-(MAX(Draws!R193-Line_cap,0)+MAX(Draws!AD193-Line_cap,0))</f>
        <v>-186.155722299389</v>
      </c>
      <c r="AE214" s="18" t="n">
        <f aca="false">AD214-(MAX(Draws!S193-Line_cap,0)+MAX(Draws!AE193-Line_cap,0))</f>
        <v>-186.155722299389</v>
      </c>
      <c r="AF214" s="18" t="n">
        <f aca="false">AE214-(MAX(Draws!T193-Line_cap,0)+MAX(Draws!AF193-Line_cap,0))</f>
        <v>-186.155722299389</v>
      </c>
      <c r="AG214" s="18" t="n">
        <f aca="false">AF214-(MAX(Draws!U193-Line_cap,0)+MAX(Draws!AG193-Line_cap,0))</f>
        <v>-186.155722299389</v>
      </c>
      <c r="AH214" s="18" t="n">
        <f aca="false">AG214-(MAX(Draws!V193-Line_cap,0)+MAX(Draws!AH193-Line_cap,0))</f>
        <v>-351.240504601572</v>
      </c>
      <c r="AI214" s="18" t="n">
        <f aca="false">AH214-(MAX(Draws!W193-Line_cap,0)+MAX(Draws!AI193-Line_cap,0))</f>
        <v>-351.240504601572</v>
      </c>
      <c r="AJ214" s="18" t="n">
        <f aca="false">AI214-(MAX(Draws!X193-Line_cap,0)+MAX(Draws!AJ193-Line_cap,0))</f>
        <v>-351.240504601572</v>
      </c>
      <c r="AK214" s="18" t="n">
        <f aca="false">AJ214-(MAX(Draws!Y193-Line_cap,0)+MAX(Draws!AK193-Line_cap,0))</f>
        <v>-351.240504601572</v>
      </c>
      <c r="AL214" s="18" t="n">
        <f aca="false">SUMPRODUCT(MIN($B$22:$M$22+B214:M214+N214:Y214))</f>
        <v>-94.7747682876731</v>
      </c>
      <c r="AM214" s="18" t="n">
        <f aca="false">SUMPRODUCT(MIN($B$22:$M$22+B214:M214))</f>
        <v>363.355135225042</v>
      </c>
      <c r="AN214" s="18" t="n">
        <f aca="false">SUMPRODUCT(MIN($B$22:$M$22+N214:Y214))</f>
        <v>-63.0427231841755</v>
      </c>
      <c r="AO214" s="18" t="n">
        <f aca="false">SUMPRODUCT(MIN($B$22:$M$22+B214:M214+Z214:AK214))</f>
        <v>105.225231712327</v>
      </c>
      <c r="AP214" s="18" t="n">
        <f aca="false">SUMPRODUCT(MIN($B$23:$M$23+B214:M214+N214:Y214))</f>
        <v>-46.6071651143568</v>
      </c>
      <c r="AQ214" s="18" t="n">
        <f aca="false">SUMPRODUCT(MIN($B$23:$M$23+B214:M214+Z214:AK214))</f>
        <v>153.392834885643</v>
      </c>
      <c r="AR214" s="13" t="n">
        <f aca="false">IF(Y214&lt;0,1,0)</f>
        <v>1</v>
      </c>
    </row>
    <row r="215" customFormat="false" ht="15" hidden="false" customHeight="false" outlineLevel="0" collapsed="false">
      <c r="A215" s="13" t="n">
        <v>190</v>
      </c>
      <c r="B215" s="18" t="n">
        <f aca="false">Shock_sd*Draws!B194</f>
        <v>48.4926956152357</v>
      </c>
      <c r="C215" s="18" t="n">
        <f aca="false">Persist_a*B215+Shock_sd*Draws!C194</f>
        <v>-47.8802302497638</v>
      </c>
      <c r="D215" s="18" t="n">
        <f aca="false">Persist_a*C215+Shock_sd*Draws!D194</f>
        <v>-55.4810132313933</v>
      </c>
      <c r="E215" s="18" t="n">
        <f aca="false">Persist_a*D215+Shock_sd*Draws!E194</f>
        <v>-5.44049354998738</v>
      </c>
      <c r="F215" s="18" t="n">
        <f aca="false">Persist_a*E215+Shock_sd*Draws!F194</f>
        <v>65.3646886823327</v>
      </c>
      <c r="G215" s="18" t="n">
        <f aca="false">Persist_a*F215+Shock_sd*Draws!G194</f>
        <v>79.4444636895299</v>
      </c>
      <c r="H215" s="18" t="n">
        <f aca="false">Persist_a*G215+Shock_sd*Draws!H194</f>
        <v>50.8793259981851</v>
      </c>
      <c r="I215" s="18" t="n">
        <f aca="false">Persist_a*H215+Shock_sd*Draws!I194</f>
        <v>31.519933073186</v>
      </c>
      <c r="J215" s="18" t="n">
        <f aca="false">Persist_a*I215+Shock_sd*Draws!J194</f>
        <v>-15.552736926817</v>
      </c>
      <c r="K215" s="18" t="n">
        <f aca="false">Persist_a*J215+Shock_sd*Draws!K194</f>
        <v>-133.341225679955</v>
      </c>
      <c r="L215" s="18" t="n">
        <f aca="false">Persist_a*K215+Shock_sd*Draws!L194</f>
        <v>14.2756111780088</v>
      </c>
      <c r="M215" s="18" t="n">
        <f aca="false">Persist_a*L215+Shock_sd*Draws!M194</f>
        <v>66.8908277456757</v>
      </c>
      <c r="N215" s="18" t="n">
        <f aca="false">0-(Draws!N194+Draws!Z194)</f>
        <v>0</v>
      </c>
      <c r="O215" s="18" t="n">
        <f aca="false">N215-(Draws!O194+Draws!AA194)</f>
        <v>0</v>
      </c>
      <c r="P215" s="18" t="n">
        <f aca="false">O215-(Draws!P194+Draws!AB194)</f>
        <v>0</v>
      </c>
      <c r="Q215" s="18" t="n">
        <f aca="false">P215-(Draws!Q194+Draws!AC194)</f>
        <v>0</v>
      </c>
      <c r="R215" s="18" t="n">
        <f aca="false">Q215-(Draws!R194+Draws!AD194)</f>
        <v>0</v>
      </c>
      <c r="S215" s="18" t="n">
        <f aca="false">R215-(Draws!S194+Draws!AE194)</f>
        <v>0</v>
      </c>
      <c r="T215" s="18" t="n">
        <f aca="false">S215-(Draws!T194+Draws!AF194)</f>
        <v>0</v>
      </c>
      <c r="U215" s="18" t="n">
        <f aca="false">T215-(Draws!U194+Draws!AG194)</f>
        <v>0</v>
      </c>
      <c r="V215" s="18" t="n">
        <f aca="false">U215-(Draws!V194+Draws!AH194)</f>
        <v>0</v>
      </c>
      <c r="W215" s="18" t="n">
        <f aca="false">V215-(Draws!W194+Draws!AI194)</f>
        <v>0</v>
      </c>
      <c r="X215" s="18" t="n">
        <f aca="false">W215-(Draws!X194+Draws!AJ194)</f>
        <v>0</v>
      </c>
      <c r="Y215" s="18" t="n">
        <f aca="false">X215-(Draws!Y194+Draws!AK194)</f>
        <v>0</v>
      </c>
      <c r="Z215" s="18" t="n">
        <f aca="false">0-(MAX(Draws!N194-Line_cap,0)+MAX(Draws!Z194-Line_cap,0))</f>
        <v>0</v>
      </c>
      <c r="AA215" s="18" t="n">
        <f aca="false">Z215-(MAX(Draws!O194-Line_cap,0)+MAX(Draws!AA194-Line_cap,0))</f>
        <v>0</v>
      </c>
      <c r="AB215" s="18" t="n">
        <f aca="false">AA215-(MAX(Draws!P194-Line_cap,0)+MAX(Draws!AB194-Line_cap,0))</f>
        <v>0</v>
      </c>
      <c r="AC215" s="18" t="n">
        <f aca="false">AB215-(MAX(Draws!Q194-Line_cap,0)+MAX(Draws!AC194-Line_cap,0))</f>
        <v>0</v>
      </c>
      <c r="AD215" s="18" t="n">
        <f aca="false">AC215-(MAX(Draws!R194-Line_cap,0)+MAX(Draws!AD194-Line_cap,0))</f>
        <v>0</v>
      </c>
      <c r="AE215" s="18" t="n">
        <f aca="false">AD215-(MAX(Draws!S194-Line_cap,0)+MAX(Draws!AE194-Line_cap,0))</f>
        <v>0</v>
      </c>
      <c r="AF215" s="18" t="n">
        <f aca="false">AE215-(MAX(Draws!T194-Line_cap,0)+MAX(Draws!AF194-Line_cap,0))</f>
        <v>0</v>
      </c>
      <c r="AG215" s="18" t="n">
        <f aca="false">AF215-(MAX(Draws!U194-Line_cap,0)+MAX(Draws!AG194-Line_cap,0))</f>
        <v>0</v>
      </c>
      <c r="AH215" s="18" t="n">
        <f aca="false">AG215-(MAX(Draws!V194-Line_cap,0)+MAX(Draws!AH194-Line_cap,0))</f>
        <v>0</v>
      </c>
      <c r="AI215" s="18" t="n">
        <f aca="false">AH215-(MAX(Draws!W194-Line_cap,0)+MAX(Draws!AI194-Line_cap,0))</f>
        <v>0</v>
      </c>
      <c r="AJ215" s="18" t="n">
        <f aca="false">AI215-(MAX(Draws!X194-Line_cap,0)+MAX(Draws!AJ194-Line_cap,0))</f>
        <v>0</v>
      </c>
      <c r="AK215" s="18" t="n">
        <f aca="false">AJ215-(MAX(Draws!Y194-Line_cap,0)+MAX(Draws!AK194-Line_cap,0))</f>
        <v>0</v>
      </c>
      <c r="AL215" s="18" t="n">
        <f aca="false">SUMPRODUCT(MIN($B$22:$M$22+B215:M215+N215:Y215))</f>
        <v>361.044470129469</v>
      </c>
      <c r="AM215" s="18" t="n">
        <f aca="false">SUMPRODUCT(MIN($B$22:$M$22+B215:M215))</f>
        <v>361.044470129469</v>
      </c>
      <c r="AN215" s="18" t="n">
        <f aca="false">SUMPRODUCT(MIN($B$22:$M$22+N215:Y215))</f>
        <v>481.950382357786</v>
      </c>
      <c r="AO215" s="18" t="n">
        <f aca="false">SUMPRODUCT(MIN($B$22:$M$22+B215:M215+Z215:AK215))</f>
        <v>361.044470129469</v>
      </c>
      <c r="AP215" s="18" t="n">
        <f aca="false">SUMPRODUCT(MIN($B$23:$M$23+B215:M215+N215:Y215))</f>
        <v>409.330118679896</v>
      </c>
      <c r="AQ215" s="18" t="n">
        <f aca="false">SUMPRODUCT(MIN($B$23:$M$23+B215:M215+Z215:AK215))</f>
        <v>409.330118679896</v>
      </c>
      <c r="AR215" s="13" t="n">
        <f aca="false">IF(Y215&lt;0,1,0)</f>
        <v>0</v>
      </c>
    </row>
    <row r="216" customFormat="false" ht="15" hidden="false" customHeight="false" outlineLevel="0" collapsed="false">
      <c r="A216" s="13" t="n">
        <v>191</v>
      </c>
      <c r="B216" s="18" t="n">
        <f aca="false">Shock_sd*Draws!B195</f>
        <v>65.2274183333033</v>
      </c>
      <c r="C216" s="18" t="n">
        <f aca="false">Persist_a*B216+Shock_sd*Draws!C195</f>
        <v>89.6675937520716</v>
      </c>
      <c r="D216" s="18" t="n">
        <f aca="false">Persist_a*C216+Shock_sd*Draws!D195</f>
        <v>-33.3780400851125</v>
      </c>
      <c r="E216" s="18" t="n">
        <f aca="false">Persist_a*D216+Shock_sd*Draws!E195</f>
        <v>-74.0941455406141</v>
      </c>
      <c r="F216" s="18" t="n">
        <f aca="false">Persist_a*E216+Shock_sd*Draws!F195</f>
        <v>-56.5904404657972</v>
      </c>
      <c r="G216" s="18" t="n">
        <f aca="false">Persist_a*F216+Shock_sd*Draws!G195</f>
        <v>-74.3270239728175</v>
      </c>
      <c r="H216" s="18" t="n">
        <f aca="false">Persist_a*G216+Shock_sd*Draws!H195</f>
        <v>-97.112780649476</v>
      </c>
      <c r="I216" s="18" t="n">
        <f aca="false">Persist_a*H216+Shock_sd*Draws!I195</f>
        <v>-80.6091916116294</v>
      </c>
      <c r="J216" s="18" t="n">
        <f aca="false">Persist_a*I216+Shock_sd*Draws!J195</f>
        <v>-165.107942531912</v>
      </c>
      <c r="K216" s="18" t="n">
        <f aca="false">Persist_a*J216+Shock_sd*Draws!K195</f>
        <v>-154.942975466574</v>
      </c>
      <c r="L216" s="18" t="n">
        <f aca="false">Persist_a*K216+Shock_sd*Draws!L195</f>
        <v>-72.3770312018141</v>
      </c>
      <c r="M216" s="18" t="n">
        <f aca="false">Persist_a*L216+Shock_sd*Draws!M195</f>
        <v>-81.8103389532352</v>
      </c>
      <c r="N216" s="18" t="n">
        <f aca="false">0-(Draws!N195+Draws!Z195)</f>
        <v>0</v>
      </c>
      <c r="O216" s="18" t="n">
        <f aca="false">N216-(Draws!O195+Draws!AA195)</f>
        <v>0</v>
      </c>
      <c r="P216" s="18" t="n">
        <f aca="false">O216-(Draws!P195+Draws!AB195)</f>
        <v>0</v>
      </c>
      <c r="Q216" s="18" t="n">
        <f aca="false">P216-(Draws!Q195+Draws!AC195)</f>
        <v>0</v>
      </c>
      <c r="R216" s="18" t="n">
        <f aca="false">Q216-(Draws!R195+Draws!AD195)</f>
        <v>0</v>
      </c>
      <c r="S216" s="18" t="n">
        <f aca="false">R216-(Draws!S195+Draws!AE195)</f>
        <v>0</v>
      </c>
      <c r="T216" s="18" t="n">
        <f aca="false">S216-(Draws!T195+Draws!AF195)</f>
        <v>0</v>
      </c>
      <c r="U216" s="18" t="n">
        <f aca="false">T216-(Draws!U195+Draws!AG195)</f>
        <v>0</v>
      </c>
      <c r="V216" s="18" t="n">
        <f aca="false">U216-(Draws!V195+Draws!AH195)</f>
        <v>0</v>
      </c>
      <c r="W216" s="18" t="n">
        <f aca="false">V216-(Draws!W195+Draws!AI195)</f>
        <v>0</v>
      </c>
      <c r="X216" s="18" t="n">
        <f aca="false">W216-(Draws!X195+Draws!AJ195)</f>
        <v>0</v>
      </c>
      <c r="Y216" s="18" t="n">
        <f aca="false">X216-(Draws!Y195+Draws!AK195)</f>
        <v>0</v>
      </c>
      <c r="Z216" s="18" t="n">
        <f aca="false">0-(MAX(Draws!N195-Line_cap,0)+MAX(Draws!Z195-Line_cap,0))</f>
        <v>0</v>
      </c>
      <c r="AA216" s="18" t="n">
        <f aca="false">Z216-(MAX(Draws!O195-Line_cap,0)+MAX(Draws!AA195-Line_cap,0))</f>
        <v>0</v>
      </c>
      <c r="AB216" s="18" t="n">
        <f aca="false">AA216-(MAX(Draws!P195-Line_cap,0)+MAX(Draws!AB195-Line_cap,0))</f>
        <v>0</v>
      </c>
      <c r="AC216" s="18" t="n">
        <f aca="false">AB216-(MAX(Draws!Q195-Line_cap,0)+MAX(Draws!AC195-Line_cap,0))</f>
        <v>0</v>
      </c>
      <c r="AD216" s="18" t="n">
        <f aca="false">AC216-(MAX(Draws!R195-Line_cap,0)+MAX(Draws!AD195-Line_cap,0))</f>
        <v>0</v>
      </c>
      <c r="AE216" s="18" t="n">
        <f aca="false">AD216-(MAX(Draws!S195-Line_cap,0)+MAX(Draws!AE195-Line_cap,0))</f>
        <v>0</v>
      </c>
      <c r="AF216" s="18" t="n">
        <f aca="false">AE216-(MAX(Draws!T195-Line_cap,0)+MAX(Draws!AF195-Line_cap,0))</f>
        <v>0</v>
      </c>
      <c r="AG216" s="18" t="n">
        <f aca="false">AF216-(MAX(Draws!U195-Line_cap,0)+MAX(Draws!AG195-Line_cap,0))</f>
        <v>0</v>
      </c>
      <c r="AH216" s="18" t="n">
        <f aca="false">AG216-(MAX(Draws!V195-Line_cap,0)+MAX(Draws!AH195-Line_cap,0))</f>
        <v>0</v>
      </c>
      <c r="AI216" s="18" t="n">
        <f aca="false">AH216-(MAX(Draws!W195-Line_cap,0)+MAX(Draws!AI195-Line_cap,0))</f>
        <v>0</v>
      </c>
      <c r="AJ216" s="18" t="n">
        <f aca="false">AI216-(MAX(Draws!X195-Line_cap,0)+MAX(Draws!AJ195-Line_cap,0))</f>
        <v>0</v>
      </c>
      <c r="AK216" s="18" t="n">
        <f aca="false">AJ216-(MAX(Draws!Y195-Line_cap,0)+MAX(Draws!AK195-Line_cap,0))</f>
        <v>0</v>
      </c>
      <c r="AL216" s="18" t="n">
        <f aca="false">SUMPRODUCT(MIN($B$22:$M$22+B216:M216+N216:Y216))</f>
        <v>323.089838885484</v>
      </c>
      <c r="AM216" s="18" t="n">
        <f aca="false">SUMPRODUCT(MIN($B$22:$M$22+B216:M216))</f>
        <v>323.089838885484</v>
      </c>
      <c r="AN216" s="18" t="n">
        <f aca="false">SUMPRODUCT(MIN($B$22:$M$22+N216:Y216))</f>
        <v>481.950382357786</v>
      </c>
      <c r="AO216" s="18" t="n">
        <f aca="false">SUMPRODUCT(MIN($B$22:$M$22+B216:M216+Z216:AK216))</f>
        <v>323.089838885484</v>
      </c>
      <c r="AP216" s="18" t="n">
        <f aca="false">SUMPRODUCT(MIN($B$23:$M$23+B216:M216+N216:Y216))</f>
        <v>372.333166049705</v>
      </c>
      <c r="AQ216" s="18" t="n">
        <f aca="false">SUMPRODUCT(MIN($B$23:$M$23+B216:M216+Z216:AK216))</f>
        <v>372.333166049705</v>
      </c>
      <c r="AR216" s="13" t="n">
        <f aca="false">IF(Y216&lt;0,1,0)</f>
        <v>0</v>
      </c>
    </row>
    <row r="217" customFormat="false" ht="15" hidden="false" customHeight="false" outlineLevel="0" collapsed="false">
      <c r="A217" s="13" t="n">
        <v>192</v>
      </c>
      <c r="B217" s="18" t="n">
        <f aca="false">Shock_sd*Draws!B196</f>
        <v>76.0849891482405</v>
      </c>
      <c r="C217" s="18" t="n">
        <f aca="false">Persist_a*B217+Shock_sd*Draws!C196</f>
        <v>57.1793417841655</v>
      </c>
      <c r="D217" s="18" t="n">
        <f aca="false">Persist_a*C217+Shock_sd*Draws!D196</f>
        <v>49.0840035628943</v>
      </c>
      <c r="E217" s="18" t="n">
        <f aca="false">Persist_a*D217+Shock_sd*Draws!E196</f>
        <v>49.9973156669065</v>
      </c>
      <c r="F217" s="18" t="n">
        <f aca="false">Persist_a*E217+Shock_sd*Draws!F196</f>
        <v>65.2178039096133</v>
      </c>
      <c r="G217" s="18" t="n">
        <f aca="false">Persist_a*F217+Shock_sd*Draws!G196</f>
        <v>70.6108250368316</v>
      </c>
      <c r="H217" s="18" t="n">
        <f aca="false">Persist_a*G217+Shock_sd*Draws!H196</f>
        <v>-44.5264268093949</v>
      </c>
      <c r="I217" s="18" t="n">
        <f aca="false">Persist_a*H217+Shock_sd*Draws!I196</f>
        <v>-39.1097801435565</v>
      </c>
      <c r="J217" s="18" t="n">
        <f aca="false">Persist_a*I217+Shock_sd*Draws!J196</f>
        <v>-32.5878618239466</v>
      </c>
      <c r="K217" s="18" t="n">
        <f aca="false">Persist_a*J217+Shock_sd*Draws!K196</f>
        <v>-29.9172198410403</v>
      </c>
      <c r="L217" s="18" t="n">
        <f aca="false">Persist_a*K217+Shock_sd*Draws!L196</f>
        <v>-158.164431583628</v>
      </c>
      <c r="M217" s="18" t="n">
        <f aca="false">Persist_a*L217+Shock_sd*Draws!M196</f>
        <v>-108.655157740456</v>
      </c>
      <c r="N217" s="18" t="n">
        <f aca="false">0-(Draws!N196+Draws!Z196)</f>
        <v>0</v>
      </c>
      <c r="O217" s="18" t="n">
        <f aca="false">N217-(Draws!O196+Draws!AA196)</f>
        <v>0</v>
      </c>
      <c r="P217" s="18" t="n">
        <f aca="false">O217-(Draws!P196+Draws!AB196)</f>
        <v>0</v>
      </c>
      <c r="Q217" s="18" t="n">
        <f aca="false">P217-(Draws!Q196+Draws!AC196)</f>
        <v>0</v>
      </c>
      <c r="R217" s="18" t="n">
        <f aca="false">Q217-(Draws!R196+Draws!AD196)</f>
        <v>0</v>
      </c>
      <c r="S217" s="18" t="n">
        <f aca="false">R217-(Draws!S196+Draws!AE196)</f>
        <v>0</v>
      </c>
      <c r="T217" s="18" t="n">
        <f aca="false">S217-(Draws!T196+Draws!AF196)</f>
        <v>0</v>
      </c>
      <c r="U217" s="18" t="n">
        <f aca="false">T217-(Draws!U196+Draws!AG196)</f>
        <v>0</v>
      </c>
      <c r="V217" s="18" t="n">
        <f aca="false">U217-(Draws!V196+Draws!AH196)</f>
        <v>0</v>
      </c>
      <c r="W217" s="18" t="n">
        <f aca="false">V217-(Draws!W196+Draws!AI196)</f>
        <v>0</v>
      </c>
      <c r="X217" s="18" t="n">
        <f aca="false">W217-(Draws!X196+Draws!AJ196)</f>
        <v>0</v>
      </c>
      <c r="Y217" s="18" t="n">
        <f aca="false">X217-(Draws!Y196+Draws!AK196)</f>
        <v>0</v>
      </c>
      <c r="Z217" s="18" t="n">
        <f aca="false">0-(MAX(Draws!N196-Line_cap,0)+MAX(Draws!Z196-Line_cap,0))</f>
        <v>0</v>
      </c>
      <c r="AA217" s="18" t="n">
        <f aca="false">Z217-(MAX(Draws!O196-Line_cap,0)+MAX(Draws!AA196-Line_cap,0))</f>
        <v>0</v>
      </c>
      <c r="AB217" s="18" t="n">
        <f aca="false">AA217-(MAX(Draws!P196-Line_cap,0)+MAX(Draws!AB196-Line_cap,0))</f>
        <v>0</v>
      </c>
      <c r="AC217" s="18" t="n">
        <f aca="false">AB217-(MAX(Draws!Q196-Line_cap,0)+MAX(Draws!AC196-Line_cap,0))</f>
        <v>0</v>
      </c>
      <c r="AD217" s="18" t="n">
        <f aca="false">AC217-(MAX(Draws!R196-Line_cap,0)+MAX(Draws!AD196-Line_cap,0))</f>
        <v>0</v>
      </c>
      <c r="AE217" s="18" t="n">
        <f aca="false">AD217-(MAX(Draws!S196-Line_cap,0)+MAX(Draws!AE196-Line_cap,0))</f>
        <v>0</v>
      </c>
      <c r="AF217" s="18" t="n">
        <f aca="false">AE217-(MAX(Draws!T196-Line_cap,0)+MAX(Draws!AF196-Line_cap,0))</f>
        <v>0</v>
      </c>
      <c r="AG217" s="18" t="n">
        <f aca="false">AF217-(MAX(Draws!U196-Line_cap,0)+MAX(Draws!AG196-Line_cap,0))</f>
        <v>0</v>
      </c>
      <c r="AH217" s="18" t="n">
        <f aca="false">AG217-(MAX(Draws!V196-Line_cap,0)+MAX(Draws!AH196-Line_cap,0))</f>
        <v>0</v>
      </c>
      <c r="AI217" s="18" t="n">
        <f aca="false">AH217-(MAX(Draws!W196-Line_cap,0)+MAX(Draws!AI196-Line_cap,0))</f>
        <v>0</v>
      </c>
      <c r="AJ217" s="18" t="n">
        <f aca="false">AI217-(MAX(Draws!X196-Line_cap,0)+MAX(Draws!AJ196-Line_cap,0))</f>
        <v>0</v>
      </c>
      <c r="AK217" s="18" t="n">
        <f aca="false">AJ217-(MAX(Draws!Y196-Line_cap,0)+MAX(Draws!AK196-Line_cap,0))</f>
        <v>0</v>
      </c>
      <c r="AL217" s="18" t="n">
        <f aca="false">SUMPRODUCT(MIN($B$22:$M$22+B217:M217+N217:Y217))</f>
        <v>343.763515980753</v>
      </c>
      <c r="AM217" s="18" t="n">
        <f aca="false">SUMPRODUCT(MIN($B$22:$M$22+B217:M217))</f>
        <v>343.763515980753</v>
      </c>
      <c r="AN217" s="18" t="n">
        <f aca="false">SUMPRODUCT(MIN($B$22:$M$22+N217:Y217))</f>
        <v>481.950382357786</v>
      </c>
      <c r="AO217" s="18" t="n">
        <f aca="false">SUMPRODUCT(MIN($B$22:$M$22+B217:M217+Z217:AK217))</f>
        <v>343.763515980753</v>
      </c>
      <c r="AP217" s="18" t="n">
        <f aca="false">SUMPRODUCT(MIN($B$23:$M$23+B217:M217+N217:Y217))</f>
        <v>390.636644794297</v>
      </c>
      <c r="AQ217" s="18" t="n">
        <f aca="false">SUMPRODUCT(MIN($B$23:$M$23+B217:M217+Z217:AK217))</f>
        <v>390.636644794297</v>
      </c>
      <c r="AR217" s="13" t="n">
        <f aca="false">IF(Y217&lt;0,1,0)</f>
        <v>0</v>
      </c>
    </row>
    <row r="218" customFormat="false" ht="15" hidden="false" customHeight="false" outlineLevel="0" collapsed="false">
      <c r="A218" s="13" t="n">
        <v>193</v>
      </c>
      <c r="B218" s="18" t="n">
        <f aca="false">Shock_sd*Draws!B197</f>
        <v>95.2826137348881</v>
      </c>
      <c r="C218" s="18" t="n">
        <f aca="false">Persist_a*B218+Shock_sd*Draws!C197</f>
        <v>83.6299160233675</v>
      </c>
      <c r="D218" s="18" t="n">
        <f aca="false">Persist_a*C218+Shock_sd*Draws!D197</f>
        <v>74.8835291142939</v>
      </c>
      <c r="E218" s="18" t="n">
        <f aca="false">Persist_a*D218+Shock_sd*Draws!E197</f>
        <v>48.7173946695202</v>
      </c>
      <c r="F218" s="18" t="n">
        <f aca="false">Persist_a*E218+Shock_sd*Draws!F197</f>
        <v>-19.3973777401065</v>
      </c>
      <c r="G218" s="18" t="n">
        <f aca="false">Persist_a*F218+Shock_sd*Draws!G197</f>
        <v>-29.1984712729562</v>
      </c>
      <c r="H218" s="18" t="n">
        <f aca="false">Persist_a*G218+Shock_sd*Draws!H197</f>
        <v>-3.44547831865475</v>
      </c>
      <c r="I218" s="18" t="n">
        <f aca="false">Persist_a*H218+Shock_sd*Draws!I197</f>
        <v>86.9433747341156</v>
      </c>
      <c r="J218" s="18" t="n">
        <f aca="false">Persist_a*I218+Shock_sd*Draws!J197</f>
        <v>35.2259821883053</v>
      </c>
      <c r="K218" s="18" t="n">
        <f aca="false">Persist_a*J218+Shock_sd*Draws!K197</f>
        <v>-9.62605525048923</v>
      </c>
      <c r="L218" s="18" t="n">
        <f aca="false">Persist_a*K218+Shock_sd*Draws!L197</f>
        <v>-74.0850288076333</v>
      </c>
      <c r="M218" s="18" t="n">
        <f aca="false">Persist_a*L218+Shock_sd*Draws!M197</f>
        <v>-54.4191789145429</v>
      </c>
      <c r="N218" s="18" t="n">
        <f aca="false">0-(Draws!N197+Draws!Z197)</f>
        <v>0</v>
      </c>
      <c r="O218" s="18" t="n">
        <f aca="false">N218-(Draws!O197+Draws!AA197)</f>
        <v>0</v>
      </c>
      <c r="P218" s="18" t="n">
        <f aca="false">O218-(Draws!P197+Draws!AB197)</f>
        <v>0</v>
      </c>
      <c r="Q218" s="18" t="n">
        <f aca="false">P218-(Draws!Q197+Draws!AC197)</f>
        <v>0</v>
      </c>
      <c r="R218" s="18" t="n">
        <f aca="false">Q218-(Draws!R197+Draws!AD197)</f>
        <v>0</v>
      </c>
      <c r="S218" s="18" t="n">
        <f aca="false">R218-(Draws!S197+Draws!AE197)</f>
        <v>0</v>
      </c>
      <c r="T218" s="18" t="n">
        <f aca="false">S218-(Draws!T197+Draws!AF197)</f>
        <v>0</v>
      </c>
      <c r="U218" s="18" t="n">
        <f aca="false">T218-(Draws!U197+Draws!AG197)</f>
        <v>-56.1003159777096</v>
      </c>
      <c r="V218" s="18" t="n">
        <f aca="false">U218-(Draws!V197+Draws!AH197)</f>
        <v>-56.1003159777096</v>
      </c>
      <c r="W218" s="18" t="n">
        <f aca="false">V218-(Draws!W197+Draws!AI197)</f>
        <v>-56.1003159777096</v>
      </c>
      <c r="X218" s="18" t="n">
        <f aca="false">W218-(Draws!X197+Draws!AJ197)</f>
        <v>-56.1003159777096</v>
      </c>
      <c r="Y218" s="18" t="n">
        <f aca="false">X218-(Draws!Y197+Draws!AK197)</f>
        <v>-56.1003159777096</v>
      </c>
      <c r="Z218" s="18" t="n">
        <f aca="false">0-(MAX(Draws!N197-Line_cap,0)+MAX(Draws!Z197-Line_cap,0))</f>
        <v>0</v>
      </c>
      <c r="AA218" s="18" t="n">
        <f aca="false">Z218-(MAX(Draws!O197-Line_cap,0)+MAX(Draws!AA197-Line_cap,0))</f>
        <v>0</v>
      </c>
      <c r="AB218" s="18" t="n">
        <f aca="false">AA218-(MAX(Draws!P197-Line_cap,0)+MAX(Draws!AB197-Line_cap,0))</f>
        <v>0</v>
      </c>
      <c r="AC218" s="18" t="n">
        <f aca="false">AB218-(MAX(Draws!Q197-Line_cap,0)+MAX(Draws!AC197-Line_cap,0))</f>
        <v>0</v>
      </c>
      <c r="AD218" s="18" t="n">
        <f aca="false">AC218-(MAX(Draws!R197-Line_cap,0)+MAX(Draws!AD197-Line_cap,0))</f>
        <v>0</v>
      </c>
      <c r="AE218" s="18" t="n">
        <f aca="false">AD218-(MAX(Draws!S197-Line_cap,0)+MAX(Draws!AE197-Line_cap,0))</f>
        <v>0</v>
      </c>
      <c r="AF218" s="18" t="n">
        <f aca="false">AE218-(MAX(Draws!T197-Line_cap,0)+MAX(Draws!AF197-Line_cap,0))</f>
        <v>0</v>
      </c>
      <c r="AG218" s="18" t="n">
        <f aca="false">AF218-(MAX(Draws!U197-Line_cap,0)+MAX(Draws!AG197-Line_cap,0))</f>
        <v>0</v>
      </c>
      <c r="AH218" s="18" t="n">
        <f aca="false">AG218-(MAX(Draws!V197-Line_cap,0)+MAX(Draws!AH197-Line_cap,0))</f>
        <v>0</v>
      </c>
      <c r="AI218" s="18" t="n">
        <f aca="false">AH218-(MAX(Draws!W197-Line_cap,0)+MAX(Draws!AI197-Line_cap,0))</f>
        <v>0</v>
      </c>
      <c r="AJ218" s="18" t="n">
        <f aca="false">AI218-(MAX(Draws!X197-Line_cap,0)+MAX(Draws!AJ197-Line_cap,0))</f>
        <v>0</v>
      </c>
      <c r="AK218" s="18" t="n">
        <f aca="false">AJ218-(MAX(Draws!Y197-Line_cap,0)+MAX(Draws!AK197-Line_cap,0))</f>
        <v>0</v>
      </c>
      <c r="AL218" s="18" t="n">
        <f aca="false">SUMPRODUCT(MIN($B$22:$M$22+B218:M218+N218:Y218))</f>
        <v>371.742602779038</v>
      </c>
      <c r="AM218" s="18" t="n">
        <f aca="false">SUMPRODUCT(MIN($B$22:$M$22+B218:M218))</f>
        <v>427.842918756748</v>
      </c>
      <c r="AN218" s="18" t="n">
        <f aca="false">SUMPRODUCT(MIN($B$22:$M$22+N218:Y218))</f>
        <v>427.75373742021</v>
      </c>
      <c r="AO218" s="18" t="n">
        <f aca="false">SUMPRODUCT(MIN($B$22:$M$22+B218:M218+Z218:AK218))</f>
        <v>427.842918756748</v>
      </c>
      <c r="AP218" s="18" t="n">
        <f aca="false">SUMPRODUCT(MIN($B$23:$M$23+B218:M218+N218:Y218))</f>
        <v>418.615731592583</v>
      </c>
      <c r="AQ218" s="18" t="n">
        <f aca="false">SUMPRODUCT(MIN($B$23:$M$23+B218:M218+Z218:AK218))</f>
        <v>474.716047570292</v>
      </c>
      <c r="AR218" s="13" t="n">
        <f aca="false">IF(Y218&lt;0,1,0)</f>
        <v>1</v>
      </c>
    </row>
    <row r="219" customFormat="false" ht="15" hidden="false" customHeight="false" outlineLevel="0" collapsed="false">
      <c r="A219" s="13" t="n">
        <v>194</v>
      </c>
      <c r="B219" s="18" t="n">
        <f aca="false">Shock_sd*Draws!B198</f>
        <v>74.6640327577461</v>
      </c>
      <c r="C219" s="18" t="n">
        <f aca="false">Persist_a*B219+Shock_sd*Draws!C198</f>
        <v>-4.44454223818276</v>
      </c>
      <c r="D219" s="18" t="n">
        <f aca="false">Persist_a*C219+Shock_sd*Draws!D198</f>
        <v>39.1234798600982</v>
      </c>
      <c r="E219" s="18" t="n">
        <f aca="false">Persist_a*D219+Shock_sd*Draws!E198</f>
        <v>48.2497342708295</v>
      </c>
      <c r="F219" s="18" t="n">
        <f aca="false">Persist_a*E219+Shock_sd*Draws!F198</f>
        <v>-35.2876316465289</v>
      </c>
      <c r="G219" s="18" t="n">
        <f aca="false">Persist_a*F219+Shock_sd*Draws!G198</f>
        <v>-29.386495142132</v>
      </c>
      <c r="H219" s="18" t="n">
        <f aca="false">Persist_a*G219+Shock_sd*Draws!H198</f>
        <v>57.43271865059</v>
      </c>
      <c r="I219" s="18" t="n">
        <f aca="false">Persist_a*H219+Shock_sd*Draws!I198</f>
        <v>30.4234186919782</v>
      </c>
      <c r="J219" s="18" t="n">
        <f aca="false">Persist_a*I219+Shock_sd*Draws!J198</f>
        <v>38.7500195890422</v>
      </c>
      <c r="K219" s="18" t="n">
        <f aca="false">Persist_a*J219+Shock_sd*Draws!K198</f>
        <v>-55.7861337759234</v>
      </c>
      <c r="L219" s="18" t="n">
        <f aca="false">Persist_a*K219+Shock_sd*Draws!L198</f>
        <v>-4.54384564826504</v>
      </c>
      <c r="M219" s="18" t="n">
        <f aca="false">Persist_a*L219+Shock_sd*Draws!M198</f>
        <v>85.9140339082004</v>
      </c>
      <c r="N219" s="18" t="n">
        <f aca="false">0-(Draws!N198+Draws!Z198)</f>
        <v>0</v>
      </c>
      <c r="O219" s="18" t="n">
        <f aca="false">N219-(Draws!O198+Draws!AA198)</f>
        <v>0</v>
      </c>
      <c r="P219" s="18" t="n">
        <f aca="false">O219-(Draws!P198+Draws!AB198)</f>
        <v>0</v>
      </c>
      <c r="Q219" s="18" t="n">
        <f aca="false">P219-(Draws!Q198+Draws!AC198)</f>
        <v>0</v>
      </c>
      <c r="R219" s="18" t="n">
        <f aca="false">Q219-(Draws!R198+Draws!AD198)</f>
        <v>0</v>
      </c>
      <c r="S219" s="18" t="n">
        <f aca="false">R219-(Draws!S198+Draws!AE198)</f>
        <v>0</v>
      </c>
      <c r="T219" s="18" t="n">
        <f aca="false">S219-(Draws!T198+Draws!AF198)</f>
        <v>0</v>
      </c>
      <c r="U219" s="18" t="n">
        <f aca="false">T219-(Draws!U198+Draws!AG198)</f>
        <v>0</v>
      </c>
      <c r="V219" s="18" t="n">
        <f aca="false">U219-(Draws!V198+Draws!AH198)</f>
        <v>0</v>
      </c>
      <c r="W219" s="18" t="n">
        <f aca="false">V219-(Draws!W198+Draws!AI198)</f>
        <v>0</v>
      </c>
      <c r="X219" s="18" t="n">
        <f aca="false">W219-(Draws!X198+Draws!AJ198)</f>
        <v>0</v>
      </c>
      <c r="Y219" s="18" t="n">
        <f aca="false">X219-(Draws!Y198+Draws!AK198)</f>
        <v>0</v>
      </c>
      <c r="Z219" s="18" t="n">
        <f aca="false">0-(MAX(Draws!N198-Line_cap,0)+MAX(Draws!Z198-Line_cap,0))</f>
        <v>0</v>
      </c>
      <c r="AA219" s="18" t="n">
        <f aca="false">Z219-(MAX(Draws!O198-Line_cap,0)+MAX(Draws!AA198-Line_cap,0))</f>
        <v>0</v>
      </c>
      <c r="AB219" s="18" t="n">
        <f aca="false">AA219-(MAX(Draws!P198-Line_cap,0)+MAX(Draws!AB198-Line_cap,0))</f>
        <v>0</v>
      </c>
      <c r="AC219" s="18" t="n">
        <f aca="false">AB219-(MAX(Draws!Q198-Line_cap,0)+MAX(Draws!AC198-Line_cap,0))</f>
        <v>0</v>
      </c>
      <c r="AD219" s="18" t="n">
        <f aca="false">AC219-(MAX(Draws!R198-Line_cap,0)+MAX(Draws!AD198-Line_cap,0))</f>
        <v>0</v>
      </c>
      <c r="AE219" s="18" t="n">
        <f aca="false">AD219-(MAX(Draws!S198-Line_cap,0)+MAX(Draws!AE198-Line_cap,0))</f>
        <v>0</v>
      </c>
      <c r="AF219" s="18" t="n">
        <f aca="false">AE219-(MAX(Draws!T198-Line_cap,0)+MAX(Draws!AF198-Line_cap,0))</f>
        <v>0</v>
      </c>
      <c r="AG219" s="18" t="n">
        <f aca="false">AF219-(MAX(Draws!U198-Line_cap,0)+MAX(Draws!AG198-Line_cap,0))</f>
        <v>0</v>
      </c>
      <c r="AH219" s="18" t="n">
        <f aca="false">AG219-(MAX(Draws!V198-Line_cap,0)+MAX(Draws!AH198-Line_cap,0))</f>
        <v>0</v>
      </c>
      <c r="AI219" s="18" t="n">
        <f aca="false">AH219-(MAX(Draws!W198-Line_cap,0)+MAX(Draws!AI198-Line_cap,0))</f>
        <v>0</v>
      </c>
      <c r="AJ219" s="18" t="n">
        <f aca="false">AI219-(MAX(Draws!X198-Line_cap,0)+MAX(Draws!AJ198-Line_cap,0))</f>
        <v>0</v>
      </c>
      <c r="AK219" s="18" t="n">
        <f aca="false">AJ219-(MAX(Draws!Y198-Line_cap,0)+MAX(Draws!AK198-Line_cap,0))</f>
        <v>0</v>
      </c>
      <c r="AL219" s="18" t="n">
        <f aca="false">SUMPRODUCT(MIN($B$22:$M$22+B219:M219+N219:Y219))</f>
        <v>438.599562033501</v>
      </c>
      <c r="AM219" s="18" t="n">
        <f aca="false">SUMPRODUCT(MIN($B$22:$M$22+B219:M219))</f>
        <v>438.599562033501</v>
      </c>
      <c r="AN219" s="18" t="n">
        <f aca="false">SUMPRODUCT(MIN($B$22:$M$22+N219:Y219))</f>
        <v>481.950382357786</v>
      </c>
      <c r="AO219" s="18" t="n">
        <f aca="false">SUMPRODUCT(MIN($B$22:$M$22+B219:M219+Z219:AK219))</f>
        <v>438.599562033501</v>
      </c>
      <c r="AP219" s="18" t="n">
        <f aca="false">SUMPRODUCT(MIN($B$23:$M$23+B219:M219+N219:Y219))</f>
        <v>486.885210583928</v>
      </c>
      <c r="AQ219" s="18" t="n">
        <f aca="false">SUMPRODUCT(MIN($B$23:$M$23+B219:M219+Z219:AK219))</f>
        <v>486.885210583928</v>
      </c>
      <c r="AR219" s="13" t="n">
        <f aca="false">IF(Y219&lt;0,1,0)</f>
        <v>0</v>
      </c>
    </row>
    <row r="220" customFormat="false" ht="15" hidden="false" customHeight="false" outlineLevel="0" collapsed="false">
      <c r="A220" s="13" t="n">
        <v>195</v>
      </c>
      <c r="B220" s="18" t="n">
        <f aca="false">Shock_sd*Draws!B199</f>
        <v>-22.9965816657428</v>
      </c>
      <c r="C220" s="18" t="n">
        <f aca="false">Persist_a*B220+Shock_sd*Draws!C199</f>
        <v>24.3106713166845</v>
      </c>
      <c r="D220" s="18" t="n">
        <f aca="false">Persist_a*C220+Shock_sd*Draws!D199</f>
        <v>-69.9178562504392</v>
      </c>
      <c r="E220" s="18" t="n">
        <f aca="false">Persist_a*D220+Shock_sd*Draws!E199</f>
        <v>-25.8266484234858</v>
      </c>
      <c r="F220" s="18" t="n">
        <f aca="false">Persist_a*E220+Shock_sd*Draws!F199</f>
        <v>50.1450186031652</v>
      </c>
      <c r="G220" s="18" t="n">
        <f aca="false">Persist_a*F220+Shock_sd*Draws!G199</f>
        <v>10.675888587629</v>
      </c>
      <c r="H220" s="18" t="n">
        <f aca="false">Persist_a*G220+Shock_sd*Draws!H199</f>
        <v>1.46190983234274</v>
      </c>
      <c r="I220" s="18" t="n">
        <f aca="false">Persist_a*H220+Shock_sd*Draws!I199</f>
        <v>90.9331387846736</v>
      </c>
      <c r="J220" s="18" t="n">
        <f aca="false">Persist_a*I220+Shock_sd*Draws!J199</f>
        <v>-71.9137082305597</v>
      </c>
      <c r="K220" s="18" t="n">
        <f aca="false">Persist_a*J220+Shock_sd*Draws!K199</f>
        <v>-104.97168337975</v>
      </c>
      <c r="L220" s="18" t="n">
        <f aca="false">Persist_a*K220+Shock_sd*Draws!L199</f>
        <v>-83.380118530996</v>
      </c>
      <c r="M220" s="18" t="n">
        <f aca="false">Persist_a*L220+Shock_sd*Draws!M199</f>
        <v>-10.9910686623219</v>
      </c>
      <c r="N220" s="18" t="n">
        <f aca="false">0-(Draws!N199+Draws!Z199)</f>
        <v>0</v>
      </c>
      <c r="O220" s="18" t="n">
        <f aca="false">N220-(Draws!O199+Draws!AA199)</f>
        <v>0</v>
      </c>
      <c r="P220" s="18" t="n">
        <f aca="false">O220-(Draws!P199+Draws!AB199)</f>
        <v>0</v>
      </c>
      <c r="Q220" s="18" t="n">
        <f aca="false">P220-(Draws!Q199+Draws!AC199)</f>
        <v>0</v>
      </c>
      <c r="R220" s="18" t="n">
        <f aca="false">Q220-(Draws!R199+Draws!AD199)</f>
        <v>0</v>
      </c>
      <c r="S220" s="18" t="n">
        <f aca="false">R220-(Draws!S199+Draws!AE199)</f>
        <v>0</v>
      </c>
      <c r="T220" s="18" t="n">
        <f aca="false">S220-(Draws!T199+Draws!AF199)</f>
        <v>0</v>
      </c>
      <c r="U220" s="18" t="n">
        <f aca="false">T220-(Draws!U199+Draws!AG199)</f>
        <v>0</v>
      </c>
      <c r="V220" s="18" t="n">
        <f aca="false">U220-(Draws!V199+Draws!AH199)</f>
        <v>0</v>
      </c>
      <c r="W220" s="18" t="n">
        <f aca="false">V220-(Draws!W199+Draws!AI199)</f>
        <v>0</v>
      </c>
      <c r="X220" s="18" t="n">
        <f aca="false">W220-(Draws!X199+Draws!AJ199)</f>
        <v>0</v>
      </c>
      <c r="Y220" s="18" t="n">
        <f aca="false">X220-(Draws!Y199+Draws!AK199)</f>
        <v>0</v>
      </c>
      <c r="Z220" s="18" t="n">
        <f aca="false">0-(MAX(Draws!N199-Line_cap,0)+MAX(Draws!Z199-Line_cap,0))</f>
        <v>0</v>
      </c>
      <c r="AA220" s="18" t="n">
        <f aca="false">Z220-(MAX(Draws!O199-Line_cap,0)+MAX(Draws!AA199-Line_cap,0))</f>
        <v>0</v>
      </c>
      <c r="AB220" s="18" t="n">
        <f aca="false">AA220-(MAX(Draws!P199-Line_cap,0)+MAX(Draws!AB199-Line_cap,0))</f>
        <v>0</v>
      </c>
      <c r="AC220" s="18" t="n">
        <f aca="false">AB220-(MAX(Draws!Q199-Line_cap,0)+MAX(Draws!AC199-Line_cap,0))</f>
        <v>0</v>
      </c>
      <c r="AD220" s="18" t="n">
        <f aca="false">AC220-(MAX(Draws!R199-Line_cap,0)+MAX(Draws!AD199-Line_cap,0))</f>
        <v>0</v>
      </c>
      <c r="AE220" s="18" t="n">
        <f aca="false">AD220-(MAX(Draws!S199-Line_cap,0)+MAX(Draws!AE199-Line_cap,0))</f>
        <v>0</v>
      </c>
      <c r="AF220" s="18" t="n">
        <f aca="false">AE220-(MAX(Draws!T199-Line_cap,0)+MAX(Draws!AF199-Line_cap,0))</f>
        <v>0</v>
      </c>
      <c r="AG220" s="18" t="n">
        <f aca="false">AF220-(MAX(Draws!U199-Line_cap,0)+MAX(Draws!AG199-Line_cap,0))</f>
        <v>0</v>
      </c>
      <c r="AH220" s="18" t="n">
        <f aca="false">AG220-(MAX(Draws!V199-Line_cap,0)+MAX(Draws!AH199-Line_cap,0))</f>
        <v>0</v>
      </c>
      <c r="AI220" s="18" t="n">
        <f aca="false">AH220-(MAX(Draws!W199-Line_cap,0)+MAX(Draws!AI199-Line_cap,0))</f>
        <v>0</v>
      </c>
      <c r="AJ220" s="18" t="n">
        <f aca="false">AI220-(MAX(Draws!X199-Line_cap,0)+MAX(Draws!AJ199-Line_cap,0))</f>
        <v>0</v>
      </c>
      <c r="AK220" s="18" t="n">
        <f aca="false">AJ220-(MAX(Draws!Y199-Line_cap,0)+MAX(Draws!AK199-Line_cap,0))</f>
        <v>0</v>
      </c>
      <c r="AL220" s="18" t="n">
        <f aca="false">SUMPRODUCT(MIN($B$22:$M$22+B220:M220+N220:Y220))</f>
        <v>389.414012429674</v>
      </c>
      <c r="AM220" s="18" t="n">
        <f aca="false">SUMPRODUCT(MIN($B$22:$M$22+B220:M220))</f>
        <v>389.414012429674</v>
      </c>
      <c r="AN220" s="18" t="n">
        <f aca="false">SUMPRODUCT(MIN($B$22:$M$22+N220:Y220))</f>
        <v>481.950382357786</v>
      </c>
      <c r="AO220" s="18" t="n">
        <f aca="false">SUMPRODUCT(MIN($B$22:$M$22+B220:M220+Z220:AK220))</f>
        <v>389.414012429674</v>
      </c>
      <c r="AP220" s="18" t="n">
        <f aca="false">SUMPRODUCT(MIN($B$23:$M$23+B220:M220+N220:Y220))</f>
        <v>437.699660980101</v>
      </c>
      <c r="AQ220" s="18" t="n">
        <f aca="false">SUMPRODUCT(MIN($B$23:$M$23+B220:M220+Z220:AK220))</f>
        <v>437.699660980101</v>
      </c>
      <c r="AR220" s="13" t="n">
        <f aca="false">IF(Y220&lt;0,1,0)</f>
        <v>0</v>
      </c>
    </row>
    <row r="221" customFormat="false" ht="15" hidden="false" customHeight="false" outlineLevel="0" collapsed="false">
      <c r="A221" s="13" t="n">
        <v>196</v>
      </c>
      <c r="B221" s="18" t="n">
        <f aca="false">Shock_sd*Draws!B200</f>
        <v>-30.7188436278218</v>
      </c>
      <c r="C221" s="18" t="n">
        <f aca="false">Persist_a*B221+Shock_sd*Draws!C200</f>
        <v>-53.1708299942889</v>
      </c>
      <c r="D221" s="18" t="n">
        <f aca="false">Persist_a*C221+Shock_sd*Draws!D200</f>
        <v>-14.5790237144432</v>
      </c>
      <c r="E221" s="18" t="n">
        <f aca="false">Persist_a*D221+Shock_sd*Draws!E200</f>
        <v>-66.7874942741907</v>
      </c>
      <c r="F221" s="18" t="n">
        <f aca="false">Persist_a*E221+Shock_sd*Draws!F200</f>
        <v>-60.2141528825072</v>
      </c>
      <c r="G221" s="18" t="n">
        <f aca="false">Persist_a*F221+Shock_sd*Draws!G200</f>
        <v>66.2548237101839</v>
      </c>
      <c r="H221" s="18" t="n">
        <f aca="false">Persist_a*G221+Shock_sd*Draws!H200</f>
        <v>8.99182122364112</v>
      </c>
      <c r="I221" s="18" t="n">
        <f aca="false">Persist_a*H221+Shock_sd*Draws!I200</f>
        <v>75.0602259738669</v>
      </c>
      <c r="J221" s="18" t="n">
        <f aca="false">Persist_a*I221+Shock_sd*Draws!J200</f>
        <v>94.2733475532351</v>
      </c>
      <c r="K221" s="18" t="n">
        <f aca="false">Persist_a*J221+Shock_sd*Draws!K200</f>
        <v>-4.26821013643679</v>
      </c>
      <c r="L221" s="18" t="n">
        <f aca="false">Persist_a*K221+Shock_sd*Draws!L200</f>
        <v>32.9259541396769</v>
      </c>
      <c r="M221" s="18" t="n">
        <f aca="false">Persist_a*L221+Shock_sd*Draws!M200</f>
        <v>3.03449523013794</v>
      </c>
      <c r="N221" s="18" t="n">
        <f aca="false">0-(Draws!N200+Draws!Z200)</f>
        <v>0</v>
      </c>
      <c r="O221" s="18" t="n">
        <f aca="false">N221-(Draws!O200+Draws!AA200)</f>
        <v>0</v>
      </c>
      <c r="P221" s="18" t="n">
        <f aca="false">O221-(Draws!P200+Draws!AB200)</f>
        <v>0</v>
      </c>
      <c r="Q221" s="18" t="n">
        <f aca="false">P221-(Draws!Q200+Draws!AC200)</f>
        <v>0</v>
      </c>
      <c r="R221" s="18" t="n">
        <f aca="false">Q221-(Draws!R200+Draws!AD200)</f>
        <v>0</v>
      </c>
      <c r="S221" s="18" t="n">
        <f aca="false">R221-(Draws!S200+Draws!AE200)</f>
        <v>0</v>
      </c>
      <c r="T221" s="18" t="n">
        <f aca="false">S221-(Draws!T200+Draws!AF200)</f>
        <v>0</v>
      </c>
      <c r="U221" s="18" t="n">
        <f aca="false">T221-(Draws!U200+Draws!AG200)</f>
        <v>0</v>
      </c>
      <c r="V221" s="18" t="n">
        <f aca="false">U221-(Draws!V200+Draws!AH200)</f>
        <v>0</v>
      </c>
      <c r="W221" s="18" t="n">
        <f aca="false">V221-(Draws!W200+Draws!AI200)</f>
        <v>0</v>
      </c>
      <c r="X221" s="18" t="n">
        <f aca="false">W221-(Draws!X200+Draws!AJ200)</f>
        <v>0</v>
      </c>
      <c r="Y221" s="18" t="n">
        <f aca="false">X221-(Draws!Y200+Draws!AK200)</f>
        <v>0</v>
      </c>
      <c r="Z221" s="18" t="n">
        <f aca="false">0-(MAX(Draws!N200-Line_cap,0)+MAX(Draws!Z200-Line_cap,0))</f>
        <v>0</v>
      </c>
      <c r="AA221" s="18" t="n">
        <f aca="false">Z221-(MAX(Draws!O200-Line_cap,0)+MAX(Draws!AA200-Line_cap,0))</f>
        <v>0</v>
      </c>
      <c r="AB221" s="18" t="n">
        <f aca="false">AA221-(MAX(Draws!P200-Line_cap,0)+MAX(Draws!AB200-Line_cap,0))</f>
        <v>0</v>
      </c>
      <c r="AC221" s="18" t="n">
        <f aca="false">AB221-(MAX(Draws!Q200-Line_cap,0)+MAX(Draws!AC200-Line_cap,0))</f>
        <v>0</v>
      </c>
      <c r="AD221" s="18" t="n">
        <f aca="false">AC221-(MAX(Draws!R200-Line_cap,0)+MAX(Draws!AD200-Line_cap,0))</f>
        <v>0</v>
      </c>
      <c r="AE221" s="18" t="n">
        <f aca="false">AD221-(MAX(Draws!S200-Line_cap,0)+MAX(Draws!AE200-Line_cap,0))</f>
        <v>0</v>
      </c>
      <c r="AF221" s="18" t="n">
        <f aca="false">AE221-(MAX(Draws!T200-Line_cap,0)+MAX(Draws!AF200-Line_cap,0))</f>
        <v>0</v>
      </c>
      <c r="AG221" s="18" t="n">
        <f aca="false">AF221-(MAX(Draws!U200-Line_cap,0)+MAX(Draws!AG200-Line_cap,0))</f>
        <v>0</v>
      </c>
      <c r="AH221" s="18" t="n">
        <f aca="false">AG221-(MAX(Draws!V200-Line_cap,0)+MAX(Draws!AH200-Line_cap,0))</f>
        <v>0</v>
      </c>
      <c r="AI221" s="18" t="n">
        <f aca="false">AH221-(MAX(Draws!W200-Line_cap,0)+MAX(Draws!AI200-Line_cap,0))</f>
        <v>0</v>
      </c>
      <c r="AJ221" s="18" t="n">
        <f aca="false">AI221-(MAX(Draws!X200-Line_cap,0)+MAX(Draws!AJ200-Line_cap,0))</f>
        <v>0</v>
      </c>
      <c r="AK221" s="18" t="n">
        <f aca="false">AJ221-(MAX(Draws!Y200-Line_cap,0)+MAX(Draws!AK200-Line_cap,0))</f>
        <v>0</v>
      </c>
      <c r="AL221" s="18" t="n">
        <f aca="false">SUMPRODUCT(MIN($B$22:$M$22+B221:M221+N221:Y221))</f>
        <v>428.283028265183</v>
      </c>
      <c r="AM221" s="18" t="n">
        <f aca="false">SUMPRODUCT(MIN($B$22:$M$22+B221:M221))</f>
        <v>428.283028265183</v>
      </c>
      <c r="AN221" s="18" t="n">
        <f aca="false">SUMPRODUCT(MIN($B$22:$M$22+N221:Y221))</f>
        <v>481.950382357786</v>
      </c>
      <c r="AO221" s="18" t="n">
        <f aca="false">SUMPRODUCT(MIN($B$22:$M$22+B221:M221+Z221:AK221))</f>
        <v>428.283028265183</v>
      </c>
      <c r="AP221" s="18" t="n">
        <f aca="false">SUMPRODUCT(MIN($B$23:$M$23+B221:M221+N221:Y221))</f>
        <v>472.962993067329</v>
      </c>
      <c r="AQ221" s="18" t="n">
        <f aca="false">SUMPRODUCT(MIN($B$23:$M$23+B221:M221+Z221:AK221))</f>
        <v>472.962993067329</v>
      </c>
      <c r="AR221" s="13" t="n">
        <f aca="false">IF(Y221&lt;0,1,0)</f>
        <v>0</v>
      </c>
    </row>
    <row r="222" customFormat="false" ht="15" hidden="false" customHeight="false" outlineLevel="0" collapsed="false">
      <c r="A222" s="13" t="n">
        <v>197</v>
      </c>
      <c r="B222" s="18" t="n">
        <f aca="false">Shock_sd*Draws!B201</f>
        <v>-19.8819467782775</v>
      </c>
      <c r="C222" s="18" t="n">
        <f aca="false">Persist_a*B222+Shock_sd*Draws!C201</f>
        <v>-75.7031396747643</v>
      </c>
      <c r="D222" s="18" t="n">
        <f aca="false">Persist_a*C222+Shock_sd*Draws!D201</f>
        <v>-12.0614338205923</v>
      </c>
      <c r="E222" s="18" t="n">
        <f aca="false">Persist_a*D222+Shock_sd*Draws!E201</f>
        <v>-15.4138543525036</v>
      </c>
      <c r="F222" s="18" t="n">
        <f aca="false">Persist_a*E222+Shock_sd*Draws!F201</f>
        <v>-24.375935954705</v>
      </c>
      <c r="G222" s="18" t="n">
        <f aca="false">Persist_a*F222+Shock_sd*Draws!G201</f>
        <v>-15.6516140521538</v>
      </c>
      <c r="H222" s="18" t="n">
        <f aca="false">Persist_a*G222+Shock_sd*Draws!H201</f>
        <v>24.0644077918941</v>
      </c>
      <c r="I222" s="18" t="n">
        <f aca="false">Persist_a*H222+Shock_sd*Draws!I201</f>
        <v>36.729540394463</v>
      </c>
      <c r="J222" s="18" t="n">
        <f aca="false">Persist_a*I222+Shock_sd*Draws!J201</f>
        <v>70.3932975682525</v>
      </c>
      <c r="K222" s="18" t="n">
        <f aca="false">Persist_a*J222+Shock_sd*Draws!K201</f>
        <v>50.84514498609</v>
      </c>
      <c r="L222" s="18" t="n">
        <f aca="false">Persist_a*K222+Shock_sd*Draws!L201</f>
        <v>-4.02181868082758</v>
      </c>
      <c r="M222" s="18" t="n">
        <f aca="false">Persist_a*L222+Shock_sd*Draws!M201</f>
        <v>-40.7888164539508</v>
      </c>
      <c r="N222" s="18" t="n">
        <f aca="false">0-(Draws!N201+Draws!Z201)</f>
        <v>0</v>
      </c>
      <c r="O222" s="18" t="n">
        <f aca="false">N222-(Draws!O201+Draws!AA201)</f>
        <v>0</v>
      </c>
      <c r="P222" s="18" t="n">
        <f aca="false">O222-(Draws!P201+Draws!AB201)</f>
        <v>0</v>
      </c>
      <c r="Q222" s="18" t="n">
        <f aca="false">P222-(Draws!Q201+Draws!AC201)</f>
        <v>0</v>
      </c>
      <c r="R222" s="18" t="n">
        <f aca="false">Q222-(Draws!R201+Draws!AD201)</f>
        <v>0</v>
      </c>
      <c r="S222" s="18" t="n">
        <f aca="false">R222-(Draws!S201+Draws!AE201)</f>
        <v>0</v>
      </c>
      <c r="T222" s="18" t="n">
        <f aca="false">S222-(Draws!T201+Draws!AF201)</f>
        <v>0</v>
      </c>
      <c r="U222" s="18" t="n">
        <f aca="false">T222-(Draws!U201+Draws!AG201)</f>
        <v>0</v>
      </c>
      <c r="V222" s="18" t="n">
        <f aca="false">U222-(Draws!V201+Draws!AH201)</f>
        <v>0</v>
      </c>
      <c r="W222" s="18" t="n">
        <f aca="false">V222-(Draws!W201+Draws!AI201)</f>
        <v>0</v>
      </c>
      <c r="X222" s="18" t="n">
        <f aca="false">W222-(Draws!X201+Draws!AJ201)</f>
        <v>0</v>
      </c>
      <c r="Y222" s="18" t="n">
        <f aca="false">X222-(Draws!Y201+Draws!AK201)</f>
        <v>0</v>
      </c>
      <c r="Z222" s="18" t="n">
        <f aca="false">0-(MAX(Draws!N201-Line_cap,0)+MAX(Draws!Z201-Line_cap,0))</f>
        <v>0</v>
      </c>
      <c r="AA222" s="18" t="n">
        <f aca="false">Z222-(MAX(Draws!O201-Line_cap,0)+MAX(Draws!AA201-Line_cap,0))</f>
        <v>0</v>
      </c>
      <c r="AB222" s="18" t="n">
        <f aca="false">AA222-(MAX(Draws!P201-Line_cap,0)+MAX(Draws!AB201-Line_cap,0))</f>
        <v>0</v>
      </c>
      <c r="AC222" s="18" t="n">
        <f aca="false">AB222-(MAX(Draws!Q201-Line_cap,0)+MAX(Draws!AC201-Line_cap,0))</f>
        <v>0</v>
      </c>
      <c r="AD222" s="18" t="n">
        <f aca="false">AC222-(MAX(Draws!R201-Line_cap,0)+MAX(Draws!AD201-Line_cap,0))</f>
        <v>0</v>
      </c>
      <c r="AE222" s="18" t="n">
        <f aca="false">AD222-(MAX(Draws!S201-Line_cap,0)+MAX(Draws!AE201-Line_cap,0))</f>
        <v>0</v>
      </c>
      <c r="AF222" s="18" t="n">
        <f aca="false">AE222-(MAX(Draws!T201-Line_cap,0)+MAX(Draws!AF201-Line_cap,0))</f>
        <v>0</v>
      </c>
      <c r="AG222" s="18" t="n">
        <f aca="false">AF222-(MAX(Draws!U201-Line_cap,0)+MAX(Draws!AG201-Line_cap,0))</f>
        <v>0</v>
      </c>
      <c r="AH222" s="18" t="n">
        <f aca="false">AG222-(MAX(Draws!V201-Line_cap,0)+MAX(Draws!AH201-Line_cap,0))</f>
        <v>0</v>
      </c>
      <c r="AI222" s="18" t="n">
        <f aca="false">AH222-(MAX(Draws!W201-Line_cap,0)+MAX(Draws!AI201-Line_cap,0))</f>
        <v>0</v>
      </c>
      <c r="AJ222" s="18" t="n">
        <f aca="false">AI222-(MAX(Draws!X201-Line_cap,0)+MAX(Draws!AJ201-Line_cap,0))</f>
        <v>0</v>
      </c>
      <c r="AK222" s="18" t="n">
        <f aca="false">AJ222-(MAX(Draws!Y201-Line_cap,0)+MAX(Draws!AK201-Line_cap,0))</f>
        <v>0</v>
      </c>
      <c r="AL222" s="18" t="n">
        <f aca="false">SUMPRODUCT(MIN($B$22:$M$22+B222:M222+N222:Y222))</f>
        <v>464.121245192985</v>
      </c>
      <c r="AM222" s="18" t="n">
        <f aca="false">SUMPRODUCT(MIN($B$22:$M$22+B222:M222))</f>
        <v>464.121245192985</v>
      </c>
      <c r="AN222" s="18" t="n">
        <f aca="false">SUMPRODUCT(MIN($B$22:$M$22+N222:Y222))</f>
        <v>481.950382357786</v>
      </c>
      <c r="AO222" s="18" t="n">
        <f aca="false">SUMPRODUCT(MIN($B$22:$M$22+B222:M222+Z222:AK222))</f>
        <v>464.121245192985</v>
      </c>
      <c r="AP222" s="18" t="n">
        <f aca="false">SUMPRODUCT(MIN($B$23:$M$23+B222:M222+N222:Y222))</f>
        <v>490.614257465014</v>
      </c>
      <c r="AQ222" s="18" t="n">
        <f aca="false">SUMPRODUCT(MIN($B$23:$M$23+B222:M222+Z222:AK222))</f>
        <v>490.614257465014</v>
      </c>
      <c r="AR222" s="13" t="n">
        <f aca="false">IF(Y222&lt;0,1,0)</f>
        <v>0</v>
      </c>
    </row>
    <row r="223" customFormat="false" ht="15" hidden="false" customHeight="false" outlineLevel="0" collapsed="false">
      <c r="A223" s="13" t="n">
        <v>198</v>
      </c>
      <c r="B223" s="18" t="n">
        <f aca="false">Shock_sd*Draws!B202</f>
        <v>27.9219271989943</v>
      </c>
      <c r="C223" s="18" t="n">
        <f aca="false">Persist_a*B223+Shock_sd*Draws!C202</f>
        <v>62.0370214307518</v>
      </c>
      <c r="D223" s="18" t="n">
        <f aca="false">Persist_a*C223+Shock_sd*Draws!D202</f>
        <v>36.2541776271461</v>
      </c>
      <c r="E223" s="18" t="n">
        <f aca="false">Persist_a*D223+Shock_sd*Draws!E202</f>
        <v>81.0959615257566</v>
      </c>
      <c r="F223" s="18" t="n">
        <f aca="false">Persist_a*E223+Shock_sd*Draws!F202</f>
        <v>82.1170488418157</v>
      </c>
      <c r="G223" s="18" t="n">
        <f aca="false">Persist_a*F223+Shock_sd*Draws!G202</f>
        <v>36.2650738455339</v>
      </c>
      <c r="H223" s="18" t="n">
        <f aca="false">Persist_a*G223+Shock_sd*Draws!H202</f>
        <v>-18.7663193176526</v>
      </c>
      <c r="I223" s="18" t="n">
        <f aca="false">Persist_a*H223+Shock_sd*Draws!I202</f>
        <v>41.4825047054064</v>
      </c>
      <c r="J223" s="18" t="n">
        <f aca="false">Persist_a*I223+Shock_sd*Draws!J202</f>
        <v>-13.3295619704794</v>
      </c>
      <c r="K223" s="18" t="n">
        <f aca="false">Persist_a*J223+Shock_sd*Draws!K202</f>
        <v>-1.24463500059541</v>
      </c>
      <c r="L223" s="18" t="n">
        <f aca="false">Persist_a*K223+Shock_sd*Draws!L202</f>
        <v>44.7409207804698</v>
      </c>
      <c r="M223" s="18" t="n">
        <f aca="false">Persist_a*L223+Shock_sd*Draws!M202</f>
        <v>15.2690082120426</v>
      </c>
      <c r="N223" s="18" t="n">
        <f aca="false">0-(Draws!N202+Draws!Z202)</f>
        <v>0</v>
      </c>
      <c r="O223" s="18" t="n">
        <f aca="false">N223-(Draws!O202+Draws!AA202)</f>
        <v>0</v>
      </c>
      <c r="P223" s="18" t="n">
        <f aca="false">O223-(Draws!P202+Draws!AB202)</f>
        <v>0</v>
      </c>
      <c r="Q223" s="18" t="n">
        <f aca="false">P223-(Draws!Q202+Draws!AC202)</f>
        <v>0</v>
      </c>
      <c r="R223" s="18" t="n">
        <f aca="false">Q223-(Draws!R202+Draws!AD202)</f>
        <v>0</v>
      </c>
      <c r="S223" s="18" t="n">
        <f aca="false">R223-(Draws!S202+Draws!AE202)</f>
        <v>0</v>
      </c>
      <c r="T223" s="18" t="n">
        <f aca="false">S223-(Draws!T202+Draws!AF202)</f>
        <v>0</v>
      </c>
      <c r="U223" s="18" t="n">
        <f aca="false">T223-(Draws!U202+Draws!AG202)</f>
        <v>0</v>
      </c>
      <c r="V223" s="18" t="n">
        <f aca="false">U223-(Draws!V202+Draws!AH202)</f>
        <v>0</v>
      </c>
      <c r="W223" s="18" t="n">
        <f aca="false">V223-(Draws!W202+Draws!AI202)</f>
        <v>0</v>
      </c>
      <c r="X223" s="18" t="n">
        <f aca="false">W223-(Draws!X202+Draws!AJ202)</f>
        <v>-154.027427633933</v>
      </c>
      <c r="Y223" s="18" t="n">
        <f aca="false">X223-(Draws!Y202+Draws!AK202)</f>
        <v>-154.027427633933</v>
      </c>
      <c r="Z223" s="18" t="n">
        <f aca="false">0-(MAX(Draws!N202-Line_cap,0)+MAX(Draws!Z202-Line_cap,0))</f>
        <v>0</v>
      </c>
      <c r="AA223" s="18" t="n">
        <f aca="false">Z223-(MAX(Draws!O202-Line_cap,0)+MAX(Draws!AA202-Line_cap,0))</f>
        <v>0</v>
      </c>
      <c r="AB223" s="18" t="n">
        <f aca="false">AA223-(MAX(Draws!P202-Line_cap,0)+MAX(Draws!AB202-Line_cap,0))</f>
        <v>0</v>
      </c>
      <c r="AC223" s="18" t="n">
        <f aca="false">AB223-(MAX(Draws!Q202-Line_cap,0)+MAX(Draws!AC202-Line_cap,0))</f>
        <v>0</v>
      </c>
      <c r="AD223" s="18" t="n">
        <f aca="false">AC223-(MAX(Draws!R202-Line_cap,0)+MAX(Draws!AD202-Line_cap,0))</f>
        <v>0</v>
      </c>
      <c r="AE223" s="18" t="n">
        <f aca="false">AD223-(MAX(Draws!S202-Line_cap,0)+MAX(Draws!AE202-Line_cap,0))</f>
        <v>0</v>
      </c>
      <c r="AF223" s="18" t="n">
        <f aca="false">AE223-(MAX(Draws!T202-Line_cap,0)+MAX(Draws!AF202-Line_cap,0))</f>
        <v>0</v>
      </c>
      <c r="AG223" s="18" t="n">
        <f aca="false">AF223-(MAX(Draws!U202-Line_cap,0)+MAX(Draws!AG202-Line_cap,0))</f>
        <v>0</v>
      </c>
      <c r="AH223" s="18" t="n">
        <f aca="false">AG223-(MAX(Draws!V202-Line_cap,0)+MAX(Draws!AH202-Line_cap,0))</f>
        <v>0</v>
      </c>
      <c r="AI223" s="18" t="n">
        <f aca="false">AH223-(MAX(Draws!W202-Line_cap,0)+MAX(Draws!AI202-Line_cap,0))</f>
        <v>0</v>
      </c>
      <c r="AJ223" s="18" t="n">
        <f aca="false">AI223-(MAX(Draws!X202-Line_cap,0)+MAX(Draws!AJ202-Line_cap,0))</f>
        <v>-54.0274276339331</v>
      </c>
      <c r="AK223" s="18" t="n">
        <f aca="false">AJ223-(MAX(Draws!Y202-Line_cap,0)+MAX(Draws!AK202-Line_cap,0))</f>
        <v>-54.0274276339331</v>
      </c>
      <c r="AL223" s="18" t="n">
        <f aca="false">SUMPRODUCT(MIN($B$22:$M$22+B223:M223+N223:Y223))</f>
        <v>371.66562825507</v>
      </c>
      <c r="AM223" s="18" t="n">
        <f aca="false">SUMPRODUCT(MIN($B$22:$M$22+B223:M223))</f>
        <v>463.184063040133</v>
      </c>
      <c r="AN223" s="18" t="n">
        <f aca="false">SUMPRODUCT(MIN($B$22:$M$22+N223:Y223))</f>
        <v>347.900519930448</v>
      </c>
      <c r="AO223" s="18" t="n">
        <f aca="false">SUMPRODUCT(MIN($B$22:$M$22+B223:M223+Z223:AK223))</f>
        <v>463.184063040133</v>
      </c>
      <c r="AP223" s="18" t="n">
        <f aca="false">SUMPRODUCT(MIN($B$23:$M$23+B223:M223+N223:Y223))</f>
        <v>416.79150933769</v>
      </c>
      <c r="AQ223" s="18" t="n">
        <f aca="false">SUMPRODUCT(MIN($B$23:$M$23+B223:M223+Z223:AK223))</f>
        <v>512.362705903233</v>
      </c>
      <c r="AR223" s="13" t="n">
        <f aca="false">IF(Y223&lt;0,1,0)</f>
        <v>1</v>
      </c>
    </row>
    <row r="224" customFormat="false" ht="15" hidden="false" customHeight="false" outlineLevel="0" collapsed="false">
      <c r="A224" s="13" t="n">
        <v>199</v>
      </c>
      <c r="B224" s="18" t="n">
        <f aca="false">Shock_sd*Draws!B203</f>
        <v>-6.49153222497152</v>
      </c>
      <c r="C224" s="18" t="n">
        <f aca="false">Persist_a*B224+Shock_sd*Draws!C203</f>
        <v>13.9442661030506</v>
      </c>
      <c r="D224" s="18" t="n">
        <f aca="false">Persist_a*C224+Shock_sd*Draws!D203</f>
        <v>7.59190271061674</v>
      </c>
      <c r="E224" s="18" t="n">
        <f aca="false">Persist_a*D224+Shock_sd*Draws!E203</f>
        <v>-23.7326485606398</v>
      </c>
      <c r="F224" s="18" t="n">
        <f aca="false">Persist_a*E224+Shock_sd*Draws!F203</f>
        <v>-18.1895571749722</v>
      </c>
      <c r="G224" s="18" t="n">
        <f aca="false">Persist_a*F224+Shock_sd*Draws!G203</f>
        <v>0.415252166361316</v>
      </c>
      <c r="H224" s="18" t="n">
        <f aca="false">Persist_a*G224+Shock_sd*Draws!H203</f>
        <v>0.780788017792126</v>
      </c>
      <c r="I224" s="18" t="n">
        <f aca="false">Persist_a*H224+Shock_sd*Draws!I203</f>
        <v>35.1786964592176</v>
      </c>
      <c r="J224" s="18" t="n">
        <f aca="false">Persist_a*I224+Shock_sd*Draws!J203</f>
        <v>-7.45677600672567</v>
      </c>
      <c r="K224" s="18" t="n">
        <f aca="false">Persist_a*J224+Shock_sd*Draws!K203</f>
        <v>39.3831033686549</v>
      </c>
      <c r="L224" s="18" t="n">
        <f aca="false">Persist_a*K224+Shock_sd*Draws!L203</f>
        <v>52.4567565233437</v>
      </c>
      <c r="M224" s="18" t="n">
        <f aca="false">Persist_a*L224+Shock_sd*Draws!M203</f>
        <v>19.9664898567524</v>
      </c>
      <c r="N224" s="18" t="n">
        <f aca="false">0-(Draws!N203+Draws!Z203)</f>
        <v>0</v>
      </c>
      <c r="O224" s="18" t="n">
        <f aca="false">N224-(Draws!O203+Draws!AA203)</f>
        <v>0</v>
      </c>
      <c r="P224" s="18" t="n">
        <f aca="false">O224-(Draws!P203+Draws!AB203)</f>
        <v>0</v>
      </c>
      <c r="Q224" s="18" t="n">
        <f aca="false">P224-(Draws!Q203+Draws!AC203)</f>
        <v>0</v>
      </c>
      <c r="R224" s="18" t="n">
        <f aca="false">Q224-(Draws!R203+Draws!AD203)</f>
        <v>0</v>
      </c>
      <c r="S224" s="18" t="n">
        <f aca="false">R224-(Draws!S203+Draws!AE203)</f>
        <v>0</v>
      </c>
      <c r="T224" s="18" t="n">
        <f aca="false">S224-(Draws!T203+Draws!AF203)</f>
        <v>0</v>
      </c>
      <c r="U224" s="18" t="n">
        <f aca="false">T224-(Draws!U203+Draws!AG203)</f>
        <v>0</v>
      </c>
      <c r="V224" s="18" t="n">
        <f aca="false">U224-(Draws!V203+Draws!AH203)</f>
        <v>0</v>
      </c>
      <c r="W224" s="18" t="n">
        <f aca="false">V224-(Draws!W203+Draws!AI203)</f>
        <v>0</v>
      </c>
      <c r="X224" s="18" t="n">
        <f aca="false">W224-(Draws!X203+Draws!AJ203)</f>
        <v>0</v>
      </c>
      <c r="Y224" s="18" t="n">
        <f aca="false">X224-(Draws!Y203+Draws!AK203)</f>
        <v>0</v>
      </c>
      <c r="Z224" s="18" t="n">
        <f aca="false">0-(MAX(Draws!N203-Line_cap,0)+MAX(Draws!Z203-Line_cap,0))</f>
        <v>0</v>
      </c>
      <c r="AA224" s="18" t="n">
        <f aca="false">Z224-(MAX(Draws!O203-Line_cap,0)+MAX(Draws!AA203-Line_cap,0))</f>
        <v>0</v>
      </c>
      <c r="AB224" s="18" t="n">
        <f aca="false">AA224-(MAX(Draws!P203-Line_cap,0)+MAX(Draws!AB203-Line_cap,0))</f>
        <v>0</v>
      </c>
      <c r="AC224" s="18" t="n">
        <f aca="false">AB224-(MAX(Draws!Q203-Line_cap,0)+MAX(Draws!AC203-Line_cap,0))</f>
        <v>0</v>
      </c>
      <c r="AD224" s="18" t="n">
        <f aca="false">AC224-(MAX(Draws!R203-Line_cap,0)+MAX(Draws!AD203-Line_cap,0))</f>
        <v>0</v>
      </c>
      <c r="AE224" s="18" t="n">
        <f aca="false">AD224-(MAX(Draws!S203-Line_cap,0)+MAX(Draws!AE203-Line_cap,0))</f>
        <v>0</v>
      </c>
      <c r="AF224" s="18" t="n">
        <f aca="false">AE224-(MAX(Draws!T203-Line_cap,0)+MAX(Draws!AF203-Line_cap,0))</f>
        <v>0</v>
      </c>
      <c r="AG224" s="18" t="n">
        <f aca="false">AF224-(MAX(Draws!U203-Line_cap,0)+MAX(Draws!AG203-Line_cap,0))</f>
        <v>0</v>
      </c>
      <c r="AH224" s="18" t="n">
        <f aca="false">AG224-(MAX(Draws!V203-Line_cap,0)+MAX(Draws!AH203-Line_cap,0))</f>
        <v>0</v>
      </c>
      <c r="AI224" s="18" t="n">
        <f aca="false">AH224-(MAX(Draws!W203-Line_cap,0)+MAX(Draws!AI203-Line_cap,0))</f>
        <v>0</v>
      </c>
      <c r="AJ224" s="18" t="n">
        <f aca="false">AI224-(MAX(Draws!X203-Line_cap,0)+MAX(Draws!AJ203-Line_cap,0))</f>
        <v>0</v>
      </c>
      <c r="AK224" s="18" t="n">
        <f aca="false">AJ224-(MAX(Draws!Y203-Line_cap,0)+MAX(Draws!AK203-Line_cap,0))</f>
        <v>0</v>
      </c>
      <c r="AL224" s="18" t="n">
        <f aca="false">SUMPRODUCT(MIN($B$22:$M$22+B224:M224+N224:Y224))</f>
        <v>470.307623972718</v>
      </c>
      <c r="AM224" s="18" t="n">
        <f aca="false">SUMPRODUCT(MIN($B$22:$M$22+B224:M224))</f>
        <v>470.307623972718</v>
      </c>
      <c r="AN224" s="18" t="n">
        <f aca="false">SUMPRODUCT(MIN($B$22:$M$22+N224:Y224))</f>
        <v>481.950382357786</v>
      </c>
      <c r="AO224" s="18" t="n">
        <f aca="false">SUMPRODUCT(MIN($B$22:$M$22+B224:M224+Z224:AK224))</f>
        <v>470.307623972718</v>
      </c>
      <c r="AP224" s="18" t="n">
        <f aca="false">SUMPRODUCT(MIN($B$23:$M$23+B224:M224+N224:Y224))</f>
        <v>515.412357825882</v>
      </c>
      <c r="AQ224" s="18" t="n">
        <f aca="false">SUMPRODUCT(MIN($B$23:$M$23+B224:M224+Z224:AK224))</f>
        <v>515.412357825882</v>
      </c>
      <c r="AR224" s="13" t="n">
        <f aca="false">IF(Y224&lt;0,1,0)</f>
        <v>0</v>
      </c>
    </row>
    <row r="225" customFormat="false" ht="15" hidden="false" customHeight="false" outlineLevel="0" collapsed="false">
      <c r="A225" s="13" t="n">
        <v>200</v>
      </c>
      <c r="B225" s="18" t="n">
        <f aca="false">Shock_sd*Draws!B204</f>
        <v>49.554678827379</v>
      </c>
      <c r="C225" s="18" t="n">
        <f aca="false">Persist_a*B225+Shock_sd*Draws!C204</f>
        <v>50.9072033348022</v>
      </c>
      <c r="D225" s="18" t="n">
        <f aca="false">Persist_a*C225+Shock_sd*Draws!D204</f>
        <v>61.4033338407946</v>
      </c>
      <c r="E225" s="18" t="n">
        <f aca="false">Persist_a*D225+Shock_sd*Draws!E204</f>
        <v>-18.009461925375</v>
      </c>
      <c r="F225" s="18" t="n">
        <f aca="false">Persist_a*E225+Shock_sd*Draws!F204</f>
        <v>-42.8063511491636</v>
      </c>
      <c r="G225" s="18" t="n">
        <f aca="false">Persist_a*F225+Shock_sd*Draws!G204</f>
        <v>0.97864145489514</v>
      </c>
      <c r="H225" s="18" t="n">
        <f aca="false">Persist_a*G225+Shock_sd*Draws!H204</f>
        <v>-59.9256521674608</v>
      </c>
      <c r="I225" s="18" t="n">
        <f aca="false">Persist_a*H225+Shock_sd*Draws!I204</f>
        <v>-87.4663319971311</v>
      </c>
      <c r="J225" s="18" t="n">
        <f aca="false">Persist_a*I225+Shock_sd*Draws!J204</f>
        <v>-31.8410316779705</v>
      </c>
      <c r="K225" s="18" t="n">
        <f aca="false">Persist_a*J225+Shock_sd*Draws!K204</f>
        <v>52.8298350921908</v>
      </c>
      <c r="L225" s="18" t="n">
        <f aca="false">Persist_a*K225+Shock_sd*Draws!L204</f>
        <v>-5.21498977563242</v>
      </c>
      <c r="M225" s="18" t="n">
        <f aca="false">Persist_a*L225+Shock_sd*Draws!M204</f>
        <v>37.8340716783397</v>
      </c>
      <c r="N225" s="18" t="n">
        <f aca="false">0-(Draws!N204+Draws!Z204)</f>
        <v>0</v>
      </c>
      <c r="O225" s="18" t="n">
        <f aca="false">N225-(Draws!O204+Draws!AA204)</f>
        <v>0</v>
      </c>
      <c r="P225" s="18" t="n">
        <f aca="false">O225-(Draws!P204+Draws!AB204)</f>
        <v>0</v>
      </c>
      <c r="Q225" s="18" t="n">
        <f aca="false">P225-(Draws!Q204+Draws!AC204)</f>
        <v>0</v>
      </c>
      <c r="R225" s="18" t="n">
        <f aca="false">Q225-(Draws!R204+Draws!AD204)</f>
        <v>0</v>
      </c>
      <c r="S225" s="18" t="n">
        <f aca="false">R225-(Draws!S204+Draws!AE204)</f>
        <v>0</v>
      </c>
      <c r="T225" s="18" t="n">
        <f aca="false">S225-(Draws!T204+Draws!AF204)</f>
        <v>0</v>
      </c>
      <c r="U225" s="18" t="n">
        <f aca="false">T225-(Draws!U204+Draws!AG204)</f>
        <v>0</v>
      </c>
      <c r="V225" s="18" t="n">
        <f aca="false">U225-(Draws!V204+Draws!AH204)</f>
        <v>0</v>
      </c>
      <c r="W225" s="18" t="n">
        <f aca="false">V225-(Draws!W204+Draws!AI204)</f>
        <v>0</v>
      </c>
      <c r="X225" s="18" t="n">
        <f aca="false">W225-(Draws!X204+Draws!AJ204)</f>
        <v>0</v>
      </c>
      <c r="Y225" s="18" t="n">
        <f aca="false">X225-(Draws!Y204+Draws!AK204)</f>
        <v>0</v>
      </c>
      <c r="Z225" s="18" t="n">
        <f aca="false">0-(MAX(Draws!N204-Line_cap,0)+MAX(Draws!Z204-Line_cap,0))</f>
        <v>0</v>
      </c>
      <c r="AA225" s="18" t="n">
        <f aca="false">Z225-(MAX(Draws!O204-Line_cap,0)+MAX(Draws!AA204-Line_cap,0))</f>
        <v>0</v>
      </c>
      <c r="AB225" s="18" t="n">
        <f aca="false">AA225-(MAX(Draws!P204-Line_cap,0)+MAX(Draws!AB204-Line_cap,0))</f>
        <v>0</v>
      </c>
      <c r="AC225" s="18" t="n">
        <f aca="false">AB225-(MAX(Draws!Q204-Line_cap,0)+MAX(Draws!AC204-Line_cap,0))</f>
        <v>0</v>
      </c>
      <c r="AD225" s="18" t="n">
        <f aca="false">AC225-(MAX(Draws!R204-Line_cap,0)+MAX(Draws!AD204-Line_cap,0))</f>
        <v>0</v>
      </c>
      <c r="AE225" s="18" t="n">
        <f aca="false">AD225-(MAX(Draws!S204-Line_cap,0)+MAX(Draws!AE204-Line_cap,0))</f>
        <v>0</v>
      </c>
      <c r="AF225" s="18" t="n">
        <f aca="false">AE225-(MAX(Draws!T204-Line_cap,0)+MAX(Draws!AF204-Line_cap,0))</f>
        <v>0</v>
      </c>
      <c r="AG225" s="18" t="n">
        <f aca="false">AF225-(MAX(Draws!U204-Line_cap,0)+MAX(Draws!AG204-Line_cap,0))</f>
        <v>0</v>
      </c>
      <c r="AH225" s="18" t="n">
        <f aca="false">AG225-(MAX(Draws!V204-Line_cap,0)+MAX(Draws!AH204-Line_cap,0))</f>
        <v>0</v>
      </c>
      <c r="AI225" s="18" t="n">
        <f aca="false">AH225-(MAX(Draws!W204-Line_cap,0)+MAX(Draws!AI204-Line_cap,0))</f>
        <v>0</v>
      </c>
      <c r="AJ225" s="18" t="n">
        <f aca="false">AI225-(MAX(Draws!X204-Line_cap,0)+MAX(Draws!AJ204-Line_cap,0))</f>
        <v>0</v>
      </c>
      <c r="AK225" s="18" t="n">
        <f aca="false">AJ225-(MAX(Draws!Y204-Line_cap,0)+MAX(Draws!AK204-Line_cap,0))</f>
        <v>0</v>
      </c>
      <c r="AL225" s="18" t="n">
        <f aca="false">SUMPRODUCT(MIN($B$22:$M$22+B225:M225+N225:Y225))</f>
        <v>396.387721400788</v>
      </c>
      <c r="AM225" s="18" t="n">
        <f aca="false">SUMPRODUCT(MIN($B$22:$M$22+B225:M225))</f>
        <v>396.387721400788</v>
      </c>
      <c r="AN225" s="18" t="n">
        <f aca="false">SUMPRODUCT(MIN($B$22:$M$22+N225:Y225))</f>
        <v>481.950382357786</v>
      </c>
      <c r="AO225" s="18" t="n">
        <f aca="false">SUMPRODUCT(MIN($B$22:$M$22+B225:M225+Z225:AK225))</f>
        <v>396.387721400788</v>
      </c>
      <c r="AP225" s="18" t="n">
        <f aca="false">SUMPRODUCT(MIN($B$23:$M$23+B225:M225+N225:Y225))</f>
        <v>445.987721400788</v>
      </c>
      <c r="AQ225" s="18" t="n">
        <f aca="false">SUMPRODUCT(MIN($B$23:$M$23+B225:M225+Z225:AK225))</f>
        <v>445.987721400788</v>
      </c>
      <c r="AR225" s="13" t="n">
        <f aca="false">IF(Y225&lt;0,1,0)</f>
        <v>0</v>
      </c>
    </row>
    <row r="226" customFormat="false" ht="15" hidden="false" customHeight="false" outlineLevel="0" collapsed="false">
      <c r="A226" s="13" t="n">
        <v>201</v>
      </c>
      <c r="B226" s="18" t="n">
        <f aca="false">Shock_sd*Draws!B205</f>
        <v>82.5195744393544</v>
      </c>
      <c r="C226" s="18" t="n">
        <f aca="false">Persist_a*B226+Shock_sd*Draws!C205</f>
        <v>38.3199313712905</v>
      </c>
      <c r="D226" s="18" t="n">
        <f aca="false">Persist_a*C226+Shock_sd*Draws!D205</f>
        <v>25.0285935403548</v>
      </c>
      <c r="E226" s="18" t="n">
        <f aca="false">Persist_a*D226+Shock_sd*Draws!E205</f>
        <v>19.6549905252081</v>
      </c>
      <c r="F226" s="18" t="n">
        <f aca="false">Persist_a*E226+Shock_sd*Draws!F205</f>
        <v>23.8981149741304</v>
      </c>
      <c r="G226" s="18" t="n">
        <f aca="false">Persist_a*F226+Shock_sd*Draws!G205</f>
        <v>60.642304333256</v>
      </c>
      <c r="H226" s="18" t="n">
        <f aca="false">Persist_a*G226+Shock_sd*Draws!H205</f>
        <v>36.0052532541426</v>
      </c>
      <c r="I226" s="18" t="n">
        <f aca="false">Persist_a*H226+Shock_sd*Draws!I205</f>
        <v>45.926390998034</v>
      </c>
      <c r="J226" s="18" t="n">
        <f aca="false">Persist_a*I226+Shock_sd*Draws!J205</f>
        <v>86.309543246613</v>
      </c>
      <c r="K226" s="18" t="n">
        <f aca="false">Persist_a*J226+Shock_sd*Draws!K205</f>
        <v>10.2273549349915</v>
      </c>
      <c r="L226" s="18" t="n">
        <f aca="false">Persist_a*K226+Shock_sd*Draws!L205</f>
        <v>71.932285232318</v>
      </c>
      <c r="M226" s="18" t="n">
        <f aca="false">Persist_a*L226+Shock_sd*Draws!M205</f>
        <v>101.59761083894</v>
      </c>
      <c r="N226" s="18" t="n">
        <f aca="false">0-(Draws!N205+Draws!Z205)</f>
        <v>0</v>
      </c>
      <c r="O226" s="18" t="n">
        <f aca="false">N226-(Draws!O205+Draws!AA205)</f>
        <v>0</v>
      </c>
      <c r="P226" s="18" t="n">
        <f aca="false">O226-(Draws!P205+Draws!AB205)</f>
        <v>0</v>
      </c>
      <c r="Q226" s="18" t="n">
        <f aca="false">P226-(Draws!Q205+Draws!AC205)</f>
        <v>0</v>
      </c>
      <c r="R226" s="18" t="n">
        <f aca="false">Q226-(Draws!R205+Draws!AD205)</f>
        <v>0</v>
      </c>
      <c r="S226" s="18" t="n">
        <f aca="false">R226-(Draws!S205+Draws!AE205)</f>
        <v>-179.578508627299</v>
      </c>
      <c r="T226" s="18" t="n">
        <f aca="false">S226-(Draws!T205+Draws!AF205)</f>
        <v>-179.578508627299</v>
      </c>
      <c r="U226" s="18" t="n">
        <f aca="false">T226-(Draws!U205+Draws!AG205)</f>
        <v>-179.578508627299</v>
      </c>
      <c r="V226" s="18" t="n">
        <f aca="false">U226-(Draws!V205+Draws!AH205)</f>
        <v>-179.578508627299</v>
      </c>
      <c r="W226" s="18" t="n">
        <f aca="false">V226-(Draws!W205+Draws!AI205)</f>
        <v>-179.578508627299</v>
      </c>
      <c r="X226" s="18" t="n">
        <f aca="false">W226-(Draws!X205+Draws!AJ205)</f>
        <v>-179.578508627299</v>
      </c>
      <c r="Y226" s="18" t="n">
        <f aca="false">X226-(Draws!Y205+Draws!AK205)</f>
        <v>-179.578508627299</v>
      </c>
      <c r="Z226" s="18" t="n">
        <f aca="false">0-(MAX(Draws!N205-Line_cap,0)+MAX(Draws!Z205-Line_cap,0))</f>
        <v>0</v>
      </c>
      <c r="AA226" s="18" t="n">
        <f aca="false">Z226-(MAX(Draws!O205-Line_cap,0)+MAX(Draws!AA205-Line_cap,0))</f>
        <v>0</v>
      </c>
      <c r="AB226" s="18" t="n">
        <f aca="false">AA226-(MAX(Draws!P205-Line_cap,0)+MAX(Draws!AB205-Line_cap,0))</f>
        <v>0</v>
      </c>
      <c r="AC226" s="18" t="n">
        <f aca="false">AB226-(MAX(Draws!Q205-Line_cap,0)+MAX(Draws!AC205-Line_cap,0))</f>
        <v>0</v>
      </c>
      <c r="AD226" s="18" t="n">
        <f aca="false">AC226-(MAX(Draws!R205-Line_cap,0)+MAX(Draws!AD205-Line_cap,0))</f>
        <v>0</v>
      </c>
      <c r="AE226" s="18" t="n">
        <f aca="false">AD226-(MAX(Draws!S205-Line_cap,0)+MAX(Draws!AE205-Line_cap,0))</f>
        <v>-79.5785086272987</v>
      </c>
      <c r="AF226" s="18" t="n">
        <f aca="false">AE226-(MAX(Draws!T205-Line_cap,0)+MAX(Draws!AF205-Line_cap,0))</f>
        <v>-79.5785086272987</v>
      </c>
      <c r="AG226" s="18" t="n">
        <f aca="false">AF226-(MAX(Draws!U205-Line_cap,0)+MAX(Draws!AG205-Line_cap,0))</f>
        <v>-79.5785086272987</v>
      </c>
      <c r="AH226" s="18" t="n">
        <f aca="false">AG226-(MAX(Draws!V205-Line_cap,0)+MAX(Draws!AH205-Line_cap,0))</f>
        <v>-79.5785086272987</v>
      </c>
      <c r="AI226" s="18" t="n">
        <f aca="false">AH226-(MAX(Draws!W205-Line_cap,0)+MAX(Draws!AI205-Line_cap,0))</f>
        <v>-79.5785086272987</v>
      </c>
      <c r="AJ226" s="18" t="n">
        <f aca="false">AI226-(MAX(Draws!X205-Line_cap,0)+MAX(Draws!AJ205-Line_cap,0))</f>
        <v>-79.5785086272987</v>
      </c>
      <c r="AK226" s="18" t="n">
        <f aca="false">AJ226-(MAX(Draws!Y205-Line_cap,0)+MAX(Draws!AK205-Line_cap,0))</f>
        <v>-79.5785086272987</v>
      </c>
      <c r="AL226" s="18" t="n">
        <f aca="false">SUMPRODUCT(MIN($B$22:$M$22+B226:M226+N226:Y226))</f>
        <v>325.034542117117</v>
      </c>
      <c r="AM226" s="18" t="n">
        <f aca="false">SUMPRODUCT(MIN($B$22:$M$22+B226:M226))</f>
        <v>504.613050744416</v>
      </c>
      <c r="AN226" s="18" t="n">
        <f aca="false">SUMPRODUCT(MIN($B$22:$M$22+N226:Y226))</f>
        <v>302.371873730487</v>
      </c>
      <c r="AO226" s="18" t="n">
        <f aca="false">SUMPRODUCT(MIN($B$22:$M$22+B226:M226+Z226:AK226))</f>
        <v>425.034542117117</v>
      </c>
      <c r="AP226" s="18" t="n">
        <f aca="false">SUMPRODUCT(MIN($B$23:$M$23+B226:M226+N226:Y226))</f>
        <v>373.320190667544</v>
      </c>
      <c r="AQ226" s="18" t="n">
        <f aca="false">SUMPRODUCT(MIN($B$23:$M$23+B226:M226+Z226:AK226))</f>
        <v>473.320190667544</v>
      </c>
      <c r="AR226" s="13" t="n">
        <f aca="false">IF(Y226&lt;0,1,0)</f>
        <v>1</v>
      </c>
    </row>
    <row r="227" customFormat="false" ht="15" hidden="false" customHeight="false" outlineLevel="0" collapsed="false">
      <c r="A227" s="13" t="n">
        <v>202</v>
      </c>
      <c r="B227" s="18" t="n">
        <f aca="false">Shock_sd*Draws!B206</f>
        <v>-21.513061982592</v>
      </c>
      <c r="C227" s="18" t="n">
        <f aca="false">Persist_a*B227+Shock_sd*Draws!C206</f>
        <v>-75.1019956056677</v>
      </c>
      <c r="D227" s="18" t="n">
        <f aca="false">Persist_a*C227+Shock_sd*Draws!D206</f>
        <v>-17.7359457246002</v>
      </c>
      <c r="E227" s="18" t="n">
        <f aca="false">Persist_a*D227+Shock_sd*Draws!E206</f>
        <v>74.8660282208643</v>
      </c>
      <c r="F227" s="18" t="n">
        <f aca="false">Persist_a*E227+Shock_sd*Draws!F206</f>
        <v>56.3867376197366</v>
      </c>
      <c r="G227" s="18" t="n">
        <f aca="false">Persist_a*F227+Shock_sd*Draws!G206</f>
        <v>60.4947235419512</v>
      </c>
      <c r="H227" s="18" t="n">
        <f aca="false">Persist_a*G227+Shock_sd*Draws!H206</f>
        <v>132.185263102103</v>
      </c>
      <c r="I227" s="18" t="n">
        <f aca="false">Persist_a*H227+Shock_sd*Draws!I206</f>
        <v>69.4445289952005</v>
      </c>
      <c r="J227" s="18" t="n">
        <f aca="false">Persist_a*I227+Shock_sd*Draws!J206</f>
        <v>-44.3764779147921</v>
      </c>
      <c r="K227" s="18" t="n">
        <f aca="false">Persist_a*J227+Shock_sd*Draws!K206</f>
        <v>-61.0876035867908</v>
      </c>
      <c r="L227" s="18" t="n">
        <f aca="false">Persist_a*K227+Shock_sd*Draws!L206</f>
        <v>26.3934289276477</v>
      </c>
      <c r="M227" s="18" t="n">
        <f aca="false">Persist_a*L227+Shock_sd*Draws!M206</f>
        <v>-2.79070107497535</v>
      </c>
      <c r="N227" s="18" t="n">
        <f aca="false">0-(Draws!N206+Draws!Z206)</f>
        <v>0</v>
      </c>
      <c r="O227" s="18" t="n">
        <f aca="false">N227-(Draws!O206+Draws!AA206)</f>
        <v>0</v>
      </c>
      <c r="P227" s="18" t="n">
        <f aca="false">O227-(Draws!P206+Draws!AB206)</f>
        <v>0</v>
      </c>
      <c r="Q227" s="18" t="n">
        <f aca="false">P227-(Draws!Q206+Draws!AC206)</f>
        <v>0</v>
      </c>
      <c r="R227" s="18" t="n">
        <f aca="false">Q227-(Draws!R206+Draws!AD206)</f>
        <v>0</v>
      </c>
      <c r="S227" s="18" t="n">
        <f aca="false">R227-(Draws!S206+Draws!AE206)</f>
        <v>0</v>
      </c>
      <c r="T227" s="18" t="n">
        <f aca="false">S227-(Draws!T206+Draws!AF206)</f>
        <v>0</v>
      </c>
      <c r="U227" s="18" t="n">
        <f aca="false">T227-(Draws!U206+Draws!AG206)</f>
        <v>0</v>
      </c>
      <c r="V227" s="18" t="n">
        <f aca="false">U227-(Draws!V206+Draws!AH206)</f>
        <v>0</v>
      </c>
      <c r="W227" s="18" t="n">
        <f aca="false">V227-(Draws!W206+Draws!AI206)</f>
        <v>0</v>
      </c>
      <c r="X227" s="18" t="n">
        <f aca="false">W227-(Draws!X206+Draws!AJ206)</f>
        <v>0</v>
      </c>
      <c r="Y227" s="18" t="n">
        <f aca="false">X227-(Draws!Y206+Draws!AK206)</f>
        <v>0</v>
      </c>
      <c r="Z227" s="18" t="n">
        <f aca="false">0-(MAX(Draws!N206-Line_cap,0)+MAX(Draws!Z206-Line_cap,0))</f>
        <v>0</v>
      </c>
      <c r="AA227" s="18" t="n">
        <f aca="false">Z227-(MAX(Draws!O206-Line_cap,0)+MAX(Draws!AA206-Line_cap,0))</f>
        <v>0</v>
      </c>
      <c r="AB227" s="18" t="n">
        <f aca="false">AA227-(MAX(Draws!P206-Line_cap,0)+MAX(Draws!AB206-Line_cap,0))</f>
        <v>0</v>
      </c>
      <c r="AC227" s="18" t="n">
        <f aca="false">AB227-(MAX(Draws!Q206-Line_cap,0)+MAX(Draws!AC206-Line_cap,0))</f>
        <v>0</v>
      </c>
      <c r="AD227" s="18" t="n">
        <f aca="false">AC227-(MAX(Draws!R206-Line_cap,0)+MAX(Draws!AD206-Line_cap,0))</f>
        <v>0</v>
      </c>
      <c r="AE227" s="18" t="n">
        <f aca="false">AD227-(MAX(Draws!S206-Line_cap,0)+MAX(Draws!AE206-Line_cap,0))</f>
        <v>0</v>
      </c>
      <c r="AF227" s="18" t="n">
        <f aca="false">AE227-(MAX(Draws!T206-Line_cap,0)+MAX(Draws!AF206-Line_cap,0))</f>
        <v>0</v>
      </c>
      <c r="AG227" s="18" t="n">
        <f aca="false">AF227-(MAX(Draws!U206-Line_cap,0)+MAX(Draws!AG206-Line_cap,0))</f>
        <v>0</v>
      </c>
      <c r="AH227" s="18" t="n">
        <f aca="false">AG227-(MAX(Draws!V206-Line_cap,0)+MAX(Draws!AH206-Line_cap,0))</f>
        <v>0</v>
      </c>
      <c r="AI227" s="18" t="n">
        <f aca="false">AH227-(MAX(Draws!W206-Line_cap,0)+MAX(Draws!AI206-Line_cap,0))</f>
        <v>0</v>
      </c>
      <c r="AJ227" s="18" t="n">
        <f aca="false">AI227-(MAX(Draws!X206-Line_cap,0)+MAX(Draws!AJ206-Line_cap,0))</f>
        <v>0</v>
      </c>
      <c r="AK227" s="18" t="n">
        <f aca="false">AJ227-(MAX(Draws!Y206-Line_cap,0)+MAX(Draws!AK206-Line_cap,0))</f>
        <v>0</v>
      </c>
      <c r="AL227" s="18" t="n">
        <f aca="false">SUMPRODUCT(MIN($B$22:$M$22+B227:M227+N227:Y227))</f>
        <v>433.298092222633</v>
      </c>
      <c r="AM227" s="18" t="n">
        <f aca="false">SUMPRODUCT(MIN($B$22:$M$22+B227:M227))</f>
        <v>433.298092222633</v>
      </c>
      <c r="AN227" s="18" t="n">
        <f aca="false">SUMPRODUCT(MIN($B$22:$M$22+N227:Y227))</f>
        <v>481.950382357786</v>
      </c>
      <c r="AO227" s="18" t="n">
        <f aca="false">SUMPRODUCT(MIN($B$22:$M$22+B227:M227+Z227:AK227))</f>
        <v>433.298092222633</v>
      </c>
      <c r="AP227" s="18" t="n">
        <f aca="false">SUMPRODUCT(MIN($B$23:$M$23+B227:M227+N227:Y227))</f>
        <v>481.58374077306</v>
      </c>
      <c r="AQ227" s="18" t="n">
        <f aca="false">SUMPRODUCT(MIN($B$23:$M$23+B227:M227+Z227:AK227))</f>
        <v>481.58374077306</v>
      </c>
      <c r="AR227" s="13" t="n">
        <f aca="false">IF(Y227&lt;0,1,0)</f>
        <v>0</v>
      </c>
    </row>
    <row r="228" customFormat="false" ht="15" hidden="false" customHeight="false" outlineLevel="0" collapsed="false">
      <c r="A228" s="13" t="n">
        <v>203</v>
      </c>
      <c r="B228" s="18" t="n">
        <f aca="false">Shock_sd*Draws!B207</f>
        <v>48.9853863368896</v>
      </c>
      <c r="C228" s="18" t="n">
        <f aca="false">Persist_a*B228+Shock_sd*Draws!C207</f>
        <v>-1.12846307102904</v>
      </c>
      <c r="D228" s="18" t="n">
        <f aca="false">Persist_a*C228+Shock_sd*Draws!D207</f>
        <v>19.6891921281028</v>
      </c>
      <c r="E228" s="18" t="n">
        <f aca="false">Persist_a*D228+Shock_sd*Draws!E207</f>
        <v>9.77138468929431</v>
      </c>
      <c r="F228" s="18" t="n">
        <f aca="false">Persist_a*E228+Shock_sd*Draws!F207</f>
        <v>89.8122749250863</v>
      </c>
      <c r="G228" s="18" t="n">
        <f aca="false">Persist_a*F228+Shock_sd*Draws!G207</f>
        <v>-0.940506572656048</v>
      </c>
      <c r="H228" s="18" t="n">
        <f aca="false">Persist_a*G228+Shock_sd*Draws!H207</f>
        <v>11.7139317995933</v>
      </c>
      <c r="I228" s="18" t="n">
        <f aca="false">Persist_a*H228+Shock_sd*Draws!I207</f>
        <v>40.8957341558779</v>
      </c>
      <c r="J228" s="18" t="n">
        <f aca="false">Persist_a*I228+Shock_sd*Draws!J207</f>
        <v>38.7939331978005</v>
      </c>
      <c r="K228" s="18" t="n">
        <f aca="false">Persist_a*J228+Shock_sd*Draws!K207</f>
        <v>42.5936900779606</v>
      </c>
      <c r="L228" s="18" t="n">
        <f aca="false">Persist_a*K228+Shock_sd*Draws!L207</f>
        <v>33.1352739098736</v>
      </c>
      <c r="M228" s="18" t="n">
        <f aca="false">Persist_a*L228+Shock_sd*Draws!M207</f>
        <v>-17.3279211786284</v>
      </c>
      <c r="N228" s="18" t="n">
        <f aca="false">0-(Draws!N207+Draws!Z207)</f>
        <v>0</v>
      </c>
      <c r="O228" s="18" t="n">
        <f aca="false">N228-(Draws!O207+Draws!AA207)</f>
        <v>0</v>
      </c>
      <c r="P228" s="18" t="n">
        <f aca="false">O228-(Draws!P207+Draws!AB207)</f>
        <v>0</v>
      </c>
      <c r="Q228" s="18" t="n">
        <f aca="false">P228-(Draws!Q207+Draws!AC207)</f>
        <v>-103.747602101476</v>
      </c>
      <c r="R228" s="18" t="n">
        <f aca="false">Q228-(Draws!R207+Draws!AD207)</f>
        <v>-103.747602101476</v>
      </c>
      <c r="S228" s="18" t="n">
        <f aca="false">R228-(Draws!S207+Draws!AE207)</f>
        <v>-103.747602101476</v>
      </c>
      <c r="T228" s="18" t="n">
        <f aca="false">S228-(Draws!T207+Draws!AF207)</f>
        <v>-103.747602101476</v>
      </c>
      <c r="U228" s="18" t="n">
        <f aca="false">T228-(Draws!U207+Draws!AG207)</f>
        <v>-103.747602101476</v>
      </c>
      <c r="V228" s="18" t="n">
        <f aca="false">U228-(Draws!V207+Draws!AH207)</f>
        <v>-103.747602101476</v>
      </c>
      <c r="W228" s="18" t="n">
        <f aca="false">V228-(Draws!W207+Draws!AI207)</f>
        <v>-103.747602101476</v>
      </c>
      <c r="X228" s="18" t="n">
        <f aca="false">W228-(Draws!X207+Draws!AJ207)</f>
        <v>-103.747602101476</v>
      </c>
      <c r="Y228" s="18" t="n">
        <f aca="false">X228-(Draws!Y207+Draws!AK207)</f>
        <v>-103.747602101476</v>
      </c>
      <c r="Z228" s="18" t="n">
        <f aca="false">0-(MAX(Draws!N207-Line_cap,0)+MAX(Draws!Z207-Line_cap,0))</f>
        <v>0</v>
      </c>
      <c r="AA228" s="18" t="n">
        <f aca="false">Z228-(MAX(Draws!O207-Line_cap,0)+MAX(Draws!AA207-Line_cap,0))</f>
        <v>0</v>
      </c>
      <c r="AB228" s="18" t="n">
        <f aca="false">AA228-(MAX(Draws!P207-Line_cap,0)+MAX(Draws!AB207-Line_cap,0))</f>
        <v>0</v>
      </c>
      <c r="AC228" s="18" t="n">
        <f aca="false">AB228-(MAX(Draws!Q207-Line_cap,0)+MAX(Draws!AC207-Line_cap,0))</f>
        <v>-3.7476021014764</v>
      </c>
      <c r="AD228" s="18" t="n">
        <f aca="false">AC228-(MAX(Draws!R207-Line_cap,0)+MAX(Draws!AD207-Line_cap,0))</f>
        <v>-3.7476021014764</v>
      </c>
      <c r="AE228" s="18" t="n">
        <f aca="false">AD228-(MAX(Draws!S207-Line_cap,0)+MAX(Draws!AE207-Line_cap,0))</f>
        <v>-3.7476021014764</v>
      </c>
      <c r="AF228" s="18" t="n">
        <f aca="false">AE228-(MAX(Draws!T207-Line_cap,0)+MAX(Draws!AF207-Line_cap,0))</f>
        <v>-3.7476021014764</v>
      </c>
      <c r="AG228" s="18" t="n">
        <f aca="false">AF228-(MAX(Draws!U207-Line_cap,0)+MAX(Draws!AG207-Line_cap,0))</f>
        <v>-3.7476021014764</v>
      </c>
      <c r="AH228" s="18" t="n">
        <f aca="false">AG228-(MAX(Draws!V207-Line_cap,0)+MAX(Draws!AH207-Line_cap,0))</f>
        <v>-3.7476021014764</v>
      </c>
      <c r="AI228" s="18" t="n">
        <f aca="false">AH228-(MAX(Draws!W207-Line_cap,0)+MAX(Draws!AI207-Line_cap,0))</f>
        <v>-3.7476021014764</v>
      </c>
      <c r="AJ228" s="18" t="n">
        <f aca="false">AI228-(MAX(Draws!X207-Line_cap,0)+MAX(Draws!AJ207-Line_cap,0))</f>
        <v>-3.7476021014764</v>
      </c>
      <c r="AK228" s="18" t="n">
        <f aca="false">AJ228-(MAX(Draws!Y207-Line_cap,0)+MAX(Draws!AK207-Line_cap,0))</f>
        <v>-3.7476021014764</v>
      </c>
      <c r="AL228" s="18" t="n">
        <f aca="false">SUMPRODUCT(MIN($B$22:$M$22+B228:M228+N228:Y228))</f>
        <v>378.520062964233</v>
      </c>
      <c r="AM228" s="18" t="n">
        <f aca="false">SUMPRODUCT(MIN($B$22:$M$22+B228:M228))</f>
        <v>482.267665065709</v>
      </c>
      <c r="AN228" s="18" t="n">
        <f aca="false">SUMPRODUCT(MIN($B$22:$M$22+N228:Y228))</f>
        <v>378.202780256309</v>
      </c>
      <c r="AO228" s="18" t="n">
        <f aca="false">SUMPRODUCT(MIN($B$22:$M$22+B228:M228+Z228:AK228))</f>
        <v>478.520062964233</v>
      </c>
      <c r="AP228" s="18" t="n">
        <f aca="false">SUMPRODUCT(MIN($B$23:$M$23+B228:M228+N228:Y228))</f>
        <v>426.285808465017</v>
      </c>
      <c r="AQ228" s="18" t="n">
        <f aca="false">SUMPRODUCT(MIN($B$23:$M$23+B228:M228+Z228:AK228))</f>
        <v>526.285808465017</v>
      </c>
      <c r="AR228" s="13" t="n">
        <f aca="false">IF(Y228&lt;0,1,0)</f>
        <v>1</v>
      </c>
    </row>
    <row r="229" customFormat="false" ht="15" hidden="false" customHeight="false" outlineLevel="0" collapsed="false">
      <c r="A229" s="13" t="n">
        <v>204</v>
      </c>
      <c r="B229" s="18" t="n">
        <f aca="false">Shock_sd*Draws!B208</f>
        <v>-19.6472393785298</v>
      </c>
      <c r="C229" s="18" t="n">
        <f aca="false">Persist_a*B229+Shock_sd*Draws!C208</f>
        <v>-121.716446049488</v>
      </c>
      <c r="D229" s="18" t="n">
        <f aca="false">Persist_a*C229+Shock_sd*Draws!D208</f>
        <v>5.36289870245882</v>
      </c>
      <c r="E229" s="18" t="n">
        <f aca="false">Persist_a*D229+Shock_sd*Draws!E208</f>
        <v>58.9936071498304</v>
      </c>
      <c r="F229" s="18" t="n">
        <f aca="false">Persist_a*E229+Shock_sd*Draws!F208</f>
        <v>84.6597049106292</v>
      </c>
      <c r="G229" s="18" t="n">
        <f aca="false">Persist_a*F229+Shock_sd*Draws!G208</f>
        <v>62.3797774823703</v>
      </c>
      <c r="H229" s="18" t="n">
        <f aca="false">Persist_a*G229+Shock_sd*Draws!H208</f>
        <v>20.6496826481938</v>
      </c>
      <c r="I229" s="18" t="n">
        <f aca="false">Persist_a*H229+Shock_sd*Draws!I208</f>
        <v>-75.4696295034645</v>
      </c>
      <c r="J229" s="18" t="n">
        <f aca="false">Persist_a*I229+Shock_sd*Draws!J208</f>
        <v>-21.9158123907326</v>
      </c>
      <c r="K229" s="18" t="n">
        <f aca="false">Persist_a*J229+Shock_sd*Draws!K208</f>
        <v>-8.93540582684489</v>
      </c>
      <c r="L229" s="18" t="n">
        <f aca="false">Persist_a*K229+Shock_sd*Draws!L208</f>
        <v>-41.9764360988532</v>
      </c>
      <c r="M229" s="18" t="n">
        <f aca="false">Persist_a*L229+Shock_sd*Draws!M208</f>
        <v>-125.661404829249</v>
      </c>
      <c r="N229" s="18" t="n">
        <f aca="false">0-(Draws!N208+Draws!Z208)</f>
        <v>0</v>
      </c>
      <c r="O229" s="18" t="n">
        <f aca="false">N229-(Draws!O208+Draws!AA208)</f>
        <v>0</v>
      </c>
      <c r="P229" s="18" t="n">
        <f aca="false">O229-(Draws!P208+Draws!AB208)</f>
        <v>0</v>
      </c>
      <c r="Q229" s="18" t="n">
        <f aca="false">P229-(Draws!Q208+Draws!AC208)</f>
        <v>0</v>
      </c>
      <c r="R229" s="18" t="n">
        <f aca="false">Q229-(Draws!R208+Draws!AD208)</f>
        <v>0</v>
      </c>
      <c r="S229" s="18" t="n">
        <f aca="false">R229-(Draws!S208+Draws!AE208)</f>
        <v>0</v>
      </c>
      <c r="T229" s="18" t="n">
        <f aca="false">S229-(Draws!T208+Draws!AF208)</f>
        <v>0</v>
      </c>
      <c r="U229" s="18" t="n">
        <f aca="false">T229-(Draws!U208+Draws!AG208)</f>
        <v>0</v>
      </c>
      <c r="V229" s="18" t="n">
        <f aca="false">U229-(Draws!V208+Draws!AH208)</f>
        <v>0</v>
      </c>
      <c r="W229" s="18" t="n">
        <f aca="false">V229-(Draws!W208+Draws!AI208)</f>
        <v>0</v>
      </c>
      <c r="X229" s="18" t="n">
        <f aca="false">W229-(Draws!X208+Draws!AJ208)</f>
        <v>0</v>
      </c>
      <c r="Y229" s="18" t="n">
        <f aca="false">X229-(Draws!Y208+Draws!AK208)</f>
        <v>0</v>
      </c>
      <c r="Z229" s="18" t="n">
        <f aca="false">0-(MAX(Draws!N208-Line_cap,0)+MAX(Draws!Z208-Line_cap,0))</f>
        <v>0</v>
      </c>
      <c r="AA229" s="18" t="n">
        <f aca="false">Z229-(MAX(Draws!O208-Line_cap,0)+MAX(Draws!AA208-Line_cap,0))</f>
        <v>0</v>
      </c>
      <c r="AB229" s="18" t="n">
        <f aca="false">AA229-(MAX(Draws!P208-Line_cap,0)+MAX(Draws!AB208-Line_cap,0))</f>
        <v>0</v>
      </c>
      <c r="AC229" s="18" t="n">
        <f aca="false">AB229-(MAX(Draws!Q208-Line_cap,0)+MAX(Draws!AC208-Line_cap,0))</f>
        <v>0</v>
      </c>
      <c r="AD229" s="18" t="n">
        <f aca="false">AC229-(MAX(Draws!R208-Line_cap,0)+MAX(Draws!AD208-Line_cap,0))</f>
        <v>0</v>
      </c>
      <c r="AE229" s="18" t="n">
        <f aca="false">AD229-(MAX(Draws!S208-Line_cap,0)+MAX(Draws!AE208-Line_cap,0))</f>
        <v>0</v>
      </c>
      <c r="AF229" s="18" t="n">
        <f aca="false">AE229-(MAX(Draws!T208-Line_cap,0)+MAX(Draws!AF208-Line_cap,0))</f>
        <v>0</v>
      </c>
      <c r="AG229" s="18" t="n">
        <f aca="false">AF229-(MAX(Draws!U208-Line_cap,0)+MAX(Draws!AG208-Line_cap,0))</f>
        <v>0</v>
      </c>
      <c r="AH229" s="18" t="n">
        <f aca="false">AG229-(MAX(Draws!V208-Line_cap,0)+MAX(Draws!AH208-Line_cap,0))</f>
        <v>0</v>
      </c>
      <c r="AI229" s="18" t="n">
        <f aca="false">AH229-(MAX(Draws!W208-Line_cap,0)+MAX(Draws!AI208-Line_cap,0))</f>
        <v>0</v>
      </c>
      <c r="AJ229" s="18" t="n">
        <f aca="false">AI229-(MAX(Draws!X208-Line_cap,0)+MAX(Draws!AJ208-Line_cap,0))</f>
        <v>0</v>
      </c>
      <c r="AK229" s="18" t="n">
        <f aca="false">AJ229-(MAX(Draws!Y208-Line_cap,0)+MAX(Draws!AK208-Line_cap,0))</f>
        <v>0</v>
      </c>
      <c r="AL229" s="18" t="n">
        <f aca="false">SUMPRODUCT(MIN($B$22:$M$22+B229:M229+N229:Y229))</f>
        <v>384.762642847711</v>
      </c>
      <c r="AM229" s="18" t="n">
        <f aca="false">SUMPRODUCT(MIN($B$22:$M$22+B229:M229))</f>
        <v>384.762642847711</v>
      </c>
      <c r="AN229" s="18" t="n">
        <f aca="false">SUMPRODUCT(MIN($B$22:$M$22+N229:Y229))</f>
        <v>481.950382357786</v>
      </c>
      <c r="AO229" s="18" t="n">
        <f aca="false">SUMPRODUCT(MIN($B$22:$M$22+B229:M229+Z229:AK229))</f>
        <v>384.762642847711</v>
      </c>
      <c r="AP229" s="18" t="n">
        <f aca="false">SUMPRODUCT(MIN($B$23:$M$23+B229:M229+N229:Y229))</f>
        <v>429.888523930331</v>
      </c>
      <c r="AQ229" s="18" t="n">
        <f aca="false">SUMPRODUCT(MIN($B$23:$M$23+B229:M229+Z229:AK229))</f>
        <v>429.888523930331</v>
      </c>
      <c r="AR229" s="13" t="n">
        <f aca="false">IF(Y229&lt;0,1,0)</f>
        <v>0</v>
      </c>
    </row>
    <row r="230" customFormat="false" ht="15" hidden="false" customHeight="false" outlineLevel="0" collapsed="false">
      <c r="A230" s="13" t="n">
        <v>205</v>
      </c>
      <c r="B230" s="18" t="n">
        <f aca="false">Shock_sd*Draws!B209</f>
        <v>-63.3248750873181</v>
      </c>
      <c r="C230" s="18" t="n">
        <f aca="false">Persist_a*B230+Shock_sd*Draws!C209</f>
        <v>-29.7347375720694</v>
      </c>
      <c r="D230" s="18" t="n">
        <f aca="false">Persist_a*C230+Shock_sd*Draws!D209</f>
        <v>-21.1284057159696</v>
      </c>
      <c r="E230" s="18" t="n">
        <f aca="false">Persist_a*D230+Shock_sd*Draws!E209</f>
        <v>-6.63811593913154</v>
      </c>
      <c r="F230" s="18" t="n">
        <f aca="false">Persist_a*E230+Shock_sd*Draws!F209</f>
        <v>55.1473787267503</v>
      </c>
      <c r="G230" s="18" t="n">
        <f aca="false">Persist_a*F230+Shock_sd*Draws!G209</f>
        <v>18.3290039816151</v>
      </c>
      <c r="H230" s="18" t="n">
        <f aca="false">Persist_a*G230+Shock_sd*Draws!H209</f>
        <v>84.7914035654676</v>
      </c>
      <c r="I230" s="18" t="n">
        <f aca="false">Persist_a*H230+Shock_sd*Draws!I209</f>
        <v>21.9804210871647</v>
      </c>
      <c r="J230" s="18" t="n">
        <f aca="false">Persist_a*I230+Shock_sd*Draws!J209</f>
        <v>1.2063926806735</v>
      </c>
      <c r="K230" s="18" t="n">
        <f aca="false">Persist_a*J230+Shock_sd*Draws!K209</f>
        <v>34.4505615036564</v>
      </c>
      <c r="L230" s="18" t="n">
        <f aca="false">Persist_a*K230+Shock_sd*Draws!L209</f>
        <v>-6.54957279299281</v>
      </c>
      <c r="M230" s="18" t="n">
        <f aca="false">Persist_a*L230+Shock_sd*Draws!M209</f>
        <v>-68.4226634186699</v>
      </c>
      <c r="N230" s="18" t="n">
        <f aca="false">0-(Draws!N209+Draws!Z209)</f>
        <v>0</v>
      </c>
      <c r="O230" s="18" t="n">
        <f aca="false">N230-(Draws!O209+Draws!AA209)</f>
        <v>0</v>
      </c>
      <c r="P230" s="18" t="n">
        <f aca="false">O230-(Draws!P209+Draws!AB209)</f>
        <v>0</v>
      </c>
      <c r="Q230" s="18" t="n">
        <f aca="false">P230-(Draws!Q209+Draws!AC209)</f>
        <v>0</v>
      </c>
      <c r="R230" s="18" t="n">
        <f aca="false">Q230-(Draws!R209+Draws!AD209)</f>
        <v>0</v>
      </c>
      <c r="S230" s="18" t="n">
        <f aca="false">R230-(Draws!S209+Draws!AE209)</f>
        <v>0</v>
      </c>
      <c r="T230" s="18" t="n">
        <f aca="false">S230-(Draws!T209+Draws!AF209)</f>
        <v>0</v>
      </c>
      <c r="U230" s="18" t="n">
        <f aca="false">T230-(Draws!U209+Draws!AG209)</f>
        <v>0</v>
      </c>
      <c r="V230" s="18" t="n">
        <f aca="false">U230-(Draws!V209+Draws!AH209)</f>
        <v>0</v>
      </c>
      <c r="W230" s="18" t="n">
        <f aca="false">V230-(Draws!W209+Draws!AI209)</f>
        <v>0</v>
      </c>
      <c r="X230" s="18" t="n">
        <f aca="false">W230-(Draws!X209+Draws!AJ209)</f>
        <v>0</v>
      </c>
      <c r="Y230" s="18" t="n">
        <f aca="false">X230-(Draws!Y209+Draws!AK209)</f>
        <v>0</v>
      </c>
      <c r="Z230" s="18" t="n">
        <f aca="false">0-(MAX(Draws!N209-Line_cap,0)+MAX(Draws!Z209-Line_cap,0))</f>
        <v>0</v>
      </c>
      <c r="AA230" s="18" t="n">
        <f aca="false">Z230-(MAX(Draws!O209-Line_cap,0)+MAX(Draws!AA209-Line_cap,0))</f>
        <v>0</v>
      </c>
      <c r="AB230" s="18" t="n">
        <f aca="false">AA230-(MAX(Draws!P209-Line_cap,0)+MAX(Draws!AB209-Line_cap,0))</f>
        <v>0</v>
      </c>
      <c r="AC230" s="18" t="n">
        <f aca="false">AB230-(MAX(Draws!Q209-Line_cap,0)+MAX(Draws!AC209-Line_cap,0))</f>
        <v>0</v>
      </c>
      <c r="AD230" s="18" t="n">
        <f aca="false">AC230-(MAX(Draws!R209-Line_cap,0)+MAX(Draws!AD209-Line_cap,0))</f>
        <v>0</v>
      </c>
      <c r="AE230" s="18" t="n">
        <f aca="false">AD230-(MAX(Draws!S209-Line_cap,0)+MAX(Draws!AE209-Line_cap,0))</f>
        <v>0</v>
      </c>
      <c r="AF230" s="18" t="n">
        <f aca="false">AE230-(MAX(Draws!T209-Line_cap,0)+MAX(Draws!AF209-Line_cap,0))</f>
        <v>0</v>
      </c>
      <c r="AG230" s="18" t="n">
        <f aca="false">AF230-(MAX(Draws!U209-Line_cap,0)+MAX(Draws!AG209-Line_cap,0))</f>
        <v>0</v>
      </c>
      <c r="AH230" s="18" t="n">
        <f aca="false">AG230-(MAX(Draws!V209-Line_cap,0)+MAX(Draws!AH209-Line_cap,0))</f>
        <v>0</v>
      </c>
      <c r="AI230" s="18" t="n">
        <f aca="false">AH230-(MAX(Draws!W209-Line_cap,0)+MAX(Draws!AI209-Line_cap,0))</f>
        <v>0</v>
      </c>
      <c r="AJ230" s="18" t="n">
        <f aca="false">AI230-(MAX(Draws!X209-Line_cap,0)+MAX(Draws!AJ209-Line_cap,0))</f>
        <v>0</v>
      </c>
      <c r="AK230" s="18" t="n">
        <f aca="false">AJ230-(MAX(Draws!Y209-Line_cap,0)+MAX(Draws!AK209-Line_cap,0))</f>
        <v>0</v>
      </c>
      <c r="AL230" s="18" t="n">
        <f aca="false">SUMPRODUCT(MIN($B$22:$M$22+B230:M230+N230:Y230))</f>
        <v>442.00138425829</v>
      </c>
      <c r="AM230" s="18" t="n">
        <f aca="false">SUMPRODUCT(MIN($B$22:$M$22+B230:M230))</f>
        <v>442.00138425829</v>
      </c>
      <c r="AN230" s="18" t="n">
        <f aca="false">SUMPRODUCT(MIN($B$22:$M$22+N230:Y230))</f>
        <v>481.950382357786</v>
      </c>
      <c r="AO230" s="18" t="n">
        <f aca="false">SUMPRODUCT(MIN($B$22:$M$22+B230:M230+Z230:AK230))</f>
        <v>442.00138425829</v>
      </c>
      <c r="AP230" s="18" t="n">
        <f aca="false">SUMPRODUCT(MIN($B$23:$M$23+B230:M230+N230:Y230))</f>
        <v>487.12726534091</v>
      </c>
      <c r="AQ230" s="18" t="n">
        <f aca="false">SUMPRODUCT(MIN($B$23:$M$23+B230:M230+Z230:AK230))</f>
        <v>487.12726534091</v>
      </c>
      <c r="AR230" s="13" t="n">
        <f aca="false">IF(Y230&lt;0,1,0)</f>
        <v>0</v>
      </c>
    </row>
    <row r="231" customFormat="false" ht="15" hidden="false" customHeight="false" outlineLevel="0" collapsed="false">
      <c r="A231" s="13" t="n">
        <v>206</v>
      </c>
      <c r="B231" s="18" t="n">
        <f aca="false">Shock_sd*Draws!B210</f>
        <v>-63.4421766569443</v>
      </c>
      <c r="C231" s="18" t="n">
        <f aca="false">Persist_a*B231+Shock_sd*Draws!C210</f>
        <v>-14.3617250143703</v>
      </c>
      <c r="D231" s="18" t="n">
        <f aca="false">Persist_a*C231+Shock_sd*Draws!D210</f>
        <v>-38.3550978930257</v>
      </c>
      <c r="E231" s="18" t="n">
        <f aca="false">Persist_a*D231+Shock_sd*Draws!E210</f>
        <v>-33.583917068198</v>
      </c>
      <c r="F231" s="18" t="n">
        <f aca="false">Persist_a*E231+Shock_sd*Draws!F210</f>
        <v>-4.0132837378936</v>
      </c>
      <c r="G231" s="18" t="n">
        <f aca="false">Persist_a*F231+Shock_sd*Draws!G210</f>
        <v>43.5514398384895</v>
      </c>
      <c r="H231" s="18" t="n">
        <f aca="false">Persist_a*G231+Shock_sd*Draws!H210</f>
        <v>99.454856404619</v>
      </c>
      <c r="I231" s="18" t="n">
        <f aca="false">Persist_a*H231+Shock_sd*Draws!I210</f>
        <v>21.2874212258164</v>
      </c>
      <c r="J231" s="18" t="n">
        <f aca="false">Persist_a*I231+Shock_sd*Draws!J210</f>
        <v>-80.7298595507976</v>
      </c>
      <c r="K231" s="18" t="n">
        <f aca="false">Persist_a*J231+Shock_sd*Draws!K210</f>
        <v>0.428076373182456</v>
      </c>
      <c r="L231" s="18" t="n">
        <f aca="false">Persist_a*K231+Shock_sd*Draws!L210</f>
        <v>94.0870256292489</v>
      </c>
      <c r="M231" s="18" t="n">
        <f aca="false">Persist_a*L231+Shock_sd*Draws!M210</f>
        <v>124.382191274227</v>
      </c>
      <c r="N231" s="18" t="n">
        <f aca="false">0-(Draws!N210+Draws!Z210)</f>
        <v>0</v>
      </c>
      <c r="O231" s="18" t="n">
        <f aca="false">N231-(Draws!O210+Draws!AA210)</f>
        <v>0</v>
      </c>
      <c r="P231" s="18" t="n">
        <f aca="false">O231-(Draws!P210+Draws!AB210)</f>
        <v>0</v>
      </c>
      <c r="Q231" s="18" t="n">
        <f aca="false">P231-(Draws!Q210+Draws!AC210)</f>
        <v>0</v>
      </c>
      <c r="R231" s="18" t="n">
        <f aca="false">Q231-(Draws!R210+Draws!AD210)</f>
        <v>0</v>
      </c>
      <c r="S231" s="18" t="n">
        <f aca="false">R231-(Draws!S210+Draws!AE210)</f>
        <v>0</v>
      </c>
      <c r="T231" s="18" t="n">
        <f aca="false">S231-(Draws!T210+Draws!AF210)</f>
        <v>0</v>
      </c>
      <c r="U231" s="18" t="n">
        <f aca="false">T231-(Draws!U210+Draws!AG210)</f>
        <v>0</v>
      </c>
      <c r="V231" s="18" t="n">
        <f aca="false">U231-(Draws!V210+Draws!AH210)</f>
        <v>0</v>
      </c>
      <c r="W231" s="18" t="n">
        <f aca="false">V231-(Draws!W210+Draws!AI210)</f>
        <v>0</v>
      </c>
      <c r="X231" s="18" t="n">
        <f aca="false">W231-(Draws!X210+Draws!AJ210)</f>
        <v>0</v>
      </c>
      <c r="Y231" s="18" t="n">
        <f aca="false">X231-(Draws!Y210+Draws!AK210)</f>
        <v>0</v>
      </c>
      <c r="Z231" s="18" t="n">
        <f aca="false">0-(MAX(Draws!N210-Line_cap,0)+MAX(Draws!Z210-Line_cap,0))</f>
        <v>0</v>
      </c>
      <c r="AA231" s="18" t="n">
        <f aca="false">Z231-(MAX(Draws!O210-Line_cap,0)+MAX(Draws!AA210-Line_cap,0))</f>
        <v>0</v>
      </c>
      <c r="AB231" s="18" t="n">
        <f aca="false">AA231-(MAX(Draws!P210-Line_cap,0)+MAX(Draws!AB210-Line_cap,0))</f>
        <v>0</v>
      </c>
      <c r="AC231" s="18" t="n">
        <f aca="false">AB231-(MAX(Draws!Q210-Line_cap,0)+MAX(Draws!AC210-Line_cap,0))</f>
        <v>0</v>
      </c>
      <c r="AD231" s="18" t="n">
        <f aca="false">AC231-(MAX(Draws!R210-Line_cap,0)+MAX(Draws!AD210-Line_cap,0))</f>
        <v>0</v>
      </c>
      <c r="AE231" s="18" t="n">
        <f aca="false">AD231-(MAX(Draws!S210-Line_cap,0)+MAX(Draws!AE210-Line_cap,0))</f>
        <v>0</v>
      </c>
      <c r="AF231" s="18" t="n">
        <f aca="false">AE231-(MAX(Draws!T210-Line_cap,0)+MAX(Draws!AF210-Line_cap,0))</f>
        <v>0</v>
      </c>
      <c r="AG231" s="18" t="n">
        <f aca="false">AF231-(MAX(Draws!U210-Line_cap,0)+MAX(Draws!AG210-Line_cap,0))</f>
        <v>0</v>
      </c>
      <c r="AH231" s="18" t="n">
        <f aca="false">AG231-(MAX(Draws!V210-Line_cap,0)+MAX(Draws!AH210-Line_cap,0))</f>
        <v>0</v>
      </c>
      <c r="AI231" s="18" t="n">
        <f aca="false">AH231-(MAX(Draws!W210-Line_cap,0)+MAX(Draws!AI210-Line_cap,0))</f>
        <v>0</v>
      </c>
      <c r="AJ231" s="18" t="n">
        <f aca="false">AI231-(MAX(Draws!X210-Line_cap,0)+MAX(Draws!AJ210-Line_cap,0))</f>
        <v>0</v>
      </c>
      <c r="AK231" s="18" t="n">
        <f aca="false">AJ231-(MAX(Draws!Y210-Line_cap,0)+MAX(Draws!AK210-Line_cap,0))</f>
        <v>0</v>
      </c>
      <c r="AL231" s="18" t="n">
        <f aca="false">SUMPRODUCT(MIN($B$22:$M$22+B231:M231+N231:Y231))</f>
        <v>407.467921866599</v>
      </c>
      <c r="AM231" s="18" t="n">
        <f aca="false">SUMPRODUCT(MIN($B$22:$M$22+B231:M231))</f>
        <v>407.467921866599</v>
      </c>
      <c r="AN231" s="18" t="n">
        <f aca="false">SUMPRODUCT(MIN($B$22:$M$22+N231:Y231))</f>
        <v>481.950382357786</v>
      </c>
      <c r="AO231" s="18" t="n">
        <f aca="false">SUMPRODUCT(MIN($B$22:$M$22+B231:M231+Z231:AK231))</f>
        <v>407.467921866599</v>
      </c>
      <c r="AP231" s="18" t="n">
        <f aca="false">SUMPRODUCT(MIN($B$23:$M$23+B231:M231+N231:Y231))</f>
        <v>456.711249030819</v>
      </c>
      <c r="AQ231" s="18" t="n">
        <f aca="false">SUMPRODUCT(MIN($B$23:$M$23+B231:M231+Z231:AK231))</f>
        <v>456.711249030819</v>
      </c>
      <c r="AR231" s="13" t="n">
        <f aca="false">IF(Y231&lt;0,1,0)</f>
        <v>0</v>
      </c>
    </row>
    <row r="232" customFormat="false" ht="15" hidden="false" customHeight="false" outlineLevel="0" collapsed="false">
      <c r="A232" s="13" t="n">
        <v>207</v>
      </c>
      <c r="B232" s="18" t="n">
        <f aca="false">Shock_sd*Draws!B211</f>
        <v>-15.9564823902163</v>
      </c>
      <c r="C232" s="18" t="n">
        <f aca="false">Persist_a*B232+Shock_sd*Draws!C211</f>
        <v>-41.8121073823871</v>
      </c>
      <c r="D232" s="18" t="n">
        <f aca="false">Persist_a*C232+Shock_sd*Draws!D211</f>
        <v>-76.9548126297922</v>
      </c>
      <c r="E232" s="18" t="n">
        <f aca="false">Persist_a*D232+Shock_sd*Draws!E211</f>
        <v>-50.1483888313735</v>
      </c>
      <c r="F232" s="18" t="n">
        <f aca="false">Persist_a*E232+Shock_sd*Draws!F211</f>
        <v>-56.5828248963066</v>
      </c>
      <c r="G232" s="18" t="n">
        <f aca="false">Persist_a*F232+Shock_sd*Draws!G211</f>
        <v>-83.0041194107747</v>
      </c>
      <c r="H232" s="18" t="n">
        <f aca="false">Persist_a*G232+Shock_sd*Draws!H211</f>
        <v>-116.002194637666</v>
      </c>
      <c r="I232" s="18" t="n">
        <f aca="false">Persist_a*H232+Shock_sd*Draws!I211</f>
        <v>-79.456503685596</v>
      </c>
      <c r="J232" s="18" t="n">
        <f aca="false">Persist_a*I232+Shock_sd*Draws!J211</f>
        <v>-41.9875878573357</v>
      </c>
      <c r="K232" s="18" t="n">
        <f aca="false">Persist_a*J232+Shock_sd*Draws!K211</f>
        <v>-22.2968963884116</v>
      </c>
      <c r="L232" s="18" t="n">
        <f aca="false">Persist_a*K232+Shock_sd*Draws!L211</f>
        <v>3.32978987918028</v>
      </c>
      <c r="M232" s="18" t="n">
        <f aca="false">Persist_a*L232+Shock_sd*Draws!M211</f>
        <v>-46.6855971796484</v>
      </c>
      <c r="N232" s="18" t="n">
        <f aca="false">0-(Draws!N211+Draws!Z211)</f>
        <v>0</v>
      </c>
      <c r="O232" s="18" t="n">
        <f aca="false">N232-(Draws!O211+Draws!AA211)</f>
        <v>0</v>
      </c>
      <c r="P232" s="18" t="n">
        <f aca="false">O232-(Draws!P211+Draws!AB211)</f>
        <v>0</v>
      </c>
      <c r="Q232" s="18" t="n">
        <f aca="false">P232-(Draws!Q211+Draws!AC211)</f>
        <v>0</v>
      </c>
      <c r="R232" s="18" t="n">
        <f aca="false">Q232-(Draws!R211+Draws!AD211)</f>
        <v>0</v>
      </c>
      <c r="S232" s="18" t="n">
        <f aca="false">R232-(Draws!S211+Draws!AE211)</f>
        <v>0</v>
      </c>
      <c r="T232" s="18" t="n">
        <f aca="false">S232-(Draws!T211+Draws!AF211)</f>
        <v>0</v>
      </c>
      <c r="U232" s="18" t="n">
        <f aca="false">T232-(Draws!U211+Draws!AG211)</f>
        <v>0</v>
      </c>
      <c r="V232" s="18" t="n">
        <f aca="false">U232-(Draws!V211+Draws!AH211)</f>
        <v>0</v>
      </c>
      <c r="W232" s="18" t="n">
        <f aca="false">V232-(Draws!W211+Draws!AI211)</f>
        <v>0</v>
      </c>
      <c r="X232" s="18" t="n">
        <f aca="false">W232-(Draws!X211+Draws!AJ211)</f>
        <v>0</v>
      </c>
      <c r="Y232" s="18" t="n">
        <f aca="false">X232-(Draws!Y211+Draws!AK211)</f>
        <v>0</v>
      </c>
      <c r="Z232" s="18" t="n">
        <f aca="false">0-(MAX(Draws!N211-Line_cap,0)+MAX(Draws!Z211-Line_cap,0))</f>
        <v>0</v>
      </c>
      <c r="AA232" s="18" t="n">
        <f aca="false">Z232-(MAX(Draws!O211-Line_cap,0)+MAX(Draws!AA211-Line_cap,0))</f>
        <v>0</v>
      </c>
      <c r="AB232" s="18" t="n">
        <f aca="false">AA232-(MAX(Draws!P211-Line_cap,0)+MAX(Draws!AB211-Line_cap,0))</f>
        <v>0</v>
      </c>
      <c r="AC232" s="18" t="n">
        <f aca="false">AB232-(MAX(Draws!Q211-Line_cap,0)+MAX(Draws!AC211-Line_cap,0))</f>
        <v>0</v>
      </c>
      <c r="AD232" s="18" t="n">
        <f aca="false">AC232-(MAX(Draws!R211-Line_cap,0)+MAX(Draws!AD211-Line_cap,0))</f>
        <v>0</v>
      </c>
      <c r="AE232" s="18" t="n">
        <f aca="false">AD232-(MAX(Draws!S211-Line_cap,0)+MAX(Draws!AE211-Line_cap,0))</f>
        <v>0</v>
      </c>
      <c r="AF232" s="18" t="n">
        <f aca="false">AE232-(MAX(Draws!T211-Line_cap,0)+MAX(Draws!AF211-Line_cap,0))</f>
        <v>0</v>
      </c>
      <c r="AG232" s="18" t="n">
        <f aca="false">AF232-(MAX(Draws!U211-Line_cap,0)+MAX(Draws!AG211-Line_cap,0))</f>
        <v>0</v>
      </c>
      <c r="AH232" s="18" t="n">
        <f aca="false">AG232-(MAX(Draws!V211-Line_cap,0)+MAX(Draws!AH211-Line_cap,0))</f>
        <v>0</v>
      </c>
      <c r="AI232" s="18" t="n">
        <f aca="false">AH232-(MAX(Draws!W211-Line_cap,0)+MAX(Draws!AI211-Line_cap,0))</f>
        <v>0</v>
      </c>
      <c r="AJ232" s="18" t="n">
        <f aca="false">AI232-(MAX(Draws!X211-Line_cap,0)+MAX(Draws!AJ211-Line_cap,0))</f>
        <v>0</v>
      </c>
      <c r="AK232" s="18" t="n">
        <f aca="false">AJ232-(MAX(Draws!Y211-Line_cap,0)+MAX(Draws!AK211-Line_cap,0))</f>
        <v>0</v>
      </c>
      <c r="AL232" s="18" t="n">
        <f aca="false">SUMPRODUCT(MIN($B$22:$M$22+B232:M232+N232:Y232))</f>
        <v>365.948187720119</v>
      </c>
      <c r="AM232" s="18" t="n">
        <f aca="false">SUMPRODUCT(MIN($B$22:$M$22+B232:M232))</f>
        <v>365.948187720119</v>
      </c>
      <c r="AN232" s="18" t="n">
        <f aca="false">SUMPRODUCT(MIN($B$22:$M$22+N232:Y232))</f>
        <v>481.950382357786</v>
      </c>
      <c r="AO232" s="18" t="n">
        <f aca="false">SUMPRODUCT(MIN($B$22:$M$22+B232:M232+Z232:AK232))</f>
        <v>365.948187720119</v>
      </c>
      <c r="AP232" s="18" t="n">
        <f aca="false">SUMPRODUCT(MIN($B$23:$M$23+B232:M232+N232:Y232))</f>
        <v>415.126830583219</v>
      </c>
      <c r="AQ232" s="18" t="n">
        <f aca="false">SUMPRODUCT(MIN($B$23:$M$23+B232:M232+Z232:AK232))</f>
        <v>415.126830583219</v>
      </c>
      <c r="AR232" s="13" t="n">
        <f aca="false">IF(Y232&lt;0,1,0)</f>
        <v>0</v>
      </c>
    </row>
    <row r="233" customFormat="false" ht="15" hidden="false" customHeight="false" outlineLevel="0" collapsed="false">
      <c r="A233" s="13" t="n">
        <v>208</v>
      </c>
      <c r="B233" s="18" t="n">
        <f aca="false">Shock_sd*Draws!B212</f>
        <v>-94.9550470942376</v>
      </c>
      <c r="C233" s="18" t="n">
        <f aca="false">Persist_a*B233+Shock_sd*Draws!C212</f>
        <v>-134.008274651912</v>
      </c>
      <c r="D233" s="18" t="n">
        <f aca="false">Persist_a*C233+Shock_sd*Draws!D212</f>
        <v>-111.040925862693</v>
      </c>
      <c r="E233" s="18" t="n">
        <f aca="false">Persist_a*D233+Shock_sd*Draws!E212</f>
        <v>-42.9388558674047</v>
      </c>
      <c r="F233" s="18" t="n">
        <f aca="false">Persist_a*E233+Shock_sd*Draws!F212</f>
        <v>86.7306831568386</v>
      </c>
      <c r="G233" s="18" t="n">
        <f aca="false">Persist_a*F233+Shock_sd*Draws!G212</f>
        <v>88.1480332998544</v>
      </c>
      <c r="H233" s="18" t="n">
        <f aca="false">Persist_a*G233+Shock_sd*Draws!H212</f>
        <v>15.5450500668388</v>
      </c>
      <c r="I233" s="18" t="n">
        <f aca="false">Persist_a*H233+Shock_sd*Draws!I212</f>
        <v>-24.4598793400195</v>
      </c>
      <c r="J233" s="18" t="n">
        <f aca="false">Persist_a*I233+Shock_sd*Draws!J212</f>
        <v>-94.694960477169</v>
      </c>
      <c r="K233" s="18" t="n">
        <f aca="false">Persist_a*J233+Shock_sd*Draws!K212</f>
        <v>-1.37570771951881</v>
      </c>
      <c r="L233" s="18" t="n">
        <f aca="false">Persist_a*K233+Shock_sd*Draws!L212</f>
        <v>3.46360157495096</v>
      </c>
      <c r="M233" s="18" t="n">
        <f aca="false">Persist_a*L233+Shock_sd*Draws!M212</f>
        <v>-2.54381326201958</v>
      </c>
      <c r="N233" s="18" t="n">
        <f aca="false">0-(Draws!N212+Draws!Z212)</f>
        <v>0</v>
      </c>
      <c r="O233" s="18" t="n">
        <f aca="false">N233-(Draws!O212+Draws!AA212)</f>
        <v>0</v>
      </c>
      <c r="P233" s="18" t="n">
        <f aca="false">O233-(Draws!P212+Draws!AB212)</f>
        <v>0</v>
      </c>
      <c r="Q233" s="18" t="n">
        <f aca="false">P233-(Draws!Q212+Draws!AC212)</f>
        <v>0</v>
      </c>
      <c r="R233" s="18" t="n">
        <f aca="false">Q233-(Draws!R212+Draws!AD212)</f>
        <v>0</v>
      </c>
      <c r="S233" s="18" t="n">
        <f aca="false">R233-(Draws!S212+Draws!AE212)</f>
        <v>0</v>
      </c>
      <c r="T233" s="18" t="n">
        <f aca="false">S233-(Draws!T212+Draws!AF212)</f>
        <v>0</v>
      </c>
      <c r="U233" s="18" t="n">
        <f aca="false">T233-(Draws!U212+Draws!AG212)</f>
        <v>0</v>
      </c>
      <c r="V233" s="18" t="n">
        <f aca="false">U233-(Draws!V212+Draws!AH212)</f>
        <v>0</v>
      </c>
      <c r="W233" s="18" t="n">
        <f aca="false">V233-(Draws!W212+Draws!AI212)</f>
        <v>0</v>
      </c>
      <c r="X233" s="18" t="n">
        <f aca="false">W233-(Draws!X212+Draws!AJ212)</f>
        <v>0</v>
      </c>
      <c r="Y233" s="18" t="n">
        <f aca="false">X233-(Draws!Y212+Draws!AK212)</f>
        <v>0</v>
      </c>
      <c r="Z233" s="18" t="n">
        <f aca="false">0-(MAX(Draws!N212-Line_cap,0)+MAX(Draws!Z212-Line_cap,0))</f>
        <v>0</v>
      </c>
      <c r="AA233" s="18" t="n">
        <f aca="false">Z233-(MAX(Draws!O212-Line_cap,0)+MAX(Draws!AA212-Line_cap,0))</f>
        <v>0</v>
      </c>
      <c r="AB233" s="18" t="n">
        <f aca="false">AA233-(MAX(Draws!P212-Line_cap,0)+MAX(Draws!AB212-Line_cap,0))</f>
        <v>0</v>
      </c>
      <c r="AC233" s="18" t="n">
        <f aca="false">AB233-(MAX(Draws!Q212-Line_cap,0)+MAX(Draws!AC212-Line_cap,0))</f>
        <v>0</v>
      </c>
      <c r="AD233" s="18" t="n">
        <f aca="false">AC233-(MAX(Draws!R212-Line_cap,0)+MAX(Draws!AD212-Line_cap,0))</f>
        <v>0</v>
      </c>
      <c r="AE233" s="18" t="n">
        <f aca="false">AD233-(MAX(Draws!S212-Line_cap,0)+MAX(Draws!AE212-Line_cap,0))</f>
        <v>0</v>
      </c>
      <c r="AF233" s="18" t="n">
        <f aca="false">AE233-(MAX(Draws!T212-Line_cap,0)+MAX(Draws!AF212-Line_cap,0))</f>
        <v>0</v>
      </c>
      <c r="AG233" s="18" t="n">
        <f aca="false">AF233-(MAX(Draws!U212-Line_cap,0)+MAX(Draws!AG212-Line_cap,0))</f>
        <v>0</v>
      </c>
      <c r="AH233" s="18" t="n">
        <f aca="false">AG233-(MAX(Draws!V212-Line_cap,0)+MAX(Draws!AH212-Line_cap,0))</f>
        <v>0</v>
      </c>
      <c r="AI233" s="18" t="n">
        <f aca="false">AH233-(MAX(Draws!W212-Line_cap,0)+MAX(Draws!AI212-Line_cap,0))</f>
        <v>0</v>
      </c>
      <c r="AJ233" s="18" t="n">
        <f aca="false">AI233-(MAX(Draws!X212-Line_cap,0)+MAX(Draws!AJ212-Line_cap,0))</f>
        <v>0</v>
      </c>
      <c r="AK233" s="18" t="n">
        <f aca="false">AJ233-(MAX(Draws!Y212-Line_cap,0)+MAX(Draws!AK212-Line_cap,0))</f>
        <v>0</v>
      </c>
      <c r="AL233" s="18" t="n">
        <f aca="false">SUMPRODUCT(MIN($B$22:$M$22+B233:M233+N233:Y233))</f>
        <v>393.502820940227</v>
      </c>
      <c r="AM233" s="18" t="n">
        <f aca="false">SUMPRODUCT(MIN($B$22:$M$22+B233:M233))</f>
        <v>393.502820940227</v>
      </c>
      <c r="AN233" s="18" t="n">
        <f aca="false">SUMPRODUCT(MIN($B$22:$M$22+N233:Y233))</f>
        <v>481.950382357786</v>
      </c>
      <c r="AO233" s="18" t="n">
        <f aca="false">SUMPRODUCT(MIN($B$22:$M$22+B233:M233+Z233:AK233))</f>
        <v>393.502820940227</v>
      </c>
      <c r="AP233" s="18" t="n">
        <f aca="false">SUMPRODUCT(MIN($B$23:$M$23+B233:M233+N233:Y233))</f>
        <v>432.309122487866</v>
      </c>
      <c r="AQ233" s="18" t="n">
        <f aca="false">SUMPRODUCT(MIN($B$23:$M$23+B233:M233+Z233:AK233))</f>
        <v>432.309122487866</v>
      </c>
      <c r="AR233" s="13" t="n">
        <f aca="false">IF(Y233&lt;0,1,0)</f>
        <v>0</v>
      </c>
    </row>
    <row r="234" customFormat="false" ht="15" hidden="false" customHeight="false" outlineLevel="0" collapsed="false">
      <c r="A234" s="13" t="n">
        <v>209</v>
      </c>
      <c r="B234" s="18" t="n">
        <f aca="false">Shock_sd*Draws!B213</f>
        <v>24.9655241741336</v>
      </c>
      <c r="C234" s="18" t="n">
        <f aca="false">Persist_a*B234+Shock_sd*Draws!C213</f>
        <v>9.94431055132253</v>
      </c>
      <c r="D234" s="18" t="n">
        <f aca="false">Persist_a*C234+Shock_sd*Draws!D213</f>
        <v>-9.81863059892694</v>
      </c>
      <c r="E234" s="18" t="n">
        <f aca="false">Persist_a*D234+Shock_sd*Draws!E213</f>
        <v>7.05022165462029</v>
      </c>
      <c r="F234" s="18" t="n">
        <f aca="false">Persist_a*E234+Shock_sd*Draws!F213</f>
        <v>-20.5518056819306</v>
      </c>
      <c r="G234" s="18" t="n">
        <f aca="false">Persist_a*F234+Shock_sd*Draws!G213</f>
        <v>60.6158285797977</v>
      </c>
      <c r="H234" s="18" t="n">
        <f aca="false">Persist_a*G234+Shock_sd*Draws!H213</f>
        <v>30.9643085925761</v>
      </c>
      <c r="I234" s="18" t="n">
        <f aca="false">Persist_a*H234+Shock_sd*Draws!I213</f>
        <v>33.4802949067236</v>
      </c>
      <c r="J234" s="18" t="n">
        <f aca="false">Persist_a*I234+Shock_sd*Draws!J213</f>
        <v>56.5944319109279</v>
      </c>
      <c r="K234" s="18" t="n">
        <f aca="false">Persist_a*J234+Shock_sd*Draws!K213</f>
        <v>103.715293722862</v>
      </c>
      <c r="L234" s="18" t="n">
        <f aca="false">Persist_a*K234+Shock_sd*Draws!L213</f>
        <v>91.7538079822237</v>
      </c>
      <c r="M234" s="18" t="n">
        <f aca="false">Persist_a*L234+Shock_sd*Draws!M213</f>
        <v>9.79615415574907</v>
      </c>
      <c r="N234" s="18" t="n">
        <f aca="false">0-(Draws!N213+Draws!Z213)</f>
        <v>0</v>
      </c>
      <c r="O234" s="18" t="n">
        <f aca="false">N234-(Draws!O213+Draws!AA213)</f>
        <v>0</v>
      </c>
      <c r="P234" s="18" t="n">
        <f aca="false">O234-(Draws!P213+Draws!AB213)</f>
        <v>0</v>
      </c>
      <c r="Q234" s="18" t="n">
        <f aca="false">P234-(Draws!Q213+Draws!AC213)</f>
        <v>0</v>
      </c>
      <c r="R234" s="18" t="n">
        <f aca="false">Q234-(Draws!R213+Draws!AD213)</f>
        <v>0</v>
      </c>
      <c r="S234" s="18" t="n">
        <f aca="false">R234-(Draws!S213+Draws!AE213)</f>
        <v>0</v>
      </c>
      <c r="T234" s="18" t="n">
        <f aca="false">S234-(Draws!T213+Draws!AF213)</f>
        <v>0</v>
      </c>
      <c r="U234" s="18" t="n">
        <f aca="false">T234-(Draws!U213+Draws!AG213)</f>
        <v>0</v>
      </c>
      <c r="V234" s="18" t="n">
        <f aca="false">U234-(Draws!V213+Draws!AH213)</f>
        <v>0</v>
      </c>
      <c r="W234" s="18" t="n">
        <f aca="false">V234-(Draws!W213+Draws!AI213)</f>
        <v>0</v>
      </c>
      <c r="X234" s="18" t="n">
        <f aca="false">W234-(Draws!X213+Draws!AJ213)</f>
        <v>0</v>
      </c>
      <c r="Y234" s="18" t="n">
        <f aca="false">X234-(Draws!Y213+Draws!AK213)</f>
        <v>0</v>
      </c>
      <c r="Z234" s="18" t="n">
        <f aca="false">0-(MAX(Draws!N213-Line_cap,0)+MAX(Draws!Z213-Line_cap,0))</f>
        <v>0</v>
      </c>
      <c r="AA234" s="18" t="n">
        <f aca="false">Z234-(MAX(Draws!O213-Line_cap,0)+MAX(Draws!AA213-Line_cap,0))</f>
        <v>0</v>
      </c>
      <c r="AB234" s="18" t="n">
        <f aca="false">AA234-(MAX(Draws!P213-Line_cap,0)+MAX(Draws!AB213-Line_cap,0))</f>
        <v>0</v>
      </c>
      <c r="AC234" s="18" t="n">
        <f aca="false">AB234-(MAX(Draws!Q213-Line_cap,0)+MAX(Draws!AC213-Line_cap,0))</f>
        <v>0</v>
      </c>
      <c r="AD234" s="18" t="n">
        <f aca="false">AC234-(MAX(Draws!R213-Line_cap,0)+MAX(Draws!AD213-Line_cap,0))</f>
        <v>0</v>
      </c>
      <c r="AE234" s="18" t="n">
        <f aca="false">AD234-(MAX(Draws!S213-Line_cap,0)+MAX(Draws!AE213-Line_cap,0))</f>
        <v>0</v>
      </c>
      <c r="AF234" s="18" t="n">
        <f aca="false">AE234-(MAX(Draws!T213-Line_cap,0)+MAX(Draws!AF213-Line_cap,0))</f>
        <v>0</v>
      </c>
      <c r="AG234" s="18" t="n">
        <f aca="false">AF234-(MAX(Draws!U213-Line_cap,0)+MAX(Draws!AG213-Line_cap,0))</f>
        <v>0</v>
      </c>
      <c r="AH234" s="18" t="n">
        <f aca="false">AG234-(MAX(Draws!V213-Line_cap,0)+MAX(Draws!AH213-Line_cap,0))</f>
        <v>0</v>
      </c>
      <c r="AI234" s="18" t="n">
        <f aca="false">AH234-(MAX(Draws!W213-Line_cap,0)+MAX(Draws!AI213-Line_cap,0))</f>
        <v>0</v>
      </c>
      <c r="AJ234" s="18" t="n">
        <f aca="false">AI234-(MAX(Draws!X213-Line_cap,0)+MAX(Draws!AJ213-Line_cap,0))</f>
        <v>0</v>
      </c>
      <c r="AK234" s="18" t="n">
        <f aca="false">AJ234-(MAX(Draws!Y213-Line_cap,0)+MAX(Draws!AK213-Line_cap,0))</f>
        <v>0</v>
      </c>
      <c r="AL234" s="18" t="n">
        <f aca="false">SUMPRODUCT(MIN($B$22:$M$22+B234:M234+N234:Y234))</f>
        <v>467.945375465759</v>
      </c>
      <c r="AM234" s="18" t="n">
        <f aca="false">SUMPRODUCT(MIN($B$22:$M$22+B234:M234))</f>
        <v>467.945375465759</v>
      </c>
      <c r="AN234" s="18" t="n">
        <f aca="false">SUMPRODUCT(MIN($B$22:$M$22+N234:Y234))</f>
        <v>481.950382357786</v>
      </c>
      <c r="AO234" s="18" t="n">
        <f aca="false">SUMPRODUCT(MIN($B$22:$M$22+B234:M234+Z234:AK234))</f>
        <v>467.945375465759</v>
      </c>
      <c r="AP234" s="18" t="n">
        <f aca="false">SUMPRODUCT(MIN($B$23:$M$23+B234:M234+N234:Y234))</f>
        <v>513.050109318924</v>
      </c>
      <c r="AQ234" s="18" t="n">
        <f aca="false">SUMPRODUCT(MIN($B$23:$M$23+B234:M234+Z234:AK234))</f>
        <v>513.050109318924</v>
      </c>
      <c r="AR234" s="13" t="n">
        <f aca="false">IF(Y234&lt;0,1,0)</f>
        <v>0</v>
      </c>
    </row>
    <row r="235" customFormat="false" ht="15" hidden="false" customHeight="false" outlineLevel="0" collapsed="false">
      <c r="A235" s="13" t="n">
        <v>210</v>
      </c>
      <c r="B235" s="18" t="n">
        <f aca="false">Shock_sd*Draws!B214</f>
        <v>75.5340502234553</v>
      </c>
      <c r="C235" s="18" t="n">
        <f aca="false">Persist_a*B235+Shock_sd*Draws!C214</f>
        <v>61.1070355120167</v>
      </c>
      <c r="D235" s="18" t="n">
        <f aca="false">Persist_a*C235+Shock_sd*Draws!D214</f>
        <v>89.6460707972846</v>
      </c>
      <c r="E235" s="18" t="n">
        <f aca="false">Persist_a*D235+Shock_sd*Draws!E214</f>
        <v>-2.59168754395217</v>
      </c>
      <c r="F235" s="18" t="n">
        <f aca="false">Persist_a*E235+Shock_sd*Draws!F214</f>
        <v>44.8237180701389</v>
      </c>
      <c r="G235" s="18" t="n">
        <f aca="false">Persist_a*F235+Shock_sd*Draws!G214</f>
        <v>-0.939170375627597</v>
      </c>
      <c r="H235" s="18" t="n">
        <f aca="false">Persist_a*G235+Shock_sd*Draws!H214</f>
        <v>6.41639310894994</v>
      </c>
      <c r="I235" s="18" t="n">
        <f aca="false">Persist_a*H235+Shock_sd*Draws!I214</f>
        <v>-72.5261367330188</v>
      </c>
      <c r="J235" s="18" t="n">
        <f aca="false">Persist_a*I235+Shock_sd*Draws!J214</f>
        <v>78.0956359119284</v>
      </c>
      <c r="K235" s="18" t="n">
        <f aca="false">Persist_a*J235+Shock_sd*Draws!K214</f>
        <v>0.148508880159355</v>
      </c>
      <c r="L235" s="18" t="n">
        <f aca="false">Persist_a*K235+Shock_sd*Draws!L214</f>
        <v>28.9520090920647</v>
      </c>
      <c r="M235" s="18" t="n">
        <f aca="false">Persist_a*L235+Shock_sd*Draws!M214</f>
        <v>3.77518282109987</v>
      </c>
      <c r="N235" s="18" t="n">
        <f aca="false">0-(Draws!N214+Draws!Z214)</f>
        <v>0</v>
      </c>
      <c r="O235" s="18" t="n">
        <f aca="false">N235-(Draws!O214+Draws!AA214)</f>
        <v>-263.266012203969</v>
      </c>
      <c r="P235" s="18" t="n">
        <f aca="false">O235-(Draws!P214+Draws!AB214)</f>
        <v>-263.266012203969</v>
      </c>
      <c r="Q235" s="18" t="n">
        <f aca="false">P235-(Draws!Q214+Draws!AC214)</f>
        <v>-263.266012203969</v>
      </c>
      <c r="R235" s="18" t="n">
        <f aca="false">Q235-(Draws!R214+Draws!AD214)</f>
        <v>-263.266012203969</v>
      </c>
      <c r="S235" s="18" t="n">
        <f aca="false">R235-(Draws!S214+Draws!AE214)</f>
        <v>-263.266012203969</v>
      </c>
      <c r="T235" s="18" t="n">
        <f aca="false">S235-(Draws!T214+Draws!AF214)</f>
        <v>-263.266012203969</v>
      </c>
      <c r="U235" s="18" t="n">
        <f aca="false">T235-(Draws!U214+Draws!AG214)</f>
        <v>-263.266012203969</v>
      </c>
      <c r="V235" s="18" t="n">
        <f aca="false">U235-(Draws!V214+Draws!AH214)</f>
        <v>-263.266012203969</v>
      </c>
      <c r="W235" s="18" t="n">
        <f aca="false">V235-(Draws!W214+Draws!AI214)</f>
        <v>-263.266012203969</v>
      </c>
      <c r="X235" s="18" t="n">
        <f aca="false">W235-(Draws!X214+Draws!AJ214)</f>
        <v>-263.266012203969</v>
      </c>
      <c r="Y235" s="18" t="n">
        <f aca="false">X235-(Draws!Y214+Draws!AK214)</f>
        <v>-263.266012203969</v>
      </c>
      <c r="Z235" s="18" t="n">
        <f aca="false">0-(MAX(Draws!N214-Line_cap,0)+MAX(Draws!Z214-Line_cap,0))</f>
        <v>0</v>
      </c>
      <c r="AA235" s="18" t="n">
        <f aca="false">Z235-(MAX(Draws!O214-Line_cap,0)+MAX(Draws!AA214-Line_cap,0))</f>
        <v>-163.266012203969</v>
      </c>
      <c r="AB235" s="18" t="n">
        <f aca="false">AA235-(MAX(Draws!P214-Line_cap,0)+MAX(Draws!AB214-Line_cap,0))</f>
        <v>-163.266012203969</v>
      </c>
      <c r="AC235" s="18" t="n">
        <f aca="false">AB235-(MAX(Draws!Q214-Line_cap,0)+MAX(Draws!AC214-Line_cap,0))</f>
        <v>-163.266012203969</v>
      </c>
      <c r="AD235" s="18" t="n">
        <f aca="false">AC235-(MAX(Draws!R214-Line_cap,0)+MAX(Draws!AD214-Line_cap,0))</f>
        <v>-163.266012203969</v>
      </c>
      <c r="AE235" s="18" t="n">
        <f aca="false">AD235-(MAX(Draws!S214-Line_cap,0)+MAX(Draws!AE214-Line_cap,0))</f>
        <v>-163.266012203969</v>
      </c>
      <c r="AF235" s="18" t="n">
        <f aca="false">AE235-(MAX(Draws!T214-Line_cap,0)+MAX(Draws!AF214-Line_cap,0))</f>
        <v>-163.266012203969</v>
      </c>
      <c r="AG235" s="18" t="n">
        <f aca="false">AF235-(MAX(Draws!U214-Line_cap,0)+MAX(Draws!AG214-Line_cap,0))</f>
        <v>-163.266012203969</v>
      </c>
      <c r="AH235" s="18" t="n">
        <f aca="false">AG235-(MAX(Draws!V214-Line_cap,0)+MAX(Draws!AH214-Line_cap,0))</f>
        <v>-163.266012203969</v>
      </c>
      <c r="AI235" s="18" t="n">
        <f aca="false">AH235-(MAX(Draws!W214-Line_cap,0)+MAX(Draws!AI214-Line_cap,0))</f>
        <v>-163.266012203969</v>
      </c>
      <c r="AJ235" s="18" t="n">
        <f aca="false">AI235-(MAX(Draws!X214-Line_cap,0)+MAX(Draws!AJ214-Line_cap,0))</f>
        <v>-163.266012203969</v>
      </c>
      <c r="AK235" s="18" t="n">
        <f aca="false">AJ235-(MAX(Draws!Y214-Line_cap,0)+MAX(Draws!AK214-Line_cap,0))</f>
        <v>-163.266012203969</v>
      </c>
      <c r="AL235" s="18" t="n">
        <f aca="false">SUMPRODUCT(MIN($B$22:$M$22+B235:M235+N235:Y235))</f>
        <v>148.061904460931</v>
      </c>
      <c r="AM235" s="18" t="n">
        <f aca="false">SUMPRODUCT(MIN($B$22:$M$22+B235:M235))</f>
        <v>411.3279166649</v>
      </c>
      <c r="AN235" s="18" t="n">
        <f aca="false">SUMPRODUCT(MIN($B$22:$M$22+N235:Y235))</f>
        <v>218.684370153816</v>
      </c>
      <c r="AO235" s="18" t="n">
        <f aca="false">SUMPRODUCT(MIN($B$22:$M$22+B235:M235+Z235:AK235))</f>
        <v>248.061904460931</v>
      </c>
      <c r="AP235" s="18" t="n">
        <f aca="false">SUMPRODUCT(MIN($B$23:$M$23+B235:M235+N235:Y235))</f>
        <v>197.661904460931</v>
      </c>
      <c r="AQ235" s="18" t="n">
        <f aca="false">SUMPRODUCT(MIN($B$23:$M$23+B235:M235+Z235:AK235))</f>
        <v>297.661904460931</v>
      </c>
      <c r="AR235" s="13" t="n">
        <f aca="false">IF(Y235&lt;0,1,0)</f>
        <v>1</v>
      </c>
    </row>
    <row r="236" customFormat="false" ht="15" hidden="false" customHeight="false" outlineLevel="0" collapsed="false">
      <c r="A236" s="13" t="n">
        <v>211</v>
      </c>
      <c r="B236" s="18" t="n">
        <f aca="false">Shock_sd*Draws!B215</f>
        <v>-58.2531053822761</v>
      </c>
      <c r="C236" s="18" t="n">
        <f aca="false">Persist_a*B236+Shock_sd*Draws!C215</f>
        <v>-25.1946547165927</v>
      </c>
      <c r="D236" s="18" t="n">
        <f aca="false">Persist_a*C236+Shock_sd*Draws!D215</f>
        <v>-13.1538084206263</v>
      </c>
      <c r="E236" s="18" t="n">
        <f aca="false">Persist_a*D236+Shock_sd*Draws!E215</f>
        <v>39.0064657776382</v>
      </c>
      <c r="F236" s="18" t="n">
        <f aca="false">Persist_a*E236+Shock_sd*Draws!F215</f>
        <v>-71.2156705812388</v>
      </c>
      <c r="G236" s="18" t="n">
        <f aca="false">Persist_a*F236+Shock_sd*Draws!G215</f>
        <v>-134.227773881768</v>
      </c>
      <c r="H236" s="18" t="n">
        <f aca="false">Persist_a*G236+Shock_sd*Draws!H215</f>
        <v>-54.0598995607332</v>
      </c>
      <c r="I236" s="18" t="n">
        <f aca="false">Persist_a*H236+Shock_sd*Draws!I215</f>
        <v>4.36482822642601</v>
      </c>
      <c r="J236" s="18" t="n">
        <f aca="false">Persist_a*I236+Shock_sd*Draws!J215</f>
        <v>-62.9018696725935</v>
      </c>
      <c r="K236" s="18" t="n">
        <f aca="false">Persist_a*J236+Shock_sd*Draws!K215</f>
        <v>-78.0429206985243</v>
      </c>
      <c r="L236" s="18" t="n">
        <f aca="false">Persist_a*K236+Shock_sd*Draws!L215</f>
        <v>14.071763682449</v>
      </c>
      <c r="M236" s="18" t="n">
        <f aca="false">Persist_a*L236+Shock_sd*Draws!M215</f>
        <v>163.207162371355</v>
      </c>
      <c r="N236" s="18" t="n">
        <f aca="false">0-(Draws!N215+Draws!Z215)</f>
        <v>0</v>
      </c>
      <c r="O236" s="18" t="n">
        <f aca="false">N236-(Draws!O215+Draws!AA215)</f>
        <v>0</v>
      </c>
      <c r="P236" s="18" t="n">
        <f aca="false">O236-(Draws!P215+Draws!AB215)</f>
        <v>0</v>
      </c>
      <c r="Q236" s="18" t="n">
        <f aca="false">P236-(Draws!Q215+Draws!AC215)</f>
        <v>0</v>
      </c>
      <c r="R236" s="18" t="n">
        <f aca="false">Q236-(Draws!R215+Draws!AD215)</f>
        <v>0</v>
      </c>
      <c r="S236" s="18" t="n">
        <f aca="false">R236-(Draws!S215+Draws!AE215)</f>
        <v>0</v>
      </c>
      <c r="T236" s="18" t="n">
        <f aca="false">S236-(Draws!T215+Draws!AF215)</f>
        <v>0</v>
      </c>
      <c r="U236" s="18" t="n">
        <f aca="false">T236-(Draws!U215+Draws!AG215)</f>
        <v>0</v>
      </c>
      <c r="V236" s="18" t="n">
        <f aca="false">U236-(Draws!V215+Draws!AH215)</f>
        <v>0</v>
      </c>
      <c r="W236" s="18" t="n">
        <f aca="false">V236-(Draws!W215+Draws!AI215)</f>
        <v>0</v>
      </c>
      <c r="X236" s="18" t="n">
        <f aca="false">W236-(Draws!X215+Draws!AJ215)</f>
        <v>0</v>
      </c>
      <c r="Y236" s="18" t="n">
        <f aca="false">X236-(Draws!Y215+Draws!AK215)</f>
        <v>0</v>
      </c>
      <c r="Z236" s="18" t="n">
        <f aca="false">0-(MAX(Draws!N215-Line_cap,0)+MAX(Draws!Z215-Line_cap,0))</f>
        <v>0</v>
      </c>
      <c r="AA236" s="18" t="n">
        <f aca="false">Z236-(MAX(Draws!O215-Line_cap,0)+MAX(Draws!AA215-Line_cap,0))</f>
        <v>0</v>
      </c>
      <c r="AB236" s="18" t="n">
        <f aca="false">AA236-(MAX(Draws!P215-Line_cap,0)+MAX(Draws!AB215-Line_cap,0))</f>
        <v>0</v>
      </c>
      <c r="AC236" s="18" t="n">
        <f aca="false">AB236-(MAX(Draws!Q215-Line_cap,0)+MAX(Draws!AC215-Line_cap,0))</f>
        <v>0</v>
      </c>
      <c r="AD236" s="18" t="n">
        <f aca="false">AC236-(MAX(Draws!R215-Line_cap,0)+MAX(Draws!AD215-Line_cap,0))</f>
        <v>0</v>
      </c>
      <c r="AE236" s="18" t="n">
        <f aca="false">AD236-(MAX(Draws!S215-Line_cap,0)+MAX(Draws!AE215-Line_cap,0))</f>
        <v>0</v>
      </c>
      <c r="AF236" s="18" t="n">
        <f aca="false">AE236-(MAX(Draws!T215-Line_cap,0)+MAX(Draws!AF215-Line_cap,0))</f>
        <v>0</v>
      </c>
      <c r="AG236" s="18" t="n">
        <f aca="false">AF236-(MAX(Draws!U215-Line_cap,0)+MAX(Draws!AG215-Line_cap,0))</f>
        <v>0</v>
      </c>
      <c r="AH236" s="18" t="n">
        <f aca="false">AG236-(MAX(Draws!V215-Line_cap,0)+MAX(Draws!AH215-Line_cap,0))</f>
        <v>0</v>
      </c>
      <c r="AI236" s="18" t="n">
        <f aca="false">AH236-(MAX(Draws!W215-Line_cap,0)+MAX(Draws!AI215-Line_cap,0))</f>
        <v>0</v>
      </c>
      <c r="AJ236" s="18" t="n">
        <f aca="false">AI236-(MAX(Draws!X215-Line_cap,0)+MAX(Draws!AJ215-Line_cap,0))</f>
        <v>0</v>
      </c>
      <c r="AK236" s="18" t="n">
        <f aca="false">AJ236-(MAX(Draws!Y215-Line_cap,0)+MAX(Draws!AK215-Line_cap,0))</f>
        <v>0</v>
      </c>
      <c r="AL236" s="18" t="n">
        <f aca="false">SUMPRODUCT(MIN($B$22:$M$22+B236:M236+N236:Y236))</f>
        <v>348.980397756597</v>
      </c>
      <c r="AM236" s="18" t="n">
        <f aca="false">SUMPRODUCT(MIN($B$22:$M$22+B236:M236))</f>
        <v>348.980397756597</v>
      </c>
      <c r="AN236" s="18" t="n">
        <f aca="false">SUMPRODUCT(MIN($B$22:$M$22+N236:Y236))</f>
        <v>481.950382357786</v>
      </c>
      <c r="AO236" s="18" t="n">
        <f aca="false">SUMPRODUCT(MIN($B$22:$M$22+B236:M236+Z236:AK236))</f>
        <v>348.980397756597</v>
      </c>
      <c r="AP236" s="18" t="n">
        <f aca="false">SUMPRODUCT(MIN($B$23:$M$23+B236:M236+N236:Y236))</f>
        <v>396.746143257381</v>
      </c>
      <c r="AQ236" s="18" t="n">
        <f aca="false">SUMPRODUCT(MIN($B$23:$M$23+B236:M236+Z236:AK236))</f>
        <v>396.746143257381</v>
      </c>
      <c r="AR236" s="13" t="n">
        <f aca="false">IF(Y236&lt;0,1,0)</f>
        <v>0</v>
      </c>
    </row>
    <row r="237" customFormat="false" ht="15" hidden="false" customHeight="false" outlineLevel="0" collapsed="false">
      <c r="A237" s="13" t="n">
        <v>212</v>
      </c>
      <c r="B237" s="18" t="n">
        <f aca="false">Shock_sd*Draws!B216</f>
        <v>-16.715704613472</v>
      </c>
      <c r="C237" s="18" t="n">
        <f aca="false">Persist_a*B237+Shock_sd*Draws!C216</f>
        <v>-31.2581598569656</v>
      </c>
      <c r="D237" s="18" t="n">
        <f aca="false">Persist_a*C237+Shock_sd*Draws!D216</f>
        <v>-18.0603988075592</v>
      </c>
      <c r="E237" s="18" t="n">
        <f aca="false">Persist_a*D237+Shock_sd*Draws!E216</f>
        <v>-148.018881339351</v>
      </c>
      <c r="F237" s="18" t="n">
        <f aca="false">Persist_a*E237+Shock_sd*Draws!F216</f>
        <v>-40.9902492213649</v>
      </c>
      <c r="G237" s="18" t="n">
        <f aca="false">Persist_a*F237+Shock_sd*Draws!G216</f>
        <v>-86.207661444182</v>
      </c>
      <c r="H237" s="18" t="n">
        <f aca="false">Persist_a*G237+Shock_sd*Draws!H216</f>
        <v>-160.763554262832</v>
      </c>
      <c r="I237" s="18" t="n">
        <f aca="false">Persist_a*H237+Shock_sd*Draws!I216</f>
        <v>-82.9025651383668</v>
      </c>
      <c r="J237" s="18" t="n">
        <f aca="false">Persist_a*I237+Shock_sd*Draws!J216</f>
        <v>-48.8155422779118</v>
      </c>
      <c r="K237" s="18" t="n">
        <f aca="false">Persist_a*J237+Shock_sd*Draws!K216</f>
        <v>0.227912990853586</v>
      </c>
      <c r="L237" s="18" t="n">
        <f aca="false">Persist_a*K237+Shock_sd*Draws!L216</f>
        <v>52.4200556986794</v>
      </c>
      <c r="M237" s="18" t="n">
        <f aca="false">Persist_a*L237+Shock_sd*Draws!M216</f>
        <v>61.1167619411075</v>
      </c>
      <c r="N237" s="18" t="n">
        <f aca="false">0-(Draws!N216+Draws!Z216)</f>
        <v>0</v>
      </c>
      <c r="O237" s="18" t="n">
        <f aca="false">N237-(Draws!O216+Draws!AA216)</f>
        <v>0</v>
      </c>
      <c r="P237" s="18" t="n">
        <f aca="false">O237-(Draws!P216+Draws!AB216)</f>
        <v>0</v>
      </c>
      <c r="Q237" s="18" t="n">
        <f aca="false">P237-(Draws!Q216+Draws!AC216)</f>
        <v>0</v>
      </c>
      <c r="R237" s="18" t="n">
        <f aca="false">Q237-(Draws!R216+Draws!AD216)</f>
        <v>0</v>
      </c>
      <c r="S237" s="18" t="n">
        <f aca="false">R237-(Draws!S216+Draws!AE216)</f>
        <v>0</v>
      </c>
      <c r="T237" s="18" t="n">
        <f aca="false">S237-(Draws!T216+Draws!AF216)</f>
        <v>0</v>
      </c>
      <c r="U237" s="18" t="n">
        <f aca="false">T237-(Draws!U216+Draws!AG216)</f>
        <v>0</v>
      </c>
      <c r="V237" s="18" t="n">
        <f aca="false">U237-(Draws!V216+Draws!AH216)</f>
        <v>0</v>
      </c>
      <c r="W237" s="18" t="n">
        <f aca="false">V237-(Draws!W216+Draws!AI216)</f>
        <v>0</v>
      </c>
      <c r="X237" s="18" t="n">
        <f aca="false">W237-(Draws!X216+Draws!AJ216)</f>
        <v>0</v>
      </c>
      <c r="Y237" s="18" t="n">
        <f aca="false">X237-(Draws!Y216+Draws!AK216)</f>
        <v>0</v>
      </c>
      <c r="Z237" s="18" t="n">
        <f aca="false">0-(MAX(Draws!N216-Line_cap,0)+MAX(Draws!Z216-Line_cap,0))</f>
        <v>0</v>
      </c>
      <c r="AA237" s="18" t="n">
        <f aca="false">Z237-(MAX(Draws!O216-Line_cap,0)+MAX(Draws!AA216-Line_cap,0))</f>
        <v>0</v>
      </c>
      <c r="AB237" s="18" t="n">
        <f aca="false">AA237-(MAX(Draws!P216-Line_cap,0)+MAX(Draws!AB216-Line_cap,0))</f>
        <v>0</v>
      </c>
      <c r="AC237" s="18" t="n">
        <f aca="false">AB237-(MAX(Draws!Q216-Line_cap,0)+MAX(Draws!AC216-Line_cap,0))</f>
        <v>0</v>
      </c>
      <c r="AD237" s="18" t="n">
        <f aca="false">AC237-(MAX(Draws!R216-Line_cap,0)+MAX(Draws!AD216-Line_cap,0))</f>
        <v>0</v>
      </c>
      <c r="AE237" s="18" t="n">
        <f aca="false">AD237-(MAX(Draws!S216-Line_cap,0)+MAX(Draws!AE216-Line_cap,0))</f>
        <v>0</v>
      </c>
      <c r="AF237" s="18" t="n">
        <f aca="false">AE237-(MAX(Draws!T216-Line_cap,0)+MAX(Draws!AF216-Line_cap,0))</f>
        <v>0</v>
      </c>
      <c r="AG237" s="18" t="n">
        <f aca="false">AF237-(MAX(Draws!U216-Line_cap,0)+MAX(Draws!AG216-Line_cap,0))</f>
        <v>0</v>
      </c>
      <c r="AH237" s="18" t="n">
        <f aca="false">AG237-(MAX(Draws!V216-Line_cap,0)+MAX(Draws!AH216-Line_cap,0))</f>
        <v>0</v>
      </c>
      <c r="AI237" s="18" t="n">
        <f aca="false">AH237-(MAX(Draws!W216-Line_cap,0)+MAX(Draws!AI216-Line_cap,0))</f>
        <v>0</v>
      </c>
      <c r="AJ237" s="18" t="n">
        <f aca="false">AI237-(MAX(Draws!X216-Line_cap,0)+MAX(Draws!AJ216-Line_cap,0))</f>
        <v>0</v>
      </c>
      <c r="AK237" s="18" t="n">
        <f aca="false">AJ237-(MAX(Draws!Y216-Line_cap,0)+MAX(Draws!AK216-Line_cap,0))</f>
        <v>0</v>
      </c>
      <c r="AL237" s="18" t="n">
        <f aca="false">SUMPRODUCT(MIN($B$22:$M$22+B237:M237+N237:Y237))</f>
        <v>321.186828094953</v>
      </c>
      <c r="AM237" s="18" t="n">
        <f aca="false">SUMPRODUCT(MIN($B$22:$M$22+B237:M237))</f>
        <v>321.186828094953</v>
      </c>
      <c r="AN237" s="18" t="n">
        <f aca="false">SUMPRODUCT(MIN($B$22:$M$22+N237:Y237))</f>
        <v>481.950382357786</v>
      </c>
      <c r="AO237" s="18" t="n">
        <f aca="false">SUMPRODUCT(MIN($B$22:$M$22+B237:M237+Z237:AK237))</f>
        <v>321.186828094953</v>
      </c>
      <c r="AP237" s="18" t="n">
        <f aca="false">SUMPRODUCT(MIN($B$23:$M$23+B237:M237+N237:Y237))</f>
        <v>370.365470958053</v>
      </c>
      <c r="AQ237" s="18" t="n">
        <f aca="false">SUMPRODUCT(MIN($B$23:$M$23+B237:M237+Z237:AK237))</f>
        <v>370.365470958053</v>
      </c>
      <c r="AR237" s="13" t="n">
        <f aca="false">IF(Y237&lt;0,1,0)</f>
        <v>0</v>
      </c>
    </row>
    <row r="238" customFormat="false" ht="15" hidden="false" customHeight="false" outlineLevel="0" collapsed="false">
      <c r="A238" s="13" t="n">
        <v>213</v>
      </c>
      <c r="B238" s="18" t="n">
        <f aca="false">Shock_sd*Draws!B217</f>
        <v>77.1779155009359</v>
      </c>
      <c r="C238" s="18" t="n">
        <f aca="false">Persist_a*B238+Shock_sd*Draws!C217</f>
        <v>-3.88227660781381</v>
      </c>
      <c r="D238" s="18" t="n">
        <f aca="false">Persist_a*C238+Shock_sd*Draws!D217</f>
        <v>-55.5972834902275</v>
      </c>
      <c r="E238" s="18" t="n">
        <f aca="false">Persist_a*D238+Shock_sd*Draws!E217</f>
        <v>9.48941062079675</v>
      </c>
      <c r="F238" s="18" t="n">
        <f aca="false">Persist_a*E238+Shock_sd*Draws!F217</f>
        <v>-16.5007859231099</v>
      </c>
      <c r="G238" s="18" t="n">
        <f aca="false">Persist_a*F238+Shock_sd*Draws!G217</f>
        <v>-7.73093465449123</v>
      </c>
      <c r="H238" s="18" t="n">
        <f aca="false">Persist_a*G238+Shock_sd*Draws!H217</f>
        <v>27.9793608235529</v>
      </c>
      <c r="I238" s="18" t="n">
        <f aca="false">Persist_a*H238+Shock_sd*Draws!I217</f>
        <v>-4.09323083656955</v>
      </c>
      <c r="J238" s="18" t="n">
        <f aca="false">Persist_a*I238+Shock_sd*Draws!J217</f>
        <v>62.0431309002603</v>
      </c>
      <c r="K238" s="18" t="n">
        <f aca="false">Persist_a*J238+Shock_sd*Draws!K217</f>
        <v>80.1216916677889</v>
      </c>
      <c r="L238" s="18" t="n">
        <f aca="false">Persist_a*K238+Shock_sd*Draws!L217</f>
        <v>4.42719747421386</v>
      </c>
      <c r="M238" s="18" t="n">
        <f aca="false">Persist_a*L238+Shock_sd*Draws!M217</f>
        <v>-53.3360023319553</v>
      </c>
      <c r="N238" s="18" t="n">
        <f aca="false">0-(Draws!N217+Draws!Z217)</f>
        <v>0</v>
      </c>
      <c r="O238" s="18" t="n">
        <f aca="false">N238-(Draws!O217+Draws!AA217)</f>
        <v>0</v>
      </c>
      <c r="P238" s="18" t="n">
        <f aca="false">O238-(Draws!P217+Draws!AB217)</f>
        <v>0</v>
      </c>
      <c r="Q238" s="18" t="n">
        <f aca="false">P238-(Draws!Q217+Draws!AC217)</f>
        <v>0</v>
      </c>
      <c r="R238" s="18" t="n">
        <f aca="false">Q238-(Draws!R217+Draws!AD217)</f>
        <v>0</v>
      </c>
      <c r="S238" s="18" t="n">
        <f aca="false">R238-(Draws!S217+Draws!AE217)</f>
        <v>0</v>
      </c>
      <c r="T238" s="18" t="n">
        <f aca="false">S238-(Draws!T217+Draws!AF217)</f>
        <v>0</v>
      </c>
      <c r="U238" s="18" t="n">
        <f aca="false">T238-(Draws!U217+Draws!AG217)</f>
        <v>-114.231434810391</v>
      </c>
      <c r="V238" s="18" t="n">
        <f aca="false">U238-(Draws!V217+Draws!AH217)</f>
        <v>-114.231434810391</v>
      </c>
      <c r="W238" s="18" t="n">
        <f aca="false">V238-(Draws!W217+Draws!AI217)</f>
        <v>-114.231434810391</v>
      </c>
      <c r="X238" s="18" t="n">
        <f aca="false">W238-(Draws!X217+Draws!AJ217)</f>
        <v>-114.231434810391</v>
      </c>
      <c r="Y238" s="18" t="n">
        <f aca="false">X238-(Draws!Y217+Draws!AK217)</f>
        <v>-114.231434810391</v>
      </c>
      <c r="Z238" s="18" t="n">
        <f aca="false">0-(MAX(Draws!N217-Line_cap,0)+MAX(Draws!Z217-Line_cap,0))</f>
        <v>0</v>
      </c>
      <c r="AA238" s="18" t="n">
        <f aca="false">Z238-(MAX(Draws!O217-Line_cap,0)+MAX(Draws!AA217-Line_cap,0))</f>
        <v>0</v>
      </c>
      <c r="AB238" s="18" t="n">
        <f aca="false">AA238-(MAX(Draws!P217-Line_cap,0)+MAX(Draws!AB217-Line_cap,0))</f>
        <v>0</v>
      </c>
      <c r="AC238" s="18" t="n">
        <f aca="false">AB238-(MAX(Draws!Q217-Line_cap,0)+MAX(Draws!AC217-Line_cap,0))</f>
        <v>0</v>
      </c>
      <c r="AD238" s="18" t="n">
        <f aca="false">AC238-(MAX(Draws!R217-Line_cap,0)+MAX(Draws!AD217-Line_cap,0))</f>
        <v>0</v>
      </c>
      <c r="AE238" s="18" t="n">
        <f aca="false">AD238-(MAX(Draws!S217-Line_cap,0)+MAX(Draws!AE217-Line_cap,0))</f>
        <v>0</v>
      </c>
      <c r="AF238" s="18" t="n">
        <f aca="false">AE238-(MAX(Draws!T217-Line_cap,0)+MAX(Draws!AF217-Line_cap,0))</f>
        <v>0</v>
      </c>
      <c r="AG238" s="18" t="n">
        <f aca="false">AF238-(MAX(Draws!U217-Line_cap,0)+MAX(Draws!AG217-Line_cap,0))</f>
        <v>-14.2314348103914</v>
      </c>
      <c r="AH238" s="18" t="n">
        <f aca="false">AG238-(MAX(Draws!V217-Line_cap,0)+MAX(Draws!AH217-Line_cap,0))</f>
        <v>-14.2314348103914</v>
      </c>
      <c r="AI238" s="18" t="n">
        <f aca="false">AH238-(MAX(Draws!W217-Line_cap,0)+MAX(Draws!AI217-Line_cap,0))</f>
        <v>-14.2314348103914</v>
      </c>
      <c r="AJ238" s="18" t="n">
        <f aca="false">AI238-(MAX(Draws!X217-Line_cap,0)+MAX(Draws!AJ217-Line_cap,0))</f>
        <v>-14.2314348103914</v>
      </c>
      <c r="AK238" s="18" t="n">
        <f aca="false">AJ238-(MAX(Draws!Y217-Line_cap,0)+MAX(Draws!AK217-Line_cap,0))</f>
        <v>-14.2314348103914</v>
      </c>
      <c r="AL238" s="18" t="n">
        <f aca="false">SUMPRODUCT(MIN($B$22:$M$22+B238:M238+N238:Y238))</f>
        <v>342.856610534614</v>
      </c>
      <c r="AM238" s="18" t="n">
        <f aca="false">SUMPRODUCT(MIN($B$22:$M$22+B238:M238))</f>
        <v>457.088045345005</v>
      </c>
      <c r="AN238" s="18" t="n">
        <f aca="false">SUMPRODUCT(MIN($B$22:$M$22+N238:Y238))</f>
        <v>369.622618587528</v>
      </c>
      <c r="AO238" s="18" t="n">
        <f aca="false">SUMPRODUCT(MIN($B$22:$M$22+B238:M238+Z238:AK238))</f>
        <v>442.856610534614</v>
      </c>
      <c r="AP238" s="18" t="n">
        <f aca="false">SUMPRODUCT(MIN($B$23:$M$23+B238:M238+N238:Y238))</f>
        <v>387.982491617233</v>
      </c>
      <c r="AQ238" s="18" t="n">
        <f aca="false">SUMPRODUCT(MIN($B$23:$M$23+B238:M238+Z238:AK238))</f>
        <v>487.982491617233</v>
      </c>
      <c r="AR238" s="13" t="n">
        <f aca="false">IF(Y238&lt;0,1,0)</f>
        <v>1</v>
      </c>
    </row>
    <row r="239" customFormat="false" ht="15" hidden="false" customHeight="false" outlineLevel="0" collapsed="false">
      <c r="A239" s="13" t="n">
        <v>214</v>
      </c>
      <c r="B239" s="18" t="n">
        <f aca="false">Shock_sd*Draws!B218</f>
        <v>17.3615998195302</v>
      </c>
      <c r="C239" s="18" t="n">
        <f aca="false">Persist_a*B239+Shock_sd*Draws!C218</f>
        <v>87.9517673222002</v>
      </c>
      <c r="D239" s="18" t="n">
        <f aca="false">Persist_a*C239+Shock_sd*Draws!D218</f>
        <v>55.1401528824855</v>
      </c>
      <c r="E239" s="18" t="n">
        <f aca="false">Persist_a*D239+Shock_sd*Draws!E218</f>
        <v>35.5128165168611</v>
      </c>
      <c r="F239" s="18" t="n">
        <f aca="false">Persist_a*E239+Shock_sd*Draws!F218</f>
        <v>-39.4567097386929</v>
      </c>
      <c r="G239" s="18" t="n">
        <f aca="false">Persist_a*F239+Shock_sd*Draws!G218</f>
        <v>-38.8323809727936</v>
      </c>
      <c r="H239" s="18" t="n">
        <f aca="false">Persist_a*G239+Shock_sd*Draws!H218</f>
        <v>82.8349043041845</v>
      </c>
      <c r="I239" s="18" t="n">
        <f aca="false">Persist_a*H239+Shock_sd*Draws!I218</f>
        <v>87.1461081789686</v>
      </c>
      <c r="J239" s="18" t="n">
        <f aca="false">Persist_a*I239+Shock_sd*Draws!J218</f>
        <v>68.5338424463349</v>
      </c>
      <c r="K239" s="18" t="n">
        <f aca="false">Persist_a*J239+Shock_sd*Draws!K218</f>
        <v>80.6752902706742</v>
      </c>
      <c r="L239" s="18" t="n">
        <f aca="false">Persist_a*K239+Shock_sd*Draws!L218</f>
        <v>25.7012570964577</v>
      </c>
      <c r="M239" s="18" t="n">
        <f aca="false">Persist_a*L239+Shock_sd*Draws!M218</f>
        <v>33.1257181164292</v>
      </c>
      <c r="N239" s="18" t="n">
        <f aca="false">0-(Draws!N218+Draws!Z218)</f>
        <v>0</v>
      </c>
      <c r="O239" s="18" t="n">
        <f aca="false">N239-(Draws!O218+Draws!AA218)</f>
        <v>0</v>
      </c>
      <c r="P239" s="18" t="n">
        <f aca="false">O239-(Draws!P218+Draws!AB218)</f>
        <v>0</v>
      </c>
      <c r="Q239" s="18" t="n">
        <f aca="false">P239-(Draws!Q218+Draws!AC218)</f>
        <v>0</v>
      </c>
      <c r="R239" s="18" t="n">
        <f aca="false">Q239-(Draws!R218+Draws!AD218)</f>
        <v>0</v>
      </c>
      <c r="S239" s="18" t="n">
        <f aca="false">R239-(Draws!S218+Draws!AE218)</f>
        <v>0</v>
      </c>
      <c r="T239" s="18" t="n">
        <f aca="false">S239-(Draws!T218+Draws!AF218)</f>
        <v>0</v>
      </c>
      <c r="U239" s="18" t="n">
        <f aca="false">T239-(Draws!U218+Draws!AG218)</f>
        <v>0</v>
      </c>
      <c r="V239" s="18" t="n">
        <f aca="false">U239-(Draws!V218+Draws!AH218)</f>
        <v>0</v>
      </c>
      <c r="W239" s="18" t="n">
        <f aca="false">V239-(Draws!W218+Draws!AI218)</f>
        <v>0</v>
      </c>
      <c r="X239" s="18" t="n">
        <f aca="false">W239-(Draws!X218+Draws!AJ218)</f>
        <v>0</v>
      </c>
      <c r="Y239" s="18" t="n">
        <f aca="false">X239-(Draws!Y218+Draws!AK218)</f>
        <v>0</v>
      </c>
      <c r="Z239" s="18" t="n">
        <f aca="false">0-(MAX(Draws!N218-Line_cap,0)+MAX(Draws!Z218-Line_cap,0))</f>
        <v>0</v>
      </c>
      <c r="AA239" s="18" t="n">
        <f aca="false">Z239-(MAX(Draws!O218-Line_cap,0)+MAX(Draws!AA218-Line_cap,0))</f>
        <v>0</v>
      </c>
      <c r="AB239" s="18" t="n">
        <f aca="false">AA239-(MAX(Draws!P218-Line_cap,0)+MAX(Draws!AB218-Line_cap,0))</f>
        <v>0</v>
      </c>
      <c r="AC239" s="18" t="n">
        <f aca="false">AB239-(MAX(Draws!Q218-Line_cap,0)+MAX(Draws!AC218-Line_cap,0))</f>
        <v>0</v>
      </c>
      <c r="AD239" s="18" t="n">
        <f aca="false">AC239-(MAX(Draws!R218-Line_cap,0)+MAX(Draws!AD218-Line_cap,0))</f>
        <v>0</v>
      </c>
      <c r="AE239" s="18" t="n">
        <f aca="false">AD239-(MAX(Draws!S218-Line_cap,0)+MAX(Draws!AE218-Line_cap,0))</f>
        <v>0</v>
      </c>
      <c r="AF239" s="18" t="n">
        <f aca="false">AE239-(MAX(Draws!T218-Line_cap,0)+MAX(Draws!AF218-Line_cap,0))</f>
        <v>0</v>
      </c>
      <c r="AG239" s="18" t="n">
        <f aca="false">AF239-(MAX(Draws!U218-Line_cap,0)+MAX(Draws!AG218-Line_cap,0))</f>
        <v>0</v>
      </c>
      <c r="AH239" s="18" t="n">
        <f aca="false">AG239-(MAX(Draws!V218-Line_cap,0)+MAX(Draws!AH218-Line_cap,0))</f>
        <v>0</v>
      </c>
      <c r="AI239" s="18" t="n">
        <f aca="false">AH239-(MAX(Draws!W218-Line_cap,0)+MAX(Draws!AI218-Line_cap,0))</f>
        <v>0</v>
      </c>
      <c r="AJ239" s="18" t="n">
        <f aca="false">AI239-(MAX(Draws!X218-Line_cap,0)+MAX(Draws!AJ218-Line_cap,0))</f>
        <v>0</v>
      </c>
      <c r="AK239" s="18" t="n">
        <f aca="false">AJ239-(MAX(Draws!Y218-Line_cap,0)+MAX(Draws!AK218-Line_cap,0))</f>
        <v>0</v>
      </c>
      <c r="AL239" s="18" t="n">
        <f aca="false">SUMPRODUCT(MIN($B$22:$M$22+B239:M239+N239:Y239))</f>
        <v>444.375790665571</v>
      </c>
      <c r="AM239" s="18" t="n">
        <f aca="false">SUMPRODUCT(MIN($B$22:$M$22+B239:M239))</f>
        <v>444.375790665571</v>
      </c>
      <c r="AN239" s="18" t="n">
        <f aca="false">SUMPRODUCT(MIN($B$22:$M$22+N239:Y239))</f>
        <v>481.950382357786</v>
      </c>
      <c r="AO239" s="18" t="n">
        <f aca="false">SUMPRODUCT(MIN($B$22:$M$22+B239:M239+Z239:AK239))</f>
        <v>444.375790665571</v>
      </c>
      <c r="AP239" s="18" t="n">
        <f aca="false">SUMPRODUCT(MIN($B$23:$M$23+B239:M239+N239:Y239))</f>
        <v>492.141536166356</v>
      </c>
      <c r="AQ239" s="18" t="n">
        <f aca="false">SUMPRODUCT(MIN($B$23:$M$23+B239:M239+Z239:AK239))</f>
        <v>492.141536166356</v>
      </c>
      <c r="AR239" s="13" t="n">
        <f aca="false">IF(Y239&lt;0,1,0)</f>
        <v>0</v>
      </c>
    </row>
    <row r="240" customFormat="false" ht="15" hidden="false" customHeight="false" outlineLevel="0" collapsed="false">
      <c r="A240" s="13" t="n">
        <v>215</v>
      </c>
      <c r="B240" s="18" t="n">
        <f aca="false">Shock_sd*Draws!B219</f>
        <v>9.78333123718472</v>
      </c>
      <c r="C240" s="18" t="n">
        <f aca="false">Persist_a*B240+Shock_sd*Draws!C219</f>
        <v>31.2291140497795</v>
      </c>
      <c r="D240" s="18" t="n">
        <f aca="false">Persist_a*C240+Shock_sd*Draws!D219</f>
        <v>71.8745181142808</v>
      </c>
      <c r="E240" s="18" t="n">
        <f aca="false">Persist_a*D240+Shock_sd*Draws!E219</f>
        <v>80.4606056683829</v>
      </c>
      <c r="F240" s="18" t="n">
        <f aca="false">Persist_a*E240+Shock_sd*Draws!F219</f>
        <v>-8.45884105025392</v>
      </c>
      <c r="G240" s="18" t="n">
        <f aca="false">Persist_a*F240+Shock_sd*Draws!G219</f>
        <v>-104.926121033525</v>
      </c>
      <c r="H240" s="18" t="n">
        <f aca="false">Persist_a*G240+Shock_sd*Draws!H219</f>
        <v>2.77882893738491</v>
      </c>
      <c r="I240" s="18" t="n">
        <f aca="false">Persist_a*H240+Shock_sd*Draws!I219</f>
        <v>-89.9447492055128</v>
      </c>
      <c r="J240" s="18" t="n">
        <f aca="false">Persist_a*I240+Shock_sd*Draws!J219</f>
        <v>-38.0200115925619</v>
      </c>
      <c r="K240" s="18" t="n">
        <f aca="false">Persist_a*J240+Shock_sd*Draws!K219</f>
        <v>-97.9729113981358</v>
      </c>
      <c r="L240" s="18" t="n">
        <f aca="false">Persist_a*K240+Shock_sd*Draws!L219</f>
        <v>-54.5221408146663</v>
      </c>
      <c r="M240" s="18" t="n">
        <f aca="false">Persist_a*L240+Shock_sd*Draws!M219</f>
        <v>-31.1610852214049</v>
      </c>
      <c r="N240" s="18" t="n">
        <f aca="false">0-(Draws!N219+Draws!Z219)</f>
        <v>0</v>
      </c>
      <c r="O240" s="18" t="n">
        <f aca="false">N240-(Draws!O219+Draws!AA219)</f>
        <v>0</v>
      </c>
      <c r="P240" s="18" t="n">
        <f aca="false">O240-(Draws!P219+Draws!AB219)</f>
        <v>0</v>
      </c>
      <c r="Q240" s="18" t="n">
        <f aca="false">P240-(Draws!Q219+Draws!AC219)</f>
        <v>0</v>
      </c>
      <c r="R240" s="18" t="n">
        <f aca="false">Q240-(Draws!R219+Draws!AD219)</f>
        <v>0</v>
      </c>
      <c r="S240" s="18" t="n">
        <f aca="false">R240-(Draws!S219+Draws!AE219)</f>
        <v>0</v>
      </c>
      <c r="T240" s="18" t="n">
        <f aca="false">S240-(Draws!T219+Draws!AF219)</f>
        <v>0</v>
      </c>
      <c r="U240" s="18" t="n">
        <f aca="false">T240-(Draws!U219+Draws!AG219)</f>
        <v>0</v>
      </c>
      <c r="V240" s="18" t="n">
        <f aca="false">U240-(Draws!V219+Draws!AH219)</f>
        <v>0</v>
      </c>
      <c r="W240" s="18" t="n">
        <f aca="false">V240-(Draws!W219+Draws!AI219)</f>
        <v>0</v>
      </c>
      <c r="X240" s="18" t="n">
        <f aca="false">W240-(Draws!X219+Draws!AJ219)</f>
        <v>0</v>
      </c>
      <c r="Y240" s="18" t="n">
        <f aca="false">X240-(Draws!Y219+Draws!AK219)</f>
        <v>0</v>
      </c>
      <c r="Z240" s="18" t="n">
        <f aca="false">0-(MAX(Draws!N219-Line_cap,0)+MAX(Draws!Z219-Line_cap,0))</f>
        <v>0</v>
      </c>
      <c r="AA240" s="18" t="n">
        <f aca="false">Z240-(MAX(Draws!O219-Line_cap,0)+MAX(Draws!AA219-Line_cap,0))</f>
        <v>0</v>
      </c>
      <c r="AB240" s="18" t="n">
        <f aca="false">AA240-(MAX(Draws!P219-Line_cap,0)+MAX(Draws!AB219-Line_cap,0))</f>
        <v>0</v>
      </c>
      <c r="AC240" s="18" t="n">
        <f aca="false">AB240-(MAX(Draws!Q219-Line_cap,0)+MAX(Draws!AC219-Line_cap,0))</f>
        <v>0</v>
      </c>
      <c r="AD240" s="18" t="n">
        <f aca="false">AC240-(MAX(Draws!R219-Line_cap,0)+MAX(Draws!AD219-Line_cap,0))</f>
        <v>0</v>
      </c>
      <c r="AE240" s="18" t="n">
        <f aca="false">AD240-(MAX(Draws!S219-Line_cap,0)+MAX(Draws!AE219-Line_cap,0))</f>
        <v>0</v>
      </c>
      <c r="AF240" s="18" t="n">
        <f aca="false">AE240-(MAX(Draws!T219-Line_cap,0)+MAX(Draws!AF219-Line_cap,0))</f>
        <v>0</v>
      </c>
      <c r="AG240" s="18" t="n">
        <f aca="false">AF240-(MAX(Draws!U219-Line_cap,0)+MAX(Draws!AG219-Line_cap,0))</f>
        <v>0</v>
      </c>
      <c r="AH240" s="18" t="n">
        <f aca="false">AG240-(MAX(Draws!V219-Line_cap,0)+MAX(Draws!AH219-Line_cap,0))</f>
        <v>0</v>
      </c>
      <c r="AI240" s="18" t="n">
        <f aca="false">AH240-(MAX(Draws!W219-Line_cap,0)+MAX(Draws!AI219-Line_cap,0))</f>
        <v>0</v>
      </c>
      <c r="AJ240" s="18" t="n">
        <f aca="false">AI240-(MAX(Draws!X219-Line_cap,0)+MAX(Draws!AJ219-Line_cap,0))</f>
        <v>0</v>
      </c>
      <c r="AK240" s="18" t="n">
        <f aca="false">AJ240-(MAX(Draws!Y219-Line_cap,0)+MAX(Draws!AK219-Line_cap,0))</f>
        <v>0</v>
      </c>
      <c r="AL240" s="18" t="n">
        <f aca="false">SUMPRODUCT(MIN($B$22:$M$22+B240:M240+N240:Y240))</f>
        <v>378.28205060484</v>
      </c>
      <c r="AM240" s="18" t="n">
        <f aca="false">SUMPRODUCT(MIN($B$22:$M$22+B240:M240))</f>
        <v>378.28205060484</v>
      </c>
      <c r="AN240" s="18" t="n">
        <f aca="false">SUMPRODUCT(MIN($B$22:$M$22+N240:Y240))</f>
        <v>481.950382357786</v>
      </c>
      <c r="AO240" s="18" t="n">
        <f aca="false">SUMPRODUCT(MIN($B$22:$M$22+B240:M240+Z240:AK240))</f>
        <v>378.28205060484</v>
      </c>
      <c r="AP240" s="18" t="n">
        <f aca="false">SUMPRODUCT(MIN($B$23:$M$23+B240:M240+N240:Y240))</f>
        <v>426.047796105624</v>
      </c>
      <c r="AQ240" s="18" t="n">
        <f aca="false">SUMPRODUCT(MIN($B$23:$M$23+B240:M240+Z240:AK240))</f>
        <v>426.047796105624</v>
      </c>
      <c r="AR240" s="13" t="n">
        <f aca="false">IF(Y240&lt;0,1,0)</f>
        <v>0</v>
      </c>
    </row>
    <row r="241" customFormat="false" ht="15" hidden="false" customHeight="false" outlineLevel="0" collapsed="false">
      <c r="A241" s="13" t="n">
        <v>216</v>
      </c>
      <c r="B241" s="18" t="n">
        <f aca="false">Shock_sd*Draws!B220</f>
        <v>-13.0766993149918</v>
      </c>
      <c r="C241" s="18" t="n">
        <f aca="false">Persist_a*B241+Shock_sd*Draws!C220</f>
        <v>76.5946297657401</v>
      </c>
      <c r="D241" s="18" t="n">
        <f aca="false">Persist_a*C241+Shock_sd*Draws!D220</f>
        <v>-7.34926065245745</v>
      </c>
      <c r="E241" s="18" t="n">
        <f aca="false">Persist_a*D241+Shock_sd*Draws!E220</f>
        <v>-71.4881320288596</v>
      </c>
      <c r="F241" s="18" t="n">
        <f aca="false">Persist_a*E241+Shock_sd*Draws!F220</f>
        <v>-130.276984580073</v>
      </c>
      <c r="G241" s="18" t="n">
        <f aca="false">Persist_a*F241+Shock_sd*Draws!G220</f>
        <v>-82.8563878436421</v>
      </c>
      <c r="H241" s="18" t="n">
        <f aca="false">Persist_a*G241+Shock_sd*Draws!H220</f>
        <v>11.7754835534813</v>
      </c>
      <c r="I241" s="18" t="n">
        <f aca="false">Persist_a*H241+Shock_sd*Draws!I220</f>
        <v>-2.70959618406726</v>
      </c>
      <c r="J241" s="18" t="n">
        <f aca="false">Persist_a*I241+Shock_sd*Draws!J220</f>
        <v>48.9923467626276</v>
      </c>
      <c r="K241" s="18" t="n">
        <f aca="false">Persist_a*J241+Shock_sd*Draws!K220</f>
        <v>113.718845326873</v>
      </c>
      <c r="L241" s="18" t="n">
        <f aca="false">Persist_a*K241+Shock_sd*Draws!L220</f>
        <v>141.76926759081</v>
      </c>
      <c r="M241" s="18" t="n">
        <f aca="false">Persist_a*L241+Shock_sd*Draws!M220</f>
        <v>46.8318628380845</v>
      </c>
      <c r="N241" s="18" t="n">
        <f aca="false">0-(Draws!N220+Draws!Z220)</f>
        <v>0</v>
      </c>
      <c r="O241" s="18" t="n">
        <f aca="false">N241-(Draws!O220+Draws!AA220)</f>
        <v>0</v>
      </c>
      <c r="P241" s="18" t="n">
        <f aca="false">O241-(Draws!P220+Draws!AB220)</f>
        <v>0</v>
      </c>
      <c r="Q241" s="18" t="n">
        <f aca="false">P241-(Draws!Q220+Draws!AC220)</f>
        <v>0</v>
      </c>
      <c r="R241" s="18" t="n">
        <f aca="false">Q241-(Draws!R220+Draws!AD220)</f>
        <v>0</v>
      </c>
      <c r="S241" s="18" t="n">
        <f aca="false">R241-(Draws!S220+Draws!AE220)</f>
        <v>0</v>
      </c>
      <c r="T241" s="18" t="n">
        <f aca="false">S241-(Draws!T220+Draws!AF220)</f>
        <v>0</v>
      </c>
      <c r="U241" s="18" t="n">
        <f aca="false">T241-(Draws!U220+Draws!AG220)</f>
        <v>0</v>
      </c>
      <c r="V241" s="18" t="n">
        <f aca="false">U241-(Draws!V220+Draws!AH220)</f>
        <v>0</v>
      </c>
      <c r="W241" s="18" t="n">
        <f aca="false">V241-(Draws!W220+Draws!AI220)</f>
        <v>0</v>
      </c>
      <c r="X241" s="18" t="n">
        <f aca="false">W241-(Draws!X220+Draws!AJ220)</f>
        <v>0</v>
      </c>
      <c r="Y241" s="18" t="n">
        <f aca="false">X241-(Draws!Y220+Draws!AK220)</f>
        <v>0</v>
      </c>
      <c r="Z241" s="18" t="n">
        <f aca="false">0-(MAX(Draws!N220-Line_cap,0)+MAX(Draws!Z220-Line_cap,0))</f>
        <v>0</v>
      </c>
      <c r="AA241" s="18" t="n">
        <f aca="false">Z241-(MAX(Draws!O220-Line_cap,0)+MAX(Draws!AA220-Line_cap,0))</f>
        <v>0</v>
      </c>
      <c r="AB241" s="18" t="n">
        <f aca="false">AA241-(MAX(Draws!P220-Line_cap,0)+MAX(Draws!AB220-Line_cap,0))</f>
        <v>0</v>
      </c>
      <c r="AC241" s="18" t="n">
        <f aca="false">AB241-(MAX(Draws!Q220-Line_cap,0)+MAX(Draws!AC220-Line_cap,0))</f>
        <v>0</v>
      </c>
      <c r="AD241" s="18" t="n">
        <f aca="false">AC241-(MAX(Draws!R220-Line_cap,0)+MAX(Draws!AD220-Line_cap,0))</f>
        <v>0</v>
      </c>
      <c r="AE241" s="18" t="n">
        <f aca="false">AD241-(MAX(Draws!S220-Line_cap,0)+MAX(Draws!AE220-Line_cap,0))</f>
        <v>0</v>
      </c>
      <c r="AF241" s="18" t="n">
        <f aca="false">AE241-(MAX(Draws!T220-Line_cap,0)+MAX(Draws!AF220-Line_cap,0))</f>
        <v>0</v>
      </c>
      <c r="AG241" s="18" t="n">
        <f aca="false">AF241-(MAX(Draws!U220-Line_cap,0)+MAX(Draws!AG220-Line_cap,0))</f>
        <v>0</v>
      </c>
      <c r="AH241" s="18" t="n">
        <f aca="false">AG241-(MAX(Draws!V220-Line_cap,0)+MAX(Draws!AH220-Line_cap,0))</f>
        <v>0</v>
      </c>
      <c r="AI241" s="18" t="n">
        <f aca="false">AH241-(MAX(Draws!W220-Line_cap,0)+MAX(Draws!AI220-Line_cap,0))</f>
        <v>0</v>
      </c>
      <c r="AJ241" s="18" t="n">
        <f aca="false">AI241-(MAX(Draws!X220-Line_cap,0)+MAX(Draws!AJ220-Line_cap,0))</f>
        <v>0</v>
      </c>
      <c r="AK241" s="18" t="n">
        <f aca="false">AJ241-(MAX(Draws!Y220-Line_cap,0)+MAX(Draws!AK220-Line_cap,0))</f>
        <v>0</v>
      </c>
      <c r="AL241" s="18" t="n">
        <f aca="false">SUMPRODUCT(MIN($B$22:$M$22+B241:M241+N241:Y241))</f>
        <v>358.220196567617</v>
      </c>
      <c r="AM241" s="18" t="n">
        <f aca="false">SUMPRODUCT(MIN($B$22:$M$22+B241:M241))</f>
        <v>358.220196567617</v>
      </c>
      <c r="AN241" s="18" t="n">
        <f aca="false">SUMPRODUCT(MIN($B$22:$M$22+N241:Y241))</f>
        <v>481.950382357786</v>
      </c>
      <c r="AO241" s="18" t="n">
        <f aca="false">SUMPRODUCT(MIN($B$22:$M$22+B241:M241+Z241:AK241))</f>
        <v>358.220196567617</v>
      </c>
      <c r="AP241" s="18" t="n">
        <f aca="false">SUMPRODUCT(MIN($B$23:$M$23+B241:M241+N241:Y241))</f>
        <v>403.324930420781</v>
      </c>
      <c r="AQ241" s="18" t="n">
        <f aca="false">SUMPRODUCT(MIN($B$23:$M$23+B241:M241+Z241:AK241))</f>
        <v>403.324930420781</v>
      </c>
      <c r="AR241" s="13" t="n">
        <f aca="false">IF(Y241&lt;0,1,0)</f>
        <v>0</v>
      </c>
    </row>
    <row r="242" customFormat="false" ht="15" hidden="false" customHeight="false" outlineLevel="0" collapsed="false">
      <c r="A242" s="13" t="n">
        <v>217</v>
      </c>
      <c r="B242" s="18" t="n">
        <f aca="false">Shock_sd*Draws!B221</f>
        <v>50.9329397244277</v>
      </c>
      <c r="C242" s="18" t="n">
        <f aca="false">Persist_a*B242+Shock_sd*Draws!C221</f>
        <v>44.8581767078146</v>
      </c>
      <c r="D242" s="18" t="n">
        <f aca="false">Persist_a*C242+Shock_sd*Draws!D221</f>
        <v>45.311569069286</v>
      </c>
      <c r="E242" s="18" t="n">
        <f aca="false">Persist_a*D242+Shock_sd*Draws!E221</f>
        <v>15.4837224213857</v>
      </c>
      <c r="F242" s="18" t="n">
        <f aca="false">Persist_a*E242+Shock_sd*Draws!F221</f>
        <v>8.61083084080958</v>
      </c>
      <c r="G242" s="18" t="n">
        <f aca="false">Persist_a*F242+Shock_sd*Draws!G221</f>
        <v>0.191804075512328</v>
      </c>
      <c r="H242" s="18" t="n">
        <f aca="false">Persist_a*G242+Shock_sd*Draws!H221</f>
        <v>72.2508288123342</v>
      </c>
      <c r="I242" s="18" t="n">
        <f aca="false">Persist_a*H242+Shock_sd*Draws!I221</f>
        <v>-2.20401421008567</v>
      </c>
      <c r="J242" s="18" t="n">
        <f aca="false">Persist_a*I242+Shock_sd*Draws!J221</f>
        <v>37.2558553283573</v>
      </c>
      <c r="K242" s="18" t="n">
        <f aca="false">Persist_a*J242+Shock_sd*Draws!K221</f>
        <v>-9.51575420787629</v>
      </c>
      <c r="L242" s="18" t="n">
        <f aca="false">Persist_a*K242+Shock_sd*Draws!L221</f>
        <v>15.6529739637768</v>
      </c>
      <c r="M242" s="18" t="n">
        <f aca="false">Persist_a*L242+Shock_sd*Draws!M221</f>
        <v>16.8545282744626</v>
      </c>
      <c r="N242" s="18" t="n">
        <f aca="false">0-(Draws!N221+Draws!Z221)</f>
        <v>0</v>
      </c>
      <c r="O242" s="18" t="n">
        <f aca="false">N242-(Draws!O221+Draws!AA221)</f>
        <v>0</v>
      </c>
      <c r="P242" s="18" t="n">
        <f aca="false">O242-(Draws!P221+Draws!AB221)</f>
        <v>0</v>
      </c>
      <c r="Q242" s="18" t="n">
        <f aca="false">P242-(Draws!Q221+Draws!AC221)</f>
        <v>0</v>
      </c>
      <c r="R242" s="18" t="n">
        <f aca="false">Q242-(Draws!R221+Draws!AD221)</f>
        <v>0</v>
      </c>
      <c r="S242" s="18" t="n">
        <f aca="false">R242-(Draws!S221+Draws!AE221)</f>
        <v>0</v>
      </c>
      <c r="T242" s="18" t="n">
        <f aca="false">S242-(Draws!T221+Draws!AF221)</f>
        <v>0</v>
      </c>
      <c r="U242" s="18" t="n">
        <f aca="false">T242-(Draws!U221+Draws!AG221)</f>
        <v>0</v>
      </c>
      <c r="V242" s="18" t="n">
        <f aca="false">U242-(Draws!V221+Draws!AH221)</f>
        <v>0</v>
      </c>
      <c r="W242" s="18" t="n">
        <f aca="false">V242-(Draws!W221+Draws!AI221)</f>
        <v>0</v>
      </c>
      <c r="X242" s="18" t="n">
        <f aca="false">W242-(Draws!X221+Draws!AJ221)</f>
        <v>0</v>
      </c>
      <c r="Y242" s="18" t="n">
        <f aca="false">X242-(Draws!Y221+Draws!AK221)</f>
        <v>0</v>
      </c>
      <c r="Z242" s="18" t="n">
        <f aca="false">0-(MAX(Draws!N221-Line_cap,0)+MAX(Draws!Z221-Line_cap,0))</f>
        <v>0</v>
      </c>
      <c r="AA242" s="18" t="n">
        <f aca="false">Z242-(MAX(Draws!O221-Line_cap,0)+MAX(Draws!AA221-Line_cap,0))</f>
        <v>0</v>
      </c>
      <c r="AB242" s="18" t="n">
        <f aca="false">AA242-(MAX(Draws!P221-Line_cap,0)+MAX(Draws!AB221-Line_cap,0))</f>
        <v>0</v>
      </c>
      <c r="AC242" s="18" t="n">
        <f aca="false">AB242-(MAX(Draws!Q221-Line_cap,0)+MAX(Draws!AC221-Line_cap,0))</f>
        <v>0</v>
      </c>
      <c r="AD242" s="18" t="n">
        <f aca="false">AC242-(MAX(Draws!R221-Line_cap,0)+MAX(Draws!AD221-Line_cap,0))</f>
        <v>0</v>
      </c>
      <c r="AE242" s="18" t="n">
        <f aca="false">AD242-(MAX(Draws!S221-Line_cap,0)+MAX(Draws!AE221-Line_cap,0))</f>
        <v>0</v>
      </c>
      <c r="AF242" s="18" t="n">
        <f aca="false">AE242-(MAX(Draws!T221-Line_cap,0)+MAX(Draws!AF221-Line_cap,0))</f>
        <v>0</v>
      </c>
      <c r="AG242" s="18" t="n">
        <f aca="false">AF242-(MAX(Draws!U221-Line_cap,0)+MAX(Draws!AG221-Line_cap,0))</f>
        <v>0</v>
      </c>
      <c r="AH242" s="18" t="n">
        <f aca="false">AG242-(MAX(Draws!V221-Line_cap,0)+MAX(Draws!AH221-Line_cap,0))</f>
        <v>0</v>
      </c>
      <c r="AI242" s="18" t="n">
        <f aca="false">AH242-(MAX(Draws!W221-Line_cap,0)+MAX(Draws!AI221-Line_cap,0))</f>
        <v>0</v>
      </c>
      <c r="AJ242" s="18" t="n">
        <f aca="false">AI242-(MAX(Draws!X221-Line_cap,0)+MAX(Draws!AJ221-Line_cap,0))</f>
        <v>0</v>
      </c>
      <c r="AK242" s="18" t="n">
        <f aca="false">AJ242-(MAX(Draws!Y221-Line_cap,0)+MAX(Draws!AK221-Line_cap,0))</f>
        <v>0</v>
      </c>
      <c r="AL242" s="18" t="n">
        <f aca="false">SUMPRODUCT(MIN($B$22:$M$22+B242:M242+N242:Y242))</f>
        <v>481.650039187833</v>
      </c>
      <c r="AM242" s="18" t="n">
        <f aca="false">SUMPRODUCT(MIN($B$22:$M$22+B242:M242))</f>
        <v>481.650039187833</v>
      </c>
      <c r="AN242" s="18" t="n">
        <f aca="false">SUMPRODUCT(MIN($B$22:$M$22+N242:Y242))</f>
        <v>481.950382357786</v>
      </c>
      <c r="AO242" s="18" t="n">
        <f aca="false">SUMPRODUCT(MIN($B$22:$M$22+B242:M242+Z242:AK242))</f>
        <v>481.650039187833</v>
      </c>
      <c r="AP242" s="18" t="n">
        <f aca="false">SUMPRODUCT(MIN($B$23:$M$23+B242:M242+N242:Y242))</f>
        <v>531.165721214661</v>
      </c>
      <c r="AQ242" s="18" t="n">
        <f aca="false">SUMPRODUCT(MIN($B$23:$M$23+B242:M242+Z242:AK242))</f>
        <v>531.165721214661</v>
      </c>
      <c r="AR242" s="13" t="n">
        <f aca="false">IF(Y242&lt;0,1,0)</f>
        <v>0</v>
      </c>
    </row>
    <row r="243" customFormat="false" ht="15" hidden="false" customHeight="false" outlineLevel="0" collapsed="false">
      <c r="A243" s="13" t="n">
        <v>218</v>
      </c>
      <c r="B243" s="18" t="n">
        <f aca="false">Shock_sd*Draws!B222</f>
        <v>16.4621166342378</v>
      </c>
      <c r="C243" s="18" t="n">
        <f aca="false">Persist_a*B243+Shock_sd*Draws!C222</f>
        <v>83.0385835636826</v>
      </c>
      <c r="D243" s="18" t="n">
        <f aca="false">Persist_a*C243+Shock_sd*Draws!D222</f>
        <v>90.2778093156527</v>
      </c>
      <c r="E243" s="18" t="n">
        <f aca="false">Persist_a*D243+Shock_sd*Draws!E222</f>
        <v>108.413308884688</v>
      </c>
      <c r="F243" s="18" t="n">
        <f aca="false">Persist_a*E243+Shock_sd*Draws!F222</f>
        <v>34.5913643167611</v>
      </c>
      <c r="G243" s="18" t="n">
        <f aca="false">Persist_a*F243+Shock_sd*Draws!G222</f>
        <v>93.9616427250435</v>
      </c>
      <c r="H243" s="18" t="n">
        <f aca="false">Persist_a*G243+Shock_sd*Draws!H222</f>
        <v>55.874560689837</v>
      </c>
      <c r="I243" s="18" t="n">
        <f aca="false">Persist_a*H243+Shock_sd*Draws!I222</f>
        <v>77.7137993143091</v>
      </c>
      <c r="J243" s="18" t="n">
        <f aca="false">Persist_a*I243+Shock_sd*Draws!J222</f>
        <v>-4.62214251343311</v>
      </c>
      <c r="K243" s="18" t="n">
        <f aca="false">Persist_a*J243+Shock_sd*Draws!K222</f>
        <v>38.1313143851327</v>
      </c>
      <c r="L243" s="18" t="n">
        <f aca="false">Persist_a*K243+Shock_sd*Draws!L222</f>
        <v>69.5394769707922</v>
      </c>
      <c r="M243" s="18" t="n">
        <f aca="false">Persist_a*L243+Shock_sd*Draws!M222</f>
        <v>80.162903557532</v>
      </c>
      <c r="N243" s="18" t="n">
        <f aca="false">0-(Draws!N222+Draws!Z222)</f>
        <v>0</v>
      </c>
      <c r="O243" s="18" t="n">
        <f aca="false">N243-(Draws!O222+Draws!AA222)</f>
        <v>0</v>
      </c>
      <c r="P243" s="18" t="n">
        <f aca="false">O243-(Draws!P222+Draws!AB222)</f>
        <v>0</v>
      </c>
      <c r="Q243" s="18" t="n">
        <f aca="false">P243-(Draws!Q222+Draws!AC222)</f>
        <v>0</v>
      </c>
      <c r="R243" s="18" t="n">
        <f aca="false">Q243-(Draws!R222+Draws!AD222)</f>
        <v>0</v>
      </c>
      <c r="S243" s="18" t="n">
        <f aca="false">R243-(Draws!S222+Draws!AE222)</f>
        <v>0</v>
      </c>
      <c r="T243" s="18" t="n">
        <f aca="false">S243-(Draws!T222+Draws!AF222)</f>
        <v>0</v>
      </c>
      <c r="U243" s="18" t="n">
        <f aca="false">T243-(Draws!U222+Draws!AG222)</f>
        <v>0</v>
      </c>
      <c r="V243" s="18" t="n">
        <f aca="false">U243-(Draws!V222+Draws!AH222)</f>
        <v>0</v>
      </c>
      <c r="W243" s="18" t="n">
        <f aca="false">V243-(Draws!W222+Draws!AI222)</f>
        <v>0</v>
      </c>
      <c r="X243" s="18" t="n">
        <f aca="false">W243-(Draws!X222+Draws!AJ222)</f>
        <v>0</v>
      </c>
      <c r="Y243" s="18" t="n">
        <f aca="false">X243-(Draws!Y222+Draws!AK222)</f>
        <v>0</v>
      </c>
      <c r="Z243" s="18" t="n">
        <f aca="false">0-(MAX(Draws!N222-Line_cap,0)+MAX(Draws!Z222-Line_cap,0))</f>
        <v>0</v>
      </c>
      <c r="AA243" s="18" t="n">
        <f aca="false">Z243-(MAX(Draws!O222-Line_cap,0)+MAX(Draws!AA222-Line_cap,0))</f>
        <v>0</v>
      </c>
      <c r="AB243" s="18" t="n">
        <f aca="false">AA243-(MAX(Draws!P222-Line_cap,0)+MAX(Draws!AB222-Line_cap,0))</f>
        <v>0</v>
      </c>
      <c r="AC243" s="18" t="n">
        <f aca="false">AB243-(MAX(Draws!Q222-Line_cap,0)+MAX(Draws!AC222-Line_cap,0))</f>
        <v>0</v>
      </c>
      <c r="AD243" s="18" t="n">
        <f aca="false">AC243-(MAX(Draws!R222-Line_cap,0)+MAX(Draws!AD222-Line_cap,0))</f>
        <v>0</v>
      </c>
      <c r="AE243" s="18" t="n">
        <f aca="false">AD243-(MAX(Draws!S222-Line_cap,0)+MAX(Draws!AE222-Line_cap,0))</f>
        <v>0</v>
      </c>
      <c r="AF243" s="18" t="n">
        <f aca="false">AE243-(MAX(Draws!T222-Line_cap,0)+MAX(Draws!AF222-Line_cap,0))</f>
        <v>0</v>
      </c>
      <c r="AG243" s="18" t="n">
        <f aca="false">AF243-(MAX(Draws!U222-Line_cap,0)+MAX(Draws!AG222-Line_cap,0))</f>
        <v>0</v>
      </c>
      <c r="AH243" s="18" t="n">
        <f aca="false">AG243-(MAX(Draws!V222-Line_cap,0)+MAX(Draws!AH222-Line_cap,0))</f>
        <v>0</v>
      </c>
      <c r="AI243" s="18" t="n">
        <f aca="false">AH243-(MAX(Draws!W222-Line_cap,0)+MAX(Draws!AI222-Line_cap,0))</f>
        <v>0</v>
      </c>
      <c r="AJ243" s="18" t="n">
        <f aca="false">AI243-(MAX(Draws!X222-Line_cap,0)+MAX(Draws!AJ222-Line_cap,0))</f>
        <v>0</v>
      </c>
      <c r="AK243" s="18" t="n">
        <f aca="false">AJ243-(MAX(Draws!Y222-Line_cap,0)+MAX(Draws!AK222-Line_cap,0))</f>
        <v>0</v>
      </c>
      <c r="AL243" s="18" t="n">
        <f aca="false">SUMPRODUCT(MIN($B$22:$M$22+B243:M243+N243:Y243))</f>
        <v>483.575638903963</v>
      </c>
      <c r="AM243" s="18" t="n">
        <f aca="false">SUMPRODUCT(MIN($B$22:$M$22+B243:M243))</f>
        <v>483.575638903963</v>
      </c>
      <c r="AN243" s="18" t="n">
        <f aca="false">SUMPRODUCT(MIN($B$22:$M$22+N243:Y243))</f>
        <v>481.950382357786</v>
      </c>
      <c r="AO243" s="18" t="n">
        <f aca="false">SUMPRODUCT(MIN($B$22:$M$22+B243:M243+Z243:AK243))</f>
        <v>483.575638903963</v>
      </c>
      <c r="AP243" s="18" t="n">
        <f aca="false">SUMPRODUCT(MIN($B$23:$M$23+B243:M243+N243:Y243))</f>
        <v>532.818966068184</v>
      </c>
      <c r="AQ243" s="18" t="n">
        <f aca="false">SUMPRODUCT(MIN($B$23:$M$23+B243:M243+Z243:AK243))</f>
        <v>532.818966068184</v>
      </c>
      <c r="AR243" s="13" t="n">
        <f aca="false">IF(Y243&lt;0,1,0)</f>
        <v>0</v>
      </c>
    </row>
    <row r="244" customFormat="false" ht="15" hidden="false" customHeight="false" outlineLevel="0" collapsed="false">
      <c r="A244" s="13" t="n">
        <v>219</v>
      </c>
      <c r="B244" s="18" t="n">
        <f aca="false">Shock_sd*Draws!B223</f>
        <v>-54.2093861048858</v>
      </c>
      <c r="C244" s="18" t="n">
        <f aca="false">Persist_a*B244+Shock_sd*Draws!C223</f>
        <v>-64.8381642777999</v>
      </c>
      <c r="D244" s="18" t="n">
        <f aca="false">Persist_a*C244+Shock_sd*Draws!D223</f>
        <v>-7.69195228124962</v>
      </c>
      <c r="E244" s="18" t="n">
        <f aca="false">Persist_a*D244+Shock_sd*Draws!E223</f>
        <v>8.42115391107268</v>
      </c>
      <c r="F244" s="18" t="n">
        <f aca="false">Persist_a*E244+Shock_sd*Draws!F223</f>
        <v>-15.149265313106</v>
      </c>
      <c r="G244" s="18" t="n">
        <f aca="false">Persist_a*F244+Shock_sd*Draws!G223</f>
        <v>16.3405200576757</v>
      </c>
      <c r="H244" s="18" t="n">
        <f aca="false">Persist_a*G244+Shock_sd*Draws!H223</f>
        <v>119.008673550324</v>
      </c>
      <c r="I244" s="18" t="n">
        <f aca="false">Persist_a*H244+Shock_sd*Draws!I223</f>
        <v>76.6670649910576</v>
      </c>
      <c r="J244" s="18" t="n">
        <f aca="false">Persist_a*I244+Shock_sd*Draws!J223</f>
        <v>-38.2382598122819</v>
      </c>
      <c r="K244" s="18" t="n">
        <f aca="false">Persist_a*J244+Shock_sd*Draws!K223</f>
        <v>-41.3575657875195</v>
      </c>
      <c r="L244" s="18" t="n">
        <f aca="false">Persist_a*K244+Shock_sd*Draws!L223</f>
        <v>-113.447586324233</v>
      </c>
      <c r="M244" s="18" t="n">
        <f aca="false">Persist_a*L244+Shock_sd*Draws!M223</f>
        <v>41.0350323012207</v>
      </c>
      <c r="N244" s="18" t="n">
        <f aca="false">0-(Draws!N223+Draws!Z223)</f>
        <v>0</v>
      </c>
      <c r="O244" s="18" t="n">
        <f aca="false">N244-(Draws!O223+Draws!AA223)</f>
        <v>0</v>
      </c>
      <c r="P244" s="18" t="n">
        <f aca="false">O244-(Draws!P223+Draws!AB223)</f>
        <v>0</v>
      </c>
      <c r="Q244" s="18" t="n">
        <f aca="false">P244-(Draws!Q223+Draws!AC223)</f>
        <v>-175.002310348475</v>
      </c>
      <c r="R244" s="18" t="n">
        <f aca="false">Q244-(Draws!R223+Draws!AD223)</f>
        <v>-175.002310348475</v>
      </c>
      <c r="S244" s="18" t="n">
        <f aca="false">R244-(Draws!S223+Draws!AE223)</f>
        <v>-175.002310348475</v>
      </c>
      <c r="T244" s="18" t="n">
        <f aca="false">S244-(Draws!T223+Draws!AF223)</f>
        <v>-175.002310348475</v>
      </c>
      <c r="U244" s="18" t="n">
        <f aca="false">T244-(Draws!U223+Draws!AG223)</f>
        <v>-175.002310348475</v>
      </c>
      <c r="V244" s="18" t="n">
        <f aca="false">U244-(Draws!V223+Draws!AH223)</f>
        <v>-175.002310348475</v>
      </c>
      <c r="W244" s="18" t="n">
        <f aca="false">V244-(Draws!W223+Draws!AI223)</f>
        <v>-175.002310348475</v>
      </c>
      <c r="X244" s="18" t="n">
        <f aca="false">W244-(Draws!X223+Draws!AJ223)</f>
        <v>-175.002310348475</v>
      </c>
      <c r="Y244" s="18" t="n">
        <f aca="false">X244-(Draws!Y223+Draws!AK223)</f>
        <v>-175.002310348475</v>
      </c>
      <c r="Z244" s="18" t="n">
        <f aca="false">0-(MAX(Draws!N223-Line_cap,0)+MAX(Draws!Z223-Line_cap,0))</f>
        <v>0</v>
      </c>
      <c r="AA244" s="18" t="n">
        <f aca="false">Z244-(MAX(Draws!O223-Line_cap,0)+MAX(Draws!AA223-Line_cap,0))</f>
        <v>0</v>
      </c>
      <c r="AB244" s="18" t="n">
        <f aca="false">AA244-(MAX(Draws!P223-Line_cap,0)+MAX(Draws!AB223-Line_cap,0))</f>
        <v>0</v>
      </c>
      <c r="AC244" s="18" t="n">
        <f aca="false">AB244-(MAX(Draws!Q223-Line_cap,0)+MAX(Draws!AC223-Line_cap,0))</f>
        <v>-75.002310348475</v>
      </c>
      <c r="AD244" s="18" t="n">
        <f aca="false">AC244-(MAX(Draws!R223-Line_cap,0)+MAX(Draws!AD223-Line_cap,0))</f>
        <v>-75.002310348475</v>
      </c>
      <c r="AE244" s="18" t="n">
        <f aca="false">AD244-(MAX(Draws!S223-Line_cap,0)+MAX(Draws!AE223-Line_cap,0))</f>
        <v>-75.002310348475</v>
      </c>
      <c r="AF244" s="18" t="n">
        <f aca="false">AE244-(MAX(Draws!T223-Line_cap,0)+MAX(Draws!AF223-Line_cap,0))</f>
        <v>-75.002310348475</v>
      </c>
      <c r="AG244" s="18" t="n">
        <f aca="false">AF244-(MAX(Draws!U223-Line_cap,0)+MAX(Draws!AG223-Line_cap,0))</f>
        <v>-75.002310348475</v>
      </c>
      <c r="AH244" s="18" t="n">
        <f aca="false">AG244-(MAX(Draws!V223-Line_cap,0)+MAX(Draws!AH223-Line_cap,0))</f>
        <v>-75.002310348475</v>
      </c>
      <c r="AI244" s="18" t="n">
        <f aca="false">AH244-(MAX(Draws!W223-Line_cap,0)+MAX(Draws!AI223-Line_cap,0))</f>
        <v>-75.002310348475</v>
      </c>
      <c r="AJ244" s="18" t="n">
        <f aca="false">AI244-(MAX(Draws!X223-Line_cap,0)+MAX(Draws!AJ223-Line_cap,0))</f>
        <v>-75.002310348475</v>
      </c>
      <c r="AK244" s="18" t="n">
        <f aca="false">AJ244-(MAX(Draws!Y223-Line_cap,0)+MAX(Draws!AK223-Line_cap,0))</f>
        <v>-75.002310348475</v>
      </c>
      <c r="AL244" s="18" t="n">
        <f aca="false">SUMPRODUCT(MIN($B$22:$M$22+B244:M244+N244:Y244))</f>
        <v>213.478050891673</v>
      </c>
      <c r="AM244" s="18" t="n">
        <f aca="false">SUMPRODUCT(MIN($B$22:$M$22+B244:M244))</f>
        <v>388.480361240148</v>
      </c>
      <c r="AN244" s="18" t="n">
        <f aca="false">SUMPRODUCT(MIN($B$22:$M$22+N244:Y244))</f>
        <v>306.948072009311</v>
      </c>
      <c r="AO244" s="18" t="n">
        <f aca="false">SUMPRODUCT(MIN($B$22:$M$22+B244:M244+Z244:AK244))</f>
        <v>313.478050891673</v>
      </c>
      <c r="AP244" s="18" t="n">
        <f aca="false">SUMPRODUCT(MIN($B$23:$M$23+B244:M244+N244:Y244))</f>
        <v>260.351179705217</v>
      </c>
      <c r="AQ244" s="18" t="n">
        <f aca="false">SUMPRODUCT(MIN($B$23:$M$23+B244:M244+Z244:AK244))</f>
        <v>360.351179705217</v>
      </c>
      <c r="AR244" s="13" t="n">
        <f aca="false">IF(Y244&lt;0,1,0)</f>
        <v>1</v>
      </c>
    </row>
    <row r="245" customFormat="false" ht="15" hidden="false" customHeight="false" outlineLevel="0" collapsed="false">
      <c r="A245" s="13" t="n">
        <v>220</v>
      </c>
      <c r="B245" s="18" t="n">
        <f aca="false">Shock_sd*Draws!B224</f>
        <v>-121.604665101755</v>
      </c>
      <c r="C245" s="18" t="n">
        <f aca="false">Persist_a*B245+Shock_sd*Draws!C224</f>
        <v>-113.500577621019</v>
      </c>
      <c r="D245" s="18" t="n">
        <f aca="false">Persist_a*C245+Shock_sd*Draws!D224</f>
        <v>-3.7078819651383</v>
      </c>
      <c r="E245" s="18" t="n">
        <f aca="false">Persist_a*D245+Shock_sd*Draws!E224</f>
        <v>-32.2571457421454</v>
      </c>
      <c r="F245" s="18" t="n">
        <f aca="false">Persist_a*E245+Shock_sd*Draws!F224</f>
        <v>4.13234678164178</v>
      </c>
      <c r="G245" s="18" t="n">
        <f aca="false">Persist_a*F245+Shock_sd*Draws!G224</f>
        <v>-8.9777609109916</v>
      </c>
      <c r="H245" s="18" t="n">
        <f aca="false">Persist_a*G245+Shock_sd*Draws!H224</f>
        <v>29.3010523469322</v>
      </c>
      <c r="I245" s="18" t="n">
        <f aca="false">Persist_a*H245+Shock_sd*Draws!I224</f>
        <v>85.4367080075047</v>
      </c>
      <c r="J245" s="18" t="n">
        <f aca="false">Persist_a*I245+Shock_sd*Draws!J224</f>
        <v>-38.6092997266114</v>
      </c>
      <c r="K245" s="18" t="n">
        <f aca="false">Persist_a*J245+Shock_sd*Draws!K224</f>
        <v>-82.4768126631933</v>
      </c>
      <c r="L245" s="18" t="n">
        <f aca="false">Persist_a*K245+Shock_sd*Draws!L224</f>
        <v>20.2330205017004</v>
      </c>
      <c r="M245" s="18" t="n">
        <f aca="false">Persist_a*L245+Shock_sd*Draws!M224</f>
        <v>-1.11863668263192</v>
      </c>
      <c r="N245" s="18" t="n">
        <f aca="false">0-(Draws!N224+Draws!Z224)</f>
        <v>0</v>
      </c>
      <c r="O245" s="18" t="n">
        <f aca="false">N245-(Draws!O224+Draws!AA224)</f>
        <v>0</v>
      </c>
      <c r="P245" s="18" t="n">
        <f aca="false">O245-(Draws!P224+Draws!AB224)</f>
        <v>0</v>
      </c>
      <c r="Q245" s="18" t="n">
        <f aca="false">P245-(Draws!Q224+Draws!AC224)</f>
        <v>0</v>
      </c>
      <c r="R245" s="18" t="n">
        <f aca="false">Q245-(Draws!R224+Draws!AD224)</f>
        <v>0</v>
      </c>
      <c r="S245" s="18" t="n">
        <f aca="false">R245-(Draws!S224+Draws!AE224)</f>
        <v>0</v>
      </c>
      <c r="T245" s="18" t="n">
        <f aca="false">S245-(Draws!T224+Draws!AF224)</f>
        <v>0</v>
      </c>
      <c r="U245" s="18" t="n">
        <f aca="false">T245-(Draws!U224+Draws!AG224)</f>
        <v>0</v>
      </c>
      <c r="V245" s="18" t="n">
        <f aca="false">U245-(Draws!V224+Draws!AH224)</f>
        <v>0</v>
      </c>
      <c r="W245" s="18" t="n">
        <f aca="false">V245-(Draws!W224+Draws!AI224)</f>
        <v>0</v>
      </c>
      <c r="X245" s="18" t="n">
        <f aca="false">W245-(Draws!X224+Draws!AJ224)</f>
        <v>0</v>
      </c>
      <c r="Y245" s="18" t="n">
        <f aca="false">X245-(Draws!Y224+Draws!AK224)</f>
        <v>0</v>
      </c>
      <c r="Z245" s="18" t="n">
        <f aca="false">0-(MAX(Draws!N224-Line_cap,0)+MAX(Draws!Z224-Line_cap,0))</f>
        <v>0</v>
      </c>
      <c r="AA245" s="18" t="n">
        <f aca="false">Z245-(MAX(Draws!O224-Line_cap,0)+MAX(Draws!AA224-Line_cap,0))</f>
        <v>0</v>
      </c>
      <c r="AB245" s="18" t="n">
        <f aca="false">AA245-(MAX(Draws!P224-Line_cap,0)+MAX(Draws!AB224-Line_cap,0))</f>
        <v>0</v>
      </c>
      <c r="AC245" s="18" t="n">
        <f aca="false">AB245-(MAX(Draws!Q224-Line_cap,0)+MAX(Draws!AC224-Line_cap,0))</f>
        <v>0</v>
      </c>
      <c r="AD245" s="18" t="n">
        <f aca="false">AC245-(MAX(Draws!R224-Line_cap,0)+MAX(Draws!AD224-Line_cap,0))</f>
        <v>0</v>
      </c>
      <c r="AE245" s="18" t="n">
        <f aca="false">AD245-(MAX(Draws!S224-Line_cap,0)+MAX(Draws!AE224-Line_cap,0))</f>
        <v>0</v>
      </c>
      <c r="AF245" s="18" t="n">
        <f aca="false">AE245-(MAX(Draws!T224-Line_cap,0)+MAX(Draws!AF224-Line_cap,0))</f>
        <v>0</v>
      </c>
      <c r="AG245" s="18" t="n">
        <f aca="false">AF245-(MAX(Draws!U224-Line_cap,0)+MAX(Draws!AG224-Line_cap,0))</f>
        <v>0</v>
      </c>
      <c r="AH245" s="18" t="n">
        <f aca="false">AG245-(MAX(Draws!V224-Line_cap,0)+MAX(Draws!AH224-Line_cap,0))</f>
        <v>0</v>
      </c>
      <c r="AI245" s="18" t="n">
        <f aca="false">AH245-(MAX(Draws!W224-Line_cap,0)+MAX(Draws!AI224-Line_cap,0))</f>
        <v>0</v>
      </c>
      <c r="AJ245" s="18" t="n">
        <f aca="false">AI245-(MAX(Draws!X224-Line_cap,0)+MAX(Draws!AJ224-Line_cap,0))</f>
        <v>0</v>
      </c>
      <c r="AK245" s="18" t="n">
        <f aca="false">AJ245-(MAX(Draws!Y224-Line_cap,0)+MAX(Draws!AK224-Line_cap,0))</f>
        <v>0</v>
      </c>
      <c r="AL245" s="18" t="n">
        <f aca="false">SUMPRODUCT(MIN($B$22:$M$22+B245:M245+N245:Y245))</f>
        <v>411.908883146231</v>
      </c>
      <c r="AM245" s="18" t="n">
        <f aca="false">SUMPRODUCT(MIN($B$22:$M$22+B245:M245))</f>
        <v>411.908883146231</v>
      </c>
      <c r="AN245" s="18" t="n">
        <f aca="false">SUMPRODUCT(MIN($B$22:$M$22+N245:Y245))</f>
        <v>481.950382357786</v>
      </c>
      <c r="AO245" s="18" t="n">
        <f aca="false">SUMPRODUCT(MIN($B$22:$M$22+B245:M245+Z245:AK245))</f>
        <v>411.908883146231</v>
      </c>
      <c r="AP245" s="18" t="n">
        <f aca="false">SUMPRODUCT(MIN($B$23:$M$23+B245:M245+N245:Y245))</f>
        <v>452.816819518759</v>
      </c>
      <c r="AQ245" s="18" t="n">
        <f aca="false">SUMPRODUCT(MIN($B$23:$M$23+B245:M245+Z245:AK245))</f>
        <v>452.816819518759</v>
      </c>
      <c r="AR245" s="13" t="n">
        <f aca="false">IF(Y245&lt;0,1,0)</f>
        <v>0</v>
      </c>
    </row>
    <row r="246" customFormat="false" ht="15" hidden="false" customHeight="false" outlineLevel="0" collapsed="false">
      <c r="A246" s="13" t="n">
        <v>221</v>
      </c>
      <c r="B246" s="18" t="n">
        <f aca="false">Shock_sd*Draws!B225</f>
        <v>-134.084614880919</v>
      </c>
      <c r="C246" s="18" t="n">
        <f aca="false">Persist_a*B246+Shock_sd*Draws!C225</f>
        <v>-17.2474073323643</v>
      </c>
      <c r="D246" s="18" t="n">
        <f aca="false">Persist_a*C246+Shock_sd*Draws!D225</f>
        <v>71.2318538442115</v>
      </c>
      <c r="E246" s="18" t="n">
        <f aca="false">Persist_a*D246+Shock_sd*Draws!E225</f>
        <v>-48.7318969007165</v>
      </c>
      <c r="F246" s="18" t="n">
        <f aca="false">Persist_a*E246+Shock_sd*Draws!F225</f>
        <v>-28.9424707996529</v>
      </c>
      <c r="G246" s="18" t="n">
        <f aca="false">Persist_a*F246+Shock_sd*Draws!G225</f>
        <v>45.1539277838835</v>
      </c>
      <c r="H246" s="18" t="n">
        <f aca="false">Persist_a*G246+Shock_sd*Draws!H225</f>
        <v>48.737018808634</v>
      </c>
      <c r="I246" s="18" t="n">
        <f aca="false">Persist_a*H246+Shock_sd*Draws!I225</f>
        <v>111.493236780383</v>
      </c>
      <c r="J246" s="18" t="n">
        <f aca="false">Persist_a*I246+Shock_sd*Draws!J225</f>
        <v>127.377527988874</v>
      </c>
      <c r="K246" s="18" t="n">
        <f aca="false">Persist_a*J246+Shock_sd*Draws!K225</f>
        <v>130.789025305914</v>
      </c>
      <c r="L246" s="18" t="n">
        <f aca="false">Persist_a*K246+Shock_sd*Draws!L225</f>
        <v>65.9095379036541</v>
      </c>
      <c r="M246" s="18" t="n">
        <f aca="false">Persist_a*L246+Shock_sd*Draws!M225</f>
        <v>7.94470159459593</v>
      </c>
      <c r="N246" s="18" t="n">
        <f aca="false">0-(Draws!N225+Draws!Z225)</f>
        <v>0</v>
      </c>
      <c r="O246" s="18" t="n">
        <f aca="false">N246-(Draws!O225+Draws!AA225)</f>
        <v>0</v>
      </c>
      <c r="P246" s="18" t="n">
        <f aca="false">O246-(Draws!P225+Draws!AB225)</f>
        <v>0</v>
      </c>
      <c r="Q246" s="18" t="n">
        <f aca="false">P246-(Draws!Q225+Draws!AC225)</f>
        <v>0</v>
      </c>
      <c r="R246" s="18" t="n">
        <f aca="false">Q246-(Draws!R225+Draws!AD225)</f>
        <v>0</v>
      </c>
      <c r="S246" s="18" t="n">
        <f aca="false">R246-(Draws!S225+Draws!AE225)</f>
        <v>0</v>
      </c>
      <c r="T246" s="18" t="n">
        <f aca="false">S246-(Draws!T225+Draws!AF225)</f>
        <v>0</v>
      </c>
      <c r="U246" s="18" t="n">
        <f aca="false">T246-(Draws!U225+Draws!AG225)</f>
        <v>0</v>
      </c>
      <c r="V246" s="18" t="n">
        <f aca="false">U246-(Draws!V225+Draws!AH225)</f>
        <v>0</v>
      </c>
      <c r="W246" s="18" t="n">
        <f aca="false">V246-(Draws!W225+Draws!AI225)</f>
        <v>0</v>
      </c>
      <c r="X246" s="18" t="n">
        <f aca="false">W246-(Draws!X225+Draws!AJ225)</f>
        <v>0</v>
      </c>
      <c r="Y246" s="18" t="n">
        <f aca="false">X246-(Draws!Y225+Draws!AK225)</f>
        <v>0</v>
      </c>
      <c r="Z246" s="18" t="n">
        <f aca="false">0-(MAX(Draws!N225-Line_cap,0)+MAX(Draws!Z225-Line_cap,0))</f>
        <v>0</v>
      </c>
      <c r="AA246" s="18" t="n">
        <f aca="false">Z246-(MAX(Draws!O225-Line_cap,0)+MAX(Draws!AA225-Line_cap,0))</f>
        <v>0</v>
      </c>
      <c r="AB246" s="18" t="n">
        <f aca="false">AA246-(MAX(Draws!P225-Line_cap,0)+MAX(Draws!AB225-Line_cap,0))</f>
        <v>0</v>
      </c>
      <c r="AC246" s="18" t="n">
        <f aca="false">AB246-(MAX(Draws!Q225-Line_cap,0)+MAX(Draws!AC225-Line_cap,0))</f>
        <v>0</v>
      </c>
      <c r="AD246" s="18" t="n">
        <f aca="false">AC246-(MAX(Draws!R225-Line_cap,0)+MAX(Draws!AD225-Line_cap,0))</f>
        <v>0</v>
      </c>
      <c r="AE246" s="18" t="n">
        <f aca="false">AD246-(MAX(Draws!S225-Line_cap,0)+MAX(Draws!AE225-Line_cap,0))</f>
        <v>0</v>
      </c>
      <c r="AF246" s="18" t="n">
        <f aca="false">AE246-(MAX(Draws!T225-Line_cap,0)+MAX(Draws!AF225-Line_cap,0))</f>
        <v>0</v>
      </c>
      <c r="AG246" s="18" t="n">
        <f aca="false">AF246-(MAX(Draws!U225-Line_cap,0)+MAX(Draws!AG225-Line_cap,0))</f>
        <v>0</v>
      </c>
      <c r="AH246" s="18" t="n">
        <f aca="false">AG246-(MAX(Draws!V225-Line_cap,0)+MAX(Draws!AH225-Line_cap,0))</f>
        <v>0</v>
      </c>
      <c r="AI246" s="18" t="n">
        <f aca="false">AH246-(MAX(Draws!W225-Line_cap,0)+MAX(Draws!AI225-Line_cap,0))</f>
        <v>0</v>
      </c>
      <c r="AJ246" s="18" t="n">
        <f aca="false">AI246-(MAX(Draws!X225-Line_cap,0)+MAX(Draws!AJ225-Line_cap,0))</f>
        <v>0</v>
      </c>
      <c r="AK246" s="18" t="n">
        <f aca="false">AJ246-(MAX(Draws!Y225-Line_cap,0)+MAX(Draws!AK225-Line_cap,0))</f>
        <v>0</v>
      </c>
      <c r="AL246" s="18" t="n">
        <f aca="false">SUMPRODUCT(MIN($B$22:$M$22+B246:M246+N246:Y246))</f>
        <v>440.09310718917</v>
      </c>
      <c r="AM246" s="18" t="n">
        <f aca="false">SUMPRODUCT(MIN($B$22:$M$22+B246:M246))</f>
        <v>440.09310718917</v>
      </c>
      <c r="AN246" s="18" t="n">
        <f aca="false">SUMPRODUCT(MIN($B$22:$M$22+N246:Y246))</f>
        <v>481.950382357786</v>
      </c>
      <c r="AO246" s="18" t="n">
        <f aca="false">SUMPRODUCT(MIN($B$22:$M$22+B246:M246+Z246:AK246))</f>
        <v>440.09310718917</v>
      </c>
      <c r="AP246" s="18" t="n">
        <f aca="false">SUMPRODUCT(MIN($B$23:$M$23+B246:M246+N246:Y246))</f>
        <v>454.966134011766</v>
      </c>
      <c r="AQ246" s="18" t="n">
        <f aca="false">SUMPRODUCT(MIN($B$23:$M$23+B246:M246+Z246:AK246))</f>
        <v>454.966134011766</v>
      </c>
      <c r="AR246" s="13" t="n">
        <f aca="false">IF(Y246&lt;0,1,0)</f>
        <v>0</v>
      </c>
    </row>
    <row r="247" customFormat="false" ht="15" hidden="false" customHeight="false" outlineLevel="0" collapsed="false">
      <c r="A247" s="13" t="n">
        <v>222</v>
      </c>
      <c r="B247" s="18" t="n">
        <f aca="false">Shock_sd*Draws!B226</f>
        <v>32.8835723779941</v>
      </c>
      <c r="C247" s="18" t="n">
        <f aca="false">Persist_a*B247+Shock_sd*Draws!C226</f>
        <v>138.222926717432</v>
      </c>
      <c r="D247" s="18" t="n">
        <f aca="false">Persist_a*C247+Shock_sd*Draws!D226</f>
        <v>144.509642876542</v>
      </c>
      <c r="E247" s="18" t="n">
        <f aca="false">Persist_a*D247+Shock_sd*Draws!E226</f>
        <v>66.2102342207124</v>
      </c>
      <c r="F247" s="18" t="n">
        <f aca="false">Persist_a*E247+Shock_sd*Draws!F226</f>
        <v>45.4053260143386</v>
      </c>
      <c r="G247" s="18" t="n">
        <f aca="false">Persist_a*F247+Shock_sd*Draws!G226</f>
        <v>50.043496493133</v>
      </c>
      <c r="H247" s="18" t="n">
        <f aca="false">Persist_a*G247+Shock_sd*Draws!H226</f>
        <v>75.8574003306376</v>
      </c>
      <c r="I247" s="18" t="n">
        <f aca="false">Persist_a*H247+Shock_sd*Draws!I226</f>
        <v>43.4158955344274</v>
      </c>
      <c r="J247" s="18" t="n">
        <f aca="false">Persist_a*I247+Shock_sd*Draws!J226</f>
        <v>23.8338711281456</v>
      </c>
      <c r="K247" s="18" t="n">
        <f aca="false">Persist_a*J247+Shock_sd*Draws!K226</f>
        <v>-25.0218314589924</v>
      </c>
      <c r="L247" s="18" t="n">
        <f aca="false">Persist_a*K247+Shock_sd*Draws!L226</f>
        <v>2.92713948708698</v>
      </c>
      <c r="M247" s="18" t="n">
        <f aca="false">Persist_a*L247+Shock_sd*Draws!M226</f>
        <v>12.706132709989</v>
      </c>
      <c r="N247" s="18" t="n">
        <f aca="false">0-(Draws!N226+Draws!Z226)</f>
        <v>0</v>
      </c>
      <c r="O247" s="18" t="n">
        <f aca="false">N247-(Draws!O226+Draws!AA226)</f>
        <v>0</v>
      </c>
      <c r="P247" s="18" t="n">
        <f aca="false">O247-(Draws!P226+Draws!AB226)</f>
        <v>-177.54643230641</v>
      </c>
      <c r="Q247" s="18" t="n">
        <f aca="false">P247-(Draws!Q226+Draws!AC226)</f>
        <v>-177.54643230641</v>
      </c>
      <c r="R247" s="18" t="n">
        <f aca="false">Q247-(Draws!R226+Draws!AD226)</f>
        <v>-177.54643230641</v>
      </c>
      <c r="S247" s="18" t="n">
        <f aca="false">R247-(Draws!S226+Draws!AE226)</f>
        <v>-177.54643230641</v>
      </c>
      <c r="T247" s="18" t="n">
        <f aca="false">S247-(Draws!T226+Draws!AF226)</f>
        <v>-177.54643230641</v>
      </c>
      <c r="U247" s="18" t="n">
        <f aca="false">T247-(Draws!U226+Draws!AG226)</f>
        <v>-177.54643230641</v>
      </c>
      <c r="V247" s="18" t="n">
        <f aca="false">U247-(Draws!V226+Draws!AH226)</f>
        <v>-177.54643230641</v>
      </c>
      <c r="W247" s="18" t="n">
        <f aca="false">V247-(Draws!W226+Draws!AI226)</f>
        <v>-177.54643230641</v>
      </c>
      <c r="X247" s="18" t="n">
        <f aca="false">W247-(Draws!X226+Draws!AJ226)</f>
        <v>-177.54643230641</v>
      </c>
      <c r="Y247" s="18" t="n">
        <f aca="false">X247-(Draws!Y226+Draws!AK226)</f>
        <v>-177.54643230641</v>
      </c>
      <c r="Z247" s="18" t="n">
        <f aca="false">0-(MAX(Draws!N226-Line_cap,0)+MAX(Draws!Z226-Line_cap,0))</f>
        <v>0</v>
      </c>
      <c r="AA247" s="18" t="n">
        <f aca="false">Z247-(MAX(Draws!O226-Line_cap,0)+MAX(Draws!AA226-Line_cap,0))</f>
        <v>0</v>
      </c>
      <c r="AB247" s="18" t="n">
        <f aca="false">AA247-(MAX(Draws!P226-Line_cap,0)+MAX(Draws!AB226-Line_cap,0))</f>
        <v>-77.5464323064103</v>
      </c>
      <c r="AC247" s="18" t="n">
        <f aca="false">AB247-(MAX(Draws!Q226-Line_cap,0)+MAX(Draws!AC226-Line_cap,0))</f>
        <v>-77.5464323064103</v>
      </c>
      <c r="AD247" s="18" t="n">
        <f aca="false">AC247-(MAX(Draws!R226-Line_cap,0)+MAX(Draws!AD226-Line_cap,0))</f>
        <v>-77.5464323064103</v>
      </c>
      <c r="AE247" s="18" t="n">
        <f aca="false">AD247-(MAX(Draws!S226-Line_cap,0)+MAX(Draws!AE226-Line_cap,0))</f>
        <v>-77.5464323064103</v>
      </c>
      <c r="AF247" s="18" t="n">
        <f aca="false">AE247-(MAX(Draws!T226-Line_cap,0)+MAX(Draws!AF226-Line_cap,0))</f>
        <v>-77.5464323064103</v>
      </c>
      <c r="AG247" s="18" t="n">
        <f aca="false">AF247-(MAX(Draws!U226-Line_cap,0)+MAX(Draws!AG226-Line_cap,0))</f>
        <v>-77.5464323064103</v>
      </c>
      <c r="AH247" s="18" t="n">
        <f aca="false">AG247-(MAX(Draws!V226-Line_cap,0)+MAX(Draws!AH226-Line_cap,0))</f>
        <v>-77.5464323064103</v>
      </c>
      <c r="AI247" s="18" t="n">
        <f aca="false">AH247-(MAX(Draws!W226-Line_cap,0)+MAX(Draws!AI226-Line_cap,0))</f>
        <v>-77.5464323064103</v>
      </c>
      <c r="AJ247" s="18" t="n">
        <f aca="false">AI247-(MAX(Draws!X226-Line_cap,0)+MAX(Draws!AJ226-Line_cap,0))</f>
        <v>-77.5464323064103</v>
      </c>
      <c r="AK247" s="18" t="n">
        <f aca="false">AJ247-(MAX(Draws!Y226-Line_cap,0)+MAX(Draws!AK226-Line_cap,0))</f>
        <v>-77.5464323064103</v>
      </c>
      <c r="AL247" s="18" t="n">
        <f aca="false">SUMPRODUCT(MIN($B$22:$M$22+B247:M247+N247:Y247))</f>
        <v>291.817432044021</v>
      </c>
      <c r="AM247" s="18" t="n">
        <f aca="false">SUMPRODUCT(MIN($B$22:$M$22+B247:M247))</f>
        <v>469.363864350432</v>
      </c>
      <c r="AN247" s="18" t="n">
        <f aca="false">SUMPRODUCT(MIN($B$22:$M$22+N247:Y247))</f>
        <v>304.403950051375</v>
      </c>
      <c r="AO247" s="18" t="n">
        <f aca="false">SUMPRODUCT(MIN($B$22:$M$22+B247:M247+Z247:AK247))</f>
        <v>391.817432044021</v>
      </c>
      <c r="AP247" s="18" t="n">
        <f aca="false">SUMPRODUCT(MIN($B$23:$M$23+B247:M247+N247:Y247))</f>
        <v>340.103080594449</v>
      </c>
      <c r="AQ247" s="18" t="n">
        <f aca="false">SUMPRODUCT(MIN($B$23:$M$23+B247:M247+Z247:AK247))</f>
        <v>440.103080594449</v>
      </c>
      <c r="AR247" s="13" t="n">
        <f aca="false">IF(Y247&lt;0,1,0)</f>
        <v>1</v>
      </c>
    </row>
    <row r="248" customFormat="false" ht="15" hidden="false" customHeight="false" outlineLevel="0" collapsed="false">
      <c r="A248" s="13" t="n">
        <v>223</v>
      </c>
      <c r="B248" s="18" t="n">
        <f aca="false">Shock_sd*Draws!B227</f>
        <v>-13.3042239699887</v>
      </c>
      <c r="C248" s="18" t="n">
        <f aca="false">Persist_a*B248+Shock_sd*Draws!C227</f>
        <v>29.6619424039282</v>
      </c>
      <c r="D248" s="18" t="n">
        <f aca="false">Persist_a*C248+Shock_sd*Draws!D227</f>
        <v>114.666261475234</v>
      </c>
      <c r="E248" s="18" t="n">
        <f aca="false">Persist_a*D248+Shock_sd*Draws!E227</f>
        <v>14.1333352327855</v>
      </c>
      <c r="F248" s="18" t="n">
        <f aca="false">Persist_a*E248+Shock_sd*Draws!F227</f>
        <v>-2.13445803375453</v>
      </c>
      <c r="G248" s="18" t="n">
        <f aca="false">Persist_a*F248+Shock_sd*Draws!G227</f>
        <v>51.1817183217825</v>
      </c>
      <c r="H248" s="18" t="n">
        <f aca="false">Persist_a*G248+Shock_sd*Draws!H227</f>
        <v>65.9050491051971</v>
      </c>
      <c r="I248" s="18" t="n">
        <f aca="false">Persist_a*H248+Shock_sd*Draws!I227</f>
        <v>69.9416970813077</v>
      </c>
      <c r="J248" s="18" t="n">
        <f aca="false">Persist_a*I248+Shock_sd*Draws!J227</f>
        <v>27.8670879880816</v>
      </c>
      <c r="K248" s="18" t="n">
        <f aca="false">Persist_a*J248+Shock_sd*Draws!K227</f>
        <v>-25.1276966320135</v>
      </c>
      <c r="L248" s="18" t="n">
        <f aca="false">Persist_a*K248+Shock_sd*Draws!L227</f>
        <v>-91.3190541750526</v>
      </c>
      <c r="M248" s="18" t="n">
        <f aca="false">Persist_a*L248+Shock_sd*Draws!M227</f>
        <v>-29.3349484630242</v>
      </c>
      <c r="N248" s="18" t="n">
        <f aca="false">0-(Draws!N227+Draws!Z227)</f>
        <v>0</v>
      </c>
      <c r="O248" s="18" t="n">
        <f aca="false">N248-(Draws!O227+Draws!AA227)</f>
        <v>0</v>
      </c>
      <c r="P248" s="18" t="n">
        <f aca="false">O248-(Draws!P227+Draws!AB227)</f>
        <v>0</v>
      </c>
      <c r="Q248" s="18" t="n">
        <f aca="false">P248-(Draws!Q227+Draws!AC227)</f>
        <v>0</v>
      </c>
      <c r="R248" s="18" t="n">
        <f aca="false">Q248-(Draws!R227+Draws!AD227)</f>
        <v>-134.291782841952</v>
      </c>
      <c r="S248" s="18" t="n">
        <f aca="false">R248-(Draws!S227+Draws!AE227)</f>
        <v>-134.291782841952</v>
      </c>
      <c r="T248" s="18" t="n">
        <f aca="false">S248-(Draws!T227+Draws!AF227)</f>
        <v>-134.291782841952</v>
      </c>
      <c r="U248" s="18" t="n">
        <f aca="false">T248-(Draws!U227+Draws!AG227)</f>
        <v>-134.291782841952</v>
      </c>
      <c r="V248" s="18" t="n">
        <f aca="false">U248-(Draws!V227+Draws!AH227)</f>
        <v>-134.291782841952</v>
      </c>
      <c r="W248" s="18" t="n">
        <f aca="false">V248-(Draws!W227+Draws!AI227)</f>
        <v>-134.291782841952</v>
      </c>
      <c r="X248" s="18" t="n">
        <f aca="false">W248-(Draws!X227+Draws!AJ227)</f>
        <v>-134.291782841952</v>
      </c>
      <c r="Y248" s="18" t="n">
        <f aca="false">X248-(Draws!Y227+Draws!AK227)</f>
        <v>-134.291782841952</v>
      </c>
      <c r="Z248" s="18" t="n">
        <f aca="false">0-(MAX(Draws!N227-Line_cap,0)+MAX(Draws!Z227-Line_cap,0))</f>
        <v>0</v>
      </c>
      <c r="AA248" s="18" t="n">
        <f aca="false">Z248-(MAX(Draws!O227-Line_cap,0)+MAX(Draws!AA227-Line_cap,0))</f>
        <v>0</v>
      </c>
      <c r="AB248" s="18" t="n">
        <f aca="false">AA248-(MAX(Draws!P227-Line_cap,0)+MAX(Draws!AB227-Line_cap,0))</f>
        <v>0</v>
      </c>
      <c r="AC248" s="18" t="n">
        <f aca="false">AB248-(MAX(Draws!Q227-Line_cap,0)+MAX(Draws!AC227-Line_cap,0))</f>
        <v>0</v>
      </c>
      <c r="AD248" s="18" t="n">
        <f aca="false">AC248-(MAX(Draws!R227-Line_cap,0)+MAX(Draws!AD227-Line_cap,0))</f>
        <v>-34.2917828419521</v>
      </c>
      <c r="AE248" s="18" t="n">
        <f aca="false">AD248-(MAX(Draws!S227-Line_cap,0)+MAX(Draws!AE227-Line_cap,0))</f>
        <v>-34.2917828419521</v>
      </c>
      <c r="AF248" s="18" t="n">
        <f aca="false">AE248-(MAX(Draws!T227-Line_cap,0)+MAX(Draws!AF227-Line_cap,0))</f>
        <v>-34.2917828419521</v>
      </c>
      <c r="AG248" s="18" t="n">
        <f aca="false">AF248-(MAX(Draws!U227-Line_cap,0)+MAX(Draws!AG227-Line_cap,0))</f>
        <v>-34.2917828419521</v>
      </c>
      <c r="AH248" s="18" t="n">
        <f aca="false">AG248-(MAX(Draws!V227-Line_cap,0)+MAX(Draws!AH227-Line_cap,0))</f>
        <v>-34.2917828419521</v>
      </c>
      <c r="AI248" s="18" t="n">
        <f aca="false">AH248-(MAX(Draws!W227-Line_cap,0)+MAX(Draws!AI227-Line_cap,0))</f>
        <v>-34.2917828419521</v>
      </c>
      <c r="AJ248" s="18" t="n">
        <f aca="false">AI248-(MAX(Draws!X227-Line_cap,0)+MAX(Draws!AJ227-Line_cap,0))</f>
        <v>-34.2917828419521</v>
      </c>
      <c r="AK248" s="18" t="n">
        <f aca="false">AJ248-(MAX(Draws!Y227-Line_cap,0)+MAX(Draws!AK227-Line_cap,0))</f>
        <v>-34.2917828419521</v>
      </c>
      <c r="AL248" s="18" t="n">
        <f aca="false">SUMPRODUCT(MIN($B$22:$M$22+B248:M248+N248:Y248))</f>
        <v>276.317110547376</v>
      </c>
      <c r="AM248" s="18" t="n">
        <f aca="false">SUMPRODUCT(MIN($B$22:$M$22+B248:M248))</f>
        <v>410.608893389329</v>
      </c>
      <c r="AN248" s="18" t="n">
        <f aca="false">SUMPRODUCT(MIN($B$22:$M$22+N248:Y248))</f>
        <v>347.658599515834</v>
      </c>
      <c r="AO248" s="18" t="n">
        <f aca="false">SUMPRODUCT(MIN($B$22:$M$22+B248:M248+Z248:AK248))</f>
        <v>376.317110547376</v>
      </c>
      <c r="AP248" s="18" t="n">
        <f aca="false">SUMPRODUCT(MIN($B$23:$M$23+B248:M248+N248:Y248))</f>
        <v>323.190239360921</v>
      </c>
      <c r="AQ248" s="18" t="n">
        <f aca="false">SUMPRODUCT(MIN($B$23:$M$23+B248:M248+Z248:AK248))</f>
        <v>423.190239360921</v>
      </c>
      <c r="AR248" s="13" t="n">
        <f aca="false">IF(Y248&lt;0,1,0)</f>
        <v>1</v>
      </c>
    </row>
    <row r="249" customFormat="false" ht="15" hidden="false" customHeight="false" outlineLevel="0" collapsed="false">
      <c r="A249" s="13" t="n">
        <v>224</v>
      </c>
      <c r="B249" s="18" t="n">
        <f aca="false">Shock_sd*Draws!B228</f>
        <v>72.4064893063708</v>
      </c>
      <c r="C249" s="18" t="n">
        <f aca="false">Persist_a*B249+Shock_sd*Draws!C228</f>
        <v>49.1883493378891</v>
      </c>
      <c r="D249" s="18" t="n">
        <f aca="false">Persist_a*C249+Shock_sd*Draws!D228</f>
        <v>29.219869414645</v>
      </c>
      <c r="E249" s="18" t="n">
        <f aca="false">Persist_a*D249+Shock_sd*Draws!E228</f>
        <v>-96.9034868002592</v>
      </c>
      <c r="F249" s="18" t="n">
        <f aca="false">Persist_a*E249+Shock_sd*Draws!F228</f>
        <v>4.42192837513788</v>
      </c>
      <c r="G249" s="18" t="n">
        <f aca="false">Persist_a*F249+Shock_sd*Draws!G228</f>
        <v>3.38222870882646</v>
      </c>
      <c r="H249" s="18" t="n">
        <f aca="false">Persist_a*G249+Shock_sd*Draws!H228</f>
        <v>108.797082057676</v>
      </c>
      <c r="I249" s="18" t="n">
        <f aca="false">Persist_a*H249+Shock_sd*Draws!I228</f>
        <v>35.5276681310733</v>
      </c>
      <c r="J249" s="18" t="n">
        <f aca="false">Persist_a*I249+Shock_sd*Draws!J228</f>
        <v>100.004208156622</v>
      </c>
      <c r="K249" s="18" t="n">
        <f aca="false">Persist_a*J249+Shock_sd*Draws!K228</f>
        <v>14.173485957547</v>
      </c>
      <c r="L249" s="18" t="n">
        <f aca="false">Persist_a*K249+Shock_sd*Draws!L228</f>
        <v>-84.2429665537455</v>
      </c>
      <c r="M249" s="18" t="n">
        <f aca="false">Persist_a*L249+Shock_sd*Draws!M228</f>
        <v>-121.936729877585</v>
      </c>
      <c r="N249" s="18" t="n">
        <f aca="false">0-(Draws!N228+Draws!Z228)</f>
        <v>0</v>
      </c>
      <c r="O249" s="18" t="n">
        <f aca="false">N249-(Draws!O228+Draws!AA228)</f>
        <v>0</v>
      </c>
      <c r="P249" s="18" t="n">
        <f aca="false">O249-(Draws!P228+Draws!AB228)</f>
        <v>0</v>
      </c>
      <c r="Q249" s="18" t="n">
        <f aca="false">P249-(Draws!Q228+Draws!AC228)</f>
        <v>0</v>
      </c>
      <c r="R249" s="18" t="n">
        <f aca="false">Q249-(Draws!R228+Draws!AD228)</f>
        <v>0</v>
      </c>
      <c r="S249" s="18" t="n">
        <f aca="false">R249-(Draws!S228+Draws!AE228)</f>
        <v>0</v>
      </c>
      <c r="T249" s="18" t="n">
        <f aca="false">S249-(Draws!T228+Draws!AF228)</f>
        <v>0</v>
      </c>
      <c r="U249" s="18" t="n">
        <f aca="false">T249-(Draws!U228+Draws!AG228)</f>
        <v>0</v>
      </c>
      <c r="V249" s="18" t="n">
        <f aca="false">U249-(Draws!V228+Draws!AH228)</f>
        <v>0</v>
      </c>
      <c r="W249" s="18" t="n">
        <f aca="false">V249-(Draws!W228+Draws!AI228)</f>
        <v>0</v>
      </c>
      <c r="X249" s="18" t="n">
        <f aca="false">W249-(Draws!X228+Draws!AJ228)</f>
        <v>0</v>
      </c>
      <c r="Y249" s="18" t="n">
        <f aca="false">X249-(Draws!Y228+Draws!AK228)</f>
        <v>0</v>
      </c>
      <c r="Z249" s="18" t="n">
        <f aca="false">0-(MAX(Draws!N228-Line_cap,0)+MAX(Draws!Z228-Line_cap,0))</f>
        <v>0</v>
      </c>
      <c r="AA249" s="18" t="n">
        <f aca="false">Z249-(MAX(Draws!O228-Line_cap,0)+MAX(Draws!AA228-Line_cap,0))</f>
        <v>0</v>
      </c>
      <c r="AB249" s="18" t="n">
        <f aca="false">AA249-(MAX(Draws!P228-Line_cap,0)+MAX(Draws!AB228-Line_cap,0))</f>
        <v>0</v>
      </c>
      <c r="AC249" s="18" t="n">
        <f aca="false">AB249-(MAX(Draws!Q228-Line_cap,0)+MAX(Draws!AC228-Line_cap,0))</f>
        <v>0</v>
      </c>
      <c r="AD249" s="18" t="n">
        <f aca="false">AC249-(MAX(Draws!R228-Line_cap,0)+MAX(Draws!AD228-Line_cap,0))</f>
        <v>0</v>
      </c>
      <c r="AE249" s="18" t="n">
        <f aca="false">AD249-(MAX(Draws!S228-Line_cap,0)+MAX(Draws!AE228-Line_cap,0))</f>
        <v>0</v>
      </c>
      <c r="AF249" s="18" t="n">
        <f aca="false">AE249-(MAX(Draws!T228-Line_cap,0)+MAX(Draws!AF228-Line_cap,0))</f>
        <v>0</v>
      </c>
      <c r="AG249" s="18" t="n">
        <f aca="false">AF249-(MAX(Draws!U228-Line_cap,0)+MAX(Draws!AG228-Line_cap,0))</f>
        <v>0</v>
      </c>
      <c r="AH249" s="18" t="n">
        <f aca="false">AG249-(MAX(Draws!V228-Line_cap,0)+MAX(Draws!AH228-Line_cap,0))</f>
        <v>0</v>
      </c>
      <c r="AI249" s="18" t="n">
        <f aca="false">AH249-(MAX(Draws!W228-Line_cap,0)+MAX(Draws!AI228-Line_cap,0))</f>
        <v>0</v>
      </c>
      <c r="AJ249" s="18" t="n">
        <f aca="false">AI249-(MAX(Draws!X228-Line_cap,0)+MAX(Draws!AJ228-Line_cap,0))</f>
        <v>0</v>
      </c>
      <c r="AK249" s="18" t="n">
        <f aca="false">AJ249-(MAX(Draws!Y228-Line_cap,0)+MAX(Draws!AK228-Line_cap,0))</f>
        <v>0</v>
      </c>
      <c r="AL249" s="18" t="n">
        <f aca="false">SUMPRODUCT(MIN($B$22:$M$22+B249:M249+N249:Y249))</f>
        <v>388.487317799376</v>
      </c>
      <c r="AM249" s="18" t="n">
        <f aca="false">SUMPRODUCT(MIN($B$22:$M$22+B249:M249))</f>
        <v>388.487317799376</v>
      </c>
      <c r="AN249" s="18" t="n">
        <f aca="false">SUMPRODUCT(MIN($B$22:$M$22+N249:Y249))</f>
        <v>481.950382357786</v>
      </c>
      <c r="AO249" s="18" t="n">
        <f aca="false">SUMPRODUCT(MIN($B$22:$M$22+B249:M249+Z249:AK249))</f>
        <v>388.487317799376</v>
      </c>
      <c r="AP249" s="18" t="n">
        <f aca="false">SUMPRODUCT(MIN($B$23:$M$23+B249:M249+N249:Y249))</f>
        <v>433.613198881996</v>
      </c>
      <c r="AQ249" s="18" t="n">
        <f aca="false">SUMPRODUCT(MIN($B$23:$M$23+B249:M249+Z249:AK249))</f>
        <v>433.613198881996</v>
      </c>
      <c r="AR249" s="13" t="n">
        <f aca="false">IF(Y249&lt;0,1,0)</f>
        <v>0</v>
      </c>
    </row>
    <row r="250" customFormat="false" ht="15" hidden="false" customHeight="false" outlineLevel="0" collapsed="false">
      <c r="A250" s="13" t="n">
        <v>225</v>
      </c>
      <c r="B250" s="18" t="n">
        <f aca="false">Shock_sd*Draws!B229</f>
        <v>25.4997266461678</v>
      </c>
      <c r="C250" s="18" t="n">
        <f aca="false">Persist_a*B250+Shock_sd*Draws!C229</f>
        <v>-89.225964946822</v>
      </c>
      <c r="D250" s="18" t="n">
        <f aca="false">Persist_a*C250+Shock_sd*Draws!D229</f>
        <v>-22.5014015930121</v>
      </c>
      <c r="E250" s="18" t="n">
        <f aca="false">Persist_a*D250+Shock_sd*Draws!E229</f>
        <v>23.2298388275623</v>
      </c>
      <c r="F250" s="18" t="n">
        <f aca="false">Persist_a*E250+Shock_sd*Draws!F229</f>
        <v>-26.2873743612137</v>
      </c>
      <c r="G250" s="18" t="n">
        <f aca="false">Persist_a*F250+Shock_sd*Draws!G229</f>
        <v>-40.5998206457805</v>
      </c>
      <c r="H250" s="18" t="n">
        <f aca="false">Persist_a*G250+Shock_sd*Draws!H229</f>
        <v>47.7729254226124</v>
      </c>
      <c r="I250" s="18" t="n">
        <f aca="false">Persist_a*H250+Shock_sd*Draws!I229</f>
        <v>74.8594345701239</v>
      </c>
      <c r="J250" s="18" t="n">
        <f aca="false">Persist_a*I250+Shock_sd*Draws!J229</f>
        <v>59.7208123380196</v>
      </c>
      <c r="K250" s="18" t="n">
        <f aca="false">Persist_a*J250+Shock_sd*Draws!K229</f>
        <v>71.0064585353177</v>
      </c>
      <c r="L250" s="18" t="n">
        <f aca="false">Persist_a*K250+Shock_sd*Draws!L229</f>
        <v>61.7333748116581</v>
      </c>
      <c r="M250" s="18" t="n">
        <f aca="false">Persist_a*L250+Shock_sd*Draws!M229</f>
        <v>-56.9974078303718</v>
      </c>
      <c r="N250" s="18" t="n">
        <f aca="false">0-(Draws!N229+Draws!Z229)</f>
        <v>0</v>
      </c>
      <c r="O250" s="18" t="n">
        <f aca="false">N250-(Draws!O229+Draws!AA229)</f>
        <v>0</v>
      </c>
      <c r="P250" s="18" t="n">
        <f aca="false">O250-(Draws!P229+Draws!AB229)</f>
        <v>0</v>
      </c>
      <c r="Q250" s="18" t="n">
        <f aca="false">P250-(Draws!Q229+Draws!AC229)</f>
        <v>0</v>
      </c>
      <c r="R250" s="18" t="n">
        <f aca="false">Q250-(Draws!R229+Draws!AD229)</f>
        <v>0</v>
      </c>
      <c r="S250" s="18" t="n">
        <f aca="false">R250-(Draws!S229+Draws!AE229)</f>
        <v>0</v>
      </c>
      <c r="T250" s="18" t="n">
        <f aca="false">S250-(Draws!T229+Draws!AF229)</f>
        <v>0</v>
      </c>
      <c r="U250" s="18" t="n">
        <f aca="false">T250-(Draws!U229+Draws!AG229)</f>
        <v>0</v>
      </c>
      <c r="V250" s="18" t="n">
        <f aca="false">U250-(Draws!V229+Draws!AH229)</f>
        <v>0</v>
      </c>
      <c r="W250" s="18" t="n">
        <f aca="false">V250-(Draws!W229+Draws!AI229)</f>
        <v>0</v>
      </c>
      <c r="X250" s="18" t="n">
        <f aca="false">W250-(Draws!X229+Draws!AJ229)</f>
        <v>0</v>
      </c>
      <c r="Y250" s="18" t="n">
        <f aca="false">X250-(Draws!Y229+Draws!AK229)</f>
        <v>0</v>
      </c>
      <c r="Z250" s="18" t="n">
        <f aca="false">0-(MAX(Draws!N229-Line_cap,0)+MAX(Draws!Z229-Line_cap,0))</f>
        <v>0</v>
      </c>
      <c r="AA250" s="18" t="n">
        <f aca="false">Z250-(MAX(Draws!O229-Line_cap,0)+MAX(Draws!AA229-Line_cap,0))</f>
        <v>0</v>
      </c>
      <c r="AB250" s="18" t="n">
        <f aca="false">AA250-(MAX(Draws!P229-Line_cap,0)+MAX(Draws!AB229-Line_cap,0))</f>
        <v>0</v>
      </c>
      <c r="AC250" s="18" t="n">
        <f aca="false">AB250-(MAX(Draws!Q229-Line_cap,0)+MAX(Draws!AC229-Line_cap,0))</f>
        <v>0</v>
      </c>
      <c r="AD250" s="18" t="n">
        <f aca="false">AC250-(MAX(Draws!R229-Line_cap,0)+MAX(Draws!AD229-Line_cap,0))</f>
        <v>0</v>
      </c>
      <c r="AE250" s="18" t="n">
        <f aca="false">AD250-(MAX(Draws!S229-Line_cap,0)+MAX(Draws!AE229-Line_cap,0))</f>
        <v>0</v>
      </c>
      <c r="AF250" s="18" t="n">
        <f aca="false">AE250-(MAX(Draws!T229-Line_cap,0)+MAX(Draws!AF229-Line_cap,0))</f>
        <v>0</v>
      </c>
      <c r="AG250" s="18" t="n">
        <f aca="false">AF250-(MAX(Draws!U229-Line_cap,0)+MAX(Draws!AG229-Line_cap,0))</f>
        <v>0</v>
      </c>
      <c r="AH250" s="18" t="n">
        <f aca="false">AG250-(MAX(Draws!V229-Line_cap,0)+MAX(Draws!AH229-Line_cap,0))</f>
        <v>0</v>
      </c>
      <c r="AI250" s="18" t="n">
        <f aca="false">AH250-(MAX(Draws!W229-Line_cap,0)+MAX(Draws!AI229-Line_cap,0))</f>
        <v>0</v>
      </c>
      <c r="AJ250" s="18" t="n">
        <f aca="false">AI250-(MAX(Draws!X229-Line_cap,0)+MAX(Draws!AJ229-Line_cap,0))</f>
        <v>0</v>
      </c>
      <c r="AK250" s="18" t="n">
        <f aca="false">AJ250-(MAX(Draws!Y229-Line_cap,0)+MAX(Draws!AK229-Line_cap,0))</f>
        <v>0</v>
      </c>
      <c r="AL250" s="18" t="n">
        <f aca="false">SUMPRODUCT(MIN($B$22:$M$22+B250:M250+N250:Y250))</f>
        <v>442.608350992585</v>
      </c>
      <c r="AM250" s="18" t="n">
        <f aca="false">SUMPRODUCT(MIN($B$22:$M$22+B250:M250))</f>
        <v>442.608350992585</v>
      </c>
      <c r="AN250" s="18" t="n">
        <f aca="false">SUMPRODUCT(MIN($B$22:$M$22+N250:Y250))</f>
        <v>481.950382357786</v>
      </c>
      <c r="AO250" s="18" t="n">
        <f aca="false">SUMPRODUCT(MIN($B$22:$M$22+B250:M250+Z250:AK250))</f>
        <v>442.608350992585</v>
      </c>
      <c r="AP250" s="18" t="n">
        <f aca="false">SUMPRODUCT(MIN($B$23:$M$23+B250:M250+N250:Y250))</f>
        <v>477.091432192956</v>
      </c>
      <c r="AQ250" s="18" t="n">
        <f aca="false">SUMPRODUCT(MIN($B$23:$M$23+B250:M250+Z250:AK250))</f>
        <v>477.091432192956</v>
      </c>
      <c r="AR250" s="13" t="n">
        <f aca="false">IF(Y250&lt;0,1,0)</f>
        <v>0</v>
      </c>
    </row>
    <row r="251" customFormat="false" ht="15" hidden="false" customHeight="false" outlineLevel="0" collapsed="false">
      <c r="A251" s="13" t="n">
        <v>226</v>
      </c>
      <c r="B251" s="18" t="n">
        <f aca="false">Shock_sd*Draws!B230</f>
        <v>-63.6018497636846</v>
      </c>
      <c r="C251" s="18" t="n">
        <f aca="false">Persist_a*B251+Shock_sd*Draws!C230</f>
        <v>-144.379264832418</v>
      </c>
      <c r="D251" s="18" t="n">
        <f aca="false">Persist_a*C251+Shock_sd*Draws!D230</f>
        <v>-6.50934394021198</v>
      </c>
      <c r="E251" s="18" t="n">
        <f aca="false">Persist_a*D251+Shock_sd*Draws!E230</f>
        <v>33.3300180059306</v>
      </c>
      <c r="F251" s="18" t="n">
        <f aca="false">Persist_a*E251+Shock_sd*Draws!F230</f>
        <v>61.1792908401803</v>
      </c>
      <c r="G251" s="18" t="n">
        <f aca="false">Persist_a*F251+Shock_sd*Draws!G230</f>
        <v>-37.0388477683968</v>
      </c>
      <c r="H251" s="18" t="n">
        <f aca="false">Persist_a*G251+Shock_sd*Draws!H230</f>
        <v>32.3107810174239</v>
      </c>
      <c r="I251" s="18" t="n">
        <f aca="false">Persist_a*H251+Shock_sd*Draws!I230</f>
        <v>-40.8905493997688</v>
      </c>
      <c r="J251" s="18" t="n">
        <f aca="false">Persist_a*I251+Shock_sd*Draws!J230</f>
        <v>-67.9757900914058</v>
      </c>
      <c r="K251" s="18" t="n">
        <f aca="false">Persist_a*J251+Shock_sd*Draws!K230</f>
        <v>-63.8842966303003</v>
      </c>
      <c r="L251" s="18" t="n">
        <f aca="false">Persist_a*K251+Shock_sd*Draws!L230</f>
        <v>-84.5646194189266</v>
      </c>
      <c r="M251" s="18" t="n">
        <f aca="false">Persist_a*L251+Shock_sd*Draws!M230</f>
        <v>-82.4554366444466</v>
      </c>
      <c r="N251" s="18" t="n">
        <f aca="false">0-(Draws!N230+Draws!Z230)</f>
        <v>0</v>
      </c>
      <c r="O251" s="18" t="n">
        <f aca="false">N251-(Draws!O230+Draws!AA230)</f>
        <v>0</v>
      </c>
      <c r="P251" s="18" t="n">
        <f aca="false">O251-(Draws!P230+Draws!AB230)</f>
        <v>-76.4746240951124</v>
      </c>
      <c r="Q251" s="18" t="n">
        <f aca="false">P251-(Draws!Q230+Draws!AC230)</f>
        <v>-76.4746240951124</v>
      </c>
      <c r="R251" s="18" t="n">
        <f aca="false">Q251-(Draws!R230+Draws!AD230)</f>
        <v>-76.4746240951124</v>
      </c>
      <c r="S251" s="18" t="n">
        <f aca="false">R251-(Draws!S230+Draws!AE230)</f>
        <v>-76.4746240951124</v>
      </c>
      <c r="T251" s="18" t="n">
        <f aca="false">S251-(Draws!T230+Draws!AF230)</f>
        <v>-76.4746240951124</v>
      </c>
      <c r="U251" s="18" t="n">
        <f aca="false">T251-(Draws!U230+Draws!AG230)</f>
        <v>-76.4746240951124</v>
      </c>
      <c r="V251" s="18" t="n">
        <f aca="false">U251-(Draws!V230+Draws!AH230)</f>
        <v>-76.4746240951124</v>
      </c>
      <c r="W251" s="18" t="n">
        <f aca="false">V251-(Draws!W230+Draws!AI230)</f>
        <v>-76.4746240951124</v>
      </c>
      <c r="X251" s="18" t="n">
        <f aca="false">W251-(Draws!X230+Draws!AJ230)</f>
        <v>-76.4746240951124</v>
      </c>
      <c r="Y251" s="18" t="n">
        <f aca="false">X251-(Draws!Y230+Draws!AK230)</f>
        <v>-76.4746240951124</v>
      </c>
      <c r="Z251" s="18" t="n">
        <f aca="false">0-(MAX(Draws!N230-Line_cap,0)+MAX(Draws!Z230-Line_cap,0))</f>
        <v>0</v>
      </c>
      <c r="AA251" s="18" t="n">
        <f aca="false">Z251-(MAX(Draws!O230-Line_cap,0)+MAX(Draws!AA230-Line_cap,0))</f>
        <v>0</v>
      </c>
      <c r="AB251" s="18" t="n">
        <f aca="false">AA251-(MAX(Draws!P230-Line_cap,0)+MAX(Draws!AB230-Line_cap,0))</f>
        <v>0</v>
      </c>
      <c r="AC251" s="18" t="n">
        <f aca="false">AB251-(MAX(Draws!Q230-Line_cap,0)+MAX(Draws!AC230-Line_cap,0))</f>
        <v>0</v>
      </c>
      <c r="AD251" s="18" t="n">
        <f aca="false">AC251-(MAX(Draws!R230-Line_cap,0)+MAX(Draws!AD230-Line_cap,0))</f>
        <v>0</v>
      </c>
      <c r="AE251" s="18" t="n">
        <f aca="false">AD251-(MAX(Draws!S230-Line_cap,0)+MAX(Draws!AE230-Line_cap,0))</f>
        <v>0</v>
      </c>
      <c r="AF251" s="18" t="n">
        <f aca="false">AE251-(MAX(Draws!T230-Line_cap,0)+MAX(Draws!AF230-Line_cap,0))</f>
        <v>0</v>
      </c>
      <c r="AG251" s="18" t="n">
        <f aca="false">AF251-(MAX(Draws!U230-Line_cap,0)+MAX(Draws!AG230-Line_cap,0))</f>
        <v>0</v>
      </c>
      <c r="AH251" s="18" t="n">
        <f aca="false">AG251-(MAX(Draws!V230-Line_cap,0)+MAX(Draws!AH230-Line_cap,0))</f>
        <v>0</v>
      </c>
      <c r="AI251" s="18" t="n">
        <f aca="false">AH251-(MAX(Draws!W230-Line_cap,0)+MAX(Draws!AI230-Line_cap,0))</f>
        <v>0</v>
      </c>
      <c r="AJ251" s="18" t="n">
        <f aca="false">AI251-(MAX(Draws!X230-Line_cap,0)+MAX(Draws!AJ230-Line_cap,0))</f>
        <v>0</v>
      </c>
      <c r="AK251" s="18" t="n">
        <f aca="false">AJ251-(MAX(Draws!Y230-Line_cap,0)+MAX(Draws!AK230-Line_cap,0))</f>
        <v>0</v>
      </c>
      <c r="AL251" s="18" t="n">
        <f aca="false">SUMPRODUCT(MIN($B$22:$M$22+B251:M251+N251:Y251))</f>
        <v>340.888704050342</v>
      </c>
      <c r="AM251" s="18" t="n">
        <f aca="false">SUMPRODUCT(MIN($B$22:$M$22+B251:M251))</f>
        <v>395.687332101363</v>
      </c>
      <c r="AN251" s="18" t="n">
        <f aca="false">SUMPRODUCT(MIN($B$22:$M$22+N251:Y251))</f>
        <v>405.475758262673</v>
      </c>
      <c r="AO251" s="18" t="n">
        <f aca="false">SUMPRODUCT(MIN($B$22:$M$22+B251:M251+Z251:AK251))</f>
        <v>395.687332101363</v>
      </c>
      <c r="AP251" s="18" t="n">
        <f aca="false">SUMPRODUCT(MIN($B$23:$M$23+B251:M251+N251:Y251))</f>
        <v>387.761832863886</v>
      </c>
      <c r="AQ251" s="18" t="n">
        <f aca="false">SUMPRODUCT(MIN($B$23:$M$23+B251:M251+Z251:AK251))</f>
        <v>421.93813230736</v>
      </c>
      <c r="AR251" s="13" t="n">
        <f aca="false">IF(Y251&lt;0,1,0)</f>
        <v>1</v>
      </c>
    </row>
    <row r="252" customFormat="false" ht="15" hidden="false" customHeight="false" outlineLevel="0" collapsed="false">
      <c r="A252" s="13" t="n">
        <v>227</v>
      </c>
      <c r="B252" s="18" t="n">
        <f aca="false">Shock_sd*Draws!B231</f>
        <v>14.5194466573468</v>
      </c>
      <c r="C252" s="18" t="n">
        <f aca="false">Persist_a*B252+Shock_sd*Draws!C231</f>
        <v>28.2989240950892</v>
      </c>
      <c r="D252" s="18" t="n">
        <f aca="false">Persist_a*C252+Shock_sd*Draws!D231</f>
        <v>-7.85773318638269</v>
      </c>
      <c r="E252" s="18" t="n">
        <f aca="false">Persist_a*D252+Shock_sd*Draws!E231</f>
        <v>-79.4197379344822</v>
      </c>
      <c r="F252" s="18" t="n">
        <f aca="false">Persist_a*E252+Shock_sd*Draws!F231</f>
        <v>-64.4235236860836</v>
      </c>
      <c r="G252" s="18" t="n">
        <f aca="false">Persist_a*F252+Shock_sd*Draws!G231</f>
        <v>36.7239045869854</v>
      </c>
      <c r="H252" s="18" t="n">
        <f aca="false">Persist_a*G252+Shock_sd*Draws!H231</f>
        <v>-29.7846521081829</v>
      </c>
      <c r="I252" s="18" t="n">
        <f aca="false">Persist_a*H252+Shock_sd*Draws!I231</f>
        <v>-31.4333449223195</v>
      </c>
      <c r="J252" s="18" t="n">
        <f aca="false">Persist_a*I252+Shock_sd*Draws!J231</f>
        <v>-30.8523601697727</v>
      </c>
      <c r="K252" s="18" t="n">
        <f aca="false">Persist_a*J252+Shock_sd*Draws!K231</f>
        <v>-5.0043186174988</v>
      </c>
      <c r="L252" s="18" t="n">
        <f aca="false">Persist_a*K252+Shock_sd*Draws!L231</f>
        <v>-46.6589782866443</v>
      </c>
      <c r="M252" s="18" t="n">
        <f aca="false">Persist_a*L252+Shock_sd*Draws!M231</f>
        <v>6.79757275368842</v>
      </c>
      <c r="N252" s="18" t="n">
        <f aca="false">0-(Draws!N231+Draws!Z231)</f>
        <v>0</v>
      </c>
      <c r="O252" s="18" t="n">
        <f aca="false">N252-(Draws!O231+Draws!AA231)</f>
        <v>0</v>
      </c>
      <c r="P252" s="18" t="n">
        <f aca="false">O252-(Draws!P231+Draws!AB231)</f>
        <v>0</v>
      </c>
      <c r="Q252" s="18" t="n">
        <f aca="false">P252-(Draws!Q231+Draws!AC231)</f>
        <v>0</v>
      </c>
      <c r="R252" s="18" t="n">
        <f aca="false">Q252-(Draws!R231+Draws!AD231)</f>
        <v>0</v>
      </c>
      <c r="S252" s="18" t="n">
        <f aca="false">R252-(Draws!S231+Draws!AE231)</f>
        <v>0</v>
      </c>
      <c r="T252" s="18" t="n">
        <f aca="false">S252-(Draws!T231+Draws!AF231)</f>
        <v>0</v>
      </c>
      <c r="U252" s="18" t="n">
        <f aca="false">T252-(Draws!U231+Draws!AG231)</f>
        <v>0</v>
      </c>
      <c r="V252" s="18" t="n">
        <f aca="false">U252-(Draws!V231+Draws!AH231)</f>
        <v>0</v>
      </c>
      <c r="W252" s="18" t="n">
        <f aca="false">V252-(Draws!W231+Draws!AI231)</f>
        <v>0</v>
      </c>
      <c r="X252" s="18" t="n">
        <f aca="false">W252-(Draws!X231+Draws!AJ231)</f>
        <v>0</v>
      </c>
      <c r="Y252" s="18" t="n">
        <f aca="false">X252-(Draws!Y231+Draws!AK231)</f>
        <v>-132.801983006692</v>
      </c>
      <c r="Z252" s="18" t="n">
        <f aca="false">0-(MAX(Draws!N231-Line_cap,0)+MAX(Draws!Z231-Line_cap,0))</f>
        <v>0</v>
      </c>
      <c r="AA252" s="18" t="n">
        <f aca="false">Z252-(MAX(Draws!O231-Line_cap,0)+MAX(Draws!AA231-Line_cap,0))</f>
        <v>0</v>
      </c>
      <c r="AB252" s="18" t="n">
        <f aca="false">AA252-(MAX(Draws!P231-Line_cap,0)+MAX(Draws!AB231-Line_cap,0))</f>
        <v>0</v>
      </c>
      <c r="AC252" s="18" t="n">
        <f aca="false">AB252-(MAX(Draws!Q231-Line_cap,0)+MAX(Draws!AC231-Line_cap,0))</f>
        <v>0</v>
      </c>
      <c r="AD252" s="18" t="n">
        <f aca="false">AC252-(MAX(Draws!R231-Line_cap,0)+MAX(Draws!AD231-Line_cap,0))</f>
        <v>0</v>
      </c>
      <c r="AE252" s="18" t="n">
        <f aca="false">AD252-(MAX(Draws!S231-Line_cap,0)+MAX(Draws!AE231-Line_cap,0))</f>
        <v>0</v>
      </c>
      <c r="AF252" s="18" t="n">
        <f aca="false">AE252-(MAX(Draws!T231-Line_cap,0)+MAX(Draws!AF231-Line_cap,0))</f>
        <v>0</v>
      </c>
      <c r="AG252" s="18" t="n">
        <f aca="false">AF252-(MAX(Draws!U231-Line_cap,0)+MAX(Draws!AG231-Line_cap,0))</f>
        <v>0</v>
      </c>
      <c r="AH252" s="18" t="n">
        <f aca="false">AG252-(MAX(Draws!V231-Line_cap,0)+MAX(Draws!AH231-Line_cap,0))</f>
        <v>0</v>
      </c>
      <c r="AI252" s="18" t="n">
        <f aca="false">AH252-(MAX(Draws!W231-Line_cap,0)+MAX(Draws!AI231-Line_cap,0))</f>
        <v>0</v>
      </c>
      <c r="AJ252" s="18" t="n">
        <f aca="false">AI252-(MAX(Draws!X231-Line_cap,0)+MAX(Draws!AJ231-Line_cap,0))</f>
        <v>0</v>
      </c>
      <c r="AK252" s="18" t="n">
        <f aca="false">AJ252-(MAX(Draws!Y231-Line_cap,0)+MAX(Draws!AK231-Line_cap,0))</f>
        <v>-32.8019830066921</v>
      </c>
      <c r="AL252" s="18" t="n">
        <f aca="false">SUMPRODUCT(MIN($B$22:$M$22+B252:M252+N252:Y252))</f>
        <v>384.419637423957</v>
      </c>
      <c r="AM252" s="18" t="n">
        <f aca="false">SUMPRODUCT(MIN($B$22:$M$22+B252:M252))</f>
        <v>419.442461893674</v>
      </c>
      <c r="AN252" s="18" t="n">
        <f aca="false">SUMPRODUCT(MIN($B$22:$M$22+N252:Y252))</f>
        <v>377.622064670268</v>
      </c>
      <c r="AO252" s="18" t="n">
        <f aca="false">SUMPRODUCT(MIN($B$22:$M$22+B252:M252+Z252:AK252))</f>
        <v>419.442461893674</v>
      </c>
      <c r="AP252" s="18" t="n">
        <f aca="false">SUMPRODUCT(MIN($B$23:$M$23+B252:M252+N252:Y252))</f>
        <v>429.545518506577</v>
      </c>
      <c r="AQ252" s="18" t="n">
        <f aca="false">SUMPRODUCT(MIN($B$23:$M$23+B252:M252+Z252:AK252))</f>
        <v>460.330749407038</v>
      </c>
      <c r="AR252" s="13" t="n">
        <f aca="false">IF(Y252&lt;0,1,0)</f>
        <v>1</v>
      </c>
    </row>
    <row r="253" customFormat="false" ht="15" hidden="false" customHeight="false" outlineLevel="0" collapsed="false">
      <c r="A253" s="13" t="n">
        <v>228</v>
      </c>
      <c r="B253" s="18" t="n">
        <f aca="false">Shock_sd*Draws!B232</f>
        <v>59.5930798006454</v>
      </c>
      <c r="C253" s="18" t="n">
        <f aca="false">Persist_a*B253+Shock_sd*Draws!C232</f>
        <v>-50.6760961798633</v>
      </c>
      <c r="D253" s="18" t="n">
        <f aca="false">Persist_a*C253+Shock_sd*Draws!D232</f>
        <v>0.769731808502559</v>
      </c>
      <c r="E253" s="18" t="n">
        <f aca="false">Persist_a*D253+Shock_sd*Draws!E232</f>
        <v>-65.2596066156067</v>
      </c>
      <c r="F253" s="18" t="n">
        <f aca="false">Persist_a*E253+Shock_sd*Draws!F232</f>
        <v>-40.8491786950817</v>
      </c>
      <c r="G253" s="18" t="n">
        <f aca="false">Persist_a*F253+Shock_sd*Draws!G232</f>
        <v>-8.97409352284142</v>
      </c>
      <c r="H253" s="18" t="n">
        <f aca="false">Persist_a*G253+Shock_sd*Draws!H232</f>
        <v>106.382468043023</v>
      </c>
      <c r="I253" s="18" t="n">
        <f aca="false">Persist_a*H253+Shock_sd*Draws!I232</f>
        <v>90.5532056535604</v>
      </c>
      <c r="J253" s="18" t="n">
        <f aca="false">Persist_a*I253+Shock_sd*Draws!J232</f>
        <v>91.387085905451</v>
      </c>
      <c r="K253" s="18" t="n">
        <f aca="false">Persist_a*J253+Shock_sd*Draws!K232</f>
        <v>161.788260052726</v>
      </c>
      <c r="L253" s="18" t="n">
        <f aca="false">Persist_a*K253+Shock_sd*Draws!L232</f>
        <v>56.7254594420332</v>
      </c>
      <c r="M253" s="18" t="n">
        <f aca="false">Persist_a*L253+Shock_sd*Draws!M232</f>
        <v>-63.7686794099651</v>
      </c>
      <c r="N253" s="18" t="n">
        <f aca="false">0-(Draws!N232+Draws!Z232)</f>
        <v>0</v>
      </c>
      <c r="O253" s="18" t="n">
        <f aca="false">N253-(Draws!O232+Draws!AA232)</f>
        <v>0</v>
      </c>
      <c r="P253" s="18" t="n">
        <f aca="false">O253-(Draws!P232+Draws!AB232)</f>
        <v>0</v>
      </c>
      <c r="Q253" s="18" t="n">
        <f aca="false">P253-(Draws!Q232+Draws!AC232)</f>
        <v>0</v>
      </c>
      <c r="R253" s="18" t="n">
        <f aca="false">Q253-(Draws!R232+Draws!AD232)</f>
        <v>0</v>
      </c>
      <c r="S253" s="18" t="n">
        <f aca="false">R253-(Draws!S232+Draws!AE232)</f>
        <v>0</v>
      </c>
      <c r="T253" s="18" t="n">
        <f aca="false">S253-(Draws!T232+Draws!AF232)</f>
        <v>0</v>
      </c>
      <c r="U253" s="18" t="n">
        <f aca="false">T253-(Draws!U232+Draws!AG232)</f>
        <v>0</v>
      </c>
      <c r="V253" s="18" t="n">
        <f aca="false">U253-(Draws!V232+Draws!AH232)</f>
        <v>0</v>
      </c>
      <c r="W253" s="18" t="n">
        <f aca="false">V253-(Draws!W232+Draws!AI232)</f>
        <v>0</v>
      </c>
      <c r="X253" s="18" t="n">
        <f aca="false">W253-(Draws!X232+Draws!AJ232)</f>
        <v>0</v>
      </c>
      <c r="Y253" s="18" t="n">
        <f aca="false">X253-(Draws!Y232+Draws!AK232)</f>
        <v>0</v>
      </c>
      <c r="Z253" s="18" t="n">
        <f aca="false">0-(MAX(Draws!N232-Line_cap,0)+MAX(Draws!Z232-Line_cap,0))</f>
        <v>0</v>
      </c>
      <c r="AA253" s="18" t="n">
        <f aca="false">Z253-(MAX(Draws!O232-Line_cap,0)+MAX(Draws!AA232-Line_cap,0))</f>
        <v>0</v>
      </c>
      <c r="AB253" s="18" t="n">
        <f aca="false">AA253-(MAX(Draws!P232-Line_cap,0)+MAX(Draws!AB232-Line_cap,0))</f>
        <v>0</v>
      </c>
      <c r="AC253" s="18" t="n">
        <f aca="false">AB253-(MAX(Draws!Q232-Line_cap,0)+MAX(Draws!AC232-Line_cap,0))</f>
        <v>0</v>
      </c>
      <c r="AD253" s="18" t="n">
        <f aca="false">AC253-(MAX(Draws!R232-Line_cap,0)+MAX(Draws!AD232-Line_cap,0))</f>
        <v>0</v>
      </c>
      <c r="AE253" s="18" t="n">
        <f aca="false">AD253-(MAX(Draws!S232-Line_cap,0)+MAX(Draws!AE232-Line_cap,0))</f>
        <v>0</v>
      </c>
      <c r="AF253" s="18" t="n">
        <f aca="false">AE253-(MAX(Draws!T232-Line_cap,0)+MAX(Draws!AF232-Line_cap,0))</f>
        <v>0</v>
      </c>
      <c r="AG253" s="18" t="n">
        <f aca="false">AF253-(MAX(Draws!U232-Line_cap,0)+MAX(Draws!AG232-Line_cap,0))</f>
        <v>0</v>
      </c>
      <c r="AH253" s="18" t="n">
        <f aca="false">AG253-(MAX(Draws!V232-Line_cap,0)+MAX(Draws!AH232-Line_cap,0))</f>
        <v>0</v>
      </c>
      <c r="AI253" s="18" t="n">
        <f aca="false">AH253-(MAX(Draws!W232-Line_cap,0)+MAX(Draws!AI232-Line_cap,0))</f>
        <v>0</v>
      </c>
      <c r="AJ253" s="18" t="n">
        <f aca="false">AI253-(MAX(Draws!X232-Line_cap,0)+MAX(Draws!AJ232-Line_cap,0))</f>
        <v>0</v>
      </c>
      <c r="AK253" s="18" t="n">
        <f aca="false">AJ253-(MAX(Draws!Y232-Line_cap,0)+MAX(Draws!AK232-Line_cap,0))</f>
        <v>0</v>
      </c>
      <c r="AL253" s="18" t="n">
        <f aca="false">SUMPRODUCT(MIN($B$22:$M$22+B253:M253+N253:Y253))</f>
        <v>433.60259321255</v>
      </c>
      <c r="AM253" s="18" t="n">
        <f aca="false">SUMPRODUCT(MIN($B$22:$M$22+B253:M253))</f>
        <v>433.60259321255</v>
      </c>
      <c r="AN253" s="18" t="n">
        <f aca="false">SUMPRODUCT(MIN($B$22:$M$22+N253:Y253))</f>
        <v>481.950382357786</v>
      </c>
      <c r="AO253" s="18" t="n">
        <f aca="false">SUMPRODUCT(MIN($B$22:$M$22+B253:M253+Z253:AK253))</f>
        <v>433.60259321255</v>
      </c>
      <c r="AP253" s="18" t="n">
        <f aca="false">SUMPRODUCT(MIN($B$23:$M$23+B253:M253+N253:Y253))</f>
        <v>474.490880725913</v>
      </c>
      <c r="AQ253" s="18" t="n">
        <f aca="false">SUMPRODUCT(MIN($B$23:$M$23+B253:M253+Z253:AK253))</f>
        <v>474.490880725913</v>
      </c>
      <c r="AR253" s="13" t="n">
        <f aca="false">IF(Y253&lt;0,1,0)</f>
        <v>0</v>
      </c>
    </row>
    <row r="254" customFormat="false" ht="15" hidden="false" customHeight="false" outlineLevel="0" collapsed="false">
      <c r="A254" s="13" t="n">
        <v>229</v>
      </c>
      <c r="B254" s="18" t="n">
        <f aca="false">Shock_sd*Draws!B233</f>
        <v>-45.0878343828153</v>
      </c>
      <c r="C254" s="18" t="n">
        <f aca="false">Persist_a*B254+Shock_sd*Draws!C233</f>
        <v>-44.2381035530138</v>
      </c>
      <c r="D254" s="18" t="n">
        <f aca="false">Persist_a*C254+Shock_sd*Draws!D233</f>
        <v>-97.1373735784078</v>
      </c>
      <c r="E254" s="18" t="n">
        <f aca="false">Persist_a*D254+Shock_sd*Draws!E233</f>
        <v>-27.7055942611374</v>
      </c>
      <c r="F254" s="18" t="n">
        <f aca="false">Persist_a*E254+Shock_sd*Draws!F233</f>
        <v>58.356550542341</v>
      </c>
      <c r="G254" s="18" t="n">
        <f aca="false">Persist_a*F254+Shock_sd*Draws!G233</f>
        <v>81.2550704174398</v>
      </c>
      <c r="H254" s="18" t="n">
        <f aca="false">Persist_a*G254+Shock_sd*Draws!H233</f>
        <v>48.8241670519287</v>
      </c>
      <c r="I254" s="18" t="n">
        <f aca="false">Persist_a*H254+Shock_sd*Draws!I233</f>
        <v>24.8433909564885</v>
      </c>
      <c r="J254" s="18" t="n">
        <f aca="false">Persist_a*I254+Shock_sd*Draws!J233</f>
        <v>-1.73165868279538</v>
      </c>
      <c r="K254" s="18" t="n">
        <f aca="false">Persist_a*J254+Shock_sd*Draws!K233</f>
        <v>45.7710797884801</v>
      </c>
      <c r="L254" s="18" t="n">
        <f aca="false">Persist_a*K254+Shock_sd*Draws!L233</f>
        <v>25.2710389695303</v>
      </c>
      <c r="M254" s="18" t="n">
        <f aca="false">Persist_a*L254+Shock_sd*Draws!M233</f>
        <v>-54.9944995975901</v>
      </c>
      <c r="N254" s="18" t="n">
        <f aca="false">0-(Draws!N233+Draws!Z233)</f>
        <v>0</v>
      </c>
      <c r="O254" s="18" t="n">
        <f aca="false">N254-(Draws!O233+Draws!AA233)</f>
        <v>0</v>
      </c>
      <c r="P254" s="18" t="n">
        <f aca="false">O254-(Draws!P233+Draws!AB233)</f>
        <v>0</v>
      </c>
      <c r="Q254" s="18" t="n">
        <f aca="false">P254-(Draws!Q233+Draws!AC233)</f>
        <v>0</v>
      </c>
      <c r="R254" s="18" t="n">
        <f aca="false">Q254-(Draws!R233+Draws!AD233)</f>
        <v>0</v>
      </c>
      <c r="S254" s="18" t="n">
        <f aca="false">R254-(Draws!S233+Draws!AE233)</f>
        <v>0</v>
      </c>
      <c r="T254" s="18" t="n">
        <f aca="false">S254-(Draws!T233+Draws!AF233)</f>
        <v>0</v>
      </c>
      <c r="U254" s="18" t="n">
        <f aca="false">T254-(Draws!U233+Draws!AG233)</f>
        <v>0</v>
      </c>
      <c r="V254" s="18" t="n">
        <f aca="false">U254-(Draws!V233+Draws!AH233)</f>
        <v>0</v>
      </c>
      <c r="W254" s="18" t="n">
        <f aca="false">V254-(Draws!W233+Draws!AI233)</f>
        <v>0</v>
      </c>
      <c r="X254" s="18" t="n">
        <f aca="false">W254-(Draws!X233+Draws!AJ233)</f>
        <v>0</v>
      </c>
      <c r="Y254" s="18" t="n">
        <f aca="false">X254-(Draws!Y233+Draws!AK233)</f>
        <v>0</v>
      </c>
      <c r="Z254" s="18" t="n">
        <f aca="false">0-(MAX(Draws!N233-Line_cap,0)+MAX(Draws!Z233-Line_cap,0))</f>
        <v>0</v>
      </c>
      <c r="AA254" s="18" t="n">
        <f aca="false">Z254-(MAX(Draws!O233-Line_cap,0)+MAX(Draws!AA233-Line_cap,0))</f>
        <v>0</v>
      </c>
      <c r="AB254" s="18" t="n">
        <f aca="false">AA254-(MAX(Draws!P233-Line_cap,0)+MAX(Draws!AB233-Line_cap,0))</f>
        <v>0</v>
      </c>
      <c r="AC254" s="18" t="n">
        <f aca="false">AB254-(MAX(Draws!Q233-Line_cap,0)+MAX(Draws!AC233-Line_cap,0))</f>
        <v>0</v>
      </c>
      <c r="AD254" s="18" t="n">
        <f aca="false">AC254-(MAX(Draws!R233-Line_cap,0)+MAX(Draws!AD233-Line_cap,0))</f>
        <v>0</v>
      </c>
      <c r="AE254" s="18" t="n">
        <f aca="false">AD254-(MAX(Draws!S233-Line_cap,0)+MAX(Draws!AE233-Line_cap,0))</f>
        <v>0</v>
      </c>
      <c r="AF254" s="18" t="n">
        <f aca="false">AE254-(MAX(Draws!T233-Line_cap,0)+MAX(Draws!AF233-Line_cap,0))</f>
        <v>0</v>
      </c>
      <c r="AG254" s="18" t="n">
        <f aca="false">AF254-(MAX(Draws!U233-Line_cap,0)+MAX(Draws!AG233-Line_cap,0))</f>
        <v>0</v>
      </c>
      <c r="AH254" s="18" t="n">
        <f aca="false">AG254-(MAX(Draws!V233-Line_cap,0)+MAX(Draws!AH233-Line_cap,0))</f>
        <v>0</v>
      </c>
      <c r="AI254" s="18" t="n">
        <f aca="false">AH254-(MAX(Draws!W233-Line_cap,0)+MAX(Draws!AI233-Line_cap,0))</f>
        <v>0</v>
      </c>
      <c r="AJ254" s="18" t="n">
        <f aca="false">AI254-(MAX(Draws!X233-Line_cap,0)+MAX(Draws!AJ233-Line_cap,0))</f>
        <v>0</v>
      </c>
      <c r="AK254" s="18" t="n">
        <f aca="false">AJ254-(MAX(Draws!Y233-Line_cap,0)+MAX(Draws!AK233-Line_cap,0))</f>
        <v>0</v>
      </c>
      <c r="AL254" s="18" t="n">
        <f aca="false">SUMPRODUCT(MIN($B$22:$M$22+B254:M254+N254:Y254))</f>
        <v>418.416813083733</v>
      </c>
      <c r="AM254" s="18" t="n">
        <f aca="false">SUMPRODUCT(MIN($B$22:$M$22+B254:M254))</f>
        <v>418.416813083733</v>
      </c>
      <c r="AN254" s="18" t="n">
        <f aca="false">SUMPRODUCT(MIN($B$22:$M$22+N254:Y254))</f>
        <v>481.950382357786</v>
      </c>
      <c r="AO254" s="18" t="n">
        <f aca="false">SUMPRODUCT(MIN($B$22:$M$22+B254:M254+Z254:AK254))</f>
        <v>418.416813083733</v>
      </c>
      <c r="AP254" s="18" t="n">
        <f aca="false">SUMPRODUCT(MIN($B$23:$M$23+B254:M254+N254:Y254))</f>
        <v>453.166187891972</v>
      </c>
      <c r="AQ254" s="18" t="n">
        <f aca="false">SUMPRODUCT(MIN($B$23:$M$23+B254:M254+Z254:AK254))</f>
        <v>453.166187891972</v>
      </c>
      <c r="AR254" s="13" t="n">
        <f aca="false">IF(Y254&lt;0,1,0)</f>
        <v>0</v>
      </c>
    </row>
    <row r="255" customFormat="false" ht="15" hidden="false" customHeight="false" outlineLevel="0" collapsed="false">
      <c r="A255" s="13" t="n">
        <v>230</v>
      </c>
      <c r="B255" s="18" t="n">
        <f aca="false">Shock_sd*Draws!B234</f>
        <v>-25.4371183304654</v>
      </c>
      <c r="C255" s="18" t="n">
        <f aca="false">Persist_a*B255+Shock_sd*Draws!C234</f>
        <v>4.89855738668507</v>
      </c>
      <c r="D255" s="18" t="n">
        <f aca="false">Persist_a*C255+Shock_sd*Draws!D234</f>
        <v>-8.35236623483021</v>
      </c>
      <c r="E255" s="18" t="n">
        <f aca="false">Persist_a*D255+Shock_sd*Draws!E234</f>
        <v>-5.59780073748011</v>
      </c>
      <c r="F255" s="18" t="n">
        <f aca="false">Persist_a*E255+Shock_sd*Draws!F234</f>
        <v>9.07344225498741</v>
      </c>
      <c r="G255" s="18" t="n">
        <f aca="false">Persist_a*F255+Shock_sd*Draws!G234</f>
        <v>-0.843848920975034</v>
      </c>
      <c r="H255" s="18" t="n">
        <f aca="false">Persist_a*G255+Shock_sd*Draws!H234</f>
        <v>40.3633882142716</v>
      </c>
      <c r="I255" s="18" t="n">
        <f aca="false">Persist_a*H255+Shock_sd*Draws!I234</f>
        <v>18.7706687941979</v>
      </c>
      <c r="J255" s="18" t="n">
        <f aca="false">Persist_a*I255+Shock_sd*Draws!J234</f>
        <v>-59.0534062531222</v>
      </c>
      <c r="K255" s="18" t="n">
        <f aca="false">Persist_a*J255+Shock_sd*Draws!K234</f>
        <v>-126.02875392275</v>
      </c>
      <c r="L255" s="18" t="n">
        <f aca="false">Persist_a*K255+Shock_sd*Draws!L234</f>
        <v>-64.8141461171624</v>
      </c>
      <c r="M255" s="18" t="n">
        <f aca="false">Persist_a*L255+Shock_sd*Draws!M234</f>
        <v>6.208518427332</v>
      </c>
      <c r="N255" s="18" t="n">
        <f aca="false">0-(Draws!N234+Draws!Z234)</f>
        <v>0</v>
      </c>
      <c r="O255" s="18" t="n">
        <f aca="false">N255-(Draws!O234+Draws!AA234)</f>
        <v>0</v>
      </c>
      <c r="P255" s="18" t="n">
        <f aca="false">O255-(Draws!P234+Draws!AB234)</f>
        <v>0</v>
      </c>
      <c r="Q255" s="18" t="n">
        <f aca="false">P255-(Draws!Q234+Draws!AC234)</f>
        <v>0</v>
      </c>
      <c r="R255" s="18" t="n">
        <f aca="false">Q255-(Draws!R234+Draws!AD234)</f>
        <v>0</v>
      </c>
      <c r="S255" s="18" t="n">
        <f aca="false">R255-(Draws!S234+Draws!AE234)</f>
        <v>0</v>
      </c>
      <c r="T255" s="18" t="n">
        <f aca="false">S255-(Draws!T234+Draws!AF234)</f>
        <v>0</v>
      </c>
      <c r="U255" s="18" t="n">
        <f aca="false">T255-(Draws!U234+Draws!AG234)</f>
        <v>0</v>
      </c>
      <c r="V255" s="18" t="n">
        <f aca="false">U255-(Draws!V234+Draws!AH234)</f>
        <v>0</v>
      </c>
      <c r="W255" s="18" t="n">
        <f aca="false">V255-(Draws!W234+Draws!AI234)</f>
        <v>0</v>
      </c>
      <c r="X255" s="18" t="n">
        <f aca="false">W255-(Draws!X234+Draws!AJ234)</f>
        <v>0</v>
      </c>
      <c r="Y255" s="18" t="n">
        <f aca="false">X255-(Draws!Y234+Draws!AK234)</f>
        <v>0</v>
      </c>
      <c r="Z255" s="18" t="n">
        <f aca="false">0-(MAX(Draws!N234-Line_cap,0)+MAX(Draws!Z234-Line_cap,0))</f>
        <v>0</v>
      </c>
      <c r="AA255" s="18" t="n">
        <f aca="false">Z255-(MAX(Draws!O234-Line_cap,0)+MAX(Draws!AA234-Line_cap,0))</f>
        <v>0</v>
      </c>
      <c r="AB255" s="18" t="n">
        <f aca="false">AA255-(MAX(Draws!P234-Line_cap,0)+MAX(Draws!AB234-Line_cap,0))</f>
        <v>0</v>
      </c>
      <c r="AC255" s="18" t="n">
        <f aca="false">AB255-(MAX(Draws!Q234-Line_cap,0)+MAX(Draws!AC234-Line_cap,0))</f>
        <v>0</v>
      </c>
      <c r="AD255" s="18" t="n">
        <f aca="false">AC255-(MAX(Draws!R234-Line_cap,0)+MAX(Draws!AD234-Line_cap,0))</f>
        <v>0</v>
      </c>
      <c r="AE255" s="18" t="n">
        <f aca="false">AD255-(MAX(Draws!S234-Line_cap,0)+MAX(Draws!AE234-Line_cap,0))</f>
        <v>0</v>
      </c>
      <c r="AF255" s="18" t="n">
        <f aca="false">AE255-(MAX(Draws!T234-Line_cap,0)+MAX(Draws!AF234-Line_cap,0))</f>
        <v>0</v>
      </c>
      <c r="AG255" s="18" t="n">
        <f aca="false">AF255-(MAX(Draws!U234-Line_cap,0)+MAX(Draws!AG234-Line_cap,0))</f>
        <v>0</v>
      </c>
      <c r="AH255" s="18" t="n">
        <f aca="false">AG255-(MAX(Draws!V234-Line_cap,0)+MAX(Draws!AH234-Line_cap,0))</f>
        <v>0</v>
      </c>
      <c r="AI255" s="18" t="n">
        <f aca="false">AH255-(MAX(Draws!W234-Line_cap,0)+MAX(Draws!AI234-Line_cap,0))</f>
        <v>0</v>
      </c>
      <c r="AJ255" s="18" t="n">
        <f aca="false">AI255-(MAX(Draws!X234-Line_cap,0)+MAX(Draws!AJ234-Line_cap,0))</f>
        <v>0</v>
      </c>
      <c r="AK255" s="18" t="n">
        <f aca="false">AJ255-(MAX(Draws!Y234-Line_cap,0)+MAX(Draws!AK234-Line_cap,0))</f>
        <v>0</v>
      </c>
      <c r="AL255" s="18" t="n">
        <f aca="false">SUMPRODUCT(MIN($B$22:$M$22+B255:M255+N255:Y255))</f>
        <v>368.356941886674</v>
      </c>
      <c r="AM255" s="18" t="n">
        <f aca="false">SUMPRODUCT(MIN($B$22:$M$22+B255:M255))</f>
        <v>368.356941886674</v>
      </c>
      <c r="AN255" s="18" t="n">
        <f aca="false">SUMPRODUCT(MIN($B$22:$M$22+N255:Y255))</f>
        <v>481.950382357786</v>
      </c>
      <c r="AO255" s="18" t="n">
        <f aca="false">SUMPRODUCT(MIN($B$22:$M$22+B255:M255+Z255:AK255))</f>
        <v>368.356941886674</v>
      </c>
      <c r="AP255" s="18" t="n">
        <f aca="false">SUMPRODUCT(MIN($B$23:$M$23+B255:M255+N255:Y255))</f>
        <v>416.642590437101</v>
      </c>
      <c r="AQ255" s="18" t="n">
        <f aca="false">SUMPRODUCT(MIN($B$23:$M$23+B255:M255+Z255:AK255))</f>
        <v>416.642590437101</v>
      </c>
      <c r="AR255" s="13" t="n">
        <f aca="false">IF(Y255&lt;0,1,0)</f>
        <v>0</v>
      </c>
    </row>
    <row r="256" customFormat="false" ht="15" hidden="false" customHeight="false" outlineLevel="0" collapsed="false">
      <c r="A256" s="13" t="n">
        <v>231</v>
      </c>
      <c r="B256" s="18" t="n">
        <f aca="false">Shock_sd*Draws!B235</f>
        <v>87.0493588730559</v>
      </c>
      <c r="C256" s="18" t="n">
        <f aca="false">Persist_a*B256+Shock_sd*Draws!C235</f>
        <v>-58.6974378028227</v>
      </c>
      <c r="D256" s="18" t="n">
        <f aca="false">Persist_a*C256+Shock_sd*Draws!D235</f>
        <v>-76.2705444273447</v>
      </c>
      <c r="E256" s="18" t="n">
        <f aca="false">Persist_a*D256+Shock_sd*Draws!E235</f>
        <v>-117.234626663494</v>
      </c>
      <c r="F256" s="18" t="n">
        <f aca="false">Persist_a*E256+Shock_sd*Draws!F235</f>
        <v>-75.2611781919471</v>
      </c>
      <c r="G256" s="18" t="n">
        <f aca="false">Persist_a*F256+Shock_sd*Draws!G235</f>
        <v>-22.9999058064534</v>
      </c>
      <c r="H256" s="18" t="n">
        <f aca="false">Persist_a*G256+Shock_sd*Draws!H235</f>
        <v>4.21849474262605</v>
      </c>
      <c r="I256" s="18" t="n">
        <f aca="false">Persist_a*H256+Shock_sd*Draws!I235</f>
        <v>-34.1556380025838</v>
      </c>
      <c r="J256" s="18" t="n">
        <f aca="false">Persist_a*I256+Shock_sd*Draws!J235</f>
        <v>-81.9581372363672</v>
      </c>
      <c r="K256" s="18" t="n">
        <f aca="false">Persist_a*J256+Shock_sd*Draws!K235</f>
        <v>-126.539308232737</v>
      </c>
      <c r="L256" s="18" t="n">
        <f aca="false">Persist_a*K256+Shock_sd*Draws!L235</f>
        <v>-61.8383554378332</v>
      </c>
      <c r="M256" s="18" t="n">
        <f aca="false">Persist_a*L256+Shock_sd*Draws!M235</f>
        <v>-136.665305707108</v>
      </c>
      <c r="N256" s="18" t="n">
        <f aca="false">0-(Draws!N235+Draws!Z235)</f>
        <v>0</v>
      </c>
      <c r="O256" s="18" t="n">
        <f aca="false">N256-(Draws!O235+Draws!AA235)</f>
        <v>0</v>
      </c>
      <c r="P256" s="18" t="n">
        <f aca="false">O256-(Draws!P235+Draws!AB235)</f>
        <v>0</v>
      </c>
      <c r="Q256" s="18" t="n">
        <f aca="false">P256-(Draws!Q235+Draws!AC235)</f>
        <v>0</v>
      </c>
      <c r="R256" s="18" t="n">
        <f aca="false">Q256-(Draws!R235+Draws!AD235)</f>
        <v>0</v>
      </c>
      <c r="S256" s="18" t="n">
        <f aca="false">R256-(Draws!S235+Draws!AE235)</f>
        <v>0</v>
      </c>
      <c r="T256" s="18" t="n">
        <f aca="false">S256-(Draws!T235+Draws!AF235)</f>
        <v>0</v>
      </c>
      <c r="U256" s="18" t="n">
        <f aca="false">T256-(Draws!U235+Draws!AG235)</f>
        <v>0</v>
      </c>
      <c r="V256" s="18" t="n">
        <f aca="false">U256-(Draws!V235+Draws!AH235)</f>
        <v>-112.42512384967</v>
      </c>
      <c r="W256" s="18" t="n">
        <f aca="false">V256-(Draws!W235+Draws!AI235)</f>
        <v>-112.42512384967</v>
      </c>
      <c r="X256" s="18" t="n">
        <f aca="false">W256-(Draws!X235+Draws!AJ235)</f>
        <v>-112.42512384967</v>
      </c>
      <c r="Y256" s="18" t="n">
        <f aca="false">X256-(Draws!Y235+Draws!AK235)</f>
        <v>-112.42512384967</v>
      </c>
      <c r="Z256" s="18" t="n">
        <f aca="false">0-(MAX(Draws!N235-Line_cap,0)+MAX(Draws!Z235-Line_cap,0))</f>
        <v>0</v>
      </c>
      <c r="AA256" s="18" t="n">
        <f aca="false">Z256-(MAX(Draws!O235-Line_cap,0)+MAX(Draws!AA235-Line_cap,0))</f>
        <v>0</v>
      </c>
      <c r="AB256" s="18" t="n">
        <f aca="false">AA256-(MAX(Draws!P235-Line_cap,0)+MAX(Draws!AB235-Line_cap,0))</f>
        <v>0</v>
      </c>
      <c r="AC256" s="18" t="n">
        <f aca="false">AB256-(MAX(Draws!Q235-Line_cap,0)+MAX(Draws!AC235-Line_cap,0))</f>
        <v>0</v>
      </c>
      <c r="AD256" s="18" t="n">
        <f aca="false">AC256-(MAX(Draws!R235-Line_cap,0)+MAX(Draws!AD235-Line_cap,0))</f>
        <v>0</v>
      </c>
      <c r="AE256" s="18" t="n">
        <f aca="false">AD256-(MAX(Draws!S235-Line_cap,0)+MAX(Draws!AE235-Line_cap,0))</f>
        <v>0</v>
      </c>
      <c r="AF256" s="18" t="n">
        <f aca="false">AE256-(MAX(Draws!T235-Line_cap,0)+MAX(Draws!AF235-Line_cap,0))</f>
        <v>0</v>
      </c>
      <c r="AG256" s="18" t="n">
        <f aca="false">AF256-(MAX(Draws!U235-Line_cap,0)+MAX(Draws!AG235-Line_cap,0))</f>
        <v>0</v>
      </c>
      <c r="AH256" s="18" t="n">
        <f aca="false">AG256-(MAX(Draws!V235-Line_cap,0)+MAX(Draws!AH235-Line_cap,0))</f>
        <v>-12.4251238496696</v>
      </c>
      <c r="AI256" s="18" t="n">
        <f aca="false">AH256-(MAX(Draws!W235-Line_cap,0)+MAX(Draws!AI235-Line_cap,0))</f>
        <v>-12.4251238496696</v>
      </c>
      <c r="AJ256" s="18" t="n">
        <f aca="false">AI256-(MAX(Draws!X235-Line_cap,0)+MAX(Draws!AJ235-Line_cap,0))</f>
        <v>-12.4251238496696</v>
      </c>
      <c r="AK256" s="18" t="n">
        <f aca="false">AJ256-(MAX(Draws!Y235-Line_cap,0)+MAX(Draws!AK235-Line_cap,0))</f>
        <v>-12.4251238496696</v>
      </c>
      <c r="AL256" s="18" t="n">
        <f aca="false">SUMPRODUCT(MIN($B$22:$M$22+B256:M256+N256:Y256))</f>
        <v>255.421263727018</v>
      </c>
      <c r="AM256" s="18" t="n">
        <f aca="false">SUMPRODUCT(MIN($B$22:$M$22+B256:M256))</f>
        <v>367.846387576687</v>
      </c>
      <c r="AN256" s="18" t="n">
        <f aca="false">SUMPRODUCT(MIN($B$22:$M$22+N256:Y256))</f>
        <v>375.772657567727</v>
      </c>
      <c r="AO256" s="18" t="n">
        <f aca="false">SUMPRODUCT(MIN($B$22:$M$22+B256:M256+Z256:AK256))</f>
        <v>355.421263727018</v>
      </c>
      <c r="AP256" s="18" t="n">
        <f aca="false">SUMPRODUCT(MIN($B$23:$M$23+B256:M256+N256:Y256))</f>
        <v>303.706912277445</v>
      </c>
      <c r="AQ256" s="18" t="n">
        <f aca="false">SUMPRODUCT(MIN($B$23:$M$23+B256:M256+Z256:AK256))</f>
        <v>403.706912277445</v>
      </c>
      <c r="AR256" s="13" t="n">
        <f aca="false">IF(Y256&lt;0,1,0)</f>
        <v>1</v>
      </c>
    </row>
    <row r="257" customFormat="false" ht="15" hidden="false" customHeight="false" outlineLevel="0" collapsed="false">
      <c r="A257" s="13" t="n">
        <v>232</v>
      </c>
      <c r="B257" s="18" t="n">
        <f aca="false">Shock_sd*Draws!B236</f>
        <v>-87.3196004014363</v>
      </c>
      <c r="C257" s="18" t="n">
        <f aca="false">Persist_a*B257+Shock_sd*Draws!C236</f>
        <v>-47.121710684359</v>
      </c>
      <c r="D257" s="18" t="n">
        <f aca="false">Persist_a*C257+Shock_sd*Draws!D236</f>
        <v>-49.2447197965525</v>
      </c>
      <c r="E257" s="18" t="n">
        <f aca="false">Persist_a*D257+Shock_sd*Draws!E236</f>
        <v>-96.3045063013033</v>
      </c>
      <c r="F257" s="18" t="n">
        <f aca="false">Persist_a*E257+Shock_sd*Draws!F236</f>
        <v>-69.2133699706916</v>
      </c>
      <c r="G257" s="18" t="n">
        <f aca="false">Persist_a*F257+Shock_sd*Draws!G236</f>
        <v>-133.601375587291</v>
      </c>
      <c r="H257" s="18" t="n">
        <f aca="false">Persist_a*G257+Shock_sd*Draws!H236</f>
        <v>15.1814642209244</v>
      </c>
      <c r="I257" s="18" t="n">
        <f aca="false">Persist_a*H257+Shock_sd*Draws!I236</f>
        <v>2.53614605288268</v>
      </c>
      <c r="J257" s="18" t="n">
        <f aca="false">Persist_a*I257+Shock_sd*Draws!J236</f>
        <v>41.0593703129798</v>
      </c>
      <c r="K257" s="18" t="n">
        <f aca="false">Persist_a*J257+Shock_sd*Draws!K236</f>
        <v>12.1217846331262</v>
      </c>
      <c r="L257" s="18" t="n">
        <f aca="false">Persist_a*K257+Shock_sd*Draws!L236</f>
        <v>-8.87354036144211</v>
      </c>
      <c r="M257" s="18" t="n">
        <f aca="false">Persist_a*L257+Shock_sd*Draws!M236</f>
        <v>-24.4763181167241</v>
      </c>
      <c r="N257" s="18" t="n">
        <f aca="false">0-(Draws!N236+Draws!Z236)</f>
        <v>0</v>
      </c>
      <c r="O257" s="18" t="n">
        <f aca="false">N257-(Draws!O236+Draws!AA236)</f>
        <v>0</v>
      </c>
      <c r="P257" s="18" t="n">
        <f aca="false">O257-(Draws!P236+Draws!AB236)</f>
        <v>0</v>
      </c>
      <c r="Q257" s="18" t="n">
        <f aca="false">P257-(Draws!Q236+Draws!AC236)</f>
        <v>0</v>
      </c>
      <c r="R257" s="18" t="n">
        <f aca="false">Q257-(Draws!R236+Draws!AD236)</f>
        <v>0</v>
      </c>
      <c r="S257" s="18" t="n">
        <f aca="false">R257-(Draws!S236+Draws!AE236)</f>
        <v>0</v>
      </c>
      <c r="T257" s="18" t="n">
        <f aca="false">S257-(Draws!T236+Draws!AF236)</f>
        <v>0</v>
      </c>
      <c r="U257" s="18" t="n">
        <f aca="false">T257-(Draws!U236+Draws!AG236)</f>
        <v>0</v>
      </c>
      <c r="V257" s="18" t="n">
        <f aca="false">U257-(Draws!V236+Draws!AH236)</f>
        <v>0</v>
      </c>
      <c r="W257" s="18" t="n">
        <f aca="false">V257-(Draws!W236+Draws!AI236)</f>
        <v>0</v>
      </c>
      <c r="X257" s="18" t="n">
        <f aca="false">W257-(Draws!X236+Draws!AJ236)</f>
        <v>0</v>
      </c>
      <c r="Y257" s="18" t="n">
        <f aca="false">X257-(Draws!Y236+Draws!AK236)</f>
        <v>0</v>
      </c>
      <c r="Z257" s="18" t="n">
        <f aca="false">0-(MAX(Draws!N236-Line_cap,0)+MAX(Draws!Z236-Line_cap,0))</f>
        <v>0</v>
      </c>
      <c r="AA257" s="18" t="n">
        <f aca="false">Z257-(MAX(Draws!O236-Line_cap,0)+MAX(Draws!AA236-Line_cap,0))</f>
        <v>0</v>
      </c>
      <c r="AB257" s="18" t="n">
        <f aca="false">AA257-(MAX(Draws!P236-Line_cap,0)+MAX(Draws!AB236-Line_cap,0))</f>
        <v>0</v>
      </c>
      <c r="AC257" s="18" t="n">
        <f aca="false">AB257-(MAX(Draws!Q236-Line_cap,0)+MAX(Draws!AC236-Line_cap,0))</f>
        <v>0</v>
      </c>
      <c r="AD257" s="18" t="n">
        <f aca="false">AC257-(MAX(Draws!R236-Line_cap,0)+MAX(Draws!AD236-Line_cap,0))</f>
        <v>0</v>
      </c>
      <c r="AE257" s="18" t="n">
        <f aca="false">AD257-(MAX(Draws!S236-Line_cap,0)+MAX(Draws!AE236-Line_cap,0))</f>
        <v>0</v>
      </c>
      <c r="AF257" s="18" t="n">
        <f aca="false">AE257-(MAX(Draws!T236-Line_cap,0)+MAX(Draws!AF236-Line_cap,0))</f>
        <v>0</v>
      </c>
      <c r="AG257" s="18" t="n">
        <f aca="false">AF257-(MAX(Draws!U236-Line_cap,0)+MAX(Draws!AG236-Line_cap,0))</f>
        <v>0</v>
      </c>
      <c r="AH257" s="18" t="n">
        <f aca="false">AG257-(MAX(Draws!V236-Line_cap,0)+MAX(Draws!AH236-Line_cap,0))</f>
        <v>0</v>
      </c>
      <c r="AI257" s="18" t="n">
        <f aca="false">AH257-(MAX(Draws!W236-Line_cap,0)+MAX(Draws!AI236-Line_cap,0))</f>
        <v>0</v>
      </c>
      <c r="AJ257" s="18" t="n">
        <f aca="false">AI257-(MAX(Draws!X236-Line_cap,0)+MAX(Draws!AJ236-Line_cap,0))</f>
        <v>0</v>
      </c>
      <c r="AK257" s="18" t="n">
        <f aca="false">AJ257-(MAX(Draws!Y236-Line_cap,0)+MAX(Draws!AK236-Line_cap,0))</f>
        <v>0</v>
      </c>
      <c r="AL257" s="18" t="n">
        <f aca="false">SUMPRODUCT(MIN($B$22:$M$22+B257:M257+N257:Y257))</f>
        <v>349.606796051074</v>
      </c>
      <c r="AM257" s="18" t="n">
        <f aca="false">SUMPRODUCT(MIN($B$22:$M$22+B257:M257))</f>
        <v>349.606796051074</v>
      </c>
      <c r="AN257" s="18" t="n">
        <f aca="false">SUMPRODUCT(MIN($B$22:$M$22+N257:Y257))</f>
        <v>481.950382357786</v>
      </c>
      <c r="AO257" s="18" t="n">
        <f aca="false">SUMPRODUCT(MIN($B$22:$M$22+B257:M257+Z257:AK257))</f>
        <v>349.606796051074</v>
      </c>
      <c r="AP257" s="18" t="n">
        <f aca="false">SUMPRODUCT(MIN($B$23:$M$23+B257:M257+N257:Y257))</f>
        <v>397.372541551859</v>
      </c>
      <c r="AQ257" s="18" t="n">
        <f aca="false">SUMPRODUCT(MIN($B$23:$M$23+B257:M257+Z257:AK257))</f>
        <v>397.372541551859</v>
      </c>
      <c r="AR257" s="13" t="n">
        <f aca="false">IF(Y257&lt;0,1,0)</f>
        <v>0</v>
      </c>
    </row>
    <row r="258" customFormat="false" ht="15" hidden="false" customHeight="false" outlineLevel="0" collapsed="false">
      <c r="A258" s="13" t="n">
        <v>233</v>
      </c>
      <c r="B258" s="18" t="n">
        <f aca="false">Shock_sd*Draws!B237</f>
        <v>-54.5143456673117</v>
      </c>
      <c r="C258" s="18" t="n">
        <f aca="false">Persist_a*B258+Shock_sd*Draws!C237</f>
        <v>-78.8860328469082</v>
      </c>
      <c r="D258" s="18" t="n">
        <f aca="false">Persist_a*C258+Shock_sd*Draws!D237</f>
        <v>-153.610175810167</v>
      </c>
      <c r="E258" s="18" t="n">
        <f aca="false">Persist_a*D258+Shock_sd*Draws!E237</f>
        <v>-141.230346844251</v>
      </c>
      <c r="F258" s="18" t="n">
        <f aca="false">Persist_a*E258+Shock_sd*Draws!F237</f>
        <v>-50.2840253219933</v>
      </c>
      <c r="G258" s="18" t="n">
        <f aca="false">Persist_a*F258+Shock_sd*Draws!G237</f>
        <v>-71.878756051981</v>
      </c>
      <c r="H258" s="18" t="n">
        <f aca="false">Persist_a*G258+Shock_sd*Draws!H237</f>
        <v>-78.7165461992651</v>
      </c>
      <c r="I258" s="18" t="n">
        <f aca="false">Persist_a*H258+Shock_sd*Draws!I237</f>
        <v>-150.958675752361</v>
      </c>
      <c r="J258" s="18" t="n">
        <f aca="false">Persist_a*I258+Shock_sd*Draws!J237</f>
        <v>-117.620068020402</v>
      </c>
      <c r="K258" s="18" t="n">
        <f aca="false">Persist_a*J258+Shock_sd*Draws!K237</f>
        <v>-165.561247598321</v>
      </c>
      <c r="L258" s="18" t="n">
        <f aca="false">Persist_a*K258+Shock_sd*Draws!L237</f>
        <v>-76.7919623502846</v>
      </c>
      <c r="M258" s="18" t="n">
        <f aca="false">Persist_a*L258+Shock_sd*Draws!M237</f>
        <v>-49.8661467718603</v>
      </c>
      <c r="N258" s="18" t="n">
        <f aca="false">0-(Draws!N237+Draws!Z237)</f>
        <v>0</v>
      </c>
      <c r="O258" s="18" t="n">
        <f aca="false">N258-(Draws!O237+Draws!AA237)</f>
        <v>0</v>
      </c>
      <c r="P258" s="18" t="n">
        <f aca="false">O258-(Draws!P237+Draws!AB237)</f>
        <v>0</v>
      </c>
      <c r="Q258" s="18" t="n">
        <f aca="false">P258-(Draws!Q237+Draws!AC237)</f>
        <v>0</v>
      </c>
      <c r="R258" s="18" t="n">
        <f aca="false">Q258-(Draws!R237+Draws!AD237)</f>
        <v>0</v>
      </c>
      <c r="S258" s="18" t="n">
        <f aca="false">R258-(Draws!S237+Draws!AE237)</f>
        <v>0</v>
      </c>
      <c r="T258" s="18" t="n">
        <f aca="false">S258-(Draws!T237+Draws!AF237)</f>
        <v>0</v>
      </c>
      <c r="U258" s="18" t="n">
        <f aca="false">T258-(Draws!U237+Draws!AG237)</f>
        <v>0</v>
      </c>
      <c r="V258" s="18" t="n">
        <f aca="false">U258-(Draws!V237+Draws!AH237)</f>
        <v>0</v>
      </c>
      <c r="W258" s="18" t="n">
        <f aca="false">V258-(Draws!W237+Draws!AI237)</f>
        <v>0</v>
      </c>
      <c r="X258" s="18" t="n">
        <f aca="false">W258-(Draws!X237+Draws!AJ237)</f>
        <v>0</v>
      </c>
      <c r="Y258" s="18" t="n">
        <f aca="false">X258-(Draws!Y237+Draws!AK237)</f>
        <v>0</v>
      </c>
      <c r="Z258" s="18" t="n">
        <f aca="false">0-(MAX(Draws!N237-Line_cap,0)+MAX(Draws!Z237-Line_cap,0))</f>
        <v>0</v>
      </c>
      <c r="AA258" s="18" t="n">
        <f aca="false">Z258-(MAX(Draws!O237-Line_cap,0)+MAX(Draws!AA237-Line_cap,0))</f>
        <v>0</v>
      </c>
      <c r="AB258" s="18" t="n">
        <f aca="false">AA258-(MAX(Draws!P237-Line_cap,0)+MAX(Draws!AB237-Line_cap,0))</f>
        <v>0</v>
      </c>
      <c r="AC258" s="18" t="n">
        <f aca="false">AB258-(MAX(Draws!Q237-Line_cap,0)+MAX(Draws!AC237-Line_cap,0))</f>
        <v>0</v>
      </c>
      <c r="AD258" s="18" t="n">
        <f aca="false">AC258-(MAX(Draws!R237-Line_cap,0)+MAX(Draws!AD237-Line_cap,0))</f>
        <v>0</v>
      </c>
      <c r="AE258" s="18" t="n">
        <f aca="false">AD258-(MAX(Draws!S237-Line_cap,0)+MAX(Draws!AE237-Line_cap,0))</f>
        <v>0</v>
      </c>
      <c r="AF258" s="18" t="n">
        <f aca="false">AE258-(MAX(Draws!T237-Line_cap,0)+MAX(Draws!AF237-Line_cap,0))</f>
        <v>0</v>
      </c>
      <c r="AG258" s="18" t="n">
        <f aca="false">AF258-(MAX(Draws!U237-Line_cap,0)+MAX(Draws!AG237-Line_cap,0))</f>
        <v>0</v>
      </c>
      <c r="AH258" s="18" t="n">
        <f aca="false">AG258-(MAX(Draws!V237-Line_cap,0)+MAX(Draws!AH237-Line_cap,0))</f>
        <v>0</v>
      </c>
      <c r="AI258" s="18" t="n">
        <f aca="false">AH258-(MAX(Draws!W237-Line_cap,0)+MAX(Draws!AI237-Line_cap,0))</f>
        <v>0</v>
      </c>
      <c r="AJ258" s="18" t="n">
        <f aca="false">AI258-(MAX(Draws!X237-Line_cap,0)+MAX(Draws!AJ237-Line_cap,0))</f>
        <v>0</v>
      </c>
      <c r="AK258" s="18" t="n">
        <f aca="false">AJ258-(MAX(Draws!Y237-Line_cap,0)+MAX(Draws!AK237-Line_cap,0))</f>
        <v>0</v>
      </c>
      <c r="AL258" s="18" t="n">
        <f aca="false">SUMPRODUCT(MIN($B$22:$M$22+B258:M258+N258:Y258))</f>
        <v>328.824448211103</v>
      </c>
      <c r="AM258" s="18" t="n">
        <f aca="false">SUMPRODUCT(MIN($B$22:$M$22+B258:M258))</f>
        <v>328.824448211103</v>
      </c>
      <c r="AN258" s="18" t="n">
        <f aca="false">SUMPRODUCT(MIN($B$22:$M$22+N258:Y258))</f>
        <v>481.950382357786</v>
      </c>
      <c r="AO258" s="18" t="n">
        <f aca="false">SUMPRODUCT(MIN($B$22:$M$22+B258:M258+Z258:AK258))</f>
        <v>328.824448211103</v>
      </c>
      <c r="AP258" s="18" t="n">
        <f aca="false">SUMPRODUCT(MIN($B$23:$M$23+B258:M258+N258:Y258))</f>
        <v>377.11009676153</v>
      </c>
      <c r="AQ258" s="18" t="n">
        <f aca="false">SUMPRODUCT(MIN($B$23:$M$23+B258:M258+Z258:AK258))</f>
        <v>377.11009676153</v>
      </c>
      <c r="AR258" s="13" t="n">
        <f aca="false">IF(Y258&lt;0,1,0)</f>
        <v>0</v>
      </c>
    </row>
    <row r="259" customFormat="false" ht="15" hidden="false" customHeight="false" outlineLevel="0" collapsed="false">
      <c r="A259" s="13" t="n">
        <v>234</v>
      </c>
      <c r="B259" s="18" t="n">
        <f aca="false">Shock_sd*Draws!B238</f>
        <v>52.5019933567448</v>
      </c>
      <c r="C259" s="18" t="n">
        <f aca="false">Persist_a*B259+Shock_sd*Draws!C238</f>
        <v>125.217225251391</v>
      </c>
      <c r="D259" s="18" t="n">
        <f aca="false">Persist_a*C259+Shock_sd*Draws!D238</f>
        <v>124.431287632442</v>
      </c>
      <c r="E259" s="18" t="n">
        <f aca="false">Persist_a*D259+Shock_sd*Draws!E238</f>
        <v>77.2492411352803</v>
      </c>
      <c r="F259" s="18" t="n">
        <f aca="false">Persist_a*E259+Shock_sd*Draws!F238</f>
        <v>103.511687514034</v>
      </c>
      <c r="G259" s="18" t="n">
        <f aca="false">Persist_a*F259+Shock_sd*Draws!G238</f>
        <v>75.3439387342346</v>
      </c>
      <c r="H259" s="18" t="n">
        <f aca="false">Persist_a*G259+Shock_sd*Draws!H238</f>
        <v>84.8382329057486</v>
      </c>
      <c r="I259" s="18" t="n">
        <f aca="false">Persist_a*H259+Shock_sd*Draws!I238</f>
        <v>119.660641278119</v>
      </c>
      <c r="J259" s="18" t="n">
        <f aca="false">Persist_a*I259+Shock_sd*Draws!J238</f>
        <v>128.030259241636</v>
      </c>
      <c r="K259" s="18" t="n">
        <f aca="false">Persist_a*J259+Shock_sd*Draws!K238</f>
        <v>135.5603915579</v>
      </c>
      <c r="L259" s="18" t="n">
        <f aca="false">Persist_a*K259+Shock_sd*Draws!L238</f>
        <v>97.0604182624094</v>
      </c>
      <c r="M259" s="18" t="n">
        <f aca="false">Persist_a*L259+Shock_sd*Draws!M238</f>
        <v>36.6181595187166</v>
      </c>
      <c r="N259" s="18" t="n">
        <f aca="false">0-(Draws!N238+Draws!Z238)</f>
        <v>0</v>
      </c>
      <c r="O259" s="18" t="n">
        <f aca="false">N259-(Draws!O238+Draws!AA238)</f>
        <v>0</v>
      </c>
      <c r="P259" s="18" t="n">
        <f aca="false">O259-(Draws!P238+Draws!AB238)</f>
        <v>0</v>
      </c>
      <c r="Q259" s="18" t="n">
        <f aca="false">P259-(Draws!Q238+Draws!AC238)</f>
        <v>0</v>
      </c>
      <c r="R259" s="18" t="n">
        <f aca="false">Q259-(Draws!R238+Draws!AD238)</f>
        <v>0</v>
      </c>
      <c r="S259" s="18" t="n">
        <f aca="false">R259-(Draws!S238+Draws!AE238)</f>
        <v>0</v>
      </c>
      <c r="T259" s="18" t="n">
        <f aca="false">S259-(Draws!T238+Draws!AF238)</f>
        <v>0</v>
      </c>
      <c r="U259" s="18" t="n">
        <f aca="false">T259-(Draws!U238+Draws!AG238)</f>
        <v>0</v>
      </c>
      <c r="V259" s="18" t="n">
        <f aca="false">U259-(Draws!V238+Draws!AH238)</f>
        <v>0</v>
      </c>
      <c r="W259" s="18" t="n">
        <f aca="false">V259-(Draws!W238+Draws!AI238)</f>
        <v>0</v>
      </c>
      <c r="X259" s="18" t="n">
        <f aca="false">W259-(Draws!X238+Draws!AJ238)</f>
        <v>0</v>
      </c>
      <c r="Y259" s="18" t="n">
        <f aca="false">X259-(Draws!Y238+Draws!AK238)</f>
        <v>0</v>
      </c>
      <c r="Z259" s="18" t="n">
        <f aca="false">0-(MAX(Draws!N238-Line_cap,0)+MAX(Draws!Z238-Line_cap,0))</f>
        <v>0</v>
      </c>
      <c r="AA259" s="18" t="n">
        <f aca="false">Z259-(MAX(Draws!O238-Line_cap,0)+MAX(Draws!AA238-Line_cap,0))</f>
        <v>0</v>
      </c>
      <c r="AB259" s="18" t="n">
        <f aca="false">AA259-(MAX(Draws!P238-Line_cap,0)+MAX(Draws!AB238-Line_cap,0))</f>
        <v>0</v>
      </c>
      <c r="AC259" s="18" t="n">
        <f aca="false">AB259-(MAX(Draws!Q238-Line_cap,0)+MAX(Draws!AC238-Line_cap,0))</f>
        <v>0</v>
      </c>
      <c r="AD259" s="18" t="n">
        <f aca="false">AC259-(MAX(Draws!R238-Line_cap,0)+MAX(Draws!AD238-Line_cap,0))</f>
        <v>0</v>
      </c>
      <c r="AE259" s="18" t="n">
        <f aca="false">AD259-(MAX(Draws!S238-Line_cap,0)+MAX(Draws!AE238-Line_cap,0))</f>
        <v>0</v>
      </c>
      <c r="AF259" s="18" t="n">
        <f aca="false">AE259-(MAX(Draws!T238-Line_cap,0)+MAX(Draws!AF238-Line_cap,0))</f>
        <v>0</v>
      </c>
      <c r="AG259" s="18" t="n">
        <f aca="false">AF259-(MAX(Draws!U238-Line_cap,0)+MAX(Draws!AG238-Line_cap,0))</f>
        <v>0</v>
      </c>
      <c r="AH259" s="18" t="n">
        <f aca="false">AG259-(MAX(Draws!V238-Line_cap,0)+MAX(Draws!AH238-Line_cap,0))</f>
        <v>0</v>
      </c>
      <c r="AI259" s="18" t="n">
        <f aca="false">AH259-(MAX(Draws!W238-Line_cap,0)+MAX(Draws!AI238-Line_cap,0))</f>
        <v>0</v>
      </c>
      <c r="AJ259" s="18" t="n">
        <f aca="false">AI259-(MAX(Draws!X238-Line_cap,0)+MAX(Draws!AJ238-Line_cap,0))</f>
        <v>0</v>
      </c>
      <c r="AK259" s="18" t="n">
        <f aca="false">AJ259-(MAX(Draws!Y238-Line_cap,0)+MAX(Draws!AK238-Line_cap,0))</f>
        <v>0</v>
      </c>
      <c r="AL259" s="18" t="n">
        <f aca="false">SUMPRODUCT(MIN($B$22:$M$22+B259:M259+N259:Y259))</f>
        <v>547.042207195677</v>
      </c>
      <c r="AM259" s="18" t="n">
        <f aca="false">SUMPRODUCT(MIN($B$22:$M$22+B259:M259))</f>
        <v>547.042207195677</v>
      </c>
      <c r="AN259" s="18" t="n">
        <f aca="false">SUMPRODUCT(MIN($B$22:$M$22+N259:Y259))</f>
        <v>481.950382357786</v>
      </c>
      <c r="AO259" s="18" t="n">
        <f aca="false">SUMPRODUCT(MIN($B$22:$M$22+B259:M259+Z259:AK259))</f>
        <v>547.042207195677</v>
      </c>
      <c r="AP259" s="18" t="n">
        <f aca="false">SUMPRODUCT(MIN($B$23:$M$23+B259:M259+N259:Y259))</f>
        <v>592.168088278297</v>
      </c>
      <c r="AQ259" s="18" t="n">
        <f aca="false">SUMPRODUCT(MIN($B$23:$M$23+B259:M259+Z259:AK259))</f>
        <v>592.168088278297</v>
      </c>
      <c r="AR259" s="13" t="n">
        <f aca="false">IF(Y259&lt;0,1,0)</f>
        <v>0</v>
      </c>
    </row>
    <row r="260" customFormat="false" ht="15" hidden="false" customHeight="false" outlineLevel="0" collapsed="false">
      <c r="A260" s="13" t="n">
        <v>235</v>
      </c>
      <c r="B260" s="18" t="n">
        <f aca="false">Shock_sd*Draws!B239</f>
        <v>9.94978678534731</v>
      </c>
      <c r="C260" s="18" t="n">
        <f aca="false">Persist_a*B260+Shock_sd*Draws!C239</f>
        <v>-11.4879406015143</v>
      </c>
      <c r="D260" s="18" t="n">
        <f aca="false">Persist_a*C260+Shock_sd*Draws!D239</f>
        <v>76.5127503453602</v>
      </c>
      <c r="E260" s="18" t="n">
        <f aca="false">Persist_a*D260+Shock_sd*Draws!E239</f>
        <v>36.553464720374</v>
      </c>
      <c r="F260" s="18" t="n">
        <f aca="false">Persist_a*E260+Shock_sd*Draws!F239</f>
        <v>-18.3776688276962</v>
      </c>
      <c r="G260" s="18" t="n">
        <f aca="false">Persist_a*F260+Shock_sd*Draws!G239</f>
        <v>67.5183051866069</v>
      </c>
      <c r="H260" s="18" t="n">
        <f aca="false">Persist_a*G260+Shock_sd*Draws!H239</f>
        <v>-18.0499892641058</v>
      </c>
      <c r="I260" s="18" t="n">
        <f aca="false">Persist_a*H260+Shock_sd*Draws!I239</f>
        <v>-1.82022680530169</v>
      </c>
      <c r="J260" s="18" t="n">
        <f aca="false">Persist_a*I260+Shock_sd*Draws!J239</f>
        <v>-21.2086016132891</v>
      </c>
      <c r="K260" s="18" t="n">
        <f aca="false">Persist_a*J260+Shock_sd*Draws!K239</f>
        <v>-114.649163361816</v>
      </c>
      <c r="L260" s="18" t="n">
        <f aca="false">Persist_a*K260+Shock_sd*Draws!L239</f>
        <v>-38.1136625898557</v>
      </c>
      <c r="M260" s="18" t="n">
        <f aca="false">Persist_a*L260+Shock_sd*Draws!M239</f>
        <v>-42.5230133152042</v>
      </c>
      <c r="N260" s="18" t="n">
        <f aca="false">0-(Draws!N239+Draws!Z239)</f>
        <v>0</v>
      </c>
      <c r="O260" s="18" t="n">
        <f aca="false">N260-(Draws!O239+Draws!AA239)</f>
        <v>0</v>
      </c>
      <c r="P260" s="18" t="n">
        <f aca="false">O260-(Draws!P239+Draws!AB239)</f>
        <v>0</v>
      </c>
      <c r="Q260" s="18" t="n">
        <f aca="false">P260-(Draws!Q239+Draws!AC239)</f>
        <v>0</v>
      </c>
      <c r="R260" s="18" t="n">
        <f aca="false">Q260-(Draws!R239+Draws!AD239)</f>
        <v>0</v>
      </c>
      <c r="S260" s="18" t="n">
        <f aca="false">R260-(Draws!S239+Draws!AE239)</f>
        <v>0</v>
      </c>
      <c r="T260" s="18" t="n">
        <f aca="false">S260-(Draws!T239+Draws!AF239)</f>
        <v>0</v>
      </c>
      <c r="U260" s="18" t="n">
        <f aca="false">T260-(Draws!U239+Draws!AG239)</f>
        <v>0</v>
      </c>
      <c r="V260" s="18" t="n">
        <f aca="false">U260-(Draws!V239+Draws!AH239)</f>
        <v>0</v>
      </c>
      <c r="W260" s="18" t="n">
        <f aca="false">V260-(Draws!W239+Draws!AI239)</f>
        <v>0</v>
      </c>
      <c r="X260" s="18" t="n">
        <f aca="false">W260-(Draws!X239+Draws!AJ239)</f>
        <v>0</v>
      </c>
      <c r="Y260" s="18" t="n">
        <f aca="false">X260-(Draws!Y239+Draws!AK239)</f>
        <v>0</v>
      </c>
      <c r="Z260" s="18" t="n">
        <f aca="false">0-(MAX(Draws!N239-Line_cap,0)+MAX(Draws!Z239-Line_cap,0))</f>
        <v>0</v>
      </c>
      <c r="AA260" s="18" t="n">
        <f aca="false">Z260-(MAX(Draws!O239-Line_cap,0)+MAX(Draws!AA239-Line_cap,0))</f>
        <v>0</v>
      </c>
      <c r="AB260" s="18" t="n">
        <f aca="false">AA260-(MAX(Draws!P239-Line_cap,0)+MAX(Draws!AB239-Line_cap,0))</f>
        <v>0</v>
      </c>
      <c r="AC260" s="18" t="n">
        <f aca="false">AB260-(MAX(Draws!Q239-Line_cap,0)+MAX(Draws!AC239-Line_cap,0))</f>
        <v>0</v>
      </c>
      <c r="AD260" s="18" t="n">
        <f aca="false">AC260-(MAX(Draws!R239-Line_cap,0)+MAX(Draws!AD239-Line_cap,0))</f>
        <v>0</v>
      </c>
      <c r="AE260" s="18" t="n">
        <f aca="false">AD260-(MAX(Draws!S239-Line_cap,0)+MAX(Draws!AE239-Line_cap,0))</f>
        <v>0</v>
      </c>
      <c r="AF260" s="18" t="n">
        <f aca="false">AE260-(MAX(Draws!T239-Line_cap,0)+MAX(Draws!AF239-Line_cap,0))</f>
        <v>0</v>
      </c>
      <c r="AG260" s="18" t="n">
        <f aca="false">AF260-(MAX(Draws!U239-Line_cap,0)+MAX(Draws!AG239-Line_cap,0))</f>
        <v>0</v>
      </c>
      <c r="AH260" s="18" t="n">
        <f aca="false">AG260-(MAX(Draws!V239-Line_cap,0)+MAX(Draws!AH239-Line_cap,0))</f>
        <v>0</v>
      </c>
      <c r="AI260" s="18" t="n">
        <f aca="false">AH260-(MAX(Draws!W239-Line_cap,0)+MAX(Draws!AI239-Line_cap,0))</f>
        <v>0</v>
      </c>
      <c r="AJ260" s="18" t="n">
        <f aca="false">AI260-(MAX(Draws!X239-Line_cap,0)+MAX(Draws!AJ239-Line_cap,0))</f>
        <v>0</v>
      </c>
      <c r="AK260" s="18" t="n">
        <f aca="false">AJ260-(MAX(Draws!Y239-Line_cap,0)+MAX(Draws!AK239-Line_cap,0))</f>
        <v>0</v>
      </c>
      <c r="AL260" s="18" t="n">
        <f aca="false">SUMPRODUCT(MIN($B$22:$M$22+B260:M260+N260:Y260))</f>
        <v>379.736532447609</v>
      </c>
      <c r="AM260" s="18" t="n">
        <f aca="false">SUMPRODUCT(MIN($B$22:$M$22+B260:M260))</f>
        <v>379.736532447609</v>
      </c>
      <c r="AN260" s="18" t="n">
        <f aca="false">SUMPRODUCT(MIN($B$22:$M$22+N260:Y260))</f>
        <v>481.950382357786</v>
      </c>
      <c r="AO260" s="18" t="n">
        <f aca="false">SUMPRODUCT(MIN($B$22:$M$22+B260:M260+Z260:AK260))</f>
        <v>379.736532447609</v>
      </c>
      <c r="AP260" s="18" t="n">
        <f aca="false">SUMPRODUCT(MIN($B$23:$M$23+B260:M260+N260:Y260))</f>
        <v>428.022180998036</v>
      </c>
      <c r="AQ260" s="18" t="n">
        <f aca="false">SUMPRODUCT(MIN($B$23:$M$23+B260:M260+Z260:AK260))</f>
        <v>428.022180998036</v>
      </c>
      <c r="AR260" s="13" t="n">
        <f aca="false">IF(Y260&lt;0,1,0)</f>
        <v>0</v>
      </c>
    </row>
    <row r="261" customFormat="false" ht="15" hidden="false" customHeight="false" outlineLevel="0" collapsed="false">
      <c r="A261" s="13" t="n">
        <v>236</v>
      </c>
      <c r="B261" s="18" t="n">
        <f aca="false">Shock_sd*Draws!B240</f>
        <v>-57.124542709712</v>
      </c>
      <c r="C261" s="18" t="n">
        <f aca="false">Persist_a*B261+Shock_sd*Draws!C240</f>
        <v>-102.546356707127</v>
      </c>
      <c r="D261" s="18" t="n">
        <f aca="false">Persist_a*C261+Shock_sd*Draws!D240</f>
        <v>-78.818240793309</v>
      </c>
      <c r="E261" s="18" t="n">
        <f aca="false">Persist_a*D261+Shock_sd*Draws!E240</f>
        <v>-146.827062883926</v>
      </c>
      <c r="F261" s="18" t="n">
        <f aca="false">Persist_a*E261+Shock_sd*Draws!F240</f>
        <v>-93.5339744912694</v>
      </c>
      <c r="G261" s="18" t="n">
        <f aca="false">Persist_a*F261+Shock_sd*Draws!G240</f>
        <v>-70.3286602861324</v>
      </c>
      <c r="H261" s="18" t="n">
        <f aca="false">Persist_a*G261+Shock_sd*Draws!H240</f>
        <v>-13.2404378598631</v>
      </c>
      <c r="I261" s="18" t="n">
        <f aca="false">Persist_a*H261+Shock_sd*Draws!I240</f>
        <v>34.198331050241</v>
      </c>
      <c r="J261" s="18" t="n">
        <f aca="false">Persist_a*I261+Shock_sd*Draws!J240</f>
        <v>-27.2410025549376</v>
      </c>
      <c r="K261" s="18" t="n">
        <f aca="false">Persist_a*J261+Shock_sd*Draws!K240</f>
        <v>-51.1989975702368</v>
      </c>
      <c r="L261" s="18" t="n">
        <f aca="false">Persist_a*K261+Shock_sd*Draws!L240</f>
        <v>-75.1101645743142</v>
      </c>
      <c r="M261" s="18" t="n">
        <f aca="false">Persist_a*L261+Shock_sd*Draws!M240</f>
        <v>-58.1036387143778</v>
      </c>
      <c r="N261" s="18" t="n">
        <f aca="false">0-(Draws!N240+Draws!Z240)</f>
        <v>0</v>
      </c>
      <c r="O261" s="18" t="n">
        <f aca="false">N261-(Draws!O240+Draws!AA240)</f>
        <v>0</v>
      </c>
      <c r="P261" s="18" t="n">
        <f aca="false">O261-(Draws!P240+Draws!AB240)</f>
        <v>0</v>
      </c>
      <c r="Q261" s="18" t="n">
        <f aca="false">P261-(Draws!Q240+Draws!AC240)</f>
        <v>0</v>
      </c>
      <c r="R261" s="18" t="n">
        <f aca="false">Q261-(Draws!R240+Draws!AD240)</f>
        <v>0</v>
      </c>
      <c r="S261" s="18" t="n">
        <f aca="false">R261-(Draws!S240+Draws!AE240)</f>
        <v>0</v>
      </c>
      <c r="T261" s="18" t="n">
        <f aca="false">S261-(Draws!T240+Draws!AF240)</f>
        <v>0</v>
      </c>
      <c r="U261" s="18" t="n">
        <f aca="false">T261-(Draws!U240+Draws!AG240)</f>
        <v>0</v>
      </c>
      <c r="V261" s="18" t="n">
        <f aca="false">U261-(Draws!V240+Draws!AH240)</f>
        <v>0</v>
      </c>
      <c r="W261" s="18" t="n">
        <f aca="false">V261-(Draws!W240+Draws!AI240)</f>
        <v>0</v>
      </c>
      <c r="X261" s="18" t="n">
        <f aca="false">W261-(Draws!X240+Draws!AJ240)</f>
        <v>0</v>
      </c>
      <c r="Y261" s="18" t="n">
        <f aca="false">X261-(Draws!Y240+Draws!AK240)</f>
        <v>-170.172517969419</v>
      </c>
      <c r="Z261" s="18" t="n">
        <f aca="false">0-(MAX(Draws!N240-Line_cap,0)+MAX(Draws!Z240-Line_cap,0))</f>
        <v>0</v>
      </c>
      <c r="AA261" s="18" t="n">
        <f aca="false">Z261-(MAX(Draws!O240-Line_cap,0)+MAX(Draws!AA240-Line_cap,0))</f>
        <v>0</v>
      </c>
      <c r="AB261" s="18" t="n">
        <f aca="false">AA261-(MAX(Draws!P240-Line_cap,0)+MAX(Draws!AB240-Line_cap,0))</f>
        <v>0</v>
      </c>
      <c r="AC261" s="18" t="n">
        <f aca="false">AB261-(MAX(Draws!Q240-Line_cap,0)+MAX(Draws!AC240-Line_cap,0))</f>
        <v>0</v>
      </c>
      <c r="AD261" s="18" t="n">
        <f aca="false">AC261-(MAX(Draws!R240-Line_cap,0)+MAX(Draws!AD240-Line_cap,0))</f>
        <v>0</v>
      </c>
      <c r="AE261" s="18" t="n">
        <f aca="false">AD261-(MAX(Draws!S240-Line_cap,0)+MAX(Draws!AE240-Line_cap,0))</f>
        <v>0</v>
      </c>
      <c r="AF261" s="18" t="n">
        <f aca="false">AE261-(MAX(Draws!T240-Line_cap,0)+MAX(Draws!AF240-Line_cap,0))</f>
        <v>0</v>
      </c>
      <c r="AG261" s="18" t="n">
        <f aca="false">AF261-(MAX(Draws!U240-Line_cap,0)+MAX(Draws!AG240-Line_cap,0))</f>
        <v>0</v>
      </c>
      <c r="AH261" s="18" t="n">
        <f aca="false">AG261-(MAX(Draws!V240-Line_cap,0)+MAX(Draws!AH240-Line_cap,0))</f>
        <v>0</v>
      </c>
      <c r="AI261" s="18" t="n">
        <f aca="false">AH261-(MAX(Draws!W240-Line_cap,0)+MAX(Draws!AI240-Line_cap,0))</f>
        <v>0</v>
      </c>
      <c r="AJ261" s="18" t="n">
        <f aca="false">AI261-(MAX(Draws!X240-Line_cap,0)+MAX(Draws!AJ240-Line_cap,0))</f>
        <v>0</v>
      </c>
      <c r="AK261" s="18" t="n">
        <f aca="false">AJ261-(MAX(Draws!Y240-Line_cap,0)+MAX(Draws!AK240-Line_cap,0))</f>
        <v>-70.1725179694191</v>
      </c>
      <c r="AL261" s="18" t="n">
        <f aca="false">SUMPRODUCT(MIN($B$22:$M$22+B261:M261+N261:Y261))</f>
        <v>282.147890993163</v>
      </c>
      <c r="AM261" s="18" t="n">
        <f aca="false">SUMPRODUCT(MIN($B$22:$M$22+B261:M261))</f>
        <v>352.03513694423</v>
      </c>
      <c r="AN261" s="18" t="n">
        <f aca="false">SUMPRODUCT(MIN($B$22:$M$22+N261:Y261))</f>
        <v>340.251529707541</v>
      </c>
      <c r="AO261" s="18" t="n">
        <f aca="false">SUMPRODUCT(MIN($B$22:$M$22+B261:M261+Z261:AK261))</f>
        <v>352.03513694423</v>
      </c>
      <c r="AP261" s="18" t="n">
        <f aca="false">SUMPRODUCT(MIN($B$23:$M$23+B261:M261+N261:Y261))</f>
        <v>327.273772075783</v>
      </c>
      <c r="AQ261" s="18" t="n">
        <f aca="false">SUMPRODUCT(MIN($B$23:$M$23+B261:M261+Z261:AK261))</f>
        <v>392.923424457593</v>
      </c>
      <c r="AR261" s="13" t="n">
        <f aca="false">IF(Y261&lt;0,1,0)</f>
        <v>1</v>
      </c>
    </row>
    <row r="262" customFormat="false" ht="15" hidden="false" customHeight="false" outlineLevel="0" collapsed="false">
      <c r="A262" s="13" t="n">
        <v>237</v>
      </c>
      <c r="B262" s="18" t="n">
        <f aca="false">Shock_sd*Draws!B241</f>
        <v>-72.762270567756</v>
      </c>
      <c r="C262" s="18" t="n">
        <f aca="false">Persist_a*B262+Shock_sd*Draws!C241</f>
        <v>6.92931432144724</v>
      </c>
      <c r="D262" s="18" t="n">
        <f aca="false">Persist_a*C262+Shock_sd*Draws!D241</f>
        <v>71.0831909430855</v>
      </c>
      <c r="E262" s="18" t="n">
        <f aca="false">Persist_a*D262+Shock_sd*Draws!E241</f>
        <v>20.5503672799224</v>
      </c>
      <c r="F262" s="18" t="n">
        <f aca="false">Persist_a*E262+Shock_sd*Draws!F241</f>
        <v>49.9436795181647</v>
      </c>
      <c r="G262" s="18" t="n">
        <f aca="false">Persist_a*F262+Shock_sd*Draws!G241</f>
        <v>-39.5675844220816</v>
      </c>
      <c r="H262" s="18" t="n">
        <f aca="false">Persist_a*G262+Shock_sd*Draws!H241</f>
        <v>-82.0522157976259</v>
      </c>
      <c r="I262" s="18" t="n">
        <f aca="false">Persist_a*H262+Shock_sd*Draws!I241</f>
        <v>-35.1676794641167</v>
      </c>
      <c r="J262" s="18" t="n">
        <f aca="false">Persist_a*I262+Shock_sd*Draws!J241</f>
        <v>-2.34465799842707</v>
      </c>
      <c r="K262" s="18" t="n">
        <f aca="false">Persist_a*J262+Shock_sd*Draws!K241</f>
        <v>9.93585188605584</v>
      </c>
      <c r="L262" s="18" t="n">
        <f aca="false">Persist_a*K262+Shock_sd*Draws!L241</f>
        <v>-54.6145101840748</v>
      </c>
      <c r="M262" s="18" t="n">
        <f aca="false">Persist_a*L262+Shock_sd*Draws!M241</f>
        <v>-87.3698189982254</v>
      </c>
      <c r="N262" s="18" t="n">
        <f aca="false">0-(Draws!N241+Draws!Z241)</f>
        <v>0</v>
      </c>
      <c r="O262" s="18" t="n">
        <f aca="false">N262-(Draws!O241+Draws!AA241)</f>
        <v>0</v>
      </c>
      <c r="P262" s="18" t="n">
        <f aca="false">O262-(Draws!P241+Draws!AB241)</f>
        <v>0</v>
      </c>
      <c r="Q262" s="18" t="n">
        <f aca="false">P262-(Draws!Q241+Draws!AC241)</f>
        <v>0</v>
      </c>
      <c r="R262" s="18" t="n">
        <f aca="false">Q262-(Draws!R241+Draws!AD241)</f>
        <v>0</v>
      </c>
      <c r="S262" s="18" t="n">
        <f aca="false">R262-(Draws!S241+Draws!AE241)</f>
        <v>0</v>
      </c>
      <c r="T262" s="18" t="n">
        <f aca="false">S262-(Draws!T241+Draws!AF241)</f>
        <v>0</v>
      </c>
      <c r="U262" s="18" t="n">
        <f aca="false">T262-(Draws!U241+Draws!AG241)</f>
        <v>0</v>
      </c>
      <c r="V262" s="18" t="n">
        <f aca="false">U262-(Draws!V241+Draws!AH241)</f>
        <v>0</v>
      </c>
      <c r="W262" s="18" t="n">
        <f aca="false">V262-(Draws!W241+Draws!AI241)</f>
        <v>0</v>
      </c>
      <c r="X262" s="18" t="n">
        <f aca="false">W262-(Draws!X241+Draws!AJ241)</f>
        <v>0</v>
      </c>
      <c r="Y262" s="18" t="n">
        <f aca="false">X262-(Draws!Y241+Draws!AK241)</f>
        <v>0</v>
      </c>
      <c r="Z262" s="18" t="n">
        <f aca="false">0-(MAX(Draws!N241-Line_cap,0)+MAX(Draws!Z241-Line_cap,0))</f>
        <v>0</v>
      </c>
      <c r="AA262" s="18" t="n">
        <f aca="false">Z262-(MAX(Draws!O241-Line_cap,0)+MAX(Draws!AA241-Line_cap,0))</f>
        <v>0</v>
      </c>
      <c r="AB262" s="18" t="n">
        <f aca="false">AA262-(MAX(Draws!P241-Line_cap,0)+MAX(Draws!AB241-Line_cap,0))</f>
        <v>0</v>
      </c>
      <c r="AC262" s="18" t="n">
        <f aca="false">AB262-(MAX(Draws!Q241-Line_cap,0)+MAX(Draws!AC241-Line_cap,0))</f>
        <v>0</v>
      </c>
      <c r="AD262" s="18" t="n">
        <f aca="false">AC262-(MAX(Draws!R241-Line_cap,0)+MAX(Draws!AD241-Line_cap,0))</f>
        <v>0</v>
      </c>
      <c r="AE262" s="18" t="n">
        <f aca="false">AD262-(MAX(Draws!S241-Line_cap,0)+MAX(Draws!AE241-Line_cap,0))</f>
        <v>0</v>
      </c>
      <c r="AF262" s="18" t="n">
        <f aca="false">AE262-(MAX(Draws!T241-Line_cap,0)+MAX(Draws!AF241-Line_cap,0))</f>
        <v>0</v>
      </c>
      <c r="AG262" s="18" t="n">
        <f aca="false">AF262-(MAX(Draws!U241-Line_cap,0)+MAX(Draws!AG241-Line_cap,0))</f>
        <v>0</v>
      </c>
      <c r="AH262" s="18" t="n">
        <f aca="false">AG262-(MAX(Draws!V241-Line_cap,0)+MAX(Draws!AH241-Line_cap,0))</f>
        <v>0</v>
      </c>
      <c r="AI262" s="18" t="n">
        <f aca="false">AH262-(MAX(Draws!W241-Line_cap,0)+MAX(Draws!AI241-Line_cap,0))</f>
        <v>0</v>
      </c>
      <c r="AJ262" s="18" t="n">
        <f aca="false">AI262-(MAX(Draws!X241-Line_cap,0)+MAX(Draws!AJ241-Line_cap,0))</f>
        <v>0</v>
      </c>
      <c r="AK262" s="18" t="n">
        <f aca="false">AJ262-(MAX(Draws!Y241-Line_cap,0)+MAX(Draws!AK241-Line_cap,0))</f>
        <v>0</v>
      </c>
      <c r="AL262" s="18" t="n">
        <f aca="false">SUMPRODUCT(MIN($B$22:$M$22+B262:M262+N262:Y262))</f>
        <v>399.89816656016</v>
      </c>
      <c r="AM262" s="18" t="n">
        <f aca="false">SUMPRODUCT(MIN($B$22:$M$22+B262:M262))</f>
        <v>399.89816656016</v>
      </c>
      <c r="AN262" s="18" t="n">
        <f aca="false">SUMPRODUCT(MIN($B$22:$M$22+N262:Y262))</f>
        <v>481.950382357786</v>
      </c>
      <c r="AO262" s="18" t="n">
        <f aca="false">SUMPRODUCT(MIN($B$22:$M$22+B262:M262+Z262:AK262))</f>
        <v>399.89816656016</v>
      </c>
      <c r="AP262" s="18" t="n">
        <f aca="false">SUMPRODUCT(MIN($B$23:$M$23+B262:M262+N262:Y262))</f>
        <v>449.07680942326</v>
      </c>
      <c r="AQ262" s="18" t="n">
        <f aca="false">SUMPRODUCT(MIN($B$23:$M$23+B262:M262+Z262:AK262))</f>
        <v>449.07680942326</v>
      </c>
      <c r="AR262" s="13" t="n">
        <f aca="false">IF(Y262&lt;0,1,0)</f>
        <v>0</v>
      </c>
    </row>
    <row r="263" customFormat="false" ht="15" hidden="false" customHeight="false" outlineLevel="0" collapsed="false">
      <c r="A263" s="13" t="n">
        <v>238</v>
      </c>
      <c r="B263" s="18" t="n">
        <f aca="false">Shock_sd*Draws!B242</f>
        <v>23.1727377075935</v>
      </c>
      <c r="C263" s="18" t="n">
        <f aca="false">Persist_a*B263+Shock_sd*Draws!C242</f>
        <v>20.6675776788166</v>
      </c>
      <c r="D263" s="18" t="n">
        <f aca="false">Persist_a*C263+Shock_sd*Draws!D242</f>
        <v>2.13383709389708</v>
      </c>
      <c r="E263" s="18" t="n">
        <f aca="false">Persist_a*D263+Shock_sd*Draws!E242</f>
        <v>-19.2747931909563</v>
      </c>
      <c r="F263" s="18" t="n">
        <f aca="false">Persist_a*E263+Shock_sd*Draws!F242</f>
        <v>-73.1588599442921</v>
      </c>
      <c r="G263" s="18" t="n">
        <f aca="false">Persist_a*F263+Shock_sd*Draws!G242</f>
        <v>-86.8933903709097</v>
      </c>
      <c r="H263" s="18" t="n">
        <f aca="false">Persist_a*G263+Shock_sd*Draws!H242</f>
        <v>-10.0799789332689</v>
      </c>
      <c r="I263" s="18" t="n">
        <f aca="false">Persist_a*H263+Shock_sd*Draws!I242</f>
        <v>-64.5945903201869</v>
      </c>
      <c r="J263" s="18" t="n">
        <f aca="false">Persist_a*I263+Shock_sd*Draws!J242</f>
        <v>0.0182047855116636</v>
      </c>
      <c r="K263" s="18" t="n">
        <f aca="false">Persist_a*J263+Shock_sd*Draws!K242</f>
        <v>-32.3115219176308</v>
      </c>
      <c r="L263" s="18" t="n">
        <f aca="false">Persist_a*K263+Shock_sd*Draws!L242</f>
        <v>-45.4256058242298</v>
      </c>
      <c r="M263" s="18" t="n">
        <f aca="false">Persist_a*L263+Shock_sd*Draws!M242</f>
        <v>-71.0164586924293</v>
      </c>
      <c r="N263" s="18" t="n">
        <f aca="false">0-(Draws!N242+Draws!Z242)</f>
        <v>0</v>
      </c>
      <c r="O263" s="18" t="n">
        <f aca="false">N263-(Draws!O242+Draws!AA242)</f>
        <v>0</v>
      </c>
      <c r="P263" s="18" t="n">
        <f aca="false">O263-(Draws!P242+Draws!AB242)</f>
        <v>0</v>
      </c>
      <c r="Q263" s="18" t="n">
        <f aca="false">P263-(Draws!Q242+Draws!AC242)</f>
        <v>0</v>
      </c>
      <c r="R263" s="18" t="n">
        <f aca="false">Q263-(Draws!R242+Draws!AD242)</f>
        <v>0</v>
      </c>
      <c r="S263" s="18" t="n">
        <f aca="false">R263-(Draws!S242+Draws!AE242)</f>
        <v>0</v>
      </c>
      <c r="T263" s="18" t="n">
        <f aca="false">S263-(Draws!T242+Draws!AF242)</f>
        <v>0</v>
      </c>
      <c r="U263" s="18" t="n">
        <f aca="false">T263-(Draws!U242+Draws!AG242)</f>
        <v>0</v>
      </c>
      <c r="V263" s="18" t="n">
        <f aca="false">U263-(Draws!V242+Draws!AH242)</f>
        <v>0</v>
      </c>
      <c r="W263" s="18" t="n">
        <f aca="false">V263-(Draws!W242+Draws!AI242)</f>
        <v>0</v>
      </c>
      <c r="X263" s="18" t="n">
        <f aca="false">W263-(Draws!X242+Draws!AJ242)</f>
        <v>0</v>
      </c>
      <c r="Y263" s="18" t="n">
        <f aca="false">X263-(Draws!Y242+Draws!AK242)</f>
        <v>0</v>
      </c>
      <c r="Z263" s="18" t="n">
        <f aca="false">0-(MAX(Draws!N242-Line_cap,0)+MAX(Draws!Z242-Line_cap,0))</f>
        <v>0</v>
      </c>
      <c r="AA263" s="18" t="n">
        <f aca="false">Z263-(MAX(Draws!O242-Line_cap,0)+MAX(Draws!AA242-Line_cap,0))</f>
        <v>0</v>
      </c>
      <c r="AB263" s="18" t="n">
        <f aca="false">AA263-(MAX(Draws!P242-Line_cap,0)+MAX(Draws!AB242-Line_cap,0))</f>
        <v>0</v>
      </c>
      <c r="AC263" s="18" t="n">
        <f aca="false">AB263-(MAX(Draws!Q242-Line_cap,0)+MAX(Draws!AC242-Line_cap,0))</f>
        <v>0</v>
      </c>
      <c r="AD263" s="18" t="n">
        <f aca="false">AC263-(MAX(Draws!R242-Line_cap,0)+MAX(Draws!AD242-Line_cap,0))</f>
        <v>0</v>
      </c>
      <c r="AE263" s="18" t="n">
        <f aca="false">AD263-(MAX(Draws!S242-Line_cap,0)+MAX(Draws!AE242-Line_cap,0))</f>
        <v>0</v>
      </c>
      <c r="AF263" s="18" t="n">
        <f aca="false">AE263-(MAX(Draws!T242-Line_cap,0)+MAX(Draws!AF242-Line_cap,0))</f>
        <v>0</v>
      </c>
      <c r="AG263" s="18" t="n">
        <f aca="false">AF263-(MAX(Draws!U242-Line_cap,0)+MAX(Draws!AG242-Line_cap,0))</f>
        <v>0</v>
      </c>
      <c r="AH263" s="18" t="n">
        <f aca="false">AG263-(MAX(Draws!V242-Line_cap,0)+MAX(Draws!AH242-Line_cap,0))</f>
        <v>0</v>
      </c>
      <c r="AI263" s="18" t="n">
        <f aca="false">AH263-(MAX(Draws!W242-Line_cap,0)+MAX(Draws!AI242-Line_cap,0))</f>
        <v>0</v>
      </c>
      <c r="AJ263" s="18" t="n">
        <f aca="false">AI263-(MAX(Draws!X242-Line_cap,0)+MAX(Draws!AJ242-Line_cap,0))</f>
        <v>0</v>
      </c>
      <c r="AK263" s="18" t="n">
        <f aca="false">AJ263-(MAX(Draws!Y242-Line_cap,0)+MAX(Draws!AK242-Line_cap,0))</f>
        <v>0</v>
      </c>
      <c r="AL263" s="18" t="n">
        <f aca="false">SUMPRODUCT(MIN($B$22:$M$22+B263:M263+N263:Y263))</f>
        <v>396.314781267455</v>
      </c>
      <c r="AM263" s="18" t="n">
        <f aca="false">SUMPRODUCT(MIN($B$22:$M$22+B263:M263))</f>
        <v>396.314781267455</v>
      </c>
      <c r="AN263" s="18" t="n">
        <f aca="false">SUMPRODUCT(MIN($B$22:$M$22+N263:Y263))</f>
        <v>481.950382357786</v>
      </c>
      <c r="AO263" s="18" t="n">
        <f aca="false">SUMPRODUCT(MIN($B$22:$M$22+B263:M263+Z263:AK263))</f>
        <v>396.314781267455</v>
      </c>
      <c r="AP263" s="18" t="n">
        <f aca="false">SUMPRODUCT(MIN($B$23:$M$23+B263:M263+N263:Y263))</f>
        <v>444.080526768239</v>
      </c>
      <c r="AQ263" s="18" t="n">
        <f aca="false">SUMPRODUCT(MIN($B$23:$M$23+B263:M263+Z263:AK263))</f>
        <v>444.080526768239</v>
      </c>
      <c r="AR263" s="13" t="n">
        <f aca="false">IF(Y263&lt;0,1,0)</f>
        <v>0</v>
      </c>
    </row>
    <row r="264" customFormat="false" ht="15" hidden="false" customHeight="false" outlineLevel="0" collapsed="false">
      <c r="A264" s="13" t="n">
        <v>239</v>
      </c>
      <c r="B264" s="18" t="n">
        <f aca="false">Shock_sd*Draws!B243</f>
        <v>60.7134765411912</v>
      </c>
      <c r="C264" s="18" t="n">
        <f aca="false">Persist_a*B264+Shock_sd*Draws!C243</f>
        <v>-54.0961266024709</v>
      </c>
      <c r="D264" s="18" t="n">
        <f aca="false">Persist_a*C264+Shock_sd*Draws!D243</f>
        <v>-68.0001641708039</v>
      </c>
      <c r="E264" s="18" t="n">
        <f aca="false">Persist_a*D264+Shock_sd*Draws!E243</f>
        <v>-89.8343008155178</v>
      </c>
      <c r="F264" s="18" t="n">
        <f aca="false">Persist_a*E264+Shock_sd*Draws!F243</f>
        <v>-90.6494571208803</v>
      </c>
      <c r="G264" s="18" t="n">
        <f aca="false">Persist_a*F264+Shock_sd*Draws!G243</f>
        <v>-58.3249307894293</v>
      </c>
      <c r="H264" s="18" t="n">
        <f aca="false">Persist_a*G264+Shock_sd*Draws!H243</f>
        <v>-13.829677301839</v>
      </c>
      <c r="I264" s="18" t="n">
        <f aca="false">Persist_a*H264+Shock_sd*Draws!I243</f>
        <v>-22.3972877236443</v>
      </c>
      <c r="J264" s="18" t="n">
        <f aca="false">Persist_a*I264+Shock_sd*Draws!J243</f>
        <v>-59.7712538843514</v>
      </c>
      <c r="K264" s="18" t="n">
        <f aca="false">Persist_a*J264+Shock_sd*Draws!K243</f>
        <v>-63.0967349144038</v>
      </c>
      <c r="L264" s="18" t="n">
        <f aca="false">Persist_a*K264+Shock_sd*Draws!L243</f>
        <v>-120.443237938644</v>
      </c>
      <c r="M264" s="18" t="n">
        <f aca="false">Persist_a*L264+Shock_sd*Draws!M243</f>
        <v>-48.3572509434779</v>
      </c>
      <c r="N264" s="18" t="n">
        <f aca="false">0-(Draws!N243+Draws!Z243)</f>
        <v>0</v>
      </c>
      <c r="O264" s="18" t="n">
        <f aca="false">N264-(Draws!O243+Draws!AA243)</f>
        <v>0</v>
      </c>
      <c r="P264" s="18" t="n">
        <f aca="false">O264-(Draws!P243+Draws!AB243)</f>
        <v>0</v>
      </c>
      <c r="Q264" s="18" t="n">
        <f aca="false">P264-(Draws!Q243+Draws!AC243)</f>
        <v>0</v>
      </c>
      <c r="R264" s="18" t="n">
        <f aca="false">Q264-(Draws!R243+Draws!AD243)</f>
        <v>0</v>
      </c>
      <c r="S264" s="18" t="n">
        <f aca="false">R264-(Draws!S243+Draws!AE243)</f>
        <v>0</v>
      </c>
      <c r="T264" s="18" t="n">
        <f aca="false">S264-(Draws!T243+Draws!AF243)</f>
        <v>0</v>
      </c>
      <c r="U264" s="18" t="n">
        <f aca="false">T264-(Draws!U243+Draws!AG243)</f>
        <v>0</v>
      </c>
      <c r="V264" s="18" t="n">
        <f aca="false">U264-(Draws!V243+Draws!AH243)</f>
        <v>0</v>
      </c>
      <c r="W264" s="18" t="n">
        <f aca="false">V264-(Draws!W243+Draws!AI243)</f>
        <v>0</v>
      </c>
      <c r="X264" s="18" t="n">
        <f aca="false">W264-(Draws!X243+Draws!AJ243)</f>
        <v>0</v>
      </c>
      <c r="Y264" s="18" t="n">
        <f aca="false">X264-(Draws!Y243+Draws!AK243)</f>
        <v>0</v>
      </c>
      <c r="Z264" s="18" t="n">
        <f aca="false">0-(MAX(Draws!N243-Line_cap,0)+MAX(Draws!Z243-Line_cap,0))</f>
        <v>0</v>
      </c>
      <c r="AA264" s="18" t="n">
        <f aca="false">Z264-(MAX(Draws!O243-Line_cap,0)+MAX(Draws!AA243-Line_cap,0))</f>
        <v>0</v>
      </c>
      <c r="AB264" s="18" t="n">
        <f aca="false">AA264-(MAX(Draws!P243-Line_cap,0)+MAX(Draws!AB243-Line_cap,0))</f>
        <v>0</v>
      </c>
      <c r="AC264" s="18" t="n">
        <f aca="false">AB264-(MAX(Draws!Q243-Line_cap,0)+MAX(Draws!AC243-Line_cap,0))</f>
        <v>0</v>
      </c>
      <c r="AD264" s="18" t="n">
        <f aca="false">AC264-(MAX(Draws!R243-Line_cap,0)+MAX(Draws!AD243-Line_cap,0))</f>
        <v>0</v>
      </c>
      <c r="AE264" s="18" t="n">
        <f aca="false">AD264-(MAX(Draws!S243-Line_cap,0)+MAX(Draws!AE243-Line_cap,0))</f>
        <v>0</v>
      </c>
      <c r="AF264" s="18" t="n">
        <f aca="false">AE264-(MAX(Draws!T243-Line_cap,0)+MAX(Draws!AF243-Line_cap,0))</f>
        <v>0</v>
      </c>
      <c r="AG264" s="18" t="n">
        <f aca="false">AF264-(MAX(Draws!U243-Line_cap,0)+MAX(Draws!AG243-Line_cap,0))</f>
        <v>0</v>
      </c>
      <c r="AH264" s="18" t="n">
        <f aca="false">AG264-(MAX(Draws!V243-Line_cap,0)+MAX(Draws!AH243-Line_cap,0))</f>
        <v>0</v>
      </c>
      <c r="AI264" s="18" t="n">
        <f aca="false">AH264-(MAX(Draws!W243-Line_cap,0)+MAX(Draws!AI243-Line_cap,0))</f>
        <v>0</v>
      </c>
      <c r="AJ264" s="18" t="n">
        <f aca="false">AI264-(MAX(Draws!X243-Line_cap,0)+MAX(Draws!AJ243-Line_cap,0))</f>
        <v>0</v>
      </c>
      <c r="AK264" s="18" t="n">
        <f aca="false">AJ264-(MAX(Draws!Y243-Line_cap,0)+MAX(Draws!AK243-Line_cap,0))</f>
        <v>0</v>
      </c>
      <c r="AL264" s="18" t="n">
        <f aca="false">SUMPRODUCT(MIN($B$22:$M$22+B264:M264+N264:Y264))</f>
        <v>381.484709625737</v>
      </c>
      <c r="AM264" s="18" t="n">
        <f aca="false">SUMPRODUCT(MIN($B$22:$M$22+B264:M264))</f>
        <v>381.484709625737</v>
      </c>
      <c r="AN264" s="18" t="n">
        <f aca="false">SUMPRODUCT(MIN($B$22:$M$22+N264:Y264))</f>
        <v>481.950382357786</v>
      </c>
      <c r="AO264" s="18" t="n">
        <f aca="false">SUMPRODUCT(MIN($B$22:$M$22+B264:M264+Z264:AK264))</f>
        <v>381.484709625737</v>
      </c>
      <c r="AP264" s="18" t="n">
        <f aca="false">SUMPRODUCT(MIN($B$23:$M$23+B264:M264+N264:Y264))</f>
        <v>428.357838439282</v>
      </c>
      <c r="AQ264" s="18" t="n">
        <f aca="false">SUMPRODUCT(MIN($B$23:$M$23+B264:M264+Z264:AK264))</f>
        <v>428.357838439282</v>
      </c>
      <c r="AR264" s="13" t="n">
        <f aca="false">IF(Y264&lt;0,1,0)</f>
        <v>0</v>
      </c>
    </row>
    <row r="265" customFormat="false" ht="15" hidden="false" customHeight="false" outlineLevel="0" collapsed="false">
      <c r="A265" s="13" t="n">
        <v>240</v>
      </c>
      <c r="B265" s="18" t="n">
        <f aca="false">Shock_sd*Draws!B244</f>
        <v>41.3292256260723</v>
      </c>
      <c r="C265" s="18" t="n">
        <f aca="false">Persist_a*B265+Shock_sd*Draws!C244</f>
        <v>-11.6665276984034</v>
      </c>
      <c r="D265" s="18" t="n">
        <f aca="false">Persist_a*C265+Shock_sd*Draws!D244</f>
        <v>38.6144145403814</v>
      </c>
      <c r="E265" s="18" t="n">
        <f aca="false">Persist_a*D265+Shock_sd*Draws!E244</f>
        <v>97.9878890856848</v>
      </c>
      <c r="F265" s="18" t="n">
        <f aca="false">Persist_a*E265+Shock_sd*Draws!F244</f>
        <v>106.995756368711</v>
      </c>
      <c r="G265" s="18" t="n">
        <f aca="false">Persist_a*F265+Shock_sd*Draws!G244</f>
        <v>68.4937117832516</v>
      </c>
      <c r="H265" s="18" t="n">
        <f aca="false">Persist_a*G265+Shock_sd*Draws!H244</f>
        <v>45.222443436807</v>
      </c>
      <c r="I265" s="18" t="n">
        <f aca="false">Persist_a*H265+Shock_sd*Draws!I244</f>
        <v>130.984276452048</v>
      </c>
      <c r="J265" s="18" t="n">
        <f aca="false">Persist_a*I265+Shock_sd*Draws!J244</f>
        <v>119.353159632874</v>
      </c>
      <c r="K265" s="18" t="n">
        <f aca="false">Persist_a*J265+Shock_sd*Draws!K244</f>
        <v>19.6889472915135</v>
      </c>
      <c r="L265" s="18" t="n">
        <f aca="false">Persist_a*K265+Shock_sd*Draws!L244</f>
        <v>2.56926130729327</v>
      </c>
      <c r="M265" s="18" t="n">
        <f aca="false">Persist_a*L265+Shock_sd*Draws!M244</f>
        <v>-22.0967181347361</v>
      </c>
      <c r="N265" s="18" t="n">
        <f aca="false">0-(Draws!N244+Draws!Z244)</f>
        <v>0</v>
      </c>
      <c r="O265" s="18" t="n">
        <f aca="false">N265-(Draws!O244+Draws!AA244)</f>
        <v>0</v>
      </c>
      <c r="P265" s="18" t="n">
        <f aca="false">O265-(Draws!P244+Draws!AB244)</f>
        <v>0</v>
      </c>
      <c r="Q265" s="18" t="n">
        <f aca="false">P265-(Draws!Q244+Draws!AC244)</f>
        <v>0</v>
      </c>
      <c r="R265" s="18" t="n">
        <f aca="false">Q265-(Draws!R244+Draws!AD244)</f>
        <v>0</v>
      </c>
      <c r="S265" s="18" t="n">
        <f aca="false">R265-(Draws!S244+Draws!AE244)</f>
        <v>0</v>
      </c>
      <c r="T265" s="18" t="n">
        <f aca="false">S265-(Draws!T244+Draws!AF244)</f>
        <v>0</v>
      </c>
      <c r="U265" s="18" t="n">
        <f aca="false">T265-(Draws!U244+Draws!AG244)</f>
        <v>0</v>
      </c>
      <c r="V265" s="18" t="n">
        <f aca="false">U265-(Draws!V244+Draws!AH244)</f>
        <v>0</v>
      </c>
      <c r="W265" s="18" t="n">
        <f aca="false">V265-(Draws!W244+Draws!AI244)</f>
        <v>0</v>
      </c>
      <c r="X265" s="18" t="n">
        <f aca="false">W265-(Draws!X244+Draws!AJ244)</f>
        <v>0</v>
      </c>
      <c r="Y265" s="18" t="n">
        <f aca="false">X265-(Draws!Y244+Draws!AK244)</f>
        <v>0</v>
      </c>
      <c r="Z265" s="18" t="n">
        <f aca="false">0-(MAX(Draws!N244-Line_cap,0)+MAX(Draws!Z244-Line_cap,0))</f>
        <v>0</v>
      </c>
      <c r="AA265" s="18" t="n">
        <f aca="false">Z265-(MAX(Draws!O244-Line_cap,0)+MAX(Draws!AA244-Line_cap,0))</f>
        <v>0</v>
      </c>
      <c r="AB265" s="18" t="n">
        <f aca="false">AA265-(MAX(Draws!P244-Line_cap,0)+MAX(Draws!AB244-Line_cap,0))</f>
        <v>0</v>
      </c>
      <c r="AC265" s="18" t="n">
        <f aca="false">AB265-(MAX(Draws!Q244-Line_cap,0)+MAX(Draws!AC244-Line_cap,0))</f>
        <v>0</v>
      </c>
      <c r="AD265" s="18" t="n">
        <f aca="false">AC265-(MAX(Draws!R244-Line_cap,0)+MAX(Draws!AD244-Line_cap,0))</f>
        <v>0</v>
      </c>
      <c r="AE265" s="18" t="n">
        <f aca="false">AD265-(MAX(Draws!S244-Line_cap,0)+MAX(Draws!AE244-Line_cap,0))</f>
        <v>0</v>
      </c>
      <c r="AF265" s="18" t="n">
        <f aca="false">AE265-(MAX(Draws!T244-Line_cap,0)+MAX(Draws!AF244-Line_cap,0))</f>
        <v>0</v>
      </c>
      <c r="AG265" s="18" t="n">
        <f aca="false">AF265-(MAX(Draws!U244-Line_cap,0)+MAX(Draws!AG244-Line_cap,0))</f>
        <v>0</v>
      </c>
      <c r="AH265" s="18" t="n">
        <f aca="false">AG265-(MAX(Draws!V244-Line_cap,0)+MAX(Draws!AH244-Line_cap,0))</f>
        <v>0</v>
      </c>
      <c r="AI265" s="18" t="n">
        <f aca="false">AH265-(MAX(Draws!W244-Line_cap,0)+MAX(Draws!AI244-Line_cap,0))</f>
        <v>0</v>
      </c>
      <c r="AJ265" s="18" t="n">
        <f aca="false">AI265-(MAX(Draws!X244-Line_cap,0)+MAX(Draws!AJ244-Line_cap,0))</f>
        <v>0</v>
      </c>
      <c r="AK265" s="18" t="n">
        <f aca="false">AJ265-(MAX(Draws!Y244-Line_cap,0)+MAX(Draws!AK244-Line_cap,0))</f>
        <v>0</v>
      </c>
      <c r="AL265" s="18" t="n">
        <f aca="false">SUMPRODUCT(MIN($B$22:$M$22+B265:M265+N265:Y265))</f>
        <v>488.327329542224</v>
      </c>
      <c r="AM265" s="18" t="n">
        <f aca="false">SUMPRODUCT(MIN($B$22:$M$22+B265:M265))</f>
        <v>488.327329542224</v>
      </c>
      <c r="AN265" s="18" t="n">
        <f aca="false">SUMPRODUCT(MIN($B$22:$M$22+N265:Y265))</f>
        <v>481.950382357786</v>
      </c>
      <c r="AO265" s="18" t="n">
        <f aca="false">SUMPRODUCT(MIN($B$22:$M$22+B265:M265+Z265:AK265))</f>
        <v>488.327329542224</v>
      </c>
      <c r="AP265" s="18" t="n">
        <f aca="false">SUMPRODUCT(MIN($B$23:$M$23+B265:M265+N265:Y265))</f>
        <v>533.453210624844</v>
      </c>
      <c r="AQ265" s="18" t="n">
        <f aca="false">SUMPRODUCT(MIN($B$23:$M$23+B265:M265+Z265:AK265))</f>
        <v>533.453210624844</v>
      </c>
      <c r="AR265" s="13" t="n">
        <f aca="false">IF(Y265&lt;0,1,0)</f>
        <v>0</v>
      </c>
    </row>
    <row r="266" customFormat="false" ht="15" hidden="false" customHeight="false" outlineLevel="0" collapsed="false">
      <c r="A266" s="13" t="n">
        <v>241</v>
      </c>
      <c r="B266" s="18" t="n">
        <f aca="false">Shock_sd*Draws!B245</f>
        <v>20.5592662376279</v>
      </c>
      <c r="C266" s="18" t="n">
        <f aca="false">Persist_a*B266+Shock_sd*Draws!C245</f>
        <v>30.6947628825212</v>
      </c>
      <c r="D266" s="18" t="n">
        <f aca="false">Persist_a*C266+Shock_sd*Draws!D245</f>
        <v>4.70226990408596</v>
      </c>
      <c r="E266" s="18" t="n">
        <f aca="false">Persist_a*D266+Shock_sd*Draws!E245</f>
        <v>-97.8785399885066</v>
      </c>
      <c r="F266" s="18" t="n">
        <f aca="false">Persist_a*E266+Shock_sd*Draws!F245</f>
        <v>-107.335847020542</v>
      </c>
      <c r="G266" s="18" t="n">
        <f aca="false">Persist_a*F266+Shock_sd*Draws!G245</f>
        <v>-65.2892873390271</v>
      </c>
      <c r="H266" s="18" t="n">
        <f aca="false">Persist_a*G266+Shock_sd*Draws!H245</f>
        <v>-6.90637685519739</v>
      </c>
      <c r="I266" s="18" t="n">
        <f aca="false">Persist_a*H266+Shock_sd*Draws!I245</f>
        <v>-29.2829710691645</v>
      </c>
      <c r="J266" s="18" t="n">
        <f aca="false">Persist_a*I266+Shock_sd*Draws!J245</f>
        <v>-8.0481451366474</v>
      </c>
      <c r="K266" s="18" t="n">
        <f aca="false">Persist_a*J266+Shock_sd*Draws!K245</f>
        <v>-73.1626201252813</v>
      </c>
      <c r="L266" s="18" t="n">
        <f aca="false">Persist_a*K266+Shock_sd*Draws!L245</f>
        <v>36.9044206179992</v>
      </c>
      <c r="M266" s="18" t="n">
        <f aca="false">Persist_a*L266+Shock_sd*Draws!M245</f>
        <v>98.7153209625188</v>
      </c>
      <c r="N266" s="18" t="n">
        <f aca="false">0-(Draws!N245+Draws!Z245)</f>
        <v>0</v>
      </c>
      <c r="O266" s="18" t="n">
        <f aca="false">N266-(Draws!O245+Draws!AA245)</f>
        <v>0</v>
      </c>
      <c r="P266" s="18" t="n">
        <f aca="false">O266-(Draws!P245+Draws!AB245)</f>
        <v>0</v>
      </c>
      <c r="Q266" s="18" t="n">
        <f aca="false">P266-(Draws!Q245+Draws!AC245)</f>
        <v>0</v>
      </c>
      <c r="R266" s="18" t="n">
        <f aca="false">Q266-(Draws!R245+Draws!AD245)</f>
        <v>0</v>
      </c>
      <c r="S266" s="18" t="n">
        <f aca="false">R266-(Draws!S245+Draws!AE245)</f>
        <v>0</v>
      </c>
      <c r="T266" s="18" t="n">
        <f aca="false">S266-(Draws!T245+Draws!AF245)</f>
        <v>0</v>
      </c>
      <c r="U266" s="18" t="n">
        <f aca="false">T266-(Draws!U245+Draws!AG245)</f>
        <v>0</v>
      </c>
      <c r="V266" s="18" t="n">
        <f aca="false">U266-(Draws!V245+Draws!AH245)</f>
        <v>0</v>
      </c>
      <c r="W266" s="18" t="n">
        <f aca="false">V266-(Draws!W245+Draws!AI245)</f>
        <v>0</v>
      </c>
      <c r="X266" s="18" t="n">
        <f aca="false">W266-(Draws!X245+Draws!AJ245)</f>
        <v>0</v>
      </c>
      <c r="Y266" s="18" t="n">
        <f aca="false">X266-(Draws!Y245+Draws!AK245)</f>
        <v>0</v>
      </c>
      <c r="Z266" s="18" t="n">
        <f aca="false">0-(MAX(Draws!N245-Line_cap,0)+MAX(Draws!Z245-Line_cap,0))</f>
        <v>0</v>
      </c>
      <c r="AA266" s="18" t="n">
        <f aca="false">Z266-(MAX(Draws!O245-Line_cap,0)+MAX(Draws!AA245-Line_cap,0))</f>
        <v>0</v>
      </c>
      <c r="AB266" s="18" t="n">
        <f aca="false">AA266-(MAX(Draws!P245-Line_cap,0)+MAX(Draws!AB245-Line_cap,0))</f>
        <v>0</v>
      </c>
      <c r="AC266" s="18" t="n">
        <f aca="false">AB266-(MAX(Draws!Q245-Line_cap,0)+MAX(Draws!AC245-Line_cap,0))</f>
        <v>0</v>
      </c>
      <c r="AD266" s="18" t="n">
        <f aca="false">AC266-(MAX(Draws!R245-Line_cap,0)+MAX(Draws!AD245-Line_cap,0))</f>
        <v>0</v>
      </c>
      <c r="AE266" s="18" t="n">
        <f aca="false">AD266-(MAX(Draws!S245-Line_cap,0)+MAX(Draws!AE245-Line_cap,0))</f>
        <v>0</v>
      </c>
      <c r="AF266" s="18" t="n">
        <f aca="false">AE266-(MAX(Draws!T245-Line_cap,0)+MAX(Draws!AF245-Line_cap,0))</f>
        <v>0</v>
      </c>
      <c r="AG266" s="18" t="n">
        <f aca="false">AF266-(MAX(Draws!U245-Line_cap,0)+MAX(Draws!AG245-Line_cap,0))</f>
        <v>0</v>
      </c>
      <c r="AH266" s="18" t="n">
        <f aca="false">AG266-(MAX(Draws!V245-Line_cap,0)+MAX(Draws!AH245-Line_cap,0))</f>
        <v>0</v>
      </c>
      <c r="AI266" s="18" t="n">
        <f aca="false">AH266-(MAX(Draws!W245-Line_cap,0)+MAX(Draws!AI245-Line_cap,0))</f>
        <v>0</v>
      </c>
      <c r="AJ266" s="18" t="n">
        <f aca="false">AI266-(MAX(Draws!X245-Line_cap,0)+MAX(Draws!AJ245-Line_cap,0))</f>
        <v>0</v>
      </c>
      <c r="AK266" s="18" t="n">
        <f aca="false">AJ266-(MAX(Draws!Y245-Line_cap,0)+MAX(Draws!AK245-Line_cap,0))</f>
        <v>0</v>
      </c>
      <c r="AL266" s="18" t="n">
        <f aca="false">SUMPRODUCT(MIN($B$22:$M$22+B266:M266+N266:Y266))</f>
        <v>381.161334127148</v>
      </c>
      <c r="AM266" s="18" t="n">
        <f aca="false">SUMPRODUCT(MIN($B$22:$M$22+B266:M266))</f>
        <v>381.161334127148</v>
      </c>
      <c r="AN266" s="18" t="n">
        <f aca="false">SUMPRODUCT(MIN($B$22:$M$22+N266:Y266))</f>
        <v>481.950382357786</v>
      </c>
      <c r="AO266" s="18" t="n">
        <f aca="false">SUMPRODUCT(MIN($B$22:$M$22+B266:M266+Z266:AK266))</f>
        <v>381.161334127148</v>
      </c>
      <c r="AP266" s="18" t="n">
        <f aca="false">SUMPRODUCT(MIN($B$23:$M$23+B266:M266+N266:Y266))</f>
        <v>426.266067980313</v>
      </c>
      <c r="AQ266" s="18" t="n">
        <f aca="false">SUMPRODUCT(MIN($B$23:$M$23+B266:M266+Z266:AK266))</f>
        <v>426.266067980313</v>
      </c>
      <c r="AR266" s="13" t="n">
        <f aca="false">IF(Y266&lt;0,1,0)</f>
        <v>0</v>
      </c>
    </row>
    <row r="267" customFormat="false" ht="15" hidden="false" customHeight="false" outlineLevel="0" collapsed="false">
      <c r="A267" s="13" t="n">
        <v>242</v>
      </c>
      <c r="B267" s="18" t="n">
        <f aca="false">Shock_sd*Draws!B246</f>
        <v>74.7736617809009</v>
      </c>
      <c r="C267" s="18" t="n">
        <f aca="false">Persist_a*B267+Shock_sd*Draws!C246</f>
        <v>-13.2694218658066</v>
      </c>
      <c r="D267" s="18" t="n">
        <f aca="false">Persist_a*C267+Shock_sd*Draws!D246</f>
        <v>-40.1994246926254</v>
      </c>
      <c r="E267" s="18" t="n">
        <f aca="false">Persist_a*D267+Shock_sd*Draws!E246</f>
        <v>-33.131683240092</v>
      </c>
      <c r="F267" s="18" t="n">
        <f aca="false">Persist_a*E267+Shock_sd*Draws!F246</f>
        <v>-22.714213196506</v>
      </c>
      <c r="G267" s="18" t="n">
        <f aca="false">Persist_a*F267+Shock_sd*Draws!G246</f>
        <v>-39.3382713766245</v>
      </c>
      <c r="H267" s="18" t="n">
        <f aca="false">Persist_a*G267+Shock_sd*Draws!H246</f>
        <v>50.6624700950401</v>
      </c>
      <c r="I267" s="18" t="n">
        <f aca="false">Persist_a*H267+Shock_sd*Draws!I246</f>
        <v>130.63547545203</v>
      </c>
      <c r="J267" s="18" t="n">
        <f aca="false">Persist_a*I267+Shock_sd*Draws!J246</f>
        <v>48.3503159707296</v>
      </c>
      <c r="K267" s="18" t="n">
        <f aca="false">Persist_a*J267+Shock_sd*Draws!K246</f>
        <v>91.834552565682</v>
      </c>
      <c r="L267" s="18" t="n">
        <f aca="false">Persist_a*K267+Shock_sd*Draws!L246</f>
        <v>75.6142636835122</v>
      </c>
      <c r="M267" s="18" t="n">
        <f aca="false">Persist_a*L267+Shock_sd*Draws!M246</f>
        <v>49.5057831569998</v>
      </c>
      <c r="N267" s="18" t="n">
        <f aca="false">0-(Draws!N246+Draws!Z246)</f>
        <v>0</v>
      </c>
      <c r="O267" s="18" t="n">
        <f aca="false">N267-(Draws!O246+Draws!AA246)</f>
        <v>0</v>
      </c>
      <c r="P267" s="18" t="n">
        <f aca="false">O267-(Draws!P246+Draws!AB246)</f>
        <v>0</v>
      </c>
      <c r="Q267" s="18" t="n">
        <f aca="false">P267-(Draws!Q246+Draws!AC246)</f>
        <v>0</v>
      </c>
      <c r="R267" s="18" t="n">
        <f aca="false">Q267-(Draws!R246+Draws!AD246)</f>
        <v>0</v>
      </c>
      <c r="S267" s="18" t="n">
        <f aca="false">R267-(Draws!S246+Draws!AE246)</f>
        <v>0</v>
      </c>
      <c r="T267" s="18" t="n">
        <f aca="false">S267-(Draws!T246+Draws!AF246)</f>
        <v>0</v>
      </c>
      <c r="U267" s="18" t="n">
        <f aca="false">T267-(Draws!U246+Draws!AG246)</f>
        <v>0</v>
      </c>
      <c r="V267" s="18" t="n">
        <f aca="false">U267-(Draws!V246+Draws!AH246)</f>
        <v>0</v>
      </c>
      <c r="W267" s="18" t="n">
        <f aca="false">V267-(Draws!W246+Draws!AI246)</f>
        <v>0</v>
      </c>
      <c r="X267" s="18" t="n">
        <f aca="false">W267-(Draws!X246+Draws!AJ246)</f>
        <v>0</v>
      </c>
      <c r="Y267" s="18" t="n">
        <f aca="false">X267-(Draws!Y246+Draws!AK246)</f>
        <v>0</v>
      </c>
      <c r="Z267" s="18" t="n">
        <f aca="false">0-(MAX(Draws!N246-Line_cap,0)+MAX(Draws!Z246-Line_cap,0))</f>
        <v>0</v>
      </c>
      <c r="AA267" s="18" t="n">
        <f aca="false">Z267-(MAX(Draws!O246-Line_cap,0)+MAX(Draws!AA246-Line_cap,0))</f>
        <v>0</v>
      </c>
      <c r="AB267" s="18" t="n">
        <f aca="false">AA267-(MAX(Draws!P246-Line_cap,0)+MAX(Draws!AB246-Line_cap,0))</f>
        <v>0</v>
      </c>
      <c r="AC267" s="18" t="n">
        <f aca="false">AB267-(MAX(Draws!Q246-Line_cap,0)+MAX(Draws!AC246-Line_cap,0))</f>
        <v>0</v>
      </c>
      <c r="AD267" s="18" t="n">
        <f aca="false">AC267-(MAX(Draws!R246-Line_cap,0)+MAX(Draws!AD246-Line_cap,0))</f>
        <v>0</v>
      </c>
      <c r="AE267" s="18" t="n">
        <f aca="false">AD267-(MAX(Draws!S246-Line_cap,0)+MAX(Draws!AE246-Line_cap,0))</f>
        <v>0</v>
      </c>
      <c r="AF267" s="18" t="n">
        <f aca="false">AE267-(MAX(Draws!T246-Line_cap,0)+MAX(Draws!AF246-Line_cap,0))</f>
        <v>0</v>
      </c>
      <c r="AG267" s="18" t="n">
        <f aca="false">AF267-(MAX(Draws!U246-Line_cap,0)+MAX(Draws!AG246-Line_cap,0))</f>
        <v>0</v>
      </c>
      <c r="AH267" s="18" t="n">
        <f aca="false">AG267-(MAX(Draws!V246-Line_cap,0)+MAX(Draws!AH246-Line_cap,0))</f>
        <v>0</v>
      </c>
      <c r="AI267" s="18" t="n">
        <f aca="false">AH267-(MAX(Draws!W246-Line_cap,0)+MAX(Draws!AI246-Line_cap,0))</f>
        <v>0</v>
      </c>
      <c r="AJ267" s="18" t="n">
        <f aca="false">AI267-(MAX(Draws!X246-Line_cap,0)+MAX(Draws!AJ246-Line_cap,0))</f>
        <v>0</v>
      </c>
      <c r="AK267" s="18" t="n">
        <f aca="false">AJ267-(MAX(Draws!Y246-Line_cap,0)+MAX(Draws!AK246-Line_cap,0))</f>
        <v>0</v>
      </c>
      <c r="AL267" s="18" t="n">
        <f aca="false">SUMPRODUCT(MIN($B$22:$M$22+B267:M267+N267:Y267))</f>
        <v>443.869900261741</v>
      </c>
      <c r="AM267" s="18" t="n">
        <f aca="false">SUMPRODUCT(MIN($B$22:$M$22+B267:M267))</f>
        <v>443.869900261741</v>
      </c>
      <c r="AN267" s="18" t="n">
        <f aca="false">SUMPRODUCT(MIN($B$22:$M$22+N267:Y267))</f>
        <v>481.950382357786</v>
      </c>
      <c r="AO267" s="18" t="n">
        <f aca="false">SUMPRODUCT(MIN($B$22:$M$22+B267:M267+Z267:AK267))</f>
        <v>443.869900261741</v>
      </c>
      <c r="AP267" s="18" t="n">
        <f aca="false">SUMPRODUCT(MIN($B$23:$M$23+B267:M267+N267:Y267))</f>
        <v>491.635645762525</v>
      </c>
      <c r="AQ267" s="18" t="n">
        <f aca="false">SUMPRODUCT(MIN($B$23:$M$23+B267:M267+Z267:AK267))</f>
        <v>491.635645762525</v>
      </c>
      <c r="AR267" s="13" t="n">
        <f aca="false">IF(Y267&lt;0,1,0)</f>
        <v>0</v>
      </c>
    </row>
    <row r="268" customFormat="false" ht="15" hidden="false" customHeight="false" outlineLevel="0" collapsed="false">
      <c r="A268" s="13" t="n">
        <v>243</v>
      </c>
      <c r="B268" s="18" t="n">
        <f aca="false">Shock_sd*Draws!B247</f>
        <v>15.5571399091099</v>
      </c>
      <c r="C268" s="18" t="n">
        <f aca="false">Persist_a*B268+Shock_sd*Draws!C247</f>
        <v>27.0188854746046</v>
      </c>
      <c r="D268" s="18" t="n">
        <f aca="false">Persist_a*C268+Shock_sd*Draws!D247</f>
        <v>17.2294206276987</v>
      </c>
      <c r="E268" s="18" t="n">
        <f aca="false">Persist_a*D268+Shock_sd*Draws!E247</f>
        <v>-40.6921213147314</v>
      </c>
      <c r="F268" s="18" t="n">
        <f aca="false">Persist_a*E268+Shock_sd*Draws!F247</f>
        <v>-0.0740364354085017</v>
      </c>
      <c r="G268" s="18" t="n">
        <f aca="false">Persist_a*F268+Shock_sd*Draws!G247</f>
        <v>18.6076992376748</v>
      </c>
      <c r="H268" s="18" t="n">
        <f aca="false">Persist_a*G268+Shock_sd*Draws!H247</f>
        <v>-57.4029965144451</v>
      </c>
      <c r="I268" s="18" t="n">
        <f aca="false">Persist_a*H268+Shock_sd*Draws!I247</f>
        <v>-20.3852726130141</v>
      </c>
      <c r="J268" s="18" t="n">
        <f aca="false">Persist_a*I268+Shock_sd*Draws!J247</f>
        <v>28.7710331521541</v>
      </c>
      <c r="K268" s="18" t="n">
        <f aca="false">Persist_a*J268+Shock_sd*Draws!K247</f>
        <v>-55.2287264376065</v>
      </c>
      <c r="L268" s="18" t="n">
        <f aca="false">Persist_a*K268+Shock_sd*Draws!L247</f>
        <v>-54.1960368959592</v>
      </c>
      <c r="M268" s="18" t="n">
        <f aca="false">Persist_a*L268+Shock_sd*Draws!M247</f>
        <v>-24.0269924148658</v>
      </c>
      <c r="N268" s="18" t="n">
        <f aca="false">0-(Draws!N247+Draws!Z247)</f>
        <v>0</v>
      </c>
      <c r="O268" s="18" t="n">
        <f aca="false">N268-(Draws!O247+Draws!AA247)</f>
        <v>0</v>
      </c>
      <c r="P268" s="18" t="n">
        <f aca="false">O268-(Draws!P247+Draws!AB247)</f>
        <v>0</v>
      </c>
      <c r="Q268" s="18" t="n">
        <f aca="false">P268-(Draws!Q247+Draws!AC247)</f>
        <v>0</v>
      </c>
      <c r="R268" s="18" t="n">
        <f aca="false">Q268-(Draws!R247+Draws!AD247)</f>
        <v>0</v>
      </c>
      <c r="S268" s="18" t="n">
        <f aca="false">R268-(Draws!S247+Draws!AE247)</f>
        <v>0</v>
      </c>
      <c r="T268" s="18" t="n">
        <f aca="false">S268-(Draws!T247+Draws!AF247)</f>
        <v>0</v>
      </c>
      <c r="U268" s="18" t="n">
        <f aca="false">T268-(Draws!U247+Draws!AG247)</f>
        <v>0</v>
      </c>
      <c r="V268" s="18" t="n">
        <f aca="false">U268-(Draws!V247+Draws!AH247)</f>
        <v>0</v>
      </c>
      <c r="W268" s="18" t="n">
        <f aca="false">V268-(Draws!W247+Draws!AI247)</f>
        <v>0</v>
      </c>
      <c r="X268" s="18" t="n">
        <f aca="false">W268-(Draws!X247+Draws!AJ247)</f>
        <v>0</v>
      </c>
      <c r="Y268" s="18" t="n">
        <f aca="false">X268-(Draws!Y247+Draws!AK247)</f>
        <v>0</v>
      </c>
      <c r="Z268" s="18" t="n">
        <f aca="false">0-(MAX(Draws!N247-Line_cap,0)+MAX(Draws!Z247-Line_cap,0))</f>
        <v>0</v>
      </c>
      <c r="AA268" s="18" t="n">
        <f aca="false">Z268-(MAX(Draws!O247-Line_cap,0)+MAX(Draws!AA247-Line_cap,0))</f>
        <v>0</v>
      </c>
      <c r="AB268" s="18" t="n">
        <f aca="false">AA268-(MAX(Draws!P247-Line_cap,0)+MAX(Draws!AB247-Line_cap,0))</f>
        <v>0</v>
      </c>
      <c r="AC268" s="18" t="n">
        <f aca="false">AB268-(MAX(Draws!Q247-Line_cap,0)+MAX(Draws!AC247-Line_cap,0))</f>
        <v>0</v>
      </c>
      <c r="AD268" s="18" t="n">
        <f aca="false">AC268-(MAX(Draws!R247-Line_cap,0)+MAX(Draws!AD247-Line_cap,0))</f>
        <v>0</v>
      </c>
      <c r="AE268" s="18" t="n">
        <f aca="false">AD268-(MAX(Draws!S247-Line_cap,0)+MAX(Draws!AE247-Line_cap,0))</f>
        <v>0</v>
      </c>
      <c r="AF268" s="18" t="n">
        <f aca="false">AE268-(MAX(Draws!T247-Line_cap,0)+MAX(Draws!AF247-Line_cap,0))</f>
        <v>0</v>
      </c>
      <c r="AG268" s="18" t="n">
        <f aca="false">AF268-(MAX(Draws!U247-Line_cap,0)+MAX(Draws!AG247-Line_cap,0))</f>
        <v>0</v>
      </c>
      <c r="AH268" s="18" t="n">
        <f aca="false">AG268-(MAX(Draws!V247-Line_cap,0)+MAX(Draws!AH247-Line_cap,0))</f>
        <v>0</v>
      </c>
      <c r="AI268" s="18" t="n">
        <f aca="false">AH268-(MAX(Draws!W247-Line_cap,0)+MAX(Draws!AI247-Line_cap,0))</f>
        <v>0</v>
      </c>
      <c r="AJ268" s="18" t="n">
        <f aca="false">AI268-(MAX(Draws!X247-Line_cap,0)+MAX(Draws!AJ247-Line_cap,0))</f>
        <v>0</v>
      </c>
      <c r="AK268" s="18" t="n">
        <f aca="false">AJ268-(MAX(Draws!Y247-Line_cap,0)+MAX(Draws!AK247-Line_cap,0))</f>
        <v>0</v>
      </c>
      <c r="AL268" s="18" t="n">
        <f aca="false">SUMPRODUCT(MIN($B$22:$M$22+B268:M268+N268:Y268))</f>
        <v>424.547385843341</v>
      </c>
      <c r="AM268" s="18" t="n">
        <f aca="false">SUMPRODUCT(MIN($B$22:$M$22+B268:M268))</f>
        <v>424.547385843341</v>
      </c>
      <c r="AN268" s="18" t="n">
        <f aca="false">SUMPRODUCT(MIN($B$22:$M$22+N268:Y268))</f>
        <v>481.950382357786</v>
      </c>
      <c r="AO268" s="18" t="n">
        <f aca="false">SUMPRODUCT(MIN($B$22:$M$22+B268:M268+Z268:AK268))</f>
        <v>424.547385843341</v>
      </c>
      <c r="AP268" s="18" t="n">
        <f aca="false">SUMPRODUCT(MIN($B$23:$M$23+B268:M268+N268:Y268))</f>
        <v>473.726028706441</v>
      </c>
      <c r="AQ268" s="18" t="n">
        <f aca="false">SUMPRODUCT(MIN($B$23:$M$23+B268:M268+Z268:AK268))</f>
        <v>473.726028706441</v>
      </c>
      <c r="AR268" s="13" t="n">
        <f aca="false">IF(Y268&lt;0,1,0)</f>
        <v>0</v>
      </c>
    </row>
    <row r="269" customFormat="false" ht="15" hidden="false" customHeight="false" outlineLevel="0" collapsed="false">
      <c r="A269" s="13" t="n">
        <v>244</v>
      </c>
      <c r="B269" s="18" t="n">
        <f aca="false">Shock_sd*Draws!B248</f>
        <v>-41.6238622598601</v>
      </c>
      <c r="C269" s="18" t="n">
        <f aca="false">Persist_a*B269+Shock_sd*Draws!C248</f>
        <v>73.6319392560701</v>
      </c>
      <c r="D269" s="18" t="n">
        <f aca="false">Persist_a*C269+Shock_sd*Draws!D248</f>
        <v>87.1253286150023</v>
      </c>
      <c r="E269" s="18" t="n">
        <f aca="false">Persist_a*D269+Shock_sd*Draws!E248</f>
        <v>31.9044446881157</v>
      </c>
      <c r="F269" s="18" t="n">
        <f aca="false">Persist_a*E269+Shock_sd*Draws!F248</f>
        <v>16.5874428796441</v>
      </c>
      <c r="G269" s="18" t="n">
        <f aca="false">Persist_a*F269+Shock_sd*Draws!G248</f>
        <v>-19.7545384420841</v>
      </c>
      <c r="H269" s="18" t="n">
        <f aca="false">Persist_a*G269+Shock_sd*Draws!H248</f>
        <v>-50.6262807378372</v>
      </c>
      <c r="I269" s="18" t="n">
        <f aca="false">Persist_a*H269+Shock_sd*Draws!I248</f>
        <v>-138.651869515307</v>
      </c>
      <c r="J269" s="18" t="n">
        <f aca="false">Persist_a*I269+Shock_sd*Draws!J248</f>
        <v>-81.9155088332743</v>
      </c>
      <c r="K269" s="18" t="n">
        <f aca="false">Persist_a*J269+Shock_sd*Draws!K248</f>
        <v>-25.435453905202</v>
      </c>
      <c r="L269" s="18" t="n">
        <f aca="false">Persist_a*K269+Shock_sd*Draws!L248</f>
        <v>73.046722784084</v>
      </c>
      <c r="M269" s="18" t="n">
        <f aca="false">Persist_a*L269+Shock_sd*Draws!M248</f>
        <v>32.8228553469756</v>
      </c>
      <c r="N269" s="18" t="n">
        <f aca="false">0-(Draws!N248+Draws!Z248)</f>
        <v>0</v>
      </c>
      <c r="O269" s="18" t="n">
        <f aca="false">N269-(Draws!O248+Draws!AA248)</f>
        <v>0</v>
      </c>
      <c r="P269" s="18" t="n">
        <f aca="false">O269-(Draws!P248+Draws!AB248)</f>
        <v>0</v>
      </c>
      <c r="Q269" s="18" t="n">
        <f aca="false">P269-(Draws!Q248+Draws!AC248)</f>
        <v>0</v>
      </c>
      <c r="R269" s="18" t="n">
        <f aca="false">Q269-(Draws!R248+Draws!AD248)</f>
        <v>0</v>
      </c>
      <c r="S269" s="18" t="n">
        <f aca="false">R269-(Draws!S248+Draws!AE248)</f>
        <v>0</v>
      </c>
      <c r="T269" s="18" t="n">
        <f aca="false">S269-(Draws!T248+Draws!AF248)</f>
        <v>0</v>
      </c>
      <c r="U269" s="18" t="n">
        <f aca="false">T269-(Draws!U248+Draws!AG248)</f>
        <v>0</v>
      </c>
      <c r="V269" s="18" t="n">
        <f aca="false">U269-(Draws!V248+Draws!AH248)</f>
        <v>0</v>
      </c>
      <c r="W269" s="18" t="n">
        <f aca="false">V269-(Draws!W248+Draws!AI248)</f>
        <v>0</v>
      </c>
      <c r="X269" s="18" t="n">
        <f aca="false">W269-(Draws!X248+Draws!AJ248)</f>
        <v>0</v>
      </c>
      <c r="Y269" s="18" t="n">
        <f aca="false">X269-(Draws!Y248+Draws!AK248)</f>
        <v>0</v>
      </c>
      <c r="Z269" s="18" t="n">
        <f aca="false">0-(MAX(Draws!N248-Line_cap,0)+MAX(Draws!Z248-Line_cap,0))</f>
        <v>0</v>
      </c>
      <c r="AA269" s="18" t="n">
        <f aca="false">Z269-(MAX(Draws!O248-Line_cap,0)+MAX(Draws!AA248-Line_cap,0))</f>
        <v>0</v>
      </c>
      <c r="AB269" s="18" t="n">
        <f aca="false">AA269-(MAX(Draws!P248-Line_cap,0)+MAX(Draws!AB248-Line_cap,0))</f>
        <v>0</v>
      </c>
      <c r="AC269" s="18" t="n">
        <f aca="false">AB269-(MAX(Draws!Q248-Line_cap,0)+MAX(Draws!AC248-Line_cap,0))</f>
        <v>0</v>
      </c>
      <c r="AD269" s="18" t="n">
        <f aca="false">AC269-(MAX(Draws!R248-Line_cap,0)+MAX(Draws!AD248-Line_cap,0))</f>
        <v>0</v>
      </c>
      <c r="AE269" s="18" t="n">
        <f aca="false">AD269-(MAX(Draws!S248-Line_cap,0)+MAX(Draws!AE248-Line_cap,0))</f>
        <v>0</v>
      </c>
      <c r="AF269" s="18" t="n">
        <f aca="false">AE269-(MAX(Draws!T248-Line_cap,0)+MAX(Draws!AF248-Line_cap,0))</f>
        <v>0</v>
      </c>
      <c r="AG269" s="18" t="n">
        <f aca="false">AF269-(MAX(Draws!U248-Line_cap,0)+MAX(Draws!AG248-Line_cap,0))</f>
        <v>0</v>
      </c>
      <c r="AH269" s="18" t="n">
        <f aca="false">AG269-(MAX(Draws!V248-Line_cap,0)+MAX(Draws!AH248-Line_cap,0))</f>
        <v>0</v>
      </c>
      <c r="AI269" s="18" t="n">
        <f aca="false">AH269-(MAX(Draws!W248-Line_cap,0)+MAX(Draws!AI248-Line_cap,0))</f>
        <v>0</v>
      </c>
      <c r="AJ269" s="18" t="n">
        <f aca="false">AI269-(MAX(Draws!X248-Line_cap,0)+MAX(Draws!AJ248-Line_cap,0))</f>
        <v>0</v>
      </c>
      <c r="AK269" s="18" t="n">
        <f aca="false">AJ269-(MAX(Draws!Y248-Line_cap,0)+MAX(Draws!AK248-Line_cap,0))</f>
        <v>0</v>
      </c>
      <c r="AL269" s="18" t="n">
        <f aca="false">SUMPRODUCT(MIN($B$22:$M$22+B269:M269+N269:Y269))</f>
        <v>345.202183882612</v>
      </c>
      <c r="AM269" s="18" t="n">
        <f aca="false">SUMPRODUCT(MIN($B$22:$M$22+B269:M269))</f>
        <v>345.202183882612</v>
      </c>
      <c r="AN269" s="18" t="n">
        <f aca="false">SUMPRODUCT(MIN($B$22:$M$22+N269:Y269))</f>
        <v>481.950382357786</v>
      </c>
      <c r="AO269" s="18" t="n">
        <f aca="false">SUMPRODUCT(MIN($B$22:$M$22+B269:M269+Z269:AK269))</f>
        <v>345.202183882612</v>
      </c>
      <c r="AP269" s="18" t="n">
        <f aca="false">SUMPRODUCT(MIN($B$23:$M$23+B269:M269+N269:Y269))</f>
        <v>394.802183882613</v>
      </c>
      <c r="AQ269" s="18" t="n">
        <f aca="false">SUMPRODUCT(MIN($B$23:$M$23+B269:M269+Z269:AK269))</f>
        <v>394.802183882613</v>
      </c>
      <c r="AR269" s="13" t="n">
        <f aca="false">IF(Y269&lt;0,1,0)</f>
        <v>0</v>
      </c>
    </row>
    <row r="270" customFormat="false" ht="15" hidden="false" customHeight="false" outlineLevel="0" collapsed="false">
      <c r="A270" s="13" t="n">
        <v>245</v>
      </c>
      <c r="B270" s="18" t="n">
        <f aca="false">Shock_sd*Draws!B249</f>
        <v>101.594019412544</v>
      </c>
      <c r="C270" s="18" t="n">
        <f aca="false">Persist_a*B270+Shock_sd*Draws!C249</f>
        <v>80.8094914267693</v>
      </c>
      <c r="D270" s="18" t="n">
        <f aca="false">Persist_a*C270+Shock_sd*Draws!D249</f>
        <v>-4.69996017286916</v>
      </c>
      <c r="E270" s="18" t="n">
        <f aca="false">Persist_a*D270+Shock_sd*Draws!E249</f>
        <v>30.3676420472222</v>
      </c>
      <c r="F270" s="18" t="n">
        <f aca="false">Persist_a*E270+Shock_sd*Draws!F249</f>
        <v>43.3572503962463</v>
      </c>
      <c r="G270" s="18" t="n">
        <f aca="false">Persist_a*F270+Shock_sd*Draws!G249</f>
        <v>33.0093146703391</v>
      </c>
      <c r="H270" s="18" t="n">
        <f aca="false">Persist_a*G270+Shock_sd*Draws!H249</f>
        <v>97.4496304220092</v>
      </c>
      <c r="I270" s="18" t="n">
        <f aca="false">Persist_a*H270+Shock_sd*Draws!I249</f>
        <v>144.409870083161</v>
      </c>
      <c r="J270" s="18" t="n">
        <f aca="false">Persist_a*I270+Shock_sd*Draws!J249</f>
        <v>128.353629878892</v>
      </c>
      <c r="K270" s="18" t="n">
        <f aca="false">Persist_a*J270+Shock_sd*Draws!K249</f>
        <v>45.5645783344757</v>
      </c>
      <c r="L270" s="18" t="n">
        <f aca="false">Persist_a*K270+Shock_sd*Draws!L249</f>
        <v>-63.7900031403058</v>
      </c>
      <c r="M270" s="18" t="n">
        <f aca="false">Persist_a*L270+Shock_sd*Draws!M249</f>
        <v>-40.1180552636161</v>
      </c>
      <c r="N270" s="18" t="n">
        <f aca="false">0-(Draws!N249+Draws!Z249)</f>
        <v>0</v>
      </c>
      <c r="O270" s="18" t="n">
        <f aca="false">N270-(Draws!O249+Draws!AA249)</f>
        <v>0</v>
      </c>
      <c r="P270" s="18" t="n">
        <f aca="false">O270-(Draws!P249+Draws!AB249)</f>
        <v>0</v>
      </c>
      <c r="Q270" s="18" t="n">
        <f aca="false">P270-(Draws!Q249+Draws!AC249)</f>
        <v>0</v>
      </c>
      <c r="R270" s="18" t="n">
        <f aca="false">Q270-(Draws!R249+Draws!AD249)</f>
        <v>0</v>
      </c>
      <c r="S270" s="18" t="n">
        <f aca="false">R270-(Draws!S249+Draws!AE249)</f>
        <v>0</v>
      </c>
      <c r="T270" s="18" t="n">
        <f aca="false">S270-(Draws!T249+Draws!AF249)</f>
        <v>0</v>
      </c>
      <c r="U270" s="18" t="n">
        <f aca="false">T270-(Draws!U249+Draws!AG249)</f>
        <v>0</v>
      </c>
      <c r="V270" s="18" t="n">
        <f aca="false">U270-(Draws!V249+Draws!AH249)</f>
        <v>0</v>
      </c>
      <c r="W270" s="18" t="n">
        <f aca="false">V270-(Draws!W249+Draws!AI249)</f>
        <v>0</v>
      </c>
      <c r="X270" s="18" t="n">
        <f aca="false">W270-(Draws!X249+Draws!AJ249)</f>
        <v>0</v>
      </c>
      <c r="Y270" s="18" t="n">
        <f aca="false">X270-(Draws!Y249+Draws!AK249)</f>
        <v>0</v>
      </c>
      <c r="Z270" s="18" t="n">
        <f aca="false">0-(MAX(Draws!N249-Line_cap,0)+MAX(Draws!Z249-Line_cap,0))</f>
        <v>0</v>
      </c>
      <c r="AA270" s="18" t="n">
        <f aca="false">Z270-(MAX(Draws!O249-Line_cap,0)+MAX(Draws!AA249-Line_cap,0))</f>
        <v>0</v>
      </c>
      <c r="AB270" s="18" t="n">
        <f aca="false">AA270-(MAX(Draws!P249-Line_cap,0)+MAX(Draws!AB249-Line_cap,0))</f>
        <v>0</v>
      </c>
      <c r="AC270" s="18" t="n">
        <f aca="false">AB270-(MAX(Draws!Q249-Line_cap,0)+MAX(Draws!AC249-Line_cap,0))</f>
        <v>0</v>
      </c>
      <c r="AD270" s="18" t="n">
        <f aca="false">AC270-(MAX(Draws!R249-Line_cap,0)+MAX(Draws!AD249-Line_cap,0))</f>
        <v>0</v>
      </c>
      <c r="AE270" s="18" t="n">
        <f aca="false">AD270-(MAX(Draws!S249-Line_cap,0)+MAX(Draws!AE249-Line_cap,0))</f>
        <v>0</v>
      </c>
      <c r="AF270" s="18" t="n">
        <f aca="false">AE270-(MAX(Draws!T249-Line_cap,0)+MAX(Draws!AF249-Line_cap,0))</f>
        <v>0</v>
      </c>
      <c r="AG270" s="18" t="n">
        <f aca="false">AF270-(MAX(Draws!U249-Line_cap,0)+MAX(Draws!AG249-Line_cap,0))</f>
        <v>0</v>
      </c>
      <c r="AH270" s="18" t="n">
        <f aca="false">AG270-(MAX(Draws!V249-Line_cap,0)+MAX(Draws!AH249-Line_cap,0))</f>
        <v>0</v>
      </c>
      <c r="AI270" s="18" t="n">
        <f aca="false">AH270-(MAX(Draws!W249-Line_cap,0)+MAX(Draws!AI249-Line_cap,0))</f>
        <v>0</v>
      </c>
      <c r="AJ270" s="18" t="n">
        <f aca="false">AI270-(MAX(Draws!X249-Line_cap,0)+MAX(Draws!AJ249-Line_cap,0))</f>
        <v>0</v>
      </c>
      <c r="AK270" s="18" t="n">
        <f aca="false">AJ270-(MAX(Draws!Y249-Line_cap,0)+MAX(Draws!AK249-Line_cap,0))</f>
        <v>0</v>
      </c>
      <c r="AL270" s="18" t="n">
        <f aca="false">SUMPRODUCT(MIN($B$22:$M$22+B270:M270+N270:Y270))</f>
        <v>438.137944424075</v>
      </c>
      <c r="AM270" s="18" t="n">
        <f aca="false">SUMPRODUCT(MIN($B$22:$M$22+B270:M270))</f>
        <v>438.137944424075</v>
      </c>
      <c r="AN270" s="18" t="n">
        <f aca="false">SUMPRODUCT(MIN($B$22:$M$22+N270:Y270))</f>
        <v>481.950382357786</v>
      </c>
      <c r="AO270" s="18" t="n">
        <f aca="false">SUMPRODUCT(MIN($B$22:$M$22+B270:M270+Z270:AK270))</f>
        <v>438.137944424075</v>
      </c>
      <c r="AP270" s="18" t="n">
        <f aca="false">SUMPRODUCT(MIN($B$23:$M$23+B270:M270+N270:Y270))</f>
        <v>485.01107323762</v>
      </c>
      <c r="AQ270" s="18" t="n">
        <f aca="false">SUMPRODUCT(MIN($B$23:$M$23+B270:M270+Z270:AK270))</f>
        <v>485.01107323762</v>
      </c>
      <c r="AR270" s="13" t="n">
        <f aca="false">IF(Y270&lt;0,1,0)</f>
        <v>0</v>
      </c>
    </row>
    <row r="271" customFormat="false" ht="15" hidden="false" customHeight="false" outlineLevel="0" collapsed="false">
      <c r="A271" s="13" t="n">
        <v>246</v>
      </c>
      <c r="B271" s="18" t="n">
        <f aca="false">Shock_sd*Draws!B250</f>
        <v>-61.7027051295336</v>
      </c>
      <c r="C271" s="18" t="n">
        <f aca="false">Persist_a*B271+Shock_sd*Draws!C250</f>
        <v>72.4927964276033</v>
      </c>
      <c r="D271" s="18" t="n">
        <f aca="false">Persist_a*C271+Shock_sd*Draws!D250</f>
        <v>-44.4501408652456</v>
      </c>
      <c r="E271" s="18" t="n">
        <f aca="false">Persist_a*D271+Shock_sd*Draws!E250</f>
        <v>-82.4439111297097</v>
      </c>
      <c r="F271" s="18" t="n">
        <f aca="false">Persist_a*E271+Shock_sd*Draws!F250</f>
        <v>36.7718327664828</v>
      </c>
      <c r="G271" s="18" t="n">
        <f aca="false">Persist_a*F271+Shock_sd*Draws!G250</f>
        <v>14.8351295004066</v>
      </c>
      <c r="H271" s="18" t="n">
        <f aca="false">Persist_a*G271+Shock_sd*Draws!H250</f>
        <v>31.164913944364</v>
      </c>
      <c r="I271" s="18" t="n">
        <f aca="false">Persist_a*H271+Shock_sd*Draws!I250</f>
        <v>31.6596947673426</v>
      </c>
      <c r="J271" s="18" t="n">
        <f aca="false">Persist_a*I271+Shock_sd*Draws!J250</f>
        <v>-22.5002998330325</v>
      </c>
      <c r="K271" s="18" t="n">
        <f aca="false">Persist_a*J271+Shock_sd*Draws!K250</f>
        <v>-11.246764555851</v>
      </c>
      <c r="L271" s="18" t="n">
        <f aca="false">Persist_a*K271+Shock_sd*Draws!L250</f>
        <v>-55.0749636590963</v>
      </c>
      <c r="M271" s="18" t="n">
        <f aca="false">Persist_a*L271+Shock_sd*Draws!M250</f>
        <v>20.6692647945464</v>
      </c>
      <c r="N271" s="18" t="n">
        <f aca="false">0-(Draws!N250+Draws!Z250)</f>
        <v>0</v>
      </c>
      <c r="O271" s="18" t="n">
        <f aca="false">N271-(Draws!O250+Draws!AA250)</f>
        <v>0</v>
      </c>
      <c r="P271" s="18" t="n">
        <f aca="false">O271-(Draws!P250+Draws!AB250)</f>
        <v>0</v>
      </c>
      <c r="Q271" s="18" t="n">
        <f aca="false">P271-(Draws!Q250+Draws!AC250)</f>
        <v>0</v>
      </c>
      <c r="R271" s="18" t="n">
        <f aca="false">Q271-(Draws!R250+Draws!AD250)</f>
        <v>0</v>
      </c>
      <c r="S271" s="18" t="n">
        <f aca="false">R271-(Draws!S250+Draws!AE250)</f>
        <v>0</v>
      </c>
      <c r="T271" s="18" t="n">
        <f aca="false">S271-(Draws!T250+Draws!AF250)</f>
        <v>0</v>
      </c>
      <c r="U271" s="18" t="n">
        <f aca="false">T271-(Draws!U250+Draws!AG250)</f>
        <v>0</v>
      </c>
      <c r="V271" s="18" t="n">
        <f aca="false">U271-(Draws!V250+Draws!AH250)</f>
        <v>0</v>
      </c>
      <c r="W271" s="18" t="n">
        <f aca="false">V271-(Draws!W250+Draws!AI250)</f>
        <v>0</v>
      </c>
      <c r="X271" s="18" t="n">
        <f aca="false">W271-(Draws!X250+Draws!AJ250)</f>
        <v>0</v>
      </c>
      <c r="Y271" s="18" t="n">
        <f aca="false">X271-(Draws!Y250+Draws!AK250)</f>
        <v>0</v>
      </c>
      <c r="Z271" s="18" t="n">
        <f aca="false">0-(MAX(Draws!N250-Line_cap,0)+MAX(Draws!Z250-Line_cap,0))</f>
        <v>0</v>
      </c>
      <c r="AA271" s="18" t="n">
        <f aca="false">Z271-(MAX(Draws!O250-Line_cap,0)+MAX(Draws!AA250-Line_cap,0))</f>
        <v>0</v>
      </c>
      <c r="AB271" s="18" t="n">
        <f aca="false">AA271-(MAX(Draws!P250-Line_cap,0)+MAX(Draws!AB250-Line_cap,0))</f>
        <v>0</v>
      </c>
      <c r="AC271" s="18" t="n">
        <f aca="false">AB271-(MAX(Draws!Q250-Line_cap,0)+MAX(Draws!AC250-Line_cap,0))</f>
        <v>0</v>
      </c>
      <c r="AD271" s="18" t="n">
        <f aca="false">AC271-(MAX(Draws!R250-Line_cap,0)+MAX(Draws!AD250-Line_cap,0))</f>
        <v>0</v>
      </c>
      <c r="AE271" s="18" t="n">
        <f aca="false">AD271-(MAX(Draws!S250-Line_cap,0)+MAX(Draws!AE250-Line_cap,0))</f>
        <v>0</v>
      </c>
      <c r="AF271" s="18" t="n">
        <f aca="false">AE271-(MAX(Draws!T250-Line_cap,0)+MAX(Draws!AF250-Line_cap,0))</f>
        <v>0</v>
      </c>
      <c r="AG271" s="18" t="n">
        <f aca="false">AF271-(MAX(Draws!U250-Line_cap,0)+MAX(Draws!AG250-Line_cap,0))</f>
        <v>0</v>
      </c>
      <c r="AH271" s="18" t="n">
        <f aca="false">AG271-(MAX(Draws!V250-Line_cap,0)+MAX(Draws!AH250-Line_cap,0))</f>
        <v>0</v>
      </c>
      <c r="AI271" s="18" t="n">
        <f aca="false">AH271-(MAX(Draws!W250-Line_cap,0)+MAX(Draws!AI250-Line_cap,0))</f>
        <v>0</v>
      </c>
      <c r="AJ271" s="18" t="n">
        <f aca="false">AI271-(MAX(Draws!X250-Line_cap,0)+MAX(Draws!AJ250-Line_cap,0))</f>
        <v>0</v>
      </c>
      <c r="AK271" s="18" t="n">
        <f aca="false">AJ271-(MAX(Draws!Y250-Line_cap,0)+MAX(Draws!AK250-Line_cap,0))</f>
        <v>0</v>
      </c>
      <c r="AL271" s="18" t="n">
        <f aca="false">SUMPRODUCT(MIN($B$22:$M$22+B271:M271+N271:Y271))</f>
        <v>416.418288698447</v>
      </c>
      <c r="AM271" s="18" t="n">
        <f aca="false">SUMPRODUCT(MIN($B$22:$M$22+B271:M271))</f>
        <v>416.418288698447</v>
      </c>
      <c r="AN271" s="18" t="n">
        <f aca="false">SUMPRODUCT(MIN($B$22:$M$22+N271:Y271))</f>
        <v>481.950382357786</v>
      </c>
      <c r="AO271" s="18" t="n">
        <f aca="false">SUMPRODUCT(MIN($B$22:$M$22+B271:M271+Z271:AK271))</f>
        <v>416.418288698447</v>
      </c>
      <c r="AP271" s="18" t="n">
        <f aca="false">SUMPRODUCT(MIN($B$23:$M$23+B271:M271+N271:Y271))</f>
        <v>457.30657621181</v>
      </c>
      <c r="AQ271" s="18" t="n">
        <f aca="false">SUMPRODUCT(MIN($B$23:$M$23+B271:M271+Z271:AK271))</f>
        <v>457.30657621181</v>
      </c>
      <c r="AR271" s="13" t="n">
        <f aca="false">IF(Y271&lt;0,1,0)</f>
        <v>0</v>
      </c>
    </row>
    <row r="272" customFormat="false" ht="15" hidden="false" customHeight="false" outlineLevel="0" collapsed="false">
      <c r="A272" s="13" t="n">
        <v>247</v>
      </c>
      <c r="B272" s="18" t="n">
        <f aca="false">Shock_sd*Draws!B251</f>
        <v>-6.72692591332506</v>
      </c>
      <c r="C272" s="18" t="n">
        <f aca="false">Persist_a*B272+Shock_sd*Draws!C251</f>
        <v>5.55970672194314</v>
      </c>
      <c r="D272" s="18" t="n">
        <f aca="false">Persist_a*C272+Shock_sd*Draws!D251</f>
        <v>15.1996479267608</v>
      </c>
      <c r="E272" s="18" t="n">
        <f aca="false">Persist_a*D272+Shock_sd*Draws!E251</f>
        <v>-19.505565073252</v>
      </c>
      <c r="F272" s="18" t="n">
        <f aca="false">Persist_a*E272+Shock_sd*Draws!F251</f>
        <v>22.7431005256676</v>
      </c>
      <c r="G272" s="18" t="n">
        <f aca="false">Persist_a*F272+Shock_sd*Draws!G251</f>
        <v>47.4718881291777</v>
      </c>
      <c r="H272" s="18" t="n">
        <f aca="false">Persist_a*G272+Shock_sd*Draws!H251</f>
        <v>34.3154995491931</v>
      </c>
      <c r="I272" s="18" t="n">
        <f aca="false">Persist_a*H272+Shock_sd*Draws!I251</f>
        <v>-34.5259973475615</v>
      </c>
      <c r="J272" s="18" t="n">
        <f aca="false">Persist_a*I272+Shock_sd*Draws!J251</f>
        <v>-27.8462905749447</v>
      </c>
      <c r="K272" s="18" t="n">
        <f aca="false">Persist_a*J272+Shock_sd*Draws!K251</f>
        <v>-51.0094784765915</v>
      </c>
      <c r="L272" s="18" t="n">
        <f aca="false">Persist_a*K272+Shock_sd*Draws!L251</f>
        <v>-13.1236995414694</v>
      </c>
      <c r="M272" s="18" t="n">
        <f aca="false">Persist_a*L272+Shock_sd*Draws!M251</f>
        <v>109.488922233361</v>
      </c>
      <c r="N272" s="18" t="n">
        <f aca="false">0-(Draws!N251+Draws!Z251)</f>
        <v>0</v>
      </c>
      <c r="O272" s="18" t="n">
        <f aca="false">N272-(Draws!O251+Draws!AA251)</f>
        <v>0</v>
      </c>
      <c r="P272" s="18" t="n">
        <f aca="false">O272-(Draws!P251+Draws!AB251)</f>
        <v>0</v>
      </c>
      <c r="Q272" s="18" t="n">
        <f aca="false">P272-(Draws!Q251+Draws!AC251)</f>
        <v>0</v>
      </c>
      <c r="R272" s="18" t="n">
        <f aca="false">Q272-(Draws!R251+Draws!AD251)</f>
        <v>0</v>
      </c>
      <c r="S272" s="18" t="n">
        <f aca="false">R272-(Draws!S251+Draws!AE251)</f>
        <v>0</v>
      </c>
      <c r="T272" s="18" t="n">
        <f aca="false">S272-(Draws!T251+Draws!AF251)</f>
        <v>0</v>
      </c>
      <c r="U272" s="18" t="n">
        <f aca="false">T272-(Draws!U251+Draws!AG251)</f>
        <v>0</v>
      </c>
      <c r="V272" s="18" t="n">
        <f aca="false">U272-(Draws!V251+Draws!AH251)</f>
        <v>0</v>
      </c>
      <c r="W272" s="18" t="n">
        <f aca="false">V272-(Draws!W251+Draws!AI251)</f>
        <v>0</v>
      </c>
      <c r="X272" s="18" t="n">
        <f aca="false">W272-(Draws!X251+Draws!AJ251)</f>
        <v>0</v>
      </c>
      <c r="Y272" s="18" t="n">
        <f aca="false">X272-(Draws!Y251+Draws!AK251)</f>
        <v>0</v>
      </c>
      <c r="Z272" s="18" t="n">
        <f aca="false">0-(MAX(Draws!N251-Line_cap,0)+MAX(Draws!Z251-Line_cap,0))</f>
        <v>0</v>
      </c>
      <c r="AA272" s="18" t="n">
        <f aca="false">Z272-(MAX(Draws!O251-Line_cap,0)+MAX(Draws!AA251-Line_cap,0))</f>
        <v>0</v>
      </c>
      <c r="AB272" s="18" t="n">
        <f aca="false">AA272-(MAX(Draws!P251-Line_cap,0)+MAX(Draws!AB251-Line_cap,0))</f>
        <v>0</v>
      </c>
      <c r="AC272" s="18" t="n">
        <f aca="false">AB272-(MAX(Draws!Q251-Line_cap,0)+MAX(Draws!AC251-Line_cap,0))</f>
        <v>0</v>
      </c>
      <c r="AD272" s="18" t="n">
        <f aca="false">AC272-(MAX(Draws!R251-Line_cap,0)+MAX(Draws!AD251-Line_cap,0))</f>
        <v>0</v>
      </c>
      <c r="AE272" s="18" t="n">
        <f aca="false">AD272-(MAX(Draws!S251-Line_cap,0)+MAX(Draws!AE251-Line_cap,0))</f>
        <v>0</v>
      </c>
      <c r="AF272" s="18" t="n">
        <f aca="false">AE272-(MAX(Draws!T251-Line_cap,0)+MAX(Draws!AF251-Line_cap,0))</f>
        <v>0</v>
      </c>
      <c r="AG272" s="18" t="n">
        <f aca="false">AF272-(MAX(Draws!U251-Line_cap,0)+MAX(Draws!AG251-Line_cap,0))</f>
        <v>0</v>
      </c>
      <c r="AH272" s="18" t="n">
        <f aca="false">AG272-(MAX(Draws!V251-Line_cap,0)+MAX(Draws!AH251-Line_cap,0))</f>
        <v>0</v>
      </c>
      <c r="AI272" s="18" t="n">
        <f aca="false">AH272-(MAX(Draws!W251-Line_cap,0)+MAX(Draws!AI251-Line_cap,0))</f>
        <v>0</v>
      </c>
      <c r="AJ272" s="18" t="n">
        <f aca="false">AI272-(MAX(Draws!X251-Line_cap,0)+MAX(Draws!AJ251-Line_cap,0))</f>
        <v>0</v>
      </c>
      <c r="AK272" s="18" t="n">
        <f aca="false">AJ272-(MAX(Draws!Y251-Line_cap,0)+MAX(Draws!AK251-Line_cap,0))</f>
        <v>0</v>
      </c>
      <c r="AL272" s="18" t="n">
        <f aca="false">SUMPRODUCT(MIN($B$22:$M$22+B272:M272+N272:Y272))</f>
        <v>443.376217332833</v>
      </c>
      <c r="AM272" s="18" t="n">
        <f aca="false">SUMPRODUCT(MIN($B$22:$M$22+B272:M272))</f>
        <v>443.376217332833</v>
      </c>
      <c r="AN272" s="18" t="n">
        <f aca="false">SUMPRODUCT(MIN($B$22:$M$22+N272:Y272))</f>
        <v>481.950382357786</v>
      </c>
      <c r="AO272" s="18" t="n">
        <f aca="false">SUMPRODUCT(MIN($B$22:$M$22+B272:M272+Z272:AK272))</f>
        <v>443.376217332833</v>
      </c>
      <c r="AP272" s="18" t="n">
        <f aca="false">SUMPRODUCT(MIN($B$23:$M$23+B272:M272+N272:Y272))</f>
        <v>491.66186588326</v>
      </c>
      <c r="AQ272" s="18" t="n">
        <f aca="false">SUMPRODUCT(MIN($B$23:$M$23+B272:M272+Z272:AK272))</f>
        <v>491.66186588326</v>
      </c>
      <c r="AR272" s="13" t="n">
        <f aca="false">IF(Y272&lt;0,1,0)</f>
        <v>0</v>
      </c>
    </row>
    <row r="273" customFormat="false" ht="15" hidden="false" customHeight="false" outlineLevel="0" collapsed="false">
      <c r="A273" s="13" t="n">
        <v>248</v>
      </c>
      <c r="B273" s="18" t="n">
        <f aca="false">Shock_sd*Draws!B252</f>
        <v>-3.65336580615163</v>
      </c>
      <c r="C273" s="18" t="n">
        <f aca="false">Persist_a*B273+Shock_sd*Draws!C252</f>
        <v>-26.2970313492819</v>
      </c>
      <c r="D273" s="18" t="n">
        <f aca="false">Persist_a*C273+Shock_sd*Draws!D252</f>
        <v>-63.0529532516761</v>
      </c>
      <c r="E273" s="18" t="n">
        <f aca="false">Persist_a*D273+Shock_sd*Draws!E252</f>
        <v>-13.9164070324369</v>
      </c>
      <c r="F273" s="18" t="n">
        <f aca="false">Persist_a*E273+Shock_sd*Draws!F252</f>
        <v>20.7411351811683</v>
      </c>
      <c r="G273" s="18" t="n">
        <f aca="false">Persist_a*F273+Shock_sd*Draws!G252</f>
        <v>-21.4721105749606</v>
      </c>
      <c r="H273" s="18" t="n">
        <f aca="false">Persist_a*G273+Shock_sd*Draws!H252</f>
        <v>-18.8823040289981</v>
      </c>
      <c r="I273" s="18" t="n">
        <f aca="false">Persist_a*H273+Shock_sd*Draws!I252</f>
        <v>0.18414190044153</v>
      </c>
      <c r="J273" s="18" t="n">
        <f aca="false">Persist_a*I273+Shock_sd*Draws!J252</f>
        <v>-57.6595254582777</v>
      </c>
      <c r="K273" s="18" t="n">
        <f aca="false">Persist_a*J273+Shock_sd*Draws!K252</f>
        <v>79.8048617998517</v>
      </c>
      <c r="L273" s="18" t="n">
        <f aca="false">Persist_a*K273+Shock_sd*Draws!L252</f>
        <v>30.6746931043192</v>
      </c>
      <c r="M273" s="18" t="n">
        <f aca="false">Persist_a*L273+Shock_sd*Draws!M252</f>
        <v>-73.0373665448466</v>
      </c>
      <c r="N273" s="18" t="n">
        <f aca="false">0-(Draws!N252+Draws!Z252)</f>
        <v>0</v>
      </c>
      <c r="O273" s="18" t="n">
        <f aca="false">N273-(Draws!O252+Draws!AA252)</f>
        <v>0</v>
      </c>
      <c r="P273" s="18" t="n">
        <f aca="false">O273-(Draws!P252+Draws!AB252)</f>
        <v>0</v>
      </c>
      <c r="Q273" s="18" t="n">
        <f aca="false">P273-(Draws!Q252+Draws!AC252)</f>
        <v>0</v>
      </c>
      <c r="R273" s="18" t="n">
        <f aca="false">Q273-(Draws!R252+Draws!AD252)</f>
        <v>0</v>
      </c>
      <c r="S273" s="18" t="n">
        <f aca="false">R273-(Draws!S252+Draws!AE252)</f>
        <v>0</v>
      </c>
      <c r="T273" s="18" t="n">
        <f aca="false">S273-(Draws!T252+Draws!AF252)</f>
        <v>0</v>
      </c>
      <c r="U273" s="18" t="n">
        <f aca="false">T273-(Draws!U252+Draws!AG252)</f>
        <v>0</v>
      </c>
      <c r="V273" s="18" t="n">
        <f aca="false">U273-(Draws!V252+Draws!AH252)</f>
        <v>0</v>
      </c>
      <c r="W273" s="18" t="n">
        <f aca="false">V273-(Draws!W252+Draws!AI252)</f>
        <v>0</v>
      </c>
      <c r="X273" s="18" t="n">
        <f aca="false">W273-(Draws!X252+Draws!AJ252)</f>
        <v>0</v>
      </c>
      <c r="Y273" s="18" t="n">
        <f aca="false">X273-(Draws!Y252+Draws!AK252)</f>
        <v>0</v>
      </c>
      <c r="Z273" s="18" t="n">
        <f aca="false">0-(MAX(Draws!N252-Line_cap,0)+MAX(Draws!Z252-Line_cap,0))</f>
        <v>0</v>
      </c>
      <c r="AA273" s="18" t="n">
        <f aca="false">Z273-(MAX(Draws!O252-Line_cap,0)+MAX(Draws!AA252-Line_cap,0))</f>
        <v>0</v>
      </c>
      <c r="AB273" s="18" t="n">
        <f aca="false">AA273-(MAX(Draws!P252-Line_cap,0)+MAX(Draws!AB252-Line_cap,0))</f>
        <v>0</v>
      </c>
      <c r="AC273" s="18" t="n">
        <f aca="false">AB273-(MAX(Draws!Q252-Line_cap,0)+MAX(Draws!AC252-Line_cap,0))</f>
        <v>0</v>
      </c>
      <c r="AD273" s="18" t="n">
        <f aca="false">AC273-(MAX(Draws!R252-Line_cap,0)+MAX(Draws!AD252-Line_cap,0))</f>
        <v>0</v>
      </c>
      <c r="AE273" s="18" t="n">
        <f aca="false">AD273-(MAX(Draws!S252-Line_cap,0)+MAX(Draws!AE252-Line_cap,0))</f>
        <v>0</v>
      </c>
      <c r="AF273" s="18" t="n">
        <f aca="false">AE273-(MAX(Draws!T252-Line_cap,0)+MAX(Draws!AF252-Line_cap,0))</f>
        <v>0</v>
      </c>
      <c r="AG273" s="18" t="n">
        <f aca="false">AF273-(MAX(Draws!U252-Line_cap,0)+MAX(Draws!AG252-Line_cap,0))</f>
        <v>0</v>
      </c>
      <c r="AH273" s="18" t="n">
        <f aca="false">AG273-(MAX(Draws!V252-Line_cap,0)+MAX(Draws!AH252-Line_cap,0))</f>
        <v>0</v>
      </c>
      <c r="AI273" s="18" t="n">
        <f aca="false">AH273-(MAX(Draws!W252-Line_cap,0)+MAX(Draws!AI252-Line_cap,0))</f>
        <v>0</v>
      </c>
      <c r="AJ273" s="18" t="n">
        <f aca="false">AI273-(MAX(Draws!X252-Line_cap,0)+MAX(Draws!AJ252-Line_cap,0))</f>
        <v>0</v>
      </c>
      <c r="AK273" s="18" t="n">
        <f aca="false">AJ273-(MAX(Draws!Y252-Line_cap,0)+MAX(Draws!AK252-Line_cap,0))</f>
        <v>0</v>
      </c>
      <c r="AL273" s="18" t="n">
        <f aca="false">SUMPRODUCT(MIN($B$22:$M$22+B273:M273+N273:Y273))</f>
        <v>430.538255959119</v>
      </c>
      <c r="AM273" s="18" t="n">
        <f aca="false">SUMPRODUCT(MIN($B$22:$M$22+B273:M273))</f>
        <v>430.538255959119</v>
      </c>
      <c r="AN273" s="18" t="n">
        <f aca="false">SUMPRODUCT(MIN($B$22:$M$22+N273:Y273))</f>
        <v>481.950382357786</v>
      </c>
      <c r="AO273" s="18" t="n">
        <f aca="false">SUMPRODUCT(MIN($B$22:$M$22+B273:M273+Z273:AK273))</f>
        <v>430.538255959119</v>
      </c>
      <c r="AP273" s="18" t="n">
        <f aca="false">SUMPRODUCT(MIN($B$23:$M$23+B273:M273+N273:Y273))</f>
        <v>479.781583123339</v>
      </c>
      <c r="AQ273" s="18" t="n">
        <f aca="false">SUMPRODUCT(MIN($B$23:$M$23+B273:M273+Z273:AK273))</f>
        <v>479.781583123339</v>
      </c>
      <c r="AR273" s="13" t="n">
        <f aca="false">IF(Y273&lt;0,1,0)</f>
        <v>0</v>
      </c>
    </row>
    <row r="274" customFormat="false" ht="15" hidden="false" customHeight="false" outlineLevel="0" collapsed="false">
      <c r="A274" s="13" t="n">
        <v>249</v>
      </c>
      <c r="B274" s="18" t="n">
        <f aca="false">Shock_sd*Draws!B253</f>
        <v>71.5568143989455</v>
      </c>
      <c r="C274" s="18" t="n">
        <f aca="false">Persist_a*B274+Shock_sd*Draws!C253</f>
        <v>64.1798957669152</v>
      </c>
      <c r="D274" s="18" t="n">
        <f aca="false">Persist_a*C274+Shock_sd*Draws!D253</f>
        <v>52.9800808019699</v>
      </c>
      <c r="E274" s="18" t="n">
        <f aca="false">Persist_a*D274+Shock_sd*Draws!E253</f>
        <v>71.9006875546941</v>
      </c>
      <c r="F274" s="18" t="n">
        <f aca="false">Persist_a*E274+Shock_sd*Draws!F253</f>
        <v>23.2575269469476</v>
      </c>
      <c r="G274" s="18" t="n">
        <f aca="false">Persist_a*F274+Shock_sd*Draws!G253</f>
        <v>-13.519872507409</v>
      </c>
      <c r="H274" s="18" t="n">
        <f aca="false">Persist_a*G274+Shock_sd*Draws!H253</f>
        <v>-99.1885033875045</v>
      </c>
      <c r="I274" s="18" t="n">
        <f aca="false">Persist_a*H274+Shock_sd*Draws!I253</f>
        <v>-31.5776265444779</v>
      </c>
      <c r="J274" s="18" t="n">
        <f aca="false">Persist_a*I274+Shock_sd*Draws!J253</f>
        <v>-32.7374427384329</v>
      </c>
      <c r="K274" s="18" t="n">
        <f aca="false">Persist_a*J274+Shock_sd*Draws!K253</f>
        <v>-56.4662368237896</v>
      </c>
      <c r="L274" s="18" t="n">
        <f aca="false">Persist_a*K274+Shock_sd*Draws!L253</f>
        <v>33.8059236060011</v>
      </c>
      <c r="M274" s="18" t="n">
        <f aca="false">Persist_a*L274+Shock_sd*Draws!M253</f>
        <v>66.5002505809222</v>
      </c>
      <c r="N274" s="18" t="n">
        <f aca="false">0-(Draws!N253+Draws!Z253)</f>
        <v>0</v>
      </c>
      <c r="O274" s="18" t="n">
        <f aca="false">N274-(Draws!O253+Draws!AA253)</f>
        <v>0</v>
      </c>
      <c r="P274" s="18" t="n">
        <f aca="false">O274-(Draws!P253+Draws!AB253)</f>
        <v>0</v>
      </c>
      <c r="Q274" s="18" t="n">
        <f aca="false">P274-(Draws!Q253+Draws!AC253)</f>
        <v>0</v>
      </c>
      <c r="R274" s="18" t="n">
        <f aca="false">Q274-(Draws!R253+Draws!AD253)</f>
        <v>0</v>
      </c>
      <c r="S274" s="18" t="n">
        <f aca="false">R274-(Draws!S253+Draws!AE253)</f>
        <v>0</v>
      </c>
      <c r="T274" s="18" t="n">
        <f aca="false">S274-(Draws!T253+Draws!AF253)</f>
        <v>0</v>
      </c>
      <c r="U274" s="18" t="n">
        <f aca="false">T274-(Draws!U253+Draws!AG253)</f>
        <v>0</v>
      </c>
      <c r="V274" s="18" t="n">
        <f aca="false">U274-(Draws!V253+Draws!AH253)</f>
        <v>0</v>
      </c>
      <c r="W274" s="18" t="n">
        <f aca="false">V274-(Draws!W253+Draws!AI253)</f>
        <v>0</v>
      </c>
      <c r="X274" s="18" t="n">
        <f aca="false">W274-(Draws!X253+Draws!AJ253)</f>
        <v>0</v>
      </c>
      <c r="Y274" s="18" t="n">
        <f aca="false">X274-(Draws!Y253+Draws!AK253)</f>
        <v>0</v>
      </c>
      <c r="Z274" s="18" t="n">
        <f aca="false">0-(MAX(Draws!N253-Line_cap,0)+MAX(Draws!Z253-Line_cap,0))</f>
        <v>0</v>
      </c>
      <c r="AA274" s="18" t="n">
        <f aca="false">Z274-(MAX(Draws!O253-Line_cap,0)+MAX(Draws!AA253-Line_cap,0))</f>
        <v>0</v>
      </c>
      <c r="AB274" s="18" t="n">
        <f aca="false">AA274-(MAX(Draws!P253-Line_cap,0)+MAX(Draws!AB253-Line_cap,0))</f>
        <v>0</v>
      </c>
      <c r="AC274" s="18" t="n">
        <f aca="false">AB274-(MAX(Draws!Q253-Line_cap,0)+MAX(Draws!AC253-Line_cap,0))</f>
        <v>0</v>
      </c>
      <c r="AD274" s="18" t="n">
        <f aca="false">AC274-(MAX(Draws!R253-Line_cap,0)+MAX(Draws!AD253-Line_cap,0))</f>
        <v>0</v>
      </c>
      <c r="AE274" s="18" t="n">
        <f aca="false">AD274-(MAX(Draws!S253-Line_cap,0)+MAX(Draws!AE253-Line_cap,0))</f>
        <v>0</v>
      </c>
      <c r="AF274" s="18" t="n">
        <f aca="false">AE274-(MAX(Draws!T253-Line_cap,0)+MAX(Draws!AF253-Line_cap,0))</f>
        <v>0</v>
      </c>
      <c r="AG274" s="18" t="n">
        <f aca="false">AF274-(MAX(Draws!U253-Line_cap,0)+MAX(Draws!AG253-Line_cap,0))</f>
        <v>0</v>
      </c>
      <c r="AH274" s="18" t="n">
        <f aca="false">AG274-(MAX(Draws!V253-Line_cap,0)+MAX(Draws!AH253-Line_cap,0))</f>
        <v>0</v>
      </c>
      <c r="AI274" s="18" t="n">
        <f aca="false">AH274-(MAX(Draws!W253-Line_cap,0)+MAX(Draws!AI253-Line_cap,0))</f>
        <v>0</v>
      </c>
      <c r="AJ274" s="18" t="n">
        <f aca="false">AI274-(MAX(Draws!X253-Line_cap,0)+MAX(Draws!AJ253-Line_cap,0))</f>
        <v>0</v>
      </c>
      <c r="AK274" s="18" t="n">
        <f aca="false">AJ274-(MAX(Draws!Y253-Line_cap,0)+MAX(Draws!AK253-Line_cap,0))</f>
        <v>0</v>
      </c>
      <c r="AL274" s="18" t="n">
        <f aca="false">SUMPRODUCT(MIN($B$22:$M$22+B274:M274+N274:Y274))</f>
        <v>382.761878970281</v>
      </c>
      <c r="AM274" s="18" t="n">
        <f aca="false">SUMPRODUCT(MIN($B$22:$M$22+B274:M274))</f>
        <v>382.761878970281</v>
      </c>
      <c r="AN274" s="18" t="n">
        <f aca="false">SUMPRODUCT(MIN($B$22:$M$22+N274:Y274))</f>
        <v>481.950382357786</v>
      </c>
      <c r="AO274" s="18" t="n">
        <f aca="false">SUMPRODUCT(MIN($B$22:$M$22+B274:M274+Z274:AK274))</f>
        <v>382.761878970281</v>
      </c>
      <c r="AP274" s="18" t="n">
        <f aca="false">SUMPRODUCT(MIN($B$23:$M$23+B274:M274+N274:Y274))</f>
        <v>431.940521833381</v>
      </c>
      <c r="AQ274" s="18" t="n">
        <f aca="false">SUMPRODUCT(MIN($B$23:$M$23+B274:M274+Z274:AK274))</f>
        <v>431.940521833381</v>
      </c>
      <c r="AR274" s="13" t="n">
        <f aca="false">IF(Y274&lt;0,1,0)</f>
        <v>0</v>
      </c>
    </row>
    <row r="275" customFormat="false" ht="15" hidden="false" customHeight="false" outlineLevel="0" collapsed="false">
      <c r="A275" s="13" t="n">
        <v>250</v>
      </c>
      <c r="B275" s="18" t="n">
        <f aca="false">Shock_sd*Draws!B254</f>
        <v>-38.1851620091075</v>
      </c>
      <c r="C275" s="18" t="n">
        <f aca="false">Persist_a*B275+Shock_sd*Draws!C254</f>
        <v>-103.036227110501</v>
      </c>
      <c r="D275" s="18" t="n">
        <f aca="false">Persist_a*C275+Shock_sd*Draws!D254</f>
        <v>-99.1855809342784</v>
      </c>
      <c r="E275" s="18" t="n">
        <f aca="false">Persist_a*D275+Shock_sd*Draws!E254</f>
        <v>-76.0068247149591</v>
      </c>
      <c r="F275" s="18" t="n">
        <f aca="false">Persist_a*E275+Shock_sd*Draws!F254</f>
        <v>-94.9983439729171</v>
      </c>
      <c r="G275" s="18" t="n">
        <f aca="false">Persist_a*F275+Shock_sd*Draws!G254</f>
        <v>-100.728511156112</v>
      </c>
      <c r="H275" s="18" t="n">
        <f aca="false">Persist_a*G275+Shock_sd*Draws!H254</f>
        <v>-16.4036280947146</v>
      </c>
      <c r="I275" s="18" t="n">
        <f aca="false">Persist_a*H275+Shock_sd*Draws!I254</f>
        <v>9.00443640193391</v>
      </c>
      <c r="J275" s="18" t="n">
        <f aca="false">Persist_a*I275+Shock_sd*Draws!J254</f>
        <v>-100.389702950998</v>
      </c>
      <c r="K275" s="18" t="n">
        <f aca="false">Persist_a*J275+Shock_sd*Draws!K254</f>
        <v>-12.3503673176121</v>
      </c>
      <c r="L275" s="18" t="n">
        <f aca="false">Persist_a*K275+Shock_sd*Draws!L254</f>
        <v>57.1017087500998</v>
      </c>
      <c r="M275" s="18" t="n">
        <f aca="false">Persist_a*L275+Shock_sd*Draws!M254</f>
        <v>70.9420893448499</v>
      </c>
      <c r="N275" s="18" t="n">
        <f aca="false">0-(Draws!N254+Draws!Z254)</f>
        <v>0</v>
      </c>
      <c r="O275" s="18" t="n">
        <f aca="false">N275-(Draws!O254+Draws!AA254)</f>
        <v>0</v>
      </c>
      <c r="P275" s="18" t="n">
        <f aca="false">O275-(Draws!P254+Draws!AB254)</f>
        <v>0</v>
      </c>
      <c r="Q275" s="18" t="n">
        <f aca="false">P275-(Draws!Q254+Draws!AC254)</f>
        <v>0</v>
      </c>
      <c r="R275" s="18" t="n">
        <f aca="false">Q275-(Draws!R254+Draws!AD254)</f>
        <v>0</v>
      </c>
      <c r="S275" s="18" t="n">
        <f aca="false">R275-(Draws!S254+Draws!AE254)</f>
        <v>0</v>
      </c>
      <c r="T275" s="18" t="n">
        <f aca="false">S275-(Draws!T254+Draws!AF254)</f>
        <v>0</v>
      </c>
      <c r="U275" s="18" t="n">
        <f aca="false">T275-(Draws!U254+Draws!AG254)</f>
        <v>0</v>
      </c>
      <c r="V275" s="18" t="n">
        <f aca="false">U275-(Draws!V254+Draws!AH254)</f>
        <v>0</v>
      </c>
      <c r="W275" s="18" t="n">
        <f aca="false">V275-(Draws!W254+Draws!AI254)</f>
        <v>0</v>
      </c>
      <c r="X275" s="18" t="n">
        <f aca="false">W275-(Draws!X254+Draws!AJ254)</f>
        <v>0</v>
      </c>
      <c r="Y275" s="18" t="n">
        <f aca="false">X275-(Draws!Y254+Draws!AK254)</f>
        <v>0</v>
      </c>
      <c r="Z275" s="18" t="n">
        <f aca="false">0-(MAX(Draws!N254-Line_cap,0)+MAX(Draws!Z254-Line_cap,0))</f>
        <v>0</v>
      </c>
      <c r="AA275" s="18" t="n">
        <f aca="false">Z275-(MAX(Draws!O254-Line_cap,0)+MAX(Draws!AA254-Line_cap,0))</f>
        <v>0</v>
      </c>
      <c r="AB275" s="18" t="n">
        <f aca="false">AA275-(MAX(Draws!P254-Line_cap,0)+MAX(Draws!AB254-Line_cap,0))</f>
        <v>0</v>
      </c>
      <c r="AC275" s="18" t="n">
        <f aca="false">AB275-(MAX(Draws!Q254-Line_cap,0)+MAX(Draws!AC254-Line_cap,0))</f>
        <v>0</v>
      </c>
      <c r="AD275" s="18" t="n">
        <f aca="false">AC275-(MAX(Draws!R254-Line_cap,0)+MAX(Draws!AD254-Line_cap,0))</f>
        <v>0</v>
      </c>
      <c r="AE275" s="18" t="n">
        <f aca="false">AD275-(MAX(Draws!S254-Line_cap,0)+MAX(Draws!AE254-Line_cap,0))</f>
        <v>0</v>
      </c>
      <c r="AF275" s="18" t="n">
        <f aca="false">AE275-(MAX(Draws!T254-Line_cap,0)+MAX(Draws!AF254-Line_cap,0))</f>
        <v>0</v>
      </c>
      <c r="AG275" s="18" t="n">
        <f aca="false">AF275-(MAX(Draws!U254-Line_cap,0)+MAX(Draws!AG254-Line_cap,0))</f>
        <v>0</v>
      </c>
      <c r="AH275" s="18" t="n">
        <f aca="false">AG275-(MAX(Draws!V254-Line_cap,0)+MAX(Draws!AH254-Line_cap,0))</f>
        <v>0</v>
      </c>
      <c r="AI275" s="18" t="n">
        <f aca="false">AH275-(MAX(Draws!W254-Line_cap,0)+MAX(Draws!AI254-Line_cap,0))</f>
        <v>0</v>
      </c>
      <c r="AJ275" s="18" t="n">
        <f aca="false">AI275-(MAX(Draws!X254-Line_cap,0)+MAX(Draws!AJ254-Line_cap,0))</f>
        <v>0</v>
      </c>
      <c r="AK275" s="18" t="n">
        <f aca="false">AJ275-(MAX(Draws!Y254-Line_cap,0)+MAX(Draws!AK254-Line_cap,0))</f>
        <v>0</v>
      </c>
      <c r="AL275" s="18" t="n">
        <f aca="false">SUMPRODUCT(MIN($B$22:$M$22+B275:M275+N275:Y275))</f>
        <v>382.479660482253</v>
      </c>
      <c r="AM275" s="18" t="n">
        <f aca="false">SUMPRODUCT(MIN($B$22:$M$22+B275:M275))</f>
        <v>382.479660482253</v>
      </c>
      <c r="AN275" s="18" t="n">
        <f aca="false">SUMPRODUCT(MIN($B$22:$M$22+N275:Y275))</f>
        <v>481.950382357786</v>
      </c>
      <c r="AO275" s="18" t="n">
        <f aca="false">SUMPRODUCT(MIN($B$22:$M$22+B275:M275+Z275:AK275))</f>
        <v>382.479660482253</v>
      </c>
      <c r="AP275" s="18" t="n">
        <f aca="false">SUMPRODUCT(MIN($B$23:$M$23+B275:M275+N275:Y275))</f>
        <v>430.245405983037</v>
      </c>
      <c r="AQ275" s="18" t="n">
        <f aca="false">SUMPRODUCT(MIN($B$23:$M$23+B275:M275+Z275:AK275))</f>
        <v>430.245405983037</v>
      </c>
      <c r="AR275" s="13" t="n">
        <f aca="false">IF(Y275&lt;0,1,0)</f>
        <v>0</v>
      </c>
    </row>
    <row r="276" customFormat="false" ht="15" hidden="false" customHeight="false" outlineLevel="0" collapsed="false">
      <c r="A276" s="13" t="n">
        <v>251</v>
      </c>
      <c r="B276" s="18" t="n">
        <f aca="false">Shock_sd*Draws!B255</f>
        <v>-13.8360060989597</v>
      </c>
      <c r="C276" s="18" t="n">
        <f aca="false">Persist_a*B276+Shock_sd*Draws!C255</f>
        <v>12.2726041341987</v>
      </c>
      <c r="D276" s="18" t="n">
        <f aca="false">Persist_a*C276+Shock_sd*Draws!D255</f>
        <v>-32.7125898332349</v>
      </c>
      <c r="E276" s="18" t="n">
        <f aca="false">Persist_a*D276+Shock_sd*Draws!E255</f>
        <v>-7.37885535270804</v>
      </c>
      <c r="F276" s="18" t="n">
        <f aca="false">Persist_a*E276+Shock_sd*Draws!F255</f>
        <v>2.20911625665767</v>
      </c>
      <c r="G276" s="18" t="n">
        <f aca="false">Persist_a*F276+Shock_sd*Draws!G255</f>
        <v>21.4109556173943</v>
      </c>
      <c r="H276" s="18" t="n">
        <f aca="false">Persist_a*G276+Shock_sd*Draws!H255</f>
        <v>31.9437574328203</v>
      </c>
      <c r="I276" s="18" t="n">
        <f aca="false">Persist_a*H276+Shock_sd*Draws!I255</f>
        <v>130.15955202222</v>
      </c>
      <c r="J276" s="18" t="n">
        <f aca="false">Persist_a*I276+Shock_sd*Draws!J255</f>
        <v>97.2110051755989</v>
      </c>
      <c r="K276" s="18" t="n">
        <f aca="false">Persist_a*J276+Shock_sd*Draws!K255</f>
        <v>67.0026630896556</v>
      </c>
      <c r="L276" s="18" t="n">
        <f aca="false">Persist_a*K276+Shock_sd*Draws!L255</f>
        <v>-10.7140349249629</v>
      </c>
      <c r="M276" s="18" t="n">
        <f aca="false">Persist_a*L276+Shock_sd*Draws!M255</f>
        <v>-26.9292813508581</v>
      </c>
      <c r="N276" s="18" t="n">
        <f aca="false">0-(Draws!N255+Draws!Z255)</f>
        <v>0</v>
      </c>
      <c r="O276" s="18" t="n">
        <f aca="false">N276-(Draws!O255+Draws!AA255)</f>
        <v>0</v>
      </c>
      <c r="P276" s="18" t="n">
        <f aca="false">O276-(Draws!P255+Draws!AB255)</f>
        <v>0</v>
      </c>
      <c r="Q276" s="18" t="n">
        <f aca="false">P276-(Draws!Q255+Draws!AC255)</f>
        <v>0</v>
      </c>
      <c r="R276" s="18" t="n">
        <f aca="false">Q276-(Draws!R255+Draws!AD255)</f>
        <v>0</v>
      </c>
      <c r="S276" s="18" t="n">
        <f aca="false">R276-(Draws!S255+Draws!AE255)</f>
        <v>0</v>
      </c>
      <c r="T276" s="18" t="n">
        <f aca="false">S276-(Draws!T255+Draws!AF255)</f>
        <v>0</v>
      </c>
      <c r="U276" s="18" t="n">
        <f aca="false">T276-(Draws!U255+Draws!AG255)</f>
        <v>0</v>
      </c>
      <c r="V276" s="18" t="n">
        <f aca="false">U276-(Draws!V255+Draws!AH255)</f>
        <v>0</v>
      </c>
      <c r="W276" s="18" t="n">
        <f aca="false">V276-(Draws!W255+Draws!AI255)</f>
        <v>0</v>
      </c>
      <c r="X276" s="18" t="n">
        <f aca="false">W276-(Draws!X255+Draws!AJ255)</f>
        <v>0</v>
      </c>
      <c r="Y276" s="18" t="n">
        <f aca="false">X276-(Draws!Y255+Draws!AK255)</f>
        <v>0</v>
      </c>
      <c r="Z276" s="18" t="n">
        <f aca="false">0-(MAX(Draws!N255-Line_cap,0)+MAX(Draws!Z255-Line_cap,0))</f>
        <v>0</v>
      </c>
      <c r="AA276" s="18" t="n">
        <f aca="false">Z276-(MAX(Draws!O255-Line_cap,0)+MAX(Draws!AA255-Line_cap,0))</f>
        <v>0</v>
      </c>
      <c r="AB276" s="18" t="n">
        <f aca="false">AA276-(MAX(Draws!P255-Line_cap,0)+MAX(Draws!AB255-Line_cap,0))</f>
        <v>0</v>
      </c>
      <c r="AC276" s="18" t="n">
        <f aca="false">AB276-(MAX(Draws!Q255-Line_cap,0)+MAX(Draws!AC255-Line_cap,0))</f>
        <v>0</v>
      </c>
      <c r="AD276" s="18" t="n">
        <f aca="false">AC276-(MAX(Draws!R255-Line_cap,0)+MAX(Draws!AD255-Line_cap,0))</f>
        <v>0</v>
      </c>
      <c r="AE276" s="18" t="n">
        <f aca="false">AD276-(MAX(Draws!S255-Line_cap,0)+MAX(Draws!AE255-Line_cap,0))</f>
        <v>0</v>
      </c>
      <c r="AF276" s="18" t="n">
        <f aca="false">AE276-(MAX(Draws!T255-Line_cap,0)+MAX(Draws!AF255-Line_cap,0))</f>
        <v>0</v>
      </c>
      <c r="AG276" s="18" t="n">
        <f aca="false">AF276-(MAX(Draws!U255-Line_cap,0)+MAX(Draws!AG255-Line_cap,0))</f>
        <v>0</v>
      </c>
      <c r="AH276" s="18" t="n">
        <f aca="false">AG276-(MAX(Draws!V255-Line_cap,0)+MAX(Draws!AH255-Line_cap,0))</f>
        <v>0</v>
      </c>
      <c r="AI276" s="18" t="n">
        <f aca="false">AH276-(MAX(Draws!W255-Line_cap,0)+MAX(Draws!AI255-Line_cap,0))</f>
        <v>0</v>
      </c>
      <c r="AJ276" s="18" t="n">
        <f aca="false">AI276-(MAX(Draws!X255-Line_cap,0)+MAX(Draws!AJ255-Line_cap,0))</f>
        <v>0</v>
      </c>
      <c r="AK276" s="18" t="n">
        <f aca="false">AJ276-(MAX(Draws!Y255-Line_cap,0)+MAX(Draws!AK255-Line_cap,0))</f>
        <v>0</v>
      </c>
      <c r="AL276" s="18" t="n">
        <f aca="false">SUMPRODUCT(MIN($B$22:$M$22+B276:M276+N276:Y276))</f>
        <v>482.841596828906</v>
      </c>
      <c r="AM276" s="18" t="n">
        <f aca="false">SUMPRODUCT(MIN($B$22:$M$22+B276:M276))</f>
        <v>482.841596828906</v>
      </c>
      <c r="AN276" s="18" t="n">
        <f aca="false">SUMPRODUCT(MIN($B$22:$M$22+N276:Y276))</f>
        <v>481.950382357786</v>
      </c>
      <c r="AO276" s="18" t="n">
        <f aca="false">SUMPRODUCT(MIN($B$22:$M$22+B276:M276+Z276:AK276))</f>
        <v>482.841596828906</v>
      </c>
      <c r="AP276" s="18" t="n">
        <f aca="false">SUMPRODUCT(MIN($B$23:$M$23+B276:M276+N276:Y276))</f>
        <v>517.590971637145</v>
      </c>
      <c r="AQ276" s="18" t="n">
        <f aca="false">SUMPRODUCT(MIN($B$23:$M$23+B276:M276+Z276:AK276))</f>
        <v>517.590971637145</v>
      </c>
      <c r="AR276" s="13" t="n">
        <f aca="false">IF(Y276&lt;0,1,0)</f>
        <v>0</v>
      </c>
    </row>
    <row r="277" customFormat="false" ht="15" hidden="false" customHeight="false" outlineLevel="0" collapsed="false">
      <c r="A277" s="13" t="n">
        <v>252</v>
      </c>
      <c r="B277" s="18" t="n">
        <f aca="false">Shock_sd*Draws!B256</f>
        <v>-89.0203208416993</v>
      </c>
      <c r="C277" s="18" t="n">
        <f aca="false">Persist_a*B277+Shock_sd*Draws!C256</f>
        <v>-114.842358846371</v>
      </c>
      <c r="D277" s="18" t="n">
        <f aca="false">Persist_a*C277+Shock_sd*Draws!D256</f>
        <v>-123.95829135676</v>
      </c>
      <c r="E277" s="18" t="n">
        <f aca="false">Persist_a*D277+Shock_sd*Draws!E256</f>
        <v>-84.7165696336737</v>
      </c>
      <c r="F277" s="18" t="n">
        <f aca="false">Persist_a*E277+Shock_sd*Draws!F256</f>
        <v>13.1562881432884</v>
      </c>
      <c r="G277" s="18" t="n">
        <f aca="false">Persist_a*F277+Shock_sd*Draws!G256</f>
        <v>-23.8290212928206</v>
      </c>
      <c r="H277" s="18" t="n">
        <f aca="false">Persist_a*G277+Shock_sd*Draws!H256</f>
        <v>58.1690465050234</v>
      </c>
      <c r="I277" s="18" t="n">
        <f aca="false">Persist_a*H277+Shock_sd*Draws!I256</f>
        <v>60.9848771282417</v>
      </c>
      <c r="J277" s="18" t="n">
        <f aca="false">Persist_a*I277+Shock_sd*Draws!J256</f>
        <v>86.5295004899753</v>
      </c>
      <c r="K277" s="18" t="n">
        <f aca="false">Persist_a*J277+Shock_sd*Draws!K256</f>
        <v>-6.10902691560168</v>
      </c>
      <c r="L277" s="18" t="n">
        <f aca="false">Persist_a*K277+Shock_sd*Draws!L256</f>
        <v>37.1622107123875</v>
      </c>
      <c r="M277" s="18" t="n">
        <f aca="false">Persist_a*L277+Shock_sd*Draws!M256</f>
        <v>6.75843922154391</v>
      </c>
      <c r="N277" s="18" t="n">
        <f aca="false">0-(Draws!N256+Draws!Z256)</f>
        <v>0</v>
      </c>
      <c r="O277" s="18" t="n">
        <f aca="false">N277-(Draws!O256+Draws!AA256)</f>
        <v>0</v>
      </c>
      <c r="P277" s="18" t="n">
        <f aca="false">O277-(Draws!P256+Draws!AB256)</f>
        <v>0</v>
      </c>
      <c r="Q277" s="18" t="n">
        <f aca="false">P277-(Draws!Q256+Draws!AC256)</f>
        <v>0</v>
      </c>
      <c r="R277" s="18" t="n">
        <f aca="false">Q277-(Draws!R256+Draws!AD256)</f>
        <v>0</v>
      </c>
      <c r="S277" s="18" t="n">
        <f aca="false">R277-(Draws!S256+Draws!AE256)</f>
        <v>0</v>
      </c>
      <c r="T277" s="18" t="n">
        <f aca="false">S277-(Draws!T256+Draws!AF256)</f>
        <v>0</v>
      </c>
      <c r="U277" s="18" t="n">
        <f aca="false">T277-(Draws!U256+Draws!AG256)</f>
        <v>-204.559017907684</v>
      </c>
      <c r="V277" s="18" t="n">
        <f aca="false">U277-(Draws!V256+Draws!AH256)</f>
        <v>-204.559017907684</v>
      </c>
      <c r="W277" s="18" t="n">
        <f aca="false">V277-(Draws!W256+Draws!AI256)</f>
        <v>-204.559017907684</v>
      </c>
      <c r="X277" s="18" t="n">
        <f aca="false">W277-(Draws!X256+Draws!AJ256)</f>
        <v>-204.559017907684</v>
      </c>
      <c r="Y277" s="18" t="n">
        <f aca="false">X277-(Draws!Y256+Draws!AK256)</f>
        <v>-204.559017907684</v>
      </c>
      <c r="Z277" s="18" t="n">
        <f aca="false">0-(MAX(Draws!N256-Line_cap,0)+MAX(Draws!Z256-Line_cap,0))</f>
        <v>0</v>
      </c>
      <c r="AA277" s="18" t="n">
        <f aca="false">Z277-(MAX(Draws!O256-Line_cap,0)+MAX(Draws!AA256-Line_cap,0))</f>
        <v>0</v>
      </c>
      <c r="AB277" s="18" t="n">
        <f aca="false">AA277-(MAX(Draws!P256-Line_cap,0)+MAX(Draws!AB256-Line_cap,0))</f>
        <v>0</v>
      </c>
      <c r="AC277" s="18" t="n">
        <f aca="false">AB277-(MAX(Draws!Q256-Line_cap,0)+MAX(Draws!AC256-Line_cap,0))</f>
        <v>0</v>
      </c>
      <c r="AD277" s="18" t="n">
        <f aca="false">AC277-(MAX(Draws!R256-Line_cap,0)+MAX(Draws!AD256-Line_cap,0))</f>
        <v>0</v>
      </c>
      <c r="AE277" s="18" t="n">
        <f aca="false">AD277-(MAX(Draws!S256-Line_cap,0)+MAX(Draws!AE256-Line_cap,0))</f>
        <v>0</v>
      </c>
      <c r="AF277" s="18" t="n">
        <f aca="false">AE277-(MAX(Draws!T256-Line_cap,0)+MAX(Draws!AF256-Line_cap,0))</f>
        <v>0</v>
      </c>
      <c r="AG277" s="18" t="n">
        <f aca="false">AF277-(MAX(Draws!U256-Line_cap,0)+MAX(Draws!AG256-Line_cap,0))</f>
        <v>-104.559017907684</v>
      </c>
      <c r="AH277" s="18" t="n">
        <f aca="false">AG277-(MAX(Draws!V256-Line_cap,0)+MAX(Draws!AH256-Line_cap,0))</f>
        <v>-104.559017907684</v>
      </c>
      <c r="AI277" s="18" t="n">
        <f aca="false">AH277-(MAX(Draws!W256-Line_cap,0)+MAX(Draws!AI256-Line_cap,0))</f>
        <v>-104.559017907684</v>
      </c>
      <c r="AJ277" s="18" t="n">
        <f aca="false">AI277-(MAX(Draws!X256-Line_cap,0)+MAX(Draws!AJ256-Line_cap,0))</f>
        <v>-104.559017907684</v>
      </c>
      <c r="AK277" s="18" t="n">
        <f aca="false">AJ277-(MAX(Draws!Y256-Line_cap,0)+MAX(Draws!AK256-Line_cap,0))</f>
        <v>-104.559017907684</v>
      </c>
      <c r="AL277" s="18" t="n">
        <f aca="false">SUMPRODUCT(MIN($B$22:$M$22+B277:M277+N277:Y277))</f>
        <v>283.717650986139</v>
      </c>
      <c r="AM277" s="18" t="n">
        <f aca="false">SUMPRODUCT(MIN($B$22:$M$22+B277:M277))</f>
        <v>391.595895305381</v>
      </c>
      <c r="AN277" s="18" t="n">
        <f aca="false">SUMPRODUCT(MIN($B$22:$M$22+N277:Y277))</f>
        <v>279.295035490235</v>
      </c>
      <c r="AO277" s="18" t="n">
        <f aca="false">SUMPRODUCT(MIN($B$22:$M$22+B277:M277+Z277:AK277))</f>
        <v>383.717650986139</v>
      </c>
      <c r="AP277" s="18" t="n">
        <f aca="false">SUMPRODUCT(MIN($B$23:$M$23+B277:M277+N277:Y277))</f>
        <v>332.003299536566</v>
      </c>
      <c r="AQ277" s="18" t="n">
        <f aca="false">SUMPRODUCT(MIN($B$23:$M$23+B277:M277+Z277:AK277))</f>
        <v>426.34527011362</v>
      </c>
      <c r="AR277" s="13" t="n">
        <f aca="false">IF(Y277&lt;0,1,0)</f>
        <v>1</v>
      </c>
    </row>
    <row r="278" customFormat="false" ht="15" hidden="false" customHeight="false" outlineLevel="0" collapsed="false">
      <c r="A278" s="13" t="n">
        <v>253</v>
      </c>
      <c r="B278" s="18" t="n">
        <f aca="false">Shock_sd*Draws!B257</f>
        <v>16.8767402179194</v>
      </c>
      <c r="C278" s="18" t="n">
        <f aca="false">Persist_a*B278+Shock_sd*Draws!C257</f>
        <v>-10.8938883457373</v>
      </c>
      <c r="D278" s="18" t="n">
        <f aca="false">Persist_a*C278+Shock_sd*Draws!D257</f>
        <v>42.7792744239614</v>
      </c>
      <c r="E278" s="18" t="n">
        <f aca="false">Persist_a*D278+Shock_sd*Draws!E257</f>
        <v>119.285027767209</v>
      </c>
      <c r="F278" s="18" t="n">
        <f aca="false">Persist_a*E278+Shock_sd*Draws!F257</f>
        <v>56.3874145000143</v>
      </c>
      <c r="G278" s="18" t="n">
        <f aca="false">Persist_a*F278+Shock_sd*Draws!G257</f>
        <v>24.7198086963172</v>
      </c>
      <c r="H278" s="18" t="n">
        <f aca="false">Persist_a*G278+Shock_sd*Draws!H257</f>
        <v>30.9937122834453</v>
      </c>
      <c r="I278" s="18" t="n">
        <f aca="false">Persist_a*H278+Shock_sd*Draws!I257</f>
        <v>-59.1671816455115</v>
      </c>
      <c r="J278" s="18" t="n">
        <f aca="false">Persist_a*I278+Shock_sd*Draws!J257</f>
        <v>6.47684037226878</v>
      </c>
      <c r="K278" s="18" t="n">
        <f aca="false">Persist_a*J278+Shock_sd*Draws!K257</f>
        <v>41.9332720854082</v>
      </c>
      <c r="L278" s="18" t="n">
        <f aca="false">Persist_a*K278+Shock_sd*Draws!L257</f>
        <v>43.7528467292106</v>
      </c>
      <c r="M278" s="18" t="n">
        <f aca="false">Persist_a*L278+Shock_sd*Draws!M257</f>
        <v>132.812448861852</v>
      </c>
      <c r="N278" s="18" t="n">
        <f aca="false">0-(Draws!N257+Draws!Z257)</f>
        <v>0</v>
      </c>
      <c r="O278" s="18" t="n">
        <f aca="false">N278-(Draws!O257+Draws!AA257)</f>
        <v>0</v>
      </c>
      <c r="P278" s="18" t="n">
        <f aca="false">O278-(Draws!P257+Draws!AB257)</f>
        <v>0</v>
      </c>
      <c r="Q278" s="18" t="n">
        <f aca="false">P278-(Draws!Q257+Draws!AC257)</f>
        <v>0</v>
      </c>
      <c r="R278" s="18" t="n">
        <f aca="false">Q278-(Draws!R257+Draws!AD257)</f>
        <v>0</v>
      </c>
      <c r="S278" s="18" t="n">
        <f aca="false">R278-(Draws!S257+Draws!AE257)</f>
        <v>0</v>
      </c>
      <c r="T278" s="18" t="n">
        <f aca="false">S278-(Draws!T257+Draws!AF257)</f>
        <v>-44.1042316416111</v>
      </c>
      <c r="U278" s="18" t="n">
        <f aca="false">T278-(Draws!U257+Draws!AG257)</f>
        <v>-44.1042316416111</v>
      </c>
      <c r="V278" s="18" t="n">
        <f aca="false">U278-(Draws!V257+Draws!AH257)</f>
        <v>-44.1042316416111</v>
      </c>
      <c r="W278" s="18" t="n">
        <f aca="false">V278-(Draws!W257+Draws!AI257)</f>
        <v>-44.1042316416111</v>
      </c>
      <c r="X278" s="18" t="n">
        <f aca="false">W278-(Draws!X257+Draws!AJ257)</f>
        <v>-44.1042316416111</v>
      </c>
      <c r="Y278" s="18" t="n">
        <f aca="false">X278-(Draws!Y257+Draws!AK257)</f>
        <v>-44.1042316416111</v>
      </c>
      <c r="Z278" s="18" t="n">
        <f aca="false">0-(MAX(Draws!N257-Line_cap,0)+MAX(Draws!Z257-Line_cap,0))</f>
        <v>0</v>
      </c>
      <c r="AA278" s="18" t="n">
        <f aca="false">Z278-(MAX(Draws!O257-Line_cap,0)+MAX(Draws!AA257-Line_cap,0))</f>
        <v>0</v>
      </c>
      <c r="AB278" s="18" t="n">
        <f aca="false">AA278-(MAX(Draws!P257-Line_cap,0)+MAX(Draws!AB257-Line_cap,0))</f>
        <v>0</v>
      </c>
      <c r="AC278" s="18" t="n">
        <f aca="false">AB278-(MAX(Draws!Q257-Line_cap,0)+MAX(Draws!AC257-Line_cap,0))</f>
        <v>0</v>
      </c>
      <c r="AD278" s="18" t="n">
        <f aca="false">AC278-(MAX(Draws!R257-Line_cap,0)+MAX(Draws!AD257-Line_cap,0))</f>
        <v>0</v>
      </c>
      <c r="AE278" s="18" t="n">
        <f aca="false">AD278-(MAX(Draws!S257-Line_cap,0)+MAX(Draws!AE257-Line_cap,0))</f>
        <v>0</v>
      </c>
      <c r="AF278" s="18" t="n">
        <f aca="false">AE278-(MAX(Draws!T257-Line_cap,0)+MAX(Draws!AF257-Line_cap,0))</f>
        <v>0</v>
      </c>
      <c r="AG278" s="18" t="n">
        <f aca="false">AF278-(MAX(Draws!U257-Line_cap,0)+MAX(Draws!AG257-Line_cap,0))</f>
        <v>0</v>
      </c>
      <c r="AH278" s="18" t="n">
        <f aca="false">AG278-(MAX(Draws!V257-Line_cap,0)+MAX(Draws!AH257-Line_cap,0))</f>
        <v>0</v>
      </c>
      <c r="AI278" s="18" t="n">
        <f aca="false">AH278-(MAX(Draws!W257-Line_cap,0)+MAX(Draws!AI257-Line_cap,0))</f>
        <v>0</v>
      </c>
      <c r="AJ278" s="18" t="n">
        <f aca="false">AI278-(MAX(Draws!X257-Line_cap,0)+MAX(Draws!AJ257-Line_cap,0))</f>
        <v>0</v>
      </c>
      <c r="AK278" s="18" t="n">
        <f aca="false">AJ278-(MAX(Draws!Y257-Line_cap,0)+MAX(Draws!AK257-Line_cap,0))</f>
        <v>0</v>
      </c>
      <c r="AL278" s="18" t="n">
        <f aca="false">SUMPRODUCT(MIN($B$22:$M$22+B278:M278+N278:Y278))</f>
        <v>380.582640110797</v>
      </c>
      <c r="AM278" s="18" t="n">
        <f aca="false">SUMPRODUCT(MIN($B$22:$M$22+B278:M278))</f>
        <v>424.686871752408</v>
      </c>
      <c r="AN278" s="18" t="n">
        <f aca="false">SUMPRODUCT(MIN($B$22:$M$22+N278:Y278))</f>
        <v>437.846150716175</v>
      </c>
      <c r="AO278" s="18" t="n">
        <f aca="false">SUMPRODUCT(MIN($B$22:$M$22+B278:M278+Z278:AK278))</f>
        <v>424.686871752408</v>
      </c>
      <c r="AP278" s="18" t="n">
        <f aca="false">SUMPRODUCT(MIN($B$23:$M$23+B278:M278+N278:Y278))</f>
        <v>430.182640110797</v>
      </c>
      <c r="AQ278" s="18" t="n">
        <f aca="false">SUMPRODUCT(MIN($B$23:$M$23+B278:M278+Z278:AK278))</f>
        <v>474.286871752408</v>
      </c>
      <c r="AR278" s="13" t="n">
        <f aca="false">IF(Y278&lt;0,1,0)</f>
        <v>1</v>
      </c>
    </row>
    <row r="279" customFormat="false" ht="15" hidden="false" customHeight="false" outlineLevel="0" collapsed="false">
      <c r="A279" s="13" t="n">
        <v>254</v>
      </c>
      <c r="B279" s="18" t="n">
        <f aca="false">Shock_sd*Draws!B258</f>
        <v>22.2581243671363</v>
      </c>
      <c r="C279" s="18" t="n">
        <f aca="false">Persist_a*B279+Shock_sd*Draws!C258</f>
        <v>19.0174243363202</v>
      </c>
      <c r="D279" s="18" t="n">
        <f aca="false">Persist_a*C279+Shock_sd*Draws!D258</f>
        <v>34.4034843193377</v>
      </c>
      <c r="E279" s="18" t="n">
        <f aca="false">Persist_a*D279+Shock_sd*Draws!E258</f>
        <v>99.6911002160583</v>
      </c>
      <c r="F279" s="18" t="n">
        <f aca="false">Persist_a*E279+Shock_sd*Draws!F258</f>
        <v>98.9827629790948</v>
      </c>
      <c r="G279" s="18" t="n">
        <f aca="false">Persist_a*F279+Shock_sd*Draws!G258</f>
        <v>67.2086271578146</v>
      </c>
      <c r="H279" s="18" t="n">
        <f aca="false">Persist_a*G279+Shock_sd*Draws!H258</f>
        <v>87.1584107966158</v>
      </c>
      <c r="I279" s="18" t="n">
        <f aca="false">Persist_a*H279+Shock_sd*Draws!I258</f>
        <v>-14.3116801004408</v>
      </c>
      <c r="J279" s="18" t="n">
        <f aca="false">Persist_a*I279+Shock_sd*Draws!J258</f>
        <v>60.8207181495524</v>
      </c>
      <c r="K279" s="18" t="n">
        <f aca="false">Persist_a*J279+Shock_sd*Draws!K258</f>
        <v>17.4447880432832</v>
      </c>
      <c r="L279" s="18" t="n">
        <f aca="false">Persist_a*K279+Shock_sd*Draws!L258</f>
        <v>5.47207867020334</v>
      </c>
      <c r="M279" s="18" t="n">
        <f aca="false">Persist_a*L279+Shock_sd*Draws!M258</f>
        <v>11.0311685346096</v>
      </c>
      <c r="N279" s="18" t="n">
        <f aca="false">0-(Draws!N258+Draws!Z258)</f>
        <v>0</v>
      </c>
      <c r="O279" s="18" t="n">
        <f aca="false">N279-(Draws!O258+Draws!AA258)</f>
        <v>0</v>
      </c>
      <c r="P279" s="18" t="n">
        <f aca="false">O279-(Draws!P258+Draws!AB258)</f>
        <v>-285.702888016409</v>
      </c>
      <c r="Q279" s="18" t="n">
        <f aca="false">P279-(Draws!Q258+Draws!AC258)</f>
        <v>-285.702888016409</v>
      </c>
      <c r="R279" s="18" t="n">
        <f aca="false">Q279-(Draws!R258+Draws!AD258)</f>
        <v>-285.702888016409</v>
      </c>
      <c r="S279" s="18" t="n">
        <f aca="false">R279-(Draws!S258+Draws!AE258)</f>
        <v>-285.702888016409</v>
      </c>
      <c r="T279" s="18" t="n">
        <f aca="false">S279-(Draws!T258+Draws!AF258)</f>
        <v>-285.702888016409</v>
      </c>
      <c r="U279" s="18" t="n">
        <f aca="false">T279-(Draws!U258+Draws!AG258)</f>
        <v>-285.702888016409</v>
      </c>
      <c r="V279" s="18" t="n">
        <f aca="false">U279-(Draws!V258+Draws!AH258)</f>
        <v>-285.702888016409</v>
      </c>
      <c r="W279" s="18" t="n">
        <f aca="false">V279-(Draws!W258+Draws!AI258)</f>
        <v>-285.702888016409</v>
      </c>
      <c r="X279" s="18" t="n">
        <f aca="false">W279-(Draws!X258+Draws!AJ258)</f>
        <v>-285.702888016409</v>
      </c>
      <c r="Y279" s="18" t="n">
        <f aca="false">X279-(Draws!Y258+Draws!AK258)</f>
        <v>-285.702888016409</v>
      </c>
      <c r="Z279" s="18" t="n">
        <f aca="false">0-(MAX(Draws!N258-Line_cap,0)+MAX(Draws!Z258-Line_cap,0))</f>
        <v>0</v>
      </c>
      <c r="AA279" s="18" t="n">
        <f aca="false">Z279-(MAX(Draws!O258-Line_cap,0)+MAX(Draws!AA258-Line_cap,0))</f>
        <v>0</v>
      </c>
      <c r="AB279" s="18" t="n">
        <f aca="false">AA279-(MAX(Draws!P258-Line_cap,0)+MAX(Draws!AB258-Line_cap,0))</f>
        <v>-185.702888016409</v>
      </c>
      <c r="AC279" s="18" t="n">
        <f aca="false">AB279-(MAX(Draws!Q258-Line_cap,0)+MAX(Draws!AC258-Line_cap,0))</f>
        <v>-185.702888016409</v>
      </c>
      <c r="AD279" s="18" t="n">
        <f aca="false">AC279-(MAX(Draws!R258-Line_cap,0)+MAX(Draws!AD258-Line_cap,0))</f>
        <v>-185.702888016409</v>
      </c>
      <c r="AE279" s="18" t="n">
        <f aca="false">AD279-(MAX(Draws!S258-Line_cap,0)+MAX(Draws!AE258-Line_cap,0))</f>
        <v>-185.702888016409</v>
      </c>
      <c r="AF279" s="18" t="n">
        <f aca="false">AE279-(MAX(Draws!T258-Line_cap,0)+MAX(Draws!AF258-Line_cap,0))</f>
        <v>-185.702888016409</v>
      </c>
      <c r="AG279" s="18" t="n">
        <f aca="false">AF279-(MAX(Draws!U258-Line_cap,0)+MAX(Draws!AG258-Line_cap,0))</f>
        <v>-185.702888016409</v>
      </c>
      <c r="AH279" s="18" t="n">
        <f aca="false">AG279-(MAX(Draws!V258-Line_cap,0)+MAX(Draws!AH258-Line_cap,0))</f>
        <v>-185.702888016409</v>
      </c>
      <c r="AI279" s="18" t="n">
        <f aca="false">AH279-(MAX(Draws!W258-Line_cap,0)+MAX(Draws!AI258-Line_cap,0))</f>
        <v>-185.702888016409</v>
      </c>
      <c r="AJ279" s="18" t="n">
        <f aca="false">AI279-(MAX(Draws!X258-Line_cap,0)+MAX(Draws!AJ258-Line_cap,0))</f>
        <v>-185.702888016409</v>
      </c>
      <c r="AK279" s="18" t="n">
        <f aca="false">AJ279-(MAX(Draws!Y258-Line_cap,0)+MAX(Draws!AK258-Line_cap,0))</f>
        <v>-185.702888016409</v>
      </c>
      <c r="AL279" s="18" t="n">
        <f aca="false">SUMPRODUCT(MIN($B$22:$M$22+B279:M279+N279:Y279))</f>
        <v>183.839485281069</v>
      </c>
      <c r="AM279" s="18" t="n">
        <f aca="false">SUMPRODUCT(MIN($B$22:$M$22+B279:M279))</f>
        <v>469.542373297478</v>
      </c>
      <c r="AN279" s="18" t="n">
        <f aca="false">SUMPRODUCT(MIN($B$22:$M$22+N279:Y279))</f>
        <v>196.247494341376</v>
      </c>
      <c r="AO279" s="18" t="n">
        <f aca="false">SUMPRODUCT(MIN($B$22:$M$22+B279:M279+Z279:AK279))</f>
        <v>283.839485281069</v>
      </c>
      <c r="AP279" s="18" t="n">
        <f aca="false">SUMPRODUCT(MIN($B$23:$M$23+B279:M279+N279:Y279))</f>
        <v>233.439485281069</v>
      </c>
      <c r="AQ279" s="18" t="n">
        <f aca="false">SUMPRODUCT(MIN($B$23:$M$23+B279:M279+Z279:AK279))</f>
        <v>333.439485281069</v>
      </c>
      <c r="AR279" s="13" t="n">
        <f aca="false">IF(Y279&lt;0,1,0)</f>
        <v>1</v>
      </c>
    </row>
    <row r="280" customFormat="false" ht="15" hidden="false" customHeight="false" outlineLevel="0" collapsed="false">
      <c r="A280" s="13" t="n">
        <v>255</v>
      </c>
      <c r="B280" s="18" t="n">
        <f aca="false">Shock_sd*Draws!B259</f>
        <v>32.533865002832</v>
      </c>
      <c r="C280" s="18" t="n">
        <f aca="false">Persist_a*B280+Shock_sd*Draws!C259</f>
        <v>20.6990473477916</v>
      </c>
      <c r="D280" s="18" t="n">
        <f aca="false">Persist_a*C280+Shock_sd*Draws!D259</f>
        <v>-34.1859156044624</v>
      </c>
      <c r="E280" s="18" t="n">
        <f aca="false">Persist_a*D280+Shock_sd*Draws!E259</f>
        <v>-30.6047297994863</v>
      </c>
      <c r="F280" s="18" t="n">
        <f aca="false">Persist_a*E280+Shock_sd*Draws!F259</f>
        <v>59.7651370600369</v>
      </c>
      <c r="G280" s="18" t="n">
        <f aca="false">Persist_a*F280+Shock_sd*Draws!G259</f>
        <v>68.6018304622988</v>
      </c>
      <c r="H280" s="18" t="n">
        <f aca="false">Persist_a*G280+Shock_sd*Draws!H259</f>
        <v>41.2569450959462</v>
      </c>
      <c r="I280" s="18" t="n">
        <f aca="false">Persist_a*H280+Shock_sd*Draws!I259</f>
        <v>66.9446000944442</v>
      </c>
      <c r="J280" s="18" t="n">
        <f aca="false">Persist_a*I280+Shock_sd*Draws!J259</f>
        <v>-40.1681468345194</v>
      </c>
      <c r="K280" s="18" t="n">
        <f aca="false">Persist_a*J280+Shock_sd*Draws!K259</f>
        <v>-40.457040581854</v>
      </c>
      <c r="L280" s="18" t="n">
        <f aca="false">Persist_a*K280+Shock_sd*Draws!L259</f>
        <v>14.4939357865099</v>
      </c>
      <c r="M280" s="18" t="n">
        <f aca="false">Persist_a*L280+Shock_sd*Draws!M259</f>
        <v>6.10250817362249</v>
      </c>
      <c r="N280" s="18" t="n">
        <f aca="false">0-(Draws!N259+Draws!Z259)</f>
        <v>0</v>
      </c>
      <c r="O280" s="18" t="n">
        <f aca="false">N280-(Draws!O259+Draws!AA259)</f>
        <v>0</v>
      </c>
      <c r="P280" s="18" t="n">
        <f aca="false">O280-(Draws!P259+Draws!AB259)</f>
        <v>0</v>
      </c>
      <c r="Q280" s="18" t="n">
        <f aca="false">P280-(Draws!Q259+Draws!AC259)</f>
        <v>0</v>
      </c>
      <c r="R280" s="18" t="n">
        <f aca="false">Q280-(Draws!R259+Draws!AD259)</f>
        <v>0</v>
      </c>
      <c r="S280" s="18" t="n">
        <f aca="false">R280-(Draws!S259+Draws!AE259)</f>
        <v>0</v>
      </c>
      <c r="T280" s="18" t="n">
        <f aca="false">S280-(Draws!T259+Draws!AF259)</f>
        <v>0</v>
      </c>
      <c r="U280" s="18" t="n">
        <f aca="false">T280-(Draws!U259+Draws!AG259)</f>
        <v>0</v>
      </c>
      <c r="V280" s="18" t="n">
        <f aca="false">U280-(Draws!V259+Draws!AH259)</f>
        <v>0</v>
      </c>
      <c r="W280" s="18" t="n">
        <f aca="false">V280-(Draws!W259+Draws!AI259)</f>
        <v>0</v>
      </c>
      <c r="X280" s="18" t="n">
        <f aca="false">W280-(Draws!X259+Draws!AJ259)</f>
        <v>0</v>
      </c>
      <c r="Y280" s="18" t="n">
        <f aca="false">X280-(Draws!Y259+Draws!AK259)</f>
        <v>0</v>
      </c>
      <c r="Z280" s="18" t="n">
        <f aca="false">0-(MAX(Draws!N259-Line_cap,0)+MAX(Draws!Z259-Line_cap,0))</f>
        <v>0</v>
      </c>
      <c r="AA280" s="18" t="n">
        <f aca="false">Z280-(MAX(Draws!O259-Line_cap,0)+MAX(Draws!AA259-Line_cap,0))</f>
        <v>0</v>
      </c>
      <c r="AB280" s="18" t="n">
        <f aca="false">AA280-(MAX(Draws!P259-Line_cap,0)+MAX(Draws!AB259-Line_cap,0))</f>
        <v>0</v>
      </c>
      <c r="AC280" s="18" t="n">
        <f aca="false">AB280-(MAX(Draws!Q259-Line_cap,0)+MAX(Draws!AC259-Line_cap,0))</f>
        <v>0</v>
      </c>
      <c r="AD280" s="18" t="n">
        <f aca="false">AC280-(MAX(Draws!R259-Line_cap,0)+MAX(Draws!AD259-Line_cap,0))</f>
        <v>0</v>
      </c>
      <c r="AE280" s="18" t="n">
        <f aca="false">AD280-(MAX(Draws!S259-Line_cap,0)+MAX(Draws!AE259-Line_cap,0))</f>
        <v>0</v>
      </c>
      <c r="AF280" s="18" t="n">
        <f aca="false">AE280-(MAX(Draws!T259-Line_cap,0)+MAX(Draws!AF259-Line_cap,0))</f>
        <v>0</v>
      </c>
      <c r="AG280" s="18" t="n">
        <f aca="false">AF280-(MAX(Draws!U259-Line_cap,0)+MAX(Draws!AG259-Line_cap,0))</f>
        <v>0</v>
      </c>
      <c r="AH280" s="18" t="n">
        <f aca="false">AG280-(MAX(Draws!V259-Line_cap,0)+MAX(Draws!AH259-Line_cap,0))</f>
        <v>0</v>
      </c>
      <c r="AI280" s="18" t="n">
        <f aca="false">AH280-(MAX(Draws!W259-Line_cap,0)+MAX(Draws!AI259-Line_cap,0))</f>
        <v>0</v>
      </c>
      <c r="AJ280" s="18" t="n">
        <f aca="false">AI280-(MAX(Draws!X259-Line_cap,0)+MAX(Draws!AJ259-Line_cap,0))</f>
        <v>0</v>
      </c>
      <c r="AK280" s="18" t="n">
        <f aca="false">AJ280-(MAX(Draws!Y259-Line_cap,0)+MAX(Draws!AK259-Line_cap,0))</f>
        <v>0</v>
      </c>
      <c r="AL280" s="18" t="n">
        <f aca="false">SUMPRODUCT(MIN($B$22:$M$22+B280:M280+N280:Y280))</f>
        <v>448.029634582877</v>
      </c>
      <c r="AM280" s="18" t="n">
        <f aca="false">SUMPRODUCT(MIN($B$22:$M$22+B280:M280))</f>
        <v>448.029634582877</v>
      </c>
      <c r="AN280" s="18" t="n">
        <f aca="false">SUMPRODUCT(MIN($B$22:$M$22+N280:Y280))</f>
        <v>481.950382357786</v>
      </c>
      <c r="AO280" s="18" t="n">
        <f aca="false">SUMPRODUCT(MIN($B$22:$M$22+B280:M280+Z280:AK280))</f>
        <v>448.029634582877</v>
      </c>
      <c r="AP280" s="18" t="n">
        <f aca="false">SUMPRODUCT(MIN($B$23:$M$23+B280:M280+N280:Y280))</f>
        <v>497.272961747098</v>
      </c>
      <c r="AQ280" s="18" t="n">
        <f aca="false">SUMPRODUCT(MIN($B$23:$M$23+B280:M280+Z280:AK280))</f>
        <v>497.272961747098</v>
      </c>
      <c r="AR280" s="13" t="n">
        <f aca="false">IF(Y280&lt;0,1,0)</f>
        <v>0</v>
      </c>
    </row>
    <row r="281" customFormat="false" ht="15" hidden="false" customHeight="false" outlineLevel="0" collapsed="false">
      <c r="A281" s="13" t="n">
        <v>256</v>
      </c>
      <c r="B281" s="18" t="n">
        <f aca="false">Shock_sd*Draws!B260</f>
        <v>-46.3366917710921</v>
      </c>
      <c r="C281" s="18" t="n">
        <f aca="false">Persist_a*B281+Shock_sd*Draws!C260</f>
        <v>-30.9449580963588</v>
      </c>
      <c r="D281" s="18" t="n">
        <f aca="false">Persist_a*C281+Shock_sd*Draws!D260</f>
        <v>-68.1627154859142</v>
      </c>
      <c r="E281" s="18" t="n">
        <f aca="false">Persist_a*D281+Shock_sd*Draws!E260</f>
        <v>-62.9751059138362</v>
      </c>
      <c r="F281" s="18" t="n">
        <f aca="false">Persist_a*E281+Shock_sd*Draws!F260</f>
        <v>-63.5720990691622</v>
      </c>
      <c r="G281" s="18" t="n">
        <f aca="false">Persist_a*F281+Shock_sd*Draws!G260</f>
        <v>-18.5502647780382</v>
      </c>
      <c r="H281" s="18" t="n">
        <f aca="false">Persist_a*G281+Shock_sd*Draws!H260</f>
        <v>-108.053806736599</v>
      </c>
      <c r="I281" s="18" t="n">
        <f aca="false">Persist_a*H281+Shock_sd*Draws!I260</f>
        <v>-47.0748010252951</v>
      </c>
      <c r="J281" s="18" t="n">
        <f aca="false">Persist_a*I281+Shock_sd*Draws!J260</f>
        <v>-5.07562781652792</v>
      </c>
      <c r="K281" s="18" t="n">
        <f aca="false">Persist_a*J281+Shock_sd*Draws!K260</f>
        <v>-16.0837791266515</v>
      </c>
      <c r="L281" s="18" t="n">
        <f aca="false">Persist_a*K281+Shock_sd*Draws!L260</f>
        <v>50.4748964205364</v>
      </c>
      <c r="M281" s="18" t="n">
        <f aca="false">Persist_a*L281+Shock_sd*Draws!M260</f>
        <v>-33.1259619456944</v>
      </c>
      <c r="N281" s="18" t="n">
        <f aca="false">0-(Draws!N260+Draws!Z260)</f>
        <v>0</v>
      </c>
      <c r="O281" s="18" t="n">
        <f aca="false">N281-(Draws!O260+Draws!AA260)</f>
        <v>0</v>
      </c>
      <c r="P281" s="18" t="n">
        <f aca="false">O281-(Draws!P260+Draws!AB260)</f>
        <v>0</v>
      </c>
      <c r="Q281" s="18" t="n">
        <f aca="false">P281-(Draws!Q260+Draws!AC260)</f>
        <v>0</v>
      </c>
      <c r="R281" s="18" t="n">
        <f aca="false">Q281-(Draws!R260+Draws!AD260)</f>
        <v>0</v>
      </c>
      <c r="S281" s="18" t="n">
        <f aca="false">R281-(Draws!S260+Draws!AE260)</f>
        <v>0</v>
      </c>
      <c r="T281" s="18" t="n">
        <f aca="false">S281-(Draws!T260+Draws!AF260)</f>
        <v>0</v>
      </c>
      <c r="U281" s="18" t="n">
        <f aca="false">T281-(Draws!U260+Draws!AG260)</f>
        <v>0</v>
      </c>
      <c r="V281" s="18" t="n">
        <f aca="false">U281-(Draws!V260+Draws!AH260)</f>
        <v>0</v>
      </c>
      <c r="W281" s="18" t="n">
        <f aca="false">V281-(Draws!W260+Draws!AI260)</f>
        <v>0</v>
      </c>
      <c r="X281" s="18" t="n">
        <f aca="false">W281-(Draws!X260+Draws!AJ260)</f>
        <v>0</v>
      </c>
      <c r="Y281" s="18" t="n">
        <f aca="false">X281-(Draws!Y260+Draws!AK260)</f>
        <v>0</v>
      </c>
      <c r="Z281" s="18" t="n">
        <f aca="false">0-(MAX(Draws!N260-Line_cap,0)+MAX(Draws!Z260-Line_cap,0))</f>
        <v>0</v>
      </c>
      <c r="AA281" s="18" t="n">
        <f aca="false">Z281-(MAX(Draws!O260-Line_cap,0)+MAX(Draws!AA260-Line_cap,0))</f>
        <v>0</v>
      </c>
      <c r="AB281" s="18" t="n">
        <f aca="false">AA281-(MAX(Draws!P260-Line_cap,0)+MAX(Draws!AB260-Line_cap,0))</f>
        <v>0</v>
      </c>
      <c r="AC281" s="18" t="n">
        <f aca="false">AB281-(MAX(Draws!Q260-Line_cap,0)+MAX(Draws!AC260-Line_cap,0))</f>
        <v>0</v>
      </c>
      <c r="AD281" s="18" t="n">
        <f aca="false">AC281-(MAX(Draws!R260-Line_cap,0)+MAX(Draws!AD260-Line_cap,0))</f>
        <v>0</v>
      </c>
      <c r="AE281" s="18" t="n">
        <f aca="false">AD281-(MAX(Draws!S260-Line_cap,0)+MAX(Draws!AE260-Line_cap,0))</f>
        <v>0</v>
      </c>
      <c r="AF281" s="18" t="n">
        <f aca="false">AE281-(MAX(Draws!T260-Line_cap,0)+MAX(Draws!AF260-Line_cap,0))</f>
        <v>0</v>
      </c>
      <c r="AG281" s="18" t="n">
        <f aca="false">AF281-(MAX(Draws!U260-Line_cap,0)+MAX(Draws!AG260-Line_cap,0))</f>
        <v>0</v>
      </c>
      <c r="AH281" s="18" t="n">
        <f aca="false">AG281-(MAX(Draws!V260-Line_cap,0)+MAX(Draws!AH260-Line_cap,0))</f>
        <v>0</v>
      </c>
      <c r="AI281" s="18" t="n">
        <f aca="false">AH281-(MAX(Draws!W260-Line_cap,0)+MAX(Draws!AI260-Line_cap,0))</f>
        <v>0</v>
      </c>
      <c r="AJ281" s="18" t="n">
        <f aca="false">AI281-(MAX(Draws!X260-Line_cap,0)+MAX(Draws!AJ260-Line_cap,0))</f>
        <v>0</v>
      </c>
      <c r="AK281" s="18" t="n">
        <f aca="false">AJ281-(MAX(Draws!Y260-Line_cap,0)+MAX(Draws!AK260-Line_cap,0))</f>
        <v>0</v>
      </c>
      <c r="AL281" s="18" t="n">
        <f aca="false">SUMPRODUCT(MIN($B$22:$M$22+B281:M281+N281:Y281))</f>
        <v>373.896575621187</v>
      </c>
      <c r="AM281" s="18" t="n">
        <f aca="false">SUMPRODUCT(MIN($B$22:$M$22+B281:M281))</f>
        <v>373.896575621187</v>
      </c>
      <c r="AN281" s="18" t="n">
        <f aca="false">SUMPRODUCT(MIN($B$22:$M$22+N281:Y281))</f>
        <v>481.950382357786</v>
      </c>
      <c r="AO281" s="18" t="n">
        <f aca="false">SUMPRODUCT(MIN($B$22:$M$22+B281:M281+Z281:AK281))</f>
        <v>373.896575621187</v>
      </c>
      <c r="AP281" s="18" t="n">
        <f aca="false">SUMPRODUCT(MIN($B$23:$M$23+B281:M281+N281:Y281))</f>
        <v>423.075218484287</v>
      </c>
      <c r="AQ281" s="18" t="n">
        <f aca="false">SUMPRODUCT(MIN($B$23:$M$23+B281:M281+Z281:AK281))</f>
        <v>423.075218484287</v>
      </c>
      <c r="AR281" s="13" t="n">
        <f aca="false">IF(Y281&lt;0,1,0)</f>
        <v>0</v>
      </c>
    </row>
    <row r="282" customFormat="false" ht="15" hidden="false" customHeight="false" outlineLevel="0" collapsed="false">
      <c r="A282" s="13" t="n">
        <v>257</v>
      </c>
      <c r="B282" s="18" t="n">
        <f aca="false">Shock_sd*Draws!B261</f>
        <v>11.8181302324626</v>
      </c>
      <c r="C282" s="18" t="n">
        <f aca="false">Persist_a*B282+Shock_sd*Draws!C261</f>
        <v>8.11399506145628</v>
      </c>
      <c r="D282" s="18" t="n">
        <f aca="false">Persist_a*C282+Shock_sd*Draws!D261</f>
        <v>7.62549354863849</v>
      </c>
      <c r="E282" s="18" t="n">
        <f aca="false">Persist_a*D282+Shock_sd*Draws!E261</f>
        <v>76.0266907605969</v>
      </c>
      <c r="F282" s="18" t="n">
        <f aca="false">Persist_a*E282+Shock_sd*Draws!F261</f>
        <v>-5.94541877570301</v>
      </c>
      <c r="G282" s="18" t="n">
        <f aca="false">Persist_a*F282+Shock_sd*Draws!G261</f>
        <v>26.4304292961737</v>
      </c>
      <c r="H282" s="18" t="n">
        <f aca="false">Persist_a*G282+Shock_sd*Draws!H261</f>
        <v>-50.3336231833729</v>
      </c>
      <c r="I282" s="18" t="n">
        <f aca="false">Persist_a*H282+Shock_sd*Draws!I261</f>
        <v>-52.332025903831</v>
      </c>
      <c r="J282" s="18" t="n">
        <f aca="false">Persist_a*I282+Shock_sd*Draws!J261</f>
        <v>-22.6096540081958</v>
      </c>
      <c r="K282" s="18" t="n">
        <f aca="false">Persist_a*J282+Shock_sd*Draws!K261</f>
        <v>28.7750662861172</v>
      </c>
      <c r="L282" s="18" t="n">
        <f aca="false">Persist_a*K282+Shock_sd*Draws!L261</f>
        <v>22.670191853038</v>
      </c>
      <c r="M282" s="18" t="n">
        <f aca="false">Persist_a*L282+Shock_sd*Draws!M261</f>
        <v>36.1546570280919</v>
      </c>
      <c r="N282" s="18" t="n">
        <f aca="false">0-(Draws!N261+Draws!Z261)</f>
        <v>0</v>
      </c>
      <c r="O282" s="18" t="n">
        <f aca="false">N282-(Draws!O261+Draws!AA261)</f>
        <v>0</v>
      </c>
      <c r="P282" s="18" t="n">
        <f aca="false">O282-(Draws!P261+Draws!AB261)</f>
        <v>0</v>
      </c>
      <c r="Q282" s="18" t="n">
        <f aca="false">P282-(Draws!Q261+Draws!AC261)</f>
        <v>0</v>
      </c>
      <c r="R282" s="18" t="n">
        <f aca="false">Q282-(Draws!R261+Draws!AD261)</f>
        <v>0</v>
      </c>
      <c r="S282" s="18" t="n">
        <f aca="false">R282-(Draws!S261+Draws!AE261)</f>
        <v>0</v>
      </c>
      <c r="T282" s="18" t="n">
        <f aca="false">S282-(Draws!T261+Draws!AF261)</f>
        <v>0</v>
      </c>
      <c r="U282" s="18" t="n">
        <f aca="false">T282-(Draws!U261+Draws!AG261)</f>
        <v>0</v>
      </c>
      <c r="V282" s="18" t="n">
        <f aca="false">U282-(Draws!V261+Draws!AH261)</f>
        <v>0</v>
      </c>
      <c r="W282" s="18" t="n">
        <f aca="false">V282-(Draws!W261+Draws!AI261)</f>
        <v>0</v>
      </c>
      <c r="X282" s="18" t="n">
        <f aca="false">W282-(Draws!X261+Draws!AJ261)</f>
        <v>0</v>
      </c>
      <c r="Y282" s="18" t="n">
        <f aca="false">X282-(Draws!Y261+Draws!AK261)</f>
        <v>0</v>
      </c>
      <c r="Z282" s="18" t="n">
        <f aca="false">0-(MAX(Draws!N261-Line_cap,0)+MAX(Draws!Z261-Line_cap,0))</f>
        <v>0</v>
      </c>
      <c r="AA282" s="18" t="n">
        <f aca="false">Z282-(MAX(Draws!O261-Line_cap,0)+MAX(Draws!AA261-Line_cap,0))</f>
        <v>0</v>
      </c>
      <c r="AB282" s="18" t="n">
        <f aca="false">AA282-(MAX(Draws!P261-Line_cap,0)+MAX(Draws!AB261-Line_cap,0))</f>
        <v>0</v>
      </c>
      <c r="AC282" s="18" t="n">
        <f aca="false">AB282-(MAX(Draws!Q261-Line_cap,0)+MAX(Draws!AC261-Line_cap,0))</f>
        <v>0</v>
      </c>
      <c r="AD282" s="18" t="n">
        <f aca="false">AC282-(MAX(Draws!R261-Line_cap,0)+MAX(Draws!AD261-Line_cap,0))</f>
        <v>0</v>
      </c>
      <c r="AE282" s="18" t="n">
        <f aca="false">AD282-(MAX(Draws!S261-Line_cap,0)+MAX(Draws!AE261-Line_cap,0))</f>
        <v>0</v>
      </c>
      <c r="AF282" s="18" t="n">
        <f aca="false">AE282-(MAX(Draws!T261-Line_cap,0)+MAX(Draws!AF261-Line_cap,0))</f>
        <v>0</v>
      </c>
      <c r="AG282" s="18" t="n">
        <f aca="false">AF282-(MAX(Draws!U261-Line_cap,0)+MAX(Draws!AG261-Line_cap,0))</f>
        <v>0</v>
      </c>
      <c r="AH282" s="18" t="n">
        <f aca="false">AG282-(MAX(Draws!V261-Line_cap,0)+MAX(Draws!AH261-Line_cap,0))</f>
        <v>0</v>
      </c>
      <c r="AI282" s="18" t="n">
        <f aca="false">AH282-(MAX(Draws!W261-Line_cap,0)+MAX(Draws!AI261-Line_cap,0))</f>
        <v>0</v>
      </c>
      <c r="AJ282" s="18" t="n">
        <f aca="false">AI282-(MAX(Draws!X261-Line_cap,0)+MAX(Draws!AJ261-Line_cap,0))</f>
        <v>0</v>
      </c>
      <c r="AK282" s="18" t="n">
        <f aca="false">AJ282-(MAX(Draws!Y261-Line_cap,0)+MAX(Draws!AK261-Line_cap,0))</f>
        <v>0</v>
      </c>
      <c r="AL282" s="18" t="n">
        <f aca="false">SUMPRODUCT(MIN($B$22:$M$22+B282:M282+N282:Y282))</f>
        <v>431.522027494088</v>
      </c>
      <c r="AM282" s="18" t="n">
        <f aca="false">SUMPRODUCT(MIN($B$22:$M$22+B282:M282))</f>
        <v>431.522027494088</v>
      </c>
      <c r="AN282" s="18" t="n">
        <f aca="false">SUMPRODUCT(MIN($B$22:$M$22+N282:Y282))</f>
        <v>481.950382357786</v>
      </c>
      <c r="AO282" s="18" t="n">
        <f aca="false">SUMPRODUCT(MIN($B$22:$M$22+B282:M282+Z282:AK282))</f>
        <v>431.522027494088</v>
      </c>
      <c r="AP282" s="18" t="n">
        <f aca="false">SUMPRODUCT(MIN($B$23:$M$23+B282:M282+N282:Y282))</f>
        <v>480.795402037513</v>
      </c>
      <c r="AQ282" s="18" t="n">
        <f aca="false">SUMPRODUCT(MIN($B$23:$M$23+B282:M282+Z282:AK282))</f>
        <v>480.795402037513</v>
      </c>
      <c r="AR282" s="13" t="n">
        <f aca="false">IF(Y282&lt;0,1,0)</f>
        <v>0</v>
      </c>
    </row>
    <row r="283" customFormat="false" ht="15" hidden="false" customHeight="false" outlineLevel="0" collapsed="false">
      <c r="A283" s="13" t="n">
        <v>258</v>
      </c>
      <c r="B283" s="18" t="n">
        <f aca="false">Shock_sd*Draws!B262</f>
        <v>-44.2072422962037</v>
      </c>
      <c r="C283" s="18" t="n">
        <f aca="false">Persist_a*B283+Shock_sd*Draws!C262</f>
        <v>-90.7341422329793</v>
      </c>
      <c r="D283" s="18" t="n">
        <f aca="false">Persist_a*C283+Shock_sd*Draws!D262</f>
        <v>-133.395874597921</v>
      </c>
      <c r="E283" s="18" t="n">
        <f aca="false">Persist_a*D283+Shock_sd*Draws!E262</f>
        <v>-58.2255535378649</v>
      </c>
      <c r="F283" s="18" t="n">
        <f aca="false">Persist_a*E283+Shock_sd*Draws!F262</f>
        <v>-29.0020762019721</v>
      </c>
      <c r="G283" s="18" t="n">
        <f aca="false">Persist_a*F283+Shock_sd*Draws!G262</f>
        <v>-87.1035422689149</v>
      </c>
      <c r="H283" s="18" t="n">
        <f aca="false">Persist_a*G283+Shock_sd*Draws!H262</f>
        <v>-39.4700742913067</v>
      </c>
      <c r="I283" s="18" t="n">
        <f aca="false">Persist_a*H283+Shock_sd*Draws!I262</f>
        <v>-73.4065972702553</v>
      </c>
      <c r="J283" s="18" t="n">
        <f aca="false">Persist_a*I283+Shock_sd*Draws!J262</f>
        <v>-6.52855805616739</v>
      </c>
      <c r="K283" s="18" t="n">
        <f aca="false">Persist_a*J283+Shock_sd*Draws!K262</f>
        <v>-44.612877690605</v>
      </c>
      <c r="L283" s="18" t="n">
        <f aca="false">Persist_a*K283+Shock_sd*Draws!L262</f>
        <v>-12.9826496945191</v>
      </c>
      <c r="M283" s="18" t="n">
        <f aca="false">Persist_a*L283+Shock_sd*Draws!M262</f>
        <v>29.5752815572475</v>
      </c>
      <c r="N283" s="18" t="n">
        <f aca="false">0-(Draws!N262+Draws!Z262)</f>
        <v>0</v>
      </c>
      <c r="O283" s="18" t="n">
        <f aca="false">N283-(Draws!O262+Draws!AA262)</f>
        <v>0</v>
      </c>
      <c r="P283" s="18" t="n">
        <f aca="false">O283-(Draws!P262+Draws!AB262)</f>
        <v>0</v>
      </c>
      <c r="Q283" s="18" t="n">
        <f aca="false">P283-(Draws!Q262+Draws!AC262)</f>
        <v>0</v>
      </c>
      <c r="R283" s="18" t="n">
        <f aca="false">Q283-(Draws!R262+Draws!AD262)</f>
        <v>0</v>
      </c>
      <c r="S283" s="18" t="n">
        <f aca="false">R283-(Draws!S262+Draws!AE262)</f>
        <v>0</v>
      </c>
      <c r="T283" s="18" t="n">
        <f aca="false">S283-(Draws!T262+Draws!AF262)</f>
        <v>0</v>
      </c>
      <c r="U283" s="18" t="n">
        <f aca="false">T283-(Draws!U262+Draws!AG262)</f>
        <v>0</v>
      </c>
      <c r="V283" s="18" t="n">
        <f aca="false">U283-(Draws!V262+Draws!AH262)</f>
        <v>0</v>
      </c>
      <c r="W283" s="18" t="n">
        <f aca="false">V283-(Draws!W262+Draws!AI262)</f>
        <v>0</v>
      </c>
      <c r="X283" s="18" t="n">
        <f aca="false">W283-(Draws!X262+Draws!AJ262)</f>
        <v>0</v>
      </c>
      <c r="Y283" s="18" t="n">
        <f aca="false">X283-(Draws!Y262+Draws!AK262)</f>
        <v>0</v>
      </c>
      <c r="Z283" s="18" t="n">
        <f aca="false">0-(MAX(Draws!N262-Line_cap,0)+MAX(Draws!Z262-Line_cap,0))</f>
        <v>0</v>
      </c>
      <c r="AA283" s="18" t="n">
        <f aca="false">Z283-(MAX(Draws!O262-Line_cap,0)+MAX(Draws!AA262-Line_cap,0))</f>
        <v>0</v>
      </c>
      <c r="AB283" s="18" t="n">
        <f aca="false">AA283-(MAX(Draws!P262-Line_cap,0)+MAX(Draws!AB262-Line_cap,0))</f>
        <v>0</v>
      </c>
      <c r="AC283" s="18" t="n">
        <f aca="false">AB283-(MAX(Draws!Q262-Line_cap,0)+MAX(Draws!AC262-Line_cap,0))</f>
        <v>0</v>
      </c>
      <c r="AD283" s="18" t="n">
        <f aca="false">AC283-(MAX(Draws!R262-Line_cap,0)+MAX(Draws!AD262-Line_cap,0))</f>
        <v>0</v>
      </c>
      <c r="AE283" s="18" t="n">
        <f aca="false">AD283-(MAX(Draws!S262-Line_cap,0)+MAX(Draws!AE262-Line_cap,0))</f>
        <v>0</v>
      </c>
      <c r="AF283" s="18" t="n">
        <f aca="false">AE283-(MAX(Draws!T262-Line_cap,0)+MAX(Draws!AF262-Line_cap,0))</f>
        <v>0</v>
      </c>
      <c r="AG283" s="18" t="n">
        <f aca="false">AF283-(MAX(Draws!U262-Line_cap,0)+MAX(Draws!AG262-Line_cap,0))</f>
        <v>0</v>
      </c>
      <c r="AH283" s="18" t="n">
        <f aca="false">AG283-(MAX(Draws!V262-Line_cap,0)+MAX(Draws!AH262-Line_cap,0))</f>
        <v>0</v>
      </c>
      <c r="AI283" s="18" t="n">
        <f aca="false">AH283-(MAX(Draws!W262-Line_cap,0)+MAX(Draws!AI262-Line_cap,0))</f>
        <v>0</v>
      </c>
      <c r="AJ283" s="18" t="n">
        <f aca="false">AI283-(MAX(Draws!X262-Line_cap,0)+MAX(Draws!AJ262-Line_cap,0))</f>
        <v>0</v>
      </c>
      <c r="AK283" s="18" t="n">
        <f aca="false">AJ283-(MAX(Draws!Y262-Line_cap,0)+MAX(Draws!AK262-Line_cap,0))</f>
        <v>0</v>
      </c>
      <c r="AL283" s="18" t="n">
        <f aca="false">SUMPRODUCT(MIN($B$22:$M$22+B283:M283+N283:Y283))</f>
        <v>382.15831206422</v>
      </c>
      <c r="AM283" s="18" t="n">
        <f aca="false">SUMPRODUCT(MIN($B$22:$M$22+B283:M283))</f>
        <v>382.15831206422</v>
      </c>
      <c r="AN283" s="18" t="n">
        <f aca="false">SUMPRODUCT(MIN($B$22:$M$22+N283:Y283))</f>
        <v>481.950382357786</v>
      </c>
      <c r="AO283" s="18" t="n">
        <f aca="false">SUMPRODUCT(MIN($B$22:$M$22+B283:M283+Z283:AK283))</f>
        <v>382.15831206422</v>
      </c>
      <c r="AP283" s="18" t="n">
        <f aca="false">SUMPRODUCT(MIN($B$23:$M$23+B283:M283+N283:Y283))</f>
        <v>416.907686872459</v>
      </c>
      <c r="AQ283" s="18" t="n">
        <f aca="false">SUMPRODUCT(MIN($B$23:$M$23+B283:M283+Z283:AK283))</f>
        <v>416.907686872459</v>
      </c>
      <c r="AR283" s="13" t="n">
        <f aca="false">IF(Y283&lt;0,1,0)</f>
        <v>0</v>
      </c>
    </row>
    <row r="284" customFormat="false" ht="15" hidden="false" customHeight="false" outlineLevel="0" collapsed="false">
      <c r="A284" s="13" t="n">
        <v>259</v>
      </c>
      <c r="B284" s="18" t="n">
        <f aca="false">Shock_sd*Draws!B263</f>
        <v>-23.9559430606576</v>
      </c>
      <c r="C284" s="18" t="n">
        <f aca="false">Persist_a*B284+Shock_sd*Draws!C263</f>
        <v>-59.5279175288568</v>
      </c>
      <c r="D284" s="18" t="n">
        <f aca="false">Persist_a*C284+Shock_sd*Draws!D263</f>
        <v>-18.9598499452243</v>
      </c>
      <c r="E284" s="18" t="n">
        <f aca="false">Persist_a*D284+Shock_sd*Draws!E263</f>
        <v>-31.7257401420556</v>
      </c>
      <c r="F284" s="18" t="n">
        <f aca="false">Persist_a*E284+Shock_sd*Draws!F263</f>
        <v>-59.9454272615651</v>
      </c>
      <c r="G284" s="18" t="n">
        <f aca="false">Persist_a*F284+Shock_sd*Draws!G263</f>
        <v>80.6357489916206</v>
      </c>
      <c r="H284" s="18" t="n">
        <f aca="false">Persist_a*G284+Shock_sd*Draws!H263</f>
        <v>85.3751518025141</v>
      </c>
      <c r="I284" s="18" t="n">
        <f aca="false">Persist_a*H284+Shock_sd*Draws!I263</f>
        <v>-24.1110424837162</v>
      </c>
      <c r="J284" s="18" t="n">
        <f aca="false">Persist_a*I284+Shock_sd*Draws!J263</f>
        <v>11.0147095160106</v>
      </c>
      <c r="K284" s="18" t="n">
        <f aca="false">Persist_a*J284+Shock_sd*Draws!K263</f>
        <v>-22.3342602254901</v>
      </c>
      <c r="L284" s="18" t="n">
        <f aca="false">Persist_a*K284+Shock_sd*Draws!L263</f>
        <v>48.3310836495145</v>
      </c>
      <c r="M284" s="18" t="n">
        <f aca="false">Persist_a*L284+Shock_sd*Draws!M263</f>
        <v>-51.9284347060689</v>
      </c>
      <c r="N284" s="18" t="n">
        <f aca="false">0-(Draws!N263+Draws!Z263)</f>
        <v>0</v>
      </c>
      <c r="O284" s="18" t="n">
        <f aca="false">N284-(Draws!O263+Draws!AA263)</f>
        <v>0</v>
      </c>
      <c r="P284" s="18" t="n">
        <f aca="false">O284-(Draws!P263+Draws!AB263)</f>
        <v>0</v>
      </c>
      <c r="Q284" s="18" t="n">
        <f aca="false">P284-(Draws!Q263+Draws!AC263)</f>
        <v>0</v>
      </c>
      <c r="R284" s="18" t="n">
        <f aca="false">Q284-(Draws!R263+Draws!AD263)</f>
        <v>0</v>
      </c>
      <c r="S284" s="18" t="n">
        <f aca="false">R284-(Draws!S263+Draws!AE263)</f>
        <v>0</v>
      </c>
      <c r="T284" s="18" t="n">
        <f aca="false">S284-(Draws!T263+Draws!AF263)</f>
        <v>-120.221968606848</v>
      </c>
      <c r="U284" s="18" t="n">
        <f aca="false">T284-(Draws!U263+Draws!AG263)</f>
        <v>-120.221968606848</v>
      </c>
      <c r="V284" s="18" t="n">
        <f aca="false">U284-(Draws!V263+Draws!AH263)</f>
        <v>-120.221968606848</v>
      </c>
      <c r="W284" s="18" t="n">
        <f aca="false">V284-(Draws!W263+Draws!AI263)</f>
        <v>-120.221968606848</v>
      </c>
      <c r="X284" s="18" t="n">
        <f aca="false">W284-(Draws!X263+Draws!AJ263)</f>
        <v>-120.221968606848</v>
      </c>
      <c r="Y284" s="18" t="n">
        <f aca="false">X284-(Draws!Y263+Draws!AK263)</f>
        <v>-120.221968606848</v>
      </c>
      <c r="Z284" s="18" t="n">
        <f aca="false">0-(MAX(Draws!N263-Line_cap,0)+MAX(Draws!Z263-Line_cap,0))</f>
        <v>0</v>
      </c>
      <c r="AA284" s="18" t="n">
        <f aca="false">Z284-(MAX(Draws!O263-Line_cap,0)+MAX(Draws!AA263-Line_cap,0))</f>
        <v>0</v>
      </c>
      <c r="AB284" s="18" t="n">
        <f aca="false">AA284-(MAX(Draws!P263-Line_cap,0)+MAX(Draws!AB263-Line_cap,0))</f>
        <v>0</v>
      </c>
      <c r="AC284" s="18" t="n">
        <f aca="false">AB284-(MAX(Draws!Q263-Line_cap,0)+MAX(Draws!AC263-Line_cap,0))</f>
        <v>0</v>
      </c>
      <c r="AD284" s="18" t="n">
        <f aca="false">AC284-(MAX(Draws!R263-Line_cap,0)+MAX(Draws!AD263-Line_cap,0))</f>
        <v>0</v>
      </c>
      <c r="AE284" s="18" t="n">
        <f aca="false">AD284-(MAX(Draws!S263-Line_cap,0)+MAX(Draws!AE263-Line_cap,0))</f>
        <v>0</v>
      </c>
      <c r="AF284" s="18" t="n">
        <f aca="false">AE284-(MAX(Draws!T263-Line_cap,0)+MAX(Draws!AF263-Line_cap,0))</f>
        <v>-20.2219686068479</v>
      </c>
      <c r="AG284" s="18" t="n">
        <f aca="false">AF284-(MAX(Draws!U263-Line_cap,0)+MAX(Draws!AG263-Line_cap,0))</f>
        <v>-20.2219686068479</v>
      </c>
      <c r="AH284" s="18" t="n">
        <f aca="false">AG284-(MAX(Draws!V263-Line_cap,0)+MAX(Draws!AH263-Line_cap,0))</f>
        <v>-20.2219686068479</v>
      </c>
      <c r="AI284" s="18" t="n">
        <f aca="false">AH284-(MAX(Draws!W263-Line_cap,0)+MAX(Draws!AI263-Line_cap,0))</f>
        <v>-20.2219686068479</v>
      </c>
      <c r="AJ284" s="18" t="n">
        <f aca="false">AI284-(MAX(Draws!X263-Line_cap,0)+MAX(Draws!AJ263-Line_cap,0))</f>
        <v>-20.2219686068479</v>
      </c>
      <c r="AK284" s="18" t="n">
        <f aca="false">AJ284-(MAX(Draws!Y263-Line_cap,0)+MAX(Draws!AK263-Line_cap,0))</f>
        <v>-20.2219686068479</v>
      </c>
      <c r="AL284" s="18" t="n">
        <f aca="false">SUMPRODUCT(MIN($B$22:$M$22+B284:M284+N284:Y284))</f>
        <v>338.273644364044</v>
      </c>
      <c r="AM284" s="18" t="n">
        <f aca="false">SUMPRODUCT(MIN($B$22:$M$22+B284:M284))</f>
        <v>428.551753886125</v>
      </c>
      <c r="AN284" s="18" t="n">
        <f aca="false">SUMPRODUCT(MIN($B$22:$M$22+N284:Y284))</f>
        <v>361.728413750938</v>
      </c>
      <c r="AO284" s="18" t="n">
        <f aca="false">SUMPRODUCT(MIN($B$22:$M$22+B284:M284+Z284:AK284))</f>
        <v>428.551753886125</v>
      </c>
      <c r="AP284" s="18" t="n">
        <f aca="false">SUMPRODUCT(MIN($B$23:$M$23+B284:M284+N284:Y284))</f>
        <v>383.399525446663</v>
      </c>
      <c r="AQ284" s="18" t="n">
        <f aca="false">SUMPRODUCT(MIN($B$23:$M$23+B284:M284+Z284:AK284))</f>
        <v>473.656487739289</v>
      </c>
      <c r="AR284" s="13" t="n">
        <f aca="false">IF(Y284&lt;0,1,0)</f>
        <v>1</v>
      </c>
    </row>
    <row r="285" customFormat="false" ht="15" hidden="false" customHeight="false" outlineLevel="0" collapsed="false">
      <c r="A285" s="13" t="n">
        <v>260</v>
      </c>
      <c r="B285" s="18" t="n">
        <f aca="false">Shock_sd*Draws!B264</f>
        <v>-3.9289969686798</v>
      </c>
      <c r="C285" s="18" t="n">
        <f aca="false">Persist_a*B285+Shock_sd*Draws!C264</f>
        <v>-15.3130965068933</v>
      </c>
      <c r="D285" s="18" t="n">
        <f aca="false">Persist_a*C285+Shock_sd*Draws!D264</f>
        <v>-49.5233509368858</v>
      </c>
      <c r="E285" s="18" t="n">
        <f aca="false">Persist_a*D285+Shock_sd*Draws!E264</f>
        <v>-34.7218078380195</v>
      </c>
      <c r="F285" s="18" t="n">
        <f aca="false">Persist_a*E285+Shock_sd*Draws!F264</f>
        <v>-17.397823862058</v>
      </c>
      <c r="G285" s="18" t="n">
        <f aca="false">Persist_a*F285+Shock_sd*Draws!G264</f>
        <v>-50.0389285963985</v>
      </c>
      <c r="H285" s="18" t="n">
        <f aca="false">Persist_a*G285+Shock_sd*Draws!H264</f>
        <v>-26.2251220166398</v>
      </c>
      <c r="I285" s="18" t="n">
        <f aca="false">Persist_a*H285+Shock_sd*Draws!I264</f>
        <v>-60.0157434687628</v>
      </c>
      <c r="J285" s="18" t="n">
        <f aca="false">Persist_a*I285+Shock_sd*Draws!J264</f>
        <v>-109.308291771454</v>
      </c>
      <c r="K285" s="18" t="n">
        <f aca="false">Persist_a*J285+Shock_sd*Draws!K264</f>
        <v>-36.4943373191196</v>
      </c>
      <c r="L285" s="18" t="n">
        <f aca="false">Persist_a*K285+Shock_sd*Draws!L264</f>
        <v>-173.148635781045</v>
      </c>
      <c r="M285" s="18" t="n">
        <f aca="false">Persist_a*L285+Shock_sd*Draws!M264</f>
        <v>-56.4418156019772</v>
      </c>
      <c r="N285" s="18" t="n">
        <f aca="false">0-(Draws!N264+Draws!Z264)</f>
        <v>0</v>
      </c>
      <c r="O285" s="18" t="n">
        <f aca="false">N285-(Draws!O264+Draws!AA264)</f>
        <v>0</v>
      </c>
      <c r="P285" s="18" t="n">
        <f aca="false">O285-(Draws!P264+Draws!AB264)</f>
        <v>0</v>
      </c>
      <c r="Q285" s="18" t="n">
        <f aca="false">P285-(Draws!Q264+Draws!AC264)</f>
        <v>0</v>
      </c>
      <c r="R285" s="18" t="n">
        <f aca="false">Q285-(Draws!R264+Draws!AD264)</f>
        <v>0</v>
      </c>
      <c r="S285" s="18" t="n">
        <f aca="false">R285-(Draws!S264+Draws!AE264)</f>
        <v>0</v>
      </c>
      <c r="T285" s="18" t="n">
        <f aca="false">S285-(Draws!T264+Draws!AF264)</f>
        <v>0</v>
      </c>
      <c r="U285" s="18" t="n">
        <f aca="false">T285-(Draws!U264+Draws!AG264)</f>
        <v>0</v>
      </c>
      <c r="V285" s="18" t="n">
        <f aca="false">U285-(Draws!V264+Draws!AH264)</f>
        <v>0</v>
      </c>
      <c r="W285" s="18" t="n">
        <f aca="false">V285-(Draws!W264+Draws!AI264)</f>
        <v>0</v>
      </c>
      <c r="X285" s="18" t="n">
        <f aca="false">W285-(Draws!X264+Draws!AJ264)</f>
        <v>0</v>
      </c>
      <c r="Y285" s="18" t="n">
        <f aca="false">X285-(Draws!Y264+Draws!AK264)</f>
        <v>0</v>
      </c>
      <c r="Z285" s="18" t="n">
        <f aca="false">0-(MAX(Draws!N264-Line_cap,0)+MAX(Draws!Z264-Line_cap,0))</f>
        <v>0</v>
      </c>
      <c r="AA285" s="18" t="n">
        <f aca="false">Z285-(MAX(Draws!O264-Line_cap,0)+MAX(Draws!AA264-Line_cap,0))</f>
        <v>0</v>
      </c>
      <c r="AB285" s="18" t="n">
        <f aca="false">AA285-(MAX(Draws!P264-Line_cap,0)+MAX(Draws!AB264-Line_cap,0))</f>
        <v>0</v>
      </c>
      <c r="AC285" s="18" t="n">
        <f aca="false">AB285-(MAX(Draws!Q264-Line_cap,0)+MAX(Draws!AC264-Line_cap,0))</f>
        <v>0</v>
      </c>
      <c r="AD285" s="18" t="n">
        <f aca="false">AC285-(MAX(Draws!R264-Line_cap,0)+MAX(Draws!AD264-Line_cap,0))</f>
        <v>0</v>
      </c>
      <c r="AE285" s="18" t="n">
        <f aca="false">AD285-(MAX(Draws!S264-Line_cap,0)+MAX(Draws!AE264-Line_cap,0))</f>
        <v>0</v>
      </c>
      <c r="AF285" s="18" t="n">
        <f aca="false">AE285-(MAX(Draws!T264-Line_cap,0)+MAX(Draws!AF264-Line_cap,0))</f>
        <v>0</v>
      </c>
      <c r="AG285" s="18" t="n">
        <f aca="false">AF285-(MAX(Draws!U264-Line_cap,0)+MAX(Draws!AG264-Line_cap,0))</f>
        <v>0</v>
      </c>
      <c r="AH285" s="18" t="n">
        <f aca="false">AG285-(MAX(Draws!V264-Line_cap,0)+MAX(Draws!AH264-Line_cap,0))</f>
        <v>0</v>
      </c>
      <c r="AI285" s="18" t="n">
        <f aca="false">AH285-(MAX(Draws!W264-Line_cap,0)+MAX(Draws!AI264-Line_cap,0))</f>
        <v>0</v>
      </c>
      <c r="AJ285" s="18" t="n">
        <f aca="false">AI285-(MAX(Draws!X264-Line_cap,0)+MAX(Draws!AJ264-Line_cap,0))</f>
        <v>0</v>
      </c>
      <c r="AK285" s="18" t="n">
        <f aca="false">AJ285-(MAX(Draws!Y264-Line_cap,0)+MAX(Draws!AK264-Line_cap,0))</f>
        <v>0</v>
      </c>
      <c r="AL285" s="18" t="n">
        <f aca="false">SUMPRODUCT(MIN($B$22:$M$22+B285:M285+N285:Y285))</f>
        <v>328.779311783337</v>
      </c>
      <c r="AM285" s="18" t="n">
        <f aca="false">SUMPRODUCT(MIN($B$22:$M$22+B285:M285))</f>
        <v>328.779311783337</v>
      </c>
      <c r="AN285" s="18" t="n">
        <f aca="false">SUMPRODUCT(MIN($B$22:$M$22+N285:Y285))</f>
        <v>481.950382357786</v>
      </c>
      <c r="AO285" s="18" t="n">
        <f aca="false">SUMPRODUCT(MIN($B$22:$M$22+B285:M285+Z285:AK285))</f>
        <v>328.779311783337</v>
      </c>
      <c r="AP285" s="18" t="n">
        <f aca="false">SUMPRODUCT(MIN($B$23:$M$23+B285:M285+N285:Y285))</f>
        <v>375.652440596881</v>
      </c>
      <c r="AQ285" s="18" t="n">
        <f aca="false">SUMPRODUCT(MIN($B$23:$M$23+B285:M285+Z285:AK285))</f>
        <v>375.652440596881</v>
      </c>
      <c r="AR285" s="13" t="n">
        <f aca="false">IF(Y285&lt;0,1,0)</f>
        <v>0</v>
      </c>
    </row>
    <row r="286" customFormat="false" ht="15" hidden="false" customHeight="false" outlineLevel="0" collapsed="false">
      <c r="A286" s="13" t="n">
        <v>261</v>
      </c>
      <c r="B286" s="18" t="n">
        <f aca="false">Shock_sd*Draws!B265</f>
        <v>64.6323233630966</v>
      </c>
      <c r="C286" s="18" t="n">
        <f aca="false">Persist_a*B286+Shock_sd*Draws!C265</f>
        <v>-8.74874924029651</v>
      </c>
      <c r="D286" s="18" t="n">
        <f aca="false">Persist_a*C286+Shock_sd*Draws!D265</f>
        <v>-42.995688728685</v>
      </c>
      <c r="E286" s="18" t="n">
        <f aca="false">Persist_a*D286+Shock_sd*Draws!E265</f>
        <v>-69.9968243923241</v>
      </c>
      <c r="F286" s="18" t="n">
        <f aca="false">Persist_a*E286+Shock_sd*Draws!F265</f>
        <v>-103.562077113959</v>
      </c>
      <c r="G286" s="18" t="n">
        <f aca="false">Persist_a*F286+Shock_sd*Draws!G265</f>
        <v>35.4290386211204</v>
      </c>
      <c r="H286" s="18" t="n">
        <f aca="false">Persist_a*G286+Shock_sd*Draws!H265</f>
        <v>-17.0643021088356</v>
      </c>
      <c r="I286" s="18" t="n">
        <f aca="false">Persist_a*H286+Shock_sd*Draws!I265</f>
        <v>8.11123239884387</v>
      </c>
      <c r="J286" s="18" t="n">
        <f aca="false">Persist_a*I286+Shock_sd*Draws!J265</f>
        <v>48.6732660594799</v>
      </c>
      <c r="K286" s="18" t="n">
        <f aca="false">Persist_a*J286+Shock_sd*Draws!K265</f>
        <v>8.25966914485905</v>
      </c>
      <c r="L286" s="18" t="n">
        <f aca="false">Persist_a*K286+Shock_sd*Draws!L265</f>
        <v>47.8214872400303</v>
      </c>
      <c r="M286" s="18" t="n">
        <f aca="false">Persist_a*L286+Shock_sd*Draws!M265</f>
        <v>-24.4059763602969</v>
      </c>
      <c r="N286" s="18" t="n">
        <f aca="false">0-(Draws!N265+Draws!Z265)</f>
        <v>0</v>
      </c>
      <c r="O286" s="18" t="n">
        <f aca="false">N286-(Draws!O265+Draws!AA265)</f>
        <v>0</v>
      </c>
      <c r="P286" s="18" t="n">
        <f aca="false">O286-(Draws!P265+Draws!AB265)</f>
        <v>0</v>
      </c>
      <c r="Q286" s="18" t="n">
        <f aca="false">P286-(Draws!Q265+Draws!AC265)</f>
        <v>0</v>
      </c>
      <c r="R286" s="18" t="n">
        <f aca="false">Q286-(Draws!R265+Draws!AD265)</f>
        <v>0</v>
      </c>
      <c r="S286" s="18" t="n">
        <f aca="false">R286-(Draws!S265+Draws!AE265)</f>
        <v>0</v>
      </c>
      <c r="T286" s="18" t="n">
        <f aca="false">S286-(Draws!T265+Draws!AF265)</f>
        <v>0</v>
      </c>
      <c r="U286" s="18" t="n">
        <f aca="false">T286-(Draws!U265+Draws!AG265)</f>
        <v>0</v>
      </c>
      <c r="V286" s="18" t="n">
        <f aca="false">U286-(Draws!V265+Draws!AH265)</f>
        <v>0</v>
      </c>
      <c r="W286" s="18" t="n">
        <f aca="false">V286-(Draws!W265+Draws!AI265)</f>
        <v>0</v>
      </c>
      <c r="X286" s="18" t="n">
        <f aca="false">W286-(Draws!X265+Draws!AJ265)</f>
        <v>-108.479514404642</v>
      </c>
      <c r="Y286" s="18" t="n">
        <f aca="false">X286-(Draws!Y265+Draws!AK265)</f>
        <v>-108.479514404642</v>
      </c>
      <c r="Z286" s="18" t="n">
        <f aca="false">0-(MAX(Draws!N265-Line_cap,0)+MAX(Draws!Z265-Line_cap,0))</f>
        <v>0</v>
      </c>
      <c r="AA286" s="18" t="n">
        <f aca="false">Z286-(MAX(Draws!O265-Line_cap,0)+MAX(Draws!AA265-Line_cap,0))</f>
        <v>0</v>
      </c>
      <c r="AB286" s="18" t="n">
        <f aca="false">AA286-(MAX(Draws!P265-Line_cap,0)+MAX(Draws!AB265-Line_cap,0))</f>
        <v>0</v>
      </c>
      <c r="AC286" s="18" t="n">
        <f aca="false">AB286-(MAX(Draws!Q265-Line_cap,0)+MAX(Draws!AC265-Line_cap,0))</f>
        <v>0</v>
      </c>
      <c r="AD286" s="18" t="n">
        <f aca="false">AC286-(MAX(Draws!R265-Line_cap,0)+MAX(Draws!AD265-Line_cap,0))</f>
        <v>0</v>
      </c>
      <c r="AE286" s="18" t="n">
        <f aca="false">AD286-(MAX(Draws!S265-Line_cap,0)+MAX(Draws!AE265-Line_cap,0))</f>
        <v>0</v>
      </c>
      <c r="AF286" s="18" t="n">
        <f aca="false">AE286-(MAX(Draws!T265-Line_cap,0)+MAX(Draws!AF265-Line_cap,0))</f>
        <v>0</v>
      </c>
      <c r="AG286" s="18" t="n">
        <f aca="false">AF286-(MAX(Draws!U265-Line_cap,0)+MAX(Draws!AG265-Line_cap,0))</f>
        <v>0</v>
      </c>
      <c r="AH286" s="18" t="n">
        <f aca="false">AG286-(MAX(Draws!V265-Line_cap,0)+MAX(Draws!AH265-Line_cap,0))</f>
        <v>0</v>
      </c>
      <c r="AI286" s="18" t="n">
        <f aca="false">AH286-(MAX(Draws!W265-Line_cap,0)+MAX(Draws!AI265-Line_cap,0))</f>
        <v>0</v>
      </c>
      <c r="AJ286" s="18" t="n">
        <f aca="false">AI286-(MAX(Draws!X265-Line_cap,0)+MAX(Draws!AJ265-Line_cap,0))</f>
        <v>-8.4795144046424</v>
      </c>
      <c r="AK286" s="18" t="n">
        <f aca="false">AJ286-(MAX(Draws!Y265-Line_cap,0)+MAX(Draws!AK265-Line_cap,0))</f>
        <v>-8.4795144046424</v>
      </c>
      <c r="AL286" s="18" t="n">
        <f aca="false">SUMPRODUCT(MIN($B$22:$M$22+B286:M286+N286:Y286))</f>
        <v>377.538556912021</v>
      </c>
      <c r="AM286" s="18" t="n">
        <f aca="false">SUMPRODUCT(MIN($B$22:$M$22+B286:M286))</f>
        <v>384.935104033731</v>
      </c>
      <c r="AN286" s="18" t="n">
        <f aca="false">SUMPRODUCT(MIN($B$22:$M$22+N286:Y286))</f>
        <v>393.448433159739</v>
      </c>
      <c r="AO286" s="18" t="n">
        <f aca="false">SUMPRODUCT(MIN($B$22:$M$22+B286:M286+Z286:AK286))</f>
        <v>384.935104033731</v>
      </c>
      <c r="AP286" s="18" t="n">
        <f aca="false">SUMPRODUCT(MIN($B$23:$M$23+B286:M286+N286:Y286))</f>
        <v>422.664437994641</v>
      </c>
      <c r="AQ286" s="18" t="n">
        <f aca="false">SUMPRODUCT(MIN($B$23:$M$23+B286:M286+Z286:AK286))</f>
        <v>430.039837886895</v>
      </c>
      <c r="AR286" s="13" t="n">
        <f aca="false">IF(Y286&lt;0,1,0)</f>
        <v>1</v>
      </c>
    </row>
    <row r="287" customFormat="false" ht="15" hidden="false" customHeight="false" outlineLevel="0" collapsed="false">
      <c r="A287" s="13" t="n">
        <v>262</v>
      </c>
      <c r="B287" s="18" t="n">
        <f aca="false">Shock_sd*Draws!B266</f>
        <v>-22.0140703407945</v>
      </c>
      <c r="C287" s="18" t="n">
        <f aca="false">Persist_a*B287+Shock_sd*Draws!C266</f>
        <v>-59.2692243591118</v>
      </c>
      <c r="D287" s="18" t="n">
        <f aca="false">Persist_a*C287+Shock_sd*Draws!D266</f>
        <v>-59.5325686569722</v>
      </c>
      <c r="E287" s="18" t="n">
        <f aca="false">Persist_a*D287+Shock_sd*Draws!E266</f>
        <v>-23.0081961879589</v>
      </c>
      <c r="F287" s="18" t="n">
        <f aca="false">Persist_a*E287+Shock_sd*Draws!F266</f>
        <v>0.228049266185936</v>
      </c>
      <c r="G287" s="18" t="n">
        <f aca="false">Persist_a*F287+Shock_sd*Draws!G266</f>
        <v>-53.8480490171244</v>
      </c>
      <c r="H287" s="18" t="n">
        <f aca="false">Persist_a*G287+Shock_sd*Draws!H266</f>
        <v>48.4965304818468</v>
      </c>
      <c r="I287" s="18" t="n">
        <f aca="false">Persist_a*H287+Shock_sd*Draws!I266</f>
        <v>92.867721795387</v>
      </c>
      <c r="J287" s="18" t="n">
        <f aca="false">Persist_a*I287+Shock_sd*Draws!J266</f>
        <v>37.3697780364488</v>
      </c>
      <c r="K287" s="18" t="n">
        <f aca="false">Persist_a*J287+Shock_sd*Draws!K266</f>
        <v>-1.90423337726142</v>
      </c>
      <c r="L287" s="18" t="n">
        <f aca="false">Persist_a*K287+Shock_sd*Draws!L266</f>
        <v>32.0401869728867</v>
      </c>
      <c r="M287" s="18" t="n">
        <f aca="false">Persist_a*L287+Shock_sd*Draws!M266</f>
        <v>-70.3039869697498</v>
      </c>
      <c r="N287" s="18" t="n">
        <f aca="false">0-(Draws!N266+Draws!Z266)</f>
        <v>0</v>
      </c>
      <c r="O287" s="18" t="n">
        <f aca="false">N287-(Draws!O266+Draws!AA266)</f>
        <v>0</v>
      </c>
      <c r="P287" s="18" t="n">
        <f aca="false">O287-(Draws!P266+Draws!AB266)</f>
        <v>0</v>
      </c>
      <c r="Q287" s="18" t="n">
        <f aca="false">P287-(Draws!Q266+Draws!AC266)</f>
        <v>0</v>
      </c>
      <c r="R287" s="18" t="n">
        <f aca="false">Q287-(Draws!R266+Draws!AD266)</f>
        <v>0</v>
      </c>
      <c r="S287" s="18" t="n">
        <f aca="false">R287-(Draws!S266+Draws!AE266)</f>
        <v>0</v>
      </c>
      <c r="T287" s="18" t="n">
        <f aca="false">S287-(Draws!T266+Draws!AF266)</f>
        <v>0</v>
      </c>
      <c r="U287" s="18" t="n">
        <f aca="false">T287-(Draws!U266+Draws!AG266)</f>
        <v>0</v>
      </c>
      <c r="V287" s="18" t="n">
        <f aca="false">U287-(Draws!V266+Draws!AH266)</f>
        <v>0</v>
      </c>
      <c r="W287" s="18" t="n">
        <f aca="false">V287-(Draws!W266+Draws!AI266)</f>
        <v>0</v>
      </c>
      <c r="X287" s="18" t="n">
        <f aca="false">W287-(Draws!X266+Draws!AJ266)</f>
        <v>0</v>
      </c>
      <c r="Y287" s="18" t="n">
        <f aca="false">X287-(Draws!Y266+Draws!AK266)</f>
        <v>0</v>
      </c>
      <c r="Z287" s="18" t="n">
        <f aca="false">0-(MAX(Draws!N266-Line_cap,0)+MAX(Draws!Z266-Line_cap,0))</f>
        <v>0</v>
      </c>
      <c r="AA287" s="18" t="n">
        <f aca="false">Z287-(MAX(Draws!O266-Line_cap,0)+MAX(Draws!AA266-Line_cap,0))</f>
        <v>0</v>
      </c>
      <c r="AB287" s="18" t="n">
        <f aca="false">AA287-(MAX(Draws!P266-Line_cap,0)+MAX(Draws!AB266-Line_cap,0))</f>
        <v>0</v>
      </c>
      <c r="AC287" s="18" t="n">
        <f aca="false">AB287-(MAX(Draws!Q266-Line_cap,0)+MAX(Draws!AC266-Line_cap,0))</f>
        <v>0</v>
      </c>
      <c r="AD287" s="18" t="n">
        <f aca="false">AC287-(MAX(Draws!R266-Line_cap,0)+MAX(Draws!AD266-Line_cap,0))</f>
        <v>0</v>
      </c>
      <c r="AE287" s="18" t="n">
        <f aca="false">AD287-(MAX(Draws!S266-Line_cap,0)+MAX(Draws!AE266-Line_cap,0))</f>
        <v>0</v>
      </c>
      <c r="AF287" s="18" t="n">
        <f aca="false">AE287-(MAX(Draws!T266-Line_cap,0)+MAX(Draws!AF266-Line_cap,0))</f>
        <v>0</v>
      </c>
      <c r="AG287" s="18" t="n">
        <f aca="false">AF287-(MAX(Draws!U266-Line_cap,0)+MAX(Draws!AG266-Line_cap,0))</f>
        <v>0</v>
      </c>
      <c r="AH287" s="18" t="n">
        <f aca="false">AG287-(MAX(Draws!V266-Line_cap,0)+MAX(Draws!AH266-Line_cap,0))</f>
        <v>0</v>
      </c>
      <c r="AI287" s="18" t="n">
        <f aca="false">AH287-(MAX(Draws!W266-Line_cap,0)+MAX(Draws!AI266-Line_cap,0))</f>
        <v>0</v>
      </c>
      <c r="AJ287" s="18" t="n">
        <f aca="false">AI287-(MAX(Draws!X266-Line_cap,0)+MAX(Draws!AJ266-Line_cap,0))</f>
        <v>0</v>
      </c>
      <c r="AK287" s="18" t="n">
        <f aca="false">AJ287-(MAX(Draws!Y266-Line_cap,0)+MAX(Draws!AK266-Line_cap,0))</f>
        <v>0</v>
      </c>
      <c r="AL287" s="18" t="n">
        <f aca="false">SUMPRODUCT(MIN($B$22:$M$22+B287:M287+N287:Y287))</f>
        <v>429.360122621241</v>
      </c>
      <c r="AM287" s="18" t="n">
        <f aca="false">SUMPRODUCT(MIN($B$22:$M$22+B287:M287))</f>
        <v>429.360122621241</v>
      </c>
      <c r="AN287" s="18" t="n">
        <f aca="false">SUMPRODUCT(MIN($B$22:$M$22+N287:Y287))</f>
        <v>481.950382357786</v>
      </c>
      <c r="AO287" s="18" t="n">
        <f aca="false">SUMPRODUCT(MIN($B$22:$M$22+B287:M287+Z287:AK287))</f>
        <v>429.360122621241</v>
      </c>
      <c r="AP287" s="18" t="n">
        <f aca="false">SUMPRODUCT(MIN($B$23:$M$23+B287:M287+N287:Y287))</f>
        <v>477.125868122025</v>
      </c>
      <c r="AQ287" s="18" t="n">
        <f aca="false">SUMPRODUCT(MIN($B$23:$M$23+B287:M287+Z287:AK287))</f>
        <v>477.125868122025</v>
      </c>
      <c r="AR287" s="13" t="n">
        <f aca="false">IF(Y287&lt;0,1,0)</f>
        <v>0</v>
      </c>
    </row>
    <row r="288" customFormat="false" ht="15" hidden="false" customHeight="false" outlineLevel="0" collapsed="false">
      <c r="A288" s="13" t="n">
        <v>263</v>
      </c>
      <c r="B288" s="18" t="n">
        <f aca="false">Shock_sd*Draws!B267</f>
        <v>8.69864478415189</v>
      </c>
      <c r="C288" s="18" t="n">
        <f aca="false">Persist_a*B288+Shock_sd*Draws!C267</f>
        <v>-19.2401228202638</v>
      </c>
      <c r="D288" s="18" t="n">
        <f aca="false">Persist_a*C288+Shock_sd*Draws!D267</f>
        <v>6.83590123887593</v>
      </c>
      <c r="E288" s="18" t="n">
        <f aca="false">Persist_a*D288+Shock_sd*Draws!E267</f>
        <v>14.2674858046301</v>
      </c>
      <c r="F288" s="18" t="n">
        <f aca="false">Persist_a*E288+Shock_sd*Draws!F267</f>
        <v>40.1424648075309</v>
      </c>
      <c r="G288" s="18" t="n">
        <f aca="false">Persist_a*F288+Shock_sd*Draws!G267</f>
        <v>2.25884543185462</v>
      </c>
      <c r="H288" s="18" t="n">
        <f aca="false">Persist_a*G288+Shock_sd*Draws!H267</f>
        <v>-10.9860284923728</v>
      </c>
      <c r="I288" s="18" t="n">
        <f aca="false">Persist_a*H288+Shock_sd*Draws!I267</f>
        <v>-33.7332292409078</v>
      </c>
      <c r="J288" s="18" t="n">
        <f aca="false">Persist_a*I288+Shock_sd*Draws!J267</f>
        <v>-24.5255588204542</v>
      </c>
      <c r="K288" s="18" t="n">
        <f aca="false">Persist_a*J288+Shock_sd*Draws!K267</f>
        <v>-10.8277384243715</v>
      </c>
      <c r="L288" s="18" t="n">
        <f aca="false">Persist_a*K288+Shock_sd*Draws!L267</f>
        <v>100.961120959982</v>
      </c>
      <c r="M288" s="18" t="n">
        <f aca="false">Persist_a*L288+Shock_sd*Draws!M267</f>
        <v>41.199518084465</v>
      </c>
      <c r="N288" s="18" t="n">
        <f aca="false">0-(Draws!N267+Draws!Z267)</f>
        <v>0</v>
      </c>
      <c r="O288" s="18" t="n">
        <f aca="false">N288-(Draws!O267+Draws!AA267)</f>
        <v>0</v>
      </c>
      <c r="P288" s="18" t="n">
        <f aca="false">O288-(Draws!P267+Draws!AB267)</f>
        <v>-165.17031781012</v>
      </c>
      <c r="Q288" s="18" t="n">
        <f aca="false">P288-(Draws!Q267+Draws!AC267)</f>
        <v>-165.17031781012</v>
      </c>
      <c r="R288" s="18" t="n">
        <f aca="false">Q288-(Draws!R267+Draws!AD267)</f>
        <v>-165.17031781012</v>
      </c>
      <c r="S288" s="18" t="n">
        <f aca="false">R288-(Draws!S267+Draws!AE267)</f>
        <v>-165.17031781012</v>
      </c>
      <c r="T288" s="18" t="n">
        <f aca="false">S288-(Draws!T267+Draws!AF267)</f>
        <v>-165.17031781012</v>
      </c>
      <c r="U288" s="18" t="n">
        <f aca="false">T288-(Draws!U267+Draws!AG267)</f>
        <v>-165.17031781012</v>
      </c>
      <c r="V288" s="18" t="n">
        <f aca="false">U288-(Draws!V267+Draws!AH267)</f>
        <v>-165.17031781012</v>
      </c>
      <c r="W288" s="18" t="n">
        <f aca="false">V288-(Draws!W267+Draws!AI267)</f>
        <v>-165.17031781012</v>
      </c>
      <c r="X288" s="18" t="n">
        <f aca="false">W288-(Draws!X267+Draws!AJ267)</f>
        <v>-165.17031781012</v>
      </c>
      <c r="Y288" s="18" t="n">
        <f aca="false">X288-(Draws!Y267+Draws!AK267)</f>
        <v>-165.17031781012</v>
      </c>
      <c r="Z288" s="18" t="n">
        <f aca="false">0-(MAX(Draws!N267-Line_cap,0)+MAX(Draws!Z267-Line_cap,0))</f>
        <v>0</v>
      </c>
      <c r="AA288" s="18" t="n">
        <f aca="false">Z288-(MAX(Draws!O267-Line_cap,0)+MAX(Draws!AA267-Line_cap,0))</f>
        <v>0</v>
      </c>
      <c r="AB288" s="18" t="n">
        <f aca="false">AA288-(MAX(Draws!P267-Line_cap,0)+MAX(Draws!AB267-Line_cap,0))</f>
        <v>-65.17031781012</v>
      </c>
      <c r="AC288" s="18" t="n">
        <f aca="false">AB288-(MAX(Draws!Q267-Line_cap,0)+MAX(Draws!AC267-Line_cap,0))</f>
        <v>-65.17031781012</v>
      </c>
      <c r="AD288" s="18" t="n">
        <f aca="false">AC288-(MAX(Draws!R267-Line_cap,0)+MAX(Draws!AD267-Line_cap,0))</f>
        <v>-65.17031781012</v>
      </c>
      <c r="AE288" s="18" t="n">
        <f aca="false">AD288-(MAX(Draws!S267-Line_cap,0)+MAX(Draws!AE267-Line_cap,0))</f>
        <v>-65.17031781012</v>
      </c>
      <c r="AF288" s="18" t="n">
        <f aca="false">AE288-(MAX(Draws!T267-Line_cap,0)+MAX(Draws!AF267-Line_cap,0))</f>
        <v>-65.17031781012</v>
      </c>
      <c r="AG288" s="18" t="n">
        <f aca="false">AF288-(MAX(Draws!U267-Line_cap,0)+MAX(Draws!AG267-Line_cap,0))</f>
        <v>-65.17031781012</v>
      </c>
      <c r="AH288" s="18" t="n">
        <f aca="false">AG288-(MAX(Draws!V267-Line_cap,0)+MAX(Draws!AH267-Line_cap,0))</f>
        <v>-65.17031781012</v>
      </c>
      <c r="AI288" s="18" t="n">
        <f aca="false">AH288-(MAX(Draws!W267-Line_cap,0)+MAX(Draws!AI267-Line_cap,0))</f>
        <v>-65.17031781012</v>
      </c>
      <c r="AJ288" s="18" t="n">
        <f aca="false">AI288-(MAX(Draws!X267-Line_cap,0)+MAX(Draws!AJ267-Line_cap,0))</f>
        <v>-65.17031781012</v>
      </c>
      <c r="AK288" s="18" t="n">
        <f aca="false">AJ288-(MAX(Draws!Y267-Line_cap,0)+MAX(Draws!AK267-Line_cap,0))</f>
        <v>-65.17031781012</v>
      </c>
      <c r="AL288" s="18" t="n">
        <f aca="false">SUMPRODUCT(MIN($B$22:$M$22+B288:M288+N288:Y288))</f>
        <v>284.950506346891</v>
      </c>
      <c r="AM288" s="18" t="n">
        <f aca="false">SUMPRODUCT(MIN($B$22:$M$22+B288:M288))</f>
        <v>450.120824157011</v>
      </c>
      <c r="AN288" s="18" t="n">
        <f aca="false">SUMPRODUCT(MIN($B$22:$M$22+N288:Y288))</f>
        <v>316.780064547666</v>
      </c>
      <c r="AO288" s="18" t="n">
        <f aca="false">SUMPRODUCT(MIN($B$22:$M$22+B288:M288+Z288:AK288))</f>
        <v>384.950506346891</v>
      </c>
      <c r="AP288" s="18" t="n">
        <f aca="false">SUMPRODUCT(MIN($B$23:$M$23+B288:M288+N288:Y288))</f>
        <v>334.550506346891</v>
      </c>
      <c r="AQ288" s="18" t="n">
        <f aca="false">SUMPRODUCT(MIN($B$23:$M$23+B288:M288+Z288:AK288))</f>
        <v>434.550506346891</v>
      </c>
      <c r="AR288" s="13" t="n">
        <f aca="false">IF(Y288&lt;0,1,0)</f>
        <v>1</v>
      </c>
    </row>
    <row r="289" customFormat="false" ht="15" hidden="false" customHeight="false" outlineLevel="0" collapsed="false">
      <c r="A289" s="13" t="n">
        <v>264</v>
      </c>
      <c r="B289" s="18" t="n">
        <f aca="false">Shock_sd*Draws!B268</f>
        <v>-42.3717122499941</v>
      </c>
      <c r="C289" s="18" t="n">
        <f aca="false">Persist_a*B289+Shock_sd*Draws!C268</f>
        <v>25.0982973681255</v>
      </c>
      <c r="D289" s="18" t="n">
        <f aca="false">Persist_a*C289+Shock_sd*Draws!D268</f>
        <v>4.08183740220565</v>
      </c>
      <c r="E289" s="18" t="n">
        <f aca="false">Persist_a*D289+Shock_sd*Draws!E268</f>
        <v>143.464343629083</v>
      </c>
      <c r="F289" s="18" t="n">
        <f aca="false">Persist_a*E289+Shock_sd*Draws!F268</f>
        <v>-21.42226409812</v>
      </c>
      <c r="G289" s="18" t="n">
        <f aca="false">Persist_a*F289+Shock_sd*Draws!G268</f>
        <v>-23.6967940717821</v>
      </c>
      <c r="H289" s="18" t="n">
        <f aca="false">Persist_a*G289+Shock_sd*Draws!H268</f>
        <v>-26.8734674722274</v>
      </c>
      <c r="I289" s="18" t="n">
        <f aca="false">Persist_a*H289+Shock_sd*Draws!I268</f>
        <v>68.9045995644802</v>
      </c>
      <c r="J289" s="18" t="n">
        <f aca="false">Persist_a*I289+Shock_sd*Draws!J268</f>
        <v>3.9234790817893</v>
      </c>
      <c r="K289" s="18" t="n">
        <f aca="false">Persist_a*J289+Shock_sd*Draws!K268</f>
        <v>1.08283662751026</v>
      </c>
      <c r="L289" s="18" t="n">
        <f aca="false">Persist_a*K289+Shock_sd*Draws!L268</f>
        <v>-0.986401361396369</v>
      </c>
      <c r="M289" s="18" t="n">
        <f aca="false">Persist_a*L289+Shock_sd*Draws!M268</f>
        <v>150.32451982881</v>
      </c>
      <c r="N289" s="18" t="n">
        <f aca="false">0-(Draws!N268+Draws!Z268)</f>
        <v>0</v>
      </c>
      <c r="O289" s="18" t="n">
        <f aca="false">N289-(Draws!O268+Draws!AA268)</f>
        <v>0</v>
      </c>
      <c r="P289" s="18" t="n">
        <f aca="false">O289-(Draws!P268+Draws!AB268)</f>
        <v>0</v>
      </c>
      <c r="Q289" s="18" t="n">
        <f aca="false">P289-(Draws!Q268+Draws!AC268)</f>
        <v>0</v>
      </c>
      <c r="R289" s="18" t="n">
        <f aca="false">Q289-(Draws!R268+Draws!AD268)</f>
        <v>0</v>
      </c>
      <c r="S289" s="18" t="n">
        <f aca="false">R289-(Draws!S268+Draws!AE268)</f>
        <v>0</v>
      </c>
      <c r="T289" s="18" t="n">
        <f aca="false">S289-(Draws!T268+Draws!AF268)</f>
        <v>0</v>
      </c>
      <c r="U289" s="18" t="n">
        <f aca="false">T289-(Draws!U268+Draws!AG268)</f>
        <v>0</v>
      </c>
      <c r="V289" s="18" t="n">
        <f aca="false">U289-(Draws!V268+Draws!AH268)</f>
        <v>0</v>
      </c>
      <c r="W289" s="18" t="n">
        <f aca="false">V289-(Draws!W268+Draws!AI268)</f>
        <v>0</v>
      </c>
      <c r="X289" s="18" t="n">
        <f aca="false">W289-(Draws!X268+Draws!AJ268)</f>
        <v>0</v>
      </c>
      <c r="Y289" s="18" t="n">
        <f aca="false">X289-(Draws!Y268+Draws!AK268)</f>
        <v>0</v>
      </c>
      <c r="Z289" s="18" t="n">
        <f aca="false">0-(MAX(Draws!N268-Line_cap,0)+MAX(Draws!Z268-Line_cap,0))</f>
        <v>0</v>
      </c>
      <c r="AA289" s="18" t="n">
        <f aca="false">Z289-(MAX(Draws!O268-Line_cap,0)+MAX(Draws!AA268-Line_cap,0))</f>
        <v>0</v>
      </c>
      <c r="AB289" s="18" t="n">
        <f aca="false">AA289-(MAX(Draws!P268-Line_cap,0)+MAX(Draws!AB268-Line_cap,0))</f>
        <v>0</v>
      </c>
      <c r="AC289" s="18" t="n">
        <f aca="false">AB289-(MAX(Draws!Q268-Line_cap,0)+MAX(Draws!AC268-Line_cap,0))</f>
        <v>0</v>
      </c>
      <c r="AD289" s="18" t="n">
        <f aca="false">AC289-(MAX(Draws!R268-Line_cap,0)+MAX(Draws!AD268-Line_cap,0))</f>
        <v>0</v>
      </c>
      <c r="AE289" s="18" t="n">
        <f aca="false">AD289-(MAX(Draws!S268-Line_cap,0)+MAX(Draws!AE268-Line_cap,0))</f>
        <v>0</v>
      </c>
      <c r="AF289" s="18" t="n">
        <f aca="false">AE289-(MAX(Draws!T268-Line_cap,0)+MAX(Draws!AF268-Line_cap,0))</f>
        <v>0</v>
      </c>
      <c r="AG289" s="18" t="n">
        <f aca="false">AF289-(MAX(Draws!U268-Line_cap,0)+MAX(Draws!AG268-Line_cap,0))</f>
        <v>0</v>
      </c>
      <c r="AH289" s="18" t="n">
        <f aca="false">AG289-(MAX(Draws!V268-Line_cap,0)+MAX(Draws!AH268-Line_cap,0))</f>
        <v>0</v>
      </c>
      <c r="AI289" s="18" t="n">
        <f aca="false">AH289-(MAX(Draws!W268-Line_cap,0)+MAX(Draws!AI268-Line_cap,0))</f>
        <v>0</v>
      </c>
      <c r="AJ289" s="18" t="n">
        <f aca="false">AI289-(MAX(Draws!X268-Line_cap,0)+MAX(Draws!AJ268-Line_cap,0))</f>
        <v>0</v>
      </c>
      <c r="AK289" s="18" t="n">
        <f aca="false">AJ289-(MAX(Draws!Y268-Line_cap,0)+MAX(Draws!AK268-Line_cap,0))</f>
        <v>0</v>
      </c>
      <c r="AL289" s="18" t="n">
        <f aca="false">SUMPRODUCT(MIN($B$22:$M$22+B289:M289+N289:Y289))</f>
        <v>455.076914885558</v>
      </c>
      <c r="AM289" s="18" t="n">
        <f aca="false">SUMPRODUCT(MIN($B$22:$M$22+B289:M289))</f>
        <v>455.076914885558</v>
      </c>
      <c r="AN289" s="18" t="n">
        <f aca="false">SUMPRODUCT(MIN($B$22:$M$22+N289:Y289))</f>
        <v>481.950382357786</v>
      </c>
      <c r="AO289" s="18" t="n">
        <f aca="false">SUMPRODUCT(MIN($B$22:$M$22+B289:M289+Z289:AK289))</f>
        <v>455.076914885558</v>
      </c>
      <c r="AP289" s="18" t="n">
        <f aca="false">SUMPRODUCT(MIN($B$23:$M$23+B289:M289+N289:Y289))</f>
        <v>504.255557748658</v>
      </c>
      <c r="AQ289" s="18" t="n">
        <f aca="false">SUMPRODUCT(MIN($B$23:$M$23+B289:M289+Z289:AK289))</f>
        <v>504.255557748658</v>
      </c>
      <c r="AR289" s="13" t="n">
        <f aca="false">IF(Y289&lt;0,1,0)</f>
        <v>0</v>
      </c>
    </row>
    <row r="290" customFormat="false" ht="15" hidden="false" customHeight="false" outlineLevel="0" collapsed="false">
      <c r="A290" s="13" t="n">
        <v>265</v>
      </c>
      <c r="B290" s="18" t="n">
        <f aca="false">Shock_sd*Draws!B269</f>
        <v>-28.66422097306</v>
      </c>
      <c r="C290" s="18" t="n">
        <f aca="false">Persist_a*B290+Shock_sd*Draws!C269</f>
        <v>-60.1046694712972</v>
      </c>
      <c r="D290" s="18" t="n">
        <f aca="false">Persist_a*C290+Shock_sd*Draws!D269</f>
        <v>2.93389475309147</v>
      </c>
      <c r="E290" s="18" t="n">
        <f aca="false">Persist_a*D290+Shock_sd*Draws!E269</f>
        <v>-19.2105722202847</v>
      </c>
      <c r="F290" s="18" t="n">
        <f aca="false">Persist_a*E290+Shock_sd*Draws!F269</f>
        <v>27.0447494311957</v>
      </c>
      <c r="G290" s="18" t="n">
        <f aca="false">Persist_a*F290+Shock_sd*Draws!G269</f>
        <v>28.9606455333246</v>
      </c>
      <c r="H290" s="18" t="n">
        <f aca="false">Persist_a*G290+Shock_sd*Draws!H269</f>
        <v>40.4728796258128</v>
      </c>
      <c r="I290" s="18" t="n">
        <f aca="false">Persist_a*H290+Shock_sd*Draws!I269</f>
        <v>58.7620886614433</v>
      </c>
      <c r="J290" s="18" t="n">
        <f aca="false">Persist_a*I290+Shock_sd*Draws!J269</f>
        <v>36.2318676747308</v>
      </c>
      <c r="K290" s="18" t="n">
        <f aca="false">Persist_a*J290+Shock_sd*Draws!K269</f>
        <v>6.53517645042665</v>
      </c>
      <c r="L290" s="18" t="n">
        <f aca="false">Persist_a*K290+Shock_sd*Draws!L269</f>
        <v>-16.5333379017772</v>
      </c>
      <c r="M290" s="18" t="n">
        <f aca="false">Persist_a*L290+Shock_sd*Draws!M269</f>
        <v>-14.4892908712106</v>
      </c>
      <c r="N290" s="18" t="n">
        <f aca="false">0-(Draws!N269+Draws!Z269)</f>
        <v>0</v>
      </c>
      <c r="O290" s="18" t="n">
        <f aca="false">N290-(Draws!O269+Draws!AA269)</f>
        <v>0</v>
      </c>
      <c r="P290" s="18" t="n">
        <f aca="false">O290-(Draws!P269+Draws!AB269)</f>
        <v>0</v>
      </c>
      <c r="Q290" s="18" t="n">
        <f aca="false">P290-(Draws!Q269+Draws!AC269)</f>
        <v>0</v>
      </c>
      <c r="R290" s="18" t="n">
        <f aca="false">Q290-(Draws!R269+Draws!AD269)</f>
        <v>0</v>
      </c>
      <c r="S290" s="18" t="n">
        <f aca="false">R290-(Draws!S269+Draws!AE269)</f>
        <v>0</v>
      </c>
      <c r="T290" s="18" t="n">
        <f aca="false">S290-(Draws!T269+Draws!AF269)</f>
        <v>0</v>
      </c>
      <c r="U290" s="18" t="n">
        <f aca="false">T290-(Draws!U269+Draws!AG269)</f>
        <v>0</v>
      </c>
      <c r="V290" s="18" t="n">
        <f aca="false">U290-(Draws!V269+Draws!AH269)</f>
        <v>0</v>
      </c>
      <c r="W290" s="18" t="n">
        <f aca="false">V290-(Draws!W269+Draws!AI269)</f>
        <v>0</v>
      </c>
      <c r="X290" s="18" t="n">
        <f aca="false">W290-(Draws!X269+Draws!AJ269)</f>
        <v>0</v>
      </c>
      <c r="Y290" s="18" t="n">
        <f aca="false">X290-(Draws!Y269+Draws!AK269)</f>
        <v>0</v>
      </c>
      <c r="Z290" s="18" t="n">
        <f aca="false">0-(MAX(Draws!N269-Line_cap,0)+MAX(Draws!Z269-Line_cap,0))</f>
        <v>0</v>
      </c>
      <c r="AA290" s="18" t="n">
        <f aca="false">Z290-(MAX(Draws!O269-Line_cap,0)+MAX(Draws!AA269-Line_cap,0))</f>
        <v>0</v>
      </c>
      <c r="AB290" s="18" t="n">
        <f aca="false">AA290-(MAX(Draws!P269-Line_cap,0)+MAX(Draws!AB269-Line_cap,0))</f>
        <v>0</v>
      </c>
      <c r="AC290" s="18" t="n">
        <f aca="false">AB290-(MAX(Draws!Q269-Line_cap,0)+MAX(Draws!AC269-Line_cap,0))</f>
        <v>0</v>
      </c>
      <c r="AD290" s="18" t="n">
        <f aca="false">AC290-(MAX(Draws!R269-Line_cap,0)+MAX(Draws!AD269-Line_cap,0))</f>
        <v>0</v>
      </c>
      <c r="AE290" s="18" t="n">
        <f aca="false">AD290-(MAX(Draws!S269-Line_cap,0)+MAX(Draws!AE269-Line_cap,0))</f>
        <v>0</v>
      </c>
      <c r="AF290" s="18" t="n">
        <f aca="false">AE290-(MAX(Draws!T269-Line_cap,0)+MAX(Draws!AF269-Line_cap,0))</f>
        <v>0</v>
      </c>
      <c r="AG290" s="18" t="n">
        <f aca="false">AF290-(MAX(Draws!U269-Line_cap,0)+MAX(Draws!AG269-Line_cap,0))</f>
        <v>0</v>
      </c>
      <c r="AH290" s="18" t="n">
        <f aca="false">AG290-(MAX(Draws!V269-Line_cap,0)+MAX(Draws!AH269-Line_cap,0))</f>
        <v>0</v>
      </c>
      <c r="AI290" s="18" t="n">
        <f aca="false">AH290-(MAX(Draws!W269-Line_cap,0)+MAX(Draws!AI269-Line_cap,0))</f>
        <v>0</v>
      </c>
      <c r="AJ290" s="18" t="n">
        <f aca="false">AI290-(MAX(Draws!X269-Line_cap,0)+MAX(Draws!AJ269-Line_cap,0))</f>
        <v>0</v>
      </c>
      <c r="AK290" s="18" t="n">
        <f aca="false">AJ290-(MAX(Draws!Y269-Line_cap,0)+MAX(Draws!AK269-Line_cap,0))</f>
        <v>0</v>
      </c>
      <c r="AL290" s="18" t="n">
        <f aca="false">SUMPRODUCT(MIN($B$22:$M$22+B290:M290+N290:Y290))</f>
        <v>479.651627607872</v>
      </c>
      <c r="AM290" s="18" t="n">
        <f aca="false">SUMPRODUCT(MIN($B$22:$M$22+B290:M290))</f>
        <v>479.651627607872</v>
      </c>
      <c r="AN290" s="18" t="n">
        <f aca="false">SUMPRODUCT(MIN($B$22:$M$22+N290:Y290))</f>
        <v>481.950382357786</v>
      </c>
      <c r="AO290" s="18" t="n">
        <f aca="false">SUMPRODUCT(MIN($B$22:$M$22+B290:M290+Z290:AK290))</f>
        <v>479.651627607872</v>
      </c>
      <c r="AP290" s="18" t="n">
        <f aca="false">SUMPRODUCT(MIN($B$23:$M$23+B290:M290+N290:Y290))</f>
        <v>506.212727668481</v>
      </c>
      <c r="AQ290" s="18" t="n">
        <f aca="false">SUMPRODUCT(MIN($B$23:$M$23+B290:M290+Z290:AK290))</f>
        <v>506.212727668481</v>
      </c>
      <c r="AR290" s="13" t="n">
        <f aca="false">IF(Y290&lt;0,1,0)</f>
        <v>0</v>
      </c>
    </row>
    <row r="291" customFormat="false" ht="15" hidden="false" customHeight="false" outlineLevel="0" collapsed="false">
      <c r="A291" s="13" t="n">
        <v>266</v>
      </c>
      <c r="B291" s="18" t="n">
        <f aca="false">Shock_sd*Draws!B270</f>
        <v>-35.2594171942592</v>
      </c>
      <c r="C291" s="18" t="n">
        <f aca="false">Persist_a*B291+Shock_sd*Draws!C270</f>
        <v>22.0844716441266</v>
      </c>
      <c r="D291" s="18" t="n">
        <f aca="false">Persist_a*C291+Shock_sd*Draws!D270</f>
        <v>7.40050701150086</v>
      </c>
      <c r="E291" s="18" t="n">
        <f aca="false">Persist_a*D291+Shock_sd*Draws!E270</f>
        <v>23.4111809711742</v>
      </c>
      <c r="F291" s="18" t="n">
        <f aca="false">Persist_a*E291+Shock_sd*Draws!F270</f>
        <v>86.5049102758969</v>
      </c>
      <c r="G291" s="18" t="n">
        <f aca="false">Persist_a*F291+Shock_sd*Draws!G270</f>
        <v>74.1978572580213</v>
      </c>
      <c r="H291" s="18" t="n">
        <f aca="false">Persist_a*G291+Shock_sd*Draws!H270</f>
        <v>23.4049719095295</v>
      </c>
      <c r="I291" s="18" t="n">
        <f aca="false">Persist_a*H291+Shock_sd*Draws!I270</f>
        <v>3.25065308696125</v>
      </c>
      <c r="J291" s="18" t="n">
        <f aca="false">Persist_a*I291+Shock_sd*Draws!J270</f>
        <v>-55.3930657002813</v>
      </c>
      <c r="K291" s="18" t="n">
        <f aca="false">Persist_a*J291+Shock_sd*Draws!K270</f>
        <v>-42.2645640349737</v>
      </c>
      <c r="L291" s="18" t="n">
        <f aca="false">Persist_a*K291+Shock_sd*Draws!L270</f>
        <v>-39.0282517270232</v>
      </c>
      <c r="M291" s="18" t="n">
        <f aca="false">Persist_a*L291+Shock_sd*Draws!M270</f>
        <v>60.0579305956659</v>
      </c>
      <c r="N291" s="18" t="n">
        <f aca="false">0-(Draws!N270+Draws!Z270)</f>
        <v>0</v>
      </c>
      <c r="O291" s="18" t="n">
        <f aca="false">N291-(Draws!O270+Draws!AA270)</f>
        <v>0</v>
      </c>
      <c r="P291" s="18" t="n">
        <f aca="false">O291-(Draws!P270+Draws!AB270)</f>
        <v>0</v>
      </c>
      <c r="Q291" s="18" t="n">
        <f aca="false">P291-(Draws!Q270+Draws!AC270)</f>
        <v>0</v>
      </c>
      <c r="R291" s="18" t="n">
        <f aca="false">Q291-(Draws!R270+Draws!AD270)</f>
        <v>0</v>
      </c>
      <c r="S291" s="18" t="n">
        <f aca="false">R291-(Draws!S270+Draws!AE270)</f>
        <v>0</v>
      </c>
      <c r="T291" s="18" t="n">
        <f aca="false">S291-(Draws!T270+Draws!AF270)</f>
        <v>0</v>
      </c>
      <c r="U291" s="18" t="n">
        <f aca="false">T291-(Draws!U270+Draws!AG270)</f>
        <v>0</v>
      </c>
      <c r="V291" s="18" t="n">
        <f aca="false">U291-(Draws!V270+Draws!AH270)</f>
        <v>0</v>
      </c>
      <c r="W291" s="18" t="n">
        <f aca="false">V291-(Draws!W270+Draws!AI270)</f>
        <v>0</v>
      </c>
      <c r="X291" s="18" t="n">
        <f aca="false">W291-(Draws!X270+Draws!AJ270)</f>
        <v>0</v>
      </c>
      <c r="Y291" s="18" t="n">
        <f aca="false">X291-(Draws!Y270+Draws!AK270)</f>
        <v>0</v>
      </c>
      <c r="Z291" s="18" t="n">
        <f aca="false">0-(MAX(Draws!N270-Line_cap,0)+MAX(Draws!Z270-Line_cap,0))</f>
        <v>0</v>
      </c>
      <c r="AA291" s="18" t="n">
        <f aca="false">Z291-(MAX(Draws!O270-Line_cap,0)+MAX(Draws!AA270-Line_cap,0))</f>
        <v>0</v>
      </c>
      <c r="AB291" s="18" t="n">
        <f aca="false">AA291-(MAX(Draws!P270-Line_cap,0)+MAX(Draws!AB270-Line_cap,0))</f>
        <v>0</v>
      </c>
      <c r="AC291" s="18" t="n">
        <f aca="false">AB291-(MAX(Draws!Q270-Line_cap,0)+MAX(Draws!AC270-Line_cap,0))</f>
        <v>0</v>
      </c>
      <c r="AD291" s="18" t="n">
        <f aca="false">AC291-(MAX(Draws!R270-Line_cap,0)+MAX(Draws!AD270-Line_cap,0))</f>
        <v>0</v>
      </c>
      <c r="AE291" s="18" t="n">
        <f aca="false">AD291-(MAX(Draws!S270-Line_cap,0)+MAX(Draws!AE270-Line_cap,0))</f>
        <v>0</v>
      </c>
      <c r="AF291" s="18" t="n">
        <f aca="false">AE291-(MAX(Draws!T270-Line_cap,0)+MAX(Draws!AF270-Line_cap,0))</f>
        <v>0</v>
      </c>
      <c r="AG291" s="18" t="n">
        <f aca="false">AF291-(MAX(Draws!U270-Line_cap,0)+MAX(Draws!AG270-Line_cap,0))</f>
        <v>0</v>
      </c>
      <c r="AH291" s="18" t="n">
        <f aca="false">AG291-(MAX(Draws!V270-Line_cap,0)+MAX(Draws!AH270-Line_cap,0))</f>
        <v>0</v>
      </c>
      <c r="AI291" s="18" t="n">
        <f aca="false">AH291-(MAX(Draws!W270-Line_cap,0)+MAX(Draws!AI270-Line_cap,0))</f>
        <v>0</v>
      </c>
      <c r="AJ291" s="18" t="n">
        <f aca="false">AI291-(MAX(Draws!X270-Line_cap,0)+MAX(Draws!AJ270-Line_cap,0))</f>
        <v>0</v>
      </c>
      <c r="AK291" s="18" t="n">
        <f aca="false">AJ291-(MAX(Draws!Y270-Line_cap,0)+MAX(Draws!AK270-Line_cap,0))</f>
        <v>0</v>
      </c>
      <c r="AL291" s="18" t="n">
        <f aca="false">SUMPRODUCT(MIN($B$22:$M$22+B291:M291+N291:Y291))</f>
        <v>432.804715717115</v>
      </c>
      <c r="AM291" s="18" t="n">
        <f aca="false">SUMPRODUCT(MIN($B$22:$M$22+B291:M291))</f>
        <v>432.804715717115</v>
      </c>
      <c r="AN291" s="18" t="n">
        <f aca="false">SUMPRODUCT(MIN($B$22:$M$22+N291:Y291))</f>
        <v>481.950382357786</v>
      </c>
      <c r="AO291" s="18" t="n">
        <f aca="false">SUMPRODUCT(MIN($B$22:$M$22+B291:M291+Z291:AK291))</f>
        <v>432.804715717115</v>
      </c>
      <c r="AP291" s="18" t="n">
        <f aca="false">SUMPRODUCT(MIN($B$23:$M$23+B291:M291+N291:Y291))</f>
        <v>482.048042881336</v>
      </c>
      <c r="AQ291" s="18" t="n">
        <f aca="false">SUMPRODUCT(MIN($B$23:$M$23+B291:M291+Z291:AK291))</f>
        <v>482.048042881336</v>
      </c>
      <c r="AR291" s="13" t="n">
        <f aca="false">IF(Y291&lt;0,1,0)</f>
        <v>0</v>
      </c>
    </row>
    <row r="292" customFormat="false" ht="15" hidden="false" customHeight="false" outlineLevel="0" collapsed="false">
      <c r="A292" s="13" t="n">
        <v>267</v>
      </c>
      <c r="B292" s="18" t="n">
        <f aca="false">Shock_sd*Draws!B271</f>
        <v>-8.15240928212982</v>
      </c>
      <c r="C292" s="18" t="n">
        <f aca="false">Persist_a*B292+Shock_sd*Draws!C271</f>
        <v>-53.4635316579689</v>
      </c>
      <c r="D292" s="18" t="n">
        <f aca="false">Persist_a*C292+Shock_sd*Draws!D271</f>
        <v>-31.5583718450257</v>
      </c>
      <c r="E292" s="18" t="n">
        <f aca="false">Persist_a*D292+Shock_sd*Draws!E271</f>
        <v>-95.3715895454235</v>
      </c>
      <c r="F292" s="18" t="n">
        <f aca="false">Persist_a*E292+Shock_sd*Draws!F271</f>
        <v>-39.819956423613</v>
      </c>
      <c r="G292" s="18" t="n">
        <f aca="false">Persist_a*F292+Shock_sd*Draws!G271</f>
        <v>-95.2461041519349</v>
      </c>
      <c r="H292" s="18" t="n">
        <f aca="false">Persist_a*G292+Shock_sd*Draws!H271</f>
        <v>21.5545415568138</v>
      </c>
      <c r="I292" s="18" t="n">
        <f aca="false">Persist_a*H292+Shock_sd*Draws!I271</f>
        <v>-14.858257075896</v>
      </c>
      <c r="J292" s="18" t="n">
        <f aca="false">Persist_a*I292+Shock_sd*Draws!J271</f>
        <v>-88.9835596330929</v>
      </c>
      <c r="K292" s="18" t="n">
        <f aca="false">Persist_a*J292+Shock_sd*Draws!K271</f>
        <v>-99.0025407923307</v>
      </c>
      <c r="L292" s="18" t="n">
        <f aca="false">Persist_a*K292+Shock_sd*Draws!L271</f>
        <v>-68.6280574242196</v>
      </c>
      <c r="M292" s="18" t="n">
        <f aca="false">Persist_a*L292+Shock_sd*Draws!M271</f>
        <v>-61.6672522881451</v>
      </c>
      <c r="N292" s="18" t="n">
        <f aca="false">0-(Draws!N271+Draws!Z271)</f>
        <v>0</v>
      </c>
      <c r="O292" s="18" t="n">
        <f aca="false">N292-(Draws!O271+Draws!AA271)</f>
        <v>0</v>
      </c>
      <c r="P292" s="18" t="n">
        <f aca="false">O292-(Draws!P271+Draws!AB271)</f>
        <v>0</v>
      </c>
      <c r="Q292" s="18" t="n">
        <f aca="false">P292-(Draws!Q271+Draws!AC271)</f>
        <v>0</v>
      </c>
      <c r="R292" s="18" t="n">
        <f aca="false">Q292-(Draws!R271+Draws!AD271)</f>
        <v>0</v>
      </c>
      <c r="S292" s="18" t="n">
        <f aca="false">R292-(Draws!S271+Draws!AE271)</f>
        <v>0</v>
      </c>
      <c r="T292" s="18" t="n">
        <f aca="false">S292-(Draws!T271+Draws!AF271)</f>
        <v>0</v>
      </c>
      <c r="U292" s="18" t="n">
        <f aca="false">T292-(Draws!U271+Draws!AG271)</f>
        <v>0</v>
      </c>
      <c r="V292" s="18" t="n">
        <f aca="false">U292-(Draws!V271+Draws!AH271)</f>
        <v>0</v>
      </c>
      <c r="W292" s="18" t="n">
        <f aca="false">V292-(Draws!W271+Draws!AI271)</f>
        <v>0</v>
      </c>
      <c r="X292" s="18" t="n">
        <f aca="false">W292-(Draws!X271+Draws!AJ271)</f>
        <v>0</v>
      </c>
      <c r="Y292" s="18" t="n">
        <f aca="false">X292-(Draws!Y271+Draws!AK271)</f>
        <v>0</v>
      </c>
      <c r="Z292" s="18" t="n">
        <f aca="false">0-(MAX(Draws!N271-Line_cap,0)+MAX(Draws!Z271-Line_cap,0))</f>
        <v>0</v>
      </c>
      <c r="AA292" s="18" t="n">
        <f aca="false">Z292-(MAX(Draws!O271-Line_cap,0)+MAX(Draws!AA271-Line_cap,0))</f>
        <v>0</v>
      </c>
      <c r="AB292" s="18" t="n">
        <f aca="false">AA292-(MAX(Draws!P271-Line_cap,0)+MAX(Draws!AB271-Line_cap,0))</f>
        <v>0</v>
      </c>
      <c r="AC292" s="18" t="n">
        <f aca="false">AB292-(MAX(Draws!Q271-Line_cap,0)+MAX(Draws!AC271-Line_cap,0))</f>
        <v>0</v>
      </c>
      <c r="AD292" s="18" t="n">
        <f aca="false">AC292-(MAX(Draws!R271-Line_cap,0)+MAX(Draws!AD271-Line_cap,0))</f>
        <v>0</v>
      </c>
      <c r="AE292" s="18" t="n">
        <f aca="false">AD292-(MAX(Draws!S271-Line_cap,0)+MAX(Draws!AE271-Line_cap,0))</f>
        <v>0</v>
      </c>
      <c r="AF292" s="18" t="n">
        <f aca="false">AE292-(MAX(Draws!T271-Line_cap,0)+MAX(Draws!AF271-Line_cap,0))</f>
        <v>0</v>
      </c>
      <c r="AG292" s="18" t="n">
        <f aca="false">AF292-(MAX(Draws!U271-Line_cap,0)+MAX(Draws!AG271-Line_cap,0))</f>
        <v>0</v>
      </c>
      <c r="AH292" s="18" t="n">
        <f aca="false">AG292-(MAX(Draws!V271-Line_cap,0)+MAX(Draws!AH271-Line_cap,0))</f>
        <v>0</v>
      </c>
      <c r="AI292" s="18" t="n">
        <f aca="false">AH292-(MAX(Draws!W271-Line_cap,0)+MAX(Draws!AI271-Line_cap,0))</f>
        <v>0</v>
      </c>
      <c r="AJ292" s="18" t="n">
        <f aca="false">AI292-(MAX(Draws!X271-Line_cap,0)+MAX(Draws!AJ271-Line_cap,0))</f>
        <v>0</v>
      </c>
      <c r="AK292" s="18" t="n">
        <f aca="false">AJ292-(MAX(Draws!Y271-Line_cap,0)+MAX(Draws!AK271-Line_cap,0))</f>
        <v>0</v>
      </c>
      <c r="AL292" s="18" t="n">
        <f aca="false">SUMPRODUCT(MIN($B$22:$M$22+B292:M292+N292:Y292))</f>
        <v>387.96206748643</v>
      </c>
      <c r="AM292" s="18" t="n">
        <f aca="false">SUMPRODUCT(MIN($B$22:$M$22+B292:M292))</f>
        <v>387.96206748643</v>
      </c>
      <c r="AN292" s="18" t="n">
        <f aca="false">SUMPRODUCT(MIN($B$22:$M$22+N292:Y292))</f>
        <v>481.950382357786</v>
      </c>
      <c r="AO292" s="18" t="n">
        <f aca="false">SUMPRODUCT(MIN($B$22:$M$22+B292:M292+Z292:AK292))</f>
        <v>387.96206748643</v>
      </c>
      <c r="AP292" s="18" t="n">
        <f aca="false">SUMPRODUCT(MIN($B$23:$M$23+B292:M292+N292:Y292))</f>
        <v>435.727812987214</v>
      </c>
      <c r="AQ292" s="18" t="n">
        <f aca="false">SUMPRODUCT(MIN($B$23:$M$23+B292:M292+Z292:AK292))</f>
        <v>435.727812987214</v>
      </c>
      <c r="AR292" s="13" t="n">
        <f aca="false">IF(Y292&lt;0,1,0)</f>
        <v>0</v>
      </c>
    </row>
    <row r="293" customFormat="false" ht="15" hidden="false" customHeight="false" outlineLevel="0" collapsed="false">
      <c r="A293" s="13" t="n">
        <v>268</v>
      </c>
      <c r="B293" s="18" t="n">
        <f aca="false">Shock_sd*Draws!B272</f>
        <v>38.0935300774421</v>
      </c>
      <c r="C293" s="18" t="n">
        <f aca="false">Persist_a*B293+Shock_sd*Draws!C272</f>
        <v>35.7126724837081</v>
      </c>
      <c r="D293" s="18" t="n">
        <f aca="false">Persist_a*C293+Shock_sd*Draws!D272</f>
        <v>-35.7568865630495</v>
      </c>
      <c r="E293" s="18" t="n">
        <f aca="false">Persist_a*D293+Shock_sd*Draws!E272</f>
        <v>-15.8460560496096</v>
      </c>
      <c r="F293" s="18" t="n">
        <f aca="false">Persist_a*E293+Shock_sd*Draws!F272</f>
        <v>32.5621830111129</v>
      </c>
      <c r="G293" s="18" t="n">
        <f aca="false">Persist_a*F293+Shock_sd*Draws!G272</f>
        <v>-32.1141811554356</v>
      </c>
      <c r="H293" s="18" t="n">
        <f aca="false">Persist_a*G293+Shock_sd*Draws!H272</f>
        <v>-79.6463914432147</v>
      </c>
      <c r="I293" s="18" t="n">
        <f aca="false">Persist_a*H293+Shock_sd*Draws!I272</f>
        <v>-48.7529711458651</v>
      </c>
      <c r="J293" s="18" t="n">
        <f aca="false">Persist_a*I293+Shock_sd*Draws!J272</f>
        <v>-47.4414720574914</v>
      </c>
      <c r="K293" s="18" t="n">
        <f aca="false">Persist_a*J293+Shock_sd*Draws!K272</f>
        <v>-48.4891200627739</v>
      </c>
      <c r="L293" s="18" t="n">
        <f aca="false">Persist_a*K293+Shock_sd*Draws!L272</f>
        <v>-61.000246644466</v>
      </c>
      <c r="M293" s="18" t="n">
        <f aca="false">Persist_a*L293+Shock_sd*Draws!M272</f>
        <v>2.93005424714683</v>
      </c>
      <c r="N293" s="18" t="n">
        <f aca="false">0-(Draws!N272+Draws!Z272)</f>
        <v>0</v>
      </c>
      <c r="O293" s="18" t="n">
        <f aca="false">N293-(Draws!O272+Draws!AA272)</f>
        <v>0</v>
      </c>
      <c r="P293" s="18" t="n">
        <f aca="false">O293-(Draws!P272+Draws!AB272)</f>
        <v>0</v>
      </c>
      <c r="Q293" s="18" t="n">
        <f aca="false">P293-(Draws!Q272+Draws!AC272)</f>
        <v>0</v>
      </c>
      <c r="R293" s="18" t="n">
        <f aca="false">Q293-(Draws!R272+Draws!AD272)</f>
        <v>0</v>
      </c>
      <c r="S293" s="18" t="n">
        <f aca="false">R293-(Draws!S272+Draws!AE272)</f>
        <v>0</v>
      </c>
      <c r="T293" s="18" t="n">
        <f aca="false">S293-(Draws!T272+Draws!AF272)</f>
        <v>0</v>
      </c>
      <c r="U293" s="18" t="n">
        <f aca="false">T293-(Draws!U272+Draws!AG272)</f>
        <v>0</v>
      </c>
      <c r="V293" s="18" t="n">
        <f aca="false">U293-(Draws!V272+Draws!AH272)</f>
        <v>0</v>
      </c>
      <c r="W293" s="18" t="n">
        <f aca="false">V293-(Draws!W272+Draws!AI272)</f>
        <v>0</v>
      </c>
      <c r="X293" s="18" t="n">
        <f aca="false">W293-(Draws!X272+Draws!AJ272)</f>
        <v>0</v>
      </c>
      <c r="Y293" s="18" t="n">
        <f aca="false">X293-(Draws!Y272+Draws!AK272)</f>
        <v>0</v>
      </c>
      <c r="Z293" s="18" t="n">
        <f aca="false">0-(MAX(Draws!N272-Line_cap,0)+MAX(Draws!Z272-Line_cap,0))</f>
        <v>0</v>
      </c>
      <c r="AA293" s="18" t="n">
        <f aca="false">Z293-(MAX(Draws!O272-Line_cap,0)+MAX(Draws!AA272-Line_cap,0))</f>
        <v>0</v>
      </c>
      <c r="AB293" s="18" t="n">
        <f aca="false">AA293-(MAX(Draws!P272-Line_cap,0)+MAX(Draws!AB272-Line_cap,0))</f>
        <v>0</v>
      </c>
      <c r="AC293" s="18" t="n">
        <f aca="false">AB293-(MAX(Draws!Q272-Line_cap,0)+MAX(Draws!AC272-Line_cap,0))</f>
        <v>0</v>
      </c>
      <c r="AD293" s="18" t="n">
        <f aca="false">AC293-(MAX(Draws!R272-Line_cap,0)+MAX(Draws!AD272-Line_cap,0))</f>
        <v>0</v>
      </c>
      <c r="AE293" s="18" t="n">
        <f aca="false">AD293-(MAX(Draws!S272-Line_cap,0)+MAX(Draws!AE272-Line_cap,0))</f>
        <v>0</v>
      </c>
      <c r="AF293" s="18" t="n">
        <f aca="false">AE293-(MAX(Draws!T272-Line_cap,0)+MAX(Draws!AF272-Line_cap,0))</f>
        <v>0</v>
      </c>
      <c r="AG293" s="18" t="n">
        <f aca="false">AF293-(MAX(Draws!U272-Line_cap,0)+MAX(Draws!AG272-Line_cap,0))</f>
        <v>0</v>
      </c>
      <c r="AH293" s="18" t="n">
        <f aca="false">AG293-(MAX(Draws!V272-Line_cap,0)+MAX(Draws!AH272-Line_cap,0))</f>
        <v>0</v>
      </c>
      <c r="AI293" s="18" t="n">
        <f aca="false">AH293-(MAX(Draws!W272-Line_cap,0)+MAX(Draws!AI272-Line_cap,0))</f>
        <v>0</v>
      </c>
      <c r="AJ293" s="18" t="n">
        <f aca="false">AI293-(MAX(Draws!X272-Line_cap,0)+MAX(Draws!AJ272-Line_cap,0))</f>
        <v>0</v>
      </c>
      <c r="AK293" s="18" t="n">
        <f aca="false">AJ293-(MAX(Draws!Y272-Line_cap,0)+MAX(Draws!AK272-Line_cap,0))</f>
        <v>0</v>
      </c>
      <c r="AL293" s="18" t="n">
        <f aca="false">SUMPRODUCT(MIN($B$22:$M$22+B293:M293+N293:Y293))</f>
        <v>402.303990914571</v>
      </c>
      <c r="AM293" s="18" t="n">
        <f aca="false">SUMPRODUCT(MIN($B$22:$M$22+B293:M293))</f>
        <v>402.303990914571</v>
      </c>
      <c r="AN293" s="18" t="n">
        <f aca="false">SUMPRODUCT(MIN($B$22:$M$22+N293:Y293))</f>
        <v>481.950382357786</v>
      </c>
      <c r="AO293" s="18" t="n">
        <f aca="false">SUMPRODUCT(MIN($B$22:$M$22+B293:M293+Z293:AK293))</f>
        <v>402.303990914571</v>
      </c>
      <c r="AP293" s="18" t="n">
        <f aca="false">SUMPRODUCT(MIN($B$23:$M$23+B293:M293+N293:Y293))</f>
        <v>451.482633777671</v>
      </c>
      <c r="AQ293" s="18" t="n">
        <f aca="false">SUMPRODUCT(MIN($B$23:$M$23+B293:M293+Z293:AK293))</f>
        <v>451.482633777671</v>
      </c>
      <c r="AR293" s="13" t="n">
        <f aca="false">IF(Y293&lt;0,1,0)</f>
        <v>0</v>
      </c>
    </row>
    <row r="294" customFormat="false" ht="15" hidden="false" customHeight="false" outlineLevel="0" collapsed="false">
      <c r="A294" s="13" t="n">
        <v>269</v>
      </c>
      <c r="B294" s="18" t="n">
        <f aca="false">Shock_sd*Draws!B273</f>
        <v>-55.5651342184465</v>
      </c>
      <c r="C294" s="18" t="n">
        <f aca="false">Persist_a*B294+Shock_sd*Draws!C273</f>
        <v>-105.083318803328</v>
      </c>
      <c r="D294" s="18" t="n">
        <f aca="false">Persist_a*C294+Shock_sd*Draws!D273</f>
        <v>-34.7738316423364</v>
      </c>
      <c r="E294" s="18" t="n">
        <f aca="false">Persist_a*D294+Shock_sd*Draws!E273</f>
        <v>-19.5014106846872</v>
      </c>
      <c r="F294" s="18" t="n">
        <f aca="false">Persist_a*E294+Shock_sd*Draws!F273</f>
        <v>165.693154697621</v>
      </c>
      <c r="G294" s="18" t="n">
        <f aca="false">Persist_a*F294+Shock_sd*Draws!G273</f>
        <v>90.8086373030885</v>
      </c>
      <c r="H294" s="18" t="n">
        <f aca="false">Persist_a*G294+Shock_sd*Draws!H273</f>
        <v>96.7728677237586</v>
      </c>
      <c r="I294" s="18" t="n">
        <f aca="false">Persist_a*H294+Shock_sd*Draws!I273</f>
        <v>127.56097274184</v>
      </c>
      <c r="J294" s="18" t="n">
        <f aca="false">Persist_a*I294+Shock_sd*Draws!J273</f>
        <v>1.32839235623841</v>
      </c>
      <c r="K294" s="18" t="n">
        <f aca="false">Persist_a*J294+Shock_sd*Draws!K273</f>
        <v>20.758893589114</v>
      </c>
      <c r="L294" s="18" t="n">
        <f aca="false">Persist_a*K294+Shock_sd*Draws!L273</f>
        <v>33.8304444542059</v>
      </c>
      <c r="M294" s="18" t="n">
        <f aca="false">Persist_a*L294+Shock_sd*Draws!M273</f>
        <v>104.188461473144</v>
      </c>
      <c r="N294" s="18" t="n">
        <f aca="false">0-(Draws!N273+Draws!Z273)</f>
        <v>0</v>
      </c>
      <c r="O294" s="18" t="n">
        <f aca="false">N294-(Draws!O273+Draws!AA273)</f>
        <v>0</v>
      </c>
      <c r="P294" s="18" t="n">
        <f aca="false">O294-(Draws!P273+Draws!AB273)</f>
        <v>0</v>
      </c>
      <c r="Q294" s="18" t="n">
        <f aca="false">P294-(Draws!Q273+Draws!AC273)</f>
        <v>0</v>
      </c>
      <c r="R294" s="18" t="n">
        <f aca="false">Q294-(Draws!R273+Draws!AD273)</f>
        <v>0</v>
      </c>
      <c r="S294" s="18" t="n">
        <f aca="false">R294-(Draws!S273+Draws!AE273)</f>
        <v>0</v>
      </c>
      <c r="T294" s="18" t="n">
        <f aca="false">S294-(Draws!T273+Draws!AF273)</f>
        <v>0</v>
      </c>
      <c r="U294" s="18" t="n">
        <f aca="false">T294-(Draws!U273+Draws!AG273)</f>
        <v>0</v>
      </c>
      <c r="V294" s="18" t="n">
        <f aca="false">U294-(Draws!V273+Draws!AH273)</f>
        <v>0</v>
      </c>
      <c r="W294" s="18" t="n">
        <f aca="false">V294-(Draws!W273+Draws!AI273)</f>
        <v>0</v>
      </c>
      <c r="X294" s="18" t="n">
        <f aca="false">W294-(Draws!X273+Draws!AJ273)</f>
        <v>0</v>
      </c>
      <c r="Y294" s="18" t="n">
        <f aca="false">X294-(Draws!Y273+Draws!AK273)</f>
        <v>0</v>
      </c>
      <c r="Z294" s="18" t="n">
        <f aca="false">0-(MAX(Draws!N273-Line_cap,0)+MAX(Draws!Z273-Line_cap,0))</f>
        <v>0</v>
      </c>
      <c r="AA294" s="18" t="n">
        <f aca="false">Z294-(MAX(Draws!O273-Line_cap,0)+MAX(Draws!AA273-Line_cap,0))</f>
        <v>0</v>
      </c>
      <c r="AB294" s="18" t="n">
        <f aca="false">AA294-(MAX(Draws!P273-Line_cap,0)+MAX(Draws!AB273-Line_cap,0))</f>
        <v>0</v>
      </c>
      <c r="AC294" s="18" t="n">
        <f aca="false">AB294-(MAX(Draws!Q273-Line_cap,0)+MAX(Draws!AC273-Line_cap,0))</f>
        <v>0</v>
      </c>
      <c r="AD294" s="18" t="n">
        <f aca="false">AC294-(MAX(Draws!R273-Line_cap,0)+MAX(Draws!AD273-Line_cap,0))</f>
        <v>0</v>
      </c>
      <c r="AE294" s="18" t="n">
        <f aca="false">AD294-(MAX(Draws!S273-Line_cap,0)+MAX(Draws!AE273-Line_cap,0))</f>
        <v>0</v>
      </c>
      <c r="AF294" s="18" t="n">
        <f aca="false">AE294-(MAX(Draws!T273-Line_cap,0)+MAX(Draws!AF273-Line_cap,0))</f>
        <v>0</v>
      </c>
      <c r="AG294" s="18" t="n">
        <f aca="false">AF294-(MAX(Draws!U273-Line_cap,0)+MAX(Draws!AG273-Line_cap,0))</f>
        <v>0</v>
      </c>
      <c r="AH294" s="18" t="n">
        <f aca="false">AG294-(MAX(Draws!V273-Line_cap,0)+MAX(Draws!AH273-Line_cap,0))</f>
        <v>0</v>
      </c>
      <c r="AI294" s="18" t="n">
        <f aca="false">AH294-(MAX(Draws!W273-Line_cap,0)+MAX(Draws!AI273-Line_cap,0))</f>
        <v>0</v>
      </c>
      <c r="AJ294" s="18" t="n">
        <f aca="false">AI294-(MAX(Draws!X273-Line_cap,0)+MAX(Draws!AJ273-Line_cap,0))</f>
        <v>0</v>
      </c>
      <c r="AK294" s="18" t="n">
        <f aca="false">AJ294-(MAX(Draws!Y273-Line_cap,0)+MAX(Draws!AK273-Line_cap,0))</f>
        <v>0</v>
      </c>
      <c r="AL294" s="18" t="n">
        <f aca="false">SUMPRODUCT(MIN($B$22:$M$22+B294:M294+N294:Y294))</f>
        <v>434.983278130453</v>
      </c>
      <c r="AM294" s="18" t="n">
        <f aca="false">SUMPRODUCT(MIN($B$22:$M$22+B294:M294))</f>
        <v>434.983278130453</v>
      </c>
      <c r="AN294" s="18" t="n">
        <f aca="false">SUMPRODUCT(MIN($B$22:$M$22+N294:Y294))</f>
        <v>481.950382357786</v>
      </c>
      <c r="AO294" s="18" t="n">
        <f aca="false">SUMPRODUCT(MIN($B$22:$M$22+B294:M294+Z294:AK294))</f>
        <v>434.983278130453</v>
      </c>
      <c r="AP294" s="18" t="n">
        <f aca="false">SUMPRODUCT(MIN($B$23:$M$23+B294:M294+N294:Y294))</f>
        <v>461.23407833645</v>
      </c>
      <c r="AQ294" s="18" t="n">
        <f aca="false">SUMPRODUCT(MIN($B$23:$M$23+B294:M294+Z294:AK294))</f>
        <v>461.23407833645</v>
      </c>
      <c r="AR294" s="13" t="n">
        <f aca="false">IF(Y294&lt;0,1,0)</f>
        <v>0</v>
      </c>
    </row>
    <row r="295" customFormat="false" ht="15" hidden="false" customHeight="false" outlineLevel="0" collapsed="false">
      <c r="A295" s="13" t="n">
        <v>270</v>
      </c>
      <c r="B295" s="18" t="n">
        <f aca="false">Shock_sd*Draws!B274</f>
        <v>35.6366908062923</v>
      </c>
      <c r="C295" s="18" t="n">
        <f aca="false">Persist_a*B295+Shock_sd*Draws!C274</f>
        <v>-25.4456080426304</v>
      </c>
      <c r="D295" s="18" t="n">
        <f aca="false">Persist_a*C295+Shock_sd*Draws!D274</f>
        <v>-6.68317410353527</v>
      </c>
      <c r="E295" s="18" t="n">
        <f aca="false">Persist_a*D295+Shock_sd*Draws!E274</f>
        <v>21.5271381823508</v>
      </c>
      <c r="F295" s="18" t="n">
        <f aca="false">Persist_a*E295+Shock_sd*Draws!F274</f>
        <v>7.58550140585918</v>
      </c>
      <c r="G295" s="18" t="n">
        <f aca="false">Persist_a*F295+Shock_sd*Draws!G274</f>
        <v>22.6100512135612</v>
      </c>
      <c r="H295" s="18" t="n">
        <f aca="false">Persist_a*G295+Shock_sd*Draws!H274</f>
        <v>-53.3159815766224</v>
      </c>
      <c r="I295" s="18" t="n">
        <f aca="false">Persist_a*H295+Shock_sd*Draws!I274</f>
        <v>-108.105270096747</v>
      </c>
      <c r="J295" s="18" t="n">
        <f aca="false">Persist_a*I295+Shock_sd*Draws!J274</f>
        <v>-17.3477202729296</v>
      </c>
      <c r="K295" s="18" t="n">
        <f aca="false">Persist_a*J295+Shock_sd*Draws!K274</f>
        <v>-8.81865274343358</v>
      </c>
      <c r="L295" s="18" t="n">
        <f aca="false">Persist_a*K295+Shock_sd*Draws!L274</f>
        <v>32.5586679030438</v>
      </c>
      <c r="M295" s="18" t="n">
        <f aca="false">Persist_a*L295+Shock_sd*Draws!M274</f>
        <v>-91.909737889656</v>
      </c>
      <c r="N295" s="18" t="n">
        <f aca="false">0-(Draws!N274+Draws!Z274)</f>
        <v>0</v>
      </c>
      <c r="O295" s="18" t="n">
        <f aca="false">N295-(Draws!O274+Draws!AA274)</f>
        <v>0</v>
      </c>
      <c r="P295" s="18" t="n">
        <f aca="false">O295-(Draws!P274+Draws!AB274)</f>
        <v>0</v>
      </c>
      <c r="Q295" s="18" t="n">
        <f aca="false">P295-(Draws!Q274+Draws!AC274)</f>
        <v>0</v>
      </c>
      <c r="R295" s="18" t="n">
        <f aca="false">Q295-(Draws!R274+Draws!AD274)</f>
        <v>0</v>
      </c>
      <c r="S295" s="18" t="n">
        <f aca="false">R295-(Draws!S274+Draws!AE274)</f>
        <v>0</v>
      </c>
      <c r="T295" s="18" t="n">
        <f aca="false">S295-(Draws!T274+Draws!AF274)</f>
        <v>0</v>
      </c>
      <c r="U295" s="18" t="n">
        <f aca="false">T295-(Draws!U274+Draws!AG274)</f>
        <v>0</v>
      </c>
      <c r="V295" s="18" t="n">
        <f aca="false">U295-(Draws!V274+Draws!AH274)</f>
        <v>0</v>
      </c>
      <c r="W295" s="18" t="n">
        <f aca="false">V295-(Draws!W274+Draws!AI274)</f>
        <v>0</v>
      </c>
      <c r="X295" s="18" t="n">
        <f aca="false">W295-(Draws!X274+Draws!AJ274)</f>
        <v>0</v>
      </c>
      <c r="Y295" s="18" t="n">
        <f aca="false">X295-(Draws!Y274+Draws!AK274)</f>
        <v>0</v>
      </c>
      <c r="Z295" s="18" t="n">
        <f aca="false">0-(MAX(Draws!N274-Line_cap,0)+MAX(Draws!Z274-Line_cap,0))</f>
        <v>0</v>
      </c>
      <c r="AA295" s="18" t="n">
        <f aca="false">Z295-(MAX(Draws!O274-Line_cap,0)+MAX(Draws!AA274-Line_cap,0))</f>
        <v>0</v>
      </c>
      <c r="AB295" s="18" t="n">
        <f aca="false">AA295-(MAX(Draws!P274-Line_cap,0)+MAX(Draws!AB274-Line_cap,0))</f>
        <v>0</v>
      </c>
      <c r="AC295" s="18" t="n">
        <f aca="false">AB295-(MAX(Draws!Q274-Line_cap,0)+MAX(Draws!AC274-Line_cap,0))</f>
        <v>0</v>
      </c>
      <c r="AD295" s="18" t="n">
        <f aca="false">AC295-(MAX(Draws!R274-Line_cap,0)+MAX(Draws!AD274-Line_cap,0))</f>
        <v>0</v>
      </c>
      <c r="AE295" s="18" t="n">
        <f aca="false">AD295-(MAX(Draws!S274-Line_cap,0)+MAX(Draws!AE274-Line_cap,0))</f>
        <v>0</v>
      </c>
      <c r="AF295" s="18" t="n">
        <f aca="false">AE295-(MAX(Draws!T274-Line_cap,0)+MAX(Draws!AF274-Line_cap,0))</f>
        <v>0</v>
      </c>
      <c r="AG295" s="18" t="n">
        <f aca="false">AF295-(MAX(Draws!U274-Line_cap,0)+MAX(Draws!AG274-Line_cap,0))</f>
        <v>0</v>
      </c>
      <c r="AH295" s="18" t="n">
        <f aca="false">AG295-(MAX(Draws!V274-Line_cap,0)+MAX(Draws!AH274-Line_cap,0))</f>
        <v>0</v>
      </c>
      <c r="AI295" s="18" t="n">
        <f aca="false">AH295-(MAX(Draws!W274-Line_cap,0)+MAX(Draws!AI274-Line_cap,0))</f>
        <v>0</v>
      </c>
      <c r="AJ295" s="18" t="n">
        <f aca="false">AI295-(MAX(Draws!X274-Line_cap,0)+MAX(Draws!AJ274-Line_cap,0))</f>
        <v>0</v>
      </c>
      <c r="AK295" s="18" t="n">
        <f aca="false">AJ295-(MAX(Draws!Y274-Line_cap,0)+MAX(Draws!AK274-Line_cap,0))</f>
        <v>0</v>
      </c>
      <c r="AL295" s="18" t="n">
        <f aca="false">SUMPRODUCT(MIN($B$22:$M$22+B295:M295+N295:Y295))</f>
        <v>375.748783301172</v>
      </c>
      <c r="AM295" s="18" t="n">
        <f aca="false">SUMPRODUCT(MIN($B$22:$M$22+B295:M295))</f>
        <v>375.748783301172</v>
      </c>
      <c r="AN295" s="18" t="n">
        <f aca="false">SUMPRODUCT(MIN($B$22:$M$22+N295:Y295))</f>
        <v>481.950382357786</v>
      </c>
      <c r="AO295" s="18" t="n">
        <f aca="false">SUMPRODUCT(MIN($B$22:$M$22+B295:M295+Z295:AK295))</f>
        <v>375.748783301172</v>
      </c>
      <c r="AP295" s="18" t="n">
        <f aca="false">SUMPRODUCT(MIN($B$23:$M$23+B295:M295+N295:Y295))</f>
        <v>425.348783301172</v>
      </c>
      <c r="AQ295" s="18" t="n">
        <f aca="false">SUMPRODUCT(MIN($B$23:$M$23+B295:M295+Z295:AK295))</f>
        <v>425.348783301172</v>
      </c>
      <c r="AR295" s="13" t="n">
        <f aca="false">IF(Y295&lt;0,1,0)</f>
        <v>0</v>
      </c>
    </row>
    <row r="296" customFormat="false" ht="15" hidden="false" customHeight="false" outlineLevel="0" collapsed="false">
      <c r="A296" s="13" t="n">
        <v>271</v>
      </c>
      <c r="B296" s="18" t="n">
        <f aca="false">Shock_sd*Draws!B275</f>
        <v>-47.9467822190839</v>
      </c>
      <c r="C296" s="18" t="n">
        <f aca="false">Persist_a*B296+Shock_sd*Draws!C275</f>
        <v>-8.10684030086705</v>
      </c>
      <c r="D296" s="18" t="n">
        <f aca="false">Persist_a*C296+Shock_sd*Draws!D275</f>
        <v>69.6738528952631</v>
      </c>
      <c r="E296" s="18" t="n">
        <f aca="false">Persist_a*D296+Shock_sd*Draws!E275</f>
        <v>-7.76211901255931</v>
      </c>
      <c r="F296" s="18" t="n">
        <f aca="false">Persist_a*E296+Shock_sd*Draws!F275</f>
        <v>-37.53077112151</v>
      </c>
      <c r="G296" s="18" t="n">
        <f aca="false">Persist_a*F296+Shock_sd*Draws!G275</f>
        <v>-47.500274983615</v>
      </c>
      <c r="H296" s="18" t="n">
        <f aca="false">Persist_a*G296+Shock_sd*Draws!H275</f>
        <v>-85.0710417894675</v>
      </c>
      <c r="I296" s="18" t="n">
        <f aca="false">Persist_a*H296+Shock_sd*Draws!I275</f>
        <v>-33.6531739530034</v>
      </c>
      <c r="J296" s="18" t="n">
        <f aca="false">Persist_a*I296+Shock_sd*Draws!J275</f>
        <v>3.18115660929753</v>
      </c>
      <c r="K296" s="18" t="n">
        <f aca="false">Persist_a*J296+Shock_sd*Draws!K275</f>
        <v>82.7856497447057</v>
      </c>
      <c r="L296" s="18" t="n">
        <f aca="false">Persist_a*K296+Shock_sd*Draws!L275</f>
        <v>-89.1243084038755</v>
      </c>
      <c r="M296" s="18" t="n">
        <f aca="false">Persist_a*L296+Shock_sd*Draws!M275</f>
        <v>-76.4405683330293</v>
      </c>
      <c r="N296" s="18" t="n">
        <f aca="false">0-(Draws!N275+Draws!Z275)</f>
        <v>0</v>
      </c>
      <c r="O296" s="18" t="n">
        <f aca="false">N296-(Draws!O275+Draws!AA275)</f>
        <v>0</v>
      </c>
      <c r="P296" s="18" t="n">
        <f aca="false">O296-(Draws!P275+Draws!AB275)</f>
        <v>0</v>
      </c>
      <c r="Q296" s="18" t="n">
        <f aca="false">P296-(Draws!Q275+Draws!AC275)</f>
        <v>0</v>
      </c>
      <c r="R296" s="18" t="n">
        <f aca="false">Q296-(Draws!R275+Draws!AD275)</f>
        <v>0</v>
      </c>
      <c r="S296" s="18" t="n">
        <f aca="false">R296-(Draws!S275+Draws!AE275)</f>
        <v>0</v>
      </c>
      <c r="T296" s="18" t="n">
        <f aca="false">S296-(Draws!T275+Draws!AF275)</f>
        <v>0</v>
      </c>
      <c r="U296" s="18" t="n">
        <f aca="false">T296-(Draws!U275+Draws!AG275)</f>
        <v>0</v>
      </c>
      <c r="V296" s="18" t="n">
        <f aca="false">U296-(Draws!V275+Draws!AH275)</f>
        <v>0</v>
      </c>
      <c r="W296" s="18" t="n">
        <f aca="false">V296-(Draws!W275+Draws!AI275)</f>
        <v>0</v>
      </c>
      <c r="X296" s="18" t="n">
        <f aca="false">W296-(Draws!X275+Draws!AJ275)</f>
        <v>0</v>
      </c>
      <c r="Y296" s="18" t="n">
        <f aca="false">X296-(Draws!Y275+Draws!AK275)</f>
        <v>0</v>
      </c>
      <c r="Z296" s="18" t="n">
        <f aca="false">0-(MAX(Draws!N275-Line_cap,0)+MAX(Draws!Z275-Line_cap,0))</f>
        <v>0</v>
      </c>
      <c r="AA296" s="18" t="n">
        <f aca="false">Z296-(MAX(Draws!O275-Line_cap,0)+MAX(Draws!AA275-Line_cap,0))</f>
        <v>0</v>
      </c>
      <c r="AB296" s="18" t="n">
        <f aca="false">AA296-(MAX(Draws!P275-Line_cap,0)+MAX(Draws!AB275-Line_cap,0))</f>
        <v>0</v>
      </c>
      <c r="AC296" s="18" t="n">
        <f aca="false">AB296-(MAX(Draws!Q275-Line_cap,0)+MAX(Draws!AC275-Line_cap,0))</f>
        <v>0</v>
      </c>
      <c r="AD296" s="18" t="n">
        <f aca="false">AC296-(MAX(Draws!R275-Line_cap,0)+MAX(Draws!AD275-Line_cap,0))</f>
        <v>0</v>
      </c>
      <c r="AE296" s="18" t="n">
        <f aca="false">AD296-(MAX(Draws!S275-Line_cap,0)+MAX(Draws!AE275-Line_cap,0))</f>
        <v>0</v>
      </c>
      <c r="AF296" s="18" t="n">
        <f aca="false">AE296-(MAX(Draws!T275-Line_cap,0)+MAX(Draws!AF275-Line_cap,0))</f>
        <v>0</v>
      </c>
      <c r="AG296" s="18" t="n">
        <f aca="false">AF296-(MAX(Draws!U275-Line_cap,0)+MAX(Draws!AG275-Line_cap,0))</f>
        <v>0</v>
      </c>
      <c r="AH296" s="18" t="n">
        <f aca="false">AG296-(MAX(Draws!V275-Line_cap,0)+MAX(Draws!AH275-Line_cap,0))</f>
        <v>0</v>
      </c>
      <c r="AI296" s="18" t="n">
        <f aca="false">AH296-(MAX(Draws!W275-Line_cap,0)+MAX(Draws!AI275-Line_cap,0))</f>
        <v>0</v>
      </c>
      <c r="AJ296" s="18" t="n">
        <f aca="false">AI296-(MAX(Draws!X275-Line_cap,0)+MAX(Draws!AJ275-Line_cap,0))</f>
        <v>0</v>
      </c>
      <c r="AK296" s="18" t="n">
        <f aca="false">AJ296-(MAX(Draws!Y275-Line_cap,0)+MAX(Draws!AK275-Line_cap,0))</f>
        <v>0</v>
      </c>
      <c r="AL296" s="18" t="n">
        <f aca="false">SUMPRODUCT(MIN($B$22:$M$22+B296:M296+N296:Y296))</f>
        <v>396.879340568318</v>
      </c>
      <c r="AM296" s="18" t="n">
        <f aca="false">SUMPRODUCT(MIN($B$22:$M$22+B296:M296))</f>
        <v>396.879340568318</v>
      </c>
      <c r="AN296" s="18" t="n">
        <f aca="false">SUMPRODUCT(MIN($B$22:$M$22+N296:Y296))</f>
        <v>481.950382357786</v>
      </c>
      <c r="AO296" s="18" t="n">
        <f aca="false">SUMPRODUCT(MIN($B$22:$M$22+B296:M296+Z296:AK296))</f>
        <v>396.879340568318</v>
      </c>
      <c r="AP296" s="18" t="n">
        <f aca="false">SUMPRODUCT(MIN($B$23:$M$23+B296:M296+N296:Y296))</f>
        <v>446.057983431418</v>
      </c>
      <c r="AQ296" s="18" t="n">
        <f aca="false">SUMPRODUCT(MIN($B$23:$M$23+B296:M296+Z296:AK296))</f>
        <v>446.057983431418</v>
      </c>
      <c r="AR296" s="13" t="n">
        <f aca="false">IF(Y296&lt;0,1,0)</f>
        <v>0</v>
      </c>
    </row>
    <row r="297" customFormat="false" ht="15" hidden="false" customHeight="false" outlineLevel="0" collapsed="false">
      <c r="A297" s="13" t="n">
        <v>272</v>
      </c>
      <c r="B297" s="18" t="n">
        <f aca="false">Shock_sd*Draws!B276</f>
        <v>16.3503756976008</v>
      </c>
      <c r="C297" s="18" t="n">
        <f aca="false">Persist_a*B297+Shock_sd*Draws!C276</f>
        <v>106.992472292048</v>
      </c>
      <c r="D297" s="18" t="n">
        <f aca="false">Persist_a*C297+Shock_sd*Draws!D276</f>
        <v>26.4513404530868</v>
      </c>
      <c r="E297" s="18" t="n">
        <f aca="false">Persist_a*D297+Shock_sd*Draws!E276</f>
        <v>20.2942144227065</v>
      </c>
      <c r="F297" s="18" t="n">
        <f aca="false">Persist_a*E297+Shock_sd*Draws!F276</f>
        <v>-3.56848004345693</v>
      </c>
      <c r="G297" s="18" t="n">
        <f aca="false">Persist_a*F297+Shock_sd*Draws!G276</f>
        <v>15.1997165179323</v>
      </c>
      <c r="H297" s="18" t="n">
        <f aca="false">Persist_a*G297+Shock_sd*Draws!H276</f>
        <v>122.184614363068</v>
      </c>
      <c r="I297" s="18" t="n">
        <f aca="false">Persist_a*H297+Shock_sd*Draws!I276</f>
        <v>51.465060380569</v>
      </c>
      <c r="J297" s="18" t="n">
        <f aca="false">Persist_a*I297+Shock_sd*Draws!J276</f>
        <v>48.7038560782471</v>
      </c>
      <c r="K297" s="18" t="n">
        <f aca="false">Persist_a*J297+Shock_sd*Draws!K276</f>
        <v>37.5511946702501</v>
      </c>
      <c r="L297" s="18" t="n">
        <f aca="false">Persist_a*K297+Shock_sd*Draws!L276</f>
        <v>19.7462484315575</v>
      </c>
      <c r="M297" s="18" t="n">
        <f aca="false">Persist_a*L297+Shock_sd*Draws!M276</f>
        <v>-33.1535405420565</v>
      </c>
      <c r="N297" s="18" t="n">
        <f aca="false">0-(Draws!N276+Draws!Z276)</f>
        <v>0</v>
      </c>
      <c r="O297" s="18" t="n">
        <f aca="false">N297-(Draws!O276+Draws!AA276)</f>
        <v>0</v>
      </c>
      <c r="P297" s="18" t="n">
        <f aca="false">O297-(Draws!P276+Draws!AB276)</f>
        <v>0</v>
      </c>
      <c r="Q297" s="18" t="n">
        <f aca="false">P297-(Draws!Q276+Draws!AC276)</f>
        <v>0</v>
      </c>
      <c r="R297" s="18" t="n">
        <f aca="false">Q297-(Draws!R276+Draws!AD276)</f>
        <v>0</v>
      </c>
      <c r="S297" s="18" t="n">
        <f aca="false">R297-(Draws!S276+Draws!AE276)</f>
        <v>0</v>
      </c>
      <c r="T297" s="18" t="n">
        <f aca="false">S297-(Draws!T276+Draws!AF276)</f>
        <v>0</v>
      </c>
      <c r="U297" s="18" t="n">
        <f aca="false">T297-(Draws!U276+Draws!AG276)</f>
        <v>0</v>
      </c>
      <c r="V297" s="18" t="n">
        <f aca="false">U297-(Draws!V276+Draws!AH276)</f>
        <v>0</v>
      </c>
      <c r="W297" s="18" t="n">
        <f aca="false">V297-(Draws!W276+Draws!AI276)</f>
        <v>0</v>
      </c>
      <c r="X297" s="18" t="n">
        <f aca="false">W297-(Draws!X276+Draws!AJ276)</f>
        <v>0</v>
      </c>
      <c r="Y297" s="18" t="n">
        <f aca="false">X297-(Draws!Y276+Draws!AK276)</f>
        <v>0</v>
      </c>
      <c r="Z297" s="18" t="n">
        <f aca="false">0-(MAX(Draws!N276-Line_cap,0)+MAX(Draws!Z276-Line_cap,0))</f>
        <v>0</v>
      </c>
      <c r="AA297" s="18" t="n">
        <f aca="false">Z297-(MAX(Draws!O276-Line_cap,0)+MAX(Draws!AA276-Line_cap,0))</f>
        <v>0</v>
      </c>
      <c r="AB297" s="18" t="n">
        <f aca="false">AA297-(MAX(Draws!P276-Line_cap,0)+MAX(Draws!AB276-Line_cap,0))</f>
        <v>0</v>
      </c>
      <c r="AC297" s="18" t="n">
        <f aca="false">AB297-(MAX(Draws!Q276-Line_cap,0)+MAX(Draws!AC276-Line_cap,0))</f>
        <v>0</v>
      </c>
      <c r="AD297" s="18" t="n">
        <f aca="false">AC297-(MAX(Draws!R276-Line_cap,0)+MAX(Draws!AD276-Line_cap,0))</f>
        <v>0</v>
      </c>
      <c r="AE297" s="18" t="n">
        <f aca="false">AD297-(MAX(Draws!S276-Line_cap,0)+MAX(Draws!AE276-Line_cap,0))</f>
        <v>0</v>
      </c>
      <c r="AF297" s="18" t="n">
        <f aca="false">AE297-(MAX(Draws!T276-Line_cap,0)+MAX(Draws!AF276-Line_cap,0))</f>
        <v>0</v>
      </c>
      <c r="AG297" s="18" t="n">
        <f aca="false">AF297-(MAX(Draws!U276-Line_cap,0)+MAX(Draws!AG276-Line_cap,0))</f>
        <v>0</v>
      </c>
      <c r="AH297" s="18" t="n">
        <f aca="false">AG297-(MAX(Draws!V276-Line_cap,0)+MAX(Draws!AH276-Line_cap,0))</f>
        <v>0</v>
      </c>
      <c r="AI297" s="18" t="n">
        <f aca="false">AH297-(MAX(Draws!W276-Line_cap,0)+MAX(Draws!AI276-Line_cap,0))</f>
        <v>0</v>
      </c>
      <c r="AJ297" s="18" t="n">
        <f aca="false">AI297-(MAX(Draws!X276-Line_cap,0)+MAX(Draws!AJ276-Line_cap,0))</f>
        <v>0</v>
      </c>
      <c r="AK297" s="18" t="n">
        <f aca="false">AJ297-(MAX(Draws!Y276-Line_cap,0)+MAX(Draws!AK276-Line_cap,0))</f>
        <v>0</v>
      </c>
      <c r="AL297" s="18" t="n">
        <f aca="false">SUMPRODUCT(MIN($B$22:$M$22+B297:M297+N297:Y297))</f>
        <v>477.270507134904</v>
      </c>
      <c r="AM297" s="18" t="n">
        <f aca="false">SUMPRODUCT(MIN($B$22:$M$22+B297:M297))</f>
        <v>477.270507134904</v>
      </c>
      <c r="AN297" s="18" t="n">
        <f aca="false">SUMPRODUCT(MIN($B$22:$M$22+N297:Y297))</f>
        <v>481.950382357786</v>
      </c>
      <c r="AO297" s="18" t="n">
        <f aca="false">SUMPRODUCT(MIN($B$22:$M$22+B297:M297+Z297:AK297))</f>
        <v>477.270507134904</v>
      </c>
      <c r="AP297" s="18" t="n">
        <f aca="false">SUMPRODUCT(MIN($B$23:$M$23+B297:M297+N297:Y297))</f>
        <v>522.396388217524</v>
      </c>
      <c r="AQ297" s="18" t="n">
        <f aca="false">SUMPRODUCT(MIN($B$23:$M$23+B297:M297+Z297:AK297))</f>
        <v>522.396388217524</v>
      </c>
      <c r="AR297" s="13" t="n">
        <f aca="false">IF(Y297&lt;0,1,0)</f>
        <v>0</v>
      </c>
    </row>
    <row r="298" customFormat="false" ht="15" hidden="false" customHeight="false" outlineLevel="0" collapsed="false">
      <c r="A298" s="13" t="n">
        <v>273</v>
      </c>
      <c r="B298" s="18" t="n">
        <f aca="false">Shock_sd*Draws!B277</f>
        <v>-28.0435482833134</v>
      </c>
      <c r="C298" s="18" t="n">
        <f aca="false">Persist_a*B298+Shock_sd*Draws!C277</f>
        <v>24.6207643444432</v>
      </c>
      <c r="D298" s="18" t="n">
        <f aca="false">Persist_a*C298+Shock_sd*Draws!D277</f>
        <v>7.76917511973839</v>
      </c>
      <c r="E298" s="18" t="n">
        <f aca="false">Persist_a*D298+Shock_sd*Draws!E277</f>
        <v>5.09530254472082</v>
      </c>
      <c r="F298" s="18" t="n">
        <f aca="false">Persist_a*E298+Shock_sd*Draws!F277</f>
        <v>-74.5602479438805</v>
      </c>
      <c r="G298" s="18" t="n">
        <f aca="false">Persist_a*F298+Shock_sd*Draws!G277</f>
        <v>-32.6834583332788</v>
      </c>
      <c r="H298" s="18" t="n">
        <f aca="false">Persist_a*G298+Shock_sd*Draws!H277</f>
        <v>-0.49068786697681</v>
      </c>
      <c r="I298" s="18" t="n">
        <f aca="false">Persist_a*H298+Shock_sd*Draws!I277</f>
        <v>9.08198660654102</v>
      </c>
      <c r="J298" s="18" t="n">
        <f aca="false">Persist_a*I298+Shock_sd*Draws!J277</f>
        <v>-48.0781014655295</v>
      </c>
      <c r="K298" s="18" t="n">
        <f aca="false">Persist_a*J298+Shock_sd*Draws!K277</f>
        <v>-37.2605322542726</v>
      </c>
      <c r="L298" s="18" t="n">
        <f aca="false">Persist_a*K298+Shock_sd*Draws!L277</f>
        <v>-6.21111769000355</v>
      </c>
      <c r="M298" s="18" t="n">
        <f aca="false">Persist_a*L298+Shock_sd*Draws!M277</f>
        <v>-67.3110219092684</v>
      </c>
      <c r="N298" s="18" t="n">
        <f aca="false">0-(Draws!N277+Draws!Z277)</f>
        <v>0</v>
      </c>
      <c r="O298" s="18" t="n">
        <f aca="false">N298-(Draws!O277+Draws!AA277)</f>
        <v>0</v>
      </c>
      <c r="P298" s="18" t="n">
        <f aca="false">O298-(Draws!P277+Draws!AB277)</f>
        <v>0</v>
      </c>
      <c r="Q298" s="18" t="n">
        <f aca="false">P298-(Draws!Q277+Draws!AC277)</f>
        <v>0</v>
      </c>
      <c r="R298" s="18" t="n">
        <f aca="false">Q298-(Draws!R277+Draws!AD277)</f>
        <v>0</v>
      </c>
      <c r="S298" s="18" t="n">
        <f aca="false">R298-(Draws!S277+Draws!AE277)</f>
        <v>0</v>
      </c>
      <c r="T298" s="18" t="n">
        <f aca="false">S298-(Draws!T277+Draws!AF277)</f>
        <v>0</v>
      </c>
      <c r="U298" s="18" t="n">
        <f aca="false">T298-(Draws!U277+Draws!AG277)</f>
        <v>0</v>
      </c>
      <c r="V298" s="18" t="n">
        <f aca="false">U298-(Draws!V277+Draws!AH277)</f>
        <v>0</v>
      </c>
      <c r="W298" s="18" t="n">
        <f aca="false">V298-(Draws!W277+Draws!AI277)</f>
        <v>0</v>
      </c>
      <c r="X298" s="18" t="n">
        <f aca="false">W298-(Draws!X277+Draws!AJ277)</f>
        <v>0</v>
      </c>
      <c r="Y298" s="18" t="n">
        <f aca="false">X298-(Draws!Y277+Draws!AK277)</f>
        <v>0</v>
      </c>
      <c r="Z298" s="18" t="n">
        <f aca="false">0-(MAX(Draws!N277-Line_cap,0)+MAX(Draws!Z277-Line_cap,0))</f>
        <v>0</v>
      </c>
      <c r="AA298" s="18" t="n">
        <f aca="false">Z298-(MAX(Draws!O277-Line_cap,0)+MAX(Draws!AA277-Line_cap,0))</f>
        <v>0</v>
      </c>
      <c r="AB298" s="18" t="n">
        <f aca="false">AA298-(MAX(Draws!P277-Line_cap,0)+MAX(Draws!AB277-Line_cap,0))</f>
        <v>0</v>
      </c>
      <c r="AC298" s="18" t="n">
        <f aca="false">AB298-(MAX(Draws!Q277-Line_cap,0)+MAX(Draws!AC277-Line_cap,0))</f>
        <v>0</v>
      </c>
      <c r="AD298" s="18" t="n">
        <f aca="false">AC298-(MAX(Draws!R277-Line_cap,0)+MAX(Draws!AD277-Line_cap,0))</f>
        <v>0</v>
      </c>
      <c r="AE298" s="18" t="n">
        <f aca="false">AD298-(MAX(Draws!S277-Line_cap,0)+MAX(Draws!AE277-Line_cap,0))</f>
        <v>0</v>
      </c>
      <c r="AF298" s="18" t="n">
        <f aca="false">AE298-(MAX(Draws!T277-Line_cap,0)+MAX(Draws!AF277-Line_cap,0))</f>
        <v>0</v>
      </c>
      <c r="AG298" s="18" t="n">
        <f aca="false">AF298-(MAX(Draws!U277-Line_cap,0)+MAX(Draws!AG277-Line_cap,0))</f>
        <v>0</v>
      </c>
      <c r="AH298" s="18" t="n">
        <f aca="false">AG298-(MAX(Draws!V277-Line_cap,0)+MAX(Draws!AH277-Line_cap,0))</f>
        <v>0</v>
      </c>
      <c r="AI298" s="18" t="n">
        <f aca="false">AH298-(MAX(Draws!W277-Line_cap,0)+MAX(Draws!AI277-Line_cap,0))</f>
        <v>0</v>
      </c>
      <c r="AJ298" s="18" t="n">
        <f aca="false">AI298-(MAX(Draws!X277-Line_cap,0)+MAX(Draws!AJ277-Line_cap,0))</f>
        <v>0</v>
      </c>
      <c r="AK298" s="18" t="n">
        <f aca="false">AJ298-(MAX(Draws!Y277-Line_cap,0)+MAX(Draws!AK277-Line_cap,0))</f>
        <v>0</v>
      </c>
      <c r="AL298" s="18" t="n">
        <f aca="false">SUMPRODUCT(MIN($B$22:$M$22+B298:M298+N298:Y298))</f>
        <v>413.93693320381</v>
      </c>
      <c r="AM298" s="18" t="n">
        <f aca="false">SUMPRODUCT(MIN($B$22:$M$22+B298:M298))</f>
        <v>413.93693320381</v>
      </c>
      <c r="AN298" s="18" t="n">
        <f aca="false">SUMPRODUCT(MIN($B$22:$M$22+N298:Y298))</f>
        <v>481.950382357786</v>
      </c>
      <c r="AO298" s="18" t="n">
        <f aca="false">SUMPRODUCT(MIN($B$22:$M$22+B298:M298+Z298:AK298))</f>
        <v>413.93693320381</v>
      </c>
      <c r="AP298" s="18" t="n">
        <f aca="false">SUMPRODUCT(MIN($B$23:$M$23+B298:M298+N298:Y298))</f>
        <v>459.041667056974</v>
      </c>
      <c r="AQ298" s="18" t="n">
        <f aca="false">SUMPRODUCT(MIN($B$23:$M$23+B298:M298+Z298:AK298))</f>
        <v>459.041667056974</v>
      </c>
      <c r="AR298" s="13" t="n">
        <f aca="false">IF(Y298&lt;0,1,0)</f>
        <v>0</v>
      </c>
    </row>
    <row r="299" customFormat="false" ht="15" hidden="false" customHeight="false" outlineLevel="0" collapsed="false">
      <c r="A299" s="13" t="n">
        <v>274</v>
      </c>
      <c r="B299" s="18" t="n">
        <f aca="false">Shock_sd*Draws!B278</f>
        <v>-15.6120901356134</v>
      </c>
      <c r="C299" s="18" t="n">
        <f aca="false">Persist_a*B299+Shock_sd*Draws!C278</f>
        <v>-19.3241031672594</v>
      </c>
      <c r="D299" s="18" t="n">
        <f aca="false">Persist_a*C299+Shock_sd*Draws!D278</f>
        <v>6.84268496491673</v>
      </c>
      <c r="E299" s="18" t="n">
        <f aca="false">Persist_a*D299+Shock_sd*Draws!E278</f>
        <v>17.4379733430518</v>
      </c>
      <c r="F299" s="18" t="n">
        <f aca="false">Persist_a*E299+Shock_sd*Draws!F278</f>
        <v>-12.6348043216844</v>
      </c>
      <c r="G299" s="18" t="n">
        <f aca="false">Persist_a*F299+Shock_sd*Draws!G278</f>
        <v>5.86756557360074</v>
      </c>
      <c r="H299" s="18" t="n">
        <f aca="false">Persist_a*G299+Shock_sd*Draws!H278</f>
        <v>-40.6135538373645</v>
      </c>
      <c r="I299" s="18" t="n">
        <f aca="false">Persist_a*H299+Shock_sd*Draws!I278</f>
        <v>-9.16539427548358</v>
      </c>
      <c r="J299" s="18" t="n">
        <f aca="false">Persist_a*I299+Shock_sd*Draws!J278</f>
        <v>56.3829057276148</v>
      </c>
      <c r="K299" s="18" t="n">
        <f aca="false">Persist_a*J299+Shock_sd*Draws!K278</f>
        <v>3.07566360704548</v>
      </c>
      <c r="L299" s="18" t="n">
        <f aca="false">Persist_a*K299+Shock_sd*Draws!L278</f>
        <v>-43.851138354958</v>
      </c>
      <c r="M299" s="18" t="n">
        <f aca="false">Persist_a*L299+Shock_sd*Draws!M278</f>
        <v>-59.49656181191</v>
      </c>
      <c r="N299" s="18" t="n">
        <f aca="false">0-(Draws!N278+Draws!Z278)</f>
        <v>0</v>
      </c>
      <c r="O299" s="18" t="n">
        <f aca="false">N299-(Draws!O278+Draws!AA278)</f>
        <v>0</v>
      </c>
      <c r="P299" s="18" t="n">
        <f aca="false">O299-(Draws!P278+Draws!AB278)</f>
        <v>0</v>
      </c>
      <c r="Q299" s="18" t="n">
        <f aca="false">P299-(Draws!Q278+Draws!AC278)</f>
        <v>0</v>
      </c>
      <c r="R299" s="18" t="n">
        <f aca="false">Q299-(Draws!R278+Draws!AD278)</f>
        <v>0</v>
      </c>
      <c r="S299" s="18" t="n">
        <f aca="false">R299-(Draws!S278+Draws!AE278)</f>
        <v>0</v>
      </c>
      <c r="T299" s="18" t="n">
        <f aca="false">S299-(Draws!T278+Draws!AF278)</f>
        <v>0</v>
      </c>
      <c r="U299" s="18" t="n">
        <f aca="false">T299-(Draws!U278+Draws!AG278)</f>
        <v>0</v>
      </c>
      <c r="V299" s="18" t="n">
        <f aca="false">U299-(Draws!V278+Draws!AH278)</f>
        <v>0</v>
      </c>
      <c r="W299" s="18" t="n">
        <f aca="false">V299-(Draws!W278+Draws!AI278)</f>
        <v>0</v>
      </c>
      <c r="X299" s="18" t="n">
        <f aca="false">W299-(Draws!X278+Draws!AJ278)</f>
        <v>0</v>
      </c>
      <c r="Y299" s="18" t="n">
        <f aca="false">X299-(Draws!Y278+Draws!AK278)</f>
        <v>0</v>
      </c>
      <c r="Z299" s="18" t="n">
        <f aca="false">0-(MAX(Draws!N278-Line_cap,0)+MAX(Draws!Z278-Line_cap,0))</f>
        <v>0</v>
      </c>
      <c r="AA299" s="18" t="n">
        <f aca="false">Z299-(MAX(Draws!O278-Line_cap,0)+MAX(Draws!AA278-Line_cap,0))</f>
        <v>0</v>
      </c>
      <c r="AB299" s="18" t="n">
        <f aca="false">AA299-(MAX(Draws!P278-Line_cap,0)+MAX(Draws!AB278-Line_cap,0))</f>
        <v>0</v>
      </c>
      <c r="AC299" s="18" t="n">
        <f aca="false">AB299-(MAX(Draws!Q278-Line_cap,0)+MAX(Draws!AC278-Line_cap,0))</f>
        <v>0</v>
      </c>
      <c r="AD299" s="18" t="n">
        <f aca="false">AC299-(MAX(Draws!R278-Line_cap,0)+MAX(Draws!AD278-Line_cap,0))</f>
        <v>0</v>
      </c>
      <c r="AE299" s="18" t="n">
        <f aca="false">AD299-(MAX(Draws!S278-Line_cap,0)+MAX(Draws!AE278-Line_cap,0))</f>
        <v>0</v>
      </c>
      <c r="AF299" s="18" t="n">
        <f aca="false">AE299-(MAX(Draws!T278-Line_cap,0)+MAX(Draws!AF278-Line_cap,0))</f>
        <v>0</v>
      </c>
      <c r="AG299" s="18" t="n">
        <f aca="false">AF299-(MAX(Draws!U278-Line_cap,0)+MAX(Draws!AG278-Line_cap,0))</f>
        <v>0</v>
      </c>
      <c r="AH299" s="18" t="n">
        <f aca="false">AG299-(MAX(Draws!V278-Line_cap,0)+MAX(Draws!AH278-Line_cap,0))</f>
        <v>0</v>
      </c>
      <c r="AI299" s="18" t="n">
        <f aca="false">AH299-(MAX(Draws!W278-Line_cap,0)+MAX(Draws!AI278-Line_cap,0))</f>
        <v>0</v>
      </c>
      <c r="AJ299" s="18" t="n">
        <f aca="false">AI299-(MAX(Draws!X278-Line_cap,0)+MAX(Draws!AJ278-Line_cap,0))</f>
        <v>0</v>
      </c>
      <c r="AK299" s="18" t="n">
        <f aca="false">AJ299-(MAX(Draws!Y278-Line_cap,0)+MAX(Draws!AK278-Line_cap,0))</f>
        <v>0</v>
      </c>
      <c r="AL299" s="18" t="n">
        <f aca="false">SUMPRODUCT(MIN($B$22:$M$22+B299:M299+N299:Y299))</f>
        <v>441.336828520421</v>
      </c>
      <c r="AM299" s="18" t="n">
        <f aca="false">SUMPRODUCT(MIN($B$22:$M$22+B299:M299))</f>
        <v>441.336828520421</v>
      </c>
      <c r="AN299" s="18" t="n">
        <f aca="false">SUMPRODUCT(MIN($B$22:$M$22+N299:Y299))</f>
        <v>481.950382357786</v>
      </c>
      <c r="AO299" s="18" t="n">
        <f aca="false">SUMPRODUCT(MIN($B$22:$M$22+B299:M299+Z299:AK299))</f>
        <v>441.336828520421</v>
      </c>
      <c r="AP299" s="18" t="n">
        <f aca="false">SUMPRODUCT(MIN($B$23:$M$23+B299:M299+N299:Y299))</f>
        <v>490.515471383521</v>
      </c>
      <c r="AQ299" s="18" t="n">
        <f aca="false">SUMPRODUCT(MIN($B$23:$M$23+B299:M299+Z299:AK299))</f>
        <v>490.515471383521</v>
      </c>
      <c r="AR299" s="13" t="n">
        <f aca="false">IF(Y299&lt;0,1,0)</f>
        <v>0</v>
      </c>
    </row>
    <row r="300" customFormat="false" ht="15" hidden="false" customHeight="false" outlineLevel="0" collapsed="false">
      <c r="A300" s="13" t="n">
        <v>275</v>
      </c>
      <c r="B300" s="18" t="n">
        <f aca="false">Shock_sd*Draws!B279</f>
        <v>-20.1084617361638</v>
      </c>
      <c r="C300" s="18" t="n">
        <f aca="false">Persist_a*B300+Shock_sd*Draws!C279</f>
        <v>-65.7449895404458</v>
      </c>
      <c r="D300" s="18" t="n">
        <f aca="false">Persist_a*C300+Shock_sd*Draws!D279</f>
        <v>23.8561965740021</v>
      </c>
      <c r="E300" s="18" t="n">
        <f aca="false">Persist_a*D300+Shock_sd*Draws!E279</f>
        <v>20.3421870685396</v>
      </c>
      <c r="F300" s="18" t="n">
        <f aca="false">Persist_a*E300+Shock_sd*Draws!F279</f>
        <v>126.925773886162</v>
      </c>
      <c r="G300" s="18" t="n">
        <f aca="false">Persist_a*F300+Shock_sd*Draws!G279</f>
        <v>54.1887517888083</v>
      </c>
      <c r="H300" s="18" t="n">
        <f aca="false">Persist_a*G300+Shock_sd*Draws!H279</f>
        <v>26.0934871416121</v>
      </c>
      <c r="I300" s="18" t="n">
        <f aca="false">Persist_a*H300+Shock_sd*Draws!I279</f>
        <v>-25.0604427260327</v>
      </c>
      <c r="J300" s="18" t="n">
        <f aca="false">Persist_a*I300+Shock_sd*Draws!J279</f>
        <v>-44.7612652029219</v>
      </c>
      <c r="K300" s="18" t="n">
        <f aca="false">Persist_a*J300+Shock_sd*Draws!K279</f>
        <v>68.0675697576989</v>
      </c>
      <c r="L300" s="18" t="n">
        <f aca="false">Persist_a*K300+Shock_sd*Draws!L279</f>
        <v>3.92026245006078</v>
      </c>
      <c r="M300" s="18" t="n">
        <f aca="false">Persist_a*L300+Shock_sd*Draws!M279</f>
        <v>78.6981773269065</v>
      </c>
      <c r="N300" s="18" t="n">
        <f aca="false">0-(Draws!N279+Draws!Z279)</f>
        <v>0</v>
      </c>
      <c r="O300" s="18" t="n">
        <f aca="false">N300-(Draws!O279+Draws!AA279)</f>
        <v>0</v>
      </c>
      <c r="P300" s="18" t="n">
        <f aca="false">O300-(Draws!P279+Draws!AB279)</f>
        <v>0</v>
      </c>
      <c r="Q300" s="18" t="n">
        <f aca="false">P300-(Draws!Q279+Draws!AC279)</f>
        <v>0</v>
      </c>
      <c r="R300" s="18" t="n">
        <f aca="false">Q300-(Draws!R279+Draws!AD279)</f>
        <v>0</v>
      </c>
      <c r="S300" s="18" t="n">
        <f aca="false">R300-(Draws!S279+Draws!AE279)</f>
        <v>0</v>
      </c>
      <c r="T300" s="18" t="n">
        <f aca="false">S300-(Draws!T279+Draws!AF279)</f>
        <v>0</v>
      </c>
      <c r="U300" s="18" t="n">
        <f aca="false">T300-(Draws!U279+Draws!AG279)</f>
        <v>0</v>
      </c>
      <c r="V300" s="18" t="n">
        <f aca="false">U300-(Draws!V279+Draws!AH279)</f>
        <v>0</v>
      </c>
      <c r="W300" s="18" t="n">
        <f aca="false">V300-(Draws!W279+Draws!AI279)</f>
        <v>0</v>
      </c>
      <c r="X300" s="18" t="n">
        <f aca="false">W300-(Draws!X279+Draws!AJ279)</f>
        <v>0</v>
      </c>
      <c r="Y300" s="18" t="n">
        <f aca="false">X300-(Draws!Y279+Draws!AK279)</f>
        <v>0</v>
      </c>
      <c r="Z300" s="18" t="n">
        <f aca="false">0-(MAX(Draws!N279-Line_cap,0)+MAX(Draws!Z279-Line_cap,0))</f>
        <v>0</v>
      </c>
      <c r="AA300" s="18" t="n">
        <f aca="false">Z300-(MAX(Draws!O279-Line_cap,0)+MAX(Draws!AA279-Line_cap,0))</f>
        <v>0</v>
      </c>
      <c r="AB300" s="18" t="n">
        <f aca="false">AA300-(MAX(Draws!P279-Line_cap,0)+MAX(Draws!AB279-Line_cap,0))</f>
        <v>0</v>
      </c>
      <c r="AC300" s="18" t="n">
        <f aca="false">AB300-(MAX(Draws!Q279-Line_cap,0)+MAX(Draws!AC279-Line_cap,0))</f>
        <v>0</v>
      </c>
      <c r="AD300" s="18" t="n">
        <f aca="false">AC300-(MAX(Draws!R279-Line_cap,0)+MAX(Draws!AD279-Line_cap,0))</f>
        <v>0</v>
      </c>
      <c r="AE300" s="18" t="n">
        <f aca="false">AD300-(MAX(Draws!S279-Line_cap,0)+MAX(Draws!AE279-Line_cap,0))</f>
        <v>0</v>
      </c>
      <c r="AF300" s="18" t="n">
        <f aca="false">AE300-(MAX(Draws!T279-Line_cap,0)+MAX(Draws!AF279-Line_cap,0))</f>
        <v>0</v>
      </c>
      <c r="AG300" s="18" t="n">
        <f aca="false">AF300-(MAX(Draws!U279-Line_cap,0)+MAX(Draws!AG279-Line_cap,0))</f>
        <v>0</v>
      </c>
      <c r="AH300" s="18" t="n">
        <f aca="false">AG300-(MAX(Draws!V279-Line_cap,0)+MAX(Draws!AH279-Line_cap,0))</f>
        <v>0</v>
      </c>
      <c r="AI300" s="18" t="n">
        <f aca="false">AH300-(MAX(Draws!W279-Line_cap,0)+MAX(Draws!AI279-Line_cap,0))</f>
        <v>0</v>
      </c>
      <c r="AJ300" s="18" t="n">
        <f aca="false">AI300-(MAX(Draws!X279-Line_cap,0)+MAX(Draws!AJ279-Line_cap,0))</f>
        <v>0</v>
      </c>
      <c r="AK300" s="18" t="n">
        <f aca="false">AJ300-(MAX(Draws!Y279-Line_cap,0)+MAX(Draws!AK279-Line_cap,0))</f>
        <v>0</v>
      </c>
      <c r="AL300" s="18" t="n">
        <f aca="false">SUMPRODUCT(MIN($B$22:$M$22+B300:M300+N300:Y300))</f>
        <v>443.436516214475</v>
      </c>
      <c r="AM300" s="18" t="n">
        <f aca="false">SUMPRODUCT(MIN($B$22:$M$22+B300:M300))</f>
        <v>443.436516214475</v>
      </c>
      <c r="AN300" s="18" t="n">
        <f aca="false">SUMPRODUCT(MIN($B$22:$M$22+N300:Y300))</f>
        <v>481.950382357786</v>
      </c>
      <c r="AO300" s="18" t="n">
        <f aca="false">SUMPRODUCT(MIN($B$22:$M$22+B300:M300+Z300:AK300))</f>
        <v>443.436516214475</v>
      </c>
      <c r="AP300" s="18" t="n">
        <f aca="false">SUMPRODUCT(MIN($B$23:$M$23+B300:M300+N300:Y300))</f>
        <v>492.679843378695</v>
      </c>
      <c r="AQ300" s="18" t="n">
        <f aca="false">SUMPRODUCT(MIN($B$23:$M$23+B300:M300+Z300:AK300))</f>
        <v>492.679843378695</v>
      </c>
      <c r="AR300" s="13" t="n">
        <f aca="false">IF(Y300&lt;0,1,0)</f>
        <v>0</v>
      </c>
    </row>
    <row r="301" customFormat="false" ht="15" hidden="false" customHeight="false" outlineLevel="0" collapsed="false">
      <c r="A301" s="13" t="n">
        <v>276</v>
      </c>
      <c r="B301" s="18" t="n">
        <f aca="false">Shock_sd*Draws!B280</f>
        <v>54.3530664451323</v>
      </c>
      <c r="C301" s="18" t="n">
        <f aca="false">Persist_a*B301+Shock_sd*Draws!C280</f>
        <v>4.04580984150161</v>
      </c>
      <c r="D301" s="18" t="n">
        <f aca="false">Persist_a*C301+Shock_sd*Draws!D280</f>
        <v>13.2624663324252</v>
      </c>
      <c r="E301" s="18" t="n">
        <f aca="false">Persist_a*D301+Shock_sd*Draws!E280</f>
        <v>24.3512867393216</v>
      </c>
      <c r="F301" s="18" t="n">
        <f aca="false">Persist_a*E301+Shock_sd*Draws!F280</f>
        <v>54.6129007708758</v>
      </c>
      <c r="G301" s="18" t="n">
        <f aca="false">Persist_a*F301+Shock_sd*Draws!G280</f>
        <v>86.483286749983</v>
      </c>
      <c r="H301" s="18" t="n">
        <f aca="false">Persist_a*G301+Shock_sd*Draws!H280</f>
        <v>139.397103466461</v>
      </c>
      <c r="I301" s="18" t="n">
        <f aca="false">Persist_a*H301+Shock_sd*Draws!I280</f>
        <v>96.8264522511576</v>
      </c>
      <c r="J301" s="18" t="n">
        <f aca="false">Persist_a*I301+Shock_sd*Draws!J280</f>
        <v>49.9323759518978</v>
      </c>
      <c r="K301" s="18" t="n">
        <f aca="false">Persist_a*J301+Shock_sd*Draws!K280</f>
        <v>78.529085412025</v>
      </c>
      <c r="L301" s="18" t="n">
        <f aca="false">Persist_a*K301+Shock_sd*Draws!L280</f>
        <v>85.1494332213805</v>
      </c>
      <c r="M301" s="18" t="n">
        <f aca="false">Persist_a*L301+Shock_sd*Draws!M280</f>
        <v>35.0553018483866</v>
      </c>
      <c r="N301" s="18" t="n">
        <f aca="false">0-(Draws!N280+Draws!Z280)</f>
        <v>0</v>
      </c>
      <c r="O301" s="18" t="n">
        <f aca="false">N301-(Draws!O280+Draws!AA280)</f>
        <v>0</v>
      </c>
      <c r="P301" s="18" t="n">
        <f aca="false">O301-(Draws!P280+Draws!AB280)</f>
        <v>0</v>
      </c>
      <c r="Q301" s="18" t="n">
        <f aca="false">P301-(Draws!Q280+Draws!AC280)</f>
        <v>0</v>
      </c>
      <c r="R301" s="18" t="n">
        <f aca="false">Q301-(Draws!R280+Draws!AD280)</f>
        <v>0</v>
      </c>
      <c r="S301" s="18" t="n">
        <f aca="false">R301-(Draws!S280+Draws!AE280)</f>
        <v>0</v>
      </c>
      <c r="T301" s="18" t="n">
        <f aca="false">S301-(Draws!T280+Draws!AF280)</f>
        <v>0</v>
      </c>
      <c r="U301" s="18" t="n">
        <f aca="false">T301-(Draws!U280+Draws!AG280)</f>
        <v>0</v>
      </c>
      <c r="V301" s="18" t="n">
        <f aca="false">U301-(Draws!V280+Draws!AH280)</f>
        <v>0</v>
      </c>
      <c r="W301" s="18" t="n">
        <f aca="false">V301-(Draws!W280+Draws!AI280)</f>
        <v>0</v>
      </c>
      <c r="X301" s="18" t="n">
        <f aca="false">W301-(Draws!X280+Draws!AJ280)</f>
        <v>0</v>
      </c>
      <c r="Y301" s="18" t="n">
        <f aca="false">X301-(Draws!Y280+Draws!AK280)</f>
        <v>0</v>
      </c>
      <c r="Z301" s="18" t="n">
        <f aca="false">0-(MAX(Draws!N280-Line_cap,0)+MAX(Draws!Z280-Line_cap,0))</f>
        <v>0</v>
      </c>
      <c r="AA301" s="18" t="n">
        <f aca="false">Z301-(MAX(Draws!O280-Line_cap,0)+MAX(Draws!AA280-Line_cap,0))</f>
        <v>0</v>
      </c>
      <c r="AB301" s="18" t="n">
        <f aca="false">AA301-(MAX(Draws!P280-Line_cap,0)+MAX(Draws!AB280-Line_cap,0))</f>
        <v>0</v>
      </c>
      <c r="AC301" s="18" t="n">
        <f aca="false">AB301-(MAX(Draws!Q280-Line_cap,0)+MAX(Draws!AC280-Line_cap,0))</f>
        <v>0</v>
      </c>
      <c r="AD301" s="18" t="n">
        <f aca="false">AC301-(MAX(Draws!R280-Line_cap,0)+MAX(Draws!AD280-Line_cap,0))</f>
        <v>0</v>
      </c>
      <c r="AE301" s="18" t="n">
        <f aca="false">AD301-(MAX(Draws!S280-Line_cap,0)+MAX(Draws!AE280-Line_cap,0))</f>
        <v>0</v>
      </c>
      <c r="AF301" s="18" t="n">
        <f aca="false">AE301-(MAX(Draws!T280-Line_cap,0)+MAX(Draws!AF280-Line_cap,0))</f>
        <v>0</v>
      </c>
      <c r="AG301" s="18" t="n">
        <f aca="false">AF301-(MAX(Draws!U280-Line_cap,0)+MAX(Draws!AG280-Line_cap,0))</f>
        <v>0</v>
      </c>
      <c r="AH301" s="18" t="n">
        <f aca="false">AG301-(MAX(Draws!V280-Line_cap,0)+MAX(Draws!AH280-Line_cap,0))</f>
        <v>0</v>
      </c>
      <c r="AI301" s="18" t="n">
        <f aca="false">AH301-(MAX(Draws!W280-Line_cap,0)+MAX(Draws!AI280-Line_cap,0))</f>
        <v>0</v>
      </c>
      <c r="AJ301" s="18" t="n">
        <f aca="false">AI301-(MAX(Draws!X280-Line_cap,0)+MAX(Draws!AJ280-Line_cap,0))</f>
        <v>0</v>
      </c>
      <c r="AK301" s="18" t="n">
        <f aca="false">AJ301-(MAX(Draws!Y280-Line_cap,0)+MAX(Draws!AK280-Line_cap,0))</f>
        <v>0</v>
      </c>
      <c r="AL301" s="18" t="n">
        <f aca="false">SUMPRODUCT(MIN($B$22:$M$22+B301:M301+N301:Y301))</f>
        <v>523.213486567478</v>
      </c>
      <c r="AM301" s="18" t="n">
        <f aca="false">SUMPRODUCT(MIN($B$22:$M$22+B301:M301))</f>
        <v>523.213486567478</v>
      </c>
      <c r="AN301" s="18" t="n">
        <f aca="false">SUMPRODUCT(MIN($B$22:$M$22+N301:Y301))</f>
        <v>481.950382357786</v>
      </c>
      <c r="AO301" s="18" t="n">
        <f aca="false">SUMPRODUCT(MIN($B$22:$M$22+B301:M301+Z301:AK301))</f>
        <v>523.213486567478</v>
      </c>
      <c r="AP301" s="18" t="n">
        <f aca="false">SUMPRODUCT(MIN($B$23:$M$23+B301:M301+N301:Y301))</f>
        <v>563.566027802805</v>
      </c>
      <c r="AQ301" s="18" t="n">
        <f aca="false">SUMPRODUCT(MIN($B$23:$M$23+B301:M301+Z301:AK301))</f>
        <v>563.566027802805</v>
      </c>
      <c r="AR301" s="13" t="n">
        <f aca="false">IF(Y301&lt;0,1,0)</f>
        <v>0</v>
      </c>
    </row>
    <row r="302" customFormat="false" ht="15" hidden="false" customHeight="false" outlineLevel="0" collapsed="false">
      <c r="A302" s="13" t="n">
        <v>277</v>
      </c>
      <c r="B302" s="18" t="n">
        <f aca="false">Shock_sd*Draws!B281</f>
        <v>11.973307302263</v>
      </c>
      <c r="C302" s="18" t="n">
        <f aca="false">Persist_a*B302+Shock_sd*Draws!C281</f>
        <v>0.360181247667114</v>
      </c>
      <c r="D302" s="18" t="n">
        <f aca="false">Persist_a*C302+Shock_sd*Draws!D281</f>
        <v>24.9840384020435</v>
      </c>
      <c r="E302" s="18" t="n">
        <f aca="false">Persist_a*D302+Shock_sd*Draws!E281</f>
        <v>6.97498296683295</v>
      </c>
      <c r="F302" s="18" t="n">
        <f aca="false">Persist_a*E302+Shock_sd*Draws!F281</f>
        <v>-76.9724893100082</v>
      </c>
      <c r="G302" s="18" t="n">
        <f aca="false">Persist_a*F302+Shock_sd*Draws!G281</f>
        <v>-49.6135887256929</v>
      </c>
      <c r="H302" s="18" t="n">
        <f aca="false">Persist_a*G302+Shock_sd*Draws!H281</f>
        <v>49.5722742508133</v>
      </c>
      <c r="I302" s="18" t="n">
        <f aca="false">Persist_a*H302+Shock_sd*Draws!I281</f>
        <v>38.9545262659869</v>
      </c>
      <c r="J302" s="18" t="n">
        <f aca="false">Persist_a*I302+Shock_sd*Draws!J281</f>
        <v>26.8130673034917</v>
      </c>
      <c r="K302" s="18" t="n">
        <f aca="false">Persist_a*J302+Shock_sd*Draws!K281</f>
        <v>105.569760389164</v>
      </c>
      <c r="L302" s="18" t="n">
        <f aca="false">Persist_a*K302+Shock_sd*Draws!L281</f>
        <v>78.0740483817576</v>
      </c>
      <c r="M302" s="18" t="n">
        <f aca="false">Persist_a*L302+Shock_sd*Draws!M281</f>
        <v>73.495791065631</v>
      </c>
      <c r="N302" s="18" t="n">
        <f aca="false">0-(Draws!N281+Draws!Z281)</f>
        <v>0</v>
      </c>
      <c r="O302" s="18" t="n">
        <f aca="false">N302-(Draws!O281+Draws!AA281)</f>
        <v>0</v>
      </c>
      <c r="P302" s="18" t="n">
        <f aca="false">O302-(Draws!P281+Draws!AB281)</f>
        <v>0</v>
      </c>
      <c r="Q302" s="18" t="n">
        <f aca="false">P302-(Draws!Q281+Draws!AC281)</f>
        <v>0</v>
      </c>
      <c r="R302" s="18" t="n">
        <f aca="false">Q302-(Draws!R281+Draws!AD281)</f>
        <v>0</v>
      </c>
      <c r="S302" s="18" t="n">
        <f aca="false">R302-(Draws!S281+Draws!AE281)</f>
        <v>0</v>
      </c>
      <c r="T302" s="18" t="n">
        <f aca="false">S302-(Draws!T281+Draws!AF281)</f>
        <v>0</v>
      </c>
      <c r="U302" s="18" t="n">
        <f aca="false">T302-(Draws!U281+Draws!AG281)</f>
        <v>0</v>
      </c>
      <c r="V302" s="18" t="n">
        <f aca="false">U302-(Draws!V281+Draws!AH281)</f>
        <v>0</v>
      </c>
      <c r="W302" s="18" t="n">
        <f aca="false">V302-(Draws!W281+Draws!AI281)</f>
        <v>0</v>
      </c>
      <c r="X302" s="18" t="n">
        <f aca="false">W302-(Draws!X281+Draws!AJ281)</f>
        <v>0</v>
      </c>
      <c r="Y302" s="18" t="n">
        <f aca="false">X302-(Draws!Y281+Draws!AK281)</f>
        <v>0</v>
      </c>
      <c r="Z302" s="18" t="n">
        <f aca="false">0-(MAX(Draws!N281-Line_cap,0)+MAX(Draws!Z281-Line_cap,0))</f>
        <v>0</v>
      </c>
      <c r="AA302" s="18" t="n">
        <f aca="false">Z302-(MAX(Draws!O281-Line_cap,0)+MAX(Draws!AA281-Line_cap,0))</f>
        <v>0</v>
      </c>
      <c r="AB302" s="18" t="n">
        <f aca="false">AA302-(MAX(Draws!P281-Line_cap,0)+MAX(Draws!AB281-Line_cap,0))</f>
        <v>0</v>
      </c>
      <c r="AC302" s="18" t="n">
        <f aca="false">AB302-(MAX(Draws!Q281-Line_cap,0)+MAX(Draws!AC281-Line_cap,0))</f>
        <v>0</v>
      </c>
      <c r="AD302" s="18" t="n">
        <f aca="false">AC302-(MAX(Draws!R281-Line_cap,0)+MAX(Draws!AD281-Line_cap,0))</f>
        <v>0</v>
      </c>
      <c r="AE302" s="18" t="n">
        <f aca="false">AD302-(MAX(Draws!S281-Line_cap,0)+MAX(Draws!AE281-Line_cap,0))</f>
        <v>0</v>
      </c>
      <c r="AF302" s="18" t="n">
        <f aca="false">AE302-(MAX(Draws!T281-Line_cap,0)+MAX(Draws!AF281-Line_cap,0))</f>
        <v>0</v>
      </c>
      <c r="AG302" s="18" t="n">
        <f aca="false">AF302-(MAX(Draws!U281-Line_cap,0)+MAX(Draws!AG281-Line_cap,0))</f>
        <v>0</v>
      </c>
      <c r="AH302" s="18" t="n">
        <f aca="false">AG302-(MAX(Draws!V281-Line_cap,0)+MAX(Draws!AH281-Line_cap,0))</f>
        <v>0</v>
      </c>
      <c r="AI302" s="18" t="n">
        <f aca="false">AH302-(MAX(Draws!W281-Line_cap,0)+MAX(Draws!AI281-Line_cap,0))</f>
        <v>0</v>
      </c>
      <c r="AJ302" s="18" t="n">
        <f aca="false">AI302-(MAX(Draws!X281-Line_cap,0)+MAX(Draws!AJ281-Line_cap,0))</f>
        <v>0</v>
      </c>
      <c r="AK302" s="18" t="n">
        <f aca="false">AJ302-(MAX(Draws!Y281-Line_cap,0)+MAX(Draws!AK281-Line_cap,0))</f>
        <v>0</v>
      </c>
      <c r="AL302" s="18" t="n">
        <f aca="false">SUMPRODUCT(MIN($B$22:$M$22+B302:M302+N302:Y302))</f>
        <v>411.524691837682</v>
      </c>
      <c r="AM302" s="18" t="n">
        <f aca="false">SUMPRODUCT(MIN($B$22:$M$22+B302:M302))</f>
        <v>411.524691837682</v>
      </c>
      <c r="AN302" s="18" t="n">
        <f aca="false">SUMPRODUCT(MIN($B$22:$M$22+N302:Y302))</f>
        <v>481.950382357786</v>
      </c>
      <c r="AO302" s="18" t="n">
        <f aca="false">SUMPRODUCT(MIN($B$22:$M$22+B302:M302+Z302:AK302))</f>
        <v>411.524691837682</v>
      </c>
      <c r="AP302" s="18" t="n">
        <f aca="false">SUMPRODUCT(MIN($B$23:$M$23+B302:M302+N302:Y302))</f>
        <v>456.629425690846</v>
      </c>
      <c r="AQ302" s="18" t="n">
        <f aca="false">SUMPRODUCT(MIN($B$23:$M$23+B302:M302+Z302:AK302))</f>
        <v>456.629425690846</v>
      </c>
      <c r="AR302" s="13" t="n">
        <f aca="false">IF(Y302&lt;0,1,0)</f>
        <v>0</v>
      </c>
    </row>
    <row r="303" customFormat="false" ht="15" hidden="false" customHeight="false" outlineLevel="0" collapsed="false">
      <c r="A303" s="13" t="n">
        <v>278</v>
      </c>
      <c r="B303" s="18" t="n">
        <f aca="false">Shock_sd*Draws!B282</f>
        <v>52.7993638656657</v>
      </c>
      <c r="C303" s="18" t="n">
        <f aca="false">Persist_a*B303+Shock_sd*Draws!C282</f>
        <v>67.2647710016452</v>
      </c>
      <c r="D303" s="18" t="n">
        <f aca="false">Persist_a*C303+Shock_sd*Draws!D282</f>
        <v>53.9652434295426</v>
      </c>
      <c r="E303" s="18" t="n">
        <f aca="false">Persist_a*D303+Shock_sd*Draws!E282</f>
        <v>63.1369600094994</v>
      </c>
      <c r="F303" s="18" t="n">
        <f aca="false">Persist_a*E303+Shock_sd*Draws!F282</f>
        <v>92.015886940686</v>
      </c>
      <c r="G303" s="18" t="n">
        <f aca="false">Persist_a*F303+Shock_sd*Draws!G282</f>
        <v>19.4432144733276</v>
      </c>
      <c r="H303" s="18" t="n">
        <f aca="false">Persist_a*G303+Shock_sd*Draws!H282</f>
        <v>-34.0540198658395</v>
      </c>
      <c r="I303" s="18" t="n">
        <f aca="false">Persist_a*H303+Shock_sd*Draws!I282</f>
        <v>-70.205431798044</v>
      </c>
      <c r="J303" s="18" t="n">
        <f aca="false">Persist_a*I303+Shock_sd*Draws!J282</f>
        <v>-85.6377936163143</v>
      </c>
      <c r="K303" s="18" t="n">
        <f aca="false">Persist_a*J303+Shock_sd*Draws!K282</f>
        <v>-84.4344240992785</v>
      </c>
      <c r="L303" s="18" t="n">
        <f aca="false">Persist_a*K303+Shock_sd*Draws!L282</f>
        <v>-42.5007981247154</v>
      </c>
      <c r="M303" s="18" t="n">
        <f aca="false">Persist_a*L303+Shock_sd*Draws!M282</f>
        <v>-19.1762380691824</v>
      </c>
      <c r="N303" s="18" t="n">
        <f aca="false">0-(Draws!N282+Draws!Z282)</f>
        <v>0</v>
      </c>
      <c r="O303" s="18" t="n">
        <f aca="false">N303-(Draws!O282+Draws!AA282)</f>
        <v>0</v>
      </c>
      <c r="P303" s="18" t="n">
        <f aca="false">O303-(Draws!P282+Draws!AB282)</f>
        <v>0</v>
      </c>
      <c r="Q303" s="18" t="n">
        <f aca="false">P303-(Draws!Q282+Draws!AC282)</f>
        <v>0</v>
      </c>
      <c r="R303" s="18" t="n">
        <f aca="false">Q303-(Draws!R282+Draws!AD282)</f>
        <v>0</v>
      </c>
      <c r="S303" s="18" t="n">
        <f aca="false">R303-(Draws!S282+Draws!AE282)</f>
        <v>0</v>
      </c>
      <c r="T303" s="18" t="n">
        <f aca="false">S303-(Draws!T282+Draws!AF282)</f>
        <v>0</v>
      </c>
      <c r="U303" s="18" t="n">
        <f aca="false">T303-(Draws!U282+Draws!AG282)</f>
        <v>0</v>
      </c>
      <c r="V303" s="18" t="n">
        <f aca="false">U303-(Draws!V282+Draws!AH282)</f>
        <v>0</v>
      </c>
      <c r="W303" s="18" t="n">
        <f aca="false">V303-(Draws!W282+Draws!AI282)</f>
        <v>0</v>
      </c>
      <c r="X303" s="18" t="n">
        <f aca="false">W303-(Draws!X282+Draws!AJ282)</f>
        <v>0</v>
      </c>
      <c r="Y303" s="18" t="n">
        <f aca="false">X303-(Draws!Y282+Draws!AK282)</f>
        <v>0</v>
      </c>
      <c r="Z303" s="18" t="n">
        <f aca="false">0-(MAX(Draws!N282-Line_cap,0)+MAX(Draws!Z282-Line_cap,0))</f>
        <v>0</v>
      </c>
      <c r="AA303" s="18" t="n">
        <f aca="false">Z303-(MAX(Draws!O282-Line_cap,0)+MAX(Draws!AA282-Line_cap,0))</f>
        <v>0</v>
      </c>
      <c r="AB303" s="18" t="n">
        <f aca="false">AA303-(MAX(Draws!P282-Line_cap,0)+MAX(Draws!AB282-Line_cap,0))</f>
        <v>0</v>
      </c>
      <c r="AC303" s="18" t="n">
        <f aca="false">AB303-(MAX(Draws!Q282-Line_cap,0)+MAX(Draws!AC282-Line_cap,0))</f>
        <v>0</v>
      </c>
      <c r="AD303" s="18" t="n">
        <f aca="false">AC303-(MAX(Draws!R282-Line_cap,0)+MAX(Draws!AD282-Line_cap,0))</f>
        <v>0</v>
      </c>
      <c r="AE303" s="18" t="n">
        <f aca="false">AD303-(MAX(Draws!S282-Line_cap,0)+MAX(Draws!AE282-Line_cap,0))</f>
        <v>0</v>
      </c>
      <c r="AF303" s="18" t="n">
        <f aca="false">AE303-(MAX(Draws!T282-Line_cap,0)+MAX(Draws!AF282-Line_cap,0))</f>
        <v>0</v>
      </c>
      <c r="AG303" s="18" t="n">
        <f aca="false">AF303-(MAX(Draws!U282-Line_cap,0)+MAX(Draws!AG282-Line_cap,0))</f>
        <v>0</v>
      </c>
      <c r="AH303" s="18" t="n">
        <f aca="false">AG303-(MAX(Draws!V282-Line_cap,0)+MAX(Draws!AH282-Line_cap,0))</f>
        <v>0</v>
      </c>
      <c r="AI303" s="18" t="n">
        <f aca="false">AH303-(MAX(Draws!W282-Line_cap,0)+MAX(Draws!AI282-Line_cap,0))</f>
        <v>0</v>
      </c>
      <c r="AJ303" s="18" t="n">
        <f aca="false">AI303-(MAX(Draws!X282-Line_cap,0)+MAX(Draws!AJ282-Line_cap,0))</f>
        <v>0</v>
      </c>
      <c r="AK303" s="18" t="n">
        <f aca="false">AJ303-(MAX(Draws!Y282-Line_cap,0)+MAX(Draws!AK282-Line_cap,0))</f>
        <v>0</v>
      </c>
      <c r="AL303" s="18" t="n">
        <f aca="false">SUMPRODUCT(MIN($B$22:$M$22+B303:M303+N303:Y303))</f>
        <v>402.559987801082</v>
      </c>
      <c r="AM303" s="18" t="n">
        <f aca="false">SUMPRODUCT(MIN($B$22:$M$22+B303:M303))</f>
        <v>402.559987801082</v>
      </c>
      <c r="AN303" s="18" t="n">
        <f aca="false">SUMPRODUCT(MIN($B$22:$M$22+N303:Y303))</f>
        <v>481.950382357786</v>
      </c>
      <c r="AO303" s="18" t="n">
        <f aca="false">SUMPRODUCT(MIN($B$22:$M$22+B303:M303+Z303:AK303))</f>
        <v>402.559987801082</v>
      </c>
      <c r="AP303" s="18" t="n">
        <f aca="false">SUMPRODUCT(MIN($B$23:$M$23+B303:M303+N303:Y303))</f>
        <v>451.803314965303</v>
      </c>
      <c r="AQ303" s="18" t="n">
        <f aca="false">SUMPRODUCT(MIN($B$23:$M$23+B303:M303+Z303:AK303))</f>
        <v>451.803314965303</v>
      </c>
      <c r="AR303" s="13" t="n">
        <f aca="false">IF(Y303&lt;0,1,0)</f>
        <v>0</v>
      </c>
    </row>
    <row r="304" customFormat="false" ht="15" hidden="false" customHeight="false" outlineLevel="0" collapsed="false">
      <c r="A304" s="13" t="n">
        <v>279</v>
      </c>
      <c r="B304" s="18" t="n">
        <f aca="false">Shock_sd*Draws!B283</f>
        <v>-19.1700152198888</v>
      </c>
      <c r="C304" s="18" t="n">
        <f aca="false">Persist_a*B304+Shock_sd*Draws!C283</f>
        <v>39.0205273539588</v>
      </c>
      <c r="D304" s="18" t="n">
        <f aca="false">Persist_a*C304+Shock_sd*Draws!D283</f>
        <v>27.4195316308825</v>
      </c>
      <c r="E304" s="18" t="n">
        <f aca="false">Persist_a*D304+Shock_sd*Draws!E283</f>
        <v>-32.9293674377123</v>
      </c>
      <c r="F304" s="18" t="n">
        <f aca="false">Persist_a*E304+Shock_sd*Draws!F283</f>
        <v>12.2436548087544</v>
      </c>
      <c r="G304" s="18" t="n">
        <f aca="false">Persist_a*F304+Shock_sd*Draws!G283</f>
        <v>6.95954785391627</v>
      </c>
      <c r="H304" s="18" t="n">
        <f aca="false">Persist_a*G304+Shock_sd*Draws!H283</f>
        <v>-13.7900491783657</v>
      </c>
      <c r="I304" s="18" t="n">
        <f aca="false">Persist_a*H304+Shock_sd*Draws!I283</f>
        <v>-31.1675932963817</v>
      </c>
      <c r="J304" s="18" t="n">
        <f aca="false">Persist_a*I304+Shock_sd*Draws!J283</f>
        <v>33.4208176911242</v>
      </c>
      <c r="K304" s="18" t="n">
        <f aca="false">Persist_a*J304+Shock_sd*Draws!K283</f>
        <v>105.841055842986</v>
      </c>
      <c r="L304" s="18" t="n">
        <f aca="false">Persist_a*K304+Shock_sd*Draws!L283</f>
        <v>40.3730463142442</v>
      </c>
      <c r="M304" s="18" t="n">
        <f aca="false">Persist_a*L304+Shock_sd*Draws!M283</f>
        <v>20.5857997800311</v>
      </c>
      <c r="N304" s="18" t="n">
        <f aca="false">0-(Draws!N283+Draws!Z283)</f>
        <v>0</v>
      </c>
      <c r="O304" s="18" t="n">
        <f aca="false">N304-(Draws!O283+Draws!AA283)</f>
        <v>0</v>
      </c>
      <c r="P304" s="18" t="n">
        <f aca="false">O304-(Draws!P283+Draws!AB283)</f>
        <v>0</v>
      </c>
      <c r="Q304" s="18" t="n">
        <f aca="false">P304-(Draws!Q283+Draws!AC283)</f>
        <v>-101.57845638316</v>
      </c>
      <c r="R304" s="18" t="n">
        <f aca="false">Q304-(Draws!R283+Draws!AD283)</f>
        <v>-101.57845638316</v>
      </c>
      <c r="S304" s="18" t="n">
        <f aca="false">R304-(Draws!S283+Draws!AE283)</f>
        <v>-101.57845638316</v>
      </c>
      <c r="T304" s="18" t="n">
        <f aca="false">S304-(Draws!T283+Draws!AF283)</f>
        <v>-101.57845638316</v>
      </c>
      <c r="U304" s="18" t="n">
        <f aca="false">T304-(Draws!U283+Draws!AG283)</f>
        <v>-101.57845638316</v>
      </c>
      <c r="V304" s="18" t="n">
        <f aca="false">U304-(Draws!V283+Draws!AH283)</f>
        <v>-101.57845638316</v>
      </c>
      <c r="W304" s="18" t="n">
        <f aca="false">V304-(Draws!W283+Draws!AI283)</f>
        <v>-101.57845638316</v>
      </c>
      <c r="X304" s="18" t="n">
        <f aca="false">W304-(Draws!X283+Draws!AJ283)</f>
        <v>-101.57845638316</v>
      </c>
      <c r="Y304" s="18" t="n">
        <f aca="false">X304-(Draws!Y283+Draws!AK283)</f>
        <v>-101.57845638316</v>
      </c>
      <c r="Z304" s="18" t="n">
        <f aca="false">0-(MAX(Draws!N283-Line_cap,0)+MAX(Draws!Z283-Line_cap,0))</f>
        <v>0</v>
      </c>
      <c r="AA304" s="18" t="n">
        <f aca="false">Z304-(MAX(Draws!O283-Line_cap,0)+MAX(Draws!AA283-Line_cap,0))</f>
        <v>0</v>
      </c>
      <c r="AB304" s="18" t="n">
        <f aca="false">AA304-(MAX(Draws!P283-Line_cap,0)+MAX(Draws!AB283-Line_cap,0))</f>
        <v>0</v>
      </c>
      <c r="AC304" s="18" t="n">
        <f aca="false">AB304-(MAX(Draws!Q283-Line_cap,0)+MAX(Draws!AC283-Line_cap,0))</f>
        <v>-1.5784563831598</v>
      </c>
      <c r="AD304" s="18" t="n">
        <f aca="false">AC304-(MAX(Draws!R283-Line_cap,0)+MAX(Draws!AD283-Line_cap,0))</f>
        <v>-1.5784563831598</v>
      </c>
      <c r="AE304" s="18" t="n">
        <f aca="false">AD304-(MAX(Draws!S283-Line_cap,0)+MAX(Draws!AE283-Line_cap,0))</f>
        <v>-1.5784563831598</v>
      </c>
      <c r="AF304" s="18" t="n">
        <f aca="false">AE304-(MAX(Draws!T283-Line_cap,0)+MAX(Draws!AF283-Line_cap,0))</f>
        <v>-1.5784563831598</v>
      </c>
      <c r="AG304" s="18" t="n">
        <f aca="false">AF304-(MAX(Draws!U283-Line_cap,0)+MAX(Draws!AG283-Line_cap,0))</f>
        <v>-1.5784563831598</v>
      </c>
      <c r="AH304" s="18" t="n">
        <f aca="false">AG304-(MAX(Draws!V283-Line_cap,0)+MAX(Draws!AH283-Line_cap,0))</f>
        <v>-1.5784563831598</v>
      </c>
      <c r="AI304" s="18" t="n">
        <f aca="false">AH304-(MAX(Draws!W283-Line_cap,0)+MAX(Draws!AI283-Line_cap,0))</f>
        <v>-1.5784563831598</v>
      </c>
      <c r="AJ304" s="18" t="n">
        <f aca="false">AI304-(MAX(Draws!X283-Line_cap,0)+MAX(Draws!AJ283-Line_cap,0))</f>
        <v>-1.5784563831598</v>
      </c>
      <c r="AK304" s="18" t="n">
        <f aca="false">AJ304-(MAX(Draws!Y283-Line_cap,0)+MAX(Draws!AK283-Line_cap,0))</f>
        <v>-1.5784563831598</v>
      </c>
      <c r="AL304" s="18" t="n">
        <f aca="false">SUMPRODUCT(MIN($B$22:$M$22+B304:M304+N304:Y304))</f>
        <v>351.108003718378</v>
      </c>
      <c r="AM304" s="18" t="n">
        <f aca="false">SUMPRODUCT(MIN($B$22:$M$22+B304:M304))</f>
        <v>452.686460101538</v>
      </c>
      <c r="AN304" s="18" t="n">
        <f aca="false">SUMPRODUCT(MIN($B$22:$M$22+N304:Y304))</f>
        <v>380.371925974626</v>
      </c>
      <c r="AO304" s="18" t="n">
        <f aca="false">SUMPRODUCT(MIN($B$22:$M$22+B304:M304+Z304:AK304))</f>
        <v>451.108003718378</v>
      </c>
      <c r="AP304" s="18" t="n">
        <f aca="false">SUMPRODUCT(MIN($B$23:$M$23+B304:M304+N304:Y304))</f>
        <v>400.708003718378</v>
      </c>
      <c r="AQ304" s="18" t="n">
        <f aca="false">SUMPRODUCT(MIN($B$23:$M$23+B304:M304+Z304:AK304))</f>
        <v>500.708003718378</v>
      </c>
      <c r="AR304" s="13" t="n">
        <f aca="false">IF(Y304&lt;0,1,0)</f>
        <v>1</v>
      </c>
    </row>
    <row r="305" customFormat="false" ht="15" hidden="false" customHeight="false" outlineLevel="0" collapsed="false">
      <c r="A305" s="13" t="n">
        <v>280</v>
      </c>
      <c r="B305" s="18" t="n">
        <f aca="false">Shock_sd*Draws!B284</f>
        <v>-12.9130178916619</v>
      </c>
      <c r="C305" s="18" t="n">
        <f aca="false">Persist_a*B305+Shock_sd*Draws!C284</f>
        <v>3.13288289013531</v>
      </c>
      <c r="D305" s="18" t="n">
        <f aca="false">Persist_a*C305+Shock_sd*Draws!D284</f>
        <v>31.3469567821231</v>
      </c>
      <c r="E305" s="18" t="n">
        <f aca="false">Persist_a*D305+Shock_sd*Draws!E284</f>
        <v>-12.4382038224601</v>
      </c>
      <c r="F305" s="18" t="n">
        <f aca="false">Persist_a*E305+Shock_sd*Draws!F284</f>
        <v>-30.7094471101467</v>
      </c>
      <c r="G305" s="18" t="n">
        <f aca="false">Persist_a*F305+Shock_sd*Draws!G284</f>
        <v>-19.2630478194838</v>
      </c>
      <c r="H305" s="18" t="n">
        <f aca="false">Persist_a*G305+Shock_sd*Draws!H284</f>
        <v>15.5909171545764</v>
      </c>
      <c r="I305" s="18" t="n">
        <f aca="false">Persist_a*H305+Shock_sd*Draws!I284</f>
        <v>-44.8724347377999</v>
      </c>
      <c r="J305" s="18" t="n">
        <f aca="false">Persist_a*I305+Shock_sd*Draws!J284</f>
        <v>-68.6268127341037</v>
      </c>
      <c r="K305" s="18" t="n">
        <f aca="false">Persist_a*J305+Shock_sd*Draws!K284</f>
        <v>-32.2986940971028</v>
      </c>
      <c r="L305" s="18" t="n">
        <f aca="false">Persist_a*K305+Shock_sd*Draws!L284</f>
        <v>-78.4463096228977</v>
      </c>
      <c r="M305" s="18" t="n">
        <f aca="false">Persist_a*L305+Shock_sd*Draws!M284</f>
        <v>73.8653755980595</v>
      </c>
      <c r="N305" s="18" t="n">
        <f aca="false">0-(Draws!N284+Draws!Z284)</f>
        <v>0</v>
      </c>
      <c r="O305" s="18" t="n">
        <f aca="false">N305-(Draws!O284+Draws!AA284)</f>
        <v>0</v>
      </c>
      <c r="P305" s="18" t="n">
        <f aca="false">O305-(Draws!P284+Draws!AB284)</f>
        <v>0</v>
      </c>
      <c r="Q305" s="18" t="n">
        <f aca="false">P305-(Draws!Q284+Draws!AC284)</f>
        <v>0</v>
      </c>
      <c r="R305" s="18" t="n">
        <f aca="false">Q305-(Draws!R284+Draws!AD284)</f>
        <v>0</v>
      </c>
      <c r="S305" s="18" t="n">
        <f aca="false">R305-(Draws!S284+Draws!AE284)</f>
        <v>0</v>
      </c>
      <c r="T305" s="18" t="n">
        <f aca="false">S305-(Draws!T284+Draws!AF284)</f>
        <v>0</v>
      </c>
      <c r="U305" s="18" t="n">
        <f aca="false">T305-(Draws!U284+Draws!AG284)</f>
        <v>0</v>
      </c>
      <c r="V305" s="18" t="n">
        <f aca="false">U305-(Draws!V284+Draws!AH284)</f>
        <v>0</v>
      </c>
      <c r="W305" s="18" t="n">
        <f aca="false">V305-(Draws!W284+Draws!AI284)</f>
        <v>0</v>
      </c>
      <c r="X305" s="18" t="n">
        <f aca="false">W305-(Draws!X284+Draws!AJ284)</f>
        <v>-70.7158640699932</v>
      </c>
      <c r="Y305" s="18" t="n">
        <f aca="false">X305-(Draws!Y284+Draws!AK284)</f>
        <v>-70.7158640699932</v>
      </c>
      <c r="Z305" s="18" t="n">
        <f aca="false">0-(MAX(Draws!N284-Line_cap,0)+MAX(Draws!Z284-Line_cap,0))</f>
        <v>0</v>
      </c>
      <c r="AA305" s="18" t="n">
        <f aca="false">Z305-(MAX(Draws!O284-Line_cap,0)+MAX(Draws!AA284-Line_cap,0))</f>
        <v>0</v>
      </c>
      <c r="AB305" s="18" t="n">
        <f aca="false">AA305-(MAX(Draws!P284-Line_cap,0)+MAX(Draws!AB284-Line_cap,0))</f>
        <v>0</v>
      </c>
      <c r="AC305" s="18" t="n">
        <f aca="false">AB305-(MAX(Draws!Q284-Line_cap,0)+MAX(Draws!AC284-Line_cap,0))</f>
        <v>0</v>
      </c>
      <c r="AD305" s="18" t="n">
        <f aca="false">AC305-(MAX(Draws!R284-Line_cap,0)+MAX(Draws!AD284-Line_cap,0))</f>
        <v>0</v>
      </c>
      <c r="AE305" s="18" t="n">
        <f aca="false">AD305-(MAX(Draws!S284-Line_cap,0)+MAX(Draws!AE284-Line_cap,0))</f>
        <v>0</v>
      </c>
      <c r="AF305" s="18" t="n">
        <f aca="false">AE305-(MAX(Draws!T284-Line_cap,0)+MAX(Draws!AF284-Line_cap,0))</f>
        <v>0</v>
      </c>
      <c r="AG305" s="18" t="n">
        <f aca="false">AF305-(MAX(Draws!U284-Line_cap,0)+MAX(Draws!AG284-Line_cap,0))</f>
        <v>0</v>
      </c>
      <c r="AH305" s="18" t="n">
        <f aca="false">AG305-(MAX(Draws!V284-Line_cap,0)+MAX(Draws!AH284-Line_cap,0))</f>
        <v>0</v>
      </c>
      <c r="AI305" s="18" t="n">
        <f aca="false">AH305-(MAX(Draws!W284-Line_cap,0)+MAX(Draws!AI284-Line_cap,0))</f>
        <v>0</v>
      </c>
      <c r="AJ305" s="18" t="n">
        <f aca="false">AI305-(MAX(Draws!X284-Line_cap,0)+MAX(Draws!AJ284-Line_cap,0))</f>
        <v>0</v>
      </c>
      <c r="AK305" s="18" t="n">
        <f aca="false">AJ305-(MAX(Draws!Y284-Line_cap,0)+MAX(Draws!AK284-Line_cap,0))</f>
        <v>0</v>
      </c>
      <c r="AL305" s="18" t="n">
        <f aca="false">SUMPRODUCT(MIN($B$22:$M$22+B305:M305+N305:Y305))</f>
        <v>352.76577387149</v>
      </c>
      <c r="AM305" s="18" t="n">
        <f aca="false">SUMPRODUCT(MIN($B$22:$M$22+B305:M305))</f>
        <v>419.570968683293</v>
      </c>
      <c r="AN305" s="18" t="n">
        <f aca="false">SUMPRODUCT(MIN($B$22:$M$22+N305:Y305))</f>
        <v>431.212083494388</v>
      </c>
      <c r="AO305" s="18" t="n">
        <f aca="false">SUMPRODUCT(MIN($B$22:$M$22+B305:M305+Z305:AK305))</f>
        <v>419.570968683293</v>
      </c>
      <c r="AP305" s="18" t="n">
        <f aca="false">SUMPRODUCT(MIN($B$23:$M$23+B305:M305+N305:Y305))</f>
        <v>399.638902685035</v>
      </c>
      <c r="AQ305" s="18" t="n">
        <f aca="false">SUMPRODUCT(MIN($B$23:$M$23+B305:M305+Z305:AK305))</f>
        <v>468.814295847513</v>
      </c>
      <c r="AR305" s="13" t="n">
        <f aca="false">IF(Y305&lt;0,1,0)</f>
        <v>1</v>
      </c>
    </row>
    <row r="306" customFormat="false" ht="15" hidden="false" customHeight="false" outlineLevel="0" collapsed="false">
      <c r="A306" s="13" t="n">
        <v>281</v>
      </c>
      <c r="B306" s="18" t="n">
        <f aca="false">Shock_sd*Draws!B285</f>
        <v>79.6184354146624</v>
      </c>
      <c r="C306" s="18" t="n">
        <f aca="false">Persist_a*B306+Shock_sd*Draws!C285</f>
        <v>27.1944274317661</v>
      </c>
      <c r="D306" s="18" t="n">
        <f aca="false">Persist_a*C306+Shock_sd*Draws!D285</f>
        <v>-21.6035375293946</v>
      </c>
      <c r="E306" s="18" t="n">
        <f aca="false">Persist_a*D306+Shock_sd*Draws!E285</f>
        <v>-48.5020788844606</v>
      </c>
      <c r="F306" s="18" t="n">
        <f aca="false">Persist_a*E306+Shock_sd*Draws!F285</f>
        <v>-32.4152133523238</v>
      </c>
      <c r="G306" s="18" t="n">
        <f aca="false">Persist_a*F306+Shock_sd*Draws!G285</f>
        <v>27.0224002594958</v>
      </c>
      <c r="H306" s="18" t="n">
        <f aca="false">Persist_a*G306+Shock_sd*Draws!H285</f>
        <v>-44.7117207609322</v>
      </c>
      <c r="I306" s="18" t="n">
        <f aca="false">Persist_a*H306+Shock_sd*Draws!I285</f>
        <v>-85.3256220706394</v>
      </c>
      <c r="J306" s="18" t="n">
        <f aca="false">Persist_a*I306+Shock_sd*Draws!J285</f>
        <v>-113.42365937008</v>
      </c>
      <c r="K306" s="18" t="n">
        <f aca="false">Persist_a*J306+Shock_sd*Draws!K285</f>
        <v>-102.465085781609</v>
      </c>
      <c r="L306" s="18" t="n">
        <f aca="false">Persist_a*K306+Shock_sd*Draws!L285</f>
        <v>-59.0820951802509</v>
      </c>
      <c r="M306" s="18" t="n">
        <f aca="false">Persist_a*L306+Shock_sd*Draws!M285</f>
        <v>-53.0302805117019</v>
      </c>
      <c r="N306" s="18" t="n">
        <f aca="false">0-(Draws!N285+Draws!Z285)</f>
        <v>0</v>
      </c>
      <c r="O306" s="18" t="n">
        <f aca="false">N306-(Draws!O285+Draws!AA285)</f>
        <v>0</v>
      </c>
      <c r="P306" s="18" t="n">
        <f aca="false">O306-(Draws!P285+Draws!AB285)</f>
        <v>0</v>
      </c>
      <c r="Q306" s="18" t="n">
        <f aca="false">P306-(Draws!Q285+Draws!AC285)</f>
        <v>0</v>
      </c>
      <c r="R306" s="18" t="n">
        <f aca="false">Q306-(Draws!R285+Draws!AD285)</f>
        <v>0</v>
      </c>
      <c r="S306" s="18" t="n">
        <f aca="false">R306-(Draws!S285+Draws!AE285)</f>
        <v>0</v>
      </c>
      <c r="T306" s="18" t="n">
        <f aca="false">S306-(Draws!T285+Draws!AF285)</f>
        <v>0</v>
      </c>
      <c r="U306" s="18" t="n">
        <f aca="false">T306-(Draws!U285+Draws!AG285)</f>
        <v>0</v>
      </c>
      <c r="V306" s="18" t="n">
        <f aca="false">U306-(Draws!V285+Draws!AH285)</f>
        <v>0</v>
      </c>
      <c r="W306" s="18" t="n">
        <f aca="false">V306-(Draws!W285+Draws!AI285)</f>
        <v>0</v>
      </c>
      <c r="X306" s="18" t="n">
        <f aca="false">W306-(Draws!X285+Draws!AJ285)</f>
        <v>0</v>
      </c>
      <c r="Y306" s="18" t="n">
        <f aca="false">X306-(Draws!Y285+Draws!AK285)</f>
        <v>0</v>
      </c>
      <c r="Z306" s="18" t="n">
        <f aca="false">0-(MAX(Draws!N285-Line_cap,0)+MAX(Draws!Z285-Line_cap,0))</f>
        <v>0</v>
      </c>
      <c r="AA306" s="18" t="n">
        <f aca="false">Z306-(MAX(Draws!O285-Line_cap,0)+MAX(Draws!AA285-Line_cap,0))</f>
        <v>0</v>
      </c>
      <c r="AB306" s="18" t="n">
        <f aca="false">AA306-(MAX(Draws!P285-Line_cap,0)+MAX(Draws!AB285-Line_cap,0))</f>
        <v>0</v>
      </c>
      <c r="AC306" s="18" t="n">
        <f aca="false">AB306-(MAX(Draws!Q285-Line_cap,0)+MAX(Draws!AC285-Line_cap,0))</f>
        <v>0</v>
      </c>
      <c r="AD306" s="18" t="n">
        <f aca="false">AC306-(MAX(Draws!R285-Line_cap,0)+MAX(Draws!AD285-Line_cap,0))</f>
        <v>0</v>
      </c>
      <c r="AE306" s="18" t="n">
        <f aca="false">AD306-(MAX(Draws!S285-Line_cap,0)+MAX(Draws!AE285-Line_cap,0))</f>
        <v>0</v>
      </c>
      <c r="AF306" s="18" t="n">
        <f aca="false">AE306-(MAX(Draws!T285-Line_cap,0)+MAX(Draws!AF285-Line_cap,0))</f>
        <v>0</v>
      </c>
      <c r="AG306" s="18" t="n">
        <f aca="false">AF306-(MAX(Draws!U285-Line_cap,0)+MAX(Draws!AG285-Line_cap,0))</f>
        <v>0</v>
      </c>
      <c r="AH306" s="18" t="n">
        <f aca="false">AG306-(MAX(Draws!V285-Line_cap,0)+MAX(Draws!AH285-Line_cap,0))</f>
        <v>0</v>
      </c>
      <c r="AI306" s="18" t="n">
        <f aca="false">AH306-(MAX(Draws!W285-Line_cap,0)+MAX(Draws!AI285-Line_cap,0))</f>
        <v>0</v>
      </c>
      <c r="AJ306" s="18" t="n">
        <f aca="false">AI306-(MAX(Draws!X285-Line_cap,0)+MAX(Draws!AJ285-Line_cap,0))</f>
        <v>0</v>
      </c>
      <c r="AK306" s="18" t="n">
        <f aca="false">AJ306-(MAX(Draws!Y285-Line_cap,0)+MAX(Draws!AK285-Line_cap,0))</f>
        <v>0</v>
      </c>
      <c r="AL306" s="18" t="n">
        <f aca="false">SUMPRODUCT(MIN($B$22:$M$22+B306:M306+N306:Y306))</f>
        <v>374.774122047316</v>
      </c>
      <c r="AM306" s="18" t="n">
        <f aca="false">SUMPRODUCT(MIN($B$22:$M$22+B306:M306))</f>
        <v>374.774122047316</v>
      </c>
      <c r="AN306" s="18" t="n">
        <f aca="false">SUMPRODUCT(MIN($B$22:$M$22+N306:Y306))</f>
        <v>481.950382357786</v>
      </c>
      <c r="AO306" s="18" t="n">
        <f aca="false">SUMPRODUCT(MIN($B$22:$M$22+B306:M306+Z306:AK306))</f>
        <v>374.774122047316</v>
      </c>
      <c r="AP306" s="18" t="n">
        <f aca="false">SUMPRODUCT(MIN($B$23:$M$23+B306:M306+N306:Y306))</f>
        <v>424.017449211537</v>
      </c>
      <c r="AQ306" s="18" t="n">
        <f aca="false">SUMPRODUCT(MIN($B$23:$M$23+B306:M306+Z306:AK306))</f>
        <v>424.017449211537</v>
      </c>
      <c r="AR306" s="13" t="n">
        <f aca="false">IF(Y306&lt;0,1,0)</f>
        <v>0</v>
      </c>
    </row>
    <row r="307" customFormat="false" ht="15" hidden="false" customHeight="false" outlineLevel="0" collapsed="false">
      <c r="A307" s="13" t="n">
        <v>282</v>
      </c>
      <c r="B307" s="18" t="n">
        <f aca="false">Shock_sd*Draws!B286</f>
        <v>-83.5230699149327</v>
      </c>
      <c r="C307" s="18" t="n">
        <f aca="false">Persist_a*B307+Shock_sd*Draws!C286</f>
        <v>-83.3357755325474</v>
      </c>
      <c r="D307" s="18" t="n">
        <f aca="false">Persist_a*C307+Shock_sd*Draws!D286</f>
        <v>-117.2739948022</v>
      </c>
      <c r="E307" s="18" t="n">
        <f aca="false">Persist_a*D307+Shock_sd*Draws!E286</f>
        <v>-22.5829994628156</v>
      </c>
      <c r="F307" s="18" t="n">
        <f aca="false">Persist_a*E307+Shock_sd*Draws!F286</f>
        <v>33.6425922010898</v>
      </c>
      <c r="G307" s="18" t="n">
        <f aca="false">Persist_a*F307+Shock_sd*Draws!G286</f>
        <v>-0.423373907875593</v>
      </c>
      <c r="H307" s="18" t="n">
        <f aca="false">Persist_a*G307+Shock_sd*Draws!H286</f>
        <v>20.4919239447857</v>
      </c>
      <c r="I307" s="18" t="n">
        <f aca="false">Persist_a*H307+Shock_sd*Draws!I286</f>
        <v>-30.2999245604883</v>
      </c>
      <c r="J307" s="18" t="n">
        <f aca="false">Persist_a*I307+Shock_sd*Draws!J286</f>
        <v>-16.9268113020338</v>
      </c>
      <c r="K307" s="18" t="n">
        <f aca="false">Persist_a*J307+Shock_sd*Draws!K286</f>
        <v>22.7032811434436</v>
      </c>
      <c r="L307" s="18" t="n">
        <f aca="false">Persist_a*K307+Shock_sd*Draws!L286</f>
        <v>93.9388032498437</v>
      </c>
      <c r="M307" s="18" t="n">
        <f aca="false">Persist_a*L307+Shock_sd*Draws!M286</f>
        <v>25.6469245882994</v>
      </c>
      <c r="N307" s="18" t="n">
        <f aca="false">0-(Draws!N286+Draws!Z286)</f>
        <v>0</v>
      </c>
      <c r="O307" s="18" t="n">
        <f aca="false">N307-(Draws!O286+Draws!AA286)</f>
        <v>0</v>
      </c>
      <c r="P307" s="18" t="n">
        <f aca="false">O307-(Draws!P286+Draws!AB286)</f>
        <v>0</v>
      </c>
      <c r="Q307" s="18" t="n">
        <f aca="false">P307-(Draws!Q286+Draws!AC286)</f>
        <v>0</v>
      </c>
      <c r="R307" s="18" t="n">
        <f aca="false">Q307-(Draws!R286+Draws!AD286)</f>
        <v>0</v>
      </c>
      <c r="S307" s="18" t="n">
        <f aca="false">R307-(Draws!S286+Draws!AE286)</f>
        <v>0</v>
      </c>
      <c r="T307" s="18" t="n">
        <f aca="false">S307-(Draws!T286+Draws!AF286)</f>
        <v>0</v>
      </c>
      <c r="U307" s="18" t="n">
        <f aca="false">T307-(Draws!U286+Draws!AG286)</f>
        <v>0</v>
      </c>
      <c r="V307" s="18" t="n">
        <f aca="false">U307-(Draws!V286+Draws!AH286)</f>
        <v>0</v>
      </c>
      <c r="W307" s="18" t="n">
        <f aca="false">V307-(Draws!W286+Draws!AI286)</f>
        <v>0</v>
      </c>
      <c r="X307" s="18" t="n">
        <f aca="false">W307-(Draws!X286+Draws!AJ286)</f>
        <v>0</v>
      </c>
      <c r="Y307" s="18" t="n">
        <f aca="false">X307-(Draws!Y286+Draws!AK286)</f>
        <v>0</v>
      </c>
      <c r="Z307" s="18" t="n">
        <f aca="false">0-(MAX(Draws!N286-Line_cap,0)+MAX(Draws!Z286-Line_cap,0))</f>
        <v>0</v>
      </c>
      <c r="AA307" s="18" t="n">
        <f aca="false">Z307-(MAX(Draws!O286-Line_cap,0)+MAX(Draws!AA286-Line_cap,0))</f>
        <v>0</v>
      </c>
      <c r="AB307" s="18" t="n">
        <f aca="false">AA307-(MAX(Draws!P286-Line_cap,0)+MAX(Draws!AB286-Line_cap,0))</f>
        <v>0</v>
      </c>
      <c r="AC307" s="18" t="n">
        <f aca="false">AB307-(MAX(Draws!Q286-Line_cap,0)+MAX(Draws!AC286-Line_cap,0))</f>
        <v>0</v>
      </c>
      <c r="AD307" s="18" t="n">
        <f aca="false">AC307-(MAX(Draws!R286-Line_cap,0)+MAX(Draws!AD286-Line_cap,0))</f>
        <v>0</v>
      </c>
      <c r="AE307" s="18" t="n">
        <f aca="false">AD307-(MAX(Draws!S286-Line_cap,0)+MAX(Draws!AE286-Line_cap,0))</f>
        <v>0</v>
      </c>
      <c r="AF307" s="18" t="n">
        <f aca="false">AE307-(MAX(Draws!T286-Line_cap,0)+MAX(Draws!AF286-Line_cap,0))</f>
        <v>0</v>
      </c>
      <c r="AG307" s="18" t="n">
        <f aca="false">AF307-(MAX(Draws!U286-Line_cap,0)+MAX(Draws!AG286-Line_cap,0))</f>
        <v>0</v>
      </c>
      <c r="AH307" s="18" t="n">
        <f aca="false">AG307-(MAX(Draws!V286-Line_cap,0)+MAX(Draws!AH286-Line_cap,0))</f>
        <v>0</v>
      </c>
      <c r="AI307" s="18" t="n">
        <f aca="false">AH307-(MAX(Draws!W286-Line_cap,0)+MAX(Draws!AI286-Line_cap,0))</f>
        <v>0</v>
      </c>
      <c r="AJ307" s="18" t="n">
        <f aca="false">AI307-(MAX(Draws!X286-Line_cap,0)+MAX(Draws!AJ286-Line_cap,0))</f>
        <v>0</v>
      </c>
      <c r="AK307" s="18" t="n">
        <f aca="false">AJ307-(MAX(Draws!Y286-Line_cap,0)+MAX(Draws!AK286-Line_cap,0))</f>
        <v>0</v>
      </c>
      <c r="AL307" s="18" t="n">
        <f aca="false">SUMPRODUCT(MIN($B$22:$M$22+B307:M307+N307:Y307))</f>
        <v>398.280191859941</v>
      </c>
      <c r="AM307" s="18" t="n">
        <f aca="false">SUMPRODUCT(MIN($B$22:$M$22+B307:M307))</f>
        <v>398.280191859941</v>
      </c>
      <c r="AN307" s="18" t="n">
        <f aca="false">SUMPRODUCT(MIN($B$22:$M$22+N307:Y307))</f>
        <v>481.950382357786</v>
      </c>
      <c r="AO307" s="18" t="n">
        <f aca="false">SUMPRODUCT(MIN($B$22:$M$22+B307:M307+Z307:AK307))</f>
        <v>398.280191859941</v>
      </c>
      <c r="AP307" s="18" t="n">
        <f aca="false">SUMPRODUCT(MIN($B$23:$M$23+B307:M307+N307:Y307))</f>
        <v>433.02956666818</v>
      </c>
      <c r="AQ307" s="18" t="n">
        <f aca="false">SUMPRODUCT(MIN($B$23:$M$23+B307:M307+Z307:AK307))</f>
        <v>433.02956666818</v>
      </c>
      <c r="AR307" s="13" t="n">
        <f aca="false">IF(Y307&lt;0,1,0)</f>
        <v>0</v>
      </c>
    </row>
    <row r="308" customFormat="false" ht="15" hidden="false" customHeight="false" outlineLevel="0" collapsed="false">
      <c r="A308" s="13" t="n">
        <v>283</v>
      </c>
      <c r="B308" s="18" t="n">
        <f aca="false">Shock_sd*Draws!B287</f>
        <v>-45.0734094650739</v>
      </c>
      <c r="C308" s="18" t="n">
        <f aca="false">Persist_a*B308+Shock_sd*Draws!C287</f>
        <v>-27.1087589323024</v>
      </c>
      <c r="D308" s="18" t="n">
        <f aca="false">Persist_a*C308+Shock_sd*Draws!D287</f>
        <v>12.5333721337556</v>
      </c>
      <c r="E308" s="18" t="n">
        <f aca="false">Persist_a*D308+Shock_sd*Draws!E287</f>
        <v>44.1458286927127</v>
      </c>
      <c r="F308" s="18" t="n">
        <f aca="false">Persist_a*E308+Shock_sd*Draws!F287</f>
        <v>46.7421582233871</v>
      </c>
      <c r="G308" s="18" t="n">
        <f aca="false">Persist_a*F308+Shock_sd*Draws!G287</f>
        <v>9.25931899497479</v>
      </c>
      <c r="H308" s="18" t="n">
        <f aca="false">Persist_a*G308+Shock_sd*Draws!H287</f>
        <v>19.9250061941803</v>
      </c>
      <c r="I308" s="18" t="n">
        <f aca="false">Persist_a*H308+Shock_sd*Draws!I287</f>
        <v>26.5892897949551</v>
      </c>
      <c r="J308" s="18" t="n">
        <f aca="false">Persist_a*I308+Shock_sd*Draws!J287</f>
        <v>46.8330128382371</v>
      </c>
      <c r="K308" s="18" t="n">
        <f aca="false">Persist_a*J308+Shock_sd*Draws!K287</f>
        <v>9.36847705838534</v>
      </c>
      <c r="L308" s="18" t="n">
        <f aca="false">Persist_a*K308+Shock_sd*Draws!L287</f>
        <v>74.098134766096</v>
      </c>
      <c r="M308" s="18" t="n">
        <f aca="false">Persist_a*L308+Shock_sd*Draws!M287</f>
        <v>75.3545154914219</v>
      </c>
      <c r="N308" s="18" t="n">
        <f aca="false">0-(Draws!N287+Draws!Z287)</f>
        <v>0</v>
      </c>
      <c r="O308" s="18" t="n">
        <f aca="false">N308-(Draws!O287+Draws!AA287)</f>
        <v>0</v>
      </c>
      <c r="P308" s="18" t="n">
        <f aca="false">O308-(Draws!P287+Draws!AB287)</f>
        <v>0</v>
      </c>
      <c r="Q308" s="18" t="n">
        <f aca="false">P308-(Draws!Q287+Draws!AC287)</f>
        <v>0</v>
      </c>
      <c r="R308" s="18" t="n">
        <f aca="false">Q308-(Draws!R287+Draws!AD287)</f>
        <v>0</v>
      </c>
      <c r="S308" s="18" t="n">
        <f aca="false">R308-(Draws!S287+Draws!AE287)</f>
        <v>0</v>
      </c>
      <c r="T308" s="18" t="n">
        <f aca="false">S308-(Draws!T287+Draws!AF287)</f>
        <v>0</v>
      </c>
      <c r="U308" s="18" t="n">
        <f aca="false">T308-(Draws!U287+Draws!AG287)</f>
        <v>0</v>
      </c>
      <c r="V308" s="18" t="n">
        <f aca="false">U308-(Draws!V287+Draws!AH287)</f>
        <v>0</v>
      </c>
      <c r="W308" s="18" t="n">
        <f aca="false">V308-(Draws!W287+Draws!AI287)</f>
        <v>0</v>
      </c>
      <c r="X308" s="18" t="n">
        <f aca="false">W308-(Draws!X287+Draws!AJ287)</f>
        <v>0</v>
      </c>
      <c r="Y308" s="18" t="n">
        <f aca="false">X308-(Draws!Y287+Draws!AK287)</f>
        <v>0</v>
      </c>
      <c r="Z308" s="18" t="n">
        <f aca="false">0-(MAX(Draws!N287-Line_cap,0)+MAX(Draws!Z287-Line_cap,0))</f>
        <v>0</v>
      </c>
      <c r="AA308" s="18" t="n">
        <f aca="false">Z308-(MAX(Draws!O287-Line_cap,0)+MAX(Draws!AA287-Line_cap,0))</f>
        <v>0</v>
      </c>
      <c r="AB308" s="18" t="n">
        <f aca="false">AA308-(MAX(Draws!P287-Line_cap,0)+MAX(Draws!AB287-Line_cap,0))</f>
        <v>0</v>
      </c>
      <c r="AC308" s="18" t="n">
        <f aca="false">AB308-(MAX(Draws!Q287-Line_cap,0)+MAX(Draws!AC287-Line_cap,0))</f>
        <v>0</v>
      </c>
      <c r="AD308" s="18" t="n">
        <f aca="false">AC308-(MAX(Draws!R287-Line_cap,0)+MAX(Draws!AD287-Line_cap,0))</f>
        <v>0</v>
      </c>
      <c r="AE308" s="18" t="n">
        <f aca="false">AD308-(MAX(Draws!S287-Line_cap,0)+MAX(Draws!AE287-Line_cap,0))</f>
        <v>0</v>
      </c>
      <c r="AF308" s="18" t="n">
        <f aca="false">AE308-(MAX(Draws!T287-Line_cap,0)+MAX(Draws!AF287-Line_cap,0))</f>
        <v>0</v>
      </c>
      <c r="AG308" s="18" t="n">
        <f aca="false">AF308-(MAX(Draws!U287-Line_cap,0)+MAX(Draws!AG287-Line_cap,0))</f>
        <v>0</v>
      </c>
      <c r="AH308" s="18" t="n">
        <f aca="false">AG308-(MAX(Draws!V287-Line_cap,0)+MAX(Draws!AH287-Line_cap,0))</f>
        <v>0</v>
      </c>
      <c r="AI308" s="18" t="n">
        <f aca="false">AH308-(MAX(Draws!W287-Line_cap,0)+MAX(Draws!AI287-Line_cap,0))</f>
        <v>0</v>
      </c>
      <c r="AJ308" s="18" t="n">
        <f aca="false">AI308-(MAX(Draws!X287-Line_cap,0)+MAX(Draws!AJ287-Line_cap,0))</f>
        <v>0</v>
      </c>
      <c r="AK308" s="18" t="n">
        <f aca="false">AJ308-(MAX(Draws!Y287-Line_cap,0)+MAX(Draws!AK287-Line_cap,0))</f>
        <v>0</v>
      </c>
      <c r="AL308" s="18" t="n">
        <f aca="false">SUMPRODUCT(MIN($B$22:$M$22+B308:M308+N308:Y308))</f>
        <v>492.46749063334</v>
      </c>
      <c r="AM308" s="18" t="n">
        <f aca="false">SUMPRODUCT(MIN($B$22:$M$22+B308:M308))</f>
        <v>492.46749063334</v>
      </c>
      <c r="AN308" s="18" t="n">
        <f aca="false">SUMPRODUCT(MIN($B$22:$M$22+N308:Y308))</f>
        <v>481.950382357786</v>
      </c>
      <c r="AO308" s="18" t="n">
        <f aca="false">SUMPRODUCT(MIN($B$22:$M$22+B308:M308+Z308:AK308))</f>
        <v>492.46749063334</v>
      </c>
      <c r="AP308" s="18" t="n">
        <f aca="false">SUMPRODUCT(MIN($B$23:$M$23+B308:M308+N308:Y308))</f>
        <v>539.208638207476</v>
      </c>
      <c r="AQ308" s="18" t="n">
        <f aca="false">SUMPRODUCT(MIN($B$23:$M$23+B308:M308+Z308:AK308))</f>
        <v>539.208638207476</v>
      </c>
      <c r="AR308" s="13" t="n">
        <f aca="false">IF(Y308&lt;0,1,0)</f>
        <v>0</v>
      </c>
    </row>
    <row r="309" customFormat="false" ht="15" hidden="false" customHeight="false" outlineLevel="0" collapsed="false">
      <c r="A309" s="13" t="n">
        <v>284</v>
      </c>
      <c r="B309" s="18" t="n">
        <f aca="false">Shock_sd*Draws!B288</f>
        <v>-10.0739817725204</v>
      </c>
      <c r="C309" s="18" t="n">
        <f aca="false">Persist_a*B309+Shock_sd*Draws!C288</f>
        <v>-69.2813582364894</v>
      </c>
      <c r="D309" s="18" t="n">
        <f aca="false">Persist_a*C309+Shock_sd*Draws!D288</f>
        <v>-55.3984518600538</v>
      </c>
      <c r="E309" s="18" t="n">
        <f aca="false">Persist_a*D309+Shock_sd*Draws!E288</f>
        <v>6.50815397150467</v>
      </c>
      <c r="F309" s="18" t="n">
        <f aca="false">Persist_a*E309+Shock_sd*Draws!F288</f>
        <v>2.02243352719316</v>
      </c>
      <c r="G309" s="18" t="n">
        <f aca="false">Persist_a*F309+Shock_sd*Draws!G288</f>
        <v>35.2236248849488</v>
      </c>
      <c r="H309" s="18" t="n">
        <f aca="false">Persist_a*G309+Shock_sd*Draws!H288</f>
        <v>99.1914111740525</v>
      </c>
      <c r="I309" s="18" t="n">
        <f aca="false">Persist_a*H309+Shock_sd*Draws!I288</f>
        <v>30.6551803188929</v>
      </c>
      <c r="J309" s="18" t="n">
        <f aca="false">Persist_a*I309+Shock_sd*Draws!J288</f>
        <v>37.1424942656191</v>
      </c>
      <c r="K309" s="18" t="n">
        <f aca="false">Persist_a*J309+Shock_sd*Draws!K288</f>
        <v>-59.7373588977214</v>
      </c>
      <c r="L309" s="18" t="n">
        <f aca="false">Persist_a*K309+Shock_sd*Draws!L288</f>
        <v>-42.5863352906065</v>
      </c>
      <c r="M309" s="18" t="n">
        <f aca="false">Persist_a*L309+Shock_sd*Draws!M288</f>
        <v>-47.6477156792018</v>
      </c>
      <c r="N309" s="18" t="n">
        <f aca="false">0-(Draws!N288+Draws!Z288)</f>
        <v>0</v>
      </c>
      <c r="O309" s="18" t="n">
        <f aca="false">N309-(Draws!O288+Draws!AA288)</f>
        <v>0</v>
      </c>
      <c r="P309" s="18" t="n">
        <f aca="false">O309-(Draws!P288+Draws!AB288)</f>
        <v>0</v>
      </c>
      <c r="Q309" s="18" t="n">
        <f aca="false">P309-(Draws!Q288+Draws!AC288)</f>
        <v>0</v>
      </c>
      <c r="R309" s="18" t="n">
        <f aca="false">Q309-(Draws!R288+Draws!AD288)</f>
        <v>0</v>
      </c>
      <c r="S309" s="18" t="n">
        <f aca="false">R309-(Draws!S288+Draws!AE288)</f>
        <v>0</v>
      </c>
      <c r="T309" s="18" t="n">
        <f aca="false">S309-(Draws!T288+Draws!AF288)</f>
        <v>0</v>
      </c>
      <c r="U309" s="18" t="n">
        <f aca="false">T309-(Draws!U288+Draws!AG288)</f>
        <v>0</v>
      </c>
      <c r="V309" s="18" t="n">
        <f aca="false">U309-(Draws!V288+Draws!AH288)</f>
        <v>0</v>
      </c>
      <c r="W309" s="18" t="n">
        <f aca="false">V309-(Draws!W288+Draws!AI288)</f>
        <v>0</v>
      </c>
      <c r="X309" s="18" t="n">
        <f aca="false">W309-(Draws!X288+Draws!AJ288)</f>
        <v>0</v>
      </c>
      <c r="Y309" s="18" t="n">
        <f aca="false">X309-(Draws!Y288+Draws!AK288)</f>
        <v>0</v>
      </c>
      <c r="Z309" s="18" t="n">
        <f aca="false">0-(MAX(Draws!N288-Line_cap,0)+MAX(Draws!Z288-Line_cap,0))</f>
        <v>0</v>
      </c>
      <c r="AA309" s="18" t="n">
        <f aca="false">Z309-(MAX(Draws!O288-Line_cap,0)+MAX(Draws!AA288-Line_cap,0))</f>
        <v>0</v>
      </c>
      <c r="AB309" s="18" t="n">
        <f aca="false">AA309-(MAX(Draws!P288-Line_cap,0)+MAX(Draws!AB288-Line_cap,0))</f>
        <v>0</v>
      </c>
      <c r="AC309" s="18" t="n">
        <f aca="false">AB309-(MAX(Draws!Q288-Line_cap,0)+MAX(Draws!AC288-Line_cap,0))</f>
        <v>0</v>
      </c>
      <c r="AD309" s="18" t="n">
        <f aca="false">AC309-(MAX(Draws!R288-Line_cap,0)+MAX(Draws!AD288-Line_cap,0))</f>
        <v>0</v>
      </c>
      <c r="AE309" s="18" t="n">
        <f aca="false">AD309-(MAX(Draws!S288-Line_cap,0)+MAX(Draws!AE288-Line_cap,0))</f>
        <v>0</v>
      </c>
      <c r="AF309" s="18" t="n">
        <f aca="false">AE309-(MAX(Draws!T288-Line_cap,0)+MAX(Draws!AF288-Line_cap,0))</f>
        <v>0</v>
      </c>
      <c r="AG309" s="18" t="n">
        <f aca="false">AF309-(MAX(Draws!U288-Line_cap,0)+MAX(Draws!AG288-Line_cap,0))</f>
        <v>0</v>
      </c>
      <c r="AH309" s="18" t="n">
        <f aca="false">AG309-(MAX(Draws!V288-Line_cap,0)+MAX(Draws!AH288-Line_cap,0))</f>
        <v>0</v>
      </c>
      <c r="AI309" s="18" t="n">
        <f aca="false">AH309-(MAX(Draws!W288-Line_cap,0)+MAX(Draws!AI288-Line_cap,0))</f>
        <v>0</v>
      </c>
      <c r="AJ309" s="18" t="n">
        <f aca="false">AI309-(MAX(Draws!X288-Line_cap,0)+MAX(Draws!AJ288-Line_cap,0))</f>
        <v>0</v>
      </c>
      <c r="AK309" s="18" t="n">
        <f aca="false">AJ309-(MAX(Draws!Y288-Line_cap,0)+MAX(Draws!AK288-Line_cap,0))</f>
        <v>0</v>
      </c>
      <c r="AL309" s="18" t="n">
        <f aca="false">SUMPRODUCT(MIN($B$22:$M$22+B309:M309+N309:Y309))</f>
        <v>434.648336911703</v>
      </c>
      <c r="AM309" s="18" t="n">
        <f aca="false">SUMPRODUCT(MIN($B$22:$M$22+B309:M309))</f>
        <v>434.648336911703</v>
      </c>
      <c r="AN309" s="18" t="n">
        <f aca="false">SUMPRODUCT(MIN($B$22:$M$22+N309:Y309))</f>
        <v>481.950382357786</v>
      </c>
      <c r="AO309" s="18" t="n">
        <f aca="false">SUMPRODUCT(MIN($B$22:$M$22+B309:M309+Z309:AK309))</f>
        <v>434.648336911703</v>
      </c>
      <c r="AP309" s="18" t="n">
        <f aca="false">SUMPRODUCT(MIN($B$23:$M$23+B309:M309+N309:Y309))</f>
        <v>482.93398546213</v>
      </c>
      <c r="AQ309" s="18" t="n">
        <f aca="false">SUMPRODUCT(MIN($B$23:$M$23+B309:M309+Z309:AK309))</f>
        <v>482.93398546213</v>
      </c>
      <c r="AR309" s="13" t="n">
        <f aca="false">IF(Y309&lt;0,1,0)</f>
        <v>0</v>
      </c>
    </row>
    <row r="310" customFormat="false" ht="15" hidden="false" customHeight="false" outlineLevel="0" collapsed="false">
      <c r="A310" s="13" t="n">
        <v>285</v>
      </c>
      <c r="B310" s="18" t="n">
        <f aca="false">Shock_sd*Draws!B289</f>
        <v>89.8861350099048</v>
      </c>
      <c r="C310" s="18" t="n">
        <f aca="false">Persist_a*B310+Shock_sd*Draws!C289</f>
        <v>149.331490031538</v>
      </c>
      <c r="D310" s="18" t="n">
        <f aca="false">Persist_a*C310+Shock_sd*Draws!D289</f>
        <v>102.147361191704</v>
      </c>
      <c r="E310" s="18" t="n">
        <f aca="false">Persist_a*D310+Shock_sd*Draws!E289</f>
        <v>72.4655101229301</v>
      </c>
      <c r="F310" s="18" t="n">
        <f aca="false">Persist_a*E310+Shock_sd*Draws!F289</f>
        <v>104.223161755799</v>
      </c>
      <c r="G310" s="18" t="n">
        <f aca="false">Persist_a*F310+Shock_sd*Draws!G289</f>
        <v>41.9233106205701</v>
      </c>
      <c r="H310" s="18" t="n">
        <f aca="false">Persist_a*G310+Shock_sd*Draws!H289</f>
        <v>62.5076196755032</v>
      </c>
      <c r="I310" s="18" t="n">
        <f aca="false">Persist_a*H310+Shock_sd*Draws!I289</f>
        <v>9.76358289681488</v>
      </c>
      <c r="J310" s="18" t="n">
        <f aca="false">Persist_a*I310+Shock_sd*Draws!J289</f>
        <v>1.32145513102987</v>
      </c>
      <c r="K310" s="18" t="n">
        <f aca="false">Persist_a*J310+Shock_sd*Draws!K289</f>
        <v>7.48493257337689</v>
      </c>
      <c r="L310" s="18" t="n">
        <f aca="false">Persist_a*K310+Shock_sd*Draws!L289</f>
        <v>26.1496007788726</v>
      </c>
      <c r="M310" s="18" t="n">
        <f aca="false">Persist_a*L310+Shock_sd*Draws!M289</f>
        <v>-58.7460279873534</v>
      </c>
      <c r="N310" s="18" t="n">
        <f aca="false">0-(Draws!N289+Draws!Z289)</f>
        <v>0</v>
      </c>
      <c r="O310" s="18" t="n">
        <f aca="false">N310-(Draws!O289+Draws!AA289)</f>
        <v>0</v>
      </c>
      <c r="P310" s="18" t="n">
        <f aca="false">O310-(Draws!P289+Draws!AB289)</f>
        <v>0</v>
      </c>
      <c r="Q310" s="18" t="n">
        <f aca="false">P310-(Draws!Q289+Draws!AC289)</f>
        <v>0</v>
      </c>
      <c r="R310" s="18" t="n">
        <f aca="false">Q310-(Draws!R289+Draws!AD289)</f>
        <v>0</v>
      </c>
      <c r="S310" s="18" t="n">
        <f aca="false">R310-(Draws!S289+Draws!AE289)</f>
        <v>0</v>
      </c>
      <c r="T310" s="18" t="n">
        <f aca="false">S310-(Draws!T289+Draws!AF289)</f>
        <v>0</v>
      </c>
      <c r="U310" s="18" t="n">
        <f aca="false">T310-(Draws!U289+Draws!AG289)</f>
        <v>0</v>
      </c>
      <c r="V310" s="18" t="n">
        <f aca="false">U310-(Draws!V289+Draws!AH289)</f>
        <v>0</v>
      </c>
      <c r="W310" s="18" t="n">
        <f aca="false">V310-(Draws!W289+Draws!AI289)</f>
        <v>0</v>
      </c>
      <c r="X310" s="18" t="n">
        <f aca="false">W310-(Draws!X289+Draws!AJ289)</f>
        <v>0</v>
      </c>
      <c r="Y310" s="18" t="n">
        <f aca="false">X310-(Draws!Y289+Draws!AK289)</f>
        <v>0</v>
      </c>
      <c r="Z310" s="18" t="n">
        <f aca="false">0-(MAX(Draws!N289-Line_cap,0)+MAX(Draws!Z289-Line_cap,0))</f>
        <v>0</v>
      </c>
      <c r="AA310" s="18" t="n">
        <f aca="false">Z310-(MAX(Draws!O289-Line_cap,0)+MAX(Draws!AA289-Line_cap,0))</f>
        <v>0</v>
      </c>
      <c r="AB310" s="18" t="n">
        <f aca="false">AA310-(MAX(Draws!P289-Line_cap,0)+MAX(Draws!AB289-Line_cap,0))</f>
        <v>0</v>
      </c>
      <c r="AC310" s="18" t="n">
        <f aca="false">AB310-(MAX(Draws!Q289-Line_cap,0)+MAX(Draws!AC289-Line_cap,0))</f>
        <v>0</v>
      </c>
      <c r="AD310" s="18" t="n">
        <f aca="false">AC310-(MAX(Draws!R289-Line_cap,0)+MAX(Draws!AD289-Line_cap,0))</f>
        <v>0</v>
      </c>
      <c r="AE310" s="18" t="n">
        <f aca="false">AD310-(MAX(Draws!S289-Line_cap,0)+MAX(Draws!AE289-Line_cap,0))</f>
        <v>0</v>
      </c>
      <c r="AF310" s="18" t="n">
        <f aca="false">AE310-(MAX(Draws!T289-Line_cap,0)+MAX(Draws!AF289-Line_cap,0))</f>
        <v>0</v>
      </c>
      <c r="AG310" s="18" t="n">
        <f aca="false">AF310-(MAX(Draws!U289-Line_cap,0)+MAX(Draws!AG289-Line_cap,0))</f>
        <v>0</v>
      </c>
      <c r="AH310" s="18" t="n">
        <f aca="false">AG310-(MAX(Draws!V289-Line_cap,0)+MAX(Draws!AH289-Line_cap,0))</f>
        <v>0</v>
      </c>
      <c r="AI310" s="18" t="n">
        <f aca="false">AH310-(MAX(Draws!W289-Line_cap,0)+MAX(Draws!AI289-Line_cap,0))</f>
        <v>0</v>
      </c>
      <c r="AJ310" s="18" t="n">
        <f aca="false">AI310-(MAX(Draws!X289-Line_cap,0)+MAX(Draws!AJ289-Line_cap,0))</f>
        <v>0</v>
      </c>
      <c r="AK310" s="18" t="n">
        <f aca="false">AJ310-(MAX(Draws!Y289-Line_cap,0)+MAX(Draws!AK289-Line_cap,0))</f>
        <v>0</v>
      </c>
      <c r="AL310" s="18" t="n">
        <f aca="false">SUMPRODUCT(MIN($B$22:$M$22+B310:M310+N310:Y310))</f>
        <v>451.678019689607</v>
      </c>
      <c r="AM310" s="18" t="n">
        <f aca="false">SUMPRODUCT(MIN($B$22:$M$22+B310:M310))</f>
        <v>451.678019689607</v>
      </c>
      <c r="AN310" s="18" t="n">
        <f aca="false">SUMPRODUCT(MIN($B$22:$M$22+N310:Y310))</f>
        <v>481.950382357786</v>
      </c>
      <c r="AO310" s="18" t="n">
        <f aca="false">SUMPRODUCT(MIN($B$22:$M$22+B310:M310+Z310:AK310))</f>
        <v>451.678019689607</v>
      </c>
      <c r="AP310" s="18" t="n">
        <f aca="false">SUMPRODUCT(MIN($B$23:$M$23+B310:M310+N310:Y310))</f>
        <v>496.803900772227</v>
      </c>
      <c r="AQ310" s="18" t="n">
        <f aca="false">SUMPRODUCT(MIN($B$23:$M$23+B310:M310+Z310:AK310))</f>
        <v>496.803900772227</v>
      </c>
      <c r="AR310" s="13" t="n">
        <f aca="false">IF(Y310&lt;0,1,0)</f>
        <v>0</v>
      </c>
    </row>
    <row r="311" customFormat="false" ht="15" hidden="false" customHeight="false" outlineLevel="0" collapsed="false">
      <c r="A311" s="13" t="n">
        <v>286</v>
      </c>
      <c r="B311" s="18" t="n">
        <f aca="false">Shock_sd*Draws!B290</f>
        <v>-31.6699760216092</v>
      </c>
      <c r="C311" s="18" t="n">
        <f aca="false">Persist_a*B311+Shock_sd*Draws!C290</f>
        <v>-20.9690081849894</v>
      </c>
      <c r="D311" s="18" t="n">
        <f aca="false">Persist_a*C311+Shock_sd*Draws!D290</f>
        <v>-16.2604063922669</v>
      </c>
      <c r="E311" s="18" t="n">
        <f aca="false">Persist_a*D311+Shock_sd*Draws!E290</f>
        <v>-32.4277179649599</v>
      </c>
      <c r="F311" s="18" t="n">
        <f aca="false">Persist_a*E311+Shock_sd*Draws!F290</f>
        <v>-99.4490244553597</v>
      </c>
      <c r="G311" s="18" t="n">
        <f aca="false">Persist_a*F311+Shock_sd*Draws!G290</f>
        <v>-33.0185732398447</v>
      </c>
      <c r="H311" s="18" t="n">
        <f aca="false">Persist_a*G311+Shock_sd*Draws!H290</f>
        <v>17.3709437470105</v>
      </c>
      <c r="I311" s="18" t="n">
        <f aca="false">Persist_a*H311+Shock_sd*Draws!I290</f>
        <v>-42.244804042424</v>
      </c>
      <c r="J311" s="18" t="n">
        <f aca="false">Persist_a*I311+Shock_sd*Draws!J290</f>
        <v>-129.044474314325</v>
      </c>
      <c r="K311" s="18" t="n">
        <f aca="false">Persist_a*J311+Shock_sd*Draws!K290</f>
        <v>-169.270658418633</v>
      </c>
      <c r="L311" s="18" t="n">
        <f aca="false">Persist_a*K311+Shock_sd*Draws!L290</f>
        <v>-114.638708010874</v>
      </c>
      <c r="M311" s="18" t="n">
        <f aca="false">Persist_a*L311+Shock_sd*Draws!M290</f>
        <v>-116.48785690692</v>
      </c>
      <c r="N311" s="18" t="n">
        <f aca="false">0-(Draws!N290+Draws!Z290)</f>
        <v>0</v>
      </c>
      <c r="O311" s="18" t="n">
        <f aca="false">N311-(Draws!O290+Draws!AA290)</f>
        <v>0</v>
      </c>
      <c r="P311" s="18" t="n">
        <f aca="false">O311-(Draws!P290+Draws!AB290)</f>
        <v>0</v>
      </c>
      <c r="Q311" s="18" t="n">
        <f aca="false">P311-(Draws!Q290+Draws!AC290)</f>
        <v>0</v>
      </c>
      <c r="R311" s="18" t="n">
        <f aca="false">Q311-(Draws!R290+Draws!AD290)</f>
        <v>-115.384147036417</v>
      </c>
      <c r="S311" s="18" t="n">
        <f aca="false">R311-(Draws!S290+Draws!AE290)</f>
        <v>-115.384147036417</v>
      </c>
      <c r="T311" s="18" t="n">
        <f aca="false">S311-(Draws!T290+Draws!AF290)</f>
        <v>-115.384147036417</v>
      </c>
      <c r="U311" s="18" t="n">
        <f aca="false">T311-(Draws!U290+Draws!AG290)</f>
        <v>-115.384147036417</v>
      </c>
      <c r="V311" s="18" t="n">
        <f aca="false">U311-(Draws!V290+Draws!AH290)</f>
        <v>-115.384147036417</v>
      </c>
      <c r="W311" s="18" t="n">
        <f aca="false">V311-(Draws!W290+Draws!AI290)</f>
        <v>-115.384147036417</v>
      </c>
      <c r="X311" s="18" t="n">
        <f aca="false">W311-(Draws!X290+Draws!AJ290)</f>
        <v>-115.384147036417</v>
      </c>
      <c r="Y311" s="18" t="n">
        <f aca="false">X311-(Draws!Y290+Draws!AK290)</f>
        <v>-115.384147036417</v>
      </c>
      <c r="Z311" s="18" t="n">
        <f aca="false">0-(MAX(Draws!N290-Line_cap,0)+MAX(Draws!Z290-Line_cap,0))</f>
        <v>0</v>
      </c>
      <c r="AA311" s="18" t="n">
        <f aca="false">Z311-(MAX(Draws!O290-Line_cap,0)+MAX(Draws!AA290-Line_cap,0))</f>
        <v>0</v>
      </c>
      <c r="AB311" s="18" t="n">
        <f aca="false">AA311-(MAX(Draws!P290-Line_cap,0)+MAX(Draws!AB290-Line_cap,0))</f>
        <v>0</v>
      </c>
      <c r="AC311" s="18" t="n">
        <f aca="false">AB311-(MAX(Draws!Q290-Line_cap,0)+MAX(Draws!AC290-Line_cap,0))</f>
        <v>0</v>
      </c>
      <c r="AD311" s="18" t="n">
        <f aca="false">AC311-(MAX(Draws!R290-Line_cap,0)+MAX(Draws!AD290-Line_cap,0))</f>
        <v>-15.3841470364165</v>
      </c>
      <c r="AE311" s="18" t="n">
        <f aca="false">AD311-(MAX(Draws!S290-Line_cap,0)+MAX(Draws!AE290-Line_cap,0))</f>
        <v>-15.3841470364165</v>
      </c>
      <c r="AF311" s="18" t="n">
        <f aca="false">AE311-(MAX(Draws!T290-Line_cap,0)+MAX(Draws!AF290-Line_cap,0))</f>
        <v>-15.3841470364165</v>
      </c>
      <c r="AG311" s="18" t="n">
        <f aca="false">AF311-(MAX(Draws!U290-Line_cap,0)+MAX(Draws!AG290-Line_cap,0))</f>
        <v>-15.3841470364165</v>
      </c>
      <c r="AH311" s="18" t="n">
        <f aca="false">AG311-(MAX(Draws!V290-Line_cap,0)+MAX(Draws!AH290-Line_cap,0))</f>
        <v>-15.3841470364165</v>
      </c>
      <c r="AI311" s="18" t="n">
        <f aca="false">AH311-(MAX(Draws!W290-Line_cap,0)+MAX(Draws!AI290-Line_cap,0))</f>
        <v>-15.3841470364165</v>
      </c>
      <c r="AJ311" s="18" t="n">
        <f aca="false">AI311-(MAX(Draws!X290-Line_cap,0)+MAX(Draws!AJ290-Line_cap,0))</f>
        <v>-15.3841470364165</v>
      </c>
      <c r="AK311" s="18" t="n">
        <f aca="false">AJ311-(MAX(Draws!Y290-Line_cap,0)+MAX(Draws!AK290-Line_cap,0))</f>
        <v>-15.3841470364165</v>
      </c>
      <c r="AL311" s="18" t="n">
        <f aca="false">SUMPRODUCT(MIN($B$22:$M$22+B311:M311+N311:Y311))</f>
        <v>209.730890354374</v>
      </c>
      <c r="AM311" s="18" t="n">
        <f aca="false">SUMPRODUCT(MIN($B$22:$M$22+B311:M311))</f>
        <v>325.115037390791</v>
      </c>
      <c r="AN311" s="18" t="n">
        <f aca="false">SUMPRODUCT(MIN($B$22:$M$22+N311:Y311))</f>
        <v>366.566235321369</v>
      </c>
      <c r="AO311" s="18" t="n">
        <f aca="false">SUMPRODUCT(MIN($B$22:$M$22+B311:M311+Z311:AK311))</f>
        <v>309.730890354374</v>
      </c>
      <c r="AP311" s="18" t="n">
        <f aca="false">SUMPRODUCT(MIN($B$23:$M$23+B311:M311+N311:Y311))</f>
        <v>258.016538904801</v>
      </c>
      <c r="AQ311" s="18" t="n">
        <f aca="false">SUMPRODUCT(MIN($B$23:$M$23+B311:M311+Z311:AK311))</f>
        <v>358.016538904801</v>
      </c>
      <c r="AR311" s="13" t="n">
        <f aca="false">IF(Y311&lt;0,1,0)</f>
        <v>1</v>
      </c>
    </row>
    <row r="312" customFormat="false" ht="15" hidden="false" customHeight="false" outlineLevel="0" collapsed="false">
      <c r="A312" s="13" t="n">
        <v>287</v>
      </c>
      <c r="B312" s="18" t="n">
        <f aca="false">Shock_sd*Draws!B291</f>
        <v>38.4970559945105</v>
      </c>
      <c r="C312" s="18" t="n">
        <f aca="false">Persist_a*B312+Shock_sd*Draws!C291</f>
        <v>-119.34051455299</v>
      </c>
      <c r="D312" s="18" t="n">
        <f aca="false">Persist_a*C312+Shock_sd*Draws!D291</f>
        <v>-25.776504445873</v>
      </c>
      <c r="E312" s="18" t="n">
        <f aca="false">Persist_a*D312+Shock_sd*Draws!E291</f>
        <v>40.385766142969</v>
      </c>
      <c r="F312" s="18" t="n">
        <f aca="false">Persist_a*E312+Shock_sd*Draws!F291</f>
        <v>-88.0411658834189</v>
      </c>
      <c r="G312" s="18" t="n">
        <f aca="false">Persist_a*F312+Shock_sd*Draws!G291</f>
        <v>-85.5799811351997</v>
      </c>
      <c r="H312" s="18" t="n">
        <f aca="false">Persist_a*G312+Shock_sd*Draws!H291</f>
        <v>-37.2448781160945</v>
      </c>
      <c r="I312" s="18" t="n">
        <f aca="false">Persist_a*H312+Shock_sd*Draws!I291</f>
        <v>-27.4721596890797</v>
      </c>
      <c r="J312" s="18" t="n">
        <f aca="false">Persist_a*I312+Shock_sd*Draws!J291</f>
        <v>-97.1622355664833</v>
      </c>
      <c r="K312" s="18" t="n">
        <f aca="false">Persist_a*J312+Shock_sd*Draws!K291</f>
        <v>-70.335848107708</v>
      </c>
      <c r="L312" s="18" t="n">
        <f aca="false">Persist_a*K312+Shock_sd*Draws!L291</f>
        <v>-70.7533266082746</v>
      </c>
      <c r="M312" s="18" t="n">
        <f aca="false">Persist_a*L312+Shock_sd*Draws!M291</f>
        <v>-13.980537646933</v>
      </c>
      <c r="N312" s="18" t="n">
        <f aca="false">0-(Draws!N291+Draws!Z291)</f>
        <v>0</v>
      </c>
      <c r="O312" s="18" t="n">
        <f aca="false">N312-(Draws!O291+Draws!AA291)</f>
        <v>0</v>
      </c>
      <c r="P312" s="18" t="n">
        <f aca="false">O312-(Draws!P291+Draws!AB291)</f>
        <v>0</v>
      </c>
      <c r="Q312" s="18" t="n">
        <f aca="false">P312-(Draws!Q291+Draws!AC291)</f>
        <v>0</v>
      </c>
      <c r="R312" s="18" t="n">
        <f aca="false">Q312-(Draws!R291+Draws!AD291)</f>
        <v>0</v>
      </c>
      <c r="S312" s="18" t="n">
        <f aca="false">R312-(Draws!S291+Draws!AE291)</f>
        <v>0</v>
      </c>
      <c r="T312" s="18" t="n">
        <f aca="false">S312-(Draws!T291+Draws!AF291)</f>
        <v>0</v>
      </c>
      <c r="U312" s="18" t="n">
        <f aca="false">T312-(Draws!U291+Draws!AG291)</f>
        <v>0</v>
      </c>
      <c r="V312" s="18" t="n">
        <f aca="false">U312-(Draws!V291+Draws!AH291)</f>
        <v>0</v>
      </c>
      <c r="W312" s="18" t="n">
        <f aca="false">V312-(Draws!W291+Draws!AI291)</f>
        <v>0</v>
      </c>
      <c r="X312" s="18" t="n">
        <f aca="false">W312-(Draws!X291+Draws!AJ291)</f>
        <v>0</v>
      </c>
      <c r="Y312" s="18" t="n">
        <f aca="false">X312-(Draws!Y291+Draws!AK291)</f>
        <v>0</v>
      </c>
      <c r="Z312" s="18" t="n">
        <f aca="false">0-(MAX(Draws!N291-Line_cap,0)+MAX(Draws!Z291-Line_cap,0))</f>
        <v>0</v>
      </c>
      <c r="AA312" s="18" t="n">
        <f aca="false">Z312-(MAX(Draws!O291-Line_cap,0)+MAX(Draws!AA291-Line_cap,0))</f>
        <v>0</v>
      </c>
      <c r="AB312" s="18" t="n">
        <f aca="false">AA312-(MAX(Draws!P291-Line_cap,0)+MAX(Draws!AB291-Line_cap,0))</f>
        <v>0</v>
      </c>
      <c r="AC312" s="18" t="n">
        <f aca="false">AB312-(MAX(Draws!Q291-Line_cap,0)+MAX(Draws!AC291-Line_cap,0))</f>
        <v>0</v>
      </c>
      <c r="AD312" s="18" t="n">
        <f aca="false">AC312-(MAX(Draws!R291-Line_cap,0)+MAX(Draws!AD291-Line_cap,0))</f>
        <v>0</v>
      </c>
      <c r="AE312" s="18" t="n">
        <f aca="false">AD312-(MAX(Draws!S291-Line_cap,0)+MAX(Draws!AE291-Line_cap,0))</f>
        <v>0</v>
      </c>
      <c r="AF312" s="18" t="n">
        <f aca="false">AE312-(MAX(Draws!T291-Line_cap,0)+MAX(Draws!AF291-Line_cap,0))</f>
        <v>0</v>
      </c>
      <c r="AG312" s="18" t="n">
        <f aca="false">AF312-(MAX(Draws!U291-Line_cap,0)+MAX(Draws!AG291-Line_cap,0))</f>
        <v>0</v>
      </c>
      <c r="AH312" s="18" t="n">
        <f aca="false">AG312-(MAX(Draws!V291-Line_cap,0)+MAX(Draws!AH291-Line_cap,0))</f>
        <v>0</v>
      </c>
      <c r="AI312" s="18" t="n">
        <f aca="false">AH312-(MAX(Draws!W291-Line_cap,0)+MAX(Draws!AI291-Line_cap,0))</f>
        <v>0</v>
      </c>
      <c r="AJ312" s="18" t="n">
        <f aca="false">AI312-(MAX(Draws!X291-Line_cap,0)+MAX(Draws!AJ291-Line_cap,0))</f>
        <v>0</v>
      </c>
      <c r="AK312" s="18" t="n">
        <f aca="false">AJ312-(MAX(Draws!Y291-Line_cap,0)+MAX(Draws!AK291-Line_cap,0))</f>
        <v>0</v>
      </c>
      <c r="AL312" s="18" t="n">
        <f aca="false">SUMPRODUCT(MIN($B$22:$M$22+B312:M312+N312:Y312))</f>
        <v>391.035545850913</v>
      </c>
      <c r="AM312" s="18" t="n">
        <f aca="false">SUMPRODUCT(MIN($B$22:$M$22+B312:M312))</f>
        <v>391.035545850913</v>
      </c>
      <c r="AN312" s="18" t="n">
        <f aca="false">SUMPRODUCT(MIN($B$22:$M$22+N312:Y312))</f>
        <v>481.950382357786</v>
      </c>
      <c r="AO312" s="18" t="n">
        <f aca="false">SUMPRODUCT(MIN($B$22:$M$22+B312:M312+Z312:AK312))</f>
        <v>391.035545850913</v>
      </c>
      <c r="AP312" s="18" t="n">
        <f aca="false">SUMPRODUCT(MIN($B$23:$M$23+B312:M312+N312:Y312))</f>
        <v>440.278873015134</v>
      </c>
      <c r="AQ312" s="18" t="n">
        <f aca="false">SUMPRODUCT(MIN($B$23:$M$23+B312:M312+Z312:AK312))</f>
        <v>440.278873015134</v>
      </c>
      <c r="AR312" s="13" t="n">
        <f aca="false">IF(Y312&lt;0,1,0)</f>
        <v>0</v>
      </c>
    </row>
    <row r="313" customFormat="false" ht="15" hidden="false" customHeight="false" outlineLevel="0" collapsed="false">
      <c r="A313" s="13" t="n">
        <v>288</v>
      </c>
      <c r="B313" s="18" t="n">
        <f aca="false">Shock_sd*Draws!B292</f>
        <v>77.9160936558436</v>
      </c>
      <c r="C313" s="18" t="n">
        <f aca="false">Persist_a*B313+Shock_sd*Draws!C292</f>
        <v>108.069739351254</v>
      </c>
      <c r="D313" s="18" t="n">
        <f aca="false">Persist_a*C313+Shock_sd*Draws!D292</f>
        <v>14.4131285776457</v>
      </c>
      <c r="E313" s="18" t="n">
        <f aca="false">Persist_a*D313+Shock_sd*Draws!E292</f>
        <v>-29.6078011633045</v>
      </c>
      <c r="F313" s="18" t="n">
        <f aca="false">Persist_a*E313+Shock_sd*Draws!F292</f>
        <v>-52.2742928590107</v>
      </c>
      <c r="G313" s="18" t="n">
        <f aca="false">Persist_a*F313+Shock_sd*Draws!G292</f>
        <v>-112.95015812817</v>
      </c>
      <c r="H313" s="18" t="n">
        <f aca="false">Persist_a*G313+Shock_sd*Draws!H292</f>
        <v>-54.4342215948125</v>
      </c>
      <c r="I313" s="18" t="n">
        <f aca="false">Persist_a*H313+Shock_sd*Draws!I292</f>
        <v>-36.5303122805431</v>
      </c>
      <c r="J313" s="18" t="n">
        <f aca="false">Persist_a*I313+Shock_sd*Draws!J292</f>
        <v>2.99203219487436</v>
      </c>
      <c r="K313" s="18" t="n">
        <f aca="false">Persist_a*J313+Shock_sd*Draws!K292</f>
        <v>-31.8189057264579</v>
      </c>
      <c r="L313" s="18" t="n">
        <f aca="false">Persist_a*K313+Shock_sd*Draws!L292</f>
        <v>42.7537383803908</v>
      </c>
      <c r="M313" s="18" t="n">
        <f aca="false">Persist_a*L313+Shock_sd*Draws!M292</f>
        <v>-77.8580582278007</v>
      </c>
      <c r="N313" s="18" t="n">
        <f aca="false">0-(Draws!N292+Draws!Z292)</f>
        <v>0</v>
      </c>
      <c r="O313" s="18" t="n">
        <f aca="false">N313-(Draws!O292+Draws!AA292)</f>
        <v>0</v>
      </c>
      <c r="P313" s="18" t="n">
        <f aca="false">O313-(Draws!P292+Draws!AB292)</f>
        <v>0</v>
      </c>
      <c r="Q313" s="18" t="n">
        <f aca="false">P313-(Draws!Q292+Draws!AC292)</f>
        <v>0</v>
      </c>
      <c r="R313" s="18" t="n">
        <f aca="false">Q313-(Draws!R292+Draws!AD292)</f>
        <v>0</v>
      </c>
      <c r="S313" s="18" t="n">
        <f aca="false">R313-(Draws!S292+Draws!AE292)</f>
        <v>0</v>
      </c>
      <c r="T313" s="18" t="n">
        <f aca="false">S313-(Draws!T292+Draws!AF292)</f>
        <v>0</v>
      </c>
      <c r="U313" s="18" t="n">
        <f aca="false">T313-(Draws!U292+Draws!AG292)</f>
        <v>0</v>
      </c>
      <c r="V313" s="18" t="n">
        <f aca="false">U313-(Draws!V292+Draws!AH292)</f>
        <v>0</v>
      </c>
      <c r="W313" s="18" t="n">
        <f aca="false">V313-(Draws!W292+Draws!AI292)</f>
        <v>0</v>
      </c>
      <c r="X313" s="18" t="n">
        <f aca="false">W313-(Draws!X292+Draws!AJ292)</f>
        <v>0</v>
      </c>
      <c r="Y313" s="18" t="n">
        <f aca="false">X313-(Draws!Y292+Draws!AK292)</f>
        <v>0</v>
      </c>
      <c r="Z313" s="18" t="n">
        <f aca="false">0-(MAX(Draws!N292-Line_cap,0)+MAX(Draws!Z292-Line_cap,0))</f>
        <v>0</v>
      </c>
      <c r="AA313" s="18" t="n">
        <f aca="false">Z313-(MAX(Draws!O292-Line_cap,0)+MAX(Draws!AA292-Line_cap,0))</f>
        <v>0</v>
      </c>
      <c r="AB313" s="18" t="n">
        <f aca="false">AA313-(MAX(Draws!P292-Line_cap,0)+MAX(Draws!AB292-Line_cap,0))</f>
        <v>0</v>
      </c>
      <c r="AC313" s="18" t="n">
        <f aca="false">AB313-(MAX(Draws!Q292-Line_cap,0)+MAX(Draws!AC292-Line_cap,0))</f>
        <v>0</v>
      </c>
      <c r="AD313" s="18" t="n">
        <f aca="false">AC313-(MAX(Draws!R292-Line_cap,0)+MAX(Draws!AD292-Line_cap,0))</f>
        <v>0</v>
      </c>
      <c r="AE313" s="18" t="n">
        <f aca="false">AD313-(MAX(Draws!S292-Line_cap,0)+MAX(Draws!AE292-Line_cap,0))</f>
        <v>0</v>
      </c>
      <c r="AF313" s="18" t="n">
        <f aca="false">AE313-(MAX(Draws!T292-Line_cap,0)+MAX(Draws!AF292-Line_cap,0))</f>
        <v>0</v>
      </c>
      <c r="AG313" s="18" t="n">
        <f aca="false">AF313-(MAX(Draws!U292-Line_cap,0)+MAX(Draws!AG292-Line_cap,0))</f>
        <v>0</v>
      </c>
      <c r="AH313" s="18" t="n">
        <f aca="false">AG313-(MAX(Draws!V292-Line_cap,0)+MAX(Draws!AH292-Line_cap,0))</f>
        <v>0</v>
      </c>
      <c r="AI313" s="18" t="n">
        <f aca="false">AH313-(MAX(Draws!W292-Line_cap,0)+MAX(Draws!AI292-Line_cap,0))</f>
        <v>0</v>
      </c>
      <c r="AJ313" s="18" t="n">
        <f aca="false">AI313-(MAX(Draws!X292-Line_cap,0)+MAX(Draws!AJ292-Line_cap,0))</f>
        <v>0</v>
      </c>
      <c r="AK313" s="18" t="n">
        <f aca="false">AJ313-(MAX(Draws!Y292-Line_cap,0)+MAX(Draws!AK292-Line_cap,0))</f>
        <v>0</v>
      </c>
      <c r="AL313" s="18" t="n">
        <f aca="false">SUMPRODUCT(MIN($B$22:$M$22+B313:M313+N313:Y313))</f>
        <v>370.258013510195</v>
      </c>
      <c r="AM313" s="18" t="n">
        <f aca="false">SUMPRODUCT(MIN($B$22:$M$22+B313:M313))</f>
        <v>370.258013510195</v>
      </c>
      <c r="AN313" s="18" t="n">
        <f aca="false">SUMPRODUCT(MIN($B$22:$M$22+N313:Y313))</f>
        <v>481.950382357786</v>
      </c>
      <c r="AO313" s="18" t="n">
        <f aca="false">SUMPRODUCT(MIN($B$22:$M$22+B313:M313+Z313:AK313))</f>
        <v>370.258013510195</v>
      </c>
      <c r="AP313" s="18" t="n">
        <f aca="false">SUMPRODUCT(MIN($B$23:$M$23+B313:M313+N313:Y313))</f>
        <v>418.02375901098</v>
      </c>
      <c r="AQ313" s="18" t="n">
        <f aca="false">SUMPRODUCT(MIN($B$23:$M$23+B313:M313+Z313:AK313))</f>
        <v>418.02375901098</v>
      </c>
      <c r="AR313" s="13" t="n">
        <f aca="false">IF(Y313&lt;0,1,0)</f>
        <v>0</v>
      </c>
    </row>
    <row r="314" customFormat="false" ht="15" hidden="false" customHeight="false" outlineLevel="0" collapsed="false">
      <c r="A314" s="13" t="n">
        <v>289</v>
      </c>
      <c r="B314" s="18" t="n">
        <f aca="false">Shock_sd*Draws!B293</f>
        <v>-13.0437269727994</v>
      </c>
      <c r="C314" s="18" t="n">
        <f aca="false">Persist_a*B314+Shock_sd*Draws!C293</f>
        <v>2.51270885021307</v>
      </c>
      <c r="D314" s="18" t="n">
        <f aca="false">Persist_a*C314+Shock_sd*Draws!D293</f>
        <v>3.37978779955412</v>
      </c>
      <c r="E314" s="18" t="n">
        <f aca="false">Persist_a*D314+Shock_sd*Draws!E293</f>
        <v>69.8187626668108</v>
      </c>
      <c r="F314" s="18" t="n">
        <f aca="false">Persist_a*E314+Shock_sd*Draws!F293</f>
        <v>119.24505411886</v>
      </c>
      <c r="G314" s="18" t="n">
        <f aca="false">Persist_a*F314+Shock_sd*Draws!G293</f>
        <v>145.231832556294</v>
      </c>
      <c r="H314" s="18" t="n">
        <f aca="false">Persist_a*G314+Shock_sd*Draws!H293</f>
        <v>-16.9739982513422</v>
      </c>
      <c r="I314" s="18" t="n">
        <f aca="false">Persist_a*H314+Shock_sd*Draws!I293</f>
        <v>75.194026806765</v>
      </c>
      <c r="J314" s="18" t="n">
        <f aca="false">Persist_a*I314+Shock_sd*Draws!J293</f>
        <v>15.608919835272</v>
      </c>
      <c r="K314" s="18" t="n">
        <f aca="false">Persist_a*J314+Shock_sd*Draws!K293</f>
        <v>-73.5482527526353</v>
      </c>
      <c r="L314" s="18" t="n">
        <f aca="false">Persist_a*K314+Shock_sd*Draws!L293</f>
        <v>-32.4381207943122</v>
      </c>
      <c r="M314" s="18" t="n">
        <f aca="false">Persist_a*L314+Shock_sd*Draws!M293</f>
        <v>-8.10007039406977</v>
      </c>
      <c r="N314" s="18" t="n">
        <f aca="false">0-(Draws!N293+Draws!Z293)</f>
        <v>0</v>
      </c>
      <c r="O314" s="18" t="n">
        <f aca="false">N314-(Draws!O293+Draws!AA293)</f>
        <v>0</v>
      </c>
      <c r="P314" s="18" t="n">
        <f aca="false">O314-(Draws!P293+Draws!AB293)</f>
        <v>0</v>
      </c>
      <c r="Q314" s="18" t="n">
        <f aca="false">P314-(Draws!Q293+Draws!AC293)</f>
        <v>0</v>
      </c>
      <c r="R314" s="18" t="n">
        <f aca="false">Q314-(Draws!R293+Draws!AD293)</f>
        <v>0</v>
      </c>
      <c r="S314" s="18" t="n">
        <f aca="false">R314-(Draws!S293+Draws!AE293)</f>
        <v>0</v>
      </c>
      <c r="T314" s="18" t="n">
        <f aca="false">S314-(Draws!T293+Draws!AF293)</f>
        <v>0</v>
      </c>
      <c r="U314" s="18" t="n">
        <f aca="false">T314-(Draws!U293+Draws!AG293)</f>
        <v>0</v>
      </c>
      <c r="V314" s="18" t="n">
        <f aca="false">U314-(Draws!V293+Draws!AH293)</f>
        <v>-219.207659726759</v>
      </c>
      <c r="W314" s="18" t="n">
        <f aca="false">V314-(Draws!W293+Draws!AI293)</f>
        <v>-219.207659726759</v>
      </c>
      <c r="X314" s="18" t="n">
        <f aca="false">W314-(Draws!X293+Draws!AJ293)</f>
        <v>-219.207659726759</v>
      </c>
      <c r="Y314" s="18" t="n">
        <f aca="false">X314-(Draws!Y293+Draws!AK293)</f>
        <v>-219.207659726759</v>
      </c>
      <c r="Z314" s="18" t="n">
        <f aca="false">0-(MAX(Draws!N293-Line_cap,0)+MAX(Draws!Z293-Line_cap,0))</f>
        <v>0</v>
      </c>
      <c r="AA314" s="18" t="n">
        <f aca="false">Z314-(MAX(Draws!O293-Line_cap,0)+MAX(Draws!AA293-Line_cap,0))</f>
        <v>0</v>
      </c>
      <c r="AB314" s="18" t="n">
        <f aca="false">AA314-(MAX(Draws!P293-Line_cap,0)+MAX(Draws!AB293-Line_cap,0))</f>
        <v>0</v>
      </c>
      <c r="AC314" s="18" t="n">
        <f aca="false">AB314-(MAX(Draws!Q293-Line_cap,0)+MAX(Draws!AC293-Line_cap,0))</f>
        <v>0</v>
      </c>
      <c r="AD314" s="18" t="n">
        <f aca="false">AC314-(MAX(Draws!R293-Line_cap,0)+MAX(Draws!AD293-Line_cap,0))</f>
        <v>0</v>
      </c>
      <c r="AE314" s="18" t="n">
        <f aca="false">AD314-(MAX(Draws!S293-Line_cap,0)+MAX(Draws!AE293-Line_cap,0))</f>
        <v>0</v>
      </c>
      <c r="AF314" s="18" t="n">
        <f aca="false">AE314-(MAX(Draws!T293-Line_cap,0)+MAX(Draws!AF293-Line_cap,0))</f>
        <v>0</v>
      </c>
      <c r="AG314" s="18" t="n">
        <f aca="false">AF314-(MAX(Draws!U293-Line_cap,0)+MAX(Draws!AG293-Line_cap,0))</f>
        <v>0</v>
      </c>
      <c r="AH314" s="18" t="n">
        <f aca="false">AG314-(MAX(Draws!V293-Line_cap,0)+MAX(Draws!AH293-Line_cap,0))</f>
        <v>-119.207659726759</v>
      </c>
      <c r="AI314" s="18" t="n">
        <f aca="false">AH314-(MAX(Draws!W293-Line_cap,0)+MAX(Draws!AI293-Line_cap,0))</f>
        <v>-119.207659726759</v>
      </c>
      <c r="AJ314" s="18" t="n">
        <f aca="false">AI314-(MAX(Draws!X293-Line_cap,0)+MAX(Draws!AJ293-Line_cap,0))</f>
        <v>-119.207659726759</v>
      </c>
      <c r="AK314" s="18" t="n">
        <f aca="false">AJ314-(MAX(Draws!Y293-Line_cap,0)+MAX(Draws!AK293-Line_cap,0))</f>
        <v>-119.207659726759</v>
      </c>
      <c r="AL314" s="18" t="n">
        <f aca="false">SUMPRODUCT(MIN($B$22:$M$22+B314:M314+N314:Y314))</f>
        <v>201.629783330029</v>
      </c>
      <c r="AM314" s="18" t="n">
        <f aca="false">SUMPRODUCT(MIN($B$22:$M$22+B314:M314))</f>
        <v>420.837443056789</v>
      </c>
      <c r="AN314" s="18" t="n">
        <f aca="false">SUMPRODUCT(MIN($B$22:$M$22+N314:Y314))</f>
        <v>268.990121690637</v>
      </c>
      <c r="AO314" s="18" t="n">
        <f aca="false">SUMPRODUCT(MIN($B$22:$M$22+B314:M314+Z314:AK314))</f>
        <v>301.629783330029</v>
      </c>
      <c r="AP314" s="18" t="n">
        <f aca="false">SUMPRODUCT(MIN($B$23:$M$23+B314:M314+N314:Y314))</f>
        <v>249.915431880456</v>
      </c>
      <c r="AQ314" s="18" t="n">
        <f aca="false">SUMPRODUCT(MIN($B$23:$M$23+B314:M314+Z314:AK314))</f>
        <v>349.915431880457</v>
      </c>
      <c r="AR314" s="13" t="n">
        <f aca="false">IF(Y314&lt;0,1,0)</f>
        <v>1</v>
      </c>
    </row>
    <row r="315" customFormat="false" ht="15" hidden="false" customHeight="false" outlineLevel="0" collapsed="false">
      <c r="A315" s="13" t="n">
        <v>290</v>
      </c>
      <c r="B315" s="18" t="n">
        <f aca="false">Shock_sd*Draws!B294</f>
        <v>-9.91875472437849</v>
      </c>
      <c r="C315" s="18" t="n">
        <f aca="false">Persist_a*B315+Shock_sd*Draws!C294</f>
        <v>-27.2692066569523</v>
      </c>
      <c r="D315" s="18" t="n">
        <f aca="false">Persist_a*C315+Shock_sd*Draws!D294</f>
        <v>-28.3342980029963</v>
      </c>
      <c r="E315" s="18" t="n">
        <f aca="false">Persist_a*D315+Shock_sd*Draws!E294</f>
        <v>-88.0247629070444</v>
      </c>
      <c r="F315" s="18" t="n">
        <f aca="false">Persist_a*E315+Shock_sd*Draws!F294</f>
        <v>-108.105075508268</v>
      </c>
      <c r="G315" s="18" t="n">
        <f aca="false">Persist_a*F315+Shock_sd*Draws!G294</f>
        <v>-68.9000319265322</v>
      </c>
      <c r="H315" s="18" t="n">
        <f aca="false">Persist_a*G315+Shock_sd*Draws!H294</f>
        <v>-130.875026659069</v>
      </c>
      <c r="I315" s="18" t="n">
        <f aca="false">Persist_a*H315+Shock_sd*Draws!I294</f>
        <v>-83.162407810234</v>
      </c>
      <c r="J315" s="18" t="n">
        <f aca="false">Persist_a*I315+Shock_sd*Draws!J294</f>
        <v>-96.6978981281106</v>
      </c>
      <c r="K315" s="18" t="n">
        <f aca="false">Persist_a*J315+Shock_sd*Draws!K294</f>
        <v>-19.5485901163464</v>
      </c>
      <c r="L315" s="18" t="n">
        <f aca="false">Persist_a*K315+Shock_sd*Draws!L294</f>
        <v>-56.1628191678631</v>
      </c>
      <c r="M315" s="18" t="n">
        <f aca="false">Persist_a*L315+Shock_sd*Draws!M294</f>
        <v>-143.04548029596</v>
      </c>
      <c r="N315" s="18" t="n">
        <f aca="false">0-(Draws!N294+Draws!Z294)</f>
        <v>0</v>
      </c>
      <c r="O315" s="18" t="n">
        <f aca="false">N315-(Draws!O294+Draws!AA294)</f>
        <v>0</v>
      </c>
      <c r="P315" s="18" t="n">
        <f aca="false">O315-(Draws!P294+Draws!AB294)</f>
        <v>0</v>
      </c>
      <c r="Q315" s="18" t="n">
        <f aca="false">P315-(Draws!Q294+Draws!AC294)</f>
        <v>0</v>
      </c>
      <c r="R315" s="18" t="n">
        <f aca="false">Q315-(Draws!R294+Draws!AD294)</f>
        <v>0</v>
      </c>
      <c r="S315" s="18" t="n">
        <f aca="false">R315-(Draws!S294+Draws!AE294)</f>
        <v>0</v>
      </c>
      <c r="T315" s="18" t="n">
        <f aca="false">S315-(Draws!T294+Draws!AF294)</f>
        <v>0</v>
      </c>
      <c r="U315" s="18" t="n">
        <f aca="false">T315-(Draws!U294+Draws!AG294)</f>
        <v>0</v>
      </c>
      <c r="V315" s="18" t="n">
        <f aca="false">U315-(Draws!V294+Draws!AH294)</f>
        <v>0</v>
      </c>
      <c r="W315" s="18" t="n">
        <f aca="false">V315-(Draws!W294+Draws!AI294)</f>
        <v>0</v>
      </c>
      <c r="X315" s="18" t="n">
        <f aca="false">W315-(Draws!X294+Draws!AJ294)</f>
        <v>0</v>
      </c>
      <c r="Y315" s="18" t="n">
        <f aca="false">X315-(Draws!Y294+Draws!AK294)</f>
        <v>-72.5883472769945</v>
      </c>
      <c r="Z315" s="18" t="n">
        <f aca="false">0-(MAX(Draws!N294-Line_cap,0)+MAX(Draws!Z294-Line_cap,0))</f>
        <v>0</v>
      </c>
      <c r="AA315" s="18" t="n">
        <f aca="false">Z315-(MAX(Draws!O294-Line_cap,0)+MAX(Draws!AA294-Line_cap,0))</f>
        <v>0</v>
      </c>
      <c r="AB315" s="18" t="n">
        <f aca="false">AA315-(MAX(Draws!P294-Line_cap,0)+MAX(Draws!AB294-Line_cap,0))</f>
        <v>0</v>
      </c>
      <c r="AC315" s="18" t="n">
        <f aca="false">AB315-(MAX(Draws!Q294-Line_cap,0)+MAX(Draws!AC294-Line_cap,0))</f>
        <v>0</v>
      </c>
      <c r="AD315" s="18" t="n">
        <f aca="false">AC315-(MAX(Draws!R294-Line_cap,0)+MAX(Draws!AD294-Line_cap,0))</f>
        <v>0</v>
      </c>
      <c r="AE315" s="18" t="n">
        <f aca="false">AD315-(MAX(Draws!S294-Line_cap,0)+MAX(Draws!AE294-Line_cap,0))</f>
        <v>0</v>
      </c>
      <c r="AF315" s="18" t="n">
        <f aca="false">AE315-(MAX(Draws!T294-Line_cap,0)+MAX(Draws!AF294-Line_cap,0))</f>
        <v>0</v>
      </c>
      <c r="AG315" s="18" t="n">
        <f aca="false">AF315-(MAX(Draws!U294-Line_cap,0)+MAX(Draws!AG294-Line_cap,0))</f>
        <v>0</v>
      </c>
      <c r="AH315" s="18" t="n">
        <f aca="false">AG315-(MAX(Draws!V294-Line_cap,0)+MAX(Draws!AH294-Line_cap,0))</f>
        <v>0</v>
      </c>
      <c r="AI315" s="18" t="n">
        <f aca="false">AH315-(MAX(Draws!W294-Line_cap,0)+MAX(Draws!AI294-Line_cap,0))</f>
        <v>0</v>
      </c>
      <c r="AJ315" s="18" t="n">
        <f aca="false">AI315-(MAX(Draws!X294-Line_cap,0)+MAX(Draws!AJ294-Line_cap,0))</f>
        <v>0</v>
      </c>
      <c r="AK315" s="18" t="n">
        <f aca="false">AJ315-(MAX(Draws!Y294-Line_cap,0)+MAX(Draws!AK294-Line_cap,0))</f>
        <v>0</v>
      </c>
      <c r="AL315" s="18" t="n">
        <f aca="false">SUMPRODUCT(MIN($B$22:$M$22+B315:M315+N315:Y315))</f>
        <v>294.790220104006</v>
      </c>
      <c r="AM315" s="18" t="n">
        <f aca="false">SUMPRODUCT(MIN($B$22:$M$22+B315:M315))</f>
        <v>351.075355698717</v>
      </c>
      <c r="AN315" s="18" t="n">
        <f aca="false">SUMPRODUCT(MIN($B$22:$M$22+N315:Y315))</f>
        <v>437.835700399966</v>
      </c>
      <c r="AO315" s="18" t="n">
        <f aca="false">SUMPRODUCT(MIN($B$22:$M$22+B315:M315+Z315:AK315))</f>
        <v>351.075355698717</v>
      </c>
      <c r="AP315" s="18" t="n">
        <f aca="false">SUMPRODUCT(MIN($B$23:$M$23+B315:M315+N315:Y315))</f>
        <v>339.916101186626</v>
      </c>
      <c r="AQ315" s="18" t="n">
        <f aca="false">SUMPRODUCT(MIN($B$23:$M$23+B315:M315+Z315:AK315))</f>
        <v>400.253998561817</v>
      </c>
      <c r="AR315" s="13" t="n">
        <f aca="false">IF(Y315&lt;0,1,0)</f>
        <v>1</v>
      </c>
    </row>
    <row r="316" customFormat="false" ht="15" hidden="false" customHeight="false" outlineLevel="0" collapsed="false">
      <c r="A316" s="13" t="n">
        <v>291</v>
      </c>
      <c r="B316" s="18" t="n">
        <f aca="false">Shock_sd*Draws!B295</f>
        <v>82.3085417293802</v>
      </c>
      <c r="C316" s="18" t="n">
        <f aca="false">Persist_a*B316+Shock_sd*Draws!C295</f>
        <v>87.8730378227525</v>
      </c>
      <c r="D316" s="18" t="n">
        <f aca="false">Persist_a*C316+Shock_sd*Draws!D295</f>
        <v>10.9074282353799</v>
      </c>
      <c r="E316" s="18" t="n">
        <f aca="false">Persist_a*D316+Shock_sd*Draws!E295</f>
        <v>9.03996445853767</v>
      </c>
      <c r="F316" s="18" t="n">
        <f aca="false">Persist_a*E316+Shock_sd*Draws!F295</f>
        <v>-37.6515801420994</v>
      </c>
      <c r="G316" s="18" t="n">
        <f aca="false">Persist_a*F316+Shock_sd*Draws!G295</f>
        <v>-130.500068388367</v>
      </c>
      <c r="H316" s="18" t="n">
        <f aca="false">Persist_a*G316+Shock_sd*Draws!H295</f>
        <v>-26.6107431371637</v>
      </c>
      <c r="I316" s="18" t="n">
        <f aca="false">Persist_a*H316+Shock_sd*Draws!I295</f>
        <v>-16.4916225792045</v>
      </c>
      <c r="J316" s="18" t="n">
        <f aca="false">Persist_a*I316+Shock_sd*Draws!J295</f>
        <v>57.2214593584353</v>
      </c>
      <c r="K316" s="18" t="n">
        <f aca="false">Persist_a*J316+Shock_sd*Draws!K295</f>
        <v>30.2897117012456</v>
      </c>
      <c r="L316" s="18" t="n">
        <f aca="false">Persist_a*K316+Shock_sd*Draws!L295</f>
        <v>-26.5230138702816</v>
      </c>
      <c r="M316" s="18" t="n">
        <f aca="false">Persist_a*L316+Shock_sd*Draws!M295</f>
        <v>-36.7962530964168</v>
      </c>
      <c r="N316" s="18" t="n">
        <f aca="false">0-(Draws!N295+Draws!Z295)</f>
        <v>0</v>
      </c>
      <c r="O316" s="18" t="n">
        <f aca="false">N316-(Draws!O295+Draws!AA295)</f>
        <v>0</v>
      </c>
      <c r="P316" s="18" t="n">
        <f aca="false">O316-(Draws!P295+Draws!AB295)</f>
        <v>0</v>
      </c>
      <c r="Q316" s="18" t="n">
        <f aca="false">P316-(Draws!Q295+Draws!AC295)</f>
        <v>0</v>
      </c>
      <c r="R316" s="18" t="n">
        <f aca="false">Q316-(Draws!R295+Draws!AD295)</f>
        <v>0</v>
      </c>
      <c r="S316" s="18" t="n">
        <f aca="false">R316-(Draws!S295+Draws!AE295)</f>
        <v>0</v>
      </c>
      <c r="T316" s="18" t="n">
        <f aca="false">S316-(Draws!T295+Draws!AF295)</f>
        <v>0</v>
      </c>
      <c r="U316" s="18" t="n">
        <f aca="false">T316-(Draws!U295+Draws!AG295)</f>
        <v>0</v>
      </c>
      <c r="V316" s="18" t="n">
        <f aca="false">U316-(Draws!V295+Draws!AH295)</f>
        <v>0</v>
      </c>
      <c r="W316" s="18" t="n">
        <f aca="false">V316-(Draws!W295+Draws!AI295)</f>
        <v>0</v>
      </c>
      <c r="X316" s="18" t="n">
        <f aca="false">W316-(Draws!X295+Draws!AJ295)</f>
        <v>0</v>
      </c>
      <c r="Y316" s="18" t="n">
        <f aca="false">X316-(Draws!Y295+Draws!AK295)</f>
        <v>0</v>
      </c>
      <c r="Z316" s="18" t="n">
        <f aca="false">0-(MAX(Draws!N295-Line_cap,0)+MAX(Draws!Z295-Line_cap,0))</f>
        <v>0</v>
      </c>
      <c r="AA316" s="18" t="n">
        <f aca="false">Z316-(MAX(Draws!O295-Line_cap,0)+MAX(Draws!AA295-Line_cap,0))</f>
        <v>0</v>
      </c>
      <c r="AB316" s="18" t="n">
        <f aca="false">AA316-(MAX(Draws!P295-Line_cap,0)+MAX(Draws!AB295-Line_cap,0))</f>
        <v>0</v>
      </c>
      <c r="AC316" s="18" t="n">
        <f aca="false">AB316-(MAX(Draws!Q295-Line_cap,0)+MAX(Draws!AC295-Line_cap,0))</f>
        <v>0</v>
      </c>
      <c r="AD316" s="18" t="n">
        <f aca="false">AC316-(MAX(Draws!R295-Line_cap,0)+MAX(Draws!AD295-Line_cap,0))</f>
        <v>0</v>
      </c>
      <c r="AE316" s="18" t="n">
        <f aca="false">AD316-(MAX(Draws!S295-Line_cap,0)+MAX(Draws!AE295-Line_cap,0))</f>
        <v>0</v>
      </c>
      <c r="AF316" s="18" t="n">
        <f aca="false">AE316-(MAX(Draws!T295-Line_cap,0)+MAX(Draws!AF295-Line_cap,0))</f>
        <v>0</v>
      </c>
      <c r="AG316" s="18" t="n">
        <f aca="false">AF316-(MAX(Draws!U295-Line_cap,0)+MAX(Draws!AG295-Line_cap,0))</f>
        <v>0</v>
      </c>
      <c r="AH316" s="18" t="n">
        <f aca="false">AG316-(MAX(Draws!V295-Line_cap,0)+MAX(Draws!AH295-Line_cap,0))</f>
        <v>0</v>
      </c>
      <c r="AI316" s="18" t="n">
        <f aca="false">AH316-(MAX(Draws!W295-Line_cap,0)+MAX(Draws!AI295-Line_cap,0))</f>
        <v>0</v>
      </c>
      <c r="AJ316" s="18" t="n">
        <f aca="false">AI316-(MAX(Draws!X295-Line_cap,0)+MAX(Draws!AJ295-Line_cap,0))</f>
        <v>0</v>
      </c>
      <c r="AK316" s="18" t="n">
        <f aca="false">AJ316-(MAX(Draws!Y295-Line_cap,0)+MAX(Draws!AK295-Line_cap,0))</f>
        <v>0</v>
      </c>
      <c r="AL316" s="18" t="n">
        <f aca="false">SUMPRODUCT(MIN($B$22:$M$22+B316:M316+N316:Y316))</f>
        <v>352.708103249998</v>
      </c>
      <c r="AM316" s="18" t="n">
        <f aca="false">SUMPRODUCT(MIN($B$22:$M$22+B316:M316))</f>
        <v>352.708103249998</v>
      </c>
      <c r="AN316" s="18" t="n">
        <f aca="false">SUMPRODUCT(MIN($B$22:$M$22+N316:Y316))</f>
        <v>481.950382357786</v>
      </c>
      <c r="AO316" s="18" t="n">
        <f aca="false">SUMPRODUCT(MIN($B$22:$M$22+B316:M316+Z316:AK316))</f>
        <v>352.708103249998</v>
      </c>
      <c r="AP316" s="18" t="n">
        <f aca="false">SUMPRODUCT(MIN($B$23:$M$23+B316:M316+N316:Y316))</f>
        <v>400.473848750782</v>
      </c>
      <c r="AQ316" s="18" t="n">
        <f aca="false">SUMPRODUCT(MIN($B$23:$M$23+B316:M316+Z316:AK316))</f>
        <v>400.473848750782</v>
      </c>
      <c r="AR316" s="13" t="n">
        <f aca="false">IF(Y316&lt;0,1,0)</f>
        <v>0</v>
      </c>
    </row>
    <row r="317" customFormat="false" ht="15" hidden="false" customHeight="false" outlineLevel="0" collapsed="false">
      <c r="A317" s="13" t="n">
        <v>292</v>
      </c>
      <c r="B317" s="18" t="n">
        <f aca="false">Shock_sd*Draws!B296</f>
        <v>-28.9392613987711</v>
      </c>
      <c r="C317" s="18" t="n">
        <f aca="false">Persist_a*B317+Shock_sd*Draws!C296</f>
        <v>-5.77851866214337</v>
      </c>
      <c r="D317" s="18" t="n">
        <f aca="false">Persist_a*C317+Shock_sd*Draws!D296</f>
        <v>-21.0768992902019</v>
      </c>
      <c r="E317" s="18" t="n">
        <f aca="false">Persist_a*D317+Shock_sd*Draws!E296</f>
        <v>18.3052542100563</v>
      </c>
      <c r="F317" s="18" t="n">
        <f aca="false">Persist_a*E317+Shock_sd*Draws!F296</f>
        <v>1.71587577903049</v>
      </c>
      <c r="G317" s="18" t="n">
        <f aca="false">Persist_a*F317+Shock_sd*Draws!G296</f>
        <v>-35.636479029067</v>
      </c>
      <c r="H317" s="18" t="n">
        <f aca="false">Persist_a*G317+Shock_sd*Draws!H296</f>
        <v>-32.9290462277341</v>
      </c>
      <c r="I317" s="18" t="n">
        <f aca="false">Persist_a*H317+Shock_sd*Draws!I296</f>
        <v>-21.6606491925265</v>
      </c>
      <c r="J317" s="18" t="n">
        <f aca="false">Persist_a*I317+Shock_sd*Draws!J296</f>
        <v>58.9798241823201</v>
      </c>
      <c r="K317" s="18" t="n">
        <f aca="false">Persist_a*J317+Shock_sd*Draws!K296</f>
        <v>-33.320653360656</v>
      </c>
      <c r="L317" s="18" t="n">
        <f aca="false">Persist_a*K317+Shock_sd*Draws!L296</f>
        <v>-25.0390968012824</v>
      </c>
      <c r="M317" s="18" t="n">
        <f aca="false">Persist_a*L317+Shock_sd*Draws!M296</f>
        <v>5.26101488626936</v>
      </c>
      <c r="N317" s="18" t="n">
        <f aca="false">0-(Draws!N296+Draws!Z296)</f>
        <v>0</v>
      </c>
      <c r="O317" s="18" t="n">
        <f aca="false">N317-(Draws!O296+Draws!AA296)</f>
        <v>0</v>
      </c>
      <c r="P317" s="18" t="n">
        <f aca="false">O317-(Draws!P296+Draws!AB296)</f>
        <v>0</v>
      </c>
      <c r="Q317" s="18" t="n">
        <f aca="false">P317-(Draws!Q296+Draws!AC296)</f>
        <v>0</v>
      </c>
      <c r="R317" s="18" t="n">
        <f aca="false">Q317-(Draws!R296+Draws!AD296)</f>
        <v>0</v>
      </c>
      <c r="S317" s="18" t="n">
        <f aca="false">R317-(Draws!S296+Draws!AE296)</f>
        <v>0</v>
      </c>
      <c r="T317" s="18" t="n">
        <f aca="false">S317-(Draws!T296+Draws!AF296)</f>
        <v>0</v>
      </c>
      <c r="U317" s="18" t="n">
        <f aca="false">T317-(Draws!U296+Draws!AG296)</f>
        <v>0</v>
      </c>
      <c r="V317" s="18" t="n">
        <f aca="false">U317-(Draws!V296+Draws!AH296)</f>
        <v>0</v>
      </c>
      <c r="W317" s="18" t="n">
        <f aca="false">V317-(Draws!W296+Draws!AI296)</f>
        <v>0</v>
      </c>
      <c r="X317" s="18" t="n">
        <f aca="false">W317-(Draws!X296+Draws!AJ296)</f>
        <v>0</v>
      </c>
      <c r="Y317" s="18" t="n">
        <f aca="false">X317-(Draws!Y296+Draws!AK296)</f>
        <v>0</v>
      </c>
      <c r="Z317" s="18" t="n">
        <f aca="false">0-(MAX(Draws!N296-Line_cap,0)+MAX(Draws!Z296-Line_cap,0))</f>
        <v>0</v>
      </c>
      <c r="AA317" s="18" t="n">
        <f aca="false">Z317-(MAX(Draws!O296-Line_cap,0)+MAX(Draws!AA296-Line_cap,0))</f>
        <v>0</v>
      </c>
      <c r="AB317" s="18" t="n">
        <f aca="false">AA317-(MAX(Draws!P296-Line_cap,0)+MAX(Draws!AB296-Line_cap,0))</f>
        <v>0</v>
      </c>
      <c r="AC317" s="18" t="n">
        <f aca="false">AB317-(MAX(Draws!Q296-Line_cap,0)+MAX(Draws!AC296-Line_cap,0))</f>
        <v>0</v>
      </c>
      <c r="AD317" s="18" t="n">
        <f aca="false">AC317-(MAX(Draws!R296-Line_cap,0)+MAX(Draws!AD296-Line_cap,0))</f>
        <v>0</v>
      </c>
      <c r="AE317" s="18" t="n">
        <f aca="false">AD317-(MAX(Draws!S296-Line_cap,0)+MAX(Draws!AE296-Line_cap,0))</f>
        <v>0</v>
      </c>
      <c r="AF317" s="18" t="n">
        <f aca="false">AE317-(MAX(Draws!T296-Line_cap,0)+MAX(Draws!AF296-Line_cap,0))</f>
        <v>0</v>
      </c>
      <c r="AG317" s="18" t="n">
        <f aca="false">AF317-(MAX(Draws!U296-Line_cap,0)+MAX(Draws!AG296-Line_cap,0))</f>
        <v>0</v>
      </c>
      <c r="AH317" s="18" t="n">
        <f aca="false">AG317-(MAX(Draws!V296-Line_cap,0)+MAX(Draws!AH296-Line_cap,0))</f>
        <v>0</v>
      </c>
      <c r="AI317" s="18" t="n">
        <f aca="false">AH317-(MAX(Draws!W296-Line_cap,0)+MAX(Draws!AI296-Line_cap,0))</f>
        <v>0</v>
      </c>
      <c r="AJ317" s="18" t="n">
        <f aca="false">AI317-(MAX(Draws!X296-Line_cap,0)+MAX(Draws!AJ296-Line_cap,0))</f>
        <v>0</v>
      </c>
      <c r="AK317" s="18" t="n">
        <f aca="false">AJ317-(MAX(Draws!Y296-Line_cap,0)+MAX(Draws!AK296-Line_cap,0))</f>
        <v>0</v>
      </c>
      <c r="AL317" s="18" t="n">
        <f aca="false">SUMPRODUCT(MIN($B$22:$M$22+B317:M317+N317:Y317))</f>
        <v>447.571692609298</v>
      </c>
      <c r="AM317" s="18" t="n">
        <f aca="false">SUMPRODUCT(MIN($B$22:$M$22+B317:M317))</f>
        <v>447.571692609298</v>
      </c>
      <c r="AN317" s="18" t="n">
        <f aca="false">SUMPRODUCT(MIN($B$22:$M$22+N317:Y317))</f>
        <v>481.950382357786</v>
      </c>
      <c r="AO317" s="18" t="n">
        <f aca="false">SUMPRODUCT(MIN($B$22:$M$22+B317:M317+Z317:AK317))</f>
        <v>447.571692609298</v>
      </c>
      <c r="AP317" s="18" t="n">
        <f aca="false">SUMPRODUCT(MIN($B$23:$M$23+B317:M317+N317:Y317))</f>
        <v>495.337438110082</v>
      </c>
      <c r="AQ317" s="18" t="n">
        <f aca="false">SUMPRODUCT(MIN($B$23:$M$23+B317:M317+Z317:AK317))</f>
        <v>495.337438110082</v>
      </c>
      <c r="AR317" s="13" t="n">
        <f aca="false">IF(Y317&lt;0,1,0)</f>
        <v>0</v>
      </c>
    </row>
    <row r="318" customFormat="false" ht="15" hidden="false" customHeight="false" outlineLevel="0" collapsed="false">
      <c r="A318" s="13" t="n">
        <v>293</v>
      </c>
      <c r="B318" s="18" t="n">
        <f aca="false">Shock_sd*Draws!B297</f>
        <v>-53.9324746517161</v>
      </c>
      <c r="C318" s="18" t="n">
        <f aca="false">Persist_a*B318+Shock_sd*Draws!C297</f>
        <v>-22.9841257246496</v>
      </c>
      <c r="D318" s="18" t="n">
        <f aca="false">Persist_a*C318+Shock_sd*Draws!D297</f>
        <v>-15.8593625624553</v>
      </c>
      <c r="E318" s="18" t="n">
        <f aca="false">Persist_a*D318+Shock_sd*Draws!E297</f>
        <v>21.4640936699294</v>
      </c>
      <c r="F318" s="18" t="n">
        <f aca="false">Persist_a*E318+Shock_sd*Draws!F297</f>
        <v>13.6365461858571</v>
      </c>
      <c r="G318" s="18" t="n">
        <f aca="false">Persist_a*F318+Shock_sd*Draws!G297</f>
        <v>35.0991651198322</v>
      </c>
      <c r="H318" s="18" t="n">
        <f aca="false">Persist_a*G318+Shock_sd*Draws!H297</f>
        <v>43.6293528470148</v>
      </c>
      <c r="I318" s="18" t="n">
        <f aca="false">Persist_a*H318+Shock_sd*Draws!I297</f>
        <v>18.2336433628465</v>
      </c>
      <c r="J318" s="18" t="n">
        <f aca="false">Persist_a*I318+Shock_sd*Draws!J297</f>
        <v>-6.74055965428614</v>
      </c>
      <c r="K318" s="18" t="n">
        <f aca="false">Persist_a*J318+Shock_sd*Draws!K297</f>
        <v>39.5283884747584</v>
      </c>
      <c r="L318" s="18" t="n">
        <f aca="false">Persist_a*K318+Shock_sd*Draws!L297</f>
        <v>98.1196392447843</v>
      </c>
      <c r="M318" s="18" t="n">
        <f aca="false">Persist_a*L318+Shock_sd*Draws!M297</f>
        <v>38.8799291449789</v>
      </c>
      <c r="N318" s="18" t="n">
        <f aca="false">0-(Draws!N297+Draws!Z297)</f>
        <v>0</v>
      </c>
      <c r="O318" s="18" t="n">
        <f aca="false">N318-(Draws!O297+Draws!AA297)</f>
        <v>0</v>
      </c>
      <c r="P318" s="18" t="n">
        <f aca="false">O318-(Draws!P297+Draws!AB297)</f>
        <v>0</v>
      </c>
      <c r="Q318" s="18" t="n">
        <f aca="false">P318-(Draws!Q297+Draws!AC297)</f>
        <v>0</v>
      </c>
      <c r="R318" s="18" t="n">
        <f aca="false">Q318-(Draws!R297+Draws!AD297)</f>
        <v>0</v>
      </c>
      <c r="S318" s="18" t="n">
        <f aca="false">R318-(Draws!S297+Draws!AE297)</f>
        <v>0</v>
      </c>
      <c r="T318" s="18" t="n">
        <f aca="false">S318-(Draws!T297+Draws!AF297)</f>
        <v>0</v>
      </c>
      <c r="U318" s="18" t="n">
        <f aca="false">T318-(Draws!U297+Draws!AG297)</f>
        <v>0</v>
      </c>
      <c r="V318" s="18" t="n">
        <f aca="false">U318-(Draws!V297+Draws!AH297)</f>
        <v>0</v>
      </c>
      <c r="W318" s="18" t="n">
        <f aca="false">V318-(Draws!W297+Draws!AI297)</f>
        <v>0</v>
      </c>
      <c r="X318" s="18" t="n">
        <f aca="false">W318-(Draws!X297+Draws!AJ297)</f>
        <v>0</v>
      </c>
      <c r="Y318" s="18" t="n">
        <f aca="false">X318-(Draws!Y297+Draws!AK297)</f>
        <v>0</v>
      </c>
      <c r="Z318" s="18" t="n">
        <f aca="false">0-(MAX(Draws!N297-Line_cap,0)+MAX(Draws!Z297-Line_cap,0))</f>
        <v>0</v>
      </c>
      <c r="AA318" s="18" t="n">
        <f aca="false">Z318-(MAX(Draws!O297-Line_cap,0)+MAX(Draws!AA297-Line_cap,0))</f>
        <v>0</v>
      </c>
      <c r="AB318" s="18" t="n">
        <f aca="false">AA318-(MAX(Draws!P297-Line_cap,0)+MAX(Draws!AB297-Line_cap,0))</f>
        <v>0</v>
      </c>
      <c r="AC318" s="18" t="n">
        <f aca="false">AB318-(MAX(Draws!Q297-Line_cap,0)+MAX(Draws!AC297-Line_cap,0))</f>
        <v>0</v>
      </c>
      <c r="AD318" s="18" t="n">
        <f aca="false">AC318-(MAX(Draws!R297-Line_cap,0)+MAX(Draws!AD297-Line_cap,0))</f>
        <v>0</v>
      </c>
      <c r="AE318" s="18" t="n">
        <f aca="false">AD318-(MAX(Draws!S297-Line_cap,0)+MAX(Draws!AE297-Line_cap,0))</f>
        <v>0</v>
      </c>
      <c r="AF318" s="18" t="n">
        <f aca="false">AE318-(MAX(Draws!T297-Line_cap,0)+MAX(Draws!AF297-Line_cap,0))</f>
        <v>0</v>
      </c>
      <c r="AG318" s="18" t="n">
        <f aca="false">AF318-(MAX(Draws!U297-Line_cap,0)+MAX(Draws!AG297-Line_cap,0))</f>
        <v>0</v>
      </c>
      <c r="AH318" s="18" t="n">
        <f aca="false">AG318-(MAX(Draws!V297-Line_cap,0)+MAX(Draws!AH297-Line_cap,0))</f>
        <v>0</v>
      </c>
      <c r="AI318" s="18" t="n">
        <f aca="false">AH318-(MAX(Draws!W297-Line_cap,0)+MAX(Draws!AI297-Line_cap,0))</f>
        <v>0</v>
      </c>
      <c r="AJ318" s="18" t="n">
        <f aca="false">AI318-(MAX(Draws!X297-Line_cap,0)+MAX(Draws!AJ297-Line_cap,0))</f>
        <v>0</v>
      </c>
      <c r="AK318" s="18" t="n">
        <f aca="false">AJ318-(MAX(Draws!Y297-Line_cap,0)+MAX(Draws!AK297-Line_cap,0))</f>
        <v>0</v>
      </c>
      <c r="AL318" s="18" t="n">
        <f aca="false">SUMPRODUCT(MIN($B$22:$M$22+B318:M318+N318:Y318))</f>
        <v>481.45722176311</v>
      </c>
      <c r="AM318" s="18" t="n">
        <f aca="false">SUMPRODUCT(MIN($B$22:$M$22+B318:M318))</f>
        <v>481.45722176311</v>
      </c>
      <c r="AN318" s="18" t="n">
        <f aca="false">SUMPRODUCT(MIN($B$22:$M$22+N318:Y318))</f>
        <v>481.950382357786</v>
      </c>
      <c r="AO318" s="18" t="n">
        <f aca="false">SUMPRODUCT(MIN($B$22:$M$22+B318:M318+Z318:AK318))</f>
        <v>481.45722176311</v>
      </c>
      <c r="AP318" s="18" t="n">
        <f aca="false">SUMPRODUCT(MIN($B$23:$M$23+B318:M318+N318:Y318))</f>
        <v>530.700548927331</v>
      </c>
      <c r="AQ318" s="18" t="n">
        <f aca="false">SUMPRODUCT(MIN($B$23:$M$23+B318:M318+Z318:AK318))</f>
        <v>530.700548927331</v>
      </c>
      <c r="AR318" s="13" t="n">
        <f aca="false">IF(Y318&lt;0,1,0)</f>
        <v>0</v>
      </c>
    </row>
    <row r="319" customFormat="false" ht="15" hidden="false" customHeight="false" outlineLevel="0" collapsed="false">
      <c r="A319" s="13" t="n">
        <v>294</v>
      </c>
      <c r="B319" s="18" t="n">
        <f aca="false">Shock_sd*Draws!B298</f>
        <v>40.1481513009665</v>
      </c>
      <c r="C319" s="18" t="n">
        <f aca="false">Persist_a*B319+Shock_sd*Draws!C298</f>
        <v>3.03535241903632</v>
      </c>
      <c r="D319" s="18" t="n">
        <f aca="false">Persist_a*C319+Shock_sd*Draws!D298</f>
        <v>6.41432120931938</v>
      </c>
      <c r="E319" s="18" t="n">
        <f aca="false">Persist_a*D319+Shock_sd*Draws!E298</f>
        <v>-57.7242442536601</v>
      </c>
      <c r="F319" s="18" t="n">
        <f aca="false">Persist_a*E319+Shock_sd*Draws!F298</f>
        <v>-108.121130457323</v>
      </c>
      <c r="G319" s="18" t="n">
        <f aca="false">Persist_a*F319+Shock_sd*Draws!G298</f>
        <v>-114.096917263757</v>
      </c>
      <c r="H319" s="18" t="n">
        <f aca="false">Persist_a*G319+Shock_sd*Draws!H298</f>
        <v>33.0838165789585</v>
      </c>
      <c r="I319" s="18" t="n">
        <f aca="false">Persist_a*H319+Shock_sd*Draws!I298</f>
        <v>62.0279533626967</v>
      </c>
      <c r="J319" s="18" t="n">
        <f aca="false">Persist_a*I319+Shock_sd*Draws!J298</f>
        <v>23.0002203616447</v>
      </c>
      <c r="K319" s="18" t="n">
        <f aca="false">Persist_a*J319+Shock_sd*Draws!K298</f>
        <v>-54.3966196766031</v>
      </c>
      <c r="L319" s="18" t="n">
        <f aca="false">Persist_a*K319+Shock_sd*Draws!L298</f>
        <v>-59.8952938374838</v>
      </c>
      <c r="M319" s="18" t="n">
        <f aca="false">Persist_a*L319+Shock_sd*Draws!M298</f>
        <v>14.9432450027479</v>
      </c>
      <c r="N319" s="18" t="n">
        <f aca="false">0-(Draws!N298+Draws!Z298)</f>
        <v>0</v>
      </c>
      <c r="O319" s="18" t="n">
        <f aca="false">N319-(Draws!O298+Draws!AA298)</f>
        <v>0</v>
      </c>
      <c r="P319" s="18" t="n">
        <f aca="false">O319-(Draws!P298+Draws!AB298)</f>
        <v>0</v>
      </c>
      <c r="Q319" s="18" t="n">
        <f aca="false">P319-(Draws!Q298+Draws!AC298)</f>
        <v>0</v>
      </c>
      <c r="R319" s="18" t="n">
        <f aca="false">Q319-(Draws!R298+Draws!AD298)</f>
        <v>0</v>
      </c>
      <c r="S319" s="18" t="n">
        <f aca="false">R319-(Draws!S298+Draws!AE298)</f>
        <v>0</v>
      </c>
      <c r="T319" s="18" t="n">
        <f aca="false">S319-(Draws!T298+Draws!AF298)</f>
        <v>0</v>
      </c>
      <c r="U319" s="18" t="n">
        <f aca="false">T319-(Draws!U298+Draws!AG298)</f>
        <v>0</v>
      </c>
      <c r="V319" s="18" t="n">
        <f aca="false">U319-(Draws!V298+Draws!AH298)</f>
        <v>0</v>
      </c>
      <c r="W319" s="18" t="n">
        <f aca="false">V319-(Draws!W298+Draws!AI298)</f>
        <v>0</v>
      </c>
      <c r="X319" s="18" t="n">
        <f aca="false">W319-(Draws!X298+Draws!AJ298)</f>
        <v>0</v>
      </c>
      <c r="Y319" s="18" t="n">
        <f aca="false">X319-(Draws!Y298+Draws!AK298)</f>
        <v>0</v>
      </c>
      <c r="Z319" s="18" t="n">
        <f aca="false">0-(MAX(Draws!N298-Line_cap,0)+MAX(Draws!Z298-Line_cap,0))</f>
        <v>0</v>
      </c>
      <c r="AA319" s="18" t="n">
        <f aca="false">Z319-(MAX(Draws!O298-Line_cap,0)+MAX(Draws!AA298-Line_cap,0))</f>
        <v>0</v>
      </c>
      <c r="AB319" s="18" t="n">
        <f aca="false">AA319-(MAX(Draws!P298-Line_cap,0)+MAX(Draws!AB298-Line_cap,0))</f>
        <v>0</v>
      </c>
      <c r="AC319" s="18" t="n">
        <f aca="false">AB319-(MAX(Draws!Q298-Line_cap,0)+MAX(Draws!AC298-Line_cap,0))</f>
        <v>0</v>
      </c>
      <c r="AD319" s="18" t="n">
        <f aca="false">AC319-(MAX(Draws!R298-Line_cap,0)+MAX(Draws!AD298-Line_cap,0))</f>
        <v>0</v>
      </c>
      <c r="AE319" s="18" t="n">
        <f aca="false">AD319-(MAX(Draws!S298-Line_cap,0)+MAX(Draws!AE298-Line_cap,0))</f>
        <v>0</v>
      </c>
      <c r="AF319" s="18" t="n">
        <f aca="false">AE319-(MAX(Draws!T298-Line_cap,0)+MAX(Draws!AF298-Line_cap,0))</f>
        <v>0</v>
      </c>
      <c r="AG319" s="18" t="n">
        <f aca="false">AF319-(MAX(Draws!U298-Line_cap,0)+MAX(Draws!AG298-Line_cap,0))</f>
        <v>0</v>
      </c>
      <c r="AH319" s="18" t="n">
        <f aca="false">AG319-(MAX(Draws!V298-Line_cap,0)+MAX(Draws!AH298-Line_cap,0))</f>
        <v>0</v>
      </c>
      <c r="AI319" s="18" t="n">
        <f aca="false">AH319-(MAX(Draws!W298-Line_cap,0)+MAX(Draws!AI298-Line_cap,0))</f>
        <v>0</v>
      </c>
      <c r="AJ319" s="18" t="n">
        <f aca="false">AI319-(MAX(Draws!X298-Line_cap,0)+MAX(Draws!AJ298-Line_cap,0))</f>
        <v>0</v>
      </c>
      <c r="AK319" s="18" t="n">
        <f aca="false">AJ319-(MAX(Draws!Y298-Line_cap,0)+MAX(Draws!AK298-Line_cap,0))</f>
        <v>0</v>
      </c>
      <c r="AL319" s="18" t="n">
        <f aca="false">SUMPRODUCT(MIN($B$22:$M$22+B319:M319+N319:Y319))</f>
        <v>369.111254374608</v>
      </c>
      <c r="AM319" s="18" t="n">
        <f aca="false">SUMPRODUCT(MIN($B$22:$M$22+B319:M319))</f>
        <v>369.111254374608</v>
      </c>
      <c r="AN319" s="18" t="n">
        <f aca="false">SUMPRODUCT(MIN($B$22:$M$22+N319:Y319))</f>
        <v>481.950382357786</v>
      </c>
      <c r="AO319" s="18" t="n">
        <f aca="false">SUMPRODUCT(MIN($B$22:$M$22+B319:M319+Z319:AK319))</f>
        <v>369.111254374608</v>
      </c>
      <c r="AP319" s="18" t="n">
        <f aca="false">SUMPRODUCT(MIN($B$23:$M$23+B319:M319+N319:Y319))</f>
        <v>416.876999875392</v>
      </c>
      <c r="AQ319" s="18" t="n">
        <f aca="false">SUMPRODUCT(MIN($B$23:$M$23+B319:M319+Z319:AK319))</f>
        <v>416.876999875392</v>
      </c>
      <c r="AR319" s="13" t="n">
        <f aca="false">IF(Y319&lt;0,1,0)</f>
        <v>0</v>
      </c>
    </row>
    <row r="320" customFormat="false" ht="15" hidden="false" customHeight="false" outlineLevel="0" collapsed="false">
      <c r="A320" s="13" t="n">
        <v>295</v>
      </c>
      <c r="B320" s="18" t="n">
        <f aca="false">Shock_sd*Draws!B299</f>
        <v>-27.0944093548195</v>
      </c>
      <c r="C320" s="18" t="n">
        <f aca="false">Persist_a*B320+Shock_sd*Draws!C299</f>
        <v>-60.2519971402447</v>
      </c>
      <c r="D320" s="18" t="n">
        <f aca="false">Persist_a*C320+Shock_sd*Draws!D299</f>
        <v>26.0486922831372</v>
      </c>
      <c r="E320" s="18" t="n">
        <f aca="false">Persist_a*D320+Shock_sd*Draws!E299</f>
        <v>33.2907668386555</v>
      </c>
      <c r="F320" s="18" t="n">
        <f aca="false">Persist_a*E320+Shock_sd*Draws!F299</f>
        <v>-37.1759118872924</v>
      </c>
      <c r="G320" s="18" t="n">
        <f aca="false">Persist_a*F320+Shock_sd*Draws!G299</f>
        <v>-16.0920737093025</v>
      </c>
      <c r="H320" s="18" t="n">
        <f aca="false">Persist_a*G320+Shock_sd*Draws!H299</f>
        <v>-73.5247352773068</v>
      </c>
      <c r="I320" s="18" t="n">
        <f aca="false">Persist_a*H320+Shock_sd*Draws!I299</f>
        <v>-28.2807760473645</v>
      </c>
      <c r="J320" s="18" t="n">
        <f aca="false">Persist_a*I320+Shock_sd*Draws!J299</f>
        <v>-7.28796717499533</v>
      </c>
      <c r="K320" s="18" t="n">
        <f aca="false">Persist_a*J320+Shock_sd*Draws!K299</f>
        <v>56.2623073122564</v>
      </c>
      <c r="L320" s="18" t="n">
        <f aca="false">Persist_a*K320+Shock_sd*Draws!L299</f>
        <v>-9.09911953134808</v>
      </c>
      <c r="M320" s="18" t="n">
        <f aca="false">Persist_a*L320+Shock_sd*Draws!M299</f>
        <v>34.7558827551127</v>
      </c>
      <c r="N320" s="18" t="n">
        <f aca="false">0-(Draws!N299+Draws!Z299)</f>
        <v>0</v>
      </c>
      <c r="O320" s="18" t="n">
        <f aca="false">N320-(Draws!O299+Draws!AA299)</f>
        <v>0</v>
      </c>
      <c r="P320" s="18" t="n">
        <f aca="false">O320-(Draws!P299+Draws!AB299)</f>
        <v>0</v>
      </c>
      <c r="Q320" s="18" t="n">
        <f aca="false">P320-(Draws!Q299+Draws!AC299)</f>
        <v>0</v>
      </c>
      <c r="R320" s="18" t="n">
        <f aca="false">Q320-(Draws!R299+Draws!AD299)</f>
        <v>0</v>
      </c>
      <c r="S320" s="18" t="n">
        <f aca="false">R320-(Draws!S299+Draws!AE299)</f>
        <v>0</v>
      </c>
      <c r="T320" s="18" t="n">
        <f aca="false">S320-(Draws!T299+Draws!AF299)</f>
        <v>0</v>
      </c>
      <c r="U320" s="18" t="n">
        <f aca="false">T320-(Draws!U299+Draws!AG299)</f>
        <v>0</v>
      </c>
      <c r="V320" s="18" t="n">
        <f aca="false">U320-(Draws!V299+Draws!AH299)</f>
        <v>0</v>
      </c>
      <c r="W320" s="18" t="n">
        <f aca="false">V320-(Draws!W299+Draws!AI299)</f>
        <v>0</v>
      </c>
      <c r="X320" s="18" t="n">
        <f aca="false">W320-(Draws!X299+Draws!AJ299)</f>
        <v>0</v>
      </c>
      <c r="Y320" s="18" t="n">
        <f aca="false">X320-(Draws!Y299+Draws!AK299)</f>
        <v>0</v>
      </c>
      <c r="Z320" s="18" t="n">
        <f aca="false">0-(MAX(Draws!N299-Line_cap,0)+MAX(Draws!Z299-Line_cap,0))</f>
        <v>0</v>
      </c>
      <c r="AA320" s="18" t="n">
        <f aca="false">Z320-(MAX(Draws!O299-Line_cap,0)+MAX(Draws!AA299-Line_cap,0))</f>
        <v>0</v>
      </c>
      <c r="AB320" s="18" t="n">
        <f aca="false">AA320-(MAX(Draws!P299-Line_cap,0)+MAX(Draws!AB299-Line_cap,0))</f>
        <v>0</v>
      </c>
      <c r="AC320" s="18" t="n">
        <f aca="false">AB320-(MAX(Draws!Q299-Line_cap,0)+MAX(Draws!AC299-Line_cap,0))</f>
        <v>0</v>
      </c>
      <c r="AD320" s="18" t="n">
        <f aca="false">AC320-(MAX(Draws!R299-Line_cap,0)+MAX(Draws!AD299-Line_cap,0))</f>
        <v>0</v>
      </c>
      <c r="AE320" s="18" t="n">
        <f aca="false">AD320-(MAX(Draws!S299-Line_cap,0)+MAX(Draws!AE299-Line_cap,0))</f>
        <v>0</v>
      </c>
      <c r="AF320" s="18" t="n">
        <f aca="false">AE320-(MAX(Draws!T299-Line_cap,0)+MAX(Draws!AF299-Line_cap,0))</f>
        <v>0</v>
      </c>
      <c r="AG320" s="18" t="n">
        <f aca="false">AF320-(MAX(Draws!U299-Line_cap,0)+MAX(Draws!AG299-Line_cap,0))</f>
        <v>0</v>
      </c>
      <c r="AH320" s="18" t="n">
        <f aca="false">AG320-(MAX(Draws!V299-Line_cap,0)+MAX(Draws!AH299-Line_cap,0))</f>
        <v>0</v>
      </c>
      <c r="AI320" s="18" t="n">
        <f aca="false">AH320-(MAX(Draws!W299-Line_cap,0)+MAX(Draws!AI299-Line_cap,0))</f>
        <v>0</v>
      </c>
      <c r="AJ320" s="18" t="n">
        <f aca="false">AI320-(MAX(Draws!X299-Line_cap,0)+MAX(Draws!AJ299-Line_cap,0))</f>
        <v>0</v>
      </c>
      <c r="AK320" s="18" t="n">
        <f aca="false">AJ320-(MAX(Draws!Y299-Line_cap,0)+MAX(Draws!AK299-Line_cap,0))</f>
        <v>0</v>
      </c>
      <c r="AL320" s="18" t="n">
        <f aca="false">SUMPRODUCT(MIN($B$22:$M$22+B320:M320+N320:Y320))</f>
        <v>408.425647080479</v>
      </c>
      <c r="AM320" s="18" t="n">
        <f aca="false">SUMPRODUCT(MIN($B$22:$M$22+B320:M320))</f>
        <v>408.425647080479</v>
      </c>
      <c r="AN320" s="18" t="n">
        <f aca="false">SUMPRODUCT(MIN($B$22:$M$22+N320:Y320))</f>
        <v>481.950382357786</v>
      </c>
      <c r="AO320" s="18" t="n">
        <f aca="false">SUMPRODUCT(MIN($B$22:$M$22+B320:M320+Z320:AK320))</f>
        <v>408.425647080479</v>
      </c>
      <c r="AP320" s="18" t="n">
        <f aca="false">SUMPRODUCT(MIN($B$23:$M$23+B320:M320+N320:Y320))</f>
        <v>457.604289943579</v>
      </c>
      <c r="AQ320" s="18" t="n">
        <f aca="false">SUMPRODUCT(MIN($B$23:$M$23+B320:M320+Z320:AK320))</f>
        <v>457.604289943579</v>
      </c>
      <c r="AR320" s="13" t="n">
        <f aca="false">IF(Y320&lt;0,1,0)</f>
        <v>0</v>
      </c>
    </row>
    <row r="321" customFormat="false" ht="15" hidden="false" customHeight="false" outlineLevel="0" collapsed="false">
      <c r="A321" s="13" t="n">
        <v>296</v>
      </c>
      <c r="B321" s="18" t="n">
        <f aca="false">Shock_sd*Draws!B300</f>
        <v>63.6092126114428</v>
      </c>
      <c r="C321" s="18" t="n">
        <f aca="false">Persist_a*B321+Shock_sd*Draws!C300</f>
        <v>-53.8003338626663</v>
      </c>
      <c r="D321" s="18" t="n">
        <f aca="false">Persist_a*C321+Shock_sd*Draws!D300</f>
        <v>1.85445608071197</v>
      </c>
      <c r="E321" s="18" t="n">
        <f aca="false">Persist_a*D321+Shock_sd*Draws!E300</f>
        <v>55.3605397012659</v>
      </c>
      <c r="F321" s="18" t="n">
        <f aca="false">Persist_a*E321+Shock_sd*Draws!F300</f>
        <v>-62.9547280223212</v>
      </c>
      <c r="G321" s="18" t="n">
        <f aca="false">Persist_a*F321+Shock_sd*Draws!G300</f>
        <v>6.97868342007534</v>
      </c>
      <c r="H321" s="18" t="n">
        <f aca="false">Persist_a*G321+Shock_sd*Draws!H300</f>
        <v>-28.2696456589952</v>
      </c>
      <c r="I321" s="18" t="n">
        <f aca="false">Persist_a*H321+Shock_sd*Draws!I300</f>
        <v>-16.5804894610589</v>
      </c>
      <c r="J321" s="18" t="n">
        <f aca="false">Persist_a*I321+Shock_sd*Draws!J300</f>
        <v>-24.9632451550987</v>
      </c>
      <c r="K321" s="18" t="n">
        <f aca="false">Persist_a*J321+Shock_sd*Draws!K300</f>
        <v>-43.0406307273572</v>
      </c>
      <c r="L321" s="18" t="n">
        <f aca="false">Persist_a*K321+Shock_sd*Draws!L300</f>
        <v>-65.7225524636988</v>
      </c>
      <c r="M321" s="18" t="n">
        <f aca="false">Persist_a*L321+Shock_sd*Draws!M300</f>
        <v>-48.9820831692017</v>
      </c>
      <c r="N321" s="18" t="n">
        <f aca="false">0-(Draws!N300+Draws!Z300)</f>
        <v>0</v>
      </c>
      <c r="O321" s="18" t="n">
        <f aca="false">N321-(Draws!O300+Draws!AA300)</f>
        <v>0</v>
      </c>
      <c r="P321" s="18" t="n">
        <f aca="false">O321-(Draws!P300+Draws!AB300)</f>
        <v>0</v>
      </c>
      <c r="Q321" s="18" t="n">
        <f aca="false">P321-(Draws!Q300+Draws!AC300)</f>
        <v>0</v>
      </c>
      <c r="R321" s="18" t="n">
        <f aca="false">Q321-(Draws!R300+Draws!AD300)</f>
        <v>0</v>
      </c>
      <c r="S321" s="18" t="n">
        <f aca="false">R321-(Draws!S300+Draws!AE300)</f>
        <v>0</v>
      </c>
      <c r="T321" s="18" t="n">
        <f aca="false">S321-(Draws!T300+Draws!AF300)</f>
        <v>0</v>
      </c>
      <c r="U321" s="18" t="n">
        <f aca="false">T321-(Draws!U300+Draws!AG300)</f>
        <v>0</v>
      </c>
      <c r="V321" s="18" t="n">
        <f aca="false">U321-(Draws!V300+Draws!AH300)</f>
        <v>0</v>
      </c>
      <c r="W321" s="18" t="n">
        <f aca="false">V321-(Draws!W300+Draws!AI300)</f>
        <v>0</v>
      </c>
      <c r="X321" s="18" t="n">
        <f aca="false">W321-(Draws!X300+Draws!AJ300)</f>
        <v>0</v>
      </c>
      <c r="Y321" s="18" t="n">
        <f aca="false">X321-(Draws!Y300+Draws!AK300)</f>
        <v>0</v>
      </c>
      <c r="Z321" s="18" t="n">
        <f aca="false">0-(MAX(Draws!N300-Line_cap,0)+MAX(Draws!Z300-Line_cap,0))</f>
        <v>0</v>
      </c>
      <c r="AA321" s="18" t="n">
        <f aca="false">Z321-(MAX(Draws!O300-Line_cap,0)+MAX(Draws!AA300-Line_cap,0))</f>
        <v>0</v>
      </c>
      <c r="AB321" s="18" t="n">
        <f aca="false">AA321-(MAX(Draws!P300-Line_cap,0)+MAX(Draws!AB300-Line_cap,0))</f>
        <v>0</v>
      </c>
      <c r="AC321" s="18" t="n">
        <f aca="false">AB321-(MAX(Draws!Q300-Line_cap,0)+MAX(Draws!AC300-Line_cap,0))</f>
        <v>0</v>
      </c>
      <c r="AD321" s="18" t="n">
        <f aca="false">AC321-(MAX(Draws!R300-Line_cap,0)+MAX(Draws!AD300-Line_cap,0))</f>
        <v>0</v>
      </c>
      <c r="AE321" s="18" t="n">
        <f aca="false">AD321-(MAX(Draws!S300-Line_cap,0)+MAX(Draws!AE300-Line_cap,0))</f>
        <v>0</v>
      </c>
      <c r="AF321" s="18" t="n">
        <f aca="false">AE321-(MAX(Draws!T300-Line_cap,0)+MAX(Draws!AF300-Line_cap,0))</f>
        <v>0</v>
      </c>
      <c r="AG321" s="18" t="n">
        <f aca="false">AF321-(MAX(Draws!U300-Line_cap,0)+MAX(Draws!AG300-Line_cap,0))</f>
        <v>0</v>
      </c>
      <c r="AH321" s="18" t="n">
        <f aca="false">AG321-(MAX(Draws!V300-Line_cap,0)+MAX(Draws!AH300-Line_cap,0))</f>
        <v>0</v>
      </c>
      <c r="AI321" s="18" t="n">
        <f aca="false">AH321-(MAX(Draws!W300-Line_cap,0)+MAX(Draws!AI300-Line_cap,0))</f>
        <v>0</v>
      </c>
      <c r="AJ321" s="18" t="n">
        <f aca="false">AI321-(MAX(Draws!X300-Line_cap,0)+MAX(Draws!AJ300-Line_cap,0))</f>
        <v>0</v>
      </c>
      <c r="AK321" s="18" t="n">
        <f aca="false">AJ321-(MAX(Draws!Y300-Line_cap,0)+MAX(Draws!AK300-Line_cap,0))</f>
        <v>0</v>
      </c>
      <c r="AL321" s="18" t="n">
        <f aca="false">SUMPRODUCT(MIN($B$22:$M$22+B321:M321+N321:Y321))</f>
        <v>425.542453125369</v>
      </c>
      <c r="AM321" s="18" t="n">
        <f aca="false">SUMPRODUCT(MIN($B$22:$M$22+B321:M321))</f>
        <v>425.542453125369</v>
      </c>
      <c r="AN321" s="18" t="n">
        <f aca="false">SUMPRODUCT(MIN($B$22:$M$22+N321:Y321))</f>
        <v>481.950382357786</v>
      </c>
      <c r="AO321" s="18" t="n">
        <f aca="false">SUMPRODUCT(MIN($B$22:$M$22+B321:M321+Z321:AK321))</f>
        <v>425.542453125369</v>
      </c>
      <c r="AP321" s="18" t="n">
        <f aca="false">SUMPRODUCT(MIN($B$23:$M$23+B321:M321+N321:Y321))</f>
        <v>470.647186978533</v>
      </c>
      <c r="AQ321" s="18" t="n">
        <f aca="false">SUMPRODUCT(MIN($B$23:$M$23+B321:M321+Z321:AK321))</f>
        <v>470.647186978533</v>
      </c>
      <c r="AR321" s="13" t="n">
        <f aca="false">IF(Y321&lt;0,1,0)</f>
        <v>0</v>
      </c>
    </row>
    <row r="322" customFormat="false" ht="15" hidden="false" customHeight="false" outlineLevel="0" collapsed="false">
      <c r="A322" s="13" t="n">
        <v>297</v>
      </c>
      <c r="B322" s="18" t="n">
        <f aca="false">Shock_sd*Draws!B301</f>
        <v>25.6773747825584</v>
      </c>
      <c r="C322" s="18" t="n">
        <f aca="false">Persist_a*B322+Shock_sd*Draws!C301</f>
        <v>-9.53507850217332</v>
      </c>
      <c r="D322" s="18" t="n">
        <f aca="false">Persist_a*C322+Shock_sd*Draws!D301</f>
        <v>-87.8275913279163</v>
      </c>
      <c r="E322" s="18" t="n">
        <f aca="false">Persist_a*D322+Shock_sd*Draws!E301</f>
        <v>1.18150463324578</v>
      </c>
      <c r="F322" s="18" t="n">
        <f aca="false">Persist_a*E322+Shock_sd*Draws!F301</f>
        <v>-12.0383164301632</v>
      </c>
      <c r="G322" s="18" t="n">
        <f aca="false">Persist_a*F322+Shock_sd*Draws!G301</f>
        <v>63.5632627581668</v>
      </c>
      <c r="H322" s="18" t="n">
        <f aca="false">Persist_a*G322+Shock_sd*Draws!H301</f>
        <v>117.313953001559</v>
      </c>
      <c r="I322" s="18" t="n">
        <f aca="false">Persist_a*H322+Shock_sd*Draws!I301</f>
        <v>46.3058185196352</v>
      </c>
      <c r="J322" s="18" t="n">
        <f aca="false">Persist_a*I322+Shock_sd*Draws!J301</f>
        <v>-41.462284731353</v>
      </c>
      <c r="K322" s="18" t="n">
        <f aca="false">Persist_a*J322+Shock_sd*Draws!K301</f>
        <v>29.9088795355122</v>
      </c>
      <c r="L322" s="18" t="n">
        <f aca="false">Persist_a*K322+Shock_sd*Draws!L301</f>
        <v>-42.9334975191033</v>
      </c>
      <c r="M322" s="18" t="n">
        <f aca="false">Persist_a*L322+Shock_sd*Draws!M301</f>
        <v>38.4364159902102</v>
      </c>
      <c r="N322" s="18" t="n">
        <f aca="false">0-(Draws!N301+Draws!Z301)</f>
        <v>0</v>
      </c>
      <c r="O322" s="18" t="n">
        <f aca="false">N322-(Draws!O301+Draws!AA301)</f>
        <v>0</v>
      </c>
      <c r="P322" s="18" t="n">
        <f aca="false">O322-(Draws!P301+Draws!AB301)</f>
        <v>0</v>
      </c>
      <c r="Q322" s="18" t="n">
        <f aca="false">P322-(Draws!Q301+Draws!AC301)</f>
        <v>-86.8045160229705</v>
      </c>
      <c r="R322" s="18" t="n">
        <f aca="false">Q322-(Draws!R301+Draws!AD301)</f>
        <v>-86.8045160229705</v>
      </c>
      <c r="S322" s="18" t="n">
        <f aca="false">R322-(Draws!S301+Draws!AE301)</f>
        <v>-86.8045160229705</v>
      </c>
      <c r="T322" s="18" t="n">
        <f aca="false">S322-(Draws!T301+Draws!AF301)</f>
        <v>-86.8045160229705</v>
      </c>
      <c r="U322" s="18" t="n">
        <f aca="false">T322-(Draws!U301+Draws!AG301)</f>
        <v>-86.8045160229705</v>
      </c>
      <c r="V322" s="18" t="n">
        <f aca="false">U322-(Draws!V301+Draws!AH301)</f>
        <v>-86.8045160229705</v>
      </c>
      <c r="W322" s="18" t="n">
        <f aca="false">V322-(Draws!W301+Draws!AI301)</f>
        <v>-86.8045160229705</v>
      </c>
      <c r="X322" s="18" t="n">
        <f aca="false">W322-(Draws!X301+Draws!AJ301)</f>
        <v>-86.8045160229705</v>
      </c>
      <c r="Y322" s="18" t="n">
        <f aca="false">X322-(Draws!Y301+Draws!AK301)</f>
        <v>-86.8045160229705</v>
      </c>
      <c r="Z322" s="18" t="n">
        <f aca="false">0-(MAX(Draws!N301-Line_cap,0)+MAX(Draws!Z301-Line_cap,0))</f>
        <v>0</v>
      </c>
      <c r="AA322" s="18" t="n">
        <f aca="false">Z322-(MAX(Draws!O301-Line_cap,0)+MAX(Draws!AA301-Line_cap,0))</f>
        <v>0</v>
      </c>
      <c r="AB322" s="18" t="n">
        <f aca="false">AA322-(MAX(Draws!P301-Line_cap,0)+MAX(Draws!AB301-Line_cap,0))</f>
        <v>0</v>
      </c>
      <c r="AC322" s="18" t="n">
        <f aca="false">AB322-(MAX(Draws!Q301-Line_cap,0)+MAX(Draws!AC301-Line_cap,0))</f>
        <v>0</v>
      </c>
      <c r="AD322" s="18" t="n">
        <f aca="false">AC322-(MAX(Draws!R301-Line_cap,0)+MAX(Draws!AD301-Line_cap,0))</f>
        <v>0</v>
      </c>
      <c r="AE322" s="18" t="n">
        <f aca="false">AD322-(MAX(Draws!S301-Line_cap,0)+MAX(Draws!AE301-Line_cap,0))</f>
        <v>0</v>
      </c>
      <c r="AF322" s="18" t="n">
        <f aca="false">AE322-(MAX(Draws!T301-Line_cap,0)+MAX(Draws!AF301-Line_cap,0))</f>
        <v>0</v>
      </c>
      <c r="AG322" s="18" t="n">
        <f aca="false">AF322-(MAX(Draws!U301-Line_cap,0)+MAX(Draws!AG301-Line_cap,0))</f>
        <v>0</v>
      </c>
      <c r="AH322" s="18" t="n">
        <f aca="false">AG322-(MAX(Draws!V301-Line_cap,0)+MAX(Draws!AH301-Line_cap,0))</f>
        <v>0</v>
      </c>
      <c r="AI322" s="18" t="n">
        <f aca="false">AH322-(MAX(Draws!W301-Line_cap,0)+MAX(Draws!AI301-Line_cap,0))</f>
        <v>0</v>
      </c>
      <c r="AJ322" s="18" t="n">
        <f aca="false">AI322-(MAX(Draws!X301-Line_cap,0)+MAX(Draws!AJ301-Line_cap,0))</f>
        <v>0</v>
      </c>
      <c r="AK322" s="18" t="n">
        <f aca="false">AJ322-(MAX(Draws!Y301-Line_cap,0)+MAX(Draws!AK301-Line_cap,0))</f>
        <v>0</v>
      </c>
      <c r="AL322" s="18" t="n">
        <f aca="false">SUMPRODUCT(MIN($B$22:$M$22+B322:M322+N322:Y322))</f>
        <v>359.930980663073</v>
      </c>
      <c r="AM322" s="18" t="n">
        <f aca="false">SUMPRODUCT(MIN($B$22:$M$22+B322:M322))</f>
        <v>427.726595334224</v>
      </c>
      <c r="AN322" s="18" t="n">
        <f aca="false">SUMPRODUCT(MIN($B$22:$M$22+N322:Y322))</f>
        <v>395.145866334815</v>
      </c>
      <c r="AO322" s="18" t="n">
        <f aca="false">SUMPRODUCT(MIN($B$22:$M$22+B322:M322+Z322:AK322))</f>
        <v>427.726595334224</v>
      </c>
      <c r="AP322" s="18" t="n">
        <f aca="false">SUMPRODUCT(MIN($B$23:$M$23+B322:M322+N322:Y322))</f>
        <v>409.174307827293</v>
      </c>
      <c r="AQ322" s="18" t="n">
        <f aca="false">SUMPRODUCT(MIN($B$23:$M$23+B322:M322+Z322:AK322))</f>
        <v>462.475970142464</v>
      </c>
      <c r="AR322" s="13" t="n">
        <f aca="false">IF(Y322&lt;0,1,0)</f>
        <v>1</v>
      </c>
    </row>
    <row r="323" customFormat="false" ht="15" hidden="false" customHeight="false" outlineLevel="0" collapsed="false">
      <c r="A323" s="13" t="n">
        <v>298</v>
      </c>
      <c r="B323" s="18" t="n">
        <f aca="false">Shock_sd*Draws!B302</f>
        <v>-88.9954943666065</v>
      </c>
      <c r="C323" s="18" t="n">
        <f aca="false">Persist_a*B323+Shock_sd*Draws!C302</f>
        <v>-67.7569029861985</v>
      </c>
      <c r="D323" s="18" t="n">
        <f aca="false">Persist_a*C323+Shock_sd*Draws!D302</f>
        <v>-26.7026965983595</v>
      </c>
      <c r="E323" s="18" t="n">
        <f aca="false">Persist_a*D323+Shock_sd*Draws!E302</f>
        <v>58.3940689218647</v>
      </c>
      <c r="F323" s="18" t="n">
        <f aca="false">Persist_a*E323+Shock_sd*Draws!F302</f>
        <v>-5.34423912101932</v>
      </c>
      <c r="G323" s="18" t="n">
        <f aca="false">Persist_a*F323+Shock_sd*Draws!G302</f>
        <v>59.6493624680456</v>
      </c>
      <c r="H323" s="18" t="n">
        <f aca="false">Persist_a*G323+Shock_sd*Draws!H302</f>
        <v>-30.7514804663023</v>
      </c>
      <c r="I323" s="18" t="n">
        <f aca="false">Persist_a*H323+Shock_sd*Draws!I302</f>
        <v>-57.9919447089201</v>
      </c>
      <c r="J323" s="18" t="n">
        <f aca="false">Persist_a*I323+Shock_sd*Draws!J302</f>
        <v>-81.0189358124871</v>
      </c>
      <c r="K323" s="18" t="n">
        <f aca="false">Persist_a*J323+Shock_sd*Draws!K302</f>
        <v>-20.6010712278542</v>
      </c>
      <c r="L323" s="18" t="n">
        <f aca="false">Persist_a*K323+Shock_sd*Draws!L302</f>
        <v>55.0743732346463</v>
      </c>
      <c r="M323" s="18" t="n">
        <f aca="false">Persist_a*L323+Shock_sd*Draws!M302</f>
        <v>28.8683494006811</v>
      </c>
      <c r="N323" s="18" t="n">
        <f aca="false">0-(Draws!N302+Draws!Z302)</f>
        <v>0</v>
      </c>
      <c r="O323" s="18" t="n">
        <f aca="false">N323-(Draws!O302+Draws!AA302)</f>
        <v>0</v>
      </c>
      <c r="P323" s="18" t="n">
        <f aca="false">O323-(Draws!P302+Draws!AB302)</f>
        <v>0</v>
      </c>
      <c r="Q323" s="18" t="n">
        <f aca="false">P323-(Draws!Q302+Draws!AC302)</f>
        <v>0</v>
      </c>
      <c r="R323" s="18" t="n">
        <f aca="false">Q323-(Draws!R302+Draws!AD302)</f>
        <v>0</v>
      </c>
      <c r="S323" s="18" t="n">
        <f aca="false">R323-(Draws!S302+Draws!AE302)</f>
        <v>0</v>
      </c>
      <c r="T323" s="18" t="n">
        <f aca="false">S323-(Draws!T302+Draws!AF302)</f>
        <v>0</v>
      </c>
      <c r="U323" s="18" t="n">
        <f aca="false">T323-(Draws!U302+Draws!AG302)</f>
        <v>0</v>
      </c>
      <c r="V323" s="18" t="n">
        <f aca="false">U323-(Draws!V302+Draws!AH302)</f>
        <v>0</v>
      </c>
      <c r="W323" s="18" t="n">
        <f aca="false">V323-(Draws!W302+Draws!AI302)</f>
        <v>0</v>
      </c>
      <c r="X323" s="18" t="n">
        <f aca="false">W323-(Draws!X302+Draws!AJ302)</f>
        <v>0</v>
      </c>
      <c r="Y323" s="18" t="n">
        <f aca="false">X323-(Draws!Y302+Draws!AK302)</f>
        <v>0</v>
      </c>
      <c r="Z323" s="18" t="n">
        <f aca="false">0-(MAX(Draws!N302-Line_cap,0)+MAX(Draws!Z302-Line_cap,0))</f>
        <v>0</v>
      </c>
      <c r="AA323" s="18" t="n">
        <f aca="false">Z323-(MAX(Draws!O302-Line_cap,0)+MAX(Draws!AA302-Line_cap,0))</f>
        <v>0</v>
      </c>
      <c r="AB323" s="18" t="n">
        <f aca="false">AA323-(MAX(Draws!P302-Line_cap,0)+MAX(Draws!AB302-Line_cap,0))</f>
        <v>0</v>
      </c>
      <c r="AC323" s="18" t="n">
        <f aca="false">AB323-(MAX(Draws!Q302-Line_cap,0)+MAX(Draws!AC302-Line_cap,0))</f>
        <v>0</v>
      </c>
      <c r="AD323" s="18" t="n">
        <f aca="false">AC323-(MAX(Draws!R302-Line_cap,0)+MAX(Draws!AD302-Line_cap,0))</f>
        <v>0</v>
      </c>
      <c r="AE323" s="18" t="n">
        <f aca="false">AD323-(MAX(Draws!S302-Line_cap,0)+MAX(Draws!AE302-Line_cap,0))</f>
        <v>0</v>
      </c>
      <c r="AF323" s="18" t="n">
        <f aca="false">AE323-(MAX(Draws!T302-Line_cap,0)+MAX(Draws!AF302-Line_cap,0))</f>
        <v>0</v>
      </c>
      <c r="AG323" s="18" t="n">
        <f aca="false">AF323-(MAX(Draws!U302-Line_cap,0)+MAX(Draws!AG302-Line_cap,0))</f>
        <v>0</v>
      </c>
      <c r="AH323" s="18" t="n">
        <f aca="false">AG323-(MAX(Draws!V302-Line_cap,0)+MAX(Draws!AH302-Line_cap,0))</f>
        <v>0</v>
      </c>
      <c r="AI323" s="18" t="n">
        <f aca="false">AH323-(MAX(Draws!W302-Line_cap,0)+MAX(Draws!AI302-Line_cap,0))</f>
        <v>0</v>
      </c>
      <c r="AJ323" s="18" t="n">
        <f aca="false">AI323-(MAX(Draws!X302-Line_cap,0)+MAX(Draws!AJ302-Line_cap,0))</f>
        <v>0</v>
      </c>
      <c r="AK323" s="18" t="n">
        <f aca="false">AJ323-(MAX(Draws!Y302-Line_cap,0)+MAX(Draws!AK302-Line_cap,0))</f>
        <v>0</v>
      </c>
      <c r="AL323" s="18" t="n">
        <f aca="false">SUMPRODUCT(MIN($B$22:$M$22+B323:M323+N323:Y323))</f>
        <v>407.178845604909</v>
      </c>
      <c r="AM323" s="18" t="n">
        <f aca="false">SUMPRODUCT(MIN($B$22:$M$22+B323:M323))</f>
        <v>407.178845604909</v>
      </c>
      <c r="AN323" s="18" t="n">
        <f aca="false">SUMPRODUCT(MIN($B$22:$M$22+N323:Y323))</f>
        <v>481.950382357786</v>
      </c>
      <c r="AO323" s="18" t="n">
        <f aca="false">SUMPRODUCT(MIN($B$22:$M$22+B323:M323+Z323:AK323))</f>
        <v>407.178845604909</v>
      </c>
      <c r="AP323" s="18" t="n">
        <f aca="false">SUMPRODUCT(MIN($B$23:$M$23+B323:M323+N323:Y323))</f>
        <v>456.42217276913</v>
      </c>
      <c r="AQ323" s="18" t="n">
        <f aca="false">SUMPRODUCT(MIN($B$23:$M$23+B323:M323+Z323:AK323))</f>
        <v>456.42217276913</v>
      </c>
      <c r="AR323" s="13" t="n">
        <f aca="false">IF(Y323&lt;0,1,0)</f>
        <v>0</v>
      </c>
    </row>
    <row r="324" customFormat="false" ht="15" hidden="false" customHeight="false" outlineLevel="0" collapsed="false">
      <c r="A324" s="13" t="n">
        <v>299</v>
      </c>
      <c r="B324" s="18" t="n">
        <f aca="false">Shock_sd*Draws!B303</f>
        <v>12.6662349569247</v>
      </c>
      <c r="C324" s="18" t="n">
        <f aca="false">Persist_a*B324+Shock_sd*Draws!C303</f>
        <v>-9.48283361104311</v>
      </c>
      <c r="D324" s="18" t="n">
        <f aca="false">Persist_a*C324+Shock_sd*Draws!D303</f>
        <v>-40.8379818774748</v>
      </c>
      <c r="E324" s="18" t="n">
        <f aca="false">Persist_a*D324+Shock_sd*Draws!E303</f>
        <v>-79.2580203540259</v>
      </c>
      <c r="F324" s="18" t="n">
        <f aca="false">Persist_a*E324+Shock_sd*Draws!F303</f>
        <v>3.41112571481129</v>
      </c>
      <c r="G324" s="18" t="n">
        <f aca="false">Persist_a*F324+Shock_sd*Draws!G303</f>
        <v>14.9501209301711</v>
      </c>
      <c r="H324" s="18" t="n">
        <f aca="false">Persist_a*G324+Shock_sd*Draws!H303</f>
        <v>-39.6565268776888</v>
      </c>
      <c r="I324" s="18" t="n">
        <f aca="false">Persist_a*H324+Shock_sd*Draws!I303</f>
        <v>-110.049672638283</v>
      </c>
      <c r="J324" s="18" t="n">
        <f aca="false">Persist_a*I324+Shock_sd*Draws!J303</f>
        <v>-61.2524735577859</v>
      </c>
      <c r="K324" s="18" t="n">
        <f aca="false">Persist_a*J324+Shock_sd*Draws!K303</f>
        <v>-49.5618263134158</v>
      </c>
      <c r="L324" s="18" t="n">
        <f aca="false">Persist_a*K324+Shock_sd*Draws!L303</f>
        <v>-5.65902971672222</v>
      </c>
      <c r="M324" s="18" t="n">
        <f aca="false">Persist_a*L324+Shock_sd*Draws!M303</f>
        <v>35.4546098929835</v>
      </c>
      <c r="N324" s="18" t="n">
        <f aca="false">0-(Draws!N303+Draws!Z303)</f>
        <v>0</v>
      </c>
      <c r="O324" s="18" t="n">
        <f aca="false">N324-(Draws!O303+Draws!AA303)</f>
        <v>0</v>
      </c>
      <c r="P324" s="18" t="n">
        <f aca="false">O324-(Draws!P303+Draws!AB303)</f>
        <v>0</v>
      </c>
      <c r="Q324" s="18" t="n">
        <f aca="false">P324-(Draws!Q303+Draws!AC303)</f>
        <v>0</v>
      </c>
      <c r="R324" s="18" t="n">
        <f aca="false">Q324-(Draws!R303+Draws!AD303)</f>
        <v>0</v>
      </c>
      <c r="S324" s="18" t="n">
        <f aca="false">R324-(Draws!S303+Draws!AE303)</f>
        <v>0</v>
      </c>
      <c r="T324" s="18" t="n">
        <f aca="false">S324-(Draws!T303+Draws!AF303)</f>
        <v>0</v>
      </c>
      <c r="U324" s="18" t="n">
        <f aca="false">T324-(Draws!U303+Draws!AG303)</f>
        <v>0</v>
      </c>
      <c r="V324" s="18" t="n">
        <f aca="false">U324-(Draws!V303+Draws!AH303)</f>
        <v>0</v>
      </c>
      <c r="W324" s="18" t="n">
        <f aca="false">V324-(Draws!W303+Draws!AI303)</f>
        <v>0</v>
      </c>
      <c r="X324" s="18" t="n">
        <f aca="false">W324-(Draws!X303+Draws!AJ303)</f>
        <v>-66.2421159621083</v>
      </c>
      <c r="Y324" s="18" t="n">
        <f aca="false">X324-(Draws!Y303+Draws!AK303)</f>
        <v>-66.2421159621083</v>
      </c>
      <c r="Z324" s="18" t="n">
        <f aca="false">0-(MAX(Draws!N303-Line_cap,0)+MAX(Draws!Z303-Line_cap,0))</f>
        <v>0</v>
      </c>
      <c r="AA324" s="18" t="n">
        <f aca="false">Z324-(MAX(Draws!O303-Line_cap,0)+MAX(Draws!AA303-Line_cap,0))</f>
        <v>0</v>
      </c>
      <c r="AB324" s="18" t="n">
        <f aca="false">AA324-(MAX(Draws!P303-Line_cap,0)+MAX(Draws!AB303-Line_cap,0))</f>
        <v>0</v>
      </c>
      <c r="AC324" s="18" t="n">
        <f aca="false">AB324-(MAX(Draws!Q303-Line_cap,0)+MAX(Draws!AC303-Line_cap,0))</f>
        <v>0</v>
      </c>
      <c r="AD324" s="18" t="n">
        <f aca="false">AC324-(MAX(Draws!R303-Line_cap,0)+MAX(Draws!AD303-Line_cap,0))</f>
        <v>0</v>
      </c>
      <c r="AE324" s="18" t="n">
        <f aca="false">AD324-(MAX(Draws!S303-Line_cap,0)+MAX(Draws!AE303-Line_cap,0))</f>
        <v>0</v>
      </c>
      <c r="AF324" s="18" t="n">
        <f aca="false">AE324-(MAX(Draws!T303-Line_cap,0)+MAX(Draws!AF303-Line_cap,0))</f>
        <v>0</v>
      </c>
      <c r="AG324" s="18" t="n">
        <f aca="false">AF324-(MAX(Draws!U303-Line_cap,0)+MAX(Draws!AG303-Line_cap,0))</f>
        <v>0</v>
      </c>
      <c r="AH324" s="18" t="n">
        <f aca="false">AG324-(MAX(Draws!V303-Line_cap,0)+MAX(Draws!AH303-Line_cap,0))</f>
        <v>0</v>
      </c>
      <c r="AI324" s="18" t="n">
        <f aca="false">AH324-(MAX(Draws!W303-Line_cap,0)+MAX(Draws!AI303-Line_cap,0))</f>
        <v>0</v>
      </c>
      <c r="AJ324" s="18" t="n">
        <f aca="false">AI324-(MAX(Draws!X303-Line_cap,0)+MAX(Draws!AJ303-Line_cap,0))</f>
        <v>0</v>
      </c>
      <c r="AK324" s="18" t="n">
        <f aca="false">AJ324-(MAX(Draws!Y303-Line_cap,0)+MAX(Draws!AK303-Line_cap,0))</f>
        <v>0</v>
      </c>
      <c r="AL324" s="18" t="n">
        <f aca="false">SUMPRODUCT(MIN($B$22:$M$22+B324:M324+N324:Y324))</f>
        <v>373.804380759636</v>
      </c>
      <c r="AM324" s="18" t="n">
        <f aca="false">SUMPRODUCT(MIN($B$22:$M$22+B324:M324))</f>
        <v>373.804380759636</v>
      </c>
      <c r="AN324" s="18" t="n">
        <f aca="false">SUMPRODUCT(MIN($B$22:$M$22+N324:Y324))</f>
        <v>435.685831602273</v>
      </c>
      <c r="AO324" s="18" t="n">
        <f aca="false">SUMPRODUCT(MIN($B$22:$M$22+B324:M324+Z324:AK324))</f>
        <v>373.804380759636</v>
      </c>
      <c r="AP324" s="18" t="n">
        <f aca="false">SUMPRODUCT(MIN($B$23:$M$23+B324:M324+N324:Y324))</f>
        <v>423.404380759636</v>
      </c>
      <c r="AQ324" s="18" t="n">
        <f aca="false">SUMPRODUCT(MIN($B$23:$M$23+B324:M324+Z324:AK324))</f>
        <v>423.404380759636</v>
      </c>
      <c r="AR324" s="13" t="n">
        <f aca="false">IF(Y324&lt;0,1,0)</f>
        <v>1</v>
      </c>
    </row>
    <row r="325" customFormat="false" ht="15" hidden="false" customHeight="false" outlineLevel="0" collapsed="false">
      <c r="A325" s="13" t="n">
        <v>300</v>
      </c>
      <c r="B325" s="18" t="n">
        <f aca="false">Shock_sd*Draws!B304</f>
        <v>-0.710692334638806</v>
      </c>
      <c r="C325" s="18" t="n">
        <f aca="false">Persist_a*B325+Shock_sd*Draws!C304</f>
        <v>-90.2781175976856</v>
      </c>
      <c r="D325" s="18" t="n">
        <f aca="false">Persist_a*C325+Shock_sd*Draws!D304</f>
        <v>-105.230179969082</v>
      </c>
      <c r="E325" s="18" t="n">
        <f aca="false">Persist_a*D325+Shock_sd*Draws!E304</f>
        <v>-135.480602885451</v>
      </c>
      <c r="F325" s="18" t="n">
        <f aca="false">Persist_a*E325+Shock_sd*Draws!F304</f>
        <v>-84.6376345043163</v>
      </c>
      <c r="G325" s="18" t="n">
        <f aca="false">Persist_a*F325+Shock_sd*Draws!G304</f>
        <v>-102.71116220097</v>
      </c>
      <c r="H325" s="18" t="n">
        <f aca="false">Persist_a*G325+Shock_sd*Draws!H304</f>
        <v>-167.343022814459</v>
      </c>
      <c r="I325" s="18" t="n">
        <f aca="false">Persist_a*H325+Shock_sd*Draws!I304</f>
        <v>-114.226052894623</v>
      </c>
      <c r="J325" s="18" t="n">
        <f aca="false">Persist_a*I325+Shock_sd*Draws!J304</f>
        <v>-96.7317228097208</v>
      </c>
      <c r="K325" s="18" t="n">
        <f aca="false">Persist_a*J325+Shock_sd*Draws!K304</f>
        <v>-15.9473403397501</v>
      </c>
      <c r="L325" s="18" t="n">
        <f aca="false">Persist_a*K325+Shock_sd*Draws!L304</f>
        <v>-86.2145635757822</v>
      </c>
      <c r="M325" s="18" t="n">
        <f aca="false">Persist_a*L325+Shock_sd*Draws!M304</f>
        <v>-55.3555064512181</v>
      </c>
      <c r="N325" s="18" t="n">
        <f aca="false">0-(Draws!N304+Draws!Z304)</f>
        <v>0</v>
      </c>
      <c r="O325" s="18" t="n">
        <f aca="false">N325-(Draws!O304+Draws!AA304)</f>
        <v>0</v>
      </c>
      <c r="P325" s="18" t="n">
        <f aca="false">O325-(Draws!P304+Draws!AB304)</f>
        <v>0</v>
      </c>
      <c r="Q325" s="18" t="n">
        <f aca="false">P325-(Draws!Q304+Draws!AC304)</f>
        <v>0</v>
      </c>
      <c r="R325" s="18" t="n">
        <f aca="false">Q325-(Draws!R304+Draws!AD304)</f>
        <v>0</v>
      </c>
      <c r="S325" s="18" t="n">
        <f aca="false">R325-(Draws!S304+Draws!AE304)</f>
        <v>0</v>
      </c>
      <c r="T325" s="18" t="n">
        <f aca="false">S325-(Draws!T304+Draws!AF304)</f>
        <v>0</v>
      </c>
      <c r="U325" s="18" t="n">
        <f aca="false">T325-(Draws!U304+Draws!AG304)</f>
        <v>0</v>
      </c>
      <c r="V325" s="18" t="n">
        <f aca="false">U325-(Draws!V304+Draws!AH304)</f>
        <v>0</v>
      </c>
      <c r="W325" s="18" t="n">
        <f aca="false">V325-(Draws!W304+Draws!AI304)</f>
        <v>0</v>
      </c>
      <c r="X325" s="18" t="n">
        <f aca="false">W325-(Draws!X304+Draws!AJ304)</f>
        <v>0</v>
      </c>
      <c r="Y325" s="18" t="n">
        <f aca="false">X325-(Draws!Y304+Draws!AK304)</f>
        <v>0</v>
      </c>
      <c r="Z325" s="18" t="n">
        <f aca="false">0-(MAX(Draws!N304-Line_cap,0)+MAX(Draws!Z304-Line_cap,0))</f>
        <v>0</v>
      </c>
      <c r="AA325" s="18" t="n">
        <f aca="false">Z325-(MAX(Draws!O304-Line_cap,0)+MAX(Draws!AA304-Line_cap,0))</f>
        <v>0</v>
      </c>
      <c r="AB325" s="18" t="n">
        <f aca="false">AA325-(MAX(Draws!P304-Line_cap,0)+MAX(Draws!AB304-Line_cap,0))</f>
        <v>0</v>
      </c>
      <c r="AC325" s="18" t="n">
        <f aca="false">AB325-(MAX(Draws!Q304-Line_cap,0)+MAX(Draws!AC304-Line_cap,0))</f>
        <v>0</v>
      </c>
      <c r="AD325" s="18" t="n">
        <f aca="false">AC325-(MAX(Draws!R304-Line_cap,0)+MAX(Draws!AD304-Line_cap,0))</f>
        <v>0</v>
      </c>
      <c r="AE325" s="18" t="n">
        <f aca="false">AD325-(MAX(Draws!S304-Line_cap,0)+MAX(Draws!AE304-Line_cap,0))</f>
        <v>0</v>
      </c>
      <c r="AF325" s="18" t="n">
        <f aca="false">AE325-(MAX(Draws!T304-Line_cap,0)+MAX(Draws!AF304-Line_cap,0))</f>
        <v>0</v>
      </c>
      <c r="AG325" s="18" t="n">
        <f aca="false">AF325-(MAX(Draws!U304-Line_cap,0)+MAX(Draws!AG304-Line_cap,0))</f>
        <v>0</v>
      </c>
      <c r="AH325" s="18" t="n">
        <f aca="false">AG325-(MAX(Draws!V304-Line_cap,0)+MAX(Draws!AH304-Line_cap,0))</f>
        <v>0</v>
      </c>
      <c r="AI325" s="18" t="n">
        <f aca="false">AH325-(MAX(Draws!W304-Line_cap,0)+MAX(Draws!AI304-Line_cap,0))</f>
        <v>0</v>
      </c>
      <c r="AJ325" s="18" t="n">
        <f aca="false">AI325-(MAX(Draws!X304-Line_cap,0)+MAX(Draws!AJ304-Line_cap,0))</f>
        <v>0</v>
      </c>
      <c r="AK325" s="18" t="n">
        <f aca="false">AJ325-(MAX(Draws!Y304-Line_cap,0)+MAX(Draws!AK304-Line_cap,0))</f>
        <v>0</v>
      </c>
      <c r="AL325" s="18" t="n">
        <f aca="false">SUMPRODUCT(MIN($B$22:$M$22+B325:M325+N325:Y325))</f>
        <v>314.607359543327</v>
      </c>
      <c r="AM325" s="18" t="n">
        <f aca="false">SUMPRODUCT(MIN($B$22:$M$22+B325:M325))</f>
        <v>314.607359543327</v>
      </c>
      <c r="AN325" s="18" t="n">
        <f aca="false">SUMPRODUCT(MIN($B$22:$M$22+N325:Y325))</f>
        <v>481.950382357786</v>
      </c>
      <c r="AO325" s="18" t="n">
        <f aca="false">SUMPRODUCT(MIN($B$22:$M$22+B325:M325+Z325:AK325))</f>
        <v>314.607359543327</v>
      </c>
      <c r="AP325" s="18" t="n">
        <f aca="false">SUMPRODUCT(MIN($B$23:$M$23+B325:M325+N325:Y325))</f>
        <v>363.786002406427</v>
      </c>
      <c r="AQ325" s="18" t="n">
        <f aca="false">SUMPRODUCT(MIN($B$23:$M$23+B325:M325+Z325:AK325))</f>
        <v>363.786002406427</v>
      </c>
      <c r="AR325" s="13" t="n">
        <f aca="false">IF(Y325&lt;0,1,0)</f>
        <v>0</v>
      </c>
    </row>
    <row r="326" customFormat="false" ht="15" hidden="false" customHeight="false" outlineLevel="0" collapsed="false">
      <c r="A326" s="13" t="n">
        <v>301</v>
      </c>
      <c r="B326" s="18" t="n">
        <f aca="false">Shock_sd*Draws!B305</f>
        <v>-34.46650000785</v>
      </c>
      <c r="C326" s="18" t="n">
        <f aca="false">Persist_a*B326+Shock_sd*Draws!C305</f>
        <v>37.9289426051582</v>
      </c>
      <c r="D326" s="18" t="n">
        <f aca="false">Persist_a*C326+Shock_sd*Draws!D305</f>
        <v>94.699747744917</v>
      </c>
      <c r="E326" s="18" t="n">
        <f aca="false">Persist_a*D326+Shock_sd*Draws!E305</f>
        <v>71.4726073570203</v>
      </c>
      <c r="F326" s="18" t="n">
        <f aca="false">Persist_a*E326+Shock_sd*Draws!F305</f>
        <v>39.489323066269</v>
      </c>
      <c r="G326" s="18" t="n">
        <f aca="false">Persist_a*F326+Shock_sd*Draws!G305</f>
        <v>-19.8478472140776</v>
      </c>
      <c r="H326" s="18" t="n">
        <f aca="false">Persist_a*G326+Shock_sd*Draws!H305</f>
        <v>21.4193079363387</v>
      </c>
      <c r="I326" s="18" t="n">
        <f aca="false">Persist_a*H326+Shock_sd*Draws!I305</f>
        <v>-55.1587329787719</v>
      </c>
      <c r="J326" s="18" t="n">
        <f aca="false">Persist_a*I326+Shock_sd*Draws!J305</f>
        <v>78.5028062590383</v>
      </c>
      <c r="K326" s="18" t="n">
        <f aca="false">Persist_a*J326+Shock_sd*Draws!K305</f>
        <v>123.464745092835</v>
      </c>
      <c r="L326" s="18" t="n">
        <f aca="false">Persist_a*K326+Shock_sd*Draws!L305</f>
        <v>-18.5093291173901</v>
      </c>
      <c r="M326" s="18" t="n">
        <f aca="false">Persist_a*L326+Shock_sd*Draws!M305</f>
        <v>-13.6933834473702</v>
      </c>
      <c r="N326" s="18" t="n">
        <f aca="false">0-(Draws!N305+Draws!Z305)</f>
        <v>0</v>
      </c>
      <c r="O326" s="18" t="n">
        <f aca="false">N326-(Draws!O305+Draws!AA305)</f>
        <v>0</v>
      </c>
      <c r="P326" s="18" t="n">
        <f aca="false">O326-(Draws!P305+Draws!AB305)</f>
        <v>0</v>
      </c>
      <c r="Q326" s="18" t="n">
        <f aca="false">P326-(Draws!Q305+Draws!AC305)</f>
        <v>0</v>
      </c>
      <c r="R326" s="18" t="n">
        <f aca="false">Q326-(Draws!R305+Draws!AD305)</f>
        <v>0</v>
      </c>
      <c r="S326" s="18" t="n">
        <f aca="false">R326-(Draws!S305+Draws!AE305)</f>
        <v>0</v>
      </c>
      <c r="T326" s="18" t="n">
        <f aca="false">S326-(Draws!T305+Draws!AF305)</f>
        <v>0</v>
      </c>
      <c r="U326" s="18" t="n">
        <f aca="false">T326-(Draws!U305+Draws!AG305)</f>
        <v>0</v>
      </c>
      <c r="V326" s="18" t="n">
        <f aca="false">U326-(Draws!V305+Draws!AH305)</f>
        <v>0</v>
      </c>
      <c r="W326" s="18" t="n">
        <f aca="false">V326-(Draws!W305+Draws!AI305)</f>
        <v>0</v>
      </c>
      <c r="X326" s="18" t="n">
        <f aca="false">W326-(Draws!X305+Draws!AJ305)</f>
        <v>0</v>
      </c>
      <c r="Y326" s="18" t="n">
        <f aca="false">X326-(Draws!Y305+Draws!AK305)</f>
        <v>0</v>
      </c>
      <c r="Z326" s="18" t="n">
        <f aca="false">0-(MAX(Draws!N305-Line_cap,0)+MAX(Draws!Z305-Line_cap,0))</f>
        <v>0</v>
      </c>
      <c r="AA326" s="18" t="n">
        <f aca="false">Z326-(MAX(Draws!O305-Line_cap,0)+MAX(Draws!AA305-Line_cap,0))</f>
        <v>0</v>
      </c>
      <c r="AB326" s="18" t="n">
        <f aca="false">AA326-(MAX(Draws!P305-Line_cap,0)+MAX(Draws!AB305-Line_cap,0))</f>
        <v>0</v>
      </c>
      <c r="AC326" s="18" t="n">
        <f aca="false">AB326-(MAX(Draws!Q305-Line_cap,0)+MAX(Draws!AC305-Line_cap,0))</f>
        <v>0</v>
      </c>
      <c r="AD326" s="18" t="n">
        <f aca="false">AC326-(MAX(Draws!R305-Line_cap,0)+MAX(Draws!AD305-Line_cap,0))</f>
        <v>0</v>
      </c>
      <c r="AE326" s="18" t="n">
        <f aca="false">AD326-(MAX(Draws!S305-Line_cap,0)+MAX(Draws!AE305-Line_cap,0))</f>
        <v>0</v>
      </c>
      <c r="AF326" s="18" t="n">
        <f aca="false">AE326-(MAX(Draws!T305-Line_cap,0)+MAX(Draws!AF305-Line_cap,0))</f>
        <v>0</v>
      </c>
      <c r="AG326" s="18" t="n">
        <f aca="false">AF326-(MAX(Draws!U305-Line_cap,0)+MAX(Draws!AG305-Line_cap,0))</f>
        <v>0</v>
      </c>
      <c r="AH326" s="18" t="n">
        <f aca="false">AG326-(MAX(Draws!V305-Line_cap,0)+MAX(Draws!AH305-Line_cap,0))</f>
        <v>0</v>
      </c>
      <c r="AI326" s="18" t="n">
        <f aca="false">AH326-(MAX(Draws!W305-Line_cap,0)+MAX(Draws!AI305-Line_cap,0))</f>
        <v>0</v>
      </c>
      <c r="AJ326" s="18" t="n">
        <f aca="false">AI326-(MAX(Draws!X305-Line_cap,0)+MAX(Draws!AJ305-Line_cap,0))</f>
        <v>0</v>
      </c>
      <c r="AK326" s="18" t="n">
        <f aca="false">AJ326-(MAX(Draws!Y305-Line_cap,0)+MAX(Draws!AK305-Line_cap,0))</f>
        <v>0</v>
      </c>
      <c r="AL326" s="18" t="n">
        <f aca="false">SUMPRODUCT(MIN($B$22:$M$22+B326:M326+N326:Y326))</f>
        <v>428.695320419147</v>
      </c>
      <c r="AM326" s="18" t="n">
        <f aca="false">SUMPRODUCT(MIN($B$22:$M$22+B326:M326))</f>
        <v>428.695320419147</v>
      </c>
      <c r="AN326" s="18" t="n">
        <f aca="false">SUMPRODUCT(MIN($B$22:$M$22+N326:Y326))</f>
        <v>481.950382357786</v>
      </c>
      <c r="AO326" s="18" t="n">
        <f aca="false">SUMPRODUCT(MIN($B$22:$M$22+B326:M326+Z326:AK326))</f>
        <v>428.695320419147</v>
      </c>
      <c r="AP326" s="18" t="n">
        <f aca="false">SUMPRODUCT(MIN($B$23:$M$23+B326:M326+N326:Y326))</f>
        <v>478.295320419147</v>
      </c>
      <c r="AQ326" s="18" t="n">
        <f aca="false">SUMPRODUCT(MIN($B$23:$M$23+B326:M326+Z326:AK326))</f>
        <v>478.295320419147</v>
      </c>
      <c r="AR326" s="13" t="n">
        <f aca="false">IF(Y326&lt;0,1,0)</f>
        <v>0</v>
      </c>
    </row>
    <row r="327" customFormat="false" ht="15" hidden="false" customHeight="false" outlineLevel="0" collapsed="false">
      <c r="A327" s="13" t="n">
        <v>302</v>
      </c>
      <c r="B327" s="18" t="n">
        <f aca="false">Shock_sd*Draws!B306</f>
        <v>53.9290917805701</v>
      </c>
      <c r="C327" s="18" t="n">
        <f aca="false">Persist_a*B327+Shock_sd*Draws!C306</f>
        <v>-12.0292846910973</v>
      </c>
      <c r="D327" s="18" t="n">
        <f aca="false">Persist_a*C327+Shock_sd*Draws!D306</f>
        <v>12.6828067366956</v>
      </c>
      <c r="E327" s="18" t="n">
        <f aca="false">Persist_a*D327+Shock_sd*Draws!E306</f>
        <v>24.5206717787162</v>
      </c>
      <c r="F327" s="18" t="n">
        <f aca="false">Persist_a*E327+Shock_sd*Draws!F306</f>
        <v>-1.01534545865693</v>
      </c>
      <c r="G327" s="18" t="n">
        <f aca="false">Persist_a*F327+Shock_sd*Draws!G306</f>
        <v>-96.1685466605579</v>
      </c>
      <c r="H327" s="18" t="n">
        <f aca="false">Persist_a*G327+Shock_sd*Draws!H306</f>
        <v>-101.22170023663</v>
      </c>
      <c r="I327" s="18" t="n">
        <f aca="false">Persist_a*H327+Shock_sd*Draws!I306</f>
        <v>-103.967179798231</v>
      </c>
      <c r="J327" s="18" t="n">
        <f aca="false">Persist_a*I327+Shock_sd*Draws!J306</f>
        <v>-65.6661326218756</v>
      </c>
      <c r="K327" s="18" t="n">
        <f aca="false">Persist_a*J327+Shock_sd*Draws!K306</f>
        <v>-19.2314206145046</v>
      </c>
      <c r="L327" s="18" t="n">
        <f aca="false">Persist_a*K327+Shock_sd*Draws!L306</f>
        <v>-5.4426758710261</v>
      </c>
      <c r="M327" s="18" t="n">
        <f aca="false">Persist_a*L327+Shock_sd*Draws!M306</f>
        <v>-5.60023796323228</v>
      </c>
      <c r="N327" s="18" t="n">
        <f aca="false">0-(Draws!N306+Draws!Z306)</f>
        <v>0</v>
      </c>
      <c r="O327" s="18" t="n">
        <f aca="false">N327-(Draws!O306+Draws!AA306)</f>
        <v>0</v>
      </c>
      <c r="P327" s="18" t="n">
        <f aca="false">O327-(Draws!P306+Draws!AB306)</f>
        <v>0</v>
      </c>
      <c r="Q327" s="18" t="n">
        <f aca="false">P327-(Draws!Q306+Draws!AC306)</f>
        <v>0</v>
      </c>
      <c r="R327" s="18" t="n">
        <f aca="false">Q327-(Draws!R306+Draws!AD306)</f>
        <v>0</v>
      </c>
      <c r="S327" s="18" t="n">
        <f aca="false">R327-(Draws!S306+Draws!AE306)</f>
        <v>0</v>
      </c>
      <c r="T327" s="18" t="n">
        <f aca="false">S327-(Draws!T306+Draws!AF306)</f>
        <v>0</v>
      </c>
      <c r="U327" s="18" t="n">
        <f aca="false">T327-(Draws!U306+Draws!AG306)</f>
        <v>0</v>
      </c>
      <c r="V327" s="18" t="n">
        <f aca="false">U327-(Draws!V306+Draws!AH306)</f>
        <v>0</v>
      </c>
      <c r="W327" s="18" t="n">
        <f aca="false">V327-(Draws!W306+Draws!AI306)</f>
        <v>0</v>
      </c>
      <c r="X327" s="18" t="n">
        <f aca="false">W327-(Draws!X306+Draws!AJ306)</f>
        <v>0</v>
      </c>
      <c r="Y327" s="18" t="n">
        <f aca="false">X327-(Draws!Y306+Draws!AK306)</f>
        <v>0</v>
      </c>
      <c r="Z327" s="18" t="n">
        <f aca="false">0-(MAX(Draws!N306-Line_cap,0)+MAX(Draws!Z306-Line_cap,0))</f>
        <v>0</v>
      </c>
      <c r="AA327" s="18" t="n">
        <f aca="false">Z327-(MAX(Draws!O306-Line_cap,0)+MAX(Draws!AA306-Line_cap,0))</f>
        <v>0</v>
      </c>
      <c r="AB327" s="18" t="n">
        <f aca="false">AA327-(MAX(Draws!P306-Line_cap,0)+MAX(Draws!AB306-Line_cap,0))</f>
        <v>0</v>
      </c>
      <c r="AC327" s="18" t="n">
        <f aca="false">AB327-(MAX(Draws!Q306-Line_cap,0)+MAX(Draws!AC306-Line_cap,0))</f>
        <v>0</v>
      </c>
      <c r="AD327" s="18" t="n">
        <f aca="false">AC327-(MAX(Draws!R306-Line_cap,0)+MAX(Draws!AD306-Line_cap,0))</f>
        <v>0</v>
      </c>
      <c r="AE327" s="18" t="n">
        <f aca="false">AD327-(MAX(Draws!S306-Line_cap,0)+MAX(Draws!AE306-Line_cap,0))</f>
        <v>0</v>
      </c>
      <c r="AF327" s="18" t="n">
        <f aca="false">AE327-(MAX(Draws!T306-Line_cap,0)+MAX(Draws!AF306-Line_cap,0))</f>
        <v>0</v>
      </c>
      <c r="AG327" s="18" t="n">
        <f aca="false">AF327-(MAX(Draws!U306-Line_cap,0)+MAX(Draws!AG306-Line_cap,0))</f>
        <v>0</v>
      </c>
      <c r="AH327" s="18" t="n">
        <f aca="false">AG327-(MAX(Draws!V306-Line_cap,0)+MAX(Draws!AH306-Line_cap,0))</f>
        <v>0</v>
      </c>
      <c r="AI327" s="18" t="n">
        <f aca="false">AH327-(MAX(Draws!W306-Line_cap,0)+MAX(Draws!AI306-Line_cap,0))</f>
        <v>0</v>
      </c>
      <c r="AJ327" s="18" t="n">
        <f aca="false">AI327-(MAX(Draws!X306-Line_cap,0)+MAX(Draws!AJ306-Line_cap,0))</f>
        <v>0</v>
      </c>
      <c r="AK327" s="18" t="n">
        <f aca="false">AJ327-(MAX(Draws!Y306-Line_cap,0)+MAX(Draws!AK306-Line_cap,0))</f>
        <v>0</v>
      </c>
      <c r="AL327" s="18" t="n">
        <f aca="false">SUMPRODUCT(MIN($B$22:$M$22+B327:M327+N327:Y327))</f>
        <v>379.886873599688</v>
      </c>
      <c r="AM327" s="18" t="n">
        <f aca="false">SUMPRODUCT(MIN($B$22:$M$22+B327:M327))</f>
        <v>379.886873599688</v>
      </c>
      <c r="AN327" s="18" t="n">
        <f aca="false">SUMPRODUCT(MIN($B$22:$M$22+N327:Y327))</f>
        <v>481.950382357786</v>
      </c>
      <c r="AO327" s="18" t="n">
        <f aca="false">SUMPRODUCT(MIN($B$22:$M$22+B327:M327+Z327:AK327))</f>
        <v>379.886873599688</v>
      </c>
      <c r="AP327" s="18" t="n">
        <f aca="false">SUMPRODUCT(MIN($B$23:$M$23+B327:M327+N327:Y327))</f>
        <v>429.486873599688</v>
      </c>
      <c r="AQ327" s="18" t="n">
        <f aca="false">SUMPRODUCT(MIN($B$23:$M$23+B327:M327+Z327:AK327))</f>
        <v>429.486873599688</v>
      </c>
      <c r="AR327" s="13" t="n">
        <f aca="false">IF(Y327&lt;0,1,0)</f>
        <v>0</v>
      </c>
    </row>
    <row r="328" customFormat="false" ht="15" hidden="false" customHeight="false" outlineLevel="0" collapsed="false">
      <c r="A328" s="13" t="n">
        <v>303</v>
      </c>
      <c r="B328" s="18" t="n">
        <f aca="false">Shock_sd*Draws!B307</f>
        <v>-89.8912587816004</v>
      </c>
      <c r="C328" s="18" t="n">
        <f aca="false">Persist_a*B328+Shock_sd*Draws!C307</f>
        <v>-34.593642706332</v>
      </c>
      <c r="D328" s="18" t="n">
        <f aca="false">Persist_a*C328+Shock_sd*Draws!D307</f>
        <v>-10.1198130627544</v>
      </c>
      <c r="E328" s="18" t="n">
        <f aca="false">Persist_a*D328+Shock_sd*Draws!E307</f>
        <v>-65.950733416343</v>
      </c>
      <c r="F328" s="18" t="n">
        <f aca="false">Persist_a*E328+Shock_sd*Draws!F307</f>
        <v>-60.933436658834</v>
      </c>
      <c r="G328" s="18" t="n">
        <f aca="false">Persist_a*F328+Shock_sd*Draws!G307</f>
        <v>-85.4284484550568</v>
      </c>
      <c r="H328" s="18" t="n">
        <f aca="false">Persist_a*G328+Shock_sd*Draws!H307</f>
        <v>-61.1307626854947</v>
      </c>
      <c r="I328" s="18" t="n">
        <f aca="false">Persist_a*H328+Shock_sd*Draws!I307</f>
        <v>-61.7996214833922</v>
      </c>
      <c r="J328" s="18" t="n">
        <f aca="false">Persist_a*I328+Shock_sd*Draws!J307</f>
        <v>-67.1678324927406</v>
      </c>
      <c r="K328" s="18" t="n">
        <f aca="false">Persist_a*J328+Shock_sd*Draws!K307</f>
        <v>-21.7643577430075</v>
      </c>
      <c r="L328" s="18" t="n">
        <f aca="false">Persist_a*K328+Shock_sd*Draws!L307</f>
        <v>19.2277707382113</v>
      </c>
      <c r="M328" s="18" t="n">
        <f aca="false">Persist_a*L328+Shock_sd*Draws!M307</f>
        <v>-33.2893657846924</v>
      </c>
      <c r="N328" s="18" t="n">
        <f aca="false">0-(Draws!N307+Draws!Z307)</f>
        <v>0</v>
      </c>
      <c r="O328" s="18" t="n">
        <f aca="false">N328-(Draws!O307+Draws!AA307)</f>
        <v>0</v>
      </c>
      <c r="P328" s="18" t="n">
        <f aca="false">O328-(Draws!P307+Draws!AB307)</f>
        <v>0</v>
      </c>
      <c r="Q328" s="18" t="n">
        <f aca="false">P328-(Draws!Q307+Draws!AC307)</f>
        <v>0</v>
      </c>
      <c r="R328" s="18" t="n">
        <f aca="false">Q328-(Draws!R307+Draws!AD307)</f>
        <v>0</v>
      </c>
      <c r="S328" s="18" t="n">
        <f aca="false">R328-(Draws!S307+Draws!AE307)</f>
        <v>0</v>
      </c>
      <c r="T328" s="18" t="n">
        <f aca="false">S328-(Draws!T307+Draws!AF307)</f>
        <v>0</v>
      </c>
      <c r="U328" s="18" t="n">
        <f aca="false">T328-(Draws!U307+Draws!AG307)</f>
        <v>0</v>
      </c>
      <c r="V328" s="18" t="n">
        <f aca="false">U328-(Draws!V307+Draws!AH307)</f>
        <v>0</v>
      </c>
      <c r="W328" s="18" t="n">
        <f aca="false">V328-(Draws!W307+Draws!AI307)</f>
        <v>0</v>
      </c>
      <c r="X328" s="18" t="n">
        <f aca="false">W328-(Draws!X307+Draws!AJ307)</f>
        <v>0</v>
      </c>
      <c r="Y328" s="18" t="n">
        <f aca="false">X328-(Draws!Y307+Draws!AK307)</f>
        <v>0</v>
      </c>
      <c r="Z328" s="18" t="n">
        <f aca="false">0-(MAX(Draws!N307-Line_cap,0)+MAX(Draws!Z307-Line_cap,0))</f>
        <v>0</v>
      </c>
      <c r="AA328" s="18" t="n">
        <f aca="false">Z328-(MAX(Draws!O307-Line_cap,0)+MAX(Draws!AA307-Line_cap,0))</f>
        <v>0</v>
      </c>
      <c r="AB328" s="18" t="n">
        <f aca="false">AA328-(MAX(Draws!P307-Line_cap,0)+MAX(Draws!AB307-Line_cap,0))</f>
        <v>0</v>
      </c>
      <c r="AC328" s="18" t="n">
        <f aca="false">AB328-(MAX(Draws!Q307-Line_cap,0)+MAX(Draws!AC307-Line_cap,0))</f>
        <v>0</v>
      </c>
      <c r="AD328" s="18" t="n">
        <f aca="false">AC328-(MAX(Draws!R307-Line_cap,0)+MAX(Draws!AD307-Line_cap,0))</f>
        <v>0</v>
      </c>
      <c r="AE328" s="18" t="n">
        <f aca="false">AD328-(MAX(Draws!S307-Line_cap,0)+MAX(Draws!AE307-Line_cap,0))</f>
        <v>0</v>
      </c>
      <c r="AF328" s="18" t="n">
        <f aca="false">AE328-(MAX(Draws!T307-Line_cap,0)+MAX(Draws!AF307-Line_cap,0))</f>
        <v>0</v>
      </c>
      <c r="AG328" s="18" t="n">
        <f aca="false">AF328-(MAX(Draws!U307-Line_cap,0)+MAX(Draws!AG307-Line_cap,0))</f>
        <v>0</v>
      </c>
      <c r="AH328" s="18" t="n">
        <f aca="false">AG328-(MAX(Draws!V307-Line_cap,0)+MAX(Draws!AH307-Line_cap,0))</f>
        <v>0</v>
      </c>
      <c r="AI328" s="18" t="n">
        <f aca="false">AH328-(MAX(Draws!W307-Line_cap,0)+MAX(Draws!AI307-Line_cap,0))</f>
        <v>0</v>
      </c>
      <c r="AJ328" s="18" t="n">
        <f aca="false">AI328-(MAX(Draws!X307-Line_cap,0)+MAX(Draws!AJ307-Line_cap,0))</f>
        <v>0</v>
      </c>
      <c r="AK328" s="18" t="n">
        <f aca="false">AJ328-(MAX(Draws!Y307-Line_cap,0)+MAX(Draws!AK307-Line_cap,0))</f>
        <v>0</v>
      </c>
      <c r="AL328" s="18" t="n">
        <f aca="false">SUMPRODUCT(MIN($B$22:$M$22+B328:M328+N328:Y328))</f>
        <v>397.779723183308</v>
      </c>
      <c r="AM328" s="18" t="n">
        <f aca="false">SUMPRODUCT(MIN($B$22:$M$22+B328:M328))</f>
        <v>397.779723183308</v>
      </c>
      <c r="AN328" s="18" t="n">
        <f aca="false">SUMPRODUCT(MIN($B$22:$M$22+N328:Y328))</f>
        <v>481.950382357786</v>
      </c>
      <c r="AO328" s="18" t="n">
        <f aca="false">SUMPRODUCT(MIN($B$22:$M$22+B328:M328+Z328:AK328))</f>
        <v>397.779723183308</v>
      </c>
      <c r="AP328" s="18" t="n">
        <f aca="false">SUMPRODUCT(MIN($B$23:$M$23+B328:M328+N328:Y328))</f>
        <v>445.545468684092</v>
      </c>
      <c r="AQ328" s="18" t="n">
        <f aca="false">SUMPRODUCT(MIN($B$23:$M$23+B328:M328+Z328:AK328))</f>
        <v>445.545468684092</v>
      </c>
      <c r="AR328" s="13" t="n">
        <f aca="false">IF(Y328&lt;0,1,0)</f>
        <v>0</v>
      </c>
    </row>
    <row r="329" customFormat="false" ht="15" hidden="false" customHeight="false" outlineLevel="0" collapsed="false">
      <c r="A329" s="13" t="n">
        <v>304</v>
      </c>
      <c r="B329" s="18" t="n">
        <f aca="false">Shock_sd*Draws!B308</f>
        <v>-64.0010428808732</v>
      </c>
      <c r="C329" s="18" t="n">
        <f aca="false">Persist_a*B329+Shock_sd*Draws!C308</f>
        <v>-96.1783858477519</v>
      </c>
      <c r="D329" s="18" t="n">
        <f aca="false">Persist_a*C329+Shock_sd*Draws!D308</f>
        <v>49.8548744141416</v>
      </c>
      <c r="E329" s="18" t="n">
        <f aca="false">Persist_a*D329+Shock_sd*Draws!E308</f>
        <v>58.5995646665489</v>
      </c>
      <c r="F329" s="18" t="n">
        <f aca="false">Persist_a*E329+Shock_sd*Draws!F308</f>
        <v>-24.7121803284307</v>
      </c>
      <c r="G329" s="18" t="n">
        <f aca="false">Persist_a*F329+Shock_sd*Draws!G308</f>
        <v>9.51561357332049</v>
      </c>
      <c r="H329" s="18" t="n">
        <f aca="false">Persist_a*G329+Shock_sd*Draws!H308</f>
        <v>-14.5512336335926</v>
      </c>
      <c r="I329" s="18" t="n">
        <f aca="false">Persist_a*H329+Shock_sd*Draws!I308</f>
        <v>-20.9749953974342</v>
      </c>
      <c r="J329" s="18" t="n">
        <f aca="false">Persist_a*I329+Shock_sd*Draws!J308</f>
        <v>3.1855210905474</v>
      </c>
      <c r="K329" s="18" t="n">
        <f aca="false">Persist_a*J329+Shock_sd*Draws!K308</f>
        <v>-24.0437812052146</v>
      </c>
      <c r="L329" s="18" t="n">
        <f aca="false">Persist_a*K329+Shock_sd*Draws!L308</f>
        <v>-66.974129306826</v>
      </c>
      <c r="M329" s="18" t="n">
        <f aca="false">Persist_a*L329+Shock_sd*Draws!M308</f>
        <v>-106.266479270797</v>
      </c>
      <c r="N329" s="18" t="n">
        <f aca="false">0-(Draws!N308+Draws!Z308)</f>
        <v>0</v>
      </c>
      <c r="O329" s="18" t="n">
        <f aca="false">N329-(Draws!O308+Draws!AA308)</f>
        <v>0</v>
      </c>
      <c r="P329" s="18" t="n">
        <f aca="false">O329-(Draws!P308+Draws!AB308)</f>
        <v>0</v>
      </c>
      <c r="Q329" s="18" t="n">
        <f aca="false">P329-(Draws!Q308+Draws!AC308)</f>
        <v>-104.358168822501</v>
      </c>
      <c r="R329" s="18" t="n">
        <f aca="false">Q329-(Draws!R308+Draws!AD308)</f>
        <v>-104.358168822501</v>
      </c>
      <c r="S329" s="18" t="n">
        <f aca="false">R329-(Draws!S308+Draws!AE308)</f>
        <v>-104.358168822501</v>
      </c>
      <c r="T329" s="18" t="n">
        <f aca="false">S329-(Draws!T308+Draws!AF308)</f>
        <v>-104.358168822501</v>
      </c>
      <c r="U329" s="18" t="n">
        <f aca="false">T329-(Draws!U308+Draws!AG308)</f>
        <v>-104.358168822501</v>
      </c>
      <c r="V329" s="18" t="n">
        <f aca="false">U329-(Draws!V308+Draws!AH308)</f>
        <v>-104.358168822501</v>
      </c>
      <c r="W329" s="18" t="n">
        <f aca="false">V329-(Draws!W308+Draws!AI308)</f>
        <v>-104.358168822501</v>
      </c>
      <c r="X329" s="18" t="n">
        <f aca="false">W329-(Draws!X308+Draws!AJ308)</f>
        <v>-104.358168822501</v>
      </c>
      <c r="Y329" s="18" t="n">
        <f aca="false">X329-(Draws!Y308+Draws!AK308)</f>
        <v>-104.358168822501</v>
      </c>
      <c r="Z329" s="18" t="n">
        <f aca="false">0-(MAX(Draws!N308-Line_cap,0)+MAX(Draws!Z308-Line_cap,0))</f>
        <v>0</v>
      </c>
      <c r="AA329" s="18" t="n">
        <f aca="false">Z329-(MAX(Draws!O308-Line_cap,0)+MAX(Draws!AA308-Line_cap,0))</f>
        <v>0</v>
      </c>
      <c r="AB329" s="18" t="n">
        <f aca="false">AA329-(MAX(Draws!P308-Line_cap,0)+MAX(Draws!AB308-Line_cap,0))</f>
        <v>0</v>
      </c>
      <c r="AC329" s="18" t="n">
        <f aca="false">AB329-(MAX(Draws!Q308-Line_cap,0)+MAX(Draws!AC308-Line_cap,0))</f>
        <v>-4.3581688225005</v>
      </c>
      <c r="AD329" s="18" t="n">
        <f aca="false">AC329-(MAX(Draws!R308-Line_cap,0)+MAX(Draws!AD308-Line_cap,0))</f>
        <v>-4.3581688225005</v>
      </c>
      <c r="AE329" s="18" t="n">
        <f aca="false">AD329-(MAX(Draws!S308-Line_cap,0)+MAX(Draws!AE308-Line_cap,0))</f>
        <v>-4.3581688225005</v>
      </c>
      <c r="AF329" s="18" t="n">
        <f aca="false">AE329-(MAX(Draws!T308-Line_cap,0)+MAX(Draws!AF308-Line_cap,0))</f>
        <v>-4.3581688225005</v>
      </c>
      <c r="AG329" s="18" t="n">
        <f aca="false">AF329-(MAX(Draws!U308-Line_cap,0)+MAX(Draws!AG308-Line_cap,0))</f>
        <v>-4.3581688225005</v>
      </c>
      <c r="AH329" s="18" t="n">
        <f aca="false">AG329-(MAX(Draws!V308-Line_cap,0)+MAX(Draws!AH308-Line_cap,0))</f>
        <v>-4.3581688225005</v>
      </c>
      <c r="AI329" s="18" t="n">
        <f aca="false">AH329-(MAX(Draws!W308-Line_cap,0)+MAX(Draws!AI308-Line_cap,0))</f>
        <v>-4.3581688225005</v>
      </c>
      <c r="AJ329" s="18" t="n">
        <f aca="false">AI329-(MAX(Draws!X308-Line_cap,0)+MAX(Draws!AJ308-Line_cap,0))</f>
        <v>-4.3581688225005</v>
      </c>
      <c r="AK329" s="18" t="n">
        <f aca="false">AJ329-(MAX(Draws!Y308-Line_cap,0)+MAX(Draws!AK308-Line_cap,0))</f>
        <v>-4.3581688225005</v>
      </c>
      <c r="AL329" s="18" t="n">
        <f aca="false">SUMPRODUCT(MIN($B$22:$M$22+B329:M329+N329:Y329))</f>
        <v>299.799399583663</v>
      </c>
      <c r="AM329" s="18" t="n">
        <f aca="false">SUMPRODUCT(MIN($B$22:$M$22+B329:M329))</f>
        <v>404.157568406163</v>
      </c>
      <c r="AN329" s="18" t="n">
        <f aca="false">SUMPRODUCT(MIN($B$22:$M$22+N329:Y329))</f>
        <v>377.592213535285</v>
      </c>
      <c r="AO329" s="18" t="n">
        <f aca="false">SUMPRODUCT(MIN($B$22:$M$22+B329:M329+Z329:AK329))</f>
        <v>399.799399583663</v>
      </c>
      <c r="AP329" s="18" t="n">
        <f aca="false">SUMPRODUCT(MIN($B$23:$M$23+B329:M329+N329:Y329))</f>
        <v>344.925280666283</v>
      </c>
      <c r="AQ329" s="18" t="n">
        <f aca="false">SUMPRODUCT(MIN($B$23:$M$23+B329:M329+Z329:AK329))</f>
        <v>444.925280666283</v>
      </c>
      <c r="AR329" s="13" t="n">
        <f aca="false">IF(Y329&lt;0,1,0)</f>
        <v>1</v>
      </c>
    </row>
    <row r="330" customFormat="false" ht="15" hidden="false" customHeight="false" outlineLevel="0" collapsed="false">
      <c r="A330" s="13" t="n">
        <v>305</v>
      </c>
      <c r="B330" s="18" t="n">
        <f aca="false">Shock_sd*Draws!B309</f>
        <v>-26.1713347458201</v>
      </c>
      <c r="C330" s="18" t="n">
        <f aca="false">Persist_a*B330+Shock_sd*Draws!C309</f>
        <v>-38.2181197592307</v>
      </c>
      <c r="D330" s="18" t="n">
        <f aca="false">Persist_a*C330+Shock_sd*Draws!D309</f>
        <v>-37.5072290105193</v>
      </c>
      <c r="E330" s="18" t="n">
        <f aca="false">Persist_a*D330+Shock_sd*Draws!E309</f>
        <v>-90.2698381196414</v>
      </c>
      <c r="F330" s="18" t="n">
        <f aca="false">Persist_a*E330+Shock_sd*Draws!F309</f>
        <v>51.0133164142666</v>
      </c>
      <c r="G330" s="18" t="n">
        <f aca="false">Persist_a*F330+Shock_sd*Draws!G309</f>
        <v>90.6329767711804</v>
      </c>
      <c r="H330" s="18" t="n">
        <f aca="false">Persist_a*G330+Shock_sd*Draws!H309</f>
        <v>91.9118741020025</v>
      </c>
      <c r="I330" s="18" t="n">
        <f aca="false">Persist_a*H330+Shock_sd*Draws!I309</f>
        <v>124.117184955871</v>
      </c>
      <c r="J330" s="18" t="n">
        <f aca="false">Persist_a*I330+Shock_sd*Draws!J309</f>
        <v>159.256751145014</v>
      </c>
      <c r="K330" s="18" t="n">
        <f aca="false">Persist_a*J330+Shock_sd*Draws!K309</f>
        <v>-8.34474944624397</v>
      </c>
      <c r="L330" s="18" t="n">
        <f aca="false">Persist_a*K330+Shock_sd*Draws!L309</f>
        <v>3.04180836844647</v>
      </c>
      <c r="M330" s="18" t="n">
        <f aca="false">Persist_a*L330+Shock_sd*Draws!M309</f>
        <v>44.5292772346116</v>
      </c>
      <c r="N330" s="18" t="n">
        <f aca="false">0-(Draws!N309+Draws!Z309)</f>
        <v>0</v>
      </c>
      <c r="O330" s="18" t="n">
        <f aca="false">N330-(Draws!O309+Draws!AA309)</f>
        <v>0</v>
      </c>
      <c r="P330" s="18" t="n">
        <f aca="false">O330-(Draws!P309+Draws!AB309)</f>
        <v>0</v>
      </c>
      <c r="Q330" s="18" t="n">
        <f aca="false">P330-(Draws!Q309+Draws!AC309)</f>
        <v>0</v>
      </c>
      <c r="R330" s="18" t="n">
        <f aca="false">Q330-(Draws!R309+Draws!AD309)</f>
        <v>0</v>
      </c>
      <c r="S330" s="18" t="n">
        <f aca="false">R330-(Draws!S309+Draws!AE309)</f>
        <v>0</v>
      </c>
      <c r="T330" s="18" t="n">
        <f aca="false">S330-(Draws!T309+Draws!AF309)</f>
        <v>0</v>
      </c>
      <c r="U330" s="18" t="n">
        <f aca="false">T330-(Draws!U309+Draws!AG309)</f>
        <v>0</v>
      </c>
      <c r="V330" s="18" t="n">
        <f aca="false">U330-(Draws!V309+Draws!AH309)</f>
        <v>0</v>
      </c>
      <c r="W330" s="18" t="n">
        <f aca="false">V330-(Draws!W309+Draws!AI309)</f>
        <v>0</v>
      </c>
      <c r="X330" s="18" t="n">
        <f aca="false">W330-(Draws!X309+Draws!AJ309)</f>
        <v>0</v>
      </c>
      <c r="Y330" s="18" t="n">
        <f aca="false">X330-(Draws!Y309+Draws!AK309)</f>
        <v>0</v>
      </c>
      <c r="Z330" s="18" t="n">
        <f aca="false">0-(MAX(Draws!N309-Line_cap,0)+MAX(Draws!Z309-Line_cap,0))</f>
        <v>0</v>
      </c>
      <c r="AA330" s="18" t="n">
        <f aca="false">Z330-(MAX(Draws!O309-Line_cap,0)+MAX(Draws!AA309-Line_cap,0))</f>
        <v>0</v>
      </c>
      <c r="AB330" s="18" t="n">
        <f aca="false">AA330-(MAX(Draws!P309-Line_cap,0)+MAX(Draws!AB309-Line_cap,0))</f>
        <v>0</v>
      </c>
      <c r="AC330" s="18" t="n">
        <f aca="false">AB330-(MAX(Draws!Q309-Line_cap,0)+MAX(Draws!AC309-Line_cap,0))</f>
        <v>0</v>
      </c>
      <c r="AD330" s="18" t="n">
        <f aca="false">AC330-(MAX(Draws!R309-Line_cap,0)+MAX(Draws!AD309-Line_cap,0))</f>
        <v>0</v>
      </c>
      <c r="AE330" s="18" t="n">
        <f aca="false">AD330-(MAX(Draws!S309-Line_cap,0)+MAX(Draws!AE309-Line_cap,0))</f>
        <v>0</v>
      </c>
      <c r="AF330" s="18" t="n">
        <f aca="false">AE330-(MAX(Draws!T309-Line_cap,0)+MAX(Draws!AF309-Line_cap,0))</f>
        <v>0</v>
      </c>
      <c r="AG330" s="18" t="n">
        <f aca="false">AF330-(MAX(Draws!U309-Line_cap,0)+MAX(Draws!AG309-Line_cap,0))</f>
        <v>0</v>
      </c>
      <c r="AH330" s="18" t="n">
        <f aca="false">AG330-(MAX(Draws!V309-Line_cap,0)+MAX(Draws!AH309-Line_cap,0))</f>
        <v>0</v>
      </c>
      <c r="AI330" s="18" t="n">
        <f aca="false">AH330-(MAX(Draws!W309-Line_cap,0)+MAX(Draws!AI309-Line_cap,0))</f>
        <v>0</v>
      </c>
      <c r="AJ330" s="18" t="n">
        <f aca="false">AI330-(MAX(Draws!X309-Line_cap,0)+MAX(Draws!AJ309-Line_cap,0))</f>
        <v>0</v>
      </c>
      <c r="AK330" s="18" t="n">
        <f aca="false">AJ330-(MAX(Draws!Y309-Line_cap,0)+MAX(Draws!AK309-Line_cap,0))</f>
        <v>0</v>
      </c>
      <c r="AL330" s="18" t="n">
        <f aca="false">SUMPRODUCT(MIN($B$22:$M$22+B330:M330+N330:Y330))</f>
        <v>408.592361708515</v>
      </c>
      <c r="AM330" s="18" t="n">
        <f aca="false">SUMPRODUCT(MIN($B$22:$M$22+B330:M330))</f>
        <v>408.592361708515</v>
      </c>
      <c r="AN330" s="18" t="n">
        <f aca="false">SUMPRODUCT(MIN($B$22:$M$22+N330:Y330))</f>
        <v>481.950382357786</v>
      </c>
      <c r="AO330" s="18" t="n">
        <f aca="false">SUMPRODUCT(MIN($B$22:$M$22+B330:M330+Z330:AK330))</f>
        <v>408.592361708515</v>
      </c>
      <c r="AP330" s="18" t="n">
        <f aca="false">SUMPRODUCT(MIN($B$23:$M$23+B330:M330+N330:Y330))</f>
        <v>449.480649221878</v>
      </c>
      <c r="AQ330" s="18" t="n">
        <f aca="false">SUMPRODUCT(MIN($B$23:$M$23+B330:M330+Z330:AK330))</f>
        <v>449.480649221878</v>
      </c>
      <c r="AR330" s="13" t="n">
        <f aca="false">IF(Y330&lt;0,1,0)</f>
        <v>0</v>
      </c>
    </row>
    <row r="331" customFormat="false" ht="15" hidden="false" customHeight="false" outlineLevel="0" collapsed="false">
      <c r="A331" s="13" t="n">
        <v>306</v>
      </c>
      <c r="B331" s="18" t="n">
        <f aca="false">Shock_sd*Draws!B310</f>
        <v>38.3107068829979</v>
      </c>
      <c r="C331" s="18" t="n">
        <f aca="false">Persist_a*B331+Shock_sd*Draws!C310</f>
        <v>-38.1643155774377</v>
      </c>
      <c r="D331" s="18" t="n">
        <f aca="false">Persist_a*C331+Shock_sd*Draws!D310</f>
        <v>-60.8686225001831</v>
      </c>
      <c r="E331" s="18" t="n">
        <f aca="false">Persist_a*D331+Shock_sd*Draws!E310</f>
        <v>42.0409367210297</v>
      </c>
      <c r="F331" s="18" t="n">
        <f aca="false">Persist_a*E331+Shock_sd*Draws!F310</f>
        <v>31.8377007571697</v>
      </c>
      <c r="G331" s="18" t="n">
        <f aca="false">Persist_a*F331+Shock_sd*Draws!G310</f>
        <v>75.1515571032799</v>
      </c>
      <c r="H331" s="18" t="n">
        <f aca="false">Persist_a*G331+Shock_sd*Draws!H310</f>
        <v>46.3300084069861</v>
      </c>
      <c r="I331" s="18" t="n">
        <f aca="false">Persist_a*H331+Shock_sd*Draws!I310</f>
        <v>69.6533075581137</v>
      </c>
      <c r="J331" s="18" t="n">
        <f aca="false">Persist_a*I331+Shock_sd*Draws!J310</f>
        <v>68.2761747049115</v>
      </c>
      <c r="K331" s="18" t="n">
        <f aca="false">Persist_a*J331+Shock_sd*Draws!K310</f>
        <v>104.804830497211</v>
      </c>
      <c r="L331" s="18" t="n">
        <f aca="false">Persist_a*K331+Shock_sd*Draws!L310</f>
        <v>26.6709849013502</v>
      </c>
      <c r="M331" s="18" t="n">
        <f aca="false">Persist_a*L331+Shock_sd*Draws!M310</f>
        <v>-42.7041692476556</v>
      </c>
      <c r="N331" s="18" t="n">
        <f aca="false">0-(Draws!N310+Draws!Z310)</f>
        <v>0</v>
      </c>
      <c r="O331" s="18" t="n">
        <f aca="false">N331-(Draws!O310+Draws!AA310)</f>
        <v>0</v>
      </c>
      <c r="P331" s="18" t="n">
        <f aca="false">O331-(Draws!P310+Draws!AB310)</f>
        <v>0</v>
      </c>
      <c r="Q331" s="18" t="n">
        <f aca="false">P331-(Draws!Q310+Draws!AC310)</f>
        <v>0</v>
      </c>
      <c r="R331" s="18" t="n">
        <f aca="false">Q331-(Draws!R310+Draws!AD310)</f>
        <v>0</v>
      </c>
      <c r="S331" s="18" t="n">
        <f aca="false">R331-(Draws!S310+Draws!AE310)</f>
        <v>0</v>
      </c>
      <c r="T331" s="18" t="n">
        <f aca="false">S331-(Draws!T310+Draws!AF310)</f>
        <v>0</v>
      </c>
      <c r="U331" s="18" t="n">
        <f aca="false">T331-(Draws!U310+Draws!AG310)</f>
        <v>0</v>
      </c>
      <c r="V331" s="18" t="n">
        <f aca="false">U331-(Draws!V310+Draws!AH310)</f>
        <v>0</v>
      </c>
      <c r="W331" s="18" t="n">
        <f aca="false">V331-(Draws!W310+Draws!AI310)</f>
        <v>0</v>
      </c>
      <c r="X331" s="18" t="n">
        <f aca="false">W331-(Draws!X310+Draws!AJ310)</f>
        <v>0</v>
      </c>
      <c r="Y331" s="18" t="n">
        <f aca="false">X331-(Draws!Y310+Draws!AK310)</f>
        <v>0</v>
      </c>
      <c r="Z331" s="18" t="n">
        <f aca="false">0-(MAX(Draws!N310-Line_cap,0)+MAX(Draws!Z310-Line_cap,0))</f>
        <v>0</v>
      </c>
      <c r="AA331" s="18" t="n">
        <f aca="false">Z331-(MAX(Draws!O310-Line_cap,0)+MAX(Draws!AA310-Line_cap,0))</f>
        <v>0</v>
      </c>
      <c r="AB331" s="18" t="n">
        <f aca="false">AA331-(MAX(Draws!P310-Line_cap,0)+MAX(Draws!AB310-Line_cap,0))</f>
        <v>0</v>
      </c>
      <c r="AC331" s="18" t="n">
        <f aca="false">AB331-(MAX(Draws!Q310-Line_cap,0)+MAX(Draws!AC310-Line_cap,0))</f>
        <v>0</v>
      </c>
      <c r="AD331" s="18" t="n">
        <f aca="false">AC331-(MAX(Draws!R310-Line_cap,0)+MAX(Draws!AD310-Line_cap,0))</f>
        <v>0</v>
      </c>
      <c r="AE331" s="18" t="n">
        <f aca="false">AD331-(MAX(Draws!S310-Line_cap,0)+MAX(Draws!AE310-Line_cap,0))</f>
        <v>0</v>
      </c>
      <c r="AF331" s="18" t="n">
        <f aca="false">AE331-(MAX(Draws!T310-Line_cap,0)+MAX(Draws!AF310-Line_cap,0))</f>
        <v>0</v>
      </c>
      <c r="AG331" s="18" t="n">
        <f aca="false">AF331-(MAX(Draws!U310-Line_cap,0)+MAX(Draws!AG310-Line_cap,0))</f>
        <v>0</v>
      </c>
      <c r="AH331" s="18" t="n">
        <f aca="false">AG331-(MAX(Draws!V310-Line_cap,0)+MAX(Draws!AH310-Line_cap,0))</f>
        <v>0</v>
      </c>
      <c r="AI331" s="18" t="n">
        <f aca="false">AH331-(MAX(Draws!W310-Line_cap,0)+MAX(Draws!AI310-Line_cap,0))</f>
        <v>0</v>
      </c>
      <c r="AJ331" s="18" t="n">
        <f aca="false">AI331-(MAX(Draws!X310-Line_cap,0)+MAX(Draws!AJ310-Line_cap,0))</f>
        <v>0</v>
      </c>
      <c r="AK331" s="18" t="n">
        <f aca="false">AJ331-(MAX(Draws!Y310-Line_cap,0)+MAX(Draws!AK310-Line_cap,0))</f>
        <v>0</v>
      </c>
      <c r="AL331" s="18" t="n">
        <f aca="false">SUMPRODUCT(MIN($B$22:$M$22+B331:M331+N331:Y331))</f>
        <v>454.685564161958</v>
      </c>
      <c r="AM331" s="18" t="n">
        <f aca="false">SUMPRODUCT(MIN($B$22:$M$22+B331:M331))</f>
        <v>454.685564161958</v>
      </c>
      <c r="AN331" s="18" t="n">
        <f aca="false">SUMPRODUCT(MIN($B$22:$M$22+N331:Y331))</f>
        <v>481.950382357786</v>
      </c>
      <c r="AO331" s="18" t="n">
        <f aca="false">SUMPRODUCT(MIN($B$22:$M$22+B331:M331+Z331:AK331))</f>
        <v>454.685564161958</v>
      </c>
      <c r="AP331" s="18" t="n">
        <f aca="false">SUMPRODUCT(MIN($B$23:$M$23+B331:M331+N331:Y331))</f>
        <v>489.434938970197</v>
      </c>
      <c r="AQ331" s="18" t="n">
        <f aca="false">SUMPRODUCT(MIN($B$23:$M$23+B331:M331+Z331:AK331))</f>
        <v>489.434938970197</v>
      </c>
      <c r="AR331" s="13" t="n">
        <f aca="false">IF(Y331&lt;0,1,0)</f>
        <v>0</v>
      </c>
    </row>
    <row r="332" customFormat="false" ht="15" hidden="false" customHeight="false" outlineLevel="0" collapsed="false">
      <c r="A332" s="13" t="n">
        <v>307</v>
      </c>
      <c r="B332" s="18" t="n">
        <f aca="false">Shock_sd*Draws!B311</f>
        <v>-78.4740077246157</v>
      </c>
      <c r="C332" s="18" t="n">
        <f aca="false">Persist_a*B332+Shock_sd*Draws!C311</f>
        <v>-5.92859947021277</v>
      </c>
      <c r="D332" s="18" t="n">
        <f aca="false">Persist_a*C332+Shock_sd*Draws!D311</f>
        <v>24.6225841277218</v>
      </c>
      <c r="E332" s="18" t="n">
        <f aca="false">Persist_a*D332+Shock_sd*Draws!E311</f>
        <v>53.6120794340874</v>
      </c>
      <c r="F332" s="18" t="n">
        <f aca="false">Persist_a*E332+Shock_sd*Draws!F311</f>
        <v>-23.1486761582799</v>
      </c>
      <c r="G332" s="18" t="n">
        <f aca="false">Persist_a*F332+Shock_sd*Draws!G311</f>
        <v>2.39305434993251</v>
      </c>
      <c r="H332" s="18" t="n">
        <f aca="false">Persist_a*G332+Shock_sd*Draws!H311</f>
        <v>-4.61425009848531</v>
      </c>
      <c r="I332" s="18" t="n">
        <f aca="false">Persist_a*H332+Shock_sd*Draws!I311</f>
        <v>87.2309626252547</v>
      </c>
      <c r="J332" s="18" t="n">
        <f aca="false">Persist_a*I332+Shock_sd*Draws!J311</f>
        <v>89.4600733105747</v>
      </c>
      <c r="K332" s="18" t="n">
        <f aca="false">Persist_a*J332+Shock_sd*Draws!K311</f>
        <v>90.1177707915873</v>
      </c>
      <c r="L332" s="18" t="n">
        <f aca="false">Persist_a*K332+Shock_sd*Draws!L311</f>
        <v>5.31716540392213</v>
      </c>
      <c r="M332" s="18" t="n">
        <f aca="false">Persist_a*L332+Shock_sd*Draws!M311</f>
        <v>21.5984808406458</v>
      </c>
      <c r="N332" s="18" t="n">
        <f aca="false">0-(Draws!N311+Draws!Z311)</f>
        <v>0</v>
      </c>
      <c r="O332" s="18" t="n">
        <f aca="false">N332-(Draws!O311+Draws!AA311)</f>
        <v>0</v>
      </c>
      <c r="P332" s="18" t="n">
        <f aca="false">O332-(Draws!P311+Draws!AB311)</f>
        <v>0</v>
      </c>
      <c r="Q332" s="18" t="n">
        <f aca="false">P332-(Draws!Q311+Draws!AC311)</f>
        <v>0</v>
      </c>
      <c r="R332" s="18" t="n">
        <f aca="false">Q332-(Draws!R311+Draws!AD311)</f>
        <v>0</v>
      </c>
      <c r="S332" s="18" t="n">
        <f aca="false">R332-(Draws!S311+Draws!AE311)</f>
        <v>0</v>
      </c>
      <c r="T332" s="18" t="n">
        <f aca="false">S332-(Draws!T311+Draws!AF311)</f>
        <v>0</v>
      </c>
      <c r="U332" s="18" t="n">
        <f aca="false">T332-(Draws!U311+Draws!AG311)</f>
        <v>0</v>
      </c>
      <c r="V332" s="18" t="n">
        <f aca="false">U332-(Draws!V311+Draws!AH311)</f>
        <v>0</v>
      </c>
      <c r="W332" s="18" t="n">
        <f aca="false">V332-(Draws!W311+Draws!AI311)</f>
        <v>0</v>
      </c>
      <c r="X332" s="18" t="n">
        <f aca="false">W332-(Draws!X311+Draws!AJ311)</f>
        <v>0</v>
      </c>
      <c r="Y332" s="18" t="n">
        <f aca="false">X332-(Draws!Y311+Draws!AK311)</f>
        <v>0</v>
      </c>
      <c r="Z332" s="18" t="n">
        <f aca="false">0-(MAX(Draws!N311-Line_cap,0)+MAX(Draws!Z311-Line_cap,0))</f>
        <v>0</v>
      </c>
      <c r="AA332" s="18" t="n">
        <f aca="false">Z332-(MAX(Draws!O311-Line_cap,0)+MAX(Draws!AA311-Line_cap,0))</f>
        <v>0</v>
      </c>
      <c r="AB332" s="18" t="n">
        <f aca="false">AA332-(MAX(Draws!P311-Line_cap,0)+MAX(Draws!AB311-Line_cap,0))</f>
        <v>0</v>
      </c>
      <c r="AC332" s="18" t="n">
        <f aca="false">AB332-(MAX(Draws!Q311-Line_cap,0)+MAX(Draws!AC311-Line_cap,0))</f>
        <v>0</v>
      </c>
      <c r="AD332" s="18" t="n">
        <f aca="false">AC332-(MAX(Draws!R311-Line_cap,0)+MAX(Draws!AD311-Line_cap,0))</f>
        <v>0</v>
      </c>
      <c r="AE332" s="18" t="n">
        <f aca="false">AD332-(MAX(Draws!S311-Line_cap,0)+MAX(Draws!AE311-Line_cap,0))</f>
        <v>0</v>
      </c>
      <c r="AF332" s="18" t="n">
        <f aca="false">AE332-(MAX(Draws!T311-Line_cap,0)+MAX(Draws!AF311-Line_cap,0))</f>
        <v>0</v>
      </c>
      <c r="AG332" s="18" t="n">
        <f aca="false">AF332-(MAX(Draws!U311-Line_cap,0)+MAX(Draws!AG311-Line_cap,0))</f>
        <v>0</v>
      </c>
      <c r="AH332" s="18" t="n">
        <f aca="false">AG332-(MAX(Draws!V311-Line_cap,0)+MAX(Draws!AH311-Line_cap,0))</f>
        <v>0</v>
      </c>
      <c r="AI332" s="18" t="n">
        <f aca="false">AH332-(MAX(Draws!W311-Line_cap,0)+MAX(Draws!AI311-Line_cap,0))</f>
        <v>0</v>
      </c>
      <c r="AJ332" s="18" t="n">
        <f aca="false">AI332-(MAX(Draws!X311-Line_cap,0)+MAX(Draws!AJ311-Line_cap,0))</f>
        <v>0</v>
      </c>
      <c r="AK332" s="18" t="n">
        <f aca="false">AJ332-(MAX(Draws!Y311-Line_cap,0)+MAX(Draws!AK311-Line_cap,0))</f>
        <v>0</v>
      </c>
      <c r="AL332" s="18" t="n">
        <f aca="false">SUMPRODUCT(MIN($B$22:$M$22+B332:M332+N332:Y332))</f>
        <v>465.34850498941</v>
      </c>
      <c r="AM332" s="18" t="n">
        <f aca="false">SUMPRODUCT(MIN($B$22:$M$22+B332:M332))</f>
        <v>465.34850498941</v>
      </c>
      <c r="AN332" s="18" t="n">
        <f aca="false">SUMPRODUCT(MIN($B$22:$M$22+N332:Y332))</f>
        <v>481.950382357786</v>
      </c>
      <c r="AO332" s="18" t="n">
        <f aca="false">SUMPRODUCT(MIN($B$22:$M$22+B332:M332+Z332:AK332))</f>
        <v>465.34850498941</v>
      </c>
      <c r="AP332" s="18" t="n">
        <f aca="false">SUMPRODUCT(MIN($B$23:$M$23+B332:M332+N332:Y332))</f>
        <v>510.453238842574</v>
      </c>
      <c r="AQ332" s="18" t="n">
        <f aca="false">SUMPRODUCT(MIN($B$23:$M$23+B332:M332+Z332:AK332))</f>
        <v>510.453238842574</v>
      </c>
      <c r="AR332" s="13" t="n">
        <f aca="false">IF(Y332&lt;0,1,0)</f>
        <v>0</v>
      </c>
    </row>
    <row r="333" customFormat="false" ht="15" hidden="false" customHeight="false" outlineLevel="0" collapsed="false">
      <c r="A333" s="13" t="n">
        <v>308</v>
      </c>
      <c r="B333" s="18" t="n">
        <f aca="false">Shock_sd*Draws!B312</f>
        <v>-33.3063610658485</v>
      </c>
      <c r="C333" s="18" t="n">
        <f aca="false">Persist_a*B333+Shock_sd*Draws!C312</f>
        <v>-85.9895749322053</v>
      </c>
      <c r="D333" s="18" t="n">
        <f aca="false">Persist_a*C333+Shock_sd*Draws!D312</f>
        <v>-34.2836968968026</v>
      </c>
      <c r="E333" s="18" t="n">
        <f aca="false">Persist_a*D333+Shock_sd*Draws!E312</f>
        <v>16.11611578484</v>
      </c>
      <c r="F333" s="18" t="n">
        <f aca="false">Persist_a*E333+Shock_sd*Draws!F312</f>
        <v>69.7198616617668</v>
      </c>
      <c r="G333" s="18" t="n">
        <f aca="false">Persist_a*F333+Shock_sd*Draws!G312</f>
        <v>39.0957056013754</v>
      </c>
      <c r="H333" s="18" t="n">
        <f aca="false">Persist_a*G333+Shock_sd*Draws!H312</f>
        <v>61.1974915436841</v>
      </c>
      <c r="I333" s="18" t="n">
        <f aca="false">Persist_a*H333+Shock_sd*Draws!I312</f>
        <v>43.9695628500791</v>
      </c>
      <c r="J333" s="18" t="n">
        <f aca="false">Persist_a*I333+Shock_sd*Draws!J312</f>
        <v>51.6557907405461</v>
      </c>
      <c r="K333" s="18" t="n">
        <f aca="false">Persist_a*J333+Shock_sd*Draws!K312</f>
        <v>-17.1941796286392</v>
      </c>
      <c r="L333" s="18" t="n">
        <f aca="false">Persist_a*K333+Shock_sd*Draws!L312</f>
        <v>5.60880023373781</v>
      </c>
      <c r="M333" s="18" t="n">
        <f aca="false">Persist_a*L333+Shock_sd*Draws!M312</f>
        <v>-62.4227627353548</v>
      </c>
      <c r="N333" s="18" t="n">
        <f aca="false">0-(Draws!N312+Draws!Z312)</f>
        <v>0</v>
      </c>
      <c r="O333" s="18" t="n">
        <f aca="false">N333-(Draws!O312+Draws!AA312)</f>
        <v>0</v>
      </c>
      <c r="P333" s="18" t="n">
        <f aca="false">O333-(Draws!P312+Draws!AB312)</f>
        <v>0</v>
      </c>
      <c r="Q333" s="18" t="n">
        <f aca="false">P333-(Draws!Q312+Draws!AC312)</f>
        <v>-62.8520846750518</v>
      </c>
      <c r="R333" s="18" t="n">
        <f aca="false">Q333-(Draws!R312+Draws!AD312)</f>
        <v>-62.8520846750518</v>
      </c>
      <c r="S333" s="18" t="n">
        <f aca="false">R333-(Draws!S312+Draws!AE312)</f>
        <v>-62.8520846750518</v>
      </c>
      <c r="T333" s="18" t="n">
        <f aca="false">S333-(Draws!T312+Draws!AF312)</f>
        <v>-62.8520846750518</v>
      </c>
      <c r="U333" s="18" t="n">
        <f aca="false">T333-(Draws!U312+Draws!AG312)</f>
        <v>-62.8520846750518</v>
      </c>
      <c r="V333" s="18" t="n">
        <f aca="false">U333-(Draws!V312+Draws!AH312)</f>
        <v>-62.8520846750518</v>
      </c>
      <c r="W333" s="18" t="n">
        <f aca="false">V333-(Draws!W312+Draws!AI312)</f>
        <v>-62.8520846750518</v>
      </c>
      <c r="X333" s="18" t="n">
        <f aca="false">W333-(Draws!X312+Draws!AJ312)</f>
        <v>-62.8520846750518</v>
      </c>
      <c r="Y333" s="18" t="n">
        <f aca="false">X333-(Draws!Y312+Draws!AK312)</f>
        <v>-62.8520846750518</v>
      </c>
      <c r="Z333" s="18" t="n">
        <f aca="false">0-(MAX(Draws!N312-Line_cap,0)+MAX(Draws!Z312-Line_cap,0))</f>
        <v>0</v>
      </c>
      <c r="AA333" s="18" t="n">
        <f aca="false">Z333-(MAX(Draws!O312-Line_cap,0)+MAX(Draws!AA312-Line_cap,0))</f>
        <v>0</v>
      </c>
      <c r="AB333" s="18" t="n">
        <f aca="false">AA333-(MAX(Draws!P312-Line_cap,0)+MAX(Draws!AB312-Line_cap,0))</f>
        <v>0</v>
      </c>
      <c r="AC333" s="18" t="n">
        <f aca="false">AB333-(MAX(Draws!Q312-Line_cap,0)+MAX(Draws!AC312-Line_cap,0))</f>
        <v>0</v>
      </c>
      <c r="AD333" s="18" t="n">
        <f aca="false">AC333-(MAX(Draws!R312-Line_cap,0)+MAX(Draws!AD312-Line_cap,0))</f>
        <v>0</v>
      </c>
      <c r="AE333" s="18" t="n">
        <f aca="false">AD333-(MAX(Draws!S312-Line_cap,0)+MAX(Draws!AE312-Line_cap,0))</f>
        <v>0</v>
      </c>
      <c r="AF333" s="18" t="n">
        <f aca="false">AE333-(MAX(Draws!T312-Line_cap,0)+MAX(Draws!AF312-Line_cap,0))</f>
        <v>0</v>
      </c>
      <c r="AG333" s="18" t="n">
        <f aca="false">AF333-(MAX(Draws!U312-Line_cap,0)+MAX(Draws!AG312-Line_cap,0))</f>
        <v>0</v>
      </c>
      <c r="AH333" s="18" t="n">
        <f aca="false">AG333-(MAX(Draws!V312-Line_cap,0)+MAX(Draws!AH312-Line_cap,0))</f>
        <v>0</v>
      </c>
      <c r="AI333" s="18" t="n">
        <f aca="false">AH333-(MAX(Draws!W312-Line_cap,0)+MAX(Draws!AI312-Line_cap,0))</f>
        <v>0</v>
      </c>
      <c r="AJ333" s="18" t="n">
        <f aca="false">AI333-(MAX(Draws!X312-Line_cap,0)+MAX(Draws!AJ312-Line_cap,0))</f>
        <v>0</v>
      </c>
      <c r="AK333" s="18" t="n">
        <f aca="false">AJ333-(MAX(Draws!Y312-Line_cap,0)+MAX(Draws!AK312-Line_cap,0))</f>
        <v>0</v>
      </c>
      <c r="AL333" s="18" t="n">
        <f aca="false">SUMPRODUCT(MIN($B$22:$M$22+B333:M333+N333:Y333))</f>
        <v>385.149200266554</v>
      </c>
      <c r="AM333" s="18" t="n">
        <f aca="false">SUMPRODUCT(MIN($B$22:$M$22+B333:M333))</f>
        <v>448.001284941606</v>
      </c>
      <c r="AN333" s="18" t="n">
        <f aca="false">SUMPRODUCT(MIN($B$22:$M$22+N333:Y333))</f>
        <v>419.098297682734</v>
      </c>
      <c r="AO333" s="18" t="n">
        <f aca="false">SUMPRODUCT(MIN($B$22:$M$22+B333:M333+Z333:AK333))</f>
        <v>448.001284941606</v>
      </c>
      <c r="AP333" s="18" t="n">
        <f aca="false">SUMPRODUCT(MIN($B$23:$M$23+B333:M333+N333:Y333))</f>
        <v>430.275081349174</v>
      </c>
      <c r="AQ333" s="18" t="n">
        <f aca="false">SUMPRODUCT(MIN($B$23:$M$23+B333:M333+Z333:AK333))</f>
        <v>480.327822207573</v>
      </c>
      <c r="AR333" s="13" t="n">
        <f aca="false">IF(Y333&lt;0,1,0)</f>
        <v>1</v>
      </c>
    </row>
    <row r="334" customFormat="false" ht="15" hidden="false" customHeight="false" outlineLevel="0" collapsed="false">
      <c r="A334" s="13" t="n">
        <v>309</v>
      </c>
      <c r="B334" s="18" t="n">
        <f aca="false">Shock_sd*Draws!B313</f>
        <v>-37.2562881074821</v>
      </c>
      <c r="C334" s="18" t="n">
        <f aca="false">Persist_a*B334+Shock_sd*Draws!C313</f>
        <v>57.077299195494</v>
      </c>
      <c r="D334" s="18" t="n">
        <f aca="false">Persist_a*C334+Shock_sd*Draws!D313</f>
        <v>122.560450127207</v>
      </c>
      <c r="E334" s="18" t="n">
        <f aca="false">Persist_a*D334+Shock_sd*Draws!E313</f>
        <v>84.1983753702866</v>
      </c>
      <c r="F334" s="18" t="n">
        <f aca="false">Persist_a*E334+Shock_sd*Draws!F313</f>
        <v>107.104183145685</v>
      </c>
      <c r="G334" s="18" t="n">
        <f aca="false">Persist_a*F334+Shock_sd*Draws!G313</f>
        <v>27.5465348433209</v>
      </c>
      <c r="H334" s="18" t="n">
        <f aca="false">Persist_a*G334+Shock_sd*Draws!H313</f>
        <v>-73.7407167650569</v>
      </c>
      <c r="I334" s="18" t="n">
        <f aca="false">Persist_a*H334+Shock_sd*Draws!I313</f>
        <v>40.078791595228</v>
      </c>
      <c r="J334" s="18" t="n">
        <f aca="false">Persist_a*I334+Shock_sd*Draws!J313</f>
        <v>-22.3832196037364</v>
      </c>
      <c r="K334" s="18" t="n">
        <f aca="false">Persist_a*J334+Shock_sd*Draws!K313</f>
        <v>103.354960628738</v>
      </c>
      <c r="L334" s="18" t="n">
        <f aca="false">Persist_a*K334+Shock_sd*Draws!L313</f>
        <v>34.8230917439755</v>
      </c>
      <c r="M334" s="18" t="n">
        <f aca="false">Persist_a*L334+Shock_sd*Draws!M313</f>
        <v>-27.1555362904153</v>
      </c>
      <c r="N334" s="18" t="n">
        <f aca="false">0-(Draws!N313+Draws!Z313)</f>
        <v>0</v>
      </c>
      <c r="O334" s="18" t="n">
        <f aca="false">N334-(Draws!O313+Draws!AA313)</f>
        <v>0</v>
      </c>
      <c r="P334" s="18" t="n">
        <f aca="false">O334-(Draws!P313+Draws!AB313)</f>
        <v>0</v>
      </c>
      <c r="Q334" s="18" t="n">
        <f aca="false">P334-(Draws!Q313+Draws!AC313)</f>
        <v>0</v>
      </c>
      <c r="R334" s="18" t="n">
        <f aca="false">Q334-(Draws!R313+Draws!AD313)</f>
        <v>0</v>
      </c>
      <c r="S334" s="18" t="n">
        <f aca="false">R334-(Draws!S313+Draws!AE313)</f>
        <v>0</v>
      </c>
      <c r="T334" s="18" t="n">
        <f aca="false">S334-(Draws!T313+Draws!AF313)</f>
        <v>0</v>
      </c>
      <c r="U334" s="18" t="n">
        <f aca="false">T334-(Draws!U313+Draws!AG313)</f>
        <v>0</v>
      </c>
      <c r="V334" s="18" t="n">
        <f aca="false">U334-(Draws!V313+Draws!AH313)</f>
        <v>0</v>
      </c>
      <c r="W334" s="18" t="n">
        <f aca="false">V334-(Draws!W313+Draws!AI313)</f>
        <v>0</v>
      </c>
      <c r="X334" s="18" t="n">
        <f aca="false">W334-(Draws!X313+Draws!AJ313)</f>
        <v>0</v>
      </c>
      <c r="Y334" s="18" t="n">
        <f aca="false">X334-(Draws!Y313+Draws!AK313)</f>
        <v>-251.006646830361</v>
      </c>
      <c r="Z334" s="18" t="n">
        <f aca="false">0-(MAX(Draws!N313-Line_cap,0)+MAX(Draws!Z313-Line_cap,0))</f>
        <v>0</v>
      </c>
      <c r="AA334" s="18" t="n">
        <f aca="false">Z334-(MAX(Draws!O313-Line_cap,0)+MAX(Draws!AA313-Line_cap,0))</f>
        <v>0</v>
      </c>
      <c r="AB334" s="18" t="n">
        <f aca="false">AA334-(MAX(Draws!P313-Line_cap,0)+MAX(Draws!AB313-Line_cap,0))</f>
        <v>0</v>
      </c>
      <c r="AC334" s="18" t="n">
        <f aca="false">AB334-(MAX(Draws!Q313-Line_cap,0)+MAX(Draws!AC313-Line_cap,0))</f>
        <v>0</v>
      </c>
      <c r="AD334" s="18" t="n">
        <f aca="false">AC334-(MAX(Draws!R313-Line_cap,0)+MAX(Draws!AD313-Line_cap,0))</f>
        <v>0</v>
      </c>
      <c r="AE334" s="18" t="n">
        <f aca="false">AD334-(MAX(Draws!S313-Line_cap,0)+MAX(Draws!AE313-Line_cap,0))</f>
        <v>0</v>
      </c>
      <c r="AF334" s="18" t="n">
        <f aca="false">AE334-(MAX(Draws!T313-Line_cap,0)+MAX(Draws!AF313-Line_cap,0))</f>
        <v>0</v>
      </c>
      <c r="AG334" s="18" t="n">
        <f aca="false">AF334-(MAX(Draws!U313-Line_cap,0)+MAX(Draws!AG313-Line_cap,0))</f>
        <v>0</v>
      </c>
      <c r="AH334" s="18" t="n">
        <f aca="false">AG334-(MAX(Draws!V313-Line_cap,0)+MAX(Draws!AH313-Line_cap,0))</f>
        <v>0</v>
      </c>
      <c r="AI334" s="18" t="n">
        <f aca="false">AH334-(MAX(Draws!W313-Line_cap,0)+MAX(Draws!AI313-Line_cap,0))</f>
        <v>0</v>
      </c>
      <c r="AJ334" s="18" t="n">
        <f aca="false">AI334-(MAX(Draws!X313-Line_cap,0)+MAX(Draws!AJ313-Line_cap,0))</f>
        <v>0</v>
      </c>
      <c r="AK334" s="18" t="n">
        <f aca="false">AJ334-(MAX(Draws!Y313-Line_cap,0)+MAX(Draws!AK313-Line_cap,0))</f>
        <v>-151.006646830361</v>
      </c>
      <c r="AL334" s="18" t="n">
        <f aca="false">SUMPRODUCT(MIN($B$22:$M$22+B334:M334+N334:Y334))</f>
        <v>232.261864556184</v>
      </c>
      <c r="AM334" s="18" t="n">
        <f aca="false">SUMPRODUCT(MIN($B$22:$M$22+B334:M334))</f>
        <v>408.209665592729</v>
      </c>
      <c r="AN334" s="18" t="n">
        <f aca="false">SUMPRODUCT(MIN($B$22:$M$22+N334:Y334))</f>
        <v>259.417400846599</v>
      </c>
      <c r="AO334" s="18" t="n">
        <f aca="false">SUMPRODUCT(MIN($B$22:$M$22+B334:M334+Z334:AK334))</f>
        <v>332.261864556184</v>
      </c>
      <c r="AP334" s="18" t="n">
        <f aca="false">SUMPRODUCT(MIN($B$23:$M$23+B334:M334+N334:Y334))</f>
        <v>277.387745638804</v>
      </c>
      <c r="AQ334" s="18" t="n">
        <f aca="false">SUMPRODUCT(MIN($B$23:$M$23+B334:M334+Z334:AK334))</f>
        <v>377.387745638804</v>
      </c>
      <c r="AR334" s="13" t="n">
        <f aca="false">IF(Y334&lt;0,1,0)</f>
        <v>1</v>
      </c>
    </row>
    <row r="335" customFormat="false" ht="15" hidden="false" customHeight="false" outlineLevel="0" collapsed="false">
      <c r="A335" s="13" t="n">
        <v>310</v>
      </c>
      <c r="B335" s="18" t="n">
        <f aca="false">Shock_sd*Draws!B314</f>
        <v>-77.1249156636057</v>
      </c>
      <c r="C335" s="18" t="n">
        <f aca="false">Persist_a*B335+Shock_sd*Draws!C314</f>
        <v>-52.6842134519197</v>
      </c>
      <c r="D335" s="18" t="n">
        <f aca="false">Persist_a*C335+Shock_sd*Draws!D314</f>
        <v>-4.04883971316049</v>
      </c>
      <c r="E335" s="18" t="n">
        <f aca="false">Persist_a*D335+Shock_sd*Draws!E314</f>
        <v>10.138926835027</v>
      </c>
      <c r="F335" s="18" t="n">
        <f aca="false">Persist_a*E335+Shock_sd*Draws!F314</f>
        <v>-21.3011871998583</v>
      </c>
      <c r="G335" s="18" t="n">
        <f aca="false">Persist_a*F335+Shock_sd*Draws!G314</f>
        <v>95.1723264000336</v>
      </c>
      <c r="H335" s="18" t="n">
        <f aca="false">Persist_a*G335+Shock_sd*Draws!H314</f>
        <v>35.25051277101</v>
      </c>
      <c r="I335" s="18" t="n">
        <f aca="false">Persist_a*H335+Shock_sd*Draws!I314</f>
        <v>10.1840835979863</v>
      </c>
      <c r="J335" s="18" t="n">
        <f aca="false">Persist_a*I335+Shock_sd*Draws!J314</f>
        <v>-38.7029724966336</v>
      </c>
      <c r="K335" s="18" t="n">
        <f aca="false">Persist_a*J335+Shock_sd*Draws!K314</f>
        <v>40.7604157262771</v>
      </c>
      <c r="L335" s="18" t="n">
        <f aca="false">Persist_a*K335+Shock_sd*Draws!L314</f>
        <v>6.84101582546001</v>
      </c>
      <c r="M335" s="18" t="n">
        <f aca="false">Persist_a*L335+Shock_sd*Draws!M314</f>
        <v>-78.3211831078404</v>
      </c>
      <c r="N335" s="18" t="n">
        <f aca="false">0-(Draws!N314+Draws!Z314)</f>
        <v>0</v>
      </c>
      <c r="O335" s="18" t="n">
        <f aca="false">N335-(Draws!O314+Draws!AA314)</f>
        <v>0</v>
      </c>
      <c r="P335" s="18" t="n">
        <f aca="false">O335-(Draws!P314+Draws!AB314)</f>
        <v>0</v>
      </c>
      <c r="Q335" s="18" t="n">
        <f aca="false">P335-(Draws!Q314+Draws!AC314)</f>
        <v>0</v>
      </c>
      <c r="R335" s="18" t="n">
        <f aca="false">Q335-(Draws!R314+Draws!AD314)</f>
        <v>0</v>
      </c>
      <c r="S335" s="18" t="n">
        <f aca="false">R335-(Draws!S314+Draws!AE314)</f>
        <v>0</v>
      </c>
      <c r="T335" s="18" t="n">
        <f aca="false">S335-(Draws!T314+Draws!AF314)</f>
        <v>0</v>
      </c>
      <c r="U335" s="18" t="n">
        <f aca="false">T335-(Draws!U314+Draws!AG314)</f>
        <v>0</v>
      </c>
      <c r="V335" s="18" t="n">
        <f aca="false">U335-(Draws!V314+Draws!AH314)</f>
        <v>0</v>
      </c>
      <c r="W335" s="18" t="n">
        <f aca="false">V335-(Draws!W314+Draws!AI314)</f>
        <v>0</v>
      </c>
      <c r="X335" s="18" t="n">
        <f aca="false">W335-(Draws!X314+Draws!AJ314)</f>
        <v>0</v>
      </c>
      <c r="Y335" s="18" t="n">
        <f aca="false">X335-(Draws!Y314+Draws!AK314)</f>
        <v>0</v>
      </c>
      <c r="Z335" s="18" t="n">
        <f aca="false">0-(MAX(Draws!N314-Line_cap,0)+MAX(Draws!Z314-Line_cap,0))</f>
        <v>0</v>
      </c>
      <c r="AA335" s="18" t="n">
        <f aca="false">Z335-(MAX(Draws!O314-Line_cap,0)+MAX(Draws!AA314-Line_cap,0))</f>
        <v>0</v>
      </c>
      <c r="AB335" s="18" t="n">
        <f aca="false">AA335-(MAX(Draws!P314-Line_cap,0)+MAX(Draws!AB314-Line_cap,0))</f>
        <v>0</v>
      </c>
      <c r="AC335" s="18" t="n">
        <f aca="false">AB335-(MAX(Draws!Q314-Line_cap,0)+MAX(Draws!AC314-Line_cap,0))</f>
        <v>0</v>
      </c>
      <c r="AD335" s="18" t="n">
        <f aca="false">AC335-(MAX(Draws!R314-Line_cap,0)+MAX(Draws!AD314-Line_cap,0))</f>
        <v>0</v>
      </c>
      <c r="AE335" s="18" t="n">
        <f aca="false">AD335-(MAX(Draws!S314-Line_cap,0)+MAX(Draws!AE314-Line_cap,0))</f>
        <v>0</v>
      </c>
      <c r="AF335" s="18" t="n">
        <f aca="false">AE335-(MAX(Draws!T314-Line_cap,0)+MAX(Draws!AF314-Line_cap,0))</f>
        <v>0</v>
      </c>
      <c r="AG335" s="18" t="n">
        <f aca="false">AF335-(MAX(Draws!U314-Line_cap,0)+MAX(Draws!AG314-Line_cap,0))</f>
        <v>0</v>
      </c>
      <c r="AH335" s="18" t="n">
        <f aca="false">AG335-(MAX(Draws!V314-Line_cap,0)+MAX(Draws!AH314-Line_cap,0))</f>
        <v>0</v>
      </c>
      <c r="AI335" s="18" t="n">
        <f aca="false">AH335-(MAX(Draws!W314-Line_cap,0)+MAX(Draws!AI314-Line_cap,0))</f>
        <v>0</v>
      </c>
      <c r="AJ335" s="18" t="n">
        <f aca="false">AI335-(MAX(Draws!X314-Line_cap,0)+MAX(Draws!AJ314-Line_cap,0))</f>
        <v>0</v>
      </c>
      <c r="AK335" s="18" t="n">
        <f aca="false">AJ335-(MAX(Draws!Y314-Line_cap,0)+MAX(Draws!AK314-Line_cap,0))</f>
        <v>0</v>
      </c>
      <c r="AL335" s="18" t="n">
        <f aca="false">SUMPRODUCT(MIN($B$22:$M$22+B335:M335+N335:Y335))</f>
        <v>432.10286456912</v>
      </c>
      <c r="AM335" s="18" t="n">
        <f aca="false">SUMPRODUCT(MIN($B$22:$M$22+B335:M335))</f>
        <v>432.10286456912</v>
      </c>
      <c r="AN335" s="18" t="n">
        <f aca="false">SUMPRODUCT(MIN($B$22:$M$22+N335:Y335))</f>
        <v>481.950382357786</v>
      </c>
      <c r="AO335" s="18" t="n">
        <f aca="false">SUMPRODUCT(MIN($B$22:$M$22+B335:M335+Z335:AK335))</f>
        <v>432.10286456912</v>
      </c>
      <c r="AP335" s="18" t="n">
        <f aca="false">SUMPRODUCT(MIN($B$23:$M$23+B335:M335+N335:Y335))</f>
        <v>477.22874565174</v>
      </c>
      <c r="AQ335" s="18" t="n">
        <f aca="false">SUMPRODUCT(MIN($B$23:$M$23+B335:M335+Z335:AK335))</f>
        <v>477.22874565174</v>
      </c>
      <c r="AR335" s="13" t="n">
        <f aca="false">IF(Y335&lt;0,1,0)</f>
        <v>0</v>
      </c>
    </row>
    <row r="336" customFormat="false" ht="15" hidden="false" customHeight="false" outlineLevel="0" collapsed="false">
      <c r="A336" s="13" t="n">
        <v>311</v>
      </c>
      <c r="B336" s="18" t="n">
        <f aca="false">Shock_sd*Draws!B315</f>
        <v>-20.9931169376058</v>
      </c>
      <c r="C336" s="18" t="n">
        <f aca="false">Persist_a*B336+Shock_sd*Draws!C315</f>
        <v>11.8142774125634</v>
      </c>
      <c r="D336" s="18" t="n">
        <f aca="false">Persist_a*C336+Shock_sd*Draws!D315</f>
        <v>18.5335848964398</v>
      </c>
      <c r="E336" s="18" t="n">
        <f aca="false">Persist_a*D336+Shock_sd*Draws!E315</f>
        <v>-41.574152706045</v>
      </c>
      <c r="F336" s="18" t="n">
        <f aca="false">Persist_a*E336+Shock_sd*Draws!F315</f>
        <v>-32.2513214003227</v>
      </c>
      <c r="G336" s="18" t="n">
        <f aca="false">Persist_a*F336+Shock_sd*Draws!G315</f>
        <v>-98.9538637097609</v>
      </c>
      <c r="H336" s="18" t="n">
        <f aca="false">Persist_a*G336+Shock_sd*Draws!H315</f>
        <v>-43.9690705900138</v>
      </c>
      <c r="I336" s="18" t="n">
        <f aca="false">Persist_a*H336+Shock_sd*Draws!I315</f>
        <v>-107.495952654923</v>
      </c>
      <c r="J336" s="18" t="n">
        <f aca="false">Persist_a*I336+Shock_sd*Draws!J315</f>
        <v>-113.890655009232</v>
      </c>
      <c r="K336" s="18" t="n">
        <f aca="false">Persist_a*J336+Shock_sd*Draws!K315</f>
        <v>-93.7653715761089</v>
      </c>
      <c r="L336" s="18" t="n">
        <f aca="false">Persist_a*K336+Shock_sd*Draws!L315</f>
        <v>10.0203914937977</v>
      </c>
      <c r="M336" s="18" t="n">
        <f aca="false">Persist_a*L336+Shock_sd*Draws!M315</f>
        <v>61.282012137979</v>
      </c>
      <c r="N336" s="18" t="n">
        <f aca="false">0-(Draws!N315+Draws!Z315)</f>
        <v>0</v>
      </c>
      <c r="O336" s="18" t="n">
        <f aca="false">N336-(Draws!O315+Draws!AA315)</f>
        <v>0</v>
      </c>
      <c r="P336" s="18" t="n">
        <f aca="false">O336-(Draws!P315+Draws!AB315)</f>
        <v>0</v>
      </c>
      <c r="Q336" s="18" t="n">
        <f aca="false">P336-(Draws!Q315+Draws!AC315)</f>
        <v>0</v>
      </c>
      <c r="R336" s="18" t="n">
        <f aca="false">Q336-(Draws!R315+Draws!AD315)</f>
        <v>0</v>
      </c>
      <c r="S336" s="18" t="n">
        <f aca="false">R336-(Draws!S315+Draws!AE315)</f>
        <v>0</v>
      </c>
      <c r="T336" s="18" t="n">
        <f aca="false">S336-(Draws!T315+Draws!AF315)</f>
        <v>0</v>
      </c>
      <c r="U336" s="18" t="n">
        <f aca="false">T336-(Draws!U315+Draws!AG315)</f>
        <v>0</v>
      </c>
      <c r="V336" s="18" t="n">
        <f aca="false">U336-(Draws!V315+Draws!AH315)</f>
        <v>0</v>
      </c>
      <c r="W336" s="18" t="n">
        <f aca="false">V336-(Draws!W315+Draws!AI315)</f>
        <v>0</v>
      </c>
      <c r="X336" s="18" t="n">
        <f aca="false">W336-(Draws!X315+Draws!AJ315)</f>
        <v>0</v>
      </c>
      <c r="Y336" s="18" t="n">
        <f aca="false">X336-(Draws!Y315+Draws!AK315)</f>
        <v>0</v>
      </c>
      <c r="Z336" s="18" t="n">
        <f aca="false">0-(MAX(Draws!N315-Line_cap,0)+MAX(Draws!Z315-Line_cap,0))</f>
        <v>0</v>
      </c>
      <c r="AA336" s="18" t="n">
        <f aca="false">Z336-(MAX(Draws!O315-Line_cap,0)+MAX(Draws!AA315-Line_cap,0))</f>
        <v>0</v>
      </c>
      <c r="AB336" s="18" t="n">
        <f aca="false">AA336-(MAX(Draws!P315-Line_cap,0)+MAX(Draws!AB315-Line_cap,0))</f>
        <v>0</v>
      </c>
      <c r="AC336" s="18" t="n">
        <f aca="false">AB336-(MAX(Draws!Q315-Line_cap,0)+MAX(Draws!AC315-Line_cap,0))</f>
        <v>0</v>
      </c>
      <c r="AD336" s="18" t="n">
        <f aca="false">AC336-(MAX(Draws!R315-Line_cap,0)+MAX(Draws!AD315-Line_cap,0))</f>
        <v>0</v>
      </c>
      <c r="AE336" s="18" t="n">
        <f aca="false">AD336-(MAX(Draws!S315-Line_cap,0)+MAX(Draws!AE315-Line_cap,0))</f>
        <v>0</v>
      </c>
      <c r="AF336" s="18" t="n">
        <f aca="false">AE336-(MAX(Draws!T315-Line_cap,0)+MAX(Draws!AF315-Line_cap,0))</f>
        <v>0</v>
      </c>
      <c r="AG336" s="18" t="n">
        <f aca="false">AF336-(MAX(Draws!U315-Line_cap,0)+MAX(Draws!AG315-Line_cap,0))</f>
        <v>0</v>
      </c>
      <c r="AH336" s="18" t="n">
        <f aca="false">AG336-(MAX(Draws!V315-Line_cap,0)+MAX(Draws!AH315-Line_cap,0))</f>
        <v>0</v>
      </c>
      <c r="AI336" s="18" t="n">
        <f aca="false">AH336-(MAX(Draws!W315-Line_cap,0)+MAX(Draws!AI315-Line_cap,0))</f>
        <v>0</v>
      </c>
      <c r="AJ336" s="18" t="n">
        <f aca="false">AI336-(MAX(Draws!X315-Line_cap,0)+MAX(Draws!AJ315-Line_cap,0))</f>
        <v>0</v>
      </c>
      <c r="AK336" s="18" t="n">
        <f aca="false">AJ336-(MAX(Draws!Y315-Line_cap,0)+MAX(Draws!AK315-Line_cap,0))</f>
        <v>0</v>
      </c>
      <c r="AL336" s="18" t="n">
        <f aca="false">SUMPRODUCT(MIN($B$22:$M$22+B336:M336+N336:Y336))</f>
        <v>374.307126408165</v>
      </c>
      <c r="AM336" s="18" t="n">
        <f aca="false">SUMPRODUCT(MIN($B$22:$M$22+B336:M336))</f>
        <v>374.307126408165</v>
      </c>
      <c r="AN336" s="18" t="n">
        <f aca="false">SUMPRODUCT(MIN($B$22:$M$22+N336:Y336))</f>
        <v>481.950382357786</v>
      </c>
      <c r="AO336" s="18" t="n">
        <f aca="false">SUMPRODUCT(MIN($B$22:$M$22+B336:M336+Z336:AK336))</f>
        <v>374.307126408165</v>
      </c>
      <c r="AP336" s="18" t="n">
        <f aca="false">SUMPRODUCT(MIN($B$23:$M$23+B336:M336+N336:Y336))</f>
        <v>423.550453572385</v>
      </c>
      <c r="AQ336" s="18" t="n">
        <f aca="false">SUMPRODUCT(MIN($B$23:$M$23+B336:M336+Z336:AK336))</f>
        <v>423.550453572385</v>
      </c>
      <c r="AR336" s="13" t="n">
        <f aca="false">IF(Y336&lt;0,1,0)</f>
        <v>0</v>
      </c>
    </row>
    <row r="337" customFormat="false" ht="15" hidden="false" customHeight="false" outlineLevel="0" collapsed="false">
      <c r="A337" s="13" t="n">
        <v>312</v>
      </c>
      <c r="B337" s="18" t="n">
        <f aca="false">Shock_sd*Draws!B316</f>
        <v>-59.2855426661935</v>
      </c>
      <c r="C337" s="18" t="n">
        <f aca="false">Persist_a*B337+Shock_sd*Draws!C316</f>
        <v>-5.58715369350588</v>
      </c>
      <c r="D337" s="18" t="n">
        <f aca="false">Persist_a*C337+Shock_sd*Draws!D316</f>
        <v>13.5994825248938</v>
      </c>
      <c r="E337" s="18" t="n">
        <f aca="false">Persist_a*D337+Shock_sd*Draws!E316</f>
        <v>44.9046783057661</v>
      </c>
      <c r="F337" s="18" t="n">
        <f aca="false">Persist_a*E337+Shock_sd*Draws!F316</f>
        <v>-8.77411064151976</v>
      </c>
      <c r="G337" s="18" t="n">
        <f aca="false">Persist_a*F337+Shock_sd*Draws!G316</f>
        <v>35.1348328608146</v>
      </c>
      <c r="H337" s="18" t="n">
        <f aca="false">Persist_a*G337+Shock_sd*Draws!H316</f>
        <v>114.024391120524</v>
      </c>
      <c r="I337" s="18" t="n">
        <f aca="false">Persist_a*H337+Shock_sd*Draws!I316</f>
        <v>95.9909085720723</v>
      </c>
      <c r="J337" s="18" t="n">
        <f aca="false">Persist_a*I337+Shock_sd*Draws!J316</f>
        <v>86.8816911476806</v>
      </c>
      <c r="K337" s="18" t="n">
        <f aca="false">Persist_a*J337+Shock_sd*Draws!K316</f>
        <v>109.573495948824</v>
      </c>
      <c r="L337" s="18" t="n">
        <f aca="false">Persist_a*K337+Shock_sd*Draws!L316</f>
        <v>116.373778911895</v>
      </c>
      <c r="M337" s="18" t="n">
        <f aca="false">Persist_a*L337+Shock_sd*Draws!M316</f>
        <v>-23.4179852049249</v>
      </c>
      <c r="N337" s="18" t="n">
        <f aca="false">0-(Draws!N316+Draws!Z316)</f>
        <v>0</v>
      </c>
      <c r="O337" s="18" t="n">
        <f aca="false">N337-(Draws!O316+Draws!AA316)</f>
        <v>0</v>
      </c>
      <c r="P337" s="18" t="n">
        <f aca="false">O337-(Draws!P316+Draws!AB316)</f>
        <v>-117.563862822385</v>
      </c>
      <c r="Q337" s="18" t="n">
        <f aca="false">P337-(Draws!Q316+Draws!AC316)</f>
        <v>-117.563862822385</v>
      </c>
      <c r="R337" s="18" t="n">
        <f aca="false">Q337-(Draws!R316+Draws!AD316)</f>
        <v>-117.563862822385</v>
      </c>
      <c r="S337" s="18" t="n">
        <f aca="false">R337-(Draws!S316+Draws!AE316)</f>
        <v>-117.563862822385</v>
      </c>
      <c r="T337" s="18" t="n">
        <f aca="false">S337-(Draws!T316+Draws!AF316)</f>
        <v>-117.563862822385</v>
      </c>
      <c r="U337" s="18" t="n">
        <f aca="false">T337-(Draws!U316+Draws!AG316)</f>
        <v>-117.563862822385</v>
      </c>
      <c r="V337" s="18" t="n">
        <f aca="false">U337-(Draws!V316+Draws!AH316)</f>
        <v>-117.563862822385</v>
      </c>
      <c r="W337" s="18" t="n">
        <f aca="false">V337-(Draws!W316+Draws!AI316)</f>
        <v>-117.563862822385</v>
      </c>
      <c r="X337" s="18" t="n">
        <f aca="false">W337-(Draws!X316+Draws!AJ316)</f>
        <v>-117.563862822385</v>
      </c>
      <c r="Y337" s="18" t="n">
        <f aca="false">X337-(Draws!Y316+Draws!AK316)</f>
        <v>-117.563862822385</v>
      </c>
      <c r="Z337" s="18" t="n">
        <f aca="false">0-(MAX(Draws!N316-Line_cap,0)+MAX(Draws!Z316-Line_cap,0))</f>
        <v>0</v>
      </c>
      <c r="AA337" s="18" t="n">
        <f aca="false">Z337-(MAX(Draws!O316-Line_cap,0)+MAX(Draws!AA316-Line_cap,0))</f>
        <v>0</v>
      </c>
      <c r="AB337" s="18" t="n">
        <f aca="false">AA337-(MAX(Draws!P316-Line_cap,0)+MAX(Draws!AB316-Line_cap,0))</f>
        <v>-17.5638628223845</v>
      </c>
      <c r="AC337" s="18" t="n">
        <f aca="false">AB337-(MAX(Draws!Q316-Line_cap,0)+MAX(Draws!AC316-Line_cap,0))</f>
        <v>-17.5638628223845</v>
      </c>
      <c r="AD337" s="18" t="n">
        <f aca="false">AC337-(MAX(Draws!R316-Line_cap,0)+MAX(Draws!AD316-Line_cap,0))</f>
        <v>-17.5638628223845</v>
      </c>
      <c r="AE337" s="18" t="n">
        <f aca="false">AD337-(MAX(Draws!S316-Line_cap,0)+MAX(Draws!AE316-Line_cap,0))</f>
        <v>-17.5638628223845</v>
      </c>
      <c r="AF337" s="18" t="n">
        <f aca="false">AE337-(MAX(Draws!T316-Line_cap,0)+MAX(Draws!AF316-Line_cap,0))</f>
        <v>-17.5638628223845</v>
      </c>
      <c r="AG337" s="18" t="n">
        <f aca="false">AF337-(MAX(Draws!U316-Line_cap,0)+MAX(Draws!AG316-Line_cap,0))</f>
        <v>-17.5638628223845</v>
      </c>
      <c r="AH337" s="18" t="n">
        <f aca="false">AG337-(MAX(Draws!V316-Line_cap,0)+MAX(Draws!AH316-Line_cap,0))</f>
        <v>-17.5638628223845</v>
      </c>
      <c r="AI337" s="18" t="n">
        <f aca="false">AH337-(MAX(Draws!W316-Line_cap,0)+MAX(Draws!AI316-Line_cap,0))</f>
        <v>-17.5638628223845</v>
      </c>
      <c r="AJ337" s="18" t="n">
        <f aca="false">AI337-(MAX(Draws!X316-Line_cap,0)+MAX(Draws!AJ316-Line_cap,0))</f>
        <v>-17.5638628223845</v>
      </c>
      <c r="AK337" s="18" t="n">
        <f aca="false">AJ337-(MAX(Draws!Y316-Line_cap,0)+MAX(Draws!AK316-Line_cap,0))</f>
        <v>-17.5638628223845</v>
      </c>
      <c r="AL337" s="18" t="n">
        <f aca="false">SUMPRODUCT(MIN($B$22:$M$22+B337:M337+N337:Y337))</f>
        <v>362.159207683786</v>
      </c>
      <c r="AM337" s="18" t="n">
        <f aca="false">SUMPRODUCT(MIN($B$22:$M$22+B337:M337))</f>
        <v>479.72307050617</v>
      </c>
      <c r="AN337" s="18" t="n">
        <f aca="false">SUMPRODUCT(MIN($B$22:$M$22+N337:Y337))</f>
        <v>364.386519535401</v>
      </c>
      <c r="AO337" s="18" t="n">
        <f aca="false">SUMPRODUCT(MIN($B$22:$M$22+B337:M337+Z337:AK337))</f>
        <v>462.159207683786</v>
      </c>
      <c r="AP337" s="18" t="n">
        <f aca="false">SUMPRODUCT(MIN($B$23:$M$23+B337:M337+N337:Y337))</f>
        <v>407.26394153695</v>
      </c>
      <c r="AQ337" s="18" t="n">
        <f aca="false">SUMPRODUCT(MIN($B$23:$M$23+B337:M337+Z337:AK337))</f>
        <v>507.26394153695</v>
      </c>
      <c r="AR337" s="13" t="n">
        <f aca="false">IF(Y337&lt;0,1,0)</f>
        <v>1</v>
      </c>
    </row>
    <row r="338" customFormat="false" ht="15" hidden="false" customHeight="false" outlineLevel="0" collapsed="false">
      <c r="A338" s="13" t="n">
        <v>313</v>
      </c>
      <c r="B338" s="18" t="n">
        <f aca="false">Shock_sd*Draws!B317</f>
        <v>-24.4493824771637</v>
      </c>
      <c r="C338" s="18" t="n">
        <f aca="false">Persist_a*B338+Shock_sd*Draws!C317</f>
        <v>-77.0313952279128</v>
      </c>
      <c r="D338" s="18" t="n">
        <f aca="false">Persist_a*C338+Shock_sd*Draws!D317</f>
        <v>-98.2368550984925</v>
      </c>
      <c r="E338" s="18" t="n">
        <f aca="false">Persist_a*D338+Shock_sd*Draws!E317</f>
        <v>-44.1944854354308</v>
      </c>
      <c r="F338" s="18" t="n">
        <f aca="false">Persist_a*E338+Shock_sd*Draws!F317</f>
        <v>-88.5496788222614</v>
      </c>
      <c r="G338" s="18" t="n">
        <f aca="false">Persist_a*F338+Shock_sd*Draws!G317</f>
        <v>-116.998863531914</v>
      </c>
      <c r="H338" s="18" t="n">
        <f aca="false">Persist_a*G338+Shock_sd*Draws!H317</f>
        <v>-53.2044275017172</v>
      </c>
      <c r="I338" s="18" t="n">
        <f aca="false">Persist_a*H338+Shock_sd*Draws!I317</f>
        <v>-40.8083550511992</v>
      </c>
      <c r="J338" s="18" t="n">
        <f aca="false">Persist_a*I338+Shock_sd*Draws!J317</f>
        <v>-55.6425013893662</v>
      </c>
      <c r="K338" s="18" t="n">
        <f aca="false">Persist_a*J338+Shock_sd*Draws!K317</f>
        <v>-34.5630904225283</v>
      </c>
      <c r="L338" s="18" t="n">
        <f aca="false">Persist_a*K338+Shock_sd*Draws!L317</f>
        <v>-7.87630469472013</v>
      </c>
      <c r="M338" s="18" t="n">
        <f aca="false">Persist_a*L338+Shock_sd*Draws!M317</f>
        <v>-53.836102401093</v>
      </c>
      <c r="N338" s="18" t="n">
        <f aca="false">0-(Draws!N317+Draws!Z317)</f>
        <v>0</v>
      </c>
      <c r="O338" s="18" t="n">
        <f aca="false">N338-(Draws!O317+Draws!AA317)</f>
        <v>0</v>
      </c>
      <c r="P338" s="18" t="n">
        <f aca="false">O338-(Draws!P317+Draws!AB317)</f>
        <v>0</v>
      </c>
      <c r="Q338" s="18" t="n">
        <f aca="false">P338-(Draws!Q317+Draws!AC317)</f>
        <v>0</v>
      </c>
      <c r="R338" s="18" t="n">
        <f aca="false">Q338-(Draws!R317+Draws!AD317)</f>
        <v>-157.575642827</v>
      </c>
      <c r="S338" s="18" t="n">
        <f aca="false">R338-(Draws!S317+Draws!AE317)</f>
        <v>-157.575642827</v>
      </c>
      <c r="T338" s="18" t="n">
        <f aca="false">S338-(Draws!T317+Draws!AF317)</f>
        <v>-157.575642827</v>
      </c>
      <c r="U338" s="18" t="n">
        <f aca="false">T338-(Draws!U317+Draws!AG317)</f>
        <v>-157.575642827</v>
      </c>
      <c r="V338" s="18" t="n">
        <f aca="false">U338-(Draws!V317+Draws!AH317)</f>
        <v>-157.575642827</v>
      </c>
      <c r="W338" s="18" t="n">
        <f aca="false">V338-(Draws!W317+Draws!AI317)</f>
        <v>-157.575642827</v>
      </c>
      <c r="X338" s="18" t="n">
        <f aca="false">W338-(Draws!X317+Draws!AJ317)</f>
        <v>-157.575642827</v>
      </c>
      <c r="Y338" s="18" t="n">
        <f aca="false">X338-(Draws!Y317+Draws!AK317)</f>
        <v>-157.575642827</v>
      </c>
      <c r="Z338" s="18" t="n">
        <f aca="false">0-(MAX(Draws!N317-Line_cap,0)+MAX(Draws!Z317-Line_cap,0))</f>
        <v>0</v>
      </c>
      <c r="AA338" s="18" t="n">
        <f aca="false">Z338-(MAX(Draws!O317-Line_cap,0)+MAX(Draws!AA317-Line_cap,0))</f>
        <v>0</v>
      </c>
      <c r="AB338" s="18" t="n">
        <f aca="false">AA338-(MAX(Draws!P317-Line_cap,0)+MAX(Draws!AB317-Line_cap,0))</f>
        <v>0</v>
      </c>
      <c r="AC338" s="18" t="n">
        <f aca="false">AB338-(MAX(Draws!Q317-Line_cap,0)+MAX(Draws!AC317-Line_cap,0))</f>
        <v>0</v>
      </c>
      <c r="AD338" s="18" t="n">
        <f aca="false">AC338-(MAX(Draws!R317-Line_cap,0)+MAX(Draws!AD317-Line_cap,0))</f>
        <v>-57.5756428270002</v>
      </c>
      <c r="AE338" s="18" t="n">
        <f aca="false">AD338-(MAX(Draws!S317-Line_cap,0)+MAX(Draws!AE317-Line_cap,0))</f>
        <v>-57.5756428270002</v>
      </c>
      <c r="AF338" s="18" t="n">
        <f aca="false">AE338-(MAX(Draws!T317-Line_cap,0)+MAX(Draws!AF317-Line_cap,0))</f>
        <v>-57.5756428270002</v>
      </c>
      <c r="AG338" s="18" t="n">
        <f aca="false">AF338-(MAX(Draws!U317-Line_cap,0)+MAX(Draws!AG317-Line_cap,0))</f>
        <v>-57.5756428270002</v>
      </c>
      <c r="AH338" s="18" t="n">
        <f aca="false">AG338-(MAX(Draws!V317-Line_cap,0)+MAX(Draws!AH317-Line_cap,0))</f>
        <v>-57.5756428270002</v>
      </c>
      <c r="AI338" s="18" t="n">
        <f aca="false">AH338-(MAX(Draws!W317-Line_cap,0)+MAX(Draws!AI317-Line_cap,0))</f>
        <v>-57.5756428270002</v>
      </c>
      <c r="AJ338" s="18" t="n">
        <f aca="false">AI338-(MAX(Draws!X317-Line_cap,0)+MAX(Draws!AJ317-Line_cap,0))</f>
        <v>-57.5756428270002</v>
      </c>
      <c r="AK338" s="18" t="n">
        <f aca="false">AJ338-(MAX(Draws!Y317-Line_cap,0)+MAX(Draws!AK317-Line_cap,0))</f>
        <v>-57.5756428270002</v>
      </c>
      <c r="AL338" s="18" t="n">
        <f aca="false">SUMPRODUCT(MIN($B$22:$M$22+B338:M338+N338:Y338))</f>
        <v>208.633665279451</v>
      </c>
      <c r="AM338" s="18" t="n">
        <f aca="false">SUMPRODUCT(MIN($B$22:$M$22+B338:M338))</f>
        <v>366.209308106451</v>
      </c>
      <c r="AN338" s="18" t="n">
        <f aca="false">SUMPRODUCT(MIN($B$22:$M$22+N338:Y338))</f>
        <v>324.374739530785</v>
      </c>
      <c r="AO338" s="18" t="n">
        <f aca="false">SUMPRODUCT(MIN($B$22:$M$22+B338:M338+Z338:AK338))</f>
        <v>308.633665279451</v>
      </c>
      <c r="AP338" s="18" t="n">
        <f aca="false">SUMPRODUCT(MIN($B$23:$M$23+B338:M338+N338:Y338))</f>
        <v>256.399410780235</v>
      </c>
      <c r="AQ338" s="18" t="n">
        <f aca="false">SUMPRODUCT(MIN($B$23:$M$23+B338:M338+Z338:AK338))</f>
        <v>356.399410780235</v>
      </c>
      <c r="AR338" s="13" t="n">
        <f aca="false">IF(Y338&lt;0,1,0)</f>
        <v>1</v>
      </c>
    </row>
    <row r="339" customFormat="false" ht="15" hidden="false" customHeight="false" outlineLevel="0" collapsed="false">
      <c r="A339" s="13" t="n">
        <v>314</v>
      </c>
      <c r="B339" s="18" t="n">
        <f aca="false">Shock_sd*Draws!B318</f>
        <v>12.4344147299447</v>
      </c>
      <c r="C339" s="18" t="n">
        <f aca="false">Persist_a*B339+Shock_sd*Draws!C318</f>
        <v>58.7105522575602</v>
      </c>
      <c r="D339" s="18" t="n">
        <f aca="false">Persist_a*C339+Shock_sd*Draws!D318</f>
        <v>169.026655046674</v>
      </c>
      <c r="E339" s="18" t="n">
        <f aca="false">Persist_a*D339+Shock_sd*Draws!E318</f>
        <v>60.3031334898547</v>
      </c>
      <c r="F339" s="18" t="n">
        <f aca="false">Persist_a*E339+Shock_sd*Draws!F318</f>
        <v>-18.3805319626629</v>
      </c>
      <c r="G339" s="18" t="n">
        <f aca="false">Persist_a*F339+Shock_sd*Draws!G318</f>
        <v>46.2005302047311</v>
      </c>
      <c r="H339" s="18" t="n">
        <f aca="false">Persist_a*G339+Shock_sd*Draws!H318</f>
        <v>82.0916980327999</v>
      </c>
      <c r="I339" s="18" t="n">
        <f aca="false">Persist_a*H339+Shock_sd*Draws!I318</f>
        <v>58.120945582188</v>
      </c>
      <c r="J339" s="18" t="n">
        <f aca="false">Persist_a*I339+Shock_sd*Draws!J318</f>
        <v>-22.2016426487788</v>
      </c>
      <c r="K339" s="18" t="n">
        <f aca="false">Persist_a*J339+Shock_sd*Draws!K318</f>
        <v>28.1803171122189</v>
      </c>
      <c r="L339" s="18" t="n">
        <f aca="false">Persist_a*K339+Shock_sd*Draws!L318</f>
        <v>-112.411744828677</v>
      </c>
      <c r="M339" s="18" t="n">
        <f aca="false">Persist_a*L339+Shock_sd*Draws!M318</f>
        <v>-67.8089444078939</v>
      </c>
      <c r="N339" s="18" t="n">
        <f aca="false">0-(Draws!N318+Draws!Z318)</f>
        <v>0</v>
      </c>
      <c r="O339" s="18" t="n">
        <f aca="false">N339-(Draws!O318+Draws!AA318)</f>
        <v>0</v>
      </c>
      <c r="P339" s="18" t="n">
        <f aca="false">O339-(Draws!P318+Draws!AB318)</f>
        <v>0</v>
      </c>
      <c r="Q339" s="18" t="n">
        <f aca="false">P339-(Draws!Q318+Draws!AC318)</f>
        <v>0</v>
      </c>
      <c r="R339" s="18" t="n">
        <f aca="false">Q339-(Draws!R318+Draws!AD318)</f>
        <v>0</v>
      </c>
      <c r="S339" s="18" t="n">
        <f aca="false">R339-(Draws!S318+Draws!AE318)</f>
        <v>0</v>
      </c>
      <c r="T339" s="18" t="n">
        <f aca="false">S339-(Draws!T318+Draws!AF318)</f>
        <v>0</v>
      </c>
      <c r="U339" s="18" t="n">
        <f aca="false">T339-(Draws!U318+Draws!AG318)</f>
        <v>0</v>
      </c>
      <c r="V339" s="18" t="n">
        <f aca="false">U339-(Draws!V318+Draws!AH318)</f>
        <v>0</v>
      </c>
      <c r="W339" s="18" t="n">
        <f aca="false">V339-(Draws!W318+Draws!AI318)</f>
        <v>0</v>
      </c>
      <c r="X339" s="18" t="n">
        <f aca="false">W339-(Draws!X318+Draws!AJ318)</f>
        <v>0</v>
      </c>
      <c r="Y339" s="18" t="n">
        <f aca="false">X339-(Draws!Y318+Draws!AK318)</f>
        <v>0</v>
      </c>
      <c r="Z339" s="18" t="n">
        <f aca="false">0-(MAX(Draws!N318-Line_cap,0)+MAX(Draws!Z318-Line_cap,0))</f>
        <v>0</v>
      </c>
      <c r="AA339" s="18" t="n">
        <f aca="false">Z339-(MAX(Draws!O318-Line_cap,0)+MAX(Draws!AA318-Line_cap,0))</f>
        <v>0</v>
      </c>
      <c r="AB339" s="18" t="n">
        <f aca="false">AA339-(MAX(Draws!P318-Line_cap,0)+MAX(Draws!AB318-Line_cap,0))</f>
        <v>0</v>
      </c>
      <c r="AC339" s="18" t="n">
        <f aca="false">AB339-(MAX(Draws!Q318-Line_cap,0)+MAX(Draws!AC318-Line_cap,0))</f>
        <v>0</v>
      </c>
      <c r="AD339" s="18" t="n">
        <f aca="false">AC339-(MAX(Draws!R318-Line_cap,0)+MAX(Draws!AD318-Line_cap,0))</f>
        <v>0</v>
      </c>
      <c r="AE339" s="18" t="n">
        <f aca="false">AD339-(MAX(Draws!S318-Line_cap,0)+MAX(Draws!AE318-Line_cap,0))</f>
        <v>0</v>
      </c>
      <c r="AF339" s="18" t="n">
        <f aca="false">AE339-(MAX(Draws!T318-Line_cap,0)+MAX(Draws!AF318-Line_cap,0))</f>
        <v>0</v>
      </c>
      <c r="AG339" s="18" t="n">
        <f aca="false">AF339-(MAX(Draws!U318-Line_cap,0)+MAX(Draws!AG318-Line_cap,0))</f>
        <v>0</v>
      </c>
      <c r="AH339" s="18" t="n">
        <f aca="false">AG339-(MAX(Draws!V318-Line_cap,0)+MAX(Draws!AH318-Line_cap,0))</f>
        <v>0</v>
      </c>
      <c r="AI339" s="18" t="n">
        <f aca="false">AH339-(MAX(Draws!W318-Line_cap,0)+MAX(Draws!AI318-Line_cap,0))</f>
        <v>0</v>
      </c>
      <c r="AJ339" s="18" t="n">
        <f aca="false">AI339-(MAX(Draws!X318-Line_cap,0)+MAX(Draws!AJ318-Line_cap,0))</f>
        <v>0</v>
      </c>
      <c r="AK339" s="18" t="n">
        <f aca="false">AJ339-(MAX(Draws!Y318-Line_cap,0)+MAX(Draws!AK318-Line_cap,0))</f>
        <v>0</v>
      </c>
      <c r="AL339" s="18" t="n">
        <f aca="false">SUMPRODUCT(MIN($B$22:$M$22+B339:M339+N339:Y339))</f>
        <v>389.516202735704</v>
      </c>
      <c r="AM339" s="18" t="n">
        <f aca="false">SUMPRODUCT(MIN($B$22:$M$22+B339:M339))</f>
        <v>389.516202735704</v>
      </c>
      <c r="AN339" s="18" t="n">
        <f aca="false">SUMPRODUCT(MIN($B$22:$M$22+N339:Y339))</f>
        <v>481.950382357786</v>
      </c>
      <c r="AO339" s="18" t="n">
        <f aca="false">SUMPRODUCT(MIN($B$22:$M$22+B339:M339+Z339:AK339))</f>
        <v>389.516202735704</v>
      </c>
      <c r="AP339" s="18" t="n">
        <f aca="false">SUMPRODUCT(MIN($B$23:$M$23+B339:M339+N339:Y339))</f>
        <v>436.389331549248</v>
      </c>
      <c r="AQ339" s="18" t="n">
        <f aca="false">SUMPRODUCT(MIN($B$23:$M$23+B339:M339+Z339:AK339))</f>
        <v>436.389331549248</v>
      </c>
      <c r="AR339" s="13" t="n">
        <f aca="false">IF(Y339&lt;0,1,0)</f>
        <v>0</v>
      </c>
    </row>
    <row r="340" customFormat="false" ht="15" hidden="false" customHeight="false" outlineLevel="0" collapsed="false">
      <c r="A340" s="13" t="n">
        <v>315</v>
      </c>
      <c r="B340" s="18" t="n">
        <f aca="false">Shock_sd*Draws!B319</f>
        <v>-47.6705917146038</v>
      </c>
      <c r="C340" s="18" t="n">
        <f aca="false">Persist_a*B340+Shock_sd*Draws!C319</f>
        <v>-57.5770540469587</v>
      </c>
      <c r="D340" s="18" t="n">
        <f aca="false">Persist_a*C340+Shock_sd*Draws!D319</f>
        <v>72.5326091006162</v>
      </c>
      <c r="E340" s="18" t="n">
        <f aca="false">Persist_a*D340+Shock_sd*Draws!E319</f>
        <v>41.8767057248051</v>
      </c>
      <c r="F340" s="18" t="n">
        <f aca="false">Persist_a*E340+Shock_sd*Draws!F319</f>
        <v>107.552845564647</v>
      </c>
      <c r="G340" s="18" t="n">
        <f aca="false">Persist_a*F340+Shock_sd*Draws!G319</f>
        <v>76.7649973217373</v>
      </c>
      <c r="H340" s="18" t="n">
        <f aca="false">Persist_a*G340+Shock_sd*Draws!H319</f>
        <v>-26.2186376361557</v>
      </c>
      <c r="I340" s="18" t="n">
        <f aca="false">Persist_a*H340+Shock_sd*Draws!I319</f>
        <v>-49.0476772907071</v>
      </c>
      <c r="J340" s="18" t="n">
        <f aca="false">Persist_a*I340+Shock_sd*Draws!J319</f>
        <v>-32.2673005095354</v>
      </c>
      <c r="K340" s="18" t="n">
        <f aca="false">Persist_a*J340+Shock_sd*Draws!K319</f>
        <v>-96.6495398192086</v>
      </c>
      <c r="L340" s="18" t="n">
        <f aca="false">Persist_a*K340+Shock_sd*Draws!L319</f>
        <v>-134.726157251968</v>
      </c>
      <c r="M340" s="18" t="n">
        <f aca="false">Persist_a*L340+Shock_sd*Draws!M319</f>
        <v>-4.55532808527563</v>
      </c>
      <c r="N340" s="18" t="n">
        <f aca="false">0-(Draws!N319+Draws!Z319)</f>
        <v>0</v>
      </c>
      <c r="O340" s="18" t="n">
        <f aca="false">N340-(Draws!O319+Draws!AA319)</f>
        <v>0</v>
      </c>
      <c r="P340" s="18" t="n">
        <f aca="false">O340-(Draws!P319+Draws!AB319)</f>
        <v>0</v>
      </c>
      <c r="Q340" s="18" t="n">
        <f aca="false">P340-(Draws!Q319+Draws!AC319)</f>
        <v>-74.2569834823766</v>
      </c>
      <c r="R340" s="18" t="n">
        <f aca="false">Q340-(Draws!R319+Draws!AD319)</f>
        <v>-74.2569834823766</v>
      </c>
      <c r="S340" s="18" t="n">
        <f aca="false">R340-(Draws!S319+Draws!AE319)</f>
        <v>-74.2569834823766</v>
      </c>
      <c r="T340" s="18" t="n">
        <f aca="false">S340-(Draws!T319+Draws!AF319)</f>
        <v>-74.2569834823766</v>
      </c>
      <c r="U340" s="18" t="n">
        <f aca="false">T340-(Draws!U319+Draws!AG319)</f>
        <v>-74.2569834823766</v>
      </c>
      <c r="V340" s="18" t="n">
        <f aca="false">U340-(Draws!V319+Draws!AH319)</f>
        <v>-212.562138178993</v>
      </c>
      <c r="W340" s="18" t="n">
        <f aca="false">V340-(Draws!W319+Draws!AI319)</f>
        <v>-212.562138178993</v>
      </c>
      <c r="X340" s="18" t="n">
        <f aca="false">W340-(Draws!X319+Draws!AJ319)</f>
        <v>-212.562138178993</v>
      </c>
      <c r="Y340" s="18" t="n">
        <f aca="false">X340-(Draws!Y319+Draws!AK319)</f>
        <v>-212.562138178993</v>
      </c>
      <c r="Z340" s="18" t="n">
        <f aca="false">0-(MAX(Draws!N319-Line_cap,0)+MAX(Draws!Z319-Line_cap,0))</f>
        <v>0</v>
      </c>
      <c r="AA340" s="18" t="n">
        <f aca="false">Z340-(MAX(Draws!O319-Line_cap,0)+MAX(Draws!AA319-Line_cap,0))</f>
        <v>0</v>
      </c>
      <c r="AB340" s="18" t="n">
        <f aca="false">AA340-(MAX(Draws!P319-Line_cap,0)+MAX(Draws!AB319-Line_cap,0))</f>
        <v>0</v>
      </c>
      <c r="AC340" s="18" t="n">
        <f aca="false">AB340-(MAX(Draws!Q319-Line_cap,0)+MAX(Draws!AC319-Line_cap,0))</f>
        <v>0</v>
      </c>
      <c r="AD340" s="18" t="n">
        <f aca="false">AC340-(MAX(Draws!R319-Line_cap,0)+MAX(Draws!AD319-Line_cap,0))</f>
        <v>0</v>
      </c>
      <c r="AE340" s="18" t="n">
        <f aca="false">AD340-(MAX(Draws!S319-Line_cap,0)+MAX(Draws!AE319-Line_cap,0))</f>
        <v>0</v>
      </c>
      <c r="AF340" s="18" t="n">
        <f aca="false">AE340-(MAX(Draws!T319-Line_cap,0)+MAX(Draws!AF319-Line_cap,0))</f>
        <v>0</v>
      </c>
      <c r="AG340" s="18" t="n">
        <f aca="false">AF340-(MAX(Draws!U319-Line_cap,0)+MAX(Draws!AG319-Line_cap,0))</f>
        <v>0</v>
      </c>
      <c r="AH340" s="18" t="n">
        <f aca="false">AG340-(MAX(Draws!V319-Line_cap,0)+MAX(Draws!AH319-Line_cap,0))</f>
        <v>-38.3051546966159</v>
      </c>
      <c r="AI340" s="18" t="n">
        <f aca="false">AH340-(MAX(Draws!W319-Line_cap,0)+MAX(Draws!AI319-Line_cap,0))</f>
        <v>-38.3051546966159</v>
      </c>
      <c r="AJ340" s="18" t="n">
        <f aca="false">AI340-(MAX(Draws!X319-Line_cap,0)+MAX(Draws!AJ319-Line_cap,0))</f>
        <v>-38.3051546966159</v>
      </c>
      <c r="AK340" s="18" t="n">
        <f aca="false">AJ340-(MAX(Draws!Y319-Line_cap,0)+MAX(Draws!AK319-Line_cap,0))</f>
        <v>-38.3051546966159</v>
      </c>
      <c r="AL340" s="18" t="n">
        <f aca="false">SUMPRODUCT(MIN($B$22:$M$22+B340:M340+N340:Y340))</f>
        <v>154.639652133421</v>
      </c>
      <c r="AM340" s="18" t="n">
        <f aca="false">SUMPRODUCT(MIN($B$22:$M$22+B340:M340))</f>
        <v>367.201790312414</v>
      </c>
      <c r="AN340" s="18" t="n">
        <f aca="false">SUMPRODUCT(MIN($B$22:$M$22+N340:Y340))</f>
        <v>275.635643238404</v>
      </c>
      <c r="AO340" s="18" t="n">
        <f aca="false">SUMPRODUCT(MIN($B$22:$M$22+B340:M340+Z340:AK340))</f>
        <v>328.896635615798</v>
      </c>
      <c r="AP340" s="18" t="n">
        <f aca="false">SUMPRODUCT(MIN($B$23:$M$23+B340:M340+N340:Y340))</f>
        <v>201.512780946965</v>
      </c>
      <c r="AQ340" s="18" t="n">
        <f aca="false">SUMPRODUCT(MIN($B$23:$M$23+B340:M340+Z340:AK340))</f>
        <v>375.769764429342</v>
      </c>
      <c r="AR340" s="13" t="n">
        <f aca="false">IF(Y340&lt;0,1,0)</f>
        <v>1</v>
      </c>
    </row>
    <row r="341" customFormat="false" ht="15" hidden="false" customHeight="false" outlineLevel="0" collapsed="false">
      <c r="A341" s="13" t="n">
        <v>316</v>
      </c>
      <c r="B341" s="18" t="n">
        <f aca="false">Shock_sd*Draws!B320</f>
        <v>-45.7141331648136</v>
      </c>
      <c r="C341" s="18" t="n">
        <f aca="false">Persist_a*B341+Shock_sd*Draws!C320</f>
        <v>-34.5453569443501</v>
      </c>
      <c r="D341" s="18" t="n">
        <f aca="false">Persist_a*C341+Shock_sd*Draws!D320</f>
        <v>26.8926593570669</v>
      </c>
      <c r="E341" s="18" t="n">
        <f aca="false">Persist_a*D341+Shock_sd*Draws!E320</f>
        <v>23.2524066409362</v>
      </c>
      <c r="F341" s="18" t="n">
        <f aca="false">Persist_a*E341+Shock_sd*Draws!F320</f>
        <v>31.2496631323709</v>
      </c>
      <c r="G341" s="18" t="n">
        <f aca="false">Persist_a*F341+Shock_sd*Draws!G320</f>
        <v>98.5190010580057</v>
      </c>
      <c r="H341" s="18" t="n">
        <f aca="false">Persist_a*G341+Shock_sd*Draws!H320</f>
        <v>-3.41662233656594</v>
      </c>
      <c r="I341" s="18" t="n">
        <f aca="false">Persist_a*H341+Shock_sd*Draws!I320</f>
        <v>14.5835967855271</v>
      </c>
      <c r="J341" s="18" t="n">
        <f aca="false">Persist_a*I341+Shock_sd*Draws!J320</f>
        <v>51.1375827322897</v>
      </c>
      <c r="K341" s="18" t="n">
        <f aca="false">Persist_a*J341+Shock_sd*Draws!K320</f>
        <v>71.9009458800575</v>
      </c>
      <c r="L341" s="18" t="n">
        <f aca="false">Persist_a*K341+Shock_sd*Draws!L320</f>
        <v>9.48730615002199</v>
      </c>
      <c r="M341" s="18" t="n">
        <f aca="false">Persist_a*L341+Shock_sd*Draws!M320</f>
        <v>-53.0100475510375</v>
      </c>
      <c r="N341" s="18" t="n">
        <f aca="false">0-(Draws!N320+Draws!Z320)</f>
        <v>0</v>
      </c>
      <c r="O341" s="18" t="n">
        <f aca="false">N341-(Draws!O320+Draws!AA320)</f>
        <v>0</v>
      </c>
      <c r="P341" s="18" t="n">
        <f aca="false">O341-(Draws!P320+Draws!AB320)</f>
        <v>0</v>
      </c>
      <c r="Q341" s="18" t="n">
        <f aca="false">P341-(Draws!Q320+Draws!AC320)</f>
        <v>0</v>
      </c>
      <c r="R341" s="18" t="n">
        <f aca="false">Q341-(Draws!R320+Draws!AD320)</f>
        <v>0</v>
      </c>
      <c r="S341" s="18" t="n">
        <f aca="false">R341-(Draws!S320+Draws!AE320)</f>
        <v>0</v>
      </c>
      <c r="T341" s="18" t="n">
        <f aca="false">S341-(Draws!T320+Draws!AF320)</f>
        <v>0</v>
      </c>
      <c r="U341" s="18" t="n">
        <f aca="false">T341-(Draws!U320+Draws!AG320)</f>
        <v>0</v>
      </c>
      <c r="V341" s="18" t="n">
        <f aca="false">U341-(Draws!V320+Draws!AH320)</f>
        <v>0</v>
      </c>
      <c r="W341" s="18" t="n">
        <f aca="false">V341-(Draws!W320+Draws!AI320)</f>
        <v>0</v>
      </c>
      <c r="X341" s="18" t="n">
        <f aca="false">W341-(Draws!X320+Draws!AJ320)</f>
        <v>0</v>
      </c>
      <c r="Y341" s="18" t="n">
        <f aca="false">X341-(Draws!Y320+Draws!AK320)</f>
        <v>0</v>
      </c>
      <c r="Z341" s="18" t="n">
        <f aca="false">0-(MAX(Draws!N320-Line_cap,0)+MAX(Draws!Z320-Line_cap,0))</f>
        <v>0</v>
      </c>
      <c r="AA341" s="18" t="n">
        <f aca="false">Z341-(MAX(Draws!O320-Line_cap,0)+MAX(Draws!AA320-Line_cap,0))</f>
        <v>0</v>
      </c>
      <c r="AB341" s="18" t="n">
        <f aca="false">AA341-(MAX(Draws!P320-Line_cap,0)+MAX(Draws!AB320-Line_cap,0))</f>
        <v>0</v>
      </c>
      <c r="AC341" s="18" t="n">
        <f aca="false">AB341-(MAX(Draws!Q320-Line_cap,0)+MAX(Draws!AC320-Line_cap,0))</f>
        <v>0</v>
      </c>
      <c r="AD341" s="18" t="n">
        <f aca="false">AC341-(MAX(Draws!R320-Line_cap,0)+MAX(Draws!AD320-Line_cap,0))</f>
        <v>0</v>
      </c>
      <c r="AE341" s="18" t="n">
        <f aca="false">AD341-(MAX(Draws!S320-Line_cap,0)+MAX(Draws!AE320-Line_cap,0))</f>
        <v>0</v>
      </c>
      <c r="AF341" s="18" t="n">
        <f aca="false">AE341-(MAX(Draws!T320-Line_cap,0)+MAX(Draws!AF320-Line_cap,0))</f>
        <v>0</v>
      </c>
      <c r="AG341" s="18" t="n">
        <f aca="false">AF341-(MAX(Draws!U320-Line_cap,0)+MAX(Draws!AG320-Line_cap,0))</f>
        <v>0</v>
      </c>
      <c r="AH341" s="18" t="n">
        <f aca="false">AG341-(MAX(Draws!V320-Line_cap,0)+MAX(Draws!AH320-Line_cap,0))</f>
        <v>0</v>
      </c>
      <c r="AI341" s="18" t="n">
        <f aca="false">AH341-(MAX(Draws!W320-Line_cap,0)+MAX(Draws!AI320-Line_cap,0))</f>
        <v>0</v>
      </c>
      <c r="AJ341" s="18" t="n">
        <f aca="false">AI341-(MAX(Draws!X320-Line_cap,0)+MAX(Draws!AJ320-Line_cap,0))</f>
        <v>0</v>
      </c>
      <c r="AK341" s="18" t="n">
        <f aca="false">AJ341-(MAX(Draws!Y320-Line_cap,0)+MAX(Draws!AK320-Line_cap,0))</f>
        <v>0</v>
      </c>
      <c r="AL341" s="18" t="n">
        <f aca="false">SUMPRODUCT(MIN($B$22:$M$22+B341:M341+N341:Y341))</f>
        <v>457.414000125923</v>
      </c>
      <c r="AM341" s="18" t="n">
        <f aca="false">SUMPRODUCT(MIN($B$22:$M$22+B341:M341))</f>
        <v>457.414000125923</v>
      </c>
      <c r="AN341" s="18" t="n">
        <f aca="false">SUMPRODUCT(MIN($B$22:$M$22+N341:Y341))</f>
        <v>481.950382357786</v>
      </c>
      <c r="AO341" s="18" t="n">
        <f aca="false">SUMPRODUCT(MIN($B$22:$M$22+B341:M341+Z341:AK341))</f>
        <v>457.414000125923</v>
      </c>
      <c r="AP341" s="18" t="n">
        <f aca="false">SUMPRODUCT(MIN($B$23:$M$23+B341:M341+N341:Y341))</f>
        <v>502.539881208543</v>
      </c>
      <c r="AQ341" s="18" t="n">
        <f aca="false">SUMPRODUCT(MIN($B$23:$M$23+B341:M341+Z341:AK341))</f>
        <v>502.539881208543</v>
      </c>
      <c r="AR341" s="13" t="n">
        <f aca="false">IF(Y341&lt;0,1,0)</f>
        <v>0</v>
      </c>
    </row>
    <row r="342" customFormat="false" ht="15" hidden="false" customHeight="false" outlineLevel="0" collapsed="false">
      <c r="A342" s="13" t="n">
        <v>317</v>
      </c>
      <c r="B342" s="18" t="n">
        <f aca="false">Shock_sd*Draws!B321</f>
        <v>-51.5825581914687</v>
      </c>
      <c r="C342" s="18" t="n">
        <f aca="false">Persist_a*B342+Shock_sd*Draws!C321</f>
        <v>53.3989742629389</v>
      </c>
      <c r="D342" s="18" t="n">
        <f aca="false">Persist_a*C342+Shock_sd*Draws!D321</f>
        <v>98.4076794136054</v>
      </c>
      <c r="E342" s="18" t="n">
        <f aca="false">Persist_a*D342+Shock_sd*Draws!E321</f>
        <v>64.4604426895089</v>
      </c>
      <c r="F342" s="18" t="n">
        <f aca="false">Persist_a*E342+Shock_sd*Draws!F321</f>
        <v>20.6677837846612</v>
      </c>
      <c r="G342" s="18" t="n">
        <f aca="false">Persist_a*F342+Shock_sd*Draws!G321</f>
        <v>44.3800235696743</v>
      </c>
      <c r="H342" s="18" t="n">
        <f aca="false">Persist_a*G342+Shock_sd*Draws!H321</f>
        <v>78.6054062724164</v>
      </c>
      <c r="I342" s="18" t="n">
        <f aca="false">Persist_a*H342+Shock_sd*Draws!I321</f>
        <v>71.8359189559026</v>
      </c>
      <c r="J342" s="18" t="n">
        <f aca="false">Persist_a*I342+Shock_sd*Draws!J321</f>
        <v>80.4568716541688</v>
      </c>
      <c r="K342" s="18" t="n">
        <f aca="false">Persist_a*J342+Shock_sd*Draws!K321</f>
        <v>71.9179825453664</v>
      </c>
      <c r="L342" s="18" t="n">
        <f aca="false">Persist_a*K342+Shock_sd*Draws!L321</f>
        <v>-13.236137854078</v>
      </c>
      <c r="M342" s="18" t="n">
        <f aca="false">Persist_a*L342+Shock_sd*Draws!M321</f>
        <v>7.78946546341141</v>
      </c>
      <c r="N342" s="18" t="n">
        <f aca="false">0-(Draws!N321+Draws!Z321)</f>
        <v>0</v>
      </c>
      <c r="O342" s="18" t="n">
        <f aca="false">N342-(Draws!O321+Draws!AA321)</f>
        <v>0</v>
      </c>
      <c r="P342" s="18" t="n">
        <f aca="false">O342-(Draws!P321+Draws!AB321)</f>
        <v>0</v>
      </c>
      <c r="Q342" s="18" t="n">
        <f aca="false">P342-(Draws!Q321+Draws!AC321)</f>
        <v>0</v>
      </c>
      <c r="R342" s="18" t="n">
        <f aca="false">Q342-(Draws!R321+Draws!AD321)</f>
        <v>0</v>
      </c>
      <c r="S342" s="18" t="n">
        <f aca="false">R342-(Draws!S321+Draws!AE321)</f>
        <v>0</v>
      </c>
      <c r="T342" s="18" t="n">
        <f aca="false">S342-(Draws!T321+Draws!AF321)</f>
        <v>0</v>
      </c>
      <c r="U342" s="18" t="n">
        <f aca="false">T342-(Draws!U321+Draws!AG321)</f>
        <v>0</v>
      </c>
      <c r="V342" s="18" t="n">
        <f aca="false">U342-(Draws!V321+Draws!AH321)</f>
        <v>0</v>
      </c>
      <c r="W342" s="18" t="n">
        <f aca="false">V342-(Draws!W321+Draws!AI321)</f>
        <v>-132.118522481227</v>
      </c>
      <c r="X342" s="18" t="n">
        <f aca="false">W342-(Draws!X321+Draws!AJ321)</f>
        <v>-132.118522481227</v>
      </c>
      <c r="Y342" s="18" t="n">
        <f aca="false">X342-(Draws!Y321+Draws!AK321)</f>
        <v>-132.118522481227</v>
      </c>
      <c r="Z342" s="18" t="n">
        <f aca="false">0-(MAX(Draws!N321-Line_cap,0)+MAX(Draws!Z321-Line_cap,0))</f>
        <v>0</v>
      </c>
      <c r="AA342" s="18" t="n">
        <f aca="false">Z342-(MAX(Draws!O321-Line_cap,0)+MAX(Draws!AA321-Line_cap,0))</f>
        <v>0</v>
      </c>
      <c r="AB342" s="18" t="n">
        <f aca="false">AA342-(MAX(Draws!P321-Line_cap,0)+MAX(Draws!AB321-Line_cap,0))</f>
        <v>0</v>
      </c>
      <c r="AC342" s="18" t="n">
        <f aca="false">AB342-(MAX(Draws!Q321-Line_cap,0)+MAX(Draws!AC321-Line_cap,0))</f>
        <v>0</v>
      </c>
      <c r="AD342" s="18" t="n">
        <f aca="false">AC342-(MAX(Draws!R321-Line_cap,0)+MAX(Draws!AD321-Line_cap,0))</f>
        <v>0</v>
      </c>
      <c r="AE342" s="18" t="n">
        <f aca="false">AD342-(MAX(Draws!S321-Line_cap,0)+MAX(Draws!AE321-Line_cap,0))</f>
        <v>0</v>
      </c>
      <c r="AF342" s="18" t="n">
        <f aca="false">AE342-(MAX(Draws!T321-Line_cap,0)+MAX(Draws!AF321-Line_cap,0))</f>
        <v>0</v>
      </c>
      <c r="AG342" s="18" t="n">
        <f aca="false">AF342-(MAX(Draws!U321-Line_cap,0)+MAX(Draws!AG321-Line_cap,0))</f>
        <v>0</v>
      </c>
      <c r="AH342" s="18" t="n">
        <f aca="false">AG342-(MAX(Draws!V321-Line_cap,0)+MAX(Draws!AH321-Line_cap,0))</f>
        <v>0</v>
      </c>
      <c r="AI342" s="18" t="n">
        <f aca="false">AH342-(MAX(Draws!W321-Line_cap,0)+MAX(Draws!AI321-Line_cap,0))</f>
        <v>-32.1185224812269</v>
      </c>
      <c r="AJ342" s="18" t="n">
        <f aca="false">AI342-(MAX(Draws!X321-Line_cap,0)+MAX(Draws!AJ321-Line_cap,0))</f>
        <v>-32.1185224812269</v>
      </c>
      <c r="AK342" s="18" t="n">
        <f aca="false">AJ342-(MAX(Draws!Y321-Line_cap,0)+MAX(Draws!AK321-Line_cap,0))</f>
        <v>-32.1185224812269</v>
      </c>
      <c r="AL342" s="18" t="n">
        <f aca="false">SUMPRODUCT(MIN($B$22:$M$22+B342:M342+N342:Y342))</f>
        <v>356.573287229076</v>
      </c>
      <c r="AM342" s="18" t="n">
        <f aca="false">SUMPRODUCT(MIN($B$22:$M$22+B342:M342))</f>
        <v>488.691809710303</v>
      </c>
      <c r="AN342" s="18" t="n">
        <f aca="false">SUMPRODUCT(MIN($B$22:$M$22+N342:Y342))</f>
        <v>362.267173328197</v>
      </c>
      <c r="AO342" s="18" t="n">
        <f aca="false">SUMPRODUCT(MIN($B$22:$M$22+B342:M342+Z342:AK342))</f>
        <v>456.573287229076</v>
      </c>
      <c r="AP342" s="18" t="n">
        <f aca="false">SUMPRODUCT(MIN($B$23:$M$23+B342:M342+N342:Y342))</f>
        <v>403.446416042621</v>
      </c>
      <c r="AQ342" s="18" t="n">
        <f aca="false">SUMPRODUCT(MIN($B$23:$M$23+B342:M342+Z342:AK342))</f>
        <v>503.446416042621</v>
      </c>
      <c r="AR342" s="13" t="n">
        <f aca="false">IF(Y342&lt;0,1,0)</f>
        <v>1</v>
      </c>
    </row>
    <row r="343" customFormat="false" ht="15" hidden="false" customHeight="false" outlineLevel="0" collapsed="false">
      <c r="A343" s="13" t="n">
        <v>318</v>
      </c>
      <c r="B343" s="18" t="n">
        <f aca="false">Shock_sd*Draws!B322</f>
        <v>-44.6652747379092</v>
      </c>
      <c r="C343" s="18" t="n">
        <f aca="false">Persist_a*B343+Shock_sd*Draws!C322</f>
        <v>-77.1451299562018</v>
      </c>
      <c r="D343" s="18" t="n">
        <f aca="false">Persist_a*C343+Shock_sd*Draws!D322</f>
        <v>-140.34209931052</v>
      </c>
      <c r="E343" s="18" t="n">
        <f aca="false">Persist_a*D343+Shock_sd*Draws!E322</f>
        <v>-55.5652087976284</v>
      </c>
      <c r="F343" s="18" t="n">
        <f aca="false">Persist_a*E343+Shock_sd*Draws!F322</f>
        <v>67.6395392341894</v>
      </c>
      <c r="G343" s="18" t="n">
        <f aca="false">Persist_a*F343+Shock_sd*Draws!G322</f>
        <v>-64.8697578335764</v>
      </c>
      <c r="H343" s="18" t="n">
        <f aca="false">Persist_a*G343+Shock_sd*Draws!H322</f>
        <v>-22.5686672086999</v>
      </c>
      <c r="I343" s="18" t="n">
        <f aca="false">Persist_a*H343+Shock_sd*Draws!I322</f>
        <v>-77.1034284067956</v>
      </c>
      <c r="J343" s="18" t="n">
        <f aca="false">Persist_a*I343+Shock_sd*Draws!J322</f>
        <v>-54.051047035726</v>
      </c>
      <c r="K343" s="18" t="n">
        <f aca="false">Persist_a*J343+Shock_sd*Draws!K322</f>
        <v>-72.7719633034221</v>
      </c>
      <c r="L343" s="18" t="n">
        <f aca="false">Persist_a*K343+Shock_sd*Draws!L322</f>
        <v>-104.160983467672</v>
      </c>
      <c r="M343" s="18" t="n">
        <f aca="false">Persist_a*L343+Shock_sd*Draws!M322</f>
        <v>-131.054194876433</v>
      </c>
      <c r="N343" s="18" t="n">
        <f aca="false">0-(Draws!N322+Draws!Z322)</f>
        <v>0</v>
      </c>
      <c r="O343" s="18" t="n">
        <f aca="false">N343-(Draws!O322+Draws!AA322)</f>
        <v>0</v>
      </c>
      <c r="P343" s="18" t="n">
        <f aca="false">O343-(Draws!P322+Draws!AB322)</f>
        <v>0</v>
      </c>
      <c r="Q343" s="18" t="n">
        <f aca="false">P343-(Draws!Q322+Draws!AC322)</f>
        <v>0</v>
      </c>
      <c r="R343" s="18" t="n">
        <f aca="false">Q343-(Draws!R322+Draws!AD322)</f>
        <v>0</v>
      </c>
      <c r="S343" s="18" t="n">
        <f aca="false">R343-(Draws!S322+Draws!AE322)</f>
        <v>0</v>
      </c>
      <c r="T343" s="18" t="n">
        <f aca="false">S343-(Draws!T322+Draws!AF322)</f>
        <v>0</v>
      </c>
      <c r="U343" s="18" t="n">
        <f aca="false">T343-(Draws!U322+Draws!AG322)</f>
        <v>0</v>
      </c>
      <c r="V343" s="18" t="n">
        <f aca="false">U343-(Draws!V322+Draws!AH322)</f>
        <v>0</v>
      </c>
      <c r="W343" s="18" t="n">
        <f aca="false">V343-(Draws!W322+Draws!AI322)</f>
        <v>0</v>
      </c>
      <c r="X343" s="18" t="n">
        <f aca="false">W343-(Draws!X322+Draws!AJ322)</f>
        <v>0</v>
      </c>
      <c r="Y343" s="18" t="n">
        <f aca="false">X343-(Draws!Y322+Draws!AK322)</f>
        <v>0</v>
      </c>
      <c r="Z343" s="18" t="n">
        <f aca="false">0-(MAX(Draws!N322-Line_cap,0)+MAX(Draws!Z322-Line_cap,0))</f>
        <v>0</v>
      </c>
      <c r="AA343" s="18" t="n">
        <f aca="false">Z343-(MAX(Draws!O322-Line_cap,0)+MAX(Draws!AA322-Line_cap,0))</f>
        <v>0</v>
      </c>
      <c r="AB343" s="18" t="n">
        <f aca="false">AA343-(MAX(Draws!P322-Line_cap,0)+MAX(Draws!AB322-Line_cap,0))</f>
        <v>0</v>
      </c>
      <c r="AC343" s="18" t="n">
        <f aca="false">AB343-(MAX(Draws!Q322-Line_cap,0)+MAX(Draws!AC322-Line_cap,0))</f>
        <v>0</v>
      </c>
      <c r="AD343" s="18" t="n">
        <f aca="false">AC343-(MAX(Draws!R322-Line_cap,0)+MAX(Draws!AD322-Line_cap,0))</f>
        <v>0</v>
      </c>
      <c r="AE343" s="18" t="n">
        <f aca="false">AD343-(MAX(Draws!S322-Line_cap,0)+MAX(Draws!AE322-Line_cap,0))</f>
        <v>0</v>
      </c>
      <c r="AF343" s="18" t="n">
        <f aca="false">AE343-(MAX(Draws!T322-Line_cap,0)+MAX(Draws!AF322-Line_cap,0))</f>
        <v>0</v>
      </c>
      <c r="AG343" s="18" t="n">
        <f aca="false">AF343-(MAX(Draws!U322-Line_cap,0)+MAX(Draws!AG322-Line_cap,0))</f>
        <v>0</v>
      </c>
      <c r="AH343" s="18" t="n">
        <f aca="false">AG343-(MAX(Draws!V322-Line_cap,0)+MAX(Draws!AH322-Line_cap,0))</f>
        <v>0</v>
      </c>
      <c r="AI343" s="18" t="n">
        <f aca="false">AH343-(MAX(Draws!W322-Line_cap,0)+MAX(Draws!AI322-Line_cap,0))</f>
        <v>0</v>
      </c>
      <c r="AJ343" s="18" t="n">
        <f aca="false">AI343-(MAX(Draws!X322-Line_cap,0)+MAX(Draws!AJ322-Line_cap,0))</f>
        <v>0</v>
      </c>
      <c r="AK343" s="18" t="n">
        <f aca="false">AJ343-(MAX(Draws!Y322-Line_cap,0)+MAX(Draws!AK322-Line_cap,0))</f>
        <v>0</v>
      </c>
      <c r="AL343" s="18" t="n">
        <f aca="false">SUMPRODUCT(MIN($B$22:$M$22+B343:M343+N343:Y343))</f>
        <v>375.21208735162</v>
      </c>
      <c r="AM343" s="18" t="n">
        <f aca="false">SUMPRODUCT(MIN($B$22:$M$22+B343:M343))</f>
        <v>375.21208735162</v>
      </c>
      <c r="AN343" s="18" t="n">
        <f aca="false">SUMPRODUCT(MIN($B$22:$M$22+N343:Y343))</f>
        <v>481.950382357786</v>
      </c>
      <c r="AO343" s="18" t="n">
        <f aca="false">SUMPRODUCT(MIN($B$22:$M$22+B343:M343+Z343:AK343))</f>
        <v>375.21208735162</v>
      </c>
      <c r="AP343" s="18" t="n">
        <f aca="false">SUMPRODUCT(MIN($B$23:$M$23+B343:M343+N343:Y343))</f>
        <v>409.96146215986</v>
      </c>
      <c r="AQ343" s="18" t="n">
        <f aca="false">SUMPRODUCT(MIN($B$23:$M$23+B343:M343+Z343:AK343))</f>
        <v>409.96146215986</v>
      </c>
      <c r="AR343" s="13" t="n">
        <f aca="false">IF(Y343&lt;0,1,0)</f>
        <v>0</v>
      </c>
    </row>
    <row r="344" customFormat="false" ht="15" hidden="false" customHeight="false" outlineLevel="0" collapsed="false">
      <c r="A344" s="13" t="n">
        <v>319</v>
      </c>
      <c r="B344" s="18" t="n">
        <f aca="false">Shock_sd*Draws!B323</f>
        <v>-80.7401232891353</v>
      </c>
      <c r="C344" s="18" t="n">
        <f aca="false">Persist_a*B344+Shock_sd*Draws!C323</f>
        <v>-43.0729971077956</v>
      </c>
      <c r="D344" s="18" t="n">
        <f aca="false">Persist_a*C344+Shock_sd*Draws!D323</f>
        <v>-67.5336808349034</v>
      </c>
      <c r="E344" s="18" t="n">
        <f aca="false">Persist_a*D344+Shock_sd*Draws!E323</f>
        <v>-82.4322749475648</v>
      </c>
      <c r="F344" s="18" t="n">
        <f aca="false">Persist_a*E344+Shock_sd*Draws!F323</f>
        <v>-46.1787202024312</v>
      </c>
      <c r="G344" s="18" t="n">
        <f aca="false">Persist_a*F344+Shock_sd*Draws!G323</f>
        <v>32.8655389820112</v>
      </c>
      <c r="H344" s="18" t="n">
        <f aca="false">Persist_a*G344+Shock_sd*Draws!H323</f>
        <v>-24.8011093146715</v>
      </c>
      <c r="I344" s="18" t="n">
        <f aca="false">Persist_a*H344+Shock_sd*Draws!I323</f>
        <v>-20.3665467969814</v>
      </c>
      <c r="J344" s="18" t="n">
        <f aca="false">Persist_a*I344+Shock_sd*Draws!J323</f>
        <v>-142.874088157598</v>
      </c>
      <c r="K344" s="18" t="n">
        <f aca="false">Persist_a*J344+Shock_sd*Draws!K323</f>
        <v>-81.7738746822596</v>
      </c>
      <c r="L344" s="18" t="n">
        <f aca="false">Persist_a*K344+Shock_sd*Draws!L323</f>
        <v>-9.28242663994534</v>
      </c>
      <c r="M344" s="18" t="n">
        <f aca="false">Persist_a*L344+Shock_sd*Draws!M323</f>
        <v>-94.0622583855338</v>
      </c>
      <c r="N344" s="18" t="n">
        <f aca="false">0-(Draws!N323+Draws!Z323)</f>
        <v>0</v>
      </c>
      <c r="O344" s="18" t="n">
        <f aca="false">N344-(Draws!O323+Draws!AA323)</f>
        <v>0</v>
      </c>
      <c r="P344" s="18" t="n">
        <f aca="false">O344-(Draws!P323+Draws!AB323)</f>
        <v>0</v>
      </c>
      <c r="Q344" s="18" t="n">
        <f aca="false">P344-(Draws!Q323+Draws!AC323)</f>
        <v>0</v>
      </c>
      <c r="R344" s="18" t="n">
        <f aca="false">Q344-(Draws!R323+Draws!AD323)</f>
        <v>0</v>
      </c>
      <c r="S344" s="18" t="n">
        <f aca="false">R344-(Draws!S323+Draws!AE323)</f>
        <v>0</v>
      </c>
      <c r="T344" s="18" t="n">
        <f aca="false">S344-(Draws!T323+Draws!AF323)</f>
        <v>0</v>
      </c>
      <c r="U344" s="18" t="n">
        <f aca="false">T344-(Draws!U323+Draws!AG323)</f>
        <v>0</v>
      </c>
      <c r="V344" s="18" t="n">
        <f aca="false">U344-(Draws!V323+Draws!AH323)</f>
        <v>0</v>
      </c>
      <c r="W344" s="18" t="n">
        <f aca="false">V344-(Draws!W323+Draws!AI323)</f>
        <v>0</v>
      </c>
      <c r="X344" s="18" t="n">
        <f aca="false">W344-(Draws!X323+Draws!AJ323)</f>
        <v>0</v>
      </c>
      <c r="Y344" s="18" t="n">
        <f aca="false">X344-(Draws!Y323+Draws!AK323)</f>
        <v>0</v>
      </c>
      <c r="Z344" s="18" t="n">
        <f aca="false">0-(MAX(Draws!N323-Line_cap,0)+MAX(Draws!Z323-Line_cap,0))</f>
        <v>0</v>
      </c>
      <c r="AA344" s="18" t="n">
        <f aca="false">Z344-(MAX(Draws!O323-Line_cap,0)+MAX(Draws!AA323-Line_cap,0))</f>
        <v>0</v>
      </c>
      <c r="AB344" s="18" t="n">
        <f aca="false">AA344-(MAX(Draws!P323-Line_cap,0)+MAX(Draws!AB323-Line_cap,0))</f>
        <v>0</v>
      </c>
      <c r="AC344" s="18" t="n">
        <f aca="false">AB344-(MAX(Draws!Q323-Line_cap,0)+MAX(Draws!AC323-Line_cap,0))</f>
        <v>0</v>
      </c>
      <c r="AD344" s="18" t="n">
        <f aca="false">AC344-(MAX(Draws!R323-Line_cap,0)+MAX(Draws!AD323-Line_cap,0))</f>
        <v>0</v>
      </c>
      <c r="AE344" s="18" t="n">
        <f aca="false">AD344-(MAX(Draws!S323-Line_cap,0)+MAX(Draws!AE323-Line_cap,0))</f>
        <v>0</v>
      </c>
      <c r="AF344" s="18" t="n">
        <f aca="false">AE344-(MAX(Draws!T323-Line_cap,0)+MAX(Draws!AF323-Line_cap,0))</f>
        <v>0</v>
      </c>
      <c r="AG344" s="18" t="n">
        <f aca="false">AF344-(MAX(Draws!U323-Line_cap,0)+MAX(Draws!AG323-Line_cap,0))</f>
        <v>0</v>
      </c>
      <c r="AH344" s="18" t="n">
        <f aca="false">AG344-(MAX(Draws!V323-Line_cap,0)+MAX(Draws!AH323-Line_cap,0))</f>
        <v>0</v>
      </c>
      <c r="AI344" s="18" t="n">
        <f aca="false">AH344-(MAX(Draws!W323-Line_cap,0)+MAX(Draws!AI323-Line_cap,0))</f>
        <v>0</v>
      </c>
      <c r="AJ344" s="18" t="n">
        <f aca="false">AI344-(MAX(Draws!X323-Line_cap,0)+MAX(Draws!AJ323-Line_cap,0))</f>
        <v>0</v>
      </c>
      <c r="AK344" s="18" t="n">
        <f aca="false">AJ344-(MAX(Draws!Y323-Line_cap,0)+MAX(Draws!AK323-Line_cap,0))</f>
        <v>0</v>
      </c>
      <c r="AL344" s="18" t="n">
        <f aca="false">SUMPRODUCT(MIN($B$22:$M$22+B344:M344+N344:Y344))</f>
        <v>345.323693259798</v>
      </c>
      <c r="AM344" s="18" t="n">
        <f aca="false">SUMPRODUCT(MIN($B$22:$M$22+B344:M344))</f>
        <v>345.323693259798</v>
      </c>
      <c r="AN344" s="18" t="n">
        <f aca="false">SUMPRODUCT(MIN($B$22:$M$22+N344:Y344))</f>
        <v>481.950382357786</v>
      </c>
      <c r="AO344" s="18" t="n">
        <f aca="false">SUMPRODUCT(MIN($B$22:$M$22+B344:M344+Z344:AK344))</f>
        <v>345.323693259798</v>
      </c>
      <c r="AP344" s="18" t="n">
        <f aca="false">SUMPRODUCT(MIN($B$23:$M$23+B344:M344+N344:Y344))</f>
        <v>394.567020424019</v>
      </c>
      <c r="AQ344" s="18" t="n">
        <f aca="false">SUMPRODUCT(MIN($B$23:$M$23+B344:M344+Z344:AK344))</f>
        <v>394.567020424019</v>
      </c>
      <c r="AR344" s="13" t="n">
        <f aca="false">IF(Y344&lt;0,1,0)</f>
        <v>0</v>
      </c>
    </row>
    <row r="345" customFormat="false" ht="15" hidden="false" customHeight="false" outlineLevel="0" collapsed="false">
      <c r="A345" s="13" t="n">
        <v>320</v>
      </c>
      <c r="B345" s="18" t="n">
        <f aca="false">Shock_sd*Draws!B324</f>
        <v>-61.3199957125438</v>
      </c>
      <c r="C345" s="18" t="n">
        <f aca="false">Persist_a*B345+Shock_sd*Draws!C324</f>
        <v>-63.4107369147744</v>
      </c>
      <c r="D345" s="18" t="n">
        <f aca="false">Persist_a*C345+Shock_sd*Draws!D324</f>
        <v>-26.1894205763952</v>
      </c>
      <c r="E345" s="18" t="n">
        <f aca="false">Persist_a*D345+Shock_sd*Draws!E324</f>
        <v>-15.9938114839367</v>
      </c>
      <c r="F345" s="18" t="n">
        <f aca="false">Persist_a*E345+Shock_sd*Draws!F324</f>
        <v>-79.3100718587947</v>
      </c>
      <c r="G345" s="18" t="n">
        <f aca="false">Persist_a*F345+Shock_sd*Draws!G324</f>
        <v>12.0635406436158</v>
      </c>
      <c r="H345" s="18" t="n">
        <f aca="false">Persist_a*G345+Shock_sd*Draws!H324</f>
        <v>-136.348266322442</v>
      </c>
      <c r="I345" s="18" t="n">
        <f aca="false">Persist_a*H345+Shock_sd*Draws!I324</f>
        <v>-102.066386596922</v>
      </c>
      <c r="J345" s="18" t="n">
        <f aca="false">Persist_a*I345+Shock_sd*Draws!J324</f>
        <v>-31.3764657647128</v>
      </c>
      <c r="K345" s="18" t="n">
        <f aca="false">Persist_a*J345+Shock_sd*Draws!K324</f>
        <v>-129.432645257405</v>
      </c>
      <c r="L345" s="18" t="n">
        <f aca="false">Persist_a*K345+Shock_sd*Draws!L324</f>
        <v>-88.4744021697623</v>
      </c>
      <c r="M345" s="18" t="n">
        <f aca="false">Persist_a*L345+Shock_sd*Draws!M324</f>
        <v>-45.7003799364056</v>
      </c>
      <c r="N345" s="18" t="n">
        <f aca="false">0-(Draws!N324+Draws!Z324)</f>
        <v>0</v>
      </c>
      <c r="O345" s="18" t="n">
        <f aca="false">N345-(Draws!O324+Draws!AA324)</f>
        <v>-74.251825884874</v>
      </c>
      <c r="P345" s="18" t="n">
        <f aca="false">O345-(Draws!P324+Draws!AB324)</f>
        <v>-74.251825884874</v>
      </c>
      <c r="Q345" s="18" t="n">
        <f aca="false">P345-(Draws!Q324+Draws!AC324)</f>
        <v>-74.251825884874</v>
      </c>
      <c r="R345" s="18" t="n">
        <f aca="false">Q345-(Draws!R324+Draws!AD324)</f>
        <v>-74.251825884874</v>
      </c>
      <c r="S345" s="18" t="n">
        <f aca="false">R345-(Draws!S324+Draws!AE324)</f>
        <v>-74.251825884874</v>
      </c>
      <c r="T345" s="18" t="n">
        <f aca="false">S345-(Draws!T324+Draws!AF324)</f>
        <v>-74.251825884874</v>
      </c>
      <c r="U345" s="18" t="n">
        <f aca="false">T345-(Draws!U324+Draws!AG324)</f>
        <v>-74.251825884874</v>
      </c>
      <c r="V345" s="18" t="n">
        <f aca="false">U345-(Draws!V324+Draws!AH324)</f>
        <v>-74.251825884874</v>
      </c>
      <c r="W345" s="18" t="n">
        <f aca="false">V345-(Draws!W324+Draws!AI324)</f>
        <v>-74.251825884874</v>
      </c>
      <c r="X345" s="18" t="n">
        <f aca="false">W345-(Draws!X324+Draws!AJ324)</f>
        <v>-74.251825884874</v>
      </c>
      <c r="Y345" s="18" t="n">
        <f aca="false">X345-(Draws!Y324+Draws!AK324)</f>
        <v>-74.251825884874</v>
      </c>
      <c r="Z345" s="18" t="n">
        <f aca="false">0-(MAX(Draws!N324-Line_cap,0)+MAX(Draws!Z324-Line_cap,0))</f>
        <v>0</v>
      </c>
      <c r="AA345" s="18" t="n">
        <f aca="false">Z345-(MAX(Draws!O324-Line_cap,0)+MAX(Draws!AA324-Line_cap,0))</f>
        <v>0</v>
      </c>
      <c r="AB345" s="18" t="n">
        <f aca="false">AA345-(MAX(Draws!P324-Line_cap,0)+MAX(Draws!AB324-Line_cap,0))</f>
        <v>0</v>
      </c>
      <c r="AC345" s="18" t="n">
        <f aca="false">AB345-(MAX(Draws!Q324-Line_cap,0)+MAX(Draws!AC324-Line_cap,0))</f>
        <v>0</v>
      </c>
      <c r="AD345" s="18" t="n">
        <f aca="false">AC345-(MAX(Draws!R324-Line_cap,0)+MAX(Draws!AD324-Line_cap,0))</f>
        <v>0</v>
      </c>
      <c r="AE345" s="18" t="n">
        <f aca="false">AD345-(MAX(Draws!S324-Line_cap,0)+MAX(Draws!AE324-Line_cap,0))</f>
        <v>0</v>
      </c>
      <c r="AF345" s="18" t="n">
        <f aca="false">AE345-(MAX(Draws!T324-Line_cap,0)+MAX(Draws!AF324-Line_cap,0))</f>
        <v>0</v>
      </c>
      <c r="AG345" s="18" t="n">
        <f aca="false">AF345-(MAX(Draws!U324-Line_cap,0)+MAX(Draws!AG324-Line_cap,0))</f>
        <v>0</v>
      </c>
      <c r="AH345" s="18" t="n">
        <f aca="false">AG345-(MAX(Draws!V324-Line_cap,0)+MAX(Draws!AH324-Line_cap,0))</f>
        <v>0</v>
      </c>
      <c r="AI345" s="18" t="n">
        <f aca="false">AH345-(MAX(Draws!W324-Line_cap,0)+MAX(Draws!AI324-Line_cap,0))</f>
        <v>0</v>
      </c>
      <c r="AJ345" s="18" t="n">
        <f aca="false">AI345-(MAX(Draws!X324-Line_cap,0)+MAX(Draws!AJ324-Line_cap,0))</f>
        <v>0</v>
      </c>
      <c r="AK345" s="18" t="n">
        <f aca="false">AJ345-(MAX(Draws!Y324-Line_cap,0)+MAX(Draws!AK324-Line_cap,0))</f>
        <v>0</v>
      </c>
      <c r="AL345" s="18" t="n">
        <f aca="false">SUMPRODUCT(MIN($B$22:$M$22+B345:M345+N345:Y345))</f>
        <v>271.35029015047</v>
      </c>
      <c r="AM345" s="18" t="n">
        <f aca="false">SUMPRODUCT(MIN($B$22:$M$22+B345:M345))</f>
        <v>345.602116035344</v>
      </c>
      <c r="AN345" s="18" t="n">
        <f aca="false">SUMPRODUCT(MIN($B$22:$M$22+N345:Y345))</f>
        <v>407.698556472912</v>
      </c>
      <c r="AO345" s="18" t="n">
        <f aca="false">SUMPRODUCT(MIN($B$22:$M$22+B345:M345+Z345:AK345))</f>
        <v>345.602116035344</v>
      </c>
      <c r="AP345" s="18" t="n">
        <f aca="false">SUMPRODUCT(MIN($B$23:$M$23+B345:M345+N345:Y345))</f>
        <v>320.52893301357</v>
      </c>
      <c r="AQ345" s="18" t="n">
        <f aca="false">SUMPRODUCT(MIN($B$23:$M$23+B345:M345+Z345:AK345))</f>
        <v>394.780758898444</v>
      </c>
      <c r="AR345" s="13" t="n">
        <f aca="false">IF(Y345&lt;0,1,0)</f>
        <v>1</v>
      </c>
    </row>
    <row r="346" customFormat="false" ht="15" hidden="false" customHeight="false" outlineLevel="0" collapsed="false">
      <c r="A346" s="13" t="n">
        <v>321</v>
      </c>
      <c r="B346" s="18" t="n">
        <f aca="false">Shock_sd*Draws!B325</f>
        <v>3.85959597883926</v>
      </c>
      <c r="C346" s="18" t="n">
        <f aca="false">Persist_a*B346+Shock_sd*Draws!C325</f>
        <v>32.4489387792631</v>
      </c>
      <c r="D346" s="18" t="n">
        <f aca="false">Persist_a*C346+Shock_sd*Draws!D325</f>
        <v>15.8333190058484</v>
      </c>
      <c r="E346" s="18" t="n">
        <f aca="false">Persist_a*D346+Shock_sd*Draws!E325</f>
        <v>19.4826657899415</v>
      </c>
      <c r="F346" s="18" t="n">
        <f aca="false">Persist_a*E346+Shock_sd*Draws!F325</f>
        <v>6.87132352788879</v>
      </c>
      <c r="G346" s="18" t="n">
        <f aca="false">Persist_a*F346+Shock_sd*Draws!G325</f>
        <v>-79.2676279009129</v>
      </c>
      <c r="H346" s="18" t="n">
        <f aca="false">Persist_a*G346+Shock_sd*Draws!H325</f>
        <v>-52.7613406148924</v>
      </c>
      <c r="I346" s="18" t="n">
        <f aca="false">Persist_a*H346+Shock_sd*Draws!I325</f>
        <v>29.7913392297477</v>
      </c>
      <c r="J346" s="18" t="n">
        <f aca="false">Persist_a*I346+Shock_sd*Draws!J325</f>
        <v>39.951132788012</v>
      </c>
      <c r="K346" s="18" t="n">
        <f aca="false">Persist_a*J346+Shock_sd*Draws!K325</f>
        <v>42.6257814836873</v>
      </c>
      <c r="L346" s="18" t="n">
        <f aca="false">Persist_a*K346+Shock_sd*Draws!L325</f>
        <v>27.4886092450136</v>
      </c>
      <c r="M346" s="18" t="n">
        <f aca="false">Persist_a*L346+Shock_sd*Draws!M325</f>
        <v>55.4271510647149</v>
      </c>
      <c r="N346" s="18" t="n">
        <f aca="false">0-(Draws!N325+Draws!Z325)</f>
        <v>0</v>
      </c>
      <c r="O346" s="18" t="n">
        <f aca="false">N346-(Draws!O325+Draws!AA325)</f>
        <v>0</v>
      </c>
      <c r="P346" s="18" t="n">
        <f aca="false">O346-(Draws!P325+Draws!AB325)</f>
        <v>0</v>
      </c>
      <c r="Q346" s="18" t="n">
        <f aca="false">P346-(Draws!Q325+Draws!AC325)</f>
        <v>0</v>
      </c>
      <c r="R346" s="18" t="n">
        <f aca="false">Q346-(Draws!R325+Draws!AD325)</f>
        <v>0</v>
      </c>
      <c r="S346" s="18" t="n">
        <f aca="false">R346-(Draws!S325+Draws!AE325)</f>
        <v>0</v>
      </c>
      <c r="T346" s="18" t="n">
        <f aca="false">S346-(Draws!T325+Draws!AF325)</f>
        <v>0</v>
      </c>
      <c r="U346" s="18" t="n">
        <f aca="false">T346-(Draws!U325+Draws!AG325)</f>
        <v>0</v>
      </c>
      <c r="V346" s="18" t="n">
        <f aca="false">U346-(Draws!V325+Draws!AH325)</f>
        <v>0</v>
      </c>
      <c r="W346" s="18" t="n">
        <f aca="false">V346-(Draws!W325+Draws!AI325)</f>
        <v>0</v>
      </c>
      <c r="X346" s="18" t="n">
        <f aca="false">W346-(Draws!X325+Draws!AJ325)</f>
        <v>0</v>
      </c>
      <c r="Y346" s="18" t="n">
        <f aca="false">X346-(Draws!Y325+Draws!AK325)</f>
        <v>0</v>
      </c>
      <c r="Z346" s="18" t="n">
        <f aca="false">0-(MAX(Draws!N325-Line_cap,0)+MAX(Draws!Z325-Line_cap,0))</f>
        <v>0</v>
      </c>
      <c r="AA346" s="18" t="n">
        <f aca="false">Z346-(MAX(Draws!O325-Line_cap,0)+MAX(Draws!AA325-Line_cap,0))</f>
        <v>0</v>
      </c>
      <c r="AB346" s="18" t="n">
        <f aca="false">AA346-(MAX(Draws!P325-Line_cap,0)+MAX(Draws!AB325-Line_cap,0))</f>
        <v>0</v>
      </c>
      <c r="AC346" s="18" t="n">
        <f aca="false">AB346-(MAX(Draws!Q325-Line_cap,0)+MAX(Draws!AC325-Line_cap,0))</f>
        <v>0</v>
      </c>
      <c r="AD346" s="18" t="n">
        <f aca="false">AC346-(MAX(Draws!R325-Line_cap,0)+MAX(Draws!AD325-Line_cap,0))</f>
        <v>0</v>
      </c>
      <c r="AE346" s="18" t="n">
        <f aca="false">AD346-(MAX(Draws!S325-Line_cap,0)+MAX(Draws!AE325-Line_cap,0))</f>
        <v>0</v>
      </c>
      <c r="AF346" s="18" t="n">
        <f aca="false">AE346-(MAX(Draws!T325-Line_cap,0)+MAX(Draws!AF325-Line_cap,0))</f>
        <v>0</v>
      </c>
      <c r="AG346" s="18" t="n">
        <f aca="false">AF346-(MAX(Draws!U325-Line_cap,0)+MAX(Draws!AG325-Line_cap,0))</f>
        <v>0</v>
      </c>
      <c r="AH346" s="18" t="n">
        <f aca="false">AG346-(MAX(Draws!V325-Line_cap,0)+MAX(Draws!AH325-Line_cap,0))</f>
        <v>0</v>
      </c>
      <c r="AI346" s="18" t="n">
        <f aca="false">AH346-(MAX(Draws!W325-Line_cap,0)+MAX(Draws!AI325-Line_cap,0))</f>
        <v>0</v>
      </c>
      <c r="AJ346" s="18" t="n">
        <f aca="false">AI346-(MAX(Draws!X325-Line_cap,0)+MAX(Draws!AJ325-Line_cap,0))</f>
        <v>0</v>
      </c>
      <c r="AK346" s="18" t="n">
        <f aca="false">AJ346-(MAX(Draws!Y325-Line_cap,0)+MAX(Draws!AK325-Line_cap,0))</f>
        <v>0</v>
      </c>
      <c r="AL346" s="18" t="n">
        <f aca="false">SUMPRODUCT(MIN($B$22:$M$22+B346:M346+N346:Y346))</f>
        <v>403.940543737452</v>
      </c>
      <c r="AM346" s="18" t="n">
        <f aca="false">SUMPRODUCT(MIN($B$22:$M$22+B346:M346))</f>
        <v>403.940543737452</v>
      </c>
      <c r="AN346" s="18" t="n">
        <f aca="false">SUMPRODUCT(MIN($B$22:$M$22+N346:Y346))</f>
        <v>481.950382357786</v>
      </c>
      <c r="AO346" s="18" t="n">
        <f aca="false">SUMPRODUCT(MIN($B$22:$M$22+B346:M346+Z346:AK346))</f>
        <v>403.940543737452</v>
      </c>
      <c r="AP346" s="18" t="n">
        <f aca="false">SUMPRODUCT(MIN($B$23:$M$23+B346:M346+N346:Y346))</f>
        <v>451.706289238236</v>
      </c>
      <c r="AQ346" s="18" t="n">
        <f aca="false">SUMPRODUCT(MIN($B$23:$M$23+B346:M346+Z346:AK346))</f>
        <v>451.706289238236</v>
      </c>
      <c r="AR346" s="13" t="n">
        <f aca="false">IF(Y346&lt;0,1,0)</f>
        <v>0</v>
      </c>
    </row>
    <row r="347" customFormat="false" ht="15" hidden="false" customHeight="false" outlineLevel="0" collapsed="false">
      <c r="A347" s="13" t="n">
        <v>322</v>
      </c>
      <c r="B347" s="18" t="n">
        <f aca="false">Shock_sd*Draws!B326</f>
        <v>-46.2177229175212</v>
      </c>
      <c r="C347" s="18" t="n">
        <f aca="false">Persist_a*B347+Shock_sd*Draws!C326</f>
        <v>-2.97116592685593</v>
      </c>
      <c r="D347" s="18" t="n">
        <f aca="false">Persist_a*C347+Shock_sd*Draws!D326</f>
        <v>18.8999309444414</v>
      </c>
      <c r="E347" s="18" t="n">
        <f aca="false">Persist_a*D347+Shock_sd*Draws!E326</f>
        <v>61.1638094687812</v>
      </c>
      <c r="F347" s="18" t="n">
        <f aca="false">Persist_a*E347+Shock_sd*Draws!F326</f>
        <v>64.5338428691446</v>
      </c>
      <c r="G347" s="18" t="n">
        <f aca="false">Persist_a*F347+Shock_sd*Draws!G326</f>
        <v>135.960670124397</v>
      </c>
      <c r="H347" s="18" t="n">
        <f aca="false">Persist_a*G347+Shock_sd*Draws!H326</f>
        <v>13.8099324267152</v>
      </c>
      <c r="I347" s="18" t="n">
        <f aca="false">Persist_a*H347+Shock_sd*Draws!I326</f>
        <v>-2.7584655031387</v>
      </c>
      <c r="J347" s="18" t="n">
        <f aca="false">Persist_a*I347+Shock_sd*Draws!J326</f>
        <v>83.3022238115666</v>
      </c>
      <c r="K347" s="18" t="n">
        <f aca="false">Persist_a*J347+Shock_sd*Draws!K326</f>
        <v>56.0260974289439</v>
      </c>
      <c r="L347" s="18" t="n">
        <f aca="false">Persist_a*K347+Shock_sd*Draws!L326</f>
        <v>29.5807357058334</v>
      </c>
      <c r="M347" s="18" t="n">
        <f aca="false">Persist_a*L347+Shock_sd*Draws!M326</f>
        <v>86.8741867146812</v>
      </c>
      <c r="N347" s="18" t="n">
        <f aca="false">0-(Draws!N326+Draws!Z326)</f>
        <v>0</v>
      </c>
      <c r="O347" s="18" t="n">
        <f aca="false">N347-(Draws!O326+Draws!AA326)</f>
        <v>0</v>
      </c>
      <c r="P347" s="18" t="n">
        <f aca="false">O347-(Draws!P326+Draws!AB326)</f>
        <v>0</v>
      </c>
      <c r="Q347" s="18" t="n">
        <f aca="false">P347-(Draws!Q326+Draws!AC326)</f>
        <v>0</v>
      </c>
      <c r="R347" s="18" t="n">
        <f aca="false">Q347-(Draws!R326+Draws!AD326)</f>
        <v>0</v>
      </c>
      <c r="S347" s="18" t="n">
        <f aca="false">R347-(Draws!S326+Draws!AE326)</f>
        <v>0</v>
      </c>
      <c r="T347" s="18" t="n">
        <f aca="false">S347-(Draws!T326+Draws!AF326)</f>
        <v>0</v>
      </c>
      <c r="U347" s="18" t="n">
        <f aca="false">T347-(Draws!U326+Draws!AG326)</f>
        <v>0</v>
      </c>
      <c r="V347" s="18" t="n">
        <f aca="false">U347-(Draws!V326+Draws!AH326)</f>
        <v>0</v>
      </c>
      <c r="W347" s="18" t="n">
        <f aca="false">V347-(Draws!W326+Draws!AI326)</f>
        <v>0</v>
      </c>
      <c r="X347" s="18" t="n">
        <f aca="false">W347-(Draws!X326+Draws!AJ326)</f>
        <v>0</v>
      </c>
      <c r="Y347" s="18" t="n">
        <f aca="false">X347-(Draws!Y326+Draws!AK326)</f>
        <v>0</v>
      </c>
      <c r="Z347" s="18" t="n">
        <f aca="false">0-(MAX(Draws!N326-Line_cap,0)+MAX(Draws!Z326-Line_cap,0))</f>
        <v>0</v>
      </c>
      <c r="AA347" s="18" t="n">
        <f aca="false">Z347-(MAX(Draws!O326-Line_cap,0)+MAX(Draws!AA326-Line_cap,0))</f>
        <v>0</v>
      </c>
      <c r="AB347" s="18" t="n">
        <f aca="false">AA347-(MAX(Draws!P326-Line_cap,0)+MAX(Draws!AB326-Line_cap,0))</f>
        <v>0</v>
      </c>
      <c r="AC347" s="18" t="n">
        <f aca="false">AB347-(MAX(Draws!Q326-Line_cap,0)+MAX(Draws!AC326-Line_cap,0))</f>
        <v>0</v>
      </c>
      <c r="AD347" s="18" t="n">
        <f aca="false">AC347-(MAX(Draws!R326-Line_cap,0)+MAX(Draws!AD326-Line_cap,0))</f>
        <v>0</v>
      </c>
      <c r="AE347" s="18" t="n">
        <f aca="false">AD347-(MAX(Draws!S326-Line_cap,0)+MAX(Draws!AE326-Line_cap,0))</f>
        <v>0</v>
      </c>
      <c r="AF347" s="18" t="n">
        <f aca="false">AE347-(MAX(Draws!T326-Line_cap,0)+MAX(Draws!AF326-Line_cap,0))</f>
        <v>0</v>
      </c>
      <c r="AG347" s="18" t="n">
        <f aca="false">AF347-(MAX(Draws!U326-Line_cap,0)+MAX(Draws!AG326-Line_cap,0))</f>
        <v>0</v>
      </c>
      <c r="AH347" s="18" t="n">
        <f aca="false">AG347-(MAX(Draws!V326-Line_cap,0)+MAX(Draws!AH326-Line_cap,0))</f>
        <v>0</v>
      </c>
      <c r="AI347" s="18" t="n">
        <f aca="false">AH347-(MAX(Draws!W326-Line_cap,0)+MAX(Draws!AI326-Line_cap,0))</f>
        <v>0</v>
      </c>
      <c r="AJ347" s="18" t="n">
        <f aca="false">AI347-(MAX(Draws!X326-Line_cap,0)+MAX(Draws!AJ326-Line_cap,0))</f>
        <v>0</v>
      </c>
      <c r="AK347" s="18" t="n">
        <f aca="false">AJ347-(MAX(Draws!Y326-Line_cap,0)+MAX(Draws!AK326-Line_cap,0))</f>
        <v>0</v>
      </c>
      <c r="AL347" s="18" t="n">
        <f aca="false">SUMPRODUCT(MIN($B$22:$M$22+B347:M347+N347:Y347))</f>
        <v>481.09558789478</v>
      </c>
      <c r="AM347" s="18" t="n">
        <f aca="false">SUMPRODUCT(MIN($B$22:$M$22+B347:M347))</f>
        <v>481.09558789478</v>
      </c>
      <c r="AN347" s="18" t="n">
        <f aca="false">SUMPRODUCT(MIN($B$22:$M$22+N347:Y347))</f>
        <v>481.950382357786</v>
      </c>
      <c r="AO347" s="18" t="n">
        <f aca="false">SUMPRODUCT(MIN($B$22:$M$22+B347:M347+Z347:AK347))</f>
        <v>481.09558789478</v>
      </c>
      <c r="AP347" s="18" t="n">
        <f aca="false">SUMPRODUCT(MIN($B$23:$M$23+B347:M347+N347:Y347))</f>
        <v>530.695587894781</v>
      </c>
      <c r="AQ347" s="18" t="n">
        <f aca="false">SUMPRODUCT(MIN($B$23:$M$23+B347:M347+Z347:AK347))</f>
        <v>530.695587894781</v>
      </c>
      <c r="AR347" s="13" t="n">
        <f aca="false">IF(Y347&lt;0,1,0)</f>
        <v>0</v>
      </c>
    </row>
    <row r="348" customFormat="false" ht="15" hidden="false" customHeight="false" outlineLevel="0" collapsed="false">
      <c r="A348" s="13" t="n">
        <v>323</v>
      </c>
      <c r="B348" s="18" t="n">
        <f aca="false">Shock_sd*Draws!B327</f>
        <v>161.695094988853</v>
      </c>
      <c r="C348" s="18" t="n">
        <f aca="false">Persist_a*B348+Shock_sd*Draws!C327</f>
        <v>89.9759984252183</v>
      </c>
      <c r="D348" s="18" t="n">
        <f aca="false">Persist_a*C348+Shock_sd*Draws!D327</f>
        <v>38.276681059261</v>
      </c>
      <c r="E348" s="18" t="n">
        <f aca="false">Persist_a*D348+Shock_sd*Draws!E327</f>
        <v>-41.0393660759841</v>
      </c>
      <c r="F348" s="18" t="n">
        <f aca="false">Persist_a*E348+Shock_sd*Draws!F327</f>
        <v>-25.459281033069</v>
      </c>
      <c r="G348" s="18" t="n">
        <f aca="false">Persist_a*F348+Shock_sd*Draws!G327</f>
        <v>-91.2295022016957</v>
      </c>
      <c r="H348" s="18" t="n">
        <f aca="false">Persist_a*G348+Shock_sd*Draws!H327</f>
        <v>-87.1246701259142</v>
      </c>
      <c r="I348" s="18" t="n">
        <f aca="false">Persist_a*H348+Shock_sd*Draws!I327</f>
        <v>-124.19951934943</v>
      </c>
      <c r="J348" s="18" t="n">
        <f aca="false">Persist_a*I348+Shock_sd*Draws!J327</f>
        <v>-112.144025408398</v>
      </c>
      <c r="K348" s="18" t="n">
        <f aca="false">Persist_a*J348+Shock_sd*Draws!K327</f>
        <v>-102.115344335935</v>
      </c>
      <c r="L348" s="18" t="n">
        <f aca="false">Persist_a*K348+Shock_sd*Draws!L327</f>
        <v>-69.1238947149089</v>
      </c>
      <c r="M348" s="18" t="n">
        <f aca="false">Persist_a*L348+Shock_sd*Draws!M327</f>
        <v>9.97233578736734</v>
      </c>
      <c r="N348" s="18" t="n">
        <f aca="false">0-(Draws!N327+Draws!Z327)</f>
        <v>0</v>
      </c>
      <c r="O348" s="18" t="n">
        <f aca="false">N348-(Draws!O327+Draws!AA327)</f>
        <v>0</v>
      </c>
      <c r="P348" s="18" t="n">
        <f aca="false">O348-(Draws!P327+Draws!AB327)</f>
        <v>0</v>
      </c>
      <c r="Q348" s="18" t="n">
        <f aca="false">P348-(Draws!Q327+Draws!AC327)</f>
        <v>0</v>
      </c>
      <c r="R348" s="18" t="n">
        <f aca="false">Q348-(Draws!R327+Draws!AD327)</f>
        <v>0</v>
      </c>
      <c r="S348" s="18" t="n">
        <f aca="false">R348-(Draws!S327+Draws!AE327)</f>
        <v>0</v>
      </c>
      <c r="T348" s="18" t="n">
        <f aca="false">S348-(Draws!T327+Draws!AF327)</f>
        <v>0</v>
      </c>
      <c r="U348" s="18" t="n">
        <f aca="false">T348-(Draws!U327+Draws!AG327)</f>
        <v>0</v>
      </c>
      <c r="V348" s="18" t="n">
        <f aca="false">U348-(Draws!V327+Draws!AH327)</f>
        <v>0</v>
      </c>
      <c r="W348" s="18" t="n">
        <f aca="false">V348-(Draws!W327+Draws!AI327)</f>
        <v>0</v>
      </c>
      <c r="X348" s="18" t="n">
        <f aca="false">W348-(Draws!X327+Draws!AJ327)</f>
        <v>0</v>
      </c>
      <c r="Y348" s="18" t="n">
        <f aca="false">X348-(Draws!Y327+Draws!AK327)</f>
        <v>0</v>
      </c>
      <c r="Z348" s="18" t="n">
        <f aca="false">0-(MAX(Draws!N327-Line_cap,0)+MAX(Draws!Z327-Line_cap,0))</f>
        <v>0</v>
      </c>
      <c r="AA348" s="18" t="n">
        <f aca="false">Z348-(MAX(Draws!O327-Line_cap,0)+MAX(Draws!AA327-Line_cap,0))</f>
        <v>0</v>
      </c>
      <c r="AB348" s="18" t="n">
        <f aca="false">AA348-(MAX(Draws!P327-Line_cap,0)+MAX(Draws!AB327-Line_cap,0))</f>
        <v>0</v>
      </c>
      <c r="AC348" s="18" t="n">
        <f aca="false">AB348-(MAX(Draws!Q327-Line_cap,0)+MAX(Draws!AC327-Line_cap,0))</f>
        <v>0</v>
      </c>
      <c r="AD348" s="18" t="n">
        <f aca="false">AC348-(MAX(Draws!R327-Line_cap,0)+MAX(Draws!AD327-Line_cap,0))</f>
        <v>0</v>
      </c>
      <c r="AE348" s="18" t="n">
        <f aca="false">AD348-(MAX(Draws!S327-Line_cap,0)+MAX(Draws!AE327-Line_cap,0))</f>
        <v>0</v>
      </c>
      <c r="AF348" s="18" t="n">
        <f aca="false">AE348-(MAX(Draws!T327-Line_cap,0)+MAX(Draws!AF327-Line_cap,0))</f>
        <v>0</v>
      </c>
      <c r="AG348" s="18" t="n">
        <f aca="false">AF348-(MAX(Draws!U327-Line_cap,0)+MAX(Draws!AG327-Line_cap,0))</f>
        <v>0</v>
      </c>
      <c r="AH348" s="18" t="n">
        <f aca="false">AG348-(MAX(Draws!V327-Line_cap,0)+MAX(Draws!AH327-Line_cap,0))</f>
        <v>0</v>
      </c>
      <c r="AI348" s="18" t="n">
        <f aca="false">AH348-(MAX(Draws!W327-Line_cap,0)+MAX(Draws!AI327-Line_cap,0))</f>
        <v>0</v>
      </c>
      <c r="AJ348" s="18" t="n">
        <f aca="false">AI348-(MAX(Draws!X327-Line_cap,0)+MAX(Draws!AJ327-Line_cap,0))</f>
        <v>0</v>
      </c>
      <c r="AK348" s="18" t="n">
        <f aca="false">AJ348-(MAX(Draws!Y327-Line_cap,0)+MAX(Draws!AK327-Line_cap,0))</f>
        <v>0</v>
      </c>
      <c r="AL348" s="18" t="n">
        <f aca="false">SUMPRODUCT(MIN($B$22:$M$22+B348:M348+N348:Y348))</f>
        <v>359.654534048489</v>
      </c>
      <c r="AM348" s="18" t="n">
        <f aca="false">SUMPRODUCT(MIN($B$22:$M$22+B348:M348))</f>
        <v>359.654534048489</v>
      </c>
      <c r="AN348" s="18" t="n">
        <f aca="false">SUMPRODUCT(MIN($B$22:$M$22+N348:Y348))</f>
        <v>481.950382357786</v>
      </c>
      <c r="AO348" s="18" t="n">
        <f aca="false">SUMPRODUCT(MIN($B$22:$M$22+B348:M348+Z348:AK348))</f>
        <v>359.654534048489</v>
      </c>
      <c r="AP348" s="18" t="n">
        <f aca="false">SUMPRODUCT(MIN($B$23:$M$23+B348:M348+N348:Y348))</f>
        <v>409.254534048489</v>
      </c>
      <c r="AQ348" s="18" t="n">
        <f aca="false">SUMPRODUCT(MIN($B$23:$M$23+B348:M348+Z348:AK348))</f>
        <v>409.254534048489</v>
      </c>
      <c r="AR348" s="13" t="n">
        <f aca="false">IF(Y348&lt;0,1,0)</f>
        <v>0</v>
      </c>
    </row>
    <row r="349" customFormat="false" ht="15" hidden="false" customHeight="false" outlineLevel="0" collapsed="false">
      <c r="A349" s="13" t="n">
        <v>324</v>
      </c>
      <c r="B349" s="18" t="n">
        <f aca="false">Shock_sd*Draws!B328</f>
        <v>-43.000653106524</v>
      </c>
      <c r="C349" s="18" t="n">
        <f aca="false">Persist_a*B349+Shock_sd*Draws!C328</f>
        <v>58.4476357734669</v>
      </c>
      <c r="D349" s="18" t="n">
        <f aca="false">Persist_a*C349+Shock_sd*Draws!D328</f>
        <v>20.6917435768954</v>
      </c>
      <c r="E349" s="18" t="n">
        <f aca="false">Persist_a*D349+Shock_sd*Draws!E328</f>
        <v>51.6003777344429</v>
      </c>
      <c r="F349" s="18" t="n">
        <f aca="false">Persist_a*E349+Shock_sd*Draws!F328</f>
        <v>86.5424547559245</v>
      </c>
      <c r="G349" s="18" t="n">
        <f aca="false">Persist_a*F349+Shock_sd*Draws!G328</f>
        <v>-56.7174295253639</v>
      </c>
      <c r="H349" s="18" t="n">
        <f aca="false">Persist_a*G349+Shock_sd*Draws!H328</f>
        <v>25.3101641255089</v>
      </c>
      <c r="I349" s="18" t="n">
        <f aca="false">Persist_a*H349+Shock_sd*Draws!I328</f>
        <v>21.9984429962899</v>
      </c>
      <c r="J349" s="18" t="n">
        <f aca="false">Persist_a*I349+Shock_sd*Draws!J328</f>
        <v>46.1229690352805</v>
      </c>
      <c r="K349" s="18" t="n">
        <f aca="false">Persist_a*J349+Shock_sd*Draws!K328</f>
        <v>4.69052412378054</v>
      </c>
      <c r="L349" s="18" t="n">
        <f aca="false">Persist_a*K349+Shock_sd*Draws!L328</f>
        <v>-38.6546351202212</v>
      </c>
      <c r="M349" s="18" t="n">
        <f aca="false">Persist_a*L349+Shock_sd*Draws!M328</f>
        <v>-27.8895707366606</v>
      </c>
      <c r="N349" s="18" t="n">
        <f aca="false">0-(Draws!N328+Draws!Z328)</f>
        <v>0</v>
      </c>
      <c r="O349" s="18" t="n">
        <f aca="false">N349-(Draws!O328+Draws!AA328)</f>
        <v>0</v>
      </c>
      <c r="P349" s="18" t="n">
        <f aca="false">O349-(Draws!P328+Draws!AB328)</f>
        <v>0</v>
      </c>
      <c r="Q349" s="18" t="n">
        <f aca="false">P349-(Draws!Q328+Draws!AC328)</f>
        <v>0</v>
      </c>
      <c r="R349" s="18" t="n">
        <f aca="false">Q349-(Draws!R328+Draws!AD328)</f>
        <v>0</v>
      </c>
      <c r="S349" s="18" t="n">
        <f aca="false">R349-(Draws!S328+Draws!AE328)</f>
        <v>0</v>
      </c>
      <c r="T349" s="18" t="n">
        <f aca="false">S349-(Draws!T328+Draws!AF328)</f>
        <v>0</v>
      </c>
      <c r="U349" s="18" t="n">
        <f aca="false">T349-(Draws!U328+Draws!AG328)</f>
        <v>0</v>
      </c>
      <c r="V349" s="18" t="n">
        <f aca="false">U349-(Draws!V328+Draws!AH328)</f>
        <v>0</v>
      </c>
      <c r="W349" s="18" t="n">
        <f aca="false">V349-(Draws!W328+Draws!AI328)</f>
        <v>0</v>
      </c>
      <c r="X349" s="18" t="n">
        <f aca="false">W349-(Draws!X328+Draws!AJ328)</f>
        <v>0</v>
      </c>
      <c r="Y349" s="18" t="n">
        <f aca="false">X349-(Draws!Y328+Draws!AK328)</f>
        <v>0</v>
      </c>
      <c r="Z349" s="18" t="n">
        <f aca="false">0-(MAX(Draws!N328-Line_cap,0)+MAX(Draws!Z328-Line_cap,0))</f>
        <v>0</v>
      </c>
      <c r="AA349" s="18" t="n">
        <f aca="false">Z349-(MAX(Draws!O328-Line_cap,0)+MAX(Draws!AA328-Line_cap,0))</f>
        <v>0</v>
      </c>
      <c r="AB349" s="18" t="n">
        <f aca="false">AA349-(MAX(Draws!P328-Line_cap,0)+MAX(Draws!AB328-Line_cap,0))</f>
        <v>0</v>
      </c>
      <c r="AC349" s="18" t="n">
        <f aca="false">AB349-(MAX(Draws!Q328-Line_cap,0)+MAX(Draws!AC328-Line_cap,0))</f>
        <v>0</v>
      </c>
      <c r="AD349" s="18" t="n">
        <f aca="false">AC349-(MAX(Draws!R328-Line_cap,0)+MAX(Draws!AD328-Line_cap,0))</f>
        <v>0</v>
      </c>
      <c r="AE349" s="18" t="n">
        <f aca="false">AD349-(MAX(Draws!S328-Line_cap,0)+MAX(Draws!AE328-Line_cap,0))</f>
        <v>0</v>
      </c>
      <c r="AF349" s="18" t="n">
        <f aca="false">AE349-(MAX(Draws!T328-Line_cap,0)+MAX(Draws!AF328-Line_cap,0))</f>
        <v>0</v>
      </c>
      <c r="AG349" s="18" t="n">
        <f aca="false">AF349-(MAX(Draws!U328-Line_cap,0)+MAX(Draws!AG328-Line_cap,0))</f>
        <v>0</v>
      </c>
      <c r="AH349" s="18" t="n">
        <f aca="false">AG349-(MAX(Draws!V328-Line_cap,0)+MAX(Draws!AH328-Line_cap,0))</f>
        <v>0</v>
      </c>
      <c r="AI349" s="18" t="n">
        <f aca="false">AH349-(MAX(Draws!W328-Line_cap,0)+MAX(Draws!AI328-Line_cap,0))</f>
        <v>0</v>
      </c>
      <c r="AJ349" s="18" t="n">
        <f aca="false">AI349-(MAX(Draws!X328-Line_cap,0)+MAX(Draws!AJ328-Line_cap,0))</f>
        <v>0</v>
      </c>
      <c r="AK349" s="18" t="n">
        <f aca="false">AJ349-(MAX(Draws!Y328-Line_cap,0)+MAX(Draws!AK328-Line_cap,0))</f>
        <v>0</v>
      </c>
      <c r="AL349" s="18" t="n">
        <f aca="false">SUMPRODUCT(MIN($B$22:$M$22+B349:M349+N349:Y349))</f>
        <v>426.490742113001</v>
      </c>
      <c r="AM349" s="18" t="n">
        <f aca="false">SUMPRODUCT(MIN($B$22:$M$22+B349:M349))</f>
        <v>426.490742113001</v>
      </c>
      <c r="AN349" s="18" t="n">
        <f aca="false">SUMPRODUCT(MIN($B$22:$M$22+N349:Y349))</f>
        <v>481.950382357786</v>
      </c>
      <c r="AO349" s="18" t="n">
        <f aca="false">SUMPRODUCT(MIN($B$22:$M$22+B349:M349+Z349:AK349))</f>
        <v>426.490742113001</v>
      </c>
      <c r="AP349" s="18" t="n">
        <f aca="false">SUMPRODUCT(MIN($B$23:$M$23+B349:M349+N349:Y349))</f>
        <v>474.256487613785</v>
      </c>
      <c r="AQ349" s="18" t="n">
        <f aca="false">SUMPRODUCT(MIN($B$23:$M$23+B349:M349+Z349:AK349))</f>
        <v>474.256487613785</v>
      </c>
      <c r="AR349" s="13" t="n">
        <f aca="false">IF(Y349&lt;0,1,0)</f>
        <v>0</v>
      </c>
    </row>
    <row r="350" customFormat="false" ht="15" hidden="false" customHeight="false" outlineLevel="0" collapsed="false">
      <c r="A350" s="13" t="n">
        <v>325</v>
      </c>
      <c r="B350" s="18" t="n">
        <f aca="false">Shock_sd*Draws!B329</f>
        <v>20.8011602029868</v>
      </c>
      <c r="C350" s="18" t="n">
        <f aca="false">Persist_a*B350+Shock_sd*Draws!C329</f>
        <v>88.7962587444845</v>
      </c>
      <c r="D350" s="18" t="n">
        <f aca="false">Persist_a*C350+Shock_sd*Draws!D329</f>
        <v>20.1236896312545</v>
      </c>
      <c r="E350" s="18" t="n">
        <f aca="false">Persist_a*D350+Shock_sd*Draws!E329</f>
        <v>-12.8411278409756</v>
      </c>
      <c r="F350" s="18" t="n">
        <f aca="false">Persist_a*E350+Shock_sd*Draws!F329</f>
        <v>3.22104863180841</v>
      </c>
      <c r="G350" s="18" t="n">
        <f aca="false">Persist_a*F350+Shock_sd*Draws!G329</f>
        <v>40.2903032393245</v>
      </c>
      <c r="H350" s="18" t="n">
        <f aca="false">Persist_a*G350+Shock_sd*Draws!H329</f>
        <v>81.5345762621121</v>
      </c>
      <c r="I350" s="18" t="n">
        <f aca="false">Persist_a*H350+Shock_sd*Draws!I329</f>
        <v>-81.4578722283624</v>
      </c>
      <c r="J350" s="18" t="n">
        <f aca="false">Persist_a*I350+Shock_sd*Draws!J329</f>
        <v>34.962803932053</v>
      </c>
      <c r="K350" s="18" t="n">
        <f aca="false">Persist_a*J350+Shock_sd*Draws!K329</f>
        <v>-57.1749545276401</v>
      </c>
      <c r="L350" s="18" t="n">
        <f aca="false">Persist_a*K350+Shock_sd*Draws!L329</f>
        <v>-56.1774410662483</v>
      </c>
      <c r="M350" s="18" t="n">
        <f aca="false">Persist_a*L350+Shock_sd*Draws!M329</f>
        <v>-30.9246979831737</v>
      </c>
      <c r="N350" s="18" t="n">
        <f aca="false">0-(Draws!N329+Draws!Z329)</f>
        <v>0</v>
      </c>
      <c r="O350" s="18" t="n">
        <f aca="false">N350-(Draws!O329+Draws!AA329)</f>
        <v>0</v>
      </c>
      <c r="P350" s="18" t="n">
        <f aca="false">O350-(Draws!P329+Draws!AB329)</f>
        <v>0</v>
      </c>
      <c r="Q350" s="18" t="n">
        <f aca="false">P350-(Draws!Q329+Draws!AC329)</f>
        <v>0</v>
      </c>
      <c r="R350" s="18" t="n">
        <f aca="false">Q350-(Draws!R329+Draws!AD329)</f>
        <v>0</v>
      </c>
      <c r="S350" s="18" t="n">
        <f aca="false">R350-(Draws!S329+Draws!AE329)</f>
        <v>0</v>
      </c>
      <c r="T350" s="18" t="n">
        <f aca="false">S350-(Draws!T329+Draws!AF329)</f>
        <v>0</v>
      </c>
      <c r="U350" s="18" t="n">
        <f aca="false">T350-(Draws!U329+Draws!AG329)</f>
        <v>0</v>
      </c>
      <c r="V350" s="18" t="n">
        <f aca="false">U350-(Draws!V329+Draws!AH329)</f>
        <v>0</v>
      </c>
      <c r="W350" s="18" t="n">
        <f aca="false">V350-(Draws!W329+Draws!AI329)</f>
        <v>0</v>
      </c>
      <c r="X350" s="18" t="n">
        <f aca="false">W350-(Draws!X329+Draws!AJ329)</f>
        <v>0</v>
      </c>
      <c r="Y350" s="18" t="n">
        <f aca="false">X350-(Draws!Y329+Draws!AK329)</f>
        <v>0</v>
      </c>
      <c r="Z350" s="18" t="n">
        <f aca="false">0-(MAX(Draws!N329-Line_cap,0)+MAX(Draws!Z329-Line_cap,0))</f>
        <v>0</v>
      </c>
      <c r="AA350" s="18" t="n">
        <f aca="false">Z350-(MAX(Draws!O329-Line_cap,0)+MAX(Draws!AA329-Line_cap,0))</f>
        <v>0</v>
      </c>
      <c r="AB350" s="18" t="n">
        <f aca="false">AA350-(MAX(Draws!P329-Line_cap,0)+MAX(Draws!AB329-Line_cap,0))</f>
        <v>0</v>
      </c>
      <c r="AC350" s="18" t="n">
        <f aca="false">AB350-(MAX(Draws!Q329-Line_cap,0)+MAX(Draws!AC329-Line_cap,0))</f>
        <v>0</v>
      </c>
      <c r="AD350" s="18" t="n">
        <f aca="false">AC350-(MAX(Draws!R329-Line_cap,0)+MAX(Draws!AD329-Line_cap,0))</f>
        <v>0</v>
      </c>
      <c r="AE350" s="18" t="n">
        <f aca="false">AD350-(MAX(Draws!S329-Line_cap,0)+MAX(Draws!AE329-Line_cap,0))</f>
        <v>0</v>
      </c>
      <c r="AF350" s="18" t="n">
        <f aca="false">AE350-(MAX(Draws!T329-Line_cap,0)+MAX(Draws!AF329-Line_cap,0))</f>
        <v>0</v>
      </c>
      <c r="AG350" s="18" t="n">
        <f aca="false">AF350-(MAX(Draws!U329-Line_cap,0)+MAX(Draws!AG329-Line_cap,0))</f>
        <v>0</v>
      </c>
      <c r="AH350" s="18" t="n">
        <f aca="false">AG350-(MAX(Draws!V329-Line_cap,0)+MAX(Draws!AH329-Line_cap,0))</f>
        <v>0</v>
      </c>
      <c r="AI350" s="18" t="n">
        <f aca="false">AH350-(MAX(Draws!W329-Line_cap,0)+MAX(Draws!AI329-Line_cap,0))</f>
        <v>0</v>
      </c>
      <c r="AJ350" s="18" t="n">
        <f aca="false">AI350-(MAX(Draws!X329-Line_cap,0)+MAX(Draws!AJ329-Line_cap,0))</f>
        <v>0</v>
      </c>
      <c r="AK350" s="18" t="n">
        <f aca="false">AJ350-(MAX(Draws!Y329-Line_cap,0)+MAX(Draws!AK329-Line_cap,0))</f>
        <v>0</v>
      </c>
      <c r="AL350" s="18" t="n">
        <f aca="false">SUMPRODUCT(MIN($B$22:$M$22+B350:M350+N350:Y350))</f>
        <v>402.396181169557</v>
      </c>
      <c r="AM350" s="18" t="n">
        <f aca="false">SUMPRODUCT(MIN($B$22:$M$22+B350:M350))</f>
        <v>402.396181169557</v>
      </c>
      <c r="AN350" s="18" t="n">
        <f aca="false">SUMPRODUCT(MIN($B$22:$M$22+N350:Y350))</f>
        <v>481.950382357786</v>
      </c>
      <c r="AO350" s="18" t="n">
        <f aca="false">SUMPRODUCT(MIN($B$22:$M$22+B350:M350+Z350:AK350))</f>
        <v>402.396181169557</v>
      </c>
      <c r="AP350" s="18" t="n">
        <f aca="false">SUMPRODUCT(MIN($B$23:$M$23+B350:M350+N350:Y350))</f>
        <v>451.996181169557</v>
      </c>
      <c r="AQ350" s="18" t="n">
        <f aca="false">SUMPRODUCT(MIN($B$23:$M$23+B350:M350+Z350:AK350))</f>
        <v>451.996181169557</v>
      </c>
      <c r="AR350" s="13" t="n">
        <f aca="false">IF(Y350&lt;0,1,0)</f>
        <v>0</v>
      </c>
    </row>
    <row r="351" customFormat="false" ht="15" hidden="false" customHeight="false" outlineLevel="0" collapsed="false">
      <c r="A351" s="13" t="n">
        <v>326</v>
      </c>
      <c r="B351" s="18" t="n">
        <f aca="false">Shock_sd*Draws!B330</f>
        <v>-77.607518407214</v>
      </c>
      <c r="C351" s="18" t="n">
        <f aca="false">Persist_a*B351+Shock_sd*Draws!C330</f>
        <v>-11.4956374806356</v>
      </c>
      <c r="D351" s="18" t="n">
        <f aca="false">Persist_a*C351+Shock_sd*Draws!D330</f>
        <v>-35.6342533617154</v>
      </c>
      <c r="E351" s="18" t="n">
        <f aca="false">Persist_a*D351+Shock_sd*Draws!E330</f>
        <v>-16.3283474260399</v>
      </c>
      <c r="F351" s="18" t="n">
        <f aca="false">Persist_a*E351+Shock_sd*Draws!F330</f>
        <v>-1.42247874500752</v>
      </c>
      <c r="G351" s="18" t="n">
        <f aca="false">Persist_a*F351+Shock_sd*Draws!G330</f>
        <v>-12.1479852659142</v>
      </c>
      <c r="H351" s="18" t="n">
        <f aca="false">Persist_a*G351+Shock_sd*Draws!H330</f>
        <v>-47.874231578948</v>
      </c>
      <c r="I351" s="18" t="n">
        <f aca="false">Persist_a*H351+Shock_sd*Draws!I330</f>
        <v>-54.7002906279276</v>
      </c>
      <c r="J351" s="18" t="n">
        <f aca="false">Persist_a*I351+Shock_sd*Draws!J330</f>
        <v>-65.6201052543611</v>
      </c>
      <c r="K351" s="18" t="n">
        <f aca="false">Persist_a*J351+Shock_sd*Draws!K330</f>
        <v>11.2958799967906</v>
      </c>
      <c r="L351" s="18" t="n">
        <f aca="false">Persist_a*K351+Shock_sd*Draws!L330</f>
        <v>-29.0748618980737</v>
      </c>
      <c r="M351" s="18" t="n">
        <f aca="false">Persist_a*L351+Shock_sd*Draws!M330</f>
        <v>-91.2631000963718</v>
      </c>
      <c r="N351" s="18" t="n">
        <f aca="false">0-(Draws!N330+Draws!Z330)</f>
        <v>0</v>
      </c>
      <c r="O351" s="18" t="n">
        <f aca="false">N351-(Draws!O330+Draws!AA330)</f>
        <v>0</v>
      </c>
      <c r="P351" s="18" t="n">
        <f aca="false">O351-(Draws!P330+Draws!AB330)</f>
        <v>0</v>
      </c>
      <c r="Q351" s="18" t="n">
        <f aca="false">P351-(Draws!Q330+Draws!AC330)</f>
        <v>0</v>
      </c>
      <c r="R351" s="18" t="n">
        <f aca="false">Q351-(Draws!R330+Draws!AD330)</f>
        <v>0</v>
      </c>
      <c r="S351" s="18" t="n">
        <f aca="false">R351-(Draws!S330+Draws!AE330)</f>
        <v>0</v>
      </c>
      <c r="T351" s="18" t="n">
        <f aca="false">S351-(Draws!T330+Draws!AF330)</f>
        <v>0</v>
      </c>
      <c r="U351" s="18" t="n">
        <f aca="false">T351-(Draws!U330+Draws!AG330)</f>
        <v>-93.9336111092963</v>
      </c>
      <c r="V351" s="18" t="n">
        <f aca="false">U351-(Draws!V330+Draws!AH330)</f>
        <v>-93.9336111092963</v>
      </c>
      <c r="W351" s="18" t="n">
        <f aca="false">V351-(Draws!W330+Draws!AI330)</f>
        <v>-93.9336111092963</v>
      </c>
      <c r="X351" s="18" t="n">
        <f aca="false">W351-(Draws!X330+Draws!AJ330)</f>
        <v>-93.9336111092963</v>
      </c>
      <c r="Y351" s="18" t="n">
        <f aca="false">X351-(Draws!Y330+Draws!AK330)</f>
        <v>-93.9336111092963</v>
      </c>
      <c r="Z351" s="18" t="n">
        <f aca="false">0-(MAX(Draws!N330-Line_cap,0)+MAX(Draws!Z330-Line_cap,0))</f>
        <v>0</v>
      </c>
      <c r="AA351" s="18" t="n">
        <f aca="false">Z351-(MAX(Draws!O330-Line_cap,0)+MAX(Draws!AA330-Line_cap,0))</f>
        <v>0</v>
      </c>
      <c r="AB351" s="18" t="n">
        <f aca="false">AA351-(MAX(Draws!P330-Line_cap,0)+MAX(Draws!AB330-Line_cap,0))</f>
        <v>0</v>
      </c>
      <c r="AC351" s="18" t="n">
        <f aca="false">AB351-(MAX(Draws!Q330-Line_cap,0)+MAX(Draws!AC330-Line_cap,0))</f>
        <v>0</v>
      </c>
      <c r="AD351" s="18" t="n">
        <f aca="false">AC351-(MAX(Draws!R330-Line_cap,0)+MAX(Draws!AD330-Line_cap,0))</f>
        <v>0</v>
      </c>
      <c r="AE351" s="18" t="n">
        <f aca="false">AD351-(MAX(Draws!S330-Line_cap,0)+MAX(Draws!AE330-Line_cap,0))</f>
        <v>0</v>
      </c>
      <c r="AF351" s="18" t="n">
        <f aca="false">AE351-(MAX(Draws!T330-Line_cap,0)+MAX(Draws!AF330-Line_cap,0))</f>
        <v>0</v>
      </c>
      <c r="AG351" s="18" t="n">
        <f aca="false">AF351-(MAX(Draws!U330-Line_cap,0)+MAX(Draws!AG330-Line_cap,0))</f>
        <v>0</v>
      </c>
      <c r="AH351" s="18" t="n">
        <f aca="false">AG351-(MAX(Draws!V330-Line_cap,0)+MAX(Draws!AH330-Line_cap,0))</f>
        <v>0</v>
      </c>
      <c r="AI351" s="18" t="n">
        <f aca="false">AH351-(MAX(Draws!W330-Line_cap,0)+MAX(Draws!AI330-Line_cap,0))</f>
        <v>0</v>
      </c>
      <c r="AJ351" s="18" t="n">
        <f aca="false">AI351-(MAX(Draws!X330-Line_cap,0)+MAX(Draws!AJ330-Line_cap,0))</f>
        <v>0</v>
      </c>
      <c r="AK351" s="18" t="n">
        <f aca="false">AJ351-(MAX(Draws!Y330-Line_cap,0)+MAX(Draws!AK330-Line_cap,0))</f>
        <v>0</v>
      </c>
      <c r="AL351" s="18" t="n">
        <f aca="false">SUMPRODUCT(MIN($B$22:$M$22+B351:M351+N351:Y351))</f>
        <v>325.227336471292</v>
      </c>
      <c r="AM351" s="18" t="n">
        <f aca="false">SUMPRODUCT(MIN($B$22:$M$22+B351:M351))</f>
        <v>419.160947580589</v>
      </c>
      <c r="AN351" s="18" t="n">
        <f aca="false">SUMPRODUCT(MIN($B$22:$M$22+N351:Y351))</f>
        <v>389.920442288623</v>
      </c>
      <c r="AO351" s="18" t="n">
        <f aca="false">SUMPRODUCT(MIN($B$22:$M$22+B351:M351+Z351:AK351))</f>
        <v>419.160947580589</v>
      </c>
      <c r="AP351" s="18" t="n">
        <f aca="false">SUMPRODUCT(MIN($B$23:$M$23+B351:M351+N351:Y351))</f>
        <v>370.353217553912</v>
      </c>
      <c r="AQ351" s="18" t="n">
        <f aca="false">SUMPRODUCT(MIN($B$23:$M$23+B351:M351+Z351:AK351))</f>
        <v>464.286828663208</v>
      </c>
      <c r="AR351" s="13" t="n">
        <f aca="false">IF(Y351&lt;0,1,0)</f>
        <v>1</v>
      </c>
    </row>
    <row r="352" customFormat="false" ht="15" hidden="false" customHeight="false" outlineLevel="0" collapsed="false">
      <c r="A352" s="13" t="n">
        <v>327</v>
      </c>
      <c r="B352" s="18" t="n">
        <f aca="false">Shock_sd*Draws!B331</f>
        <v>-15.6284076293302</v>
      </c>
      <c r="C352" s="18" t="n">
        <f aca="false">Persist_a*B352+Shock_sd*Draws!C331</f>
        <v>-48.941904643844</v>
      </c>
      <c r="D352" s="18" t="n">
        <f aca="false">Persist_a*C352+Shock_sd*Draws!D331</f>
        <v>-46.890788542683</v>
      </c>
      <c r="E352" s="18" t="n">
        <f aca="false">Persist_a*D352+Shock_sd*Draws!E331</f>
        <v>-51.377564181101</v>
      </c>
      <c r="F352" s="18" t="n">
        <f aca="false">Persist_a*E352+Shock_sd*Draws!F331</f>
        <v>-72.5012794814399</v>
      </c>
      <c r="G352" s="18" t="n">
        <f aca="false">Persist_a*F352+Shock_sd*Draws!G331</f>
        <v>-97.939388717598</v>
      </c>
      <c r="H352" s="18" t="n">
        <f aca="false">Persist_a*G352+Shock_sd*Draws!H331</f>
        <v>-141.60318535426</v>
      </c>
      <c r="I352" s="18" t="n">
        <f aca="false">Persist_a*H352+Shock_sd*Draws!I331</f>
        <v>-143.158551934372</v>
      </c>
      <c r="J352" s="18" t="n">
        <f aca="false">Persist_a*I352+Shock_sd*Draws!J331</f>
        <v>-138.214927803889</v>
      </c>
      <c r="K352" s="18" t="n">
        <f aca="false">Persist_a*J352+Shock_sd*Draws!K331</f>
        <v>-153.234045000926</v>
      </c>
      <c r="L352" s="18" t="n">
        <f aca="false">Persist_a*K352+Shock_sd*Draws!L331</f>
        <v>-103.828207324378</v>
      </c>
      <c r="M352" s="18" t="n">
        <f aca="false">Persist_a*L352+Shock_sd*Draws!M331</f>
        <v>-134.020070030274</v>
      </c>
      <c r="N352" s="18" t="n">
        <f aca="false">0-(Draws!N331+Draws!Z331)</f>
        <v>0</v>
      </c>
      <c r="O352" s="18" t="n">
        <f aca="false">N352-(Draws!O331+Draws!AA331)</f>
        <v>0</v>
      </c>
      <c r="P352" s="18" t="n">
        <f aca="false">O352-(Draws!P331+Draws!AB331)</f>
        <v>0</v>
      </c>
      <c r="Q352" s="18" t="n">
        <f aca="false">P352-(Draws!Q331+Draws!AC331)</f>
        <v>0</v>
      </c>
      <c r="R352" s="18" t="n">
        <f aca="false">Q352-(Draws!R331+Draws!AD331)</f>
        <v>0</v>
      </c>
      <c r="S352" s="18" t="n">
        <f aca="false">R352-(Draws!S331+Draws!AE331)</f>
        <v>0</v>
      </c>
      <c r="T352" s="18" t="n">
        <f aca="false">S352-(Draws!T331+Draws!AF331)</f>
        <v>0</v>
      </c>
      <c r="U352" s="18" t="n">
        <f aca="false">T352-(Draws!U331+Draws!AG331)</f>
        <v>0</v>
      </c>
      <c r="V352" s="18" t="n">
        <f aca="false">U352-(Draws!V331+Draws!AH331)</f>
        <v>0</v>
      </c>
      <c r="W352" s="18" t="n">
        <f aca="false">V352-(Draws!W331+Draws!AI331)</f>
        <v>0</v>
      </c>
      <c r="X352" s="18" t="n">
        <f aca="false">W352-(Draws!X331+Draws!AJ331)</f>
        <v>0</v>
      </c>
      <c r="Y352" s="18" t="n">
        <f aca="false">X352-(Draws!Y331+Draws!AK331)</f>
        <v>0</v>
      </c>
      <c r="Z352" s="18" t="n">
        <f aca="false">0-(MAX(Draws!N331-Line_cap,0)+MAX(Draws!Z331-Line_cap,0))</f>
        <v>0</v>
      </c>
      <c r="AA352" s="18" t="n">
        <f aca="false">Z352-(MAX(Draws!O331-Line_cap,0)+MAX(Draws!AA331-Line_cap,0))</f>
        <v>0</v>
      </c>
      <c r="AB352" s="18" t="n">
        <f aca="false">AA352-(MAX(Draws!P331-Line_cap,0)+MAX(Draws!AB331-Line_cap,0))</f>
        <v>0</v>
      </c>
      <c r="AC352" s="18" t="n">
        <f aca="false">AB352-(MAX(Draws!Q331-Line_cap,0)+MAX(Draws!AC331-Line_cap,0))</f>
        <v>0</v>
      </c>
      <c r="AD352" s="18" t="n">
        <f aca="false">AC352-(MAX(Draws!R331-Line_cap,0)+MAX(Draws!AD331-Line_cap,0))</f>
        <v>0</v>
      </c>
      <c r="AE352" s="18" t="n">
        <f aca="false">AD352-(MAX(Draws!S331-Line_cap,0)+MAX(Draws!AE331-Line_cap,0))</f>
        <v>0</v>
      </c>
      <c r="AF352" s="18" t="n">
        <f aca="false">AE352-(MAX(Draws!T331-Line_cap,0)+MAX(Draws!AF331-Line_cap,0))</f>
        <v>0</v>
      </c>
      <c r="AG352" s="18" t="n">
        <f aca="false">AF352-(MAX(Draws!U331-Line_cap,0)+MAX(Draws!AG331-Line_cap,0))</f>
        <v>0</v>
      </c>
      <c r="AH352" s="18" t="n">
        <f aca="false">AG352-(MAX(Draws!V331-Line_cap,0)+MAX(Draws!AH331-Line_cap,0))</f>
        <v>0</v>
      </c>
      <c r="AI352" s="18" t="n">
        <f aca="false">AH352-(MAX(Draws!W331-Line_cap,0)+MAX(Draws!AI331-Line_cap,0))</f>
        <v>0</v>
      </c>
      <c r="AJ352" s="18" t="n">
        <f aca="false">AI352-(MAX(Draws!X331-Line_cap,0)+MAX(Draws!AJ331-Line_cap,0))</f>
        <v>0</v>
      </c>
      <c r="AK352" s="18" t="n">
        <f aca="false">AJ352-(MAX(Draws!Y331-Line_cap,0)+MAX(Draws!AK331-Line_cap,0))</f>
        <v>0</v>
      </c>
      <c r="AL352" s="18" t="n">
        <f aca="false">SUMPRODUCT(MIN($B$22:$M$22+B352:M352+N352:Y352))</f>
        <v>340.347197003525</v>
      </c>
      <c r="AM352" s="18" t="n">
        <f aca="false">SUMPRODUCT(MIN($B$22:$M$22+B352:M352))</f>
        <v>340.347197003525</v>
      </c>
      <c r="AN352" s="18" t="n">
        <f aca="false">SUMPRODUCT(MIN($B$22:$M$22+N352:Y352))</f>
        <v>481.950382357786</v>
      </c>
      <c r="AO352" s="18" t="n">
        <f aca="false">SUMPRODUCT(MIN($B$22:$M$22+B352:M352+Z352:AK352))</f>
        <v>340.347197003525</v>
      </c>
      <c r="AP352" s="18" t="n">
        <f aca="false">SUMPRODUCT(MIN($B$23:$M$23+B352:M352+N352:Y352))</f>
        <v>389.437299358925</v>
      </c>
      <c r="AQ352" s="18" t="n">
        <f aca="false">SUMPRODUCT(MIN($B$23:$M$23+B352:M352+Z352:AK352))</f>
        <v>389.437299358925</v>
      </c>
      <c r="AR352" s="13" t="n">
        <f aca="false">IF(Y352&lt;0,1,0)</f>
        <v>0</v>
      </c>
    </row>
    <row r="353" customFormat="false" ht="15" hidden="false" customHeight="false" outlineLevel="0" collapsed="false">
      <c r="A353" s="13" t="n">
        <v>328</v>
      </c>
      <c r="B353" s="18" t="n">
        <f aca="false">Shock_sd*Draws!B332</f>
        <v>-29.5629876278306</v>
      </c>
      <c r="C353" s="18" t="n">
        <f aca="false">Persist_a*B353+Shock_sd*Draws!C332</f>
        <v>-38.639608034438</v>
      </c>
      <c r="D353" s="18" t="n">
        <f aca="false">Persist_a*C353+Shock_sd*Draws!D332</f>
        <v>-33.7138253575463</v>
      </c>
      <c r="E353" s="18" t="n">
        <f aca="false">Persist_a*D353+Shock_sd*Draws!E332</f>
        <v>-17.0894088589887</v>
      </c>
      <c r="F353" s="18" t="n">
        <f aca="false">Persist_a*E353+Shock_sd*Draws!F332</f>
        <v>8.09673454381914</v>
      </c>
      <c r="G353" s="18" t="n">
        <f aca="false">Persist_a*F353+Shock_sd*Draws!G332</f>
        <v>-8.45081785370614</v>
      </c>
      <c r="H353" s="18" t="n">
        <f aca="false">Persist_a*G353+Shock_sd*Draws!H332</f>
        <v>-33.9121892877659</v>
      </c>
      <c r="I353" s="18" t="n">
        <f aca="false">Persist_a*H353+Shock_sd*Draws!I332</f>
        <v>96.2367777428098</v>
      </c>
      <c r="J353" s="18" t="n">
        <f aca="false">Persist_a*I353+Shock_sd*Draws!J332</f>
        <v>108.578549894378</v>
      </c>
      <c r="K353" s="18" t="n">
        <f aca="false">Persist_a*J353+Shock_sd*Draws!K332</f>
        <v>111.282374956187</v>
      </c>
      <c r="L353" s="18" t="n">
        <f aca="false">Persist_a*K353+Shock_sd*Draws!L332</f>
        <v>106.42880511457</v>
      </c>
      <c r="M353" s="18" t="n">
        <f aca="false">Persist_a*L353+Shock_sd*Draws!M332</f>
        <v>113.472917845094</v>
      </c>
      <c r="N353" s="18" t="n">
        <f aca="false">0-(Draws!N332+Draws!Z332)</f>
        <v>-162.118610987018</v>
      </c>
      <c r="O353" s="18" t="n">
        <f aca="false">N353-(Draws!O332+Draws!AA332)</f>
        <v>-162.118610987018</v>
      </c>
      <c r="P353" s="18" t="n">
        <f aca="false">O353-(Draws!P332+Draws!AB332)</f>
        <v>-162.118610987018</v>
      </c>
      <c r="Q353" s="18" t="n">
        <f aca="false">P353-(Draws!Q332+Draws!AC332)</f>
        <v>-162.118610987018</v>
      </c>
      <c r="R353" s="18" t="n">
        <f aca="false">Q353-(Draws!R332+Draws!AD332)</f>
        <v>-162.118610987018</v>
      </c>
      <c r="S353" s="18" t="n">
        <f aca="false">R353-(Draws!S332+Draws!AE332)</f>
        <v>-162.118610987018</v>
      </c>
      <c r="T353" s="18" t="n">
        <f aca="false">S353-(Draws!T332+Draws!AF332)</f>
        <v>-162.118610987018</v>
      </c>
      <c r="U353" s="18" t="n">
        <f aca="false">T353-(Draws!U332+Draws!AG332)</f>
        <v>-162.118610987018</v>
      </c>
      <c r="V353" s="18" t="n">
        <f aca="false">U353-(Draws!V332+Draws!AH332)</f>
        <v>-162.118610987018</v>
      </c>
      <c r="W353" s="18" t="n">
        <f aca="false">V353-(Draws!W332+Draws!AI332)</f>
        <v>-162.118610987018</v>
      </c>
      <c r="X353" s="18" t="n">
        <f aca="false">W353-(Draws!X332+Draws!AJ332)</f>
        <v>-162.118610987018</v>
      </c>
      <c r="Y353" s="18" t="n">
        <f aca="false">X353-(Draws!Y332+Draws!AK332)</f>
        <v>-162.118610987018</v>
      </c>
      <c r="Z353" s="18" t="n">
        <f aca="false">0-(MAX(Draws!N332-Line_cap,0)+MAX(Draws!Z332-Line_cap,0))</f>
        <v>-62.1186109870183</v>
      </c>
      <c r="AA353" s="18" t="n">
        <f aca="false">Z353-(MAX(Draws!O332-Line_cap,0)+MAX(Draws!AA332-Line_cap,0))</f>
        <v>-62.1186109870183</v>
      </c>
      <c r="AB353" s="18" t="n">
        <f aca="false">AA353-(MAX(Draws!P332-Line_cap,0)+MAX(Draws!AB332-Line_cap,0))</f>
        <v>-62.1186109870183</v>
      </c>
      <c r="AC353" s="18" t="n">
        <f aca="false">AB353-(MAX(Draws!Q332-Line_cap,0)+MAX(Draws!AC332-Line_cap,0))</f>
        <v>-62.1186109870183</v>
      </c>
      <c r="AD353" s="18" t="n">
        <f aca="false">AC353-(MAX(Draws!R332-Line_cap,0)+MAX(Draws!AD332-Line_cap,0))</f>
        <v>-62.1186109870183</v>
      </c>
      <c r="AE353" s="18" t="n">
        <f aca="false">AD353-(MAX(Draws!S332-Line_cap,0)+MAX(Draws!AE332-Line_cap,0))</f>
        <v>-62.1186109870183</v>
      </c>
      <c r="AF353" s="18" t="n">
        <f aca="false">AE353-(MAX(Draws!T332-Line_cap,0)+MAX(Draws!AF332-Line_cap,0))</f>
        <v>-62.1186109870183</v>
      </c>
      <c r="AG353" s="18" t="n">
        <f aca="false">AF353-(MAX(Draws!U332-Line_cap,0)+MAX(Draws!AG332-Line_cap,0))</f>
        <v>-62.1186109870183</v>
      </c>
      <c r="AH353" s="18" t="n">
        <f aca="false">AG353-(MAX(Draws!V332-Line_cap,0)+MAX(Draws!AH332-Line_cap,0))</f>
        <v>-62.1186109870183</v>
      </c>
      <c r="AI353" s="18" t="n">
        <f aca="false">AH353-(MAX(Draws!W332-Line_cap,0)+MAX(Draws!AI332-Line_cap,0))</f>
        <v>-62.1186109870183</v>
      </c>
      <c r="AJ353" s="18" t="n">
        <f aca="false">AI353-(MAX(Draws!X332-Line_cap,0)+MAX(Draws!AJ332-Line_cap,0))</f>
        <v>-62.1186109870183</v>
      </c>
      <c r="AK353" s="18" t="n">
        <f aca="false">AJ353-(MAX(Draws!Y332-Line_cap,0)+MAX(Draws!AK332-Line_cap,0))</f>
        <v>-62.1186109870183</v>
      </c>
      <c r="AL353" s="18" t="n">
        <f aca="false">SUMPRODUCT(MIN($B$22:$M$22+B353:M353+N353:Y353))</f>
        <v>285.919582083001</v>
      </c>
      <c r="AM353" s="18" t="n">
        <f aca="false">SUMPRODUCT(MIN($B$22:$M$22+B353:M353))</f>
        <v>448.03819307002</v>
      </c>
      <c r="AN353" s="18" t="n">
        <f aca="false">SUMPRODUCT(MIN($B$22:$M$22+N353:Y353))</f>
        <v>319.831771370767</v>
      </c>
      <c r="AO353" s="18" t="n">
        <f aca="false">SUMPRODUCT(MIN($B$22:$M$22+B353:M353+Z353:AK353))</f>
        <v>385.919582083001</v>
      </c>
      <c r="AP353" s="18" t="n">
        <f aca="false">SUMPRODUCT(MIN($B$23:$M$23+B353:M353+N353:Y353))</f>
        <v>335.098224946102</v>
      </c>
      <c r="AQ353" s="18" t="n">
        <f aca="false">SUMPRODUCT(MIN($B$23:$M$23+B353:M353+Z353:AK353))</f>
        <v>435.098224946102</v>
      </c>
      <c r="AR353" s="13" t="n">
        <f aca="false">IF(Y353&lt;0,1,0)</f>
        <v>1</v>
      </c>
    </row>
    <row r="354" customFormat="false" ht="15" hidden="false" customHeight="false" outlineLevel="0" collapsed="false">
      <c r="A354" s="13" t="n">
        <v>329</v>
      </c>
      <c r="B354" s="18" t="n">
        <f aca="false">Shock_sd*Draws!B333</f>
        <v>-6.08169633041504</v>
      </c>
      <c r="C354" s="18" t="n">
        <f aca="false">Persist_a*B354+Shock_sd*Draws!C333</f>
        <v>-0.379176732090682</v>
      </c>
      <c r="D354" s="18" t="n">
        <f aca="false">Persist_a*C354+Shock_sd*Draws!D333</f>
        <v>-40.6284081406072</v>
      </c>
      <c r="E354" s="18" t="n">
        <f aca="false">Persist_a*D354+Shock_sd*Draws!E333</f>
        <v>-22.3595476511559</v>
      </c>
      <c r="F354" s="18" t="n">
        <f aca="false">Persist_a*E354+Shock_sd*Draws!F333</f>
        <v>-17.6957985529898</v>
      </c>
      <c r="G354" s="18" t="n">
        <f aca="false">Persist_a*F354+Shock_sd*Draws!G333</f>
        <v>23.1127600174889</v>
      </c>
      <c r="H354" s="18" t="n">
        <f aca="false">Persist_a*G354+Shock_sd*Draws!H333</f>
        <v>3.45431491306664</v>
      </c>
      <c r="I354" s="18" t="n">
        <f aca="false">Persist_a*H354+Shock_sd*Draws!I333</f>
        <v>-36.3920262062917</v>
      </c>
      <c r="J354" s="18" t="n">
        <f aca="false">Persist_a*I354+Shock_sd*Draws!J333</f>
        <v>-38.3106345153352</v>
      </c>
      <c r="K354" s="18" t="n">
        <f aca="false">Persist_a*J354+Shock_sd*Draws!K333</f>
        <v>-43.500889366568</v>
      </c>
      <c r="L354" s="18" t="n">
        <f aca="false">Persist_a*K354+Shock_sd*Draws!L333</f>
        <v>-16.1269024082817</v>
      </c>
      <c r="M354" s="18" t="n">
        <f aca="false">Persist_a*L354+Shock_sd*Draws!M333</f>
        <v>40.4415627146075</v>
      </c>
      <c r="N354" s="18" t="n">
        <f aca="false">0-(Draws!N333+Draws!Z333)</f>
        <v>0</v>
      </c>
      <c r="O354" s="18" t="n">
        <f aca="false">N354-(Draws!O333+Draws!AA333)</f>
        <v>0</v>
      </c>
      <c r="P354" s="18" t="n">
        <f aca="false">O354-(Draws!P333+Draws!AB333)</f>
        <v>0</v>
      </c>
      <c r="Q354" s="18" t="n">
        <f aca="false">P354-(Draws!Q333+Draws!AC333)</f>
        <v>0</v>
      </c>
      <c r="R354" s="18" t="n">
        <f aca="false">Q354-(Draws!R333+Draws!AD333)</f>
        <v>0</v>
      </c>
      <c r="S354" s="18" t="n">
        <f aca="false">R354-(Draws!S333+Draws!AE333)</f>
        <v>0</v>
      </c>
      <c r="T354" s="18" t="n">
        <f aca="false">S354-(Draws!T333+Draws!AF333)</f>
        <v>0</v>
      </c>
      <c r="U354" s="18" t="n">
        <f aca="false">T354-(Draws!U333+Draws!AG333)</f>
        <v>0</v>
      </c>
      <c r="V354" s="18" t="n">
        <f aca="false">U354-(Draws!V333+Draws!AH333)</f>
        <v>0</v>
      </c>
      <c r="W354" s="18" t="n">
        <f aca="false">V354-(Draws!W333+Draws!AI333)</f>
        <v>0</v>
      </c>
      <c r="X354" s="18" t="n">
        <f aca="false">W354-(Draws!X333+Draws!AJ333)</f>
        <v>0</v>
      </c>
      <c r="Y354" s="18" t="n">
        <f aca="false">X354-(Draws!Y333+Draws!AK333)</f>
        <v>0</v>
      </c>
      <c r="Z354" s="18" t="n">
        <f aca="false">0-(MAX(Draws!N333-Line_cap,0)+MAX(Draws!Z333-Line_cap,0))</f>
        <v>0</v>
      </c>
      <c r="AA354" s="18" t="n">
        <f aca="false">Z354-(MAX(Draws!O333-Line_cap,0)+MAX(Draws!AA333-Line_cap,0))</f>
        <v>0</v>
      </c>
      <c r="AB354" s="18" t="n">
        <f aca="false">AA354-(MAX(Draws!P333-Line_cap,0)+MAX(Draws!AB333-Line_cap,0))</f>
        <v>0</v>
      </c>
      <c r="AC354" s="18" t="n">
        <f aca="false">AB354-(MAX(Draws!Q333-Line_cap,0)+MAX(Draws!AC333-Line_cap,0))</f>
        <v>0</v>
      </c>
      <c r="AD354" s="18" t="n">
        <f aca="false">AC354-(MAX(Draws!R333-Line_cap,0)+MAX(Draws!AD333-Line_cap,0))</f>
        <v>0</v>
      </c>
      <c r="AE354" s="18" t="n">
        <f aca="false">AD354-(MAX(Draws!S333-Line_cap,0)+MAX(Draws!AE333-Line_cap,0))</f>
        <v>0</v>
      </c>
      <c r="AF354" s="18" t="n">
        <f aca="false">AE354-(MAX(Draws!T333-Line_cap,0)+MAX(Draws!AF333-Line_cap,0))</f>
        <v>0</v>
      </c>
      <c r="AG354" s="18" t="n">
        <f aca="false">AF354-(MAX(Draws!U333-Line_cap,0)+MAX(Draws!AG333-Line_cap,0))</f>
        <v>0</v>
      </c>
      <c r="AH354" s="18" t="n">
        <f aca="false">AG354-(MAX(Draws!V333-Line_cap,0)+MAX(Draws!AH333-Line_cap,0))</f>
        <v>0</v>
      </c>
      <c r="AI354" s="18" t="n">
        <f aca="false">AH354-(MAX(Draws!W333-Line_cap,0)+MAX(Draws!AI333-Line_cap,0))</f>
        <v>0</v>
      </c>
      <c r="AJ354" s="18" t="n">
        <f aca="false">AI354-(MAX(Draws!X333-Line_cap,0)+MAX(Draws!AJ333-Line_cap,0))</f>
        <v>0</v>
      </c>
      <c r="AK354" s="18" t="n">
        <f aca="false">AJ354-(MAX(Draws!Y333-Line_cap,0)+MAX(Draws!AK333-Line_cap,0))</f>
        <v>0</v>
      </c>
      <c r="AL354" s="18" t="n">
        <f aca="false">SUMPRODUCT(MIN($B$22:$M$22+B354:M354+N354:Y354))</f>
        <v>447.462027191627</v>
      </c>
      <c r="AM354" s="18" t="n">
        <f aca="false">SUMPRODUCT(MIN($B$22:$M$22+B354:M354))</f>
        <v>447.462027191627</v>
      </c>
      <c r="AN354" s="18" t="n">
        <f aca="false">SUMPRODUCT(MIN($B$22:$M$22+N354:Y354))</f>
        <v>481.950382357786</v>
      </c>
      <c r="AO354" s="18" t="n">
        <f aca="false">SUMPRODUCT(MIN($B$22:$M$22+B354:M354+Z354:AK354))</f>
        <v>447.462027191627</v>
      </c>
      <c r="AP354" s="18" t="n">
        <f aca="false">SUMPRODUCT(MIN($B$23:$M$23+B354:M354+N354:Y354))</f>
        <v>497.062027191628</v>
      </c>
      <c r="AQ354" s="18" t="n">
        <f aca="false">SUMPRODUCT(MIN($B$23:$M$23+B354:M354+Z354:AK354))</f>
        <v>497.062027191628</v>
      </c>
      <c r="AR354" s="13" t="n">
        <f aca="false">IF(Y354&lt;0,1,0)</f>
        <v>0</v>
      </c>
    </row>
    <row r="355" customFormat="false" ht="15" hidden="false" customHeight="false" outlineLevel="0" collapsed="false">
      <c r="A355" s="13" t="n">
        <v>330</v>
      </c>
      <c r="B355" s="18" t="n">
        <f aca="false">Shock_sd*Draws!B334</f>
        <v>64.7270318596951</v>
      </c>
      <c r="C355" s="18" t="n">
        <f aca="false">Persist_a*B355+Shock_sd*Draws!C334</f>
        <v>-42.823976028987</v>
      </c>
      <c r="D355" s="18" t="n">
        <f aca="false">Persist_a*C355+Shock_sd*Draws!D334</f>
        <v>12.7390315737239</v>
      </c>
      <c r="E355" s="18" t="n">
        <f aca="false">Persist_a*D355+Shock_sd*Draws!E334</f>
        <v>-19.966721627435</v>
      </c>
      <c r="F355" s="18" t="n">
        <f aca="false">Persist_a*E355+Shock_sd*Draws!F334</f>
        <v>20.2395308375315</v>
      </c>
      <c r="G355" s="18" t="n">
        <f aca="false">Persist_a*F355+Shock_sd*Draws!G334</f>
        <v>38.9050952026261</v>
      </c>
      <c r="H355" s="18" t="n">
        <f aca="false">Persist_a*G355+Shock_sd*Draws!H334</f>
        <v>-13.9071818044444</v>
      </c>
      <c r="I355" s="18" t="n">
        <f aca="false">Persist_a*H355+Shock_sd*Draws!I334</f>
        <v>-91.1359076853185</v>
      </c>
      <c r="J355" s="18" t="n">
        <f aca="false">Persist_a*I355+Shock_sd*Draws!J334</f>
        <v>-41.6870594217661</v>
      </c>
      <c r="K355" s="18" t="n">
        <f aca="false">Persist_a*J355+Shock_sd*Draws!K334</f>
        <v>-95.0894036926822</v>
      </c>
      <c r="L355" s="18" t="n">
        <f aca="false">Persist_a*K355+Shock_sd*Draws!L334</f>
        <v>-64.1588731657581</v>
      </c>
      <c r="M355" s="18" t="n">
        <f aca="false">Persist_a*L355+Shock_sd*Draws!M334</f>
        <v>-94.8643611353114</v>
      </c>
      <c r="N355" s="18" t="n">
        <f aca="false">0-(Draws!N334+Draws!Z334)</f>
        <v>0</v>
      </c>
      <c r="O355" s="18" t="n">
        <f aca="false">N355-(Draws!O334+Draws!AA334)</f>
        <v>0</v>
      </c>
      <c r="P355" s="18" t="n">
        <f aca="false">O355-(Draws!P334+Draws!AB334)</f>
        <v>0</v>
      </c>
      <c r="Q355" s="18" t="n">
        <f aca="false">P355-(Draws!Q334+Draws!AC334)</f>
        <v>0</v>
      </c>
      <c r="R355" s="18" t="n">
        <f aca="false">Q355-(Draws!R334+Draws!AD334)</f>
        <v>0</v>
      </c>
      <c r="S355" s="18" t="n">
        <f aca="false">R355-(Draws!S334+Draws!AE334)</f>
        <v>0</v>
      </c>
      <c r="T355" s="18" t="n">
        <f aca="false">S355-(Draws!T334+Draws!AF334)</f>
        <v>0</v>
      </c>
      <c r="U355" s="18" t="n">
        <f aca="false">T355-(Draws!U334+Draws!AG334)</f>
        <v>0</v>
      </c>
      <c r="V355" s="18" t="n">
        <f aca="false">U355-(Draws!V334+Draws!AH334)</f>
        <v>0</v>
      </c>
      <c r="W355" s="18" t="n">
        <f aca="false">V355-(Draws!W334+Draws!AI334)</f>
        <v>0</v>
      </c>
      <c r="X355" s="18" t="n">
        <f aca="false">W355-(Draws!X334+Draws!AJ334)</f>
        <v>0</v>
      </c>
      <c r="Y355" s="18" t="n">
        <f aca="false">X355-(Draws!Y334+Draws!AK334)</f>
        <v>0</v>
      </c>
      <c r="Z355" s="18" t="n">
        <f aca="false">0-(MAX(Draws!N334-Line_cap,0)+MAX(Draws!Z334-Line_cap,0))</f>
        <v>0</v>
      </c>
      <c r="AA355" s="18" t="n">
        <f aca="false">Z355-(MAX(Draws!O334-Line_cap,0)+MAX(Draws!AA334-Line_cap,0))</f>
        <v>0</v>
      </c>
      <c r="AB355" s="18" t="n">
        <f aca="false">AA355-(MAX(Draws!P334-Line_cap,0)+MAX(Draws!AB334-Line_cap,0))</f>
        <v>0</v>
      </c>
      <c r="AC355" s="18" t="n">
        <f aca="false">AB355-(MAX(Draws!Q334-Line_cap,0)+MAX(Draws!AC334-Line_cap,0))</f>
        <v>0</v>
      </c>
      <c r="AD355" s="18" t="n">
        <f aca="false">AC355-(MAX(Draws!R334-Line_cap,0)+MAX(Draws!AD334-Line_cap,0))</f>
        <v>0</v>
      </c>
      <c r="AE355" s="18" t="n">
        <f aca="false">AD355-(MAX(Draws!S334-Line_cap,0)+MAX(Draws!AE334-Line_cap,0))</f>
        <v>0</v>
      </c>
      <c r="AF355" s="18" t="n">
        <f aca="false">AE355-(MAX(Draws!T334-Line_cap,0)+MAX(Draws!AF334-Line_cap,0))</f>
        <v>0</v>
      </c>
      <c r="AG355" s="18" t="n">
        <f aca="false">AF355-(MAX(Draws!U334-Line_cap,0)+MAX(Draws!AG334-Line_cap,0))</f>
        <v>0</v>
      </c>
      <c r="AH355" s="18" t="n">
        <f aca="false">AG355-(MAX(Draws!V334-Line_cap,0)+MAX(Draws!AH334-Line_cap,0))</f>
        <v>0</v>
      </c>
      <c r="AI355" s="18" t="n">
        <f aca="false">AH355-(MAX(Draws!W334-Line_cap,0)+MAX(Draws!AI334-Line_cap,0))</f>
        <v>0</v>
      </c>
      <c r="AJ355" s="18" t="n">
        <f aca="false">AI355-(MAX(Draws!X334-Line_cap,0)+MAX(Draws!AJ334-Line_cap,0))</f>
        <v>0</v>
      </c>
      <c r="AK355" s="18" t="n">
        <f aca="false">AJ355-(MAX(Draws!Y334-Line_cap,0)+MAX(Draws!AK334-Line_cap,0))</f>
        <v>0</v>
      </c>
      <c r="AL355" s="18" t="n">
        <f aca="false">SUMPRODUCT(MIN($B$22:$M$22+B355:M355+N355:Y355))</f>
        <v>392.718145712601</v>
      </c>
      <c r="AM355" s="18" t="n">
        <f aca="false">SUMPRODUCT(MIN($B$22:$M$22+B355:M355))</f>
        <v>392.718145712601</v>
      </c>
      <c r="AN355" s="18" t="n">
        <f aca="false">SUMPRODUCT(MIN($B$22:$M$22+N355:Y355))</f>
        <v>481.950382357786</v>
      </c>
      <c r="AO355" s="18" t="n">
        <f aca="false">SUMPRODUCT(MIN($B$22:$M$22+B355:M355+Z355:AK355))</f>
        <v>392.718145712601</v>
      </c>
      <c r="AP355" s="18" t="n">
        <f aca="false">SUMPRODUCT(MIN($B$23:$M$23+B355:M355+N355:Y355))</f>
        <v>442.318145712601</v>
      </c>
      <c r="AQ355" s="18" t="n">
        <f aca="false">SUMPRODUCT(MIN($B$23:$M$23+B355:M355+Z355:AK355))</f>
        <v>442.318145712601</v>
      </c>
      <c r="AR355" s="13" t="n">
        <f aca="false">IF(Y355&lt;0,1,0)</f>
        <v>0</v>
      </c>
    </row>
    <row r="356" customFormat="false" ht="15" hidden="false" customHeight="false" outlineLevel="0" collapsed="false">
      <c r="A356" s="13" t="n">
        <v>331</v>
      </c>
      <c r="B356" s="18" t="n">
        <f aca="false">Shock_sd*Draws!B335</f>
        <v>-10.4136669474138</v>
      </c>
      <c r="C356" s="18" t="n">
        <f aca="false">Persist_a*B356+Shock_sd*Draws!C335</f>
        <v>-56.3012096293631</v>
      </c>
      <c r="D356" s="18" t="n">
        <f aca="false">Persist_a*C356+Shock_sd*Draws!D335</f>
        <v>-96.1505921972682</v>
      </c>
      <c r="E356" s="18" t="n">
        <f aca="false">Persist_a*D356+Shock_sd*Draws!E335</f>
        <v>-162.974504720288</v>
      </c>
      <c r="F356" s="18" t="n">
        <f aca="false">Persist_a*E356+Shock_sd*Draws!F335</f>
        <v>-152.041576432225</v>
      </c>
      <c r="G356" s="18" t="n">
        <f aca="false">Persist_a*F356+Shock_sd*Draws!G335</f>
        <v>-93.2083695130126</v>
      </c>
      <c r="H356" s="18" t="n">
        <f aca="false">Persist_a*G356+Shock_sd*Draws!H335</f>
        <v>-127.331117922805</v>
      </c>
      <c r="I356" s="18" t="n">
        <f aca="false">Persist_a*H356+Shock_sd*Draws!I335</f>
        <v>-78.9196513007838</v>
      </c>
      <c r="J356" s="18" t="n">
        <f aca="false">Persist_a*I356+Shock_sd*Draws!J335</f>
        <v>37.0668145237209</v>
      </c>
      <c r="K356" s="18" t="n">
        <f aca="false">Persist_a*J356+Shock_sd*Draws!K335</f>
        <v>33.9846630303275</v>
      </c>
      <c r="L356" s="18" t="n">
        <f aca="false">Persist_a*K356+Shock_sd*Draws!L335</f>
        <v>37.5596454596058</v>
      </c>
      <c r="M356" s="18" t="n">
        <f aca="false">Persist_a*L356+Shock_sd*Draws!M335</f>
        <v>34.5210523795616</v>
      </c>
      <c r="N356" s="18" t="n">
        <f aca="false">0-(Draws!N335+Draws!Z335)</f>
        <v>0</v>
      </c>
      <c r="O356" s="18" t="n">
        <f aca="false">N356-(Draws!O335+Draws!AA335)</f>
        <v>0</v>
      </c>
      <c r="P356" s="18" t="n">
        <f aca="false">O356-(Draws!P335+Draws!AB335)</f>
        <v>0</v>
      </c>
      <c r="Q356" s="18" t="n">
        <f aca="false">P356-(Draws!Q335+Draws!AC335)</f>
        <v>0</v>
      </c>
      <c r="R356" s="18" t="n">
        <f aca="false">Q356-(Draws!R335+Draws!AD335)</f>
        <v>0</v>
      </c>
      <c r="S356" s="18" t="n">
        <f aca="false">R356-(Draws!S335+Draws!AE335)</f>
        <v>0</v>
      </c>
      <c r="T356" s="18" t="n">
        <f aca="false">S356-(Draws!T335+Draws!AF335)</f>
        <v>0</v>
      </c>
      <c r="U356" s="18" t="n">
        <f aca="false">T356-(Draws!U335+Draws!AG335)</f>
        <v>0</v>
      </c>
      <c r="V356" s="18" t="n">
        <f aca="false">U356-(Draws!V335+Draws!AH335)</f>
        <v>0</v>
      </c>
      <c r="W356" s="18" t="n">
        <f aca="false">V356-(Draws!W335+Draws!AI335)</f>
        <v>0</v>
      </c>
      <c r="X356" s="18" t="n">
        <f aca="false">W356-(Draws!X335+Draws!AJ335)</f>
        <v>0</v>
      </c>
      <c r="Y356" s="18" t="n">
        <f aca="false">X356-(Draws!Y335+Draws!AK335)</f>
        <v>0</v>
      </c>
      <c r="Z356" s="18" t="n">
        <f aca="false">0-(MAX(Draws!N335-Line_cap,0)+MAX(Draws!Z335-Line_cap,0))</f>
        <v>0</v>
      </c>
      <c r="AA356" s="18" t="n">
        <f aca="false">Z356-(MAX(Draws!O335-Line_cap,0)+MAX(Draws!AA335-Line_cap,0))</f>
        <v>0</v>
      </c>
      <c r="AB356" s="18" t="n">
        <f aca="false">AA356-(MAX(Draws!P335-Line_cap,0)+MAX(Draws!AB335-Line_cap,0))</f>
        <v>0</v>
      </c>
      <c r="AC356" s="18" t="n">
        <f aca="false">AB356-(MAX(Draws!Q335-Line_cap,0)+MAX(Draws!AC335-Line_cap,0))</f>
        <v>0</v>
      </c>
      <c r="AD356" s="18" t="n">
        <f aca="false">AC356-(MAX(Draws!R335-Line_cap,0)+MAX(Draws!AD335-Line_cap,0))</f>
        <v>0</v>
      </c>
      <c r="AE356" s="18" t="n">
        <f aca="false">AD356-(MAX(Draws!S335-Line_cap,0)+MAX(Draws!AE335-Line_cap,0))</f>
        <v>0</v>
      </c>
      <c r="AF356" s="18" t="n">
        <f aca="false">AE356-(MAX(Draws!T335-Line_cap,0)+MAX(Draws!AF335-Line_cap,0))</f>
        <v>0</v>
      </c>
      <c r="AG356" s="18" t="n">
        <f aca="false">AF356-(MAX(Draws!U335-Line_cap,0)+MAX(Draws!AG335-Line_cap,0))</f>
        <v>0</v>
      </c>
      <c r="AH356" s="18" t="n">
        <f aca="false">AG356-(MAX(Draws!V335-Line_cap,0)+MAX(Draws!AH335-Line_cap,0))</f>
        <v>0</v>
      </c>
      <c r="AI356" s="18" t="n">
        <f aca="false">AH356-(MAX(Draws!W335-Line_cap,0)+MAX(Draws!AI335-Line_cap,0))</f>
        <v>0</v>
      </c>
      <c r="AJ356" s="18" t="n">
        <f aca="false">AI356-(MAX(Draws!X335-Line_cap,0)+MAX(Draws!AJ335-Line_cap,0))</f>
        <v>0</v>
      </c>
      <c r="AK356" s="18" t="n">
        <f aca="false">AJ356-(MAX(Draws!Y335-Line_cap,0)+MAX(Draws!AK335-Line_cap,0))</f>
        <v>0</v>
      </c>
      <c r="AL356" s="18" t="n">
        <f aca="false">SUMPRODUCT(MIN($B$22:$M$22+B356:M356+N356:Y356))</f>
        <v>335.887695107868</v>
      </c>
      <c r="AM356" s="18" t="n">
        <f aca="false">SUMPRODUCT(MIN($B$22:$M$22+B356:M356))</f>
        <v>335.887695107868</v>
      </c>
      <c r="AN356" s="18" t="n">
        <f aca="false">SUMPRODUCT(MIN($B$22:$M$22+N356:Y356))</f>
        <v>481.950382357786</v>
      </c>
      <c r="AO356" s="18" t="n">
        <f aca="false">SUMPRODUCT(MIN($B$22:$M$22+B356:M356+Z356:AK356))</f>
        <v>335.887695107868</v>
      </c>
      <c r="AP356" s="18" t="n">
        <f aca="false">SUMPRODUCT(MIN($B$23:$M$23+B356:M356+N356:Y356))</f>
        <v>376.775982621232</v>
      </c>
      <c r="AQ356" s="18" t="n">
        <f aca="false">SUMPRODUCT(MIN($B$23:$M$23+B356:M356+Z356:AK356))</f>
        <v>376.775982621232</v>
      </c>
      <c r="AR356" s="13" t="n">
        <f aca="false">IF(Y356&lt;0,1,0)</f>
        <v>0</v>
      </c>
    </row>
    <row r="357" customFormat="false" ht="15" hidden="false" customHeight="false" outlineLevel="0" collapsed="false">
      <c r="A357" s="13" t="n">
        <v>332</v>
      </c>
      <c r="B357" s="18" t="n">
        <f aca="false">Shock_sd*Draws!B336</f>
        <v>-62.5099812714376</v>
      </c>
      <c r="C357" s="18" t="n">
        <f aca="false">Persist_a*B357+Shock_sd*Draws!C336</f>
        <v>-22.9751734433248</v>
      </c>
      <c r="D357" s="18" t="n">
        <f aca="false">Persist_a*C357+Shock_sd*Draws!D336</f>
        <v>109.779594432405</v>
      </c>
      <c r="E357" s="18" t="n">
        <f aca="false">Persist_a*D357+Shock_sd*Draws!E336</f>
        <v>92.0628783196348</v>
      </c>
      <c r="F357" s="18" t="n">
        <f aca="false">Persist_a*E357+Shock_sd*Draws!F336</f>
        <v>117.586874126423</v>
      </c>
      <c r="G357" s="18" t="n">
        <f aca="false">Persist_a*F357+Shock_sd*Draws!G336</f>
        <v>79.9962445309804</v>
      </c>
      <c r="H357" s="18" t="n">
        <f aca="false">Persist_a*G357+Shock_sd*Draws!H336</f>
        <v>135.618869338878</v>
      </c>
      <c r="I357" s="18" t="n">
        <f aca="false">Persist_a*H357+Shock_sd*Draws!I336</f>
        <v>99.164471057985</v>
      </c>
      <c r="J357" s="18" t="n">
        <f aca="false">Persist_a*I357+Shock_sd*Draws!J336</f>
        <v>84.773620255251</v>
      </c>
      <c r="K357" s="18" t="n">
        <f aca="false">Persist_a*J357+Shock_sd*Draws!K336</f>
        <v>56.8866703479248</v>
      </c>
      <c r="L357" s="18" t="n">
        <f aca="false">Persist_a*K357+Shock_sd*Draws!L336</f>
        <v>116.954606226994</v>
      </c>
      <c r="M357" s="18" t="n">
        <f aca="false">Persist_a*L357+Shock_sd*Draws!M336</f>
        <v>91.7125490276091</v>
      </c>
      <c r="N357" s="18" t="n">
        <f aca="false">0-(Draws!N336+Draws!Z336)</f>
        <v>0</v>
      </c>
      <c r="O357" s="18" t="n">
        <f aca="false">N357-(Draws!O336+Draws!AA336)</f>
        <v>0</v>
      </c>
      <c r="P357" s="18" t="n">
        <f aca="false">O357-(Draws!P336+Draws!AB336)</f>
        <v>0</v>
      </c>
      <c r="Q357" s="18" t="n">
        <f aca="false">P357-(Draws!Q336+Draws!AC336)</f>
        <v>0</v>
      </c>
      <c r="R357" s="18" t="n">
        <f aca="false">Q357-(Draws!R336+Draws!AD336)</f>
        <v>0</v>
      </c>
      <c r="S357" s="18" t="n">
        <f aca="false">R357-(Draws!S336+Draws!AE336)</f>
        <v>0</v>
      </c>
      <c r="T357" s="18" t="n">
        <f aca="false">S357-(Draws!T336+Draws!AF336)</f>
        <v>0</v>
      </c>
      <c r="U357" s="18" t="n">
        <f aca="false">T357-(Draws!U336+Draws!AG336)</f>
        <v>0</v>
      </c>
      <c r="V357" s="18" t="n">
        <f aca="false">U357-(Draws!V336+Draws!AH336)</f>
        <v>0</v>
      </c>
      <c r="W357" s="18" t="n">
        <f aca="false">V357-(Draws!W336+Draws!AI336)</f>
        <v>0</v>
      </c>
      <c r="X357" s="18" t="n">
        <f aca="false">W357-(Draws!X336+Draws!AJ336)</f>
        <v>0</v>
      </c>
      <c r="Y357" s="18" t="n">
        <f aca="false">X357-(Draws!Y336+Draws!AK336)</f>
        <v>0</v>
      </c>
      <c r="Z357" s="18" t="n">
        <f aca="false">0-(MAX(Draws!N336-Line_cap,0)+MAX(Draws!Z336-Line_cap,0))</f>
        <v>0</v>
      </c>
      <c r="AA357" s="18" t="n">
        <f aca="false">Z357-(MAX(Draws!O336-Line_cap,0)+MAX(Draws!AA336-Line_cap,0))</f>
        <v>0</v>
      </c>
      <c r="AB357" s="18" t="n">
        <f aca="false">AA357-(MAX(Draws!P336-Line_cap,0)+MAX(Draws!AB336-Line_cap,0))</f>
        <v>0</v>
      </c>
      <c r="AC357" s="18" t="n">
        <f aca="false">AB357-(MAX(Draws!Q336-Line_cap,0)+MAX(Draws!AC336-Line_cap,0))</f>
        <v>0</v>
      </c>
      <c r="AD357" s="18" t="n">
        <f aca="false">AC357-(MAX(Draws!R336-Line_cap,0)+MAX(Draws!AD336-Line_cap,0))</f>
        <v>0</v>
      </c>
      <c r="AE357" s="18" t="n">
        <f aca="false">AD357-(MAX(Draws!S336-Line_cap,0)+MAX(Draws!AE336-Line_cap,0))</f>
        <v>0</v>
      </c>
      <c r="AF357" s="18" t="n">
        <f aca="false">AE357-(MAX(Draws!T336-Line_cap,0)+MAX(Draws!AF336-Line_cap,0))</f>
        <v>0</v>
      </c>
      <c r="AG357" s="18" t="n">
        <f aca="false">AF357-(MAX(Draws!U336-Line_cap,0)+MAX(Draws!AG336-Line_cap,0))</f>
        <v>0</v>
      </c>
      <c r="AH357" s="18" t="n">
        <f aca="false">AG357-(MAX(Draws!V336-Line_cap,0)+MAX(Draws!AH336-Line_cap,0))</f>
        <v>0</v>
      </c>
      <c r="AI357" s="18" t="n">
        <f aca="false">AH357-(MAX(Draws!W336-Line_cap,0)+MAX(Draws!AI336-Line_cap,0))</f>
        <v>0</v>
      </c>
      <c r="AJ357" s="18" t="n">
        <f aca="false">AI357-(MAX(Draws!X336-Line_cap,0)+MAX(Draws!AJ336-Line_cap,0))</f>
        <v>0</v>
      </c>
      <c r="AK357" s="18" t="n">
        <f aca="false">AJ357-(MAX(Draws!Y336-Line_cap,0)+MAX(Draws!AK336-Line_cap,0))</f>
        <v>0</v>
      </c>
      <c r="AL357" s="18" t="n">
        <f aca="false">SUMPRODUCT(MIN($B$22:$M$22+B357:M357+N357:Y357))</f>
        <v>511.667740798651</v>
      </c>
      <c r="AM357" s="18" t="n">
        <f aca="false">SUMPRODUCT(MIN($B$22:$M$22+B357:M357))</f>
        <v>511.667740798651</v>
      </c>
      <c r="AN357" s="18" t="n">
        <f aca="false">SUMPRODUCT(MIN($B$22:$M$22+N357:Y357))</f>
        <v>481.950382357786</v>
      </c>
      <c r="AO357" s="18" t="n">
        <f aca="false">SUMPRODUCT(MIN($B$22:$M$22+B357:M357+Z357:AK357))</f>
        <v>511.667740798651</v>
      </c>
      <c r="AP357" s="18" t="n">
        <f aca="false">SUMPRODUCT(MIN($B$23:$M$23+B357:M357+N357:Y357))</f>
        <v>526.540767621247</v>
      </c>
      <c r="AQ357" s="18" t="n">
        <f aca="false">SUMPRODUCT(MIN($B$23:$M$23+B357:M357+Z357:AK357))</f>
        <v>526.540767621247</v>
      </c>
      <c r="AR357" s="13" t="n">
        <f aca="false">IF(Y357&lt;0,1,0)</f>
        <v>0</v>
      </c>
    </row>
    <row r="358" customFormat="false" ht="15" hidden="false" customHeight="false" outlineLevel="0" collapsed="false">
      <c r="A358" s="13" t="n">
        <v>333</v>
      </c>
      <c r="B358" s="18" t="n">
        <f aca="false">Shock_sd*Draws!B337</f>
        <v>4.17350221663726</v>
      </c>
      <c r="C358" s="18" t="n">
        <f aca="false">Persist_a*B358+Shock_sd*Draws!C337</f>
        <v>17.9221632603791</v>
      </c>
      <c r="D358" s="18" t="n">
        <f aca="false">Persist_a*C358+Shock_sd*Draws!D337</f>
        <v>-54.8739204929964</v>
      </c>
      <c r="E358" s="18" t="n">
        <f aca="false">Persist_a*D358+Shock_sd*Draws!E337</f>
        <v>40.8747479994908</v>
      </c>
      <c r="F358" s="18" t="n">
        <f aca="false">Persist_a*E358+Shock_sd*Draws!F337</f>
        <v>-40.0263180715178</v>
      </c>
      <c r="G358" s="18" t="n">
        <f aca="false">Persist_a*F358+Shock_sd*Draws!G337</f>
        <v>14.1216373674002</v>
      </c>
      <c r="H358" s="18" t="n">
        <f aca="false">Persist_a*G358+Shock_sd*Draws!H337</f>
        <v>107.316457488778</v>
      </c>
      <c r="I358" s="18" t="n">
        <f aca="false">Persist_a*H358+Shock_sd*Draws!I337</f>
        <v>97.4047985355485</v>
      </c>
      <c r="J358" s="18" t="n">
        <f aca="false">Persist_a*I358+Shock_sd*Draws!J337</f>
        <v>79.6190632966066</v>
      </c>
      <c r="K358" s="18" t="n">
        <f aca="false">Persist_a*J358+Shock_sd*Draws!K337</f>
        <v>60.462085895811</v>
      </c>
      <c r="L358" s="18" t="n">
        <f aca="false">Persist_a*K358+Shock_sd*Draws!L337</f>
        <v>30.4758161304212</v>
      </c>
      <c r="M358" s="18" t="n">
        <f aca="false">Persist_a*L358+Shock_sd*Draws!M337</f>
        <v>28.2123264577155</v>
      </c>
      <c r="N358" s="18" t="n">
        <f aca="false">0-(Draws!N337+Draws!Z337)</f>
        <v>0</v>
      </c>
      <c r="O358" s="18" t="n">
        <f aca="false">N358-(Draws!O337+Draws!AA337)</f>
        <v>0</v>
      </c>
      <c r="P358" s="18" t="n">
        <f aca="false">O358-(Draws!P337+Draws!AB337)</f>
        <v>0</v>
      </c>
      <c r="Q358" s="18" t="n">
        <f aca="false">P358-(Draws!Q337+Draws!AC337)</f>
        <v>0</v>
      </c>
      <c r="R358" s="18" t="n">
        <f aca="false">Q358-(Draws!R337+Draws!AD337)</f>
        <v>0</v>
      </c>
      <c r="S358" s="18" t="n">
        <f aca="false">R358-(Draws!S337+Draws!AE337)</f>
        <v>0</v>
      </c>
      <c r="T358" s="18" t="n">
        <f aca="false">S358-(Draws!T337+Draws!AF337)</f>
        <v>0</v>
      </c>
      <c r="U358" s="18" t="n">
        <f aca="false">T358-(Draws!U337+Draws!AG337)</f>
        <v>0</v>
      </c>
      <c r="V358" s="18" t="n">
        <f aca="false">U358-(Draws!V337+Draws!AH337)</f>
        <v>0</v>
      </c>
      <c r="W358" s="18" t="n">
        <f aca="false">V358-(Draws!W337+Draws!AI337)</f>
        <v>0</v>
      </c>
      <c r="X358" s="18" t="n">
        <f aca="false">W358-(Draws!X337+Draws!AJ337)</f>
        <v>0</v>
      </c>
      <c r="Y358" s="18" t="n">
        <f aca="false">X358-(Draws!Y337+Draws!AK337)</f>
        <v>0</v>
      </c>
      <c r="Z358" s="18" t="n">
        <f aca="false">0-(MAX(Draws!N337-Line_cap,0)+MAX(Draws!Z337-Line_cap,0))</f>
        <v>0</v>
      </c>
      <c r="AA358" s="18" t="n">
        <f aca="false">Z358-(MAX(Draws!O337-Line_cap,0)+MAX(Draws!AA337-Line_cap,0))</f>
        <v>0</v>
      </c>
      <c r="AB358" s="18" t="n">
        <f aca="false">AA358-(MAX(Draws!P337-Line_cap,0)+MAX(Draws!AB337-Line_cap,0))</f>
        <v>0</v>
      </c>
      <c r="AC358" s="18" t="n">
        <f aca="false">AB358-(MAX(Draws!Q337-Line_cap,0)+MAX(Draws!AC337-Line_cap,0))</f>
        <v>0</v>
      </c>
      <c r="AD358" s="18" t="n">
        <f aca="false">AC358-(MAX(Draws!R337-Line_cap,0)+MAX(Draws!AD337-Line_cap,0))</f>
        <v>0</v>
      </c>
      <c r="AE358" s="18" t="n">
        <f aca="false">AD358-(MAX(Draws!S337-Line_cap,0)+MAX(Draws!AE337-Line_cap,0))</f>
        <v>0</v>
      </c>
      <c r="AF358" s="18" t="n">
        <f aca="false">AE358-(MAX(Draws!T337-Line_cap,0)+MAX(Draws!AF337-Line_cap,0))</f>
        <v>0</v>
      </c>
      <c r="AG358" s="18" t="n">
        <f aca="false">AF358-(MAX(Draws!U337-Line_cap,0)+MAX(Draws!AG337-Line_cap,0))</f>
        <v>0</v>
      </c>
      <c r="AH358" s="18" t="n">
        <f aca="false">AG358-(MAX(Draws!V337-Line_cap,0)+MAX(Draws!AH337-Line_cap,0))</f>
        <v>0</v>
      </c>
      <c r="AI358" s="18" t="n">
        <f aca="false">AH358-(MAX(Draws!W337-Line_cap,0)+MAX(Draws!AI337-Line_cap,0))</f>
        <v>0</v>
      </c>
      <c r="AJ358" s="18" t="n">
        <f aca="false">AI358-(MAX(Draws!X337-Line_cap,0)+MAX(Draws!AJ337-Line_cap,0))</f>
        <v>0</v>
      </c>
      <c r="AK358" s="18" t="n">
        <f aca="false">AJ358-(MAX(Draws!Y337-Line_cap,0)+MAX(Draws!AK337-Line_cap,0))</f>
        <v>0</v>
      </c>
      <c r="AL358" s="18" t="n">
        <f aca="false">SUMPRODUCT(MIN($B$22:$M$22+B358:M358+N358:Y358))</f>
        <v>448.470863076172</v>
      </c>
      <c r="AM358" s="18" t="n">
        <f aca="false">SUMPRODUCT(MIN($B$22:$M$22+B358:M358))</f>
        <v>448.470863076172</v>
      </c>
      <c r="AN358" s="18" t="n">
        <f aca="false">SUMPRODUCT(MIN($B$22:$M$22+N358:Y358))</f>
        <v>481.950382357786</v>
      </c>
      <c r="AO358" s="18" t="n">
        <f aca="false">SUMPRODUCT(MIN($B$22:$M$22+B358:M358+Z358:AK358))</f>
        <v>448.470863076172</v>
      </c>
      <c r="AP358" s="18" t="n">
        <f aca="false">SUMPRODUCT(MIN($B$23:$M$23+B358:M358+N358:Y358))</f>
        <v>493.575596929336</v>
      </c>
      <c r="AQ358" s="18" t="n">
        <f aca="false">SUMPRODUCT(MIN($B$23:$M$23+B358:M358+Z358:AK358))</f>
        <v>493.575596929336</v>
      </c>
      <c r="AR358" s="13" t="n">
        <f aca="false">IF(Y358&lt;0,1,0)</f>
        <v>0</v>
      </c>
    </row>
    <row r="359" customFormat="false" ht="15" hidden="false" customHeight="false" outlineLevel="0" collapsed="false">
      <c r="A359" s="13" t="n">
        <v>334</v>
      </c>
      <c r="B359" s="18" t="n">
        <f aca="false">Shock_sd*Draws!B338</f>
        <v>-50.1907462982224</v>
      </c>
      <c r="C359" s="18" t="n">
        <f aca="false">Persist_a*B359+Shock_sd*Draws!C338</f>
        <v>-63.9507937863008</v>
      </c>
      <c r="D359" s="18" t="n">
        <f aca="false">Persist_a*C359+Shock_sd*Draws!D338</f>
        <v>-70.1243905663837</v>
      </c>
      <c r="E359" s="18" t="n">
        <f aca="false">Persist_a*D359+Shock_sd*Draws!E338</f>
        <v>-46.4441745095403</v>
      </c>
      <c r="F359" s="18" t="n">
        <f aca="false">Persist_a*E359+Shock_sd*Draws!F338</f>
        <v>-93.1366398157918</v>
      </c>
      <c r="G359" s="18" t="n">
        <f aca="false">Persist_a*F359+Shock_sd*Draws!G338</f>
        <v>-105.581626541868</v>
      </c>
      <c r="H359" s="18" t="n">
        <f aca="false">Persist_a*G359+Shock_sd*Draws!H338</f>
        <v>-10.3385933233348</v>
      </c>
      <c r="I359" s="18" t="n">
        <f aca="false">Persist_a*H359+Shock_sd*Draws!I338</f>
        <v>-41.2264295619865</v>
      </c>
      <c r="J359" s="18" t="n">
        <f aca="false">Persist_a*I359+Shock_sd*Draws!J338</f>
        <v>33.1308305826388</v>
      </c>
      <c r="K359" s="18" t="n">
        <f aca="false">Persist_a*J359+Shock_sd*Draws!K338</f>
        <v>54.0641097925529</v>
      </c>
      <c r="L359" s="18" t="n">
        <f aca="false">Persist_a*K359+Shock_sd*Draws!L338</f>
        <v>15.546562985687</v>
      </c>
      <c r="M359" s="18" t="n">
        <f aca="false">Persist_a*L359+Shock_sd*Draws!M338</f>
        <v>68.8232941265155</v>
      </c>
      <c r="N359" s="18" t="n">
        <f aca="false">0-(Draws!N338+Draws!Z338)</f>
        <v>0</v>
      </c>
      <c r="O359" s="18" t="n">
        <f aca="false">N359-(Draws!O338+Draws!AA338)</f>
        <v>0</v>
      </c>
      <c r="P359" s="18" t="n">
        <f aca="false">O359-(Draws!P338+Draws!AB338)</f>
        <v>0</v>
      </c>
      <c r="Q359" s="18" t="n">
        <f aca="false">P359-(Draws!Q338+Draws!AC338)</f>
        <v>0</v>
      </c>
      <c r="R359" s="18" t="n">
        <f aca="false">Q359-(Draws!R338+Draws!AD338)</f>
        <v>0</v>
      </c>
      <c r="S359" s="18" t="n">
        <f aca="false">R359-(Draws!S338+Draws!AE338)</f>
        <v>0</v>
      </c>
      <c r="T359" s="18" t="n">
        <f aca="false">S359-(Draws!T338+Draws!AF338)</f>
        <v>0</v>
      </c>
      <c r="U359" s="18" t="n">
        <f aca="false">T359-(Draws!U338+Draws!AG338)</f>
        <v>0</v>
      </c>
      <c r="V359" s="18" t="n">
        <f aca="false">U359-(Draws!V338+Draws!AH338)</f>
        <v>0</v>
      </c>
      <c r="W359" s="18" t="n">
        <f aca="false">V359-(Draws!W338+Draws!AI338)</f>
        <v>0</v>
      </c>
      <c r="X359" s="18" t="n">
        <f aca="false">W359-(Draws!X338+Draws!AJ338)</f>
        <v>0</v>
      </c>
      <c r="Y359" s="18" t="n">
        <f aca="false">X359-(Draws!Y338+Draws!AK338)</f>
        <v>0</v>
      </c>
      <c r="Z359" s="18" t="n">
        <f aca="false">0-(MAX(Draws!N338-Line_cap,0)+MAX(Draws!Z338-Line_cap,0))</f>
        <v>0</v>
      </c>
      <c r="AA359" s="18" t="n">
        <f aca="false">Z359-(MAX(Draws!O338-Line_cap,0)+MAX(Draws!AA338-Line_cap,0))</f>
        <v>0</v>
      </c>
      <c r="AB359" s="18" t="n">
        <f aca="false">AA359-(MAX(Draws!P338-Line_cap,0)+MAX(Draws!AB338-Line_cap,0))</f>
        <v>0</v>
      </c>
      <c r="AC359" s="18" t="n">
        <f aca="false">AB359-(MAX(Draws!Q338-Line_cap,0)+MAX(Draws!AC338-Line_cap,0))</f>
        <v>0</v>
      </c>
      <c r="AD359" s="18" t="n">
        <f aca="false">AC359-(MAX(Draws!R338-Line_cap,0)+MAX(Draws!AD338-Line_cap,0))</f>
        <v>0</v>
      </c>
      <c r="AE359" s="18" t="n">
        <f aca="false">AD359-(MAX(Draws!S338-Line_cap,0)+MAX(Draws!AE338-Line_cap,0))</f>
        <v>0</v>
      </c>
      <c r="AF359" s="18" t="n">
        <f aca="false">AE359-(MAX(Draws!T338-Line_cap,0)+MAX(Draws!AF338-Line_cap,0))</f>
        <v>0</v>
      </c>
      <c r="AG359" s="18" t="n">
        <f aca="false">AF359-(MAX(Draws!U338-Line_cap,0)+MAX(Draws!AG338-Line_cap,0))</f>
        <v>0</v>
      </c>
      <c r="AH359" s="18" t="n">
        <f aca="false">AG359-(MAX(Draws!V338-Line_cap,0)+MAX(Draws!AH338-Line_cap,0))</f>
        <v>0</v>
      </c>
      <c r="AI359" s="18" t="n">
        <f aca="false">AH359-(MAX(Draws!W338-Line_cap,0)+MAX(Draws!AI338-Line_cap,0))</f>
        <v>0</v>
      </c>
      <c r="AJ359" s="18" t="n">
        <f aca="false">AI359-(MAX(Draws!X338-Line_cap,0)+MAX(Draws!AJ338-Line_cap,0))</f>
        <v>0</v>
      </c>
      <c r="AK359" s="18" t="n">
        <f aca="false">AJ359-(MAX(Draws!Y338-Line_cap,0)+MAX(Draws!AK338-Line_cap,0))</f>
        <v>0</v>
      </c>
      <c r="AL359" s="18" t="n">
        <f aca="false">SUMPRODUCT(MIN($B$22:$M$22+B359:M359+N359:Y359))</f>
        <v>377.626545096497</v>
      </c>
      <c r="AM359" s="18" t="n">
        <f aca="false">SUMPRODUCT(MIN($B$22:$M$22+B359:M359))</f>
        <v>377.626545096497</v>
      </c>
      <c r="AN359" s="18" t="n">
        <f aca="false">SUMPRODUCT(MIN($B$22:$M$22+N359:Y359))</f>
        <v>481.950382357786</v>
      </c>
      <c r="AO359" s="18" t="n">
        <f aca="false">SUMPRODUCT(MIN($B$22:$M$22+B359:M359+Z359:AK359))</f>
        <v>377.626545096497</v>
      </c>
      <c r="AP359" s="18" t="n">
        <f aca="false">SUMPRODUCT(MIN($B$23:$M$23+B359:M359+N359:Y359))</f>
        <v>425.392290597281</v>
      </c>
      <c r="AQ359" s="18" t="n">
        <f aca="false">SUMPRODUCT(MIN($B$23:$M$23+B359:M359+Z359:AK359))</f>
        <v>425.392290597281</v>
      </c>
      <c r="AR359" s="13" t="n">
        <f aca="false">IF(Y359&lt;0,1,0)</f>
        <v>0</v>
      </c>
    </row>
    <row r="360" customFormat="false" ht="15" hidden="false" customHeight="false" outlineLevel="0" collapsed="false">
      <c r="A360" s="13" t="n">
        <v>335</v>
      </c>
      <c r="B360" s="18" t="n">
        <f aca="false">Shock_sd*Draws!B339</f>
        <v>-7.64778527973546</v>
      </c>
      <c r="C360" s="18" t="n">
        <f aca="false">Persist_a*B360+Shock_sd*Draws!C339</f>
        <v>-81.3778859596995</v>
      </c>
      <c r="D360" s="18" t="n">
        <f aca="false">Persist_a*C360+Shock_sd*Draws!D339</f>
        <v>-83.4522267937985</v>
      </c>
      <c r="E360" s="18" t="n">
        <f aca="false">Persist_a*D360+Shock_sd*Draws!E339</f>
        <v>-44.9699025761683</v>
      </c>
      <c r="F360" s="18" t="n">
        <f aca="false">Persist_a*E360+Shock_sd*Draws!F339</f>
        <v>-18.5278552474008</v>
      </c>
      <c r="G360" s="18" t="n">
        <f aca="false">Persist_a*F360+Shock_sd*Draws!G339</f>
        <v>17.6505137632928</v>
      </c>
      <c r="H360" s="18" t="n">
        <f aca="false">Persist_a*G360+Shock_sd*Draws!H339</f>
        <v>81.411463970072</v>
      </c>
      <c r="I360" s="18" t="n">
        <f aca="false">Persist_a*H360+Shock_sd*Draws!I339</f>
        <v>109.175602733333</v>
      </c>
      <c r="J360" s="18" t="n">
        <f aca="false">Persist_a*I360+Shock_sd*Draws!J339</f>
        <v>65.5470923262117</v>
      </c>
      <c r="K360" s="18" t="n">
        <f aca="false">Persist_a*J360+Shock_sd*Draws!K339</f>
        <v>-10.5244150478878</v>
      </c>
      <c r="L360" s="18" t="n">
        <f aca="false">Persist_a*K360+Shock_sd*Draws!L339</f>
        <v>-18.7034409507715</v>
      </c>
      <c r="M360" s="18" t="n">
        <f aca="false">Persist_a*L360+Shock_sd*Draws!M339</f>
        <v>-31.2547131119086</v>
      </c>
      <c r="N360" s="18" t="n">
        <f aca="false">0-(Draws!N339+Draws!Z339)</f>
        <v>0</v>
      </c>
      <c r="O360" s="18" t="n">
        <f aca="false">N360-(Draws!O339+Draws!AA339)</f>
        <v>0</v>
      </c>
      <c r="P360" s="18" t="n">
        <f aca="false">O360-(Draws!P339+Draws!AB339)</f>
        <v>0</v>
      </c>
      <c r="Q360" s="18" t="n">
        <f aca="false">P360-(Draws!Q339+Draws!AC339)</f>
        <v>0</v>
      </c>
      <c r="R360" s="18" t="n">
        <f aca="false">Q360-(Draws!R339+Draws!AD339)</f>
        <v>0</v>
      </c>
      <c r="S360" s="18" t="n">
        <f aca="false">R360-(Draws!S339+Draws!AE339)</f>
        <v>0</v>
      </c>
      <c r="T360" s="18" t="n">
        <f aca="false">S360-(Draws!T339+Draws!AF339)</f>
        <v>0</v>
      </c>
      <c r="U360" s="18" t="n">
        <f aca="false">T360-(Draws!U339+Draws!AG339)</f>
        <v>0</v>
      </c>
      <c r="V360" s="18" t="n">
        <f aca="false">U360-(Draws!V339+Draws!AH339)</f>
        <v>0</v>
      </c>
      <c r="W360" s="18" t="n">
        <f aca="false">V360-(Draws!W339+Draws!AI339)</f>
        <v>0</v>
      </c>
      <c r="X360" s="18" t="n">
        <f aca="false">W360-(Draws!X339+Draws!AJ339)</f>
        <v>0</v>
      </c>
      <c r="Y360" s="18" t="n">
        <f aca="false">X360-(Draws!Y339+Draws!AK339)</f>
        <v>0</v>
      </c>
      <c r="Z360" s="18" t="n">
        <f aca="false">0-(MAX(Draws!N339-Line_cap,0)+MAX(Draws!Z339-Line_cap,0))</f>
        <v>0</v>
      </c>
      <c r="AA360" s="18" t="n">
        <f aca="false">Z360-(MAX(Draws!O339-Line_cap,0)+MAX(Draws!AA339-Line_cap,0))</f>
        <v>0</v>
      </c>
      <c r="AB360" s="18" t="n">
        <f aca="false">AA360-(MAX(Draws!P339-Line_cap,0)+MAX(Draws!AB339-Line_cap,0))</f>
        <v>0</v>
      </c>
      <c r="AC360" s="18" t="n">
        <f aca="false">AB360-(MAX(Draws!Q339-Line_cap,0)+MAX(Draws!AC339-Line_cap,0))</f>
        <v>0</v>
      </c>
      <c r="AD360" s="18" t="n">
        <f aca="false">AC360-(MAX(Draws!R339-Line_cap,0)+MAX(Draws!AD339-Line_cap,0))</f>
        <v>0</v>
      </c>
      <c r="AE360" s="18" t="n">
        <f aca="false">AD360-(MAX(Draws!S339-Line_cap,0)+MAX(Draws!AE339-Line_cap,0))</f>
        <v>0</v>
      </c>
      <c r="AF360" s="18" t="n">
        <f aca="false">AE360-(MAX(Draws!T339-Line_cap,0)+MAX(Draws!AF339-Line_cap,0))</f>
        <v>0</v>
      </c>
      <c r="AG360" s="18" t="n">
        <f aca="false">AF360-(MAX(Draws!U339-Line_cap,0)+MAX(Draws!AG339-Line_cap,0))</f>
        <v>0</v>
      </c>
      <c r="AH360" s="18" t="n">
        <f aca="false">AG360-(MAX(Draws!V339-Line_cap,0)+MAX(Draws!AH339-Line_cap,0))</f>
        <v>0</v>
      </c>
      <c r="AI360" s="18" t="n">
        <f aca="false">AH360-(MAX(Draws!W339-Line_cap,0)+MAX(Draws!AI339-Line_cap,0))</f>
        <v>0</v>
      </c>
      <c r="AJ360" s="18" t="n">
        <f aca="false">AI360-(MAX(Draws!X339-Line_cap,0)+MAX(Draws!AJ339-Line_cap,0))</f>
        <v>0</v>
      </c>
      <c r="AK360" s="18" t="n">
        <f aca="false">AJ360-(MAX(Draws!Y339-Line_cap,0)+MAX(Draws!AK339-Line_cap,0))</f>
        <v>0</v>
      </c>
      <c r="AL360" s="18" t="n">
        <f aca="false">SUMPRODUCT(MIN($B$22:$M$22+B360:M360+N360:Y360))</f>
        <v>432.101959868342</v>
      </c>
      <c r="AM360" s="18" t="n">
        <f aca="false">SUMPRODUCT(MIN($B$22:$M$22+B360:M360))</f>
        <v>432.101959868342</v>
      </c>
      <c r="AN360" s="18" t="n">
        <f aca="false">SUMPRODUCT(MIN($B$22:$M$22+N360:Y360))</f>
        <v>481.950382357786</v>
      </c>
      <c r="AO360" s="18" t="n">
        <f aca="false">SUMPRODUCT(MIN($B$22:$M$22+B360:M360+Z360:AK360))</f>
        <v>432.101959868342</v>
      </c>
      <c r="AP360" s="18" t="n">
        <f aca="false">SUMPRODUCT(MIN($B$23:$M$23+B360:M360+N360:Y360))</f>
        <v>466.851334676582</v>
      </c>
      <c r="AQ360" s="18" t="n">
        <f aca="false">SUMPRODUCT(MIN($B$23:$M$23+B360:M360+Z360:AK360))</f>
        <v>466.851334676582</v>
      </c>
      <c r="AR360" s="13" t="n">
        <f aca="false">IF(Y360&lt;0,1,0)</f>
        <v>0</v>
      </c>
    </row>
    <row r="361" customFormat="false" ht="15" hidden="false" customHeight="false" outlineLevel="0" collapsed="false">
      <c r="A361" s="13" t="n">
        <v>336</v>
      </c>
      <c r="B361" s="18" t="n">
        <f aca="false">Shock_sd*Draws!B340</f>
        <v>78.6527264779918</v>
      </c>
      <c r="C361" s="18" t="n">
        <f aca="false">Persist_a*B361+Shock_sd*Draws!C340</f>
        <v>-0.858051827080217</v>
      </c>
      <c r="D361" s="18" t="n">
        <f aca="false">Persist_a*C361+Shock_sd*Draws!D340</f>
        <v>-9.866744373359</v>
      </c>
      <c r="E361" s="18" t="n">
        <f aca="false">Persist_a*D361+Shock_sd*Draws!E340</f>
        <v>-24.1090222755648</v>
      </c>
      <c r="F361" s="18" t="n">
        <f aca="false">Persist_a*E361+Shock_sd*Draws!F340</f>
        <v>-77.6492447354232</v>
      </c>
      <c r="G361" s="18" t="n">
        <f aca="false">Persist_a*F361+Shock_sd*Draws!G340</f>
        <v>-1.16178096900326</v>
      </c>
      <c r="H361" s="18" t="n">
        <f aca="false">Persist_a*G361+Shock_sd*Draws!H340</f>
        <v>33.9519848828848</v>
      </c>
      <c r="I361" s="18" t="n">
        <f aca="false">Persist_a*H361+Shock_sd*Draws!I340</f>
        <v>74.2914737566262</v>
      </c>
      <c r="J361" s="18" t="n">
        <f aca="false">Persist_a*I361+Shock_sd*Draws!J340</f>
        <v>96.5539391568782</v>
      </c>
      <c r="K361" s="18" t="n">
        <f aca="false">Persist_a*J361+Shock_sd*Draws!K340</f>
        <v>158.014362527765</v>
      </c>
      <c r="L361" s="18" t="n">
        <f aca="false">Persist_a*K361+Shock_sd*Draws!L340</f>
        <v>58.5380086137623</v>
      </c>
      <c r="M361" s="18" t="n">
        <f aca="false">Persist_a*L361+Shock_sd*Draws!M340</f>
        <v>56.8884466086559</v>
      </c>
      <c r="N361" s="18" t="n">
        <f aca="false">0-(Draws!N340+Draws!Z340)</f>
        <v>0</v>
      </c>
      <c r="O361" s="18" t="n">
        <f aca="false">N361-(Draws!O340+Draws!AA340)</f>
        <v>0</v>
      </c>
      <c r="P361" s="18" t="n">
        <f aca="false">O361-(Draws!P340+Draws!AB340)</f>
        <v>0</v>
      </c>
      <c r="Q361" s="18" t="n">
        <f aca="false">P361-(Draws!Q340+Draws!AC340)</f>
        <v>0</v>
      </c>
      <c r="R361" s="18" t="n">
        <f aca="false">Q361-(Draws!R340+Draws!AD340)</f>
        <v>0</v>
      </c>
      <c r="S361" s="18" t="n">
        <f aca="false">R361-(Draws!S340+Draws!AE340)</f>
        <v>0</v>
      </c>
      <c r="T361" s="18" t="n">
        <f aca="false">S361-(Draws!T340+Draws!AF340)</f>
        <v>0</v>
      </c>
      <c r="U361" s="18" t="n">
        <f aca="false">T361-(Draws!U340+Draws!AG340)</f>
        <v>0</v>
      </c>
      <c r="V361" s="18" t="n">
        <f aca="false">U361-(Draws!V340+Draws!AH340)</f>
        <v>0</v>
      </c>
      <c r="W361" s="18" t="n">
        <f aca="false">V361-(Draws!W340+Draws!AI340)</f>
        <v>0</v>
      </c>
      <c r="X361" s="18" t="n">
        <f aca="false">W361-(Draws!X340+Draws!AJ340)</f>
        <v>0</v>
      </c>
      <c r="Y361" s="18" t="n">
        <f aca="false">X361-(Draws!Y340+Draws!AK340)</f>
        <v>0</v>
      </c>
      <c r="Z361" s="18" t="n">
        <f aca="false">0-(MAX(Draws!N340-Line_cap,0)+MAX(Draws!Z340-Line_cap,0))</f>
        <v>0</v>
      </c>
      <c r="AA361" s="18" t="n">
        <f aca="false">Z361-(MAX(Draws!O340-Line_cap,0)+MAX(Draws!AA340-Line_cap,0))</f>
        <v>0</v>
      </c>
      <c r="AB361" s="18" t="n">
        <f aca="false">AA361-(MAX(Draws!P340-Line_cap,0)+MAX(Draws!AB340-Line_cap,0))</f>
        <v>0</v>
      </c>
      <c r="AC361" s="18" t="n">
        <f aca="false">AB361-(MAX(Draws!Q340-Line_cap,0)+MAX(Draws!AC340-Line_cap,0))</f>
        <v>0</v>
      </c>
      <c r="AD361" s="18" t="n">
        <f aca="false">AC361-(MAX(Draws!R340-Line_cap,0)+MAX(Draws!AD340-Line_cap,0))</f>
        <v>0</v>
      </c>
      <c r="AE361" s="18" t="n">
        <f aca="false">AD361-(MAX(Draws!S340-Line_cap,0)+MAX(Draws!AE340-Line_cap,0))</f>
        <v>0</v>
      </c>
      <c r="AF361" s="18" t="n">
        <f aca="false">AE361-(MAX(Draws!T340-Line_cap,0)+MAX(Draws!AF340-Line_cap,0))</f>
        <v>0</v>
      </c>
      <c r="AG361" s="18" t="n">
        <f aca="false">AF361-(MAX(Draws!U340-Line_cap,0)+MAX(Draws!AG340-Line_cap,0))</f>
        <v>0</v>
      </c>
      <c r="AH361" s="18" t="n">
        <f aca="false">AG361-(MAX(Draws!V340-Line_cap,0)+MAX(Draws!AH340-Line_cap,0))</f>
        <v>0</v>
      </c>
      <c r="AI361" s="18" t="n">
        <f aca="false">AH361-(MAX(Draws!W340-Line_cap,0)+MAX(Draws!AI340-Line_cap,0))</f>
        <v>0</v>
      </c>
      <c r="AJ361" s="18" t="n">
        <f aca="false">AI361-(MAX(Draws!X340-Line_cap,0)+MAX(Draws!AJ340-Line_cap,0))</f>
        <v>0</v>
      </c>
      <c r="AK361" s="18" t="n">
        <f aca="false">AJ361-(MAX(Draws!Y340-Line_cap,0)+MAX(Draws!AK340-Line_cap,0))</f>
        <v>0</v>
      </c>
      <c r="AL361" s="18" t="n">
        <f aca="false">SUMPRODUCT(MIN($B$22:$M$22+B361:M361+N361:Y361))</f>
        <v>410.847936412267</v>
      </c>
      <c r="AM361" s="18" t="n">
        <f aca="false">SUMPRODUCT(MIN($B$22:$M$22+B361:M361))</f>
        <v>410.847936412267</v>
      </c>
      <c r="AN361" s="18" t="n">
        <f aca="false">SUMPRODUCT(MIN($B$22:$M$22+N361:Y361))</f>
        <v>481.950382357786</v>
      </c>
      <c r="AO361" s="18" t="n">
        <f aca="false">SUMPRODUCT(MIN($B$22:$M$22+B361:M361+Z361:AK361))</f>
        <v>410.847936412267</v>
      </c>
      <c r="AP361" s="18" t="n">
        <f aca="false">SUMPRODUCT(MIN($B$23:$M$23+B361:M361+N361:Y361))</f>
        <v>455.952670265431</v>
      </c>
      <c r="AQ361" s="18" t="n">
        <f aca="false">SUMPRODUCT(MIN($B$23:$M$23+B361:M361+Z361:AK361))</f>
        <v>455.952670265431</v>
      </c>
      <c r="AR361" s="13" t="n">
        <f aca="false">IF(Y361&lt;0,1,0)</f>
        <v>0</v>
      </c>
    </row>
    <row r="362" customFormat="false" ht="15" hidden="false" customHeight="false" outlineLevel="0" collapsed="false">
      <c r="A362" s="13" t="n">
        <v>337</v>
      </c>
      <c r="B362" s="18" t="n">
        <f aca="false">Shock_sd*Draws!B341</f>
        <v>46.5138022183402</v>
      </c>
      <c r="C362" s="18" t="n">
        <f aca="false">Persist_a*B362+Shock_sd*Draws!C341</f>
        <v>-83.8879835011344</v>
      </c>
      <c r="D362" s="18" t="n">
        <f aca="false">Persist_a*C362+Shock_sd*Draws!D341</f>
        <v>-91.8372957777998</v>
      </c>
      <c r="E362" s="18" t="n">
        <f aca="false">Persist_a*D362+Shock_sd*Draws!E341</f>
        <v>-27.8800558629341</v>
      </c>
      <c r="F362" s="18" t="n">
        <f aca="false">Persist_a*E362+Shock_sd*Draws!F341</f>
        <v>-31.0680131160598</v>
      </c>
      <c r="G362" s="18" t="n">
        <f aca="false">Persist_a*F362+Shock_sd*Draws!G341</f>
        <v>-33.4103396388571</v>
      </c>
      <c r="H362" s="18" t="n">
        <f aca="false">Persist_a*G362+Shock_sd*Draws!H341</f>
        <v>-14.9492108756501</v>
      </c>
      <c r="I362" s="18" t="n">
        <f aca="false">Persist_a*H362+Shock_sd*Draws!I341</f>
        <v>64.3288514066666</v>
      </c>
      <c r="J362" s="18" t="n">
        <f aca="false">Persist_a*I362+Shock_sd*Draws!J341</f>
        <v>38.2007773527035</v>
      </c>
      <c r="K362" s="18" t="n">
        <f aca="false">Persist_a*J362+Shock_sd*Draws!K341</f>
        <v>-33.9205069045387</v>
      </c>
      <c r="L362" s="18" t="n">
        <f aca="false">Persist_a*K362+Shock_sd*Draws!L341</f>
        <v>-84.8288067060935</v>
      </c>
      <c r="M362" s="18" t="n">
        <f aca="false">Persist_a*L362+Shock_sd*Draws!M341</f>
        <v>-12.4028701435683</v>
      </c>
      <c r="N362" s="18" t="n">
        <f aca="false">0-(Draws!N341+Draws!Z341)</f>
        <v>0</v>
      </c>
      <c r="O362" s="18" t="n">
        <f aca="false">N362-(Draws!O341+Draws!AA341)</f>
        <v>0</v>
      </c>
      <c r="P362" s="18" t="n">
        <f aca="false">O362-(Draws!P341+Draws!AB341)</f>
        <v>0</v>
      </c>
      <c r="Q362" s="18" t="n">
        <f aca="false">P362-(Draws!Q341+Draws!AC341)</f>
        <v>0</v>
      </c>
      <c r="R362" s="18" t="n">
        <f aca="false">Q362-(Draws!R341+Draws!AD341)</f>
        <v>0</v>
      </c>
      <c r="S362" s="18" t="n">
        <f aca="false">R362-(Draws!S341+Draws!AE341)</f>
        <v>0</v>
      </c>
      <c r="T362" s="18" t="n">
        <f aca="false">S362-(Draws!T341+Draws!AF341)</f>
        <v>0</v>
      </c>
      <c r="U362" s="18" t="n">
        <f aca="false">T362-(Draws!U341+Draws!AG341)</f>
        <v>0</v>
      </c>
      <c r="V362" s="18" t="n">
        <f aca="false">U362-(Draws!V341+Draws!AH341)</f>
        <v>-157.591120034342</v>
      </c>
      <c r="W362" s="18" t="n">
        <f aca="false">V362-(Draws!W341+Draws!AI341)</f>
        <v>-157.591120034342</v>
      </c>
      <c r="X362" s="18" t="n">
        <f aca="false">W362-(Draws!X341+Draws!AJ341)</f>
        <v>-157.591120034342</v>
      </c>
      <c r="Y362" s="18" t="n">
        <f aca="false">X362-(Draws!Y341+Draws!AK341)</f>
        <v>-157.591120034342</v>
      </c>
      <c r="Z362" s="18" t="n">
        <f aca="false">0-(MAX(Draws!N341-Line_cap,0)+MAX(Draws!Z341-Line_cap,0))</f>
        <v>0</v>
      </c>
      <c r="AA362" s="18" t="n">
        <f aca="false">Z362-(MAX(Draws!O341-Line_cap,0)+MAX(Draws!AA341-Line_cap,0))</f>
        <v>0</v>
      </c>
      <c r="AB362" s="18" t="n">
        <f aca="false">AA362-(MAX(Draws!P341-Line_cap,0)+MAX(Draws!AB341-Line_cap,0))</f>
        <v>0</v>
      </c>
      <c r="AC362" s="18" t="n">
        <f aca="false">AB362-(MAX(Draws!Q341-Line_cap,0)+MAX(Draws!AC341-Line_cap,0))</f>
        <v>0</v>
      </c>
      <c r="AD362" s="18" t="n">
        <f aca="false">AC362-(MAX(Draws!R341-Line_cap,0)+MAX(Draws!AD341-Line_cap,0))</f>
        <v>0</v>
      </c>
      <c r="AE362" s="18" t="n">
        <f aca="false">AD362-(MAX(Draws!S341-Line_cap,0)+MAX(Draws!AE341-Line_cap,0))</f>
        <v>0</v>
      </c>
      <c r="AF362" s="18" t="n">
        <f aca="false">AE362-(MAX(Draws!T341-Line_cap,0)+MAX(Draws!AF341-Line_cap,0))</f>
        <v>0</v>
      </c>
      <c r="AG362" s="18" t="n">
        <f aca="false">AF362-(MAX(Draws!U341-Line_cap,0)+MAX(Draws!AG341-Line_cap,0))</f>
        <v>0</v>
      </c>
      <c r="AH362" s="18" t="n">
        <f aca="false">AG362-(MAX(Draws!V341-Line_cap,0)+MAX(Draws!AH341-Line_cap,0))</f>
        <v>-57.5911200343423</v>
      </c>
      <c r="AI362" s="18" t="n">
        <f aca="false">AH362-(MAX(Draws!W341-Line_cap,0)+MAX(Draws!AI341-Line_cap,0))</f>
        <v>-57.5911200343423</v>
      </c>
      <c r="AJ362" s="18" t="n">
        <f aca="false">AI362-(MAX(Draws!X341-Line_cap,0)+MAX(Draws!AJ341-Line_cap,0))</f>
        <v>-57.5911200343423</v>
      </c>
      <c r="AK362" s="18" t="n">
        <f aca="false">AJ362-(MAX(Draws!Y341-Line_cap,0)+MAX(Draws!AK341-Line_cap,0))</f>
        <v>-57.5911200343423</v>
      </c>
      <c r="AL362" s="18" t="n">
        <f aca="false">SUMPRODUCT(MIN($B$22:$M$22+B362:M362+N362:Y362))</f>
        <v>259.508020823945</v>
      </c>
      <c r="AM362" s="18" t="n">
        <f aca="false">SUMPRODUCT(MIN($B$22:$M$22+B362:M362))</f>
        <v>417.099140858288</v>
      </c>
      <c r="AN362" s="18" t="n">
        <f aca="false">SUMPRODUCT(MIN($B$22:$M$22+N362:Y362))</f>
        <v>330.606661383054</v>
      </c>
      <c r="AO362" s="18" t="n">
        <f aca="false">SUMPRODUCT(MIN($B$22:$M$22+B362:M362+Z362:AK362))</f>
        <v>359.508020823945</v>
      </c>
      <c r="AP362" s="18" t="n">
        <f aca="false">SUMPRODUCT(MIN($B$23:$M$23+B362:M362+N362:Y362))</f>
        <v>306.38114963749</v>
      </c>
      <c r="AQ362" s="18" t="n">
        <f aca="false">SUMPRODUCT(MIN($B$23:$M$23+B362:M362+Z362:AK362))</f>
        <v>406.38114963749</v>
      </c>
      <c r="AR362" s="13" t="n">
        <f aca="false">IF(Y362&lt;0,1,0)</f>
        <v>1</v>
      </c>
    </row>
    <row r="363" customFormat="false" ht="15" hidden="false" customHeight="false" outlineLevel="0" collapsed="false">
      <c r="A363" s="13" t="n">
        <v>338</v>
      </c>
      <c r="B363" s="18" t="n">
        <f aca="false">Shock_sd*Draws!B342</f>
        <v>53.3589365497516</v>
      </c>
      <c r="C363" s="18" t="n">
        <f aca="false">Persist_a*B363+Shock_sd*Draws!C342</f>
        <v>97.1631227128214</v>
      </c>
      <c r="D363" s="18" t="n">
        <f aca="false">Persist_a*C363+Shock_sd*Draws!D342</f>
        <v>59.9682927187517</v>
      </c>
      <c r="E363" s="18" t="n">
        <f aca="false">Persist_a*D363+Shock_sd*Draws!E342</f>
        <v>15.2175143302345</v>
      </c>
      <c r="F363" s="18" t="n">
        <f aca="false">Persist_a*E363+Shock_sd*Draws!F342</f>
        <v>6.58843713695688</v>
      </c>
      <c r="G363" s="18" t="n">
        <f aca="false">Persist_a*F363+Shock_sd*Draws!G342</f>
        <v>-20.0784681952062</v>
      </c>
      <c r="H363" s="18" t="n">
        <f aca="false">Persist_a*G363+Shock_sd*Draws!H342</f>
        <v>71.2588893537787</v>
      </c>
      <c r="I363" s="18" t="n">
        <f aca="false">Persist_a*H363+Shock_sd*Draws!I342</f>
        <v>116.066578031228</v>
      </c>
      <c r="J363" s="18" t="n">
        <f aca="false">Persist_a*I363+Shock_sd*Draws!J342</f>
        <v>169.136471789656</v>
      </c>
      <c r="K363" s="18" t="n">
        <f aca="false">Persist_a*J363+Shock_sd*Draws!K342</f>
        <v>40.8311828026888</v>
      </c>
      <c r="L363" s="18" t="n">
        <f aca="false">Persist_a*K363+Shock_sd*Draws!L342</f>
        <v>149.110302502883</v>
      </c>
      <c r="M363" s="18" t="n">
        <f aca="false">Persist_a*L363+Shock_sd*Draws!M342</f>
        <v>80.8634896531513</v>
      </c>
      <c r="N363" s="18" t="n">
        <f aca="false">0-(Draws!N342+Draws!Z342)</f>
        <v>0</v>
      </c>
      <c r="O363" s="18" t="n">
        <f aca="false">N363-(Draws!O342+Draws!AA342)</f>
        <v>0</v>
      </c>
      <c r="P363" s="18" t="n">
        <f aca="false">O363-(Draws!P342+Draws!AB342)</f>
        <v>0</v>
      </c>
      <c r="Q363" s="18" t="n">
        <f aca="false">P363-(Draws!Q342+Draws!AC342)</f>
        <v>0</v>
      </c>
      <c r="R363" s="18" t="n">
        <f aca="false">Q363-(Draws!R342+Draws!AD342)</f>
        <v>0</v>
      </c>
      <c r="S363" s="18" t="n">
        <f aca="false">R363-(Draws!S342+Draws!AE342)</f>
        <v>-97.4313572498083</v>
      </c>
      <c r="T363" s="18" t="n">
        <f aca="false">S363-(Draws!T342+Draws!AF342)</f>
        <v>-97.4313572498083</v>
      </c>
      <c r="U363" s="18" t="n">
        <f aca="false">T363-(Draws!U342+Draws!AG342)</f>
        <v>-97.4313572498083</v>
      </c>
      <c r="V363" s="18" t="n">
        <f aca="false">U363-(Draws!V342+Draws!AH342)</f>
        <v>-97.4313572498083</v>
      </c>
      <c r="W363" s="18" t="n">
        <f aca="false">V363-(Draws!W342+Draws!AI342)</f>
        <v>-97.4313572498083</v>
      </c>
      <c r="X363" s="18" t="n">
        <f aca="false">W363-(Draws!X342+Draws!AJ342)</f>
        <v>-97.4313572498083</v>
      </c>
      <c r="Y363" s="18" t="n">
        <f aca="false">X363-(Draws!Y342+Draws!AK342)</f>
        <v>-97.4313572498083</v>
      </c>
      <c r="Z363" s="18" t="n">
        <f aca="false">0-(MAX(Draws!N342-Line_cap,0)+MAX(Draws!Z342-Line_cap,0))</f>
        <v>0</v>
      </c>
      <c r="AA363" s="18" t="n">
        <f aca="false">Z363-(MAX(Draws!O342-Line_cap,0)+MAX(Draws!AA342-Line_cap,0))</f>
        <v>0</v>
      </c>
      <c r="AB363" s="18" t="n">
        <f aca="false">AA363-(MAX(Draws!P342-Line_cap,0)+MAX(Draws!AB342-Line_cap,0))</f>
        <v>0</v>
      </c>
      <c r="AC363" s="18" t="n">
        <f aca="false">AB363-(MAX(Draws!Q342-Line_cap,0)+MAX(Draws!AC342-Line_cap,0))</f>
        <v>0</v>
      </c>
      <c r="AD363" s="18" t="n">
        <f aca="false">AC363-(MAX(Draws!R342-Line_cap,0)+MAX(Draws!AD342-Line_cap,0))</f>
        <v>0</v>
      </c>
      <c r="AE363" s="18" t="n">
        <f aca="false">AD363-(MAX(Draws!S342-Line_cap,0)+MAX(Draws!AE342-Line_cap,0))</f>
        <v>0</v>
      </c>
      <c r="AF363" s="18" t="n">
        <f aca="false">AE363-(MAX(Draws!T342-Line_cap,0)+MAX(Draws!AF342-Line_cap,0))</f>
        <v>0</v>
      </c>
      <c r="AG363" s="18" t="n">
        <f aca="false">AF363-(MAX(Draws!U342-Line_cap,0)+MAX(Draws!AG342-Line_cap,0))</f>
        <v>0</v>
      </c>
      <c r="AH363" s="18" t="n">
        <f aca="false">AG363-(MAX(Draws!V342-Line_cap,0)+MAX(Draws!AH342-Line_cap,0))</f>
        <v>0</v>
      </c>
      <c r="AI363" s="18" t="n">
        <f aca="false">AH363-(MAX(Draws!W342-Line_cap,0)+MAX(Draws!AI342-Line_cap,0))</f>
        <v>0</v>
      </c>
      <c r="AJ363" s="18" t="n">
        <f aca="false">AI363-(MAX(Draws!X342-Line_cap,0)+MAX(Draws!AJ342-Line_cap,0))</f>
        <v>0</v>
      </c>
      <c r="AK363" s="18" t="n">
        <f aca="false">AJ363-(MAX(Draws!Y342-Line_cap,0)+MAX(Draws!AK342-Line_cap,0))</f>
        <v>0</v>
      </c>
      <c r="AL363" s="18" t="n">
        <f aca="false">SUMPRODUCT(MIN($B$22:$M$22+B363:M363+N363:Y363))</f>
        <v>365.698346193351</v>
      </c>
      <c r="AM363" s="18" t="n">
        <f aca="false">SUMPRODUCT(MIN($B$22:$M$22+B363:M363))</f>
        <v>463.129703443159</v>
      </c>
      <c r="AN363" s="18" t="n">
        <f aca="false">SUMPRODUCT(MIN($B$22:$M$22+N363:Y363))</f>
        <v>384.519025107977</v>
      </c>
      <c r="AO363" s="18" t="n">
        <f aca="false">SUMPRODUCT(MIN($B$22:$M$22+B363:M363+Z363:AK363))</f>
        <v>463.129703443159</v>
      </c>
      <c r="AP363" s="18" t="n">
        <f aca="false">SUMPRODUCT(MIN($B$23:$M$23+B363:M363+N363:Y363))</f>
        <v>413.464091694135</v>
      </c>
      <c r="AQ363" s="18" t="n">
        <f aca="false">SUMPRODUCT(MIN($B$23:$M$23+B363:M363+Z363:AK363))</f>
        <v>510.895448943943</v>
      </c>
      <c r="AR363" s="13" t="n">
        <f aca="false">IF(Y363&lt;0,1,0)</f>
        <v>1</v>
      </c>
    </row>
    <row r="364" customFormat="false" ht="15" hidden="false" customHeight="false" outlineLevel="0" collapsed="false">
      <c r="A364" s="13" t="n">
        <v>339</v>
      </c>
      <c r="B364" s="18" t="n">
        <f aca="false">Shock_sd*Draws!B343</f>
        <v>26.0649956026328</v>
      </c>
      <c r="C364" s="18" t="n">
        <f aca="false">Persist_a*B364+Shock_sd*Draws!C343</f>
        <v>76.8337094823921</v>
      </c>
      <c r="D364" s="18" t="n">
        <f aca="false">Persist_a*C364+Shock_sd*Draws!D343</f>
        <v>108.38106868621</v>
      </c>
      <c r="E364" s="18" t="n">
        <f aca="false">Persist_a*D364+Shock_sd*Draws!E343</f>
        <v>110.013400248457</v>
      </c>
      <c r="F364" s="18" t="n">
        <f aca="false">Persist_a*E364+Shock_sd*Draws!F343</f>
        <v>-23.4621042277857</v>
      </c>
      <c r="G364" s="18" t="n">
        <f aca="false">Persist_a*F364+Shock_sd*Draws!G343</f>
        <v>15.2919082157871</v>
      </c>
      <c r="H364" s="18" t="n">
        <f aca="false">Persist_a*G364+Shock_sd*Draws!H343</f>
        <v>34.5535375957255</v>
      </c>
      <c r="I364" s="18" t="n">
        <f aca="false">Persist_a*H364+Shock_sd*Draws!I343</f>
        <v>68.722445800245</v>
      </c>
      <c r="J364" s="18" t="n">
        <f aca="false">Persist_a*I364+Shock_sd*Draws!J343</f>
        <v>0.402566853056072</v>
      </c>
      <c r="K364" s="18" t="n">
        <f aca="false">Persist_a*J364+Shock_sd*Draws!K343</f>
        <v>22.7894378567415</v>
      </c>
      <c r="L364" s="18" t="n">
        <f aca="false">Persist_a*K364+Shock_sd*Draws!L343</f>
        <v>-33.7230044911239</v>
      </c>
      <c r="M364" s="18" t="n">
        <f aca="false">Persist_a*L364+Shock_sd*Draws!M343</f>
        <v>-79.1801691069207</v>
      </c>
      <c r="N364" s="18" t="n">
        <f aca="false">0-(Draws!N343+Draws!Z343)</f>
        <v>0</v>
      </c>
      <c r="O364" s="18" t="n">
        <f aca="false">N364-(Draws!O343+Draws!AA343)</f>
        <v>0</v>
      </c>
      <c r="P364" s="18" t="n">
        <f aca="false">O364-(Draws!P343+Draws!AB343)</f>
        <v>0</v>
      </c>
      <c r="Q364" s="18" t="n">
        <f aca="false">P364-(Draws!Q343+Draws!AC343)</f>
        <v>0</v>
      </c>
      <c r="R364" s="18" t="n">
        <f aca="false">Q364-(Draws!R343+Draws!AD343)</f>
        <v>0</v>
      </c>
      <c r="S364" s="18" t="n">
        <f aca="false">R364-(Draws!S343+Draws!AE343)</f>
        <v>0</v>
      </c>
      <c r="T364" s="18" t="n">
        <f aca="false">S364-(Draws!T343+Draws!AF343)</f>
        <v>0</v>
      </c>
      <c r="U364" s="18" t="n">
        <f aca="false">T364-(Draws!U343+Draws!AG343)</f>
        <v>0</v>
      </c>
      <c r="V364" s="18" t="n">
        <f aca="false">U364-(Draws!V343+Draws!AH343)</f>
        <v>0</v>
      </c>
      <c r="W364" s="18" t="n">
        <f aca="false">V364-(Draws!W343+Draws!AI343)</f>
        <v>0</v>
      </c>
      <c r="X364" s="18" t="n">
        <f aca="false">W364-(Draws!X343+Draws!AJ343)</f>
        <v>0</v>
      </c>
      <c r="Y364" s="18" t="n">
        <f aca="false">X364-(Draws!Y343+Draws!AK343)</f>
        <v>0</v>
      </c>
      <c r="Z364" s="18" t="n">
        <f aca="false">0-(MAX(Draws!N343-Line_cap,0)+MAX(Draws!Z343-Line_cap,0))</f>
        <v>0</v>
      </c>
      <c r="AA364" s="18" t="n">
        <f aca="false">Z364-(MAX(Draws!O343-Line_cap,0)+MAX(Draws!AA343-Line_cap,0))</f>
        <v>0</v>
      </c>
      <c r="AB364" s="18" t="n">
        <f aca="false">AA364-(MAX(Draws!P343-Line_cap,0)+MAX(Draws!AB343-Line_cap,0))</f>
        <v>0</v>
      </c>
      <c r="AC364" s="18" t="n">
        <f aca="false">AB364-(MAX(Draws!Q343-Line_cap,0)+MAX(Draws!AC343-Line_cap,0))</f>
        <v>0</v>
      </c>
      <c r="AD364" s="18" t="n">
        <f aca="false">AC364-(MAX(Draws!R343-Line_cap,0)+MAX(Draws!AD343-Line_cap,0))</f>
        <v>0</v>
      </c>
      <c r="AE364" s="18" t="n">
        <f aca="false">AD364-(MAX(Draws!S343-Line_cap,0)+MAX(Draws!AE343-Line_cap,0))</f>
        <v>0</v>
      </c>
      <c r="AF364" s="18" t="n">
        <f aca="false">AE364-(MAX(Draws!T343-Line_cap,0)+MAX(Draws!AF343-Line_cap,0))</f>
        <v>0</v>
      </c>
      <c r="AG364" s="18" t="n">
        <f aca="false">AF364-(MAX(Draws!U343-Line_cap,0)+MAX(Draws!AG343-Line_cap,0))</f>
        <v>0</v>
      </c>
      <c r="AH364" s="18" t="n">
        <f aca="false">AG364-(MAX(Draws!V343-Line_cap,0)+MAX(Draws!AH343-Line_cap,0))</f>
        <v>0</v>
      </c>
      <c r="AI364" s="18" t="n">
        <f aca="false">AH364-(MAX(Draws!W343-Line_cap,0)+MAX(Draws!AI343-Line_cap,0))</f>
        <v>0</v>
      </c>
      <c r="AJ364" s="18" t="n">
        <f aca="false">AI364-(MAX(Draws!X343-Line_cap,0)+MAX(Draws!AJ343-Line_cap,0))</f>
        <v>0</v>
      </c>
      <c r="AK364" s="18" t="n">
        <f aca="false">AJ364-(MAX(Draws!Y343-Line_cap,0)+MAX(Draws!AK343-Line_cap,0))</f>
        <v>0</v>
      </c>
      <c r="AL364" s="18" t="n">
        <f aca="false">SUMPRODUCT(MIN($B$22:$M$22+B364:M364+N364:Y364))</f>
        <v>431.24387857004</v>
      </c>
      <c r="AM364" s="18" t="n">
        <f aca="false">SUMPRODUCT(MIN($B$22:$M$22+B364:M364))</f>
        <v>431.24387857004</v>
      </c>
      <c r="AN364" s="18" t="n">
        <f aca="false">SUMPRODUCT(MIN($B$22:$M$22+N364:Y364))</f>
        <v>481.950382357786</v>
      </c>
      <c r="AO364" s="18" t="n">
        <f aca="false">SUMPRODUCT(MIN($B$22:$M$22+B364:M364+Z364:AK364))</f>
        <v>431.24387857004</v>
      </c>
      <c r="AP364" s="18" t="n">
        <f aca="false">SUMPRODUCT(MIN($B$23:$M$23+B364:M364+N364:Y364))</f>
        <v>476.36975965266</v>
      </c>
      <c r="AQ364" s="18" t="n">
        <f aca="false">SUMPRODUCT(MIN($B$23:$M$23+B364:M364+Z364:AK364))</f>
        <v>476.36975965266</v>
      </c>
      <c r="AR364" s="13" t="n">
        <f aca="false">IF(Y364&lt;0,1,0)</f>
        <v>0</v>
      </c>
    </row>
    <row r="365" customFormat="false" ht="15" hidden="false" customHeight="false" outlineLevel="0" collapsed="false">
      <c r="A365" s="13" t="n">
        <v>340</v>
      </c>
      <c r="B365" s="18" t="n">
        <f aca="false">Shock_sd*Draws!B344</f>
        <v>-1.57921617527776</v>
      </c>
      <c r="C365" s="18" t="n">
        <f aca="false">Persist_a*B365+Shock_sd*Draws!C344</f>
        <v>-17.7371236819813</v>
      </c>
      <c r="D365" s="18" t="n">
        <f aca="false">Persist_a*C365+Shock_sd*Draws!D344</f>
        <v>36.3858400106466</v>
      </c>
      <c r="E365" s="18" t="n">
        <f aca="false">Persist_a*D365+Shock_sd*Draws!E344</f>
        <v>63.9775841652218</v>
      </c>
      <c r="F365" s="18" t="n">
        <f aca="false">Persist_a*E365+Shock_sd*Draws!F344</f>
        <v>63.9653981677542</v>
      </c>
      <c r="G365" s="18" t="n">
        <f aca="false">Persist_a*F365+Shock_sd*Draws!G344</f>
        <v>20.9226085729564</v>
      </c>
      <c r="H365" s="18" t="n">
        <f aca="false">Persist_a*G365+Shock_sd*Draws!H344</f>
        <v>43.6503797938916</v>
      </c>
      <c r="I365" s="18" t="n">
        <f aca="false">Persist_a*H365+Shock_sd*Draws!I344</f>
        <v>26.2390802760464</v>
      </c>
      <c r="J365" s="18" t="n">
        <f aca="false">Persist_a*I365+Shock_sd*Draws!J344</f>
        <v>10.5036772043936</v>
      </c>
      <c r="K365" s="18" t="n">
        <f aca="false">Persist_a*J365+Shock_sd*Draws!K344</f>
        <v>31.5826028712761</v>
      </c>
      <c r="L365" s="18" t="n">
        <f aca="false">Persist_a*K365+Shock_sd*Draws!L344</f>
        <v>21.9743079147038</v>
      </c>
      <c r="M365" s="18" t="n">
        <f aca="false">Persist_a*L365+Shock_sd*Draws!M344</f>
        <v>26.6928954076661</v>
      </c>
      <c r="N365" s="18" t="n">
        <f aca="false">0-(Draws!N344+Draws!Z344)</f>
        <v>0</v>
      </c>
      <c r="O365" s="18" t="n">
        <f aca="false">N365-(Draws!O344+Draws!AA344)</f>
        <v>0</v>
      </c>
      <c r="P365" s="18" t="n">
        <f aca="false">O365-(Draws!P344+Draws!AB344)</f>
        <v>0</v>
      </c>
      <c r="Q365" s="18" t="n">
        <f aca="false">P365-(Draws!Q344+Draws!AC344)</f>
        <v>0</v>
      </c>
      <c r="R365" s="18" t="n">
        <f aca="false">Q365-(Draws!R344+Draws!AD344)</f>
        <v>0</v>
      </c>
      <c r="S365" s="18" t="n">
        <f aca="false">R365-(Draws!S344+Draws!AE344)</f>
        <v>0</v>
      </c>
      <c r="T365" s="18" t="n">
        <f aca="false">S365-(Draws!T344+Draws!AF344)</f>
        <v>0</v>
      </c>
      <c r="U365" s="18" t="n">
        <f aca="false">T365-(Draws!U344+Draws!AG344)</f>
        <v>0</v>
      </c>
      <c r="V365" s="18" t="n">
        <f aca="false">U365-(Draws!V344+Draws!AH344)</f>
        <v>0</v>
      </c>
      <c r="W365" s="18" t="n">
        <f aca="false">V365-(Draws!W344+Draws!AI344)</f>
        <v>0</v>
      </c>
      <c r="X365" s="18" t="n">
        <f aca="false">W365-(Draws!X344+Draws!AJ344)</f>
        <v>0</v>
      </c>
      <c r="Y365" s="18" t="n">
        <f aca="false">X365-(Draws!Y344+Draws!AK344)</f>
        <v>0</v>
      </c>
      <c r="Z365" s="18" t="n">
        <f aca="false">0-(MAX(Draws!N344-Line_cap,0)+MAX(Draws!Z344-Line_cap,0))</f>
        <v>0</v>
      </c>
      <c r="AA365" s="18" t="n">
        <f aca="false">Z365-(MAX(Draws!O344-Line_cap,0)+MAX(Draws!AA344-Line_cap,0))</f>
        <v>0</v>
      </c>
      <c r="AB365" s="18" t="n">
        <f aca="false">AA365-(MAX(Draws!P344-Line_cap,0)+MAX(Draws!AB344-Line_cap,0))</f>
        <v>0</v>
      </c>
      <c r="AC365" s="18" t="n">
        <f aca="false">AB365-(MAX(Draws!Q344-Line_cap,0)+MAX(Draws!AC344-Line_cap,0))</f>
        <v>0</v>
      </c>
      <c r="AD365" s="18" t="n">
        <f aca="false">AC365-(MAX(Draws!R344-Line_cap,0)+MAX(Draws!AD344-Line_cap,0))</f>
        <v>0</v>
      </c>
      <c r="AE365" s="18" t="n">
        <f aca="false">AD365-(MAX(Draws!S344-Line_cap,0)+MAX(Draws!AE344-Line_cap,0))</f>
        <v>0</v>
      </c>
      <c r="AF365" s="18" t="n">
        <f aca="false">AE365-(MAX(Draws!T344-Line_cap,0)+MAX(Draws!AF344-Line_cap,0))</f>
        <v>0</v>
      </c>
      <c r="AG365" s="18" t="n">
        <f aca="false">AF365-(MAX(Draws!U344-Line_cap,0)+MAX(Draws!AG344-Line_cap,0))</f>
        <v>0</v>
      </c>
      <c r="AH365" s="18" t="n">
        <f aca="false">AG365-(MAX(Draws!V344-Line_cap,0)+MAX(Draws!AH344-Line_cap,0))</f>
        <v>0</v>
      </c>
      <c r="AI365" s="18" t="n">
        <f aca="false">AH365-(MAX(Draws!W344-Line_cap,0)+MAX(Draws!AI344-Line_cap,0))</f>
        <v>0</v>
      </c>
      <c r="AJ365" s="18" t="n">
        <f aca="false">AI365-(MAX(Draws!X344-Line_cap,0)+MAX(Draws!AJ344-Line_cap,0))</f>
        <v>0</v>
      </c>
      <c r="AK365" s="18" t="n">
        <f aca="false">AJ365-(MAX(Draws!Y344-Line_cap,0)+MAX(Draws!AK344-Line_cap,0))</f>
        <v>0</v>
      </c>
      <c r="AL365" s="18" t="n">
        <f aca="false">SUMPRODUCT(MIN($B$22:$M$22+B365:M365+N365:Y365))</f>
        <v>498.70145862179</v>
      </c>
      <c r="AM365" s="18" t="n">
        <f aca="false">SUMPRODUCT(MIN($B$22:$M$22+B365:M365))</f>
        <v>498.70145862179</v>
      </c>
      <c r="AN365" s="18" t="n">
        <f aca="false">SUMPRODUCT(MIN($B$22:$M$22+N365:Y365))</f>
        <v>481.950382357786</v>
      </c>
      <c r="AO365" s="18" t="n">
        <f aca="false">SUMPRODUCT(MIN($B$22:$M$22+B365:M365+Z365:AK365))</f>
        <v>498.70145862179</v>
      </c>
      <c r="AP365" s="18" t="n">
        <f aca="false">SUMPRODUCT(MIN($B$23:$M$23+B365:M365+N365:Y365))</f>
        <v>547.94478578601</v>
      </c>
      <c r="AQ365" s="18" t="n">
        <f aca="false">SUMPRODUCT(MIN($B$23:$M$23+B365:M365+Z365:AK365))</f>
        <v>547.94478578601</v>
      </c>
      <c r="AR365" s="13" t="n">
        <f aca="false">IF(Y365&lt;0,1,0)</f>
        <v>0</v>
      </c>
    </row>
    <row r="366" customFormat="false" ht="15" hidden="false" customHeight="false" outlineLevel="0" collapsed="false">
      <c r="A366" s="13" t="n">
        <v>341</v>
      </c>
      <c r="B366" s="18" t="n">
        <f aca="false">Shock_sd*Draws!B345</f>
        <v>-77.8960858743855</v>
      </c>
      <c r="C366" s="18" t="n">
        <f aca="false">Persist_a*B366+Shock_sd*Draws!C345</f>
        <v>-11.0465314232645</v>
      </c>
      <c r="D366" s="18" t="n">
        <f aca="false">Persist_a*C366+Shock_sd*Draws!D345</f>
        <v>33.226636403969</v>
      </c>
      <c r="E366" s="18" t="n">
        <f aca="false">Persist_a*D366+Shock_sd*Draws!E345</f>
        <v>47.36062667125</v>
      </c>
      <c r="F366" s="18" t="n">
        <f aca="false">Persist_a*E366+Shock_sd*Draws!F345</f>
        <v>-16.534651803941</v>
      </c>
      <c r="G366" s="18" t="n">
        <f aca="false">Persist_a*F366+Shock_sd*Draws!G345</f>
        <v>-63.7016123692354</v>
      </c>
      <c r="H366" s="18" t="n">
        <f aca="false">Persist_a*G366+Shock_sd*Draws!H345</f>
        <v>40.2383308080491</v>
      </c>
      <c r="I366" s="18" t="n">
        <f aca="false">Persist_a*H366+Shock_sd*Draws!I345</f>
        <v>-1.9891379217451</v>
      </c>
      <c r="J366" s="18" t="n">
        <f aca="false">Persist_a*I366+Shock_sd*Draws!J345</f>
        <v>38.3533513564784</v>
      </c>
      <c r="K366" s="18" t="n">
        <f aca="false">Persist_a*J366+Shock_sd*Draws!K345</f>
        <v>-81.8447067791921</v>
      </c>
      <c r="L366" s="18" t="n">
        <f aca="false">Persist_a*K366+Shock_sd*Draws!L345</f>
        <v>-50.1290092834633</v>
      </c>
      <c r="M366" s="18" t="n">
        <f aca="false">Persist_a*L366+Shock_sd*Draws!M345</f>
        <v>-87.1374246685347</v>
      </c>
      <c r="N366" s="18" t="n">
        <f aca="false">0-(Draws!N345+Draws!Z345)</f>
        <v>0</v>
      </c>
      <c r="O366" s="18" t="n">
        <f aca="false">N366-(Draws!O345+Draws!AA345)</f>
        <v>0</v>
      </c>
      <c r="P366" s="18" t="n">
        <f aca="false">O366-(Draws!P345+Draws!AB345)</f>
        <v>0</v>
      </c>
      <c r="Q366" s="18" t="n">
        <f aca="false">P366-(Draws!Q345+Draws!AC345)</f>
        <v>0</v>
      </c>
      <c r="R366" s="18" t="n">
        <f aca="false">Q366-(Draws!R345+Draws!AD345)</f>
        <v>0</v>
      </c>
      <c r="S366" s="18" t="n">
        <f aca="false">R366-(Draws!S345+Draws!AE345)</f>
        <v>0</v>
      </c>
      <c r="T366" s="18" t="n">
        <f aca="false">S366-(Draws!T345+Draws!AF345)</f>
        <v>0</v>
      </c>
      <c r="U366" s="18" t="n">
        <f aca="false">T366-(Draws!U345+Draws!AG345)</f>
        <v>0</v>
      </c>
      <c r="V366" s="18" t="n">
        <f aca="false">U366-(Draws!V345+Draws!AH345)</f>
        <v>0</v>
      </c>
      <c r="W366" s="18" t="n">
        <f aca="false">V366-(Draws!W345+Draws!AI345)</f>
        <v>0</v>
      </c>
      <c r="X366" s="18" t="n">
        <f aca="false">W366-(Draws!X345+Draws!AJ345)</f>
        <v>0</v>
      </c>
      <c r="Y366" s="18" t="n">
        <f aca="false">X366-(Draws!Y345+Draws!AK345)</f>
        <v>0</v>
      </c>
      <c r="Z366" s="18" t="n">
        <f aca="false">0-(MAX(Draws!N345-Line_cap,0)+MAX(Draws!Z345-Line_cap,0))</f>
        <v>0</v>
      </c>
      <c r="AA366" s="18" t="n">
        <f aca="false">Z366-(MAX(Draws!O345-Line_cap,0)+MAX(Draws!AA345-Line_cap,0))</f>
        <v>0</v>
      </c>
      <c r="AB366" s="18" t="n">
        <f aca="false">AA366-(MAX(Draws!P345-Line_cap,0)+MAX(Draws!AB345-Line_cap,0))</f>
        <v>0</v>
      </c>
      <c r="AC366" s="18" t="n">
        <f aca="false">AB366-(MAX(Draws!Q345-Line_cap,0)+MAX(Draws!AC345-Line_cap,0))</f>
        <v>0</v>
      </c>
      <c r="AD366" s="18" t="n">
        <f aca="false">AC366-(MAX(Draws!R345-Line_cap,0)+MAX(Draws!AD345-Line_cap,0))</f>
        <v>0</v>
      </c>
      <c r="AE366" s="18" t="n">
        <f aca="false">AD366-(MAX(Draws!S345-Line_cap,0)+MAX(Draws!AE345-Line_cap,0))</f>
        <v>0</v>
      </c>
      <c r="AF366" s="18" t="n">
        <f aca="false">AE366-(MAX(Draws!T345-Line_cap,0)+MAX(Draws!AF345-Line_cap,0))</f>
        <v>0</v>
      </c>
      <c r="AG366" s="18" t="n">
        <f aca="false">AF366-(MAX(Draws!U345-Line_cap,0)+MAX(Draws!AG345-Line_cap,0))</f>
        <v>0</v>
      </c>
      <c r="AH366" s="18" t="n">
        <f aca="false">AG366-(MAX(Draws!V345-Line_cap,0)+MAX(Draws!AH345-Line_cap,0))</f>
        <v>0</v>
      </c>
      <c r="AI366" s="18" t="n">
        <f aca="false">AH366-(MAX(Draws!W345-Line_cap,0)+MAX(Draws!AI345-Line_cap,0))</f>
        <v>0</v>
      </c>
      <c r="AJ366" s="18" t="n">
        <f aca="false">AI366-(MAX(Draws!X345-Line_cap,0)+MAX(Draws!AJ345-Line_cap,0))</f>
        <v>0</v>
      </c>
      <c r="AK366" s="18" t="n">
        <f aca="false">AJ366-(MAX(Draws!Y345-Line_cap,0)+MAX(Draws!AK345-Line_cap,0))</f>
        <v>0</v>
      </c>
      <c r="AL366" s="18" t="n">
        <f aca="false">SUMPRODUCT(MIN($B$22:$M$22+B366:M366+N366:Y366))</f>
        <v>412.540989030232</v>
      </c>
      <c r="AM366" s="18" t="n">
        <f aca="false">SUMPRODUCT(MIN($B$22:$M$22+B366:M366))</f>
        <v>412.540989030232</v>
      </c>
      <c r="AN366" s="18" t="n">
        <f aca="false">SUMPRODUCT(MIN($B$22:$M$22+N366:Y366))</f>
        <v>481.950382357786</v>
      </c>
      <c r="AO366" s="18" t="n">
        <f aca="false">SUMPRODUCT(MIN($B$22:$M$22+B366:M366+Z366:AK366))</f>
        <v>412.540989030232</v>
      </c>
      <c r="AP366" s="18" t="n">
        <f aca="false">SUMPRODUCT(MIN($B$23:$M$23+B366:M366+N366:Y366))</f>
        <v>460.826637580659</v>
      </c>
      <c r="AQ366" s="18" t="n">
        <f aca="false">SUMPRODUCT(MIN($B$23:$M$23+B366:M366+Z366:AK366))</f>
        <v>460.826637580659</v>
      </c>
      <c r="AR366" s="13" t="n">
        <f aca="false">IF(Y366&lt;0,1,0)</f>
        <v>0</v>
      </c>
    </row>
    <row r="367" customFormat="false" ht="15" hidden="false" customHeight="false" outlineLevel="0" collapsed="false">
      <c r="A367" s="13" t="n">
        <v>342</v>
      </c>
      <c r="B367" s="18" t="n">
        <f aca="false">Shock_sd*Draws!B346</f>
        <v>-24.2328096687639</v>
      </c>
      <c r="C367" s="18" t="n">
        <f aca="false">Persist_a*B367+Shock_sd*Draws!C346</f>
        <v>-23.0559201121105</v>
      </c>
      <c r="D367" s="18" t="n">
        <f aca="false">Persist_a*C367+Shock_sd*Draws!D346</f>
        <v>-20.7762149642347</v>
      </c>
      <c r="E367" s="18" t="n">
        <f aca="false">Persist_a*D367+Shock_sd*Draws!E346</f>
        <v>-91.0054337883572</v>
      </c>
      <c r="F367" s="18" t="n">
        <f aca="false">Persist_a*E367+Shock_sd*Draws!F346</f>
        <v>-98.3522203662406</v>
      </c>
      <c r="G367" s="18" t="n">
        <f aca="false">Persist_a*F367+Shock_sd*Draws!G346</f>
        <v>-91.7900028444517</v>
      </c>
      <c r="H367" s="18" t="n">
        <f aca="false">Persist_a*G367+Shock_sd*Draws!H346</f>
        <v>-129.044419543993</v>
      </c>
      <c r="I367" s="18" t="n">
        <f aca="false">Persist_a*H367+Shock_sd*Draws!I346</f>
        <v>-43.930312897127</v>
      </c>
      <c r="J367" s="18" t="n">
        <f aca="false">Persist_a*I367+Shock_sd*Draws!J346</f>
        <v>15.626890450512</v>
      </c>
      <c r="K367" s="18" t="n">
        <f aca="false">Persist_a*J367+Shock_sd*Draws!K346</f>
        <v>95.9192083265785</v>
      </c>
      <c r="L367" s="18" t="n">
        <f aca="false">Persist_a*K367+Shock_sd*Draws!L346</f>
        <v>76.0358988237002</v>
      </c>
      <c r="M367" s="18" t="n">
        <f aca="false">Persist_a*L367+Shock_sd*Draws!M346</f>
        <v>87.2478060873284</v>
      </c>
      <c r="N367" s="18" t="n">
        <f aca="false">0-(Draws!N346+Draws!Z346)</f>
        <v>0</v>
      </c>
      <c r="O367" s="18" t="n">
        <f aca="false">N367-(Draws!O346+Draws!AA346)</f>
        <v>0</v>
      </c>
      <c r="P367" s="18" t="n">
        <f aca="false">O367-(Draws!P346+Draws!AB346)</f>
        <v>0</v>
      </c>
      <c r="Q367" s="18" t="n">
        <f aca="false">P367-(Draws!Q346+Draws!AC346)</f>
        <v>0</v>
      </c>
      <c r="R367" s="18" t="n">
        <f aca="false">Q367-(Draws!R346+Draws!AD346)</f>
        <v>0</v>
      </c>
      <c r="S367" s="18" t="n">
        <f aca="false">R367-(Draws!S346+Draws!AE346)</f>
        <v>0</v>
      </c>
      <c r="T367" s="18" t="n">
        <f aca="false">S367-(Draws!T346+Draws!AF346)</f>
        <v>0</v>
      </c>
      <c r="U367" s="18" t="n">
        <f aca="false">T367-(Draws!U346+Draws!AG346)</f>
        <v>0</v>
      </c>
      <c r="V367" s="18" t="n">
        <f aca="false">U367-(Draws!V346+Draws!AH346)</f>
        <v>0</v>
      </c>
      <c r="W367" s="18" t="n">
        <f aca="false">V367-(Draws!W346+Draws!AI346)</f>
        <v>0</v>
      </c>
      <c r="X367" s="18" t="n">
        <f aca="false">W367-(Draws!X346+Draws!AJ346)</f>
        <v>0</v>
      </c>
      <c r="Y367" s="18" t="n">
        <f aca="false">X367-(Draws!Y346+Draws!AK346)</f>
        <v>0</v>
      </c>
      <c r="Z367" s="18" t="n">
        <f aca="false">0-(MAX(Draws!N346-Line_cap,0)+MAX(Draws!Z346-Line_cap,0))</f>
        <v>0</v>
      </c>
      <c r="AA367" s="18" t="n">
        <f aca="false">Z367-(MAX(Draws!O346-Line_cap,0)+MAX(Draws!AA346-Line_cap,0))</f>
        <v>0</v>
      </c>
      <c r="AB367" s="18" t="n">
        <f aca="false">AA367-(MAX(Draws!P346-Line_cap,0)+MAX(Draws!AB346-Line_cap,0))</f>
        <v>0</v>
      </c>
      <c r="AC367" s="18" t="n">
        <f aca="false">AB367-(MAX(Draws!Q346-Line_cap,0)+MAX(Draws!AC346-Line_cap,0))</f>
        <v>0</v>
      </c>
      <c r="AD367" s="18" t="n">
        <f aca="false">AC367-(MAX(Draws!R346-Line_cap,0)+MAX(Draws!AD346-Line_cap,0))</f>
        <v>0</v>
      </c>
      <c r="AE367" s="18" t="n">
        <f aca="false">AD367-(MAX(Draws!S346-Line_cap,0)+MAX(Draws!AE346-Line_cap,0))</f>
        <v>0</v>
      </c>
      <c r="AF367" s="18" t="n">
        <f aca="false">AE367-(MAX(Draws!T346-Line_cap,0)+MAX(Draws!AF346-Line_cap,0))</f>
        <v>0</v>
      </c>
      <c r="AG367" s="18" t="n">
        <f aca="false">AF367-(MAX(Draws!U346-Line_cap,0)+MAX(Draws!AG346-Line_cap,0))</f>
        <v>0</v>
      </c>
      <c r="AH367" s="18" t="n">
        <f aca="false">AG367-(MAX(Draws!V346-Line_cap,0)+MAX(Draws!AH346-Line_cap,0))</f>
        <v>0</v>
      </c>
      <c r="AI367" s="18" t="n">
        <f aca="false">AH367-(MAX(Draws!W346-Line_cap,0)+MAX(Draws!AI346-Line_cap,0))</f>
        <v>0</v>
      </c>
      <c r="AJ367" s="18" t="n">
        <f aca="false">AI367-(MAX(Draws!X346-Line_cap,0)+MAX(Draws!AJ346-Line_cap,0))</f>
        <v>0</v>
      </c>
      <c r="AK367" s="18" t="n">
        <f aca="false">AJ367-(MAX(Draws!Y346-Line_cap,0)+MAX(Draws!AK346-Line_cap,0))</f>
        <v>0</v>
      </c>
      <c r="AL367" s="18" t="n">
        <f aca="false">SUMPRODUCT(MIN($B$22:$M$22+B367:M367+N367:Y367))</f>
        <v>352.905962813793</v>
      </c>
      <c r="AM367" s="18" t="n">
        <f aca="false">SUMPRODUCT(MIN($B$22:$M$22+B367:M367))</f>
        <v>352.905962813793</v>
      </c>
      <c r="AN367" s="18" t="n">
        <f aca="false">SUMPRODUCT(MIN($B$22:$M$22+N367:Y367))</f>
        <v>481.950382357786</v>
      </c>
      <c r="AO367" s="18" t="n">
        <f aca="false">SUMPRODUCT(MIN($B$22:$M$22+B367:M367+Z367:AK367))</f>
        <v>352.905962813793</v>
      </c>
      <c r="AP367" s="18" t="n">
        <f aca="false">SUMPRODUCT(MIN($B$23:$M$23+B367:M367+N367:Y367))</f>
        <v>402.084605676893</v>
      </c>
      <c r="AQ367" s="18" t="n">
        <f aca="false">SUMPRODUCT(MIN($B$23:$M$23+B367:M367+Z367:AK367))</f>
        <v>402.084605676893</v>
      </c>
      <c r="AR367" s="13" t="n">
        <f aca="false">IF(Y367&lt;0,1,0)</f>
        <v>0</v>
      </c>
    </row>
    <row r="368" customFormat="false" ht="15" hidden="false" customHeight="false" outlineLevel="0" collapsed="false">
      <c r="A368" s="13" t="n">
        <v>343</v>
      </c>
      <c r="B368" s="18" t="n">
        <f aca="false">Shock_sd*Draws!B347</f>
        <v>-27.0345555930757</v>
      </c>
      <c r="C368" s="18" t="n">
        <f aca="false">Persist_a*B368+Shock_sd*Draws!C347</f>
        <v>-61.5759751611106</v>
      </c>
      <c r="D368" s="18" t="n">
        <f aca="false">Persist_a*C368+Shock_sd*Draws!D347</f>
        <v>-58.7113176885135</v>
      </c>
      <c r="E368" s="18" t="n">
        <f aca="false">Persist_a*D368+Shock_sd*Draws!E347</f>
        <v>-51.3414796982937</v>
      </c>
      <c r="F368" s="18" t="n">
        <f aca="false">Persist_a*E368+Shock_sd*Draws!F347</f>
        <v>-61.2335886941466</v>
      </c>
      <c r="G368" s="18" t="n">
        <f aca="false">Persist_a*F368+Shock_sd*Draws!G347</f>
        <v>-43.2947496245841</v>
      </c>
      <c r="H368" s="18" t="n">
        <f aca="false">Persist_a*G368+Shock_sd*Draws!H347</f>
        <v>-61.9008828086942</v>
      </c>
      <c r="I368" s="18" t="n">
        <f aca="false">Persist_a*H368+Shock_sd*Draws!I347</f>
        <v>-51.5792066163372</v>
      </c>
      <c r="J368" s="18" t="n">
        <f aca="false">Persist_a*I368+Shock_sd*Draws!J347</f>
        <v>-60.3289227572804</v>
      </c>
      <c r="K368" s="18" t="n">
        <f aca="false">Persist_a*J368+Shock_sd*Draws!K347</f>
        <v>-35.2314409779259</v>
      </c>
      <c r="L368" s="18" t="n">
        <f aca="false">Persist_a*K368+Shock_sd*Draws!L347</f>
        <v>-56.9948939739008</v>
      </c>
      <c r="M368" s="18" t="n">
        <f aca="false">Persist_a*L368+Shock_sd*Draws!M347</f>
        <v>-12.3444448395267</v>
      </c>
      <c r="N368" s="18" t="n">
        <f aca="false">0-(Draws!N347+Draws!Z347)</f>
        <v>0</v>
      </c>
      <c r="O368" s="18" t="n">
        <f aca="false">N368-(Draws!O347+Draws!AA347)</f>
        <v>0</v>
      </c>
      <c r="P368" s="18" t="n">
        <f aca="false">O368-(Draws!P347+Draws!AB347)</f>
        <v>0</v>
      </c>
      <c r="Q368" s="18" t="n">
        <f aca="false">P368-(Draws!Q347+Draws!AC347)</f>
        <v>0</v>
      </c>
      <c r="R368" s="18" t="n">
        <f aca="false">Q368-(Draws!R347+Draws!AD347)</f>
        <v>0</v>
      </c>
      <c r="S368" s="18" t="n">
        <f aca="false">R368-(Draws!S347+Draws!AE347)</f>
        <v>0</v>
      </c>
      <c r="T368" s="18" t="n">
        <f aca="false">S368-(Draws!T347+Draws!AF347)</f>
        <v>0</v>
      </c>
      <c r="U368" s="18" t="n">
        <f aca="false">T368-(Draws!U347+Draws!AG347)</f>
        <v>0</v>
      </c>
      <c r="V368" s="18" t="n">
        <f aca="false">U368-(Draws!V347+Draws!AH347)</f>
        <v>0</v>
      </c>
      <c r="W368" s="18" t="n">
        <f aca="false">V368-(Draws!W347+Draws!AI347)</f>
        <v>0</v>
      </c>
      <c r="X368" s="18" t="n">
        <f aca="false">W368-(Draws!X347+Draws!AJ347)</f>
        <v>0</v>
      </c>
      <c r="Y368" s="18" t="n">
        <f aca="false">X368-(Draws!Y347+Draws!AK347)</f>
        <v>0</v>
      </c>
      <c r="Z368" s="18" t="n">
        <f aca="false">0-(MAX(Draws!N347-Line_cap,0)+MAX(Draws!Z347-Line_cap,0))</f>
        <v>0</v>
      </c>
      <c r="AA368" s="18" t="n">
        <f aca="false">Z368-(MAX(Draws!O347-Line_cap,0)+MAX(Draws!AA347-Line_cap,0))</f>
        <v>0</v>
      </c>
      <c r="AB368" s="18" t="n">
        <f aca="false">AA368-(MAX(Draws!P347-Line_cap,0)+MAX(Draws!AB347-Line_cap,0))</f>
        <v>0</v>
      </c>
      <c r="AC368" s="18" t="n">
        <f aca="false">AB368-(MAX(Draws!Q347-Line_cap,0)+MAX(Draws!AC347-Line_cap,0))</f>
        <v>0</v>
      </c>
      <c r="AD368" s="18" t="n">
        <f aca="false">AC368-(MAX(Draws!R347-Line_cap,0)+MAX(Draws!AD347-Line_cap,0))</f>
        <v>0</v>
      </c>
      <c r="AE368" s="18" t="n">
        <f aca="false">AD368-(MAX(Draws!S347-Line_cap,0)+MAX(Draws!AE347-Line_cap,0))</f>
        <v>0</v>
      </c>
      <c r="AF368" s="18" t="n">
        <f aca="false">AE368-(MAX(Draws!T347-Line_cap,0)+MAX(Draws!AF347-Line_cap,0))</f>
        <v>0</v>
      </c>
      <c r="AG368" s="18" t="n">
        <f aca="false">AF368-(MAX(Draws!U347-Line_cap,0)+MAX(Draws!AG347-Line_cap,0))</f>
        <v>0</v>
      </c>
      <c r="AH368" s="18" t="n">
        <f aca="false">AG368-(MAX(Draws!V347-Line_cap,0)+MAX(Draws!AH347-Line_cap,0))</f>
        <v>0</v>
      </c>
      <c r="AI368" s="18" t="n">
        <f aca="false">AH368-(MAX(Draws!W347-Line_cap,0)+MAX(Draws!AI347-Line_cap,0))</f>
        <v>0</v>
      </c>
      <c r="AJ368" s="18" t="n">
        <f aca="false">AI368-(MAX(Draws!X347-Line_cap,0)+MAX(Draws!AJ347-Line_cap,0))</f>
        <v>0</v>
      </c>
      <c r="AK368" s="18" t="n">
        <f aca="false">AJ368-(MAX(Draws!Y347-Line_cap,0)+MAX(Draws!AK347-Line_cap,0))</f>
        <v>0</v>
      </c>
      <c r="AL368" s="18" t="n">
        <f aca="false">SUMPRODUCT(MIN($B$22:$M$22+B368:M368+N368:Y368))</f>
        <v>420.049499549091</v>
      </c>
      <c r="AM368" s="18" t="n">
        <f aca="false">SUMPRODUCT(MIN($B$22:$M$22+B368:M368))</f>
        <v>420.049499549091</v>
      </c>
      <c r="AN368" s="18" t="n">
        <f aca="false">SUMPRODUCT(MIN($B$22:$M$22+N368:Y368))</f>
        <v>481.950382357786</v>
      </c>
      <c r="AO368" s="18" t="n">
        <f aca="false">SUMPRODUCT(MIN($B$22:$M$22+B368:M368+Z368:AK368))</f>
        <v>420.049499549091</v>
      </c>
      <c r="AP368" s="18" t="n">
        <f aca="false">SUMPRODUCT(MIN($B$23:$M$23+B368:M368+N368:Y368))</f>
        <v>469.228142412192</v>
      </c>
      <c r="AQ368" s="18" t="n">
        <f aca="false">SUMPRODUCT(MIN($B$23:$M$23+B368:M368+Z368:AK368))</f>
        <v>469.228142412192</v>
      </c>
      <c r="AR368" s="13" t="n">
        <f aca="false">IF(Y368&lt;0,1,0)</f>
        <v>0</v>
      </c>
    </row>
    <row r="369" customFormat="false" ht="15" hidden="false" customHeight="false" outlineLevel="0" collapsed="false">
      <c r="A369" s="13" t="n">
        <v>344</v>
      </c>
      <c r="B369" s="18" t="n">
        <f aca="false">Shock_sd*Draws!B348</f>
        <v>33.8049090013742</v>
      </c>
      <c r="C369" s="18" t="n">
        <f aca="false">Persist_a*B369+Shock_sd*Draws!C348</f>
        <v>-43.1714899619736</v>
      </c>
      <c r="D369" s="18" t="n">
        <f aca="false">Persist_a*C369+Shock_sd*Draws!D348</f>
        <v>-35.0439000355587</v>
      </c>
      <c r="E369" s="18" t="n">
        <f aca="false">Persist_a*D369+Shock_sd*Draws!E348</f>
        <v>-27.866090120594</v>
      </c>
      <c r="F369" s="18" t="n">
        <f aca="false">Persist_a*E369+Shock_sd*Draws!F348</f>
        <v>-82.8276448358012</v>
      </c>
      <c r="G369" s="18" t="n">
        <f aca="false">Persist_a*F369+Shock_sd*Draws!G348</f>
        <v>-57.9997648744904</v>
      </c>
      <c r="H369" s="18" t="n">
        <f aca="false">Persist_a*G369+Shock_sd*Draws!H348</f>
        <v>59.7757799361101</v>
      </c>
      <c r="I369" s="18" t="n">
        <f aca="false">Persist_a*H369+Shock_sd*Draws!I348</f>
        <v>30.6875840865652</v>
      </c>
      <c r="J369" s="18" t="n">
        <f aca="false">Persist_a*I369+Shock_sd*Draws!J348</f>
        <v>14.8918516578732</v>
      </c>
      <c r="K369" s="18" t="n">
        <f aca="false">Persist_a*J369+Shock_sd*Draws!K348</f>
        <v>108.936033760251</v>
      </c>
      <c r="L369" s="18" t="n">
        <f aca="false">Persist_a*K369+Shock_sd*Draws!L348</f>
        <v>73.2635111763159</v>
      </c>
      <c r="M369" s="18" t="n">
        <f aca="false">Persist_a*L369+Shock_sd*Draws!M348</f>
        <v>-7.71046513385048</v>
      </c>
      <c r="N369" s="18" t="n">
        <f aca="false">0-(Draws!N348+Draws!Z348)</f>
        <v>0</v>
      </c>
      <c r="O369" s="18" t="n">
        <f aca="false">N369-(Draws!O348+Draws!AA348)</f>
        <v>0</v>
      </c>
      <c r="P369" s="18" t="n">
        <f aca="false">O369-(Draws!P348+Draws!AB348)</f>
        <v>0</v>
      </c>
      <c r="Q369" s="18" t="n">
        <f aca="false">P369-(Draws!Q348+Draws!AC348)</f>
        <v>0</v>
      </c>
      <c r="R369" s="18" t="n">
        <f aca="false">Q369-(Draws!R348+Draws!AD348)</f>
        <v>0</v>
      </c>
      <c r="S369" s="18" t="n">
        <f aca="false">R369-(Draws!S348+Draws!AE348)</f>
        <v>0</v>
      </c>
      <c r="T369" s="18" t="n">
        <f aca="false">S369-(Draws!T348+Draws!AF348)</f>
        <v>0</v>
      </c>
      <c r="U369" s="18" t="n">
        <f aca="false">T369-(Draws!U348+Draws!AG348)</f>
        <v>0</v>
      </c>
      <c r="V369" s="18" t="n">
        <f aca="false">U369-(Draws!V348+Draws!AH348)</f>
        <v>0</v>
      </c>
      <c r="W369" s="18" t="n">
        <f aca="false">V369-(Draws!W348+Draws!AI348)</f>
        <v>0</v>
      </c>
      <c r="X369" s="18" t="n">
        <f aca="false">W369-(Draws!X348+Draws!AJ348)</f>
        <v>0</v>
      </c>
      <c r="Y369" s="18" t="n">
        <f aca="false">X369-(Draws!Y348+Draws!AK348)</f>
        <v>0</v>
      </c>
      <c r="Z369" s="18" t="n">
        <f aca="false">0-(MAX(Draws!N348-Line_cap,0)+MAX(Draws!Z348-Line_cap,0))</f>
        <v>0</v>
      </c>
      <c r="AA369" s="18" t="n">
        <f aca="false">Z369-(MAX(Draws!O348-Line_cap,0)+MAX(Draws!AA348-Line_cap,0))</f>
        <v>0</v>
      </c>
      <c r="AB369" s="18" t="n">
        <f aca="false">AA369-(MAX(Draws!P348-Line_cap,0)+MAX(Draws!AB348-Line_cap,0))</f>
        <v>0</v>
      </c>
      <c r="AC369" s="18" t="n">
        <f aca="false">AB369-(MAX(Draws!Q348-Line_cap,0)+MAX(Draws!AC348-Line_cap,0))</f>
        <v>0</v>
      </c>
      <c r="AD369" s="18" t="n">
        <f aca="false">AC369-(MAX(Draws!R348-Line_cap,0)+MAX(Draws!AD348-Line_cap,0))</f>
        <v>0</v>
      </c>
      <c r="AE369" s="18" t="n">
        <f aca="false">AD369-(MAX(Draws!S348-Line_cap,0)+MAX(Draws!AE348-Line_cap,0))</f>
        <v>0</v>
      </c>
      <c r="AF369" s="18" t="n">
        <f aca="false">AE369-(MAX(Draws!T348-Line_cap,0)+MAX(Draws!AF348-Line_cap,0))</f>
        <v>0</v>
      </c>
      <c r="AG369" s="18" t="n">
        <f aca="false">AF369-(MAX(Draws!U348-Line_cap,0)+MAX(Draws!AG348-Line_cap,0))</f>
        <v>0</v>
      </c>
      <c r="AH369" s="18" t="n">
        <f aca="false">AG369-(MAX(Draws!V348-Line_cap,0)+MAX(Draws!AH348-Line_cap,0))</f>
        <v>0</v>
      </c>
      <c r="AI369" s="18" t="n">
        <f aca="false">AH369-(MAX(Draws!W348-Line_cap,0)+MAX(Draws!AI348-Line_cap,0))</f>
        <v>0</v>
      </c>
      <c r="AJ369" s="18" t="n">
        <f aca="false">AI369-(MAX(Draws!X348-Line_cap,0)+MAX(Draws!AJ348-Line_cap,0))</f>
        <v>0</v>
      </c>
      <c r="AK369" s="18" t="n">
        <f aca="false">AJ369-(MAX(Draws!Y348-Line_cap,0)+MAX(Draws!AK348-Line_cap,0))</f>
        <v>0</v>
      </c>
      <c r="AL369" s="18" t="n">
        <f aca="false">SUMPRODUCT(MIN($B$22:$M$22+B369:M369+N369:Y369))</f>
        <v>405.669536311889</v>
      </c>
      <c r="AM369" s="18" t="n">
        <f aca="false">SUMPRODUCT(MIN($B$22:$M$22+B369:M369))</f>
        <v>405.669536311889</v>
      </c>
      <c r="AN369" s="18" t="n">
        <f aca="false">SUMPRODUCT(MIN($B$22:$M$22+N369:Y369))</f>
        <v>481.950382357786</v>
      </c>
      <c r="AO369" s="18" t="n">
        <f aca="false">SUMPRODUCT(MIN($B$22:$M$22+B369:M369+Z369:AK369))</f>
        <v>405.669536311889</v>
      </c>
      <c r="AP369" s="18" t="n">
        <f aca="false">SUMPRODUCT(MIN($B$23:$M$23+B369:M369+N369:Y369))</f>
        <v>450.774270165053</v>
      </c>
      <c r="AQ369" s="18" t="n">
        <f aca="false">SUMPRODUCT(MIN($B$23:$M$23+B369:M369+Z369:AK369))</f>
        <v>450.774270165053</v>
      </c>
      <c r="AR369" s="13" t="n">
        <f aca="false">IF(Y369&lt;0,1,0)</f>
        <v>0</v>
      </c>
    </row>
    <row r="370" customFormat="false" ht="15" hidden="false" customHeight="false" outlineLevel="0" collapsed="false">
      <c r="A370" s="13" t="n">
        <v>345</v>
      </c>
      <c r="B370" s="18" t="n">
        <f aca="false">Shock_sd*Draws!B349</f>
        <v>49.7255615150478</v>
      </c>
      <c r="C370" s="18" t="n">
        <f aca="false">Persist_a*B370+Shock_sd*Draws!C349</f>
        <v>-19.6925483392441</v>
      </c>
      <c r="D370" s="18" t="n">
        <f aca="false">Persist_a*C370+Shock_sd*Draws!D349</f>
        <v>41.6728282424193</v>
      </c>
      <c r="E370" s="18" t="n">
        <f aca="false">Persist_a*D370+Shock_sd*Draws!E349</f>
        <v>93.0298411504415</v>
      </c>
      <c r="F370" s="18" t="n">
        <f aca="false">Persist_a*E370+Shock_sd*Draws!F349</f>
        <v>32.9528541599742</v>
      </c>
      <c r="G370" s="18" t="n">
        <f aca="false">Persist_a*F370+Shock_sd*Draws!G349</f>
        <v>-49.1772468303218</v>
      </c>
      <c r="H370" s="18" t="n">
        <f aca="false">Persist_a*G370+Shock_sd*Draws!H349</f>
        <v>-36.7953510923629</v>
      </c>
      <c r="I370" s="18" t="n">
        <f aca="false">Persist_a*H370+Shock_sd*Draws!I349</f>
        <v>-59.0861421486175</v>
      </c>
      <c r="J370" s="18" t="n">
        <f aca="false">Persist_a*I370+Shock_sd*Draws!J349</f>
        <v>-92.1472340492044</v>
      </c>
      <c r="K370" s="18" t="n">
        <f aca="false">Persist_a*J370+Shock_sd*Draws!K349</f>
        <v>28.9523450923903</v>
      </c>
      <c r="L370" s="18" t="n">
        <f aca="false">Persist_a*K370+Shock_sd*Draws!L349</f>
        <v>36.0433524900027</v>
      </c>
      <c r="M370" s="18" t="n">
        <f aca="false">Persist_a*L370+Shock_sd*Draws!M349</f>
        <v>88.4956256846567</v>
      </c>
      <c r="N370" s="18" t="n">
        <f aca="false">0-(Draws!N349+Draws!Z349)</f>
        <v>0</v>
      </c>
      <c r="O370" s="18" t="n">
        <f aca="false">N370-(Draws!O349+Draws!AA349)</f>
        <v>0</v>
      </c>
      <c r="P370" s="18" t="n">
        <f aca="false">O370-(Draws!P349+Draws!AB349)</f>
        <v>0</v>
      </c>
      <c r="Q370" s="18" t="n">
        <f aca="false">P370-(Draws!Q349+Draws!AC349)</f>
        <v>0</v>
      </c>
      <c r="R370" s="18" t="n">
        <f aca="false">Q370-(Draws!R349+Draws!AD349)</f>
        <v>0</v>
      </c>
      <c r="S370" s="18" t="n">
        <f aca="false">R370-(Draws!S349+Draws!AE349)</f>
        <v>0</v>
      </c>
      <c r="T370" s="18" t="n">
        <f aca="false">S370-(Draws!T349+Draws!AF349)</f>
        <v>0</v>
      </c>
      <c r="U370" s="18" t="n">
        <f aca="false">T370-(Draws!U349+Draws!AG349)</f>
        <v>0</v>
      </c>
      <c r="V370" s="18" t="n">
        <f aca="false">U370-(Draws!V349+Draws!AH349)</f>
        <v>0</v>
      </c>
      <c r="W370" s="18" t="n">
        <f aca="false">V370-(Draws!W349+Draws!AI349)</f>
        <v>0</v>
      </c>
      <c r="X370" s="18" t="n">
        <f aca="false">W370-(Draws!X349+Draws!AJ349)</f>
        <v>0</v>
      </c>
      <c r="Y370" s="18" t="n">
        <f aca="false">X370-(Draws!Y349+Draws!AK349)</f>
        <v>0</v>
      </c>
      <c r="Z370" s="18" t="n">
        <f aca="false">0-(MAX(Draws!N349-Line_cap,0)+MAX(Draws!Z349-Line_cap,0))</f>
        <v>0</v>
      </c>
      <c r="AA370" s="18" t="n">
        <f aca="false">Z370-(MAX(Draws!O349-Line_cap,0)+MAX(Draws!AA349-Line_cap,0))</f>
        <v>0</v>
      </c>
      <c r="AB370" s="18" t="n">
        <f aca="false">AA370-(MAX(Draws!P349-Line_cap,0)+MAX(Draws!AB349-Line_cap,0))</f>
        <v>0</v>
      </c>
      <c r="AC370" s="18" t="n">
        <f aca="false">AB370-(MAX(Draws!Q349-Line_cap,0)+MAX(Draws!AC349-Line_cap,0))</f>
        <v>0</v>
      </c>
      <c r="AD370" s="18" t="n">
        <f aca="false">AC370-(MAX(Draws!R349-Line_cap,0)+MAX(Draws!AD349-Line_cap,0))</f>
        <v>0</v>
      </c>
      <c r="AE370" s="18" t="n">
        <f aca="false">AD370-(MAX(Draws!S349-Line_cap,0)+MAX(Draws!AE349-Line_cap,0))</f>
        <v>0</v>
      </c>
      <c r="AF370" s="18" t="n">
        <f aca="false">AE370-(MAX(Draws!T349-Line_cap,0)+MAX(Draws!AF349-Line_cap,0))</f>
        <v>0</v>
      </c>
      <c r="AG370" s="18" t="n">
        <f aca="false">AF370-(MAX(Draws!U349-Line_cap,0)+MAX(Draws!AG349-Line_cap,0))</f>
        <v>0</v>
      </c>
      <c r="AH370" s="18" t="n">
        <f aca="false">AG370-(MAX(Draws!V349-Line_cap,0)+MAX(Draws!AH349-Line_cap,0))</f>
        <v>0</v>
      </c>
      <c r="AI370" s="18" t="n">
        <f aca="false">AH370-(MAX(Draws!W349-Line_cap,0)+MAX(Draws!AI349-Line_cap,0))</f>
        <v>0</v>
      </c>
      <c r="AJ370" s="18" t="n">
        <f aca="false">AI370-(MAX(Draws!X349-Line_cap,0)+MAX(Draws!AJ349-Line_cap,0))</f>
        <v>0</v>
      </c>
      <c r="AK370" s="18" t="n">
        <f aca="false">AJ370-(MAX(Draws!Y349-Line_cap,0)+MAX(Draws!AK349-Line_cap,0))</f>
        <v>0</v>
      </c>
      <c r="AL370" s="18" t="n">
        <f aca="false">SUMPRODUCT(MIN($B$22:$M$22+B370:M370+N370:Y370))</f>
        <v>396.050547368192</v>
      </c>
      <c r="AM370" s="18" t="n">
        <f aca="false">SUMPRODUCT(MIN($B$22:$M$22+B370:M370))</f>
        <v>396.050547368192</v>
      </c>
      <c r="AN370" s="18" t="n">
        <f aca="false">SUMPRODUCT(MIN($B$22:$M$22+N370:Y370))</f>
        <v>481.950382357786</v>
      </c>
      <c r="AO370" s="18" t="n">
        <f aca="false">SUMPRODUCT(MIN($B$22:$M$22+B370:M370+Z370:AK370))</f>
        <v>396.050547368192</v>
      </c>
      <c r="AP370" s="18" t="n">
        <f aca="false">SUMPRODUCT(MIN($B$23:$M$23+B370:M370+N370:Y370))</f>
        <v>445.293874532412</v>
      </c>
      <c r="AQ370" s="18" t="n">
        <f aca="false">SUMPRODUCT(MIN($B$23:$M$23+B370:M370+Z370:AK370))</f>
        <v>445.293874532412</v>
      </c>
      <c r="AR370" s="13" t="n">
        <f aca="false">IF(Y370&lt;0,1,0)</f>
        <v>0</v>
      </c>
    </row>
    <row r="371" customFormat="false" ht="15" hidden="false" customHeight="false" outlineLevel="0" collapsed="false">
      <c r="A371" s="13" t="n">
        <v>346</v>
      </c>
      <c r="B371" s="18" t="n">
        <f aca="false">Shock_sd*Draws!B350</f>
        <v>23.9262618654328</v>
      </c>
      <c r="C371" s="18" t="n">
        <f aca="false">Persist_a*B371+Shock_sd*Draws!C350</f>
        <v>17.2483106793163</v>
      </c>
      <c r="D371" s="18" t="n">
        <f aca="false">Persist_a*C371+Shock_sd*Draws!D350</f>
        <v>51.9589988512398</v>
      </c>
      <c r="E371" s="18" t="n">
        <f aca="false">Persist_a*D371+Shock_sd*Draws!E350</f>
        <v>80.9228103804572</v>
      </c>
      <c r="F371" s="18" t="n">
        <f aca="false">Persist_a*E371+Shock_sd*Draws!F350</f>
        <v>91.8219630366476</v>
      </c>
      <c r="G371" s="18" t="n">
        <f aca="false">Persist_a*F371+Shock_sd*Draws!G350</f>
        <v>126.790254399067</v>
      </c>
      <c r="H371" s="18" t="n">
        <f aca="false">Persist_a*G371+Shock_sd*Draws!H350</f>
        <v>52.4742188860605</v>
      </c>
      <c r="I371" s="18" t="n">
        <f aca="false">Persist_a*H371+Shock_sd*Draws!I350</f>
        <v>90.3877482662404</v>
      </c>
      <c r="J371" s="18" t="n">
        <f aca="false">Persist_a*I371+Shock_sd*Draws!J350</f>
        <v>-2.63681615431499</v>
      </c>
      <c r="K371" s="18" t="n">
        <f aca="false">Persist_a*J371+Shock_sd*Draws!K350</f>
        <v>10.5103905013261</v>
      </c>
      <c r="L371" s="18" t="n">
        <f aca="false">Persist_a*K371+Shock_sd*Draws!L350</f>
        <v>23.0672540071798</v>
      </c>
      <c r="M371" s="18" t="n">
        <f aca="false">Persist_a*L371+Shock_sd*Draws!M350</f>
        <v>67.7477018323247</v>
      </c>
      <c r="N371" s="18" t="n">
        <f aca="false">0-(Draws!N350+Draws!Z350)</f>
        <v>0</v>
      </c>
      <c r="O371" s="18" t="n">
        <f aca="false">N371-(Draws!O350+Draws!AA350)</f>
        <v>0</v>
      </c>
      <c r="P371" s="18" t="n">
        <f aca="false">O371-(Draws!P350+Draws!AB350)</f>
        <v>0</v>
      </c>
      <c r="Q371" s="18" t="n">
        <f aca="false">P371-(Draws!Q350+Draws!AC350)</f>
        <v>0</v>
      </c>
      <c r="R371" s="18" t="n">
        <f aca="false">Q371-(Draws!R350+Draws!AD350)</f>
        <v>0</v>
      </c>
      <c r="S371" s="18" t="n">
        <f aca="false">R371-(Draws!S350+Draws!AE350)</f>
        <v>0</v>
      </c>
      <c r="T371" s="18" t="n">
        <f aca="false">S371-(Draws!T350+Draws!AF350)</f>
        <v>0</v>
      </c>
      <c r="U371" s="18" t="n">
        <f aca="false">T371-(Draws!U350+Draws!AG350)</f>
        <v>0</v>
      </c>
      <c r="V371" s="18" t="n">
        <f aca="false">U371-(Draws!V350+Draws!AH350)</f>
        <v>0</v>
      </c>
      <c r="W371" s="18" t="n">
        <f aca="false">V371-(Draws!W350+Draws!AI350)</f>
        <v>0</v>
      </c>
      <c r="X371" s="18" t="n">
        <f aca="false">W371-(Draws!X350+Draws!AJ350)</f>
        <v>-79.4283083084125</v>
      </c>
      <c r="Y371" s="18" t="n">
        <f aca="false">X371-(Draws!Y350+Draws!AK350)</f>
        <v>-79.4283083084125</v>
      </c>
      <c r="Z371" s="18" t="n">
        <f aca="false">0-(MAX(Draws!N350-Line_cap,0)+MAX(Draws!Z350-Line_cap,0))</f>
        <v>0</v>
      </c>
      <c r="AA371" s="18" t="n">
        <f aca="false">Z371-(MAX(Draws!O350-Line_cap,0)+MAX(Draws!AA350-Line_cap,0))</f>
        <v>0</v>
      </c>
      <c r="AB371" s="18" t="n">
        <f aca="false">AA371-(MAX(Draws!P350-Line_cap,0)+MAX(Draws!AB350-Line_cap,0))</f>
        <v>0</v>
      </c>
      <c r="AC371" s="18" t="n">
        <f aca="false">AB371-(MAX(Draws!Q350-Line_cap,0)+MAX(Draws!AC350-Line_cap,0))</f>
        <v>0</v>
      </c>
      <c r="AD371" s="18" t="n">
        <f aca="false">AC371-(MAX(Draws!R350-Line_cap,0)+MAX(Draws!AD350-Line_cap,0))</f>
        <v>0</v>
      </c>
      <c r="AE371" s="18" t="n">
        <f aca="false">AD371-(MAX(Draws!S350-Line_cap,0)+MAX(Draws!AE350-Line_cap,0))</f>
        <v>0</v>
      </c>
      <c r="AF371" s="18" t="n">
        <f aca="false">AE371-(MAX(Draws!T350-Line_cap,0)+MAX(Draws!AF350-Line_cap,0))</f>
        <v>0</v>
      </c>
      <c r="AG371" s="18" t="n">
        <f aca="false">AF371-(MAX(Draws!U350-Line_cap,0)+MAX(Draws!AG350-Line_cap,0))</f>
        <v>0</v>
      </c>
      <c r="AH371" s="18" t="n">
        <f aca="false">AG371-(MAX(Draws!V350-Line_cap,0)+MAX(Draws!AH350-Line_cap,0))</f>
        <v>0</v>
      </c>
      <c r="AI371" s="18" t="n">
        <f aca="false">AH371-(MAX(Draws!W350-Line_cap,0)+MAX(Draws!AI350-Line_cap,0))</f>
        <v>0</v>
      </c>
      <c r="AJ371" s="18" t="n">
        <f aca="false">AI371-(MAX(Draws!X350-Line_cap,0)+MAX(Draws!AJ350-Line_cap,0))</f>
        <v>0</v>
      </c>
      <c r="AK371" s="18" t="n">
        <f aca="false">AJ371-(MAX(Draws!Y350-Line_cap,0)+MAX(Draws!AK350-Line_cap,0))</f>
        <v>0</v>
      </c>
      <c r="AL371" s="18" t="n">
        <f aca="false">SUMPRODUCT(MIN($B$22:$M$22+B371:M371+N371:Y371))</f>
        <v>445.566893263149</v>
      </c>
      <c r="AM371" s="18" t="n">
        <f aca="false">SUMPRODUCT(MIN($B$22:$M$22+B371:M371))</f>
        <v>485.560965263081</v>
      </c>
      <c r="AN371" s="18" t="n">
        <f aca="false">SUMPRODUCT(MIN($B$22:$M$22+N371:Y371))</f>
        <v>422.499639255969</v>
      </c>
      <c r="AO371" s="18" t="n">
        <f aca="false">SUMPRODUCT(MIN($B$22:$M$22+B371:M371+Z371:AK371))</f>
        <v>485.560965263081</v>
      </c>
      <c r="AP371" s="18" t="n">
        <f aca="false">SUMPRODUCT(MIN($B$23:$M$23+B371:M371+N371:Y371))</f>
        <v>492.440022076693</v>
      </c>
      <c r="AQ371" s="18" t="n">
        <f aca="false">SUMPRODUCT(MIN($B$23:$M$23+B371:M371+Z371:AK371))</f>
        <v>534.804292427302</v>
      </c>
      <c r="AR371" s="13" t="n">
        <f aca="false">IF(Y371&lt;0,1,0)</f>
        <v>1</v>
      </c>
    </row>
    <row r="372" customFormat="false" ht="15" hidden="false" customHeight="false" outlineLevel="0" collapsed="false">
      <c r="A372" s="13" t="n">
        <v>347</v>
      </c>
      <c r="B372" s="18" t="n">
        <f aca="false">Shock_sd*Draws!B351</f>
        <v>-39.9792270537994</v>
      </c>
      <c r="C372" s="18" t="n">
        <f aca="false">Persist_a*B372+Shock_sd*Draws!C351</f>
        <v>-99.5291869304938</v>
      </c>
      <c r="D372" s="18" t="n">
        <f aca="false">Persist_a*C372+Shock_sd*Draws!D351</f>
        <v>-35.9852693745542</v>
      </c>
      <c r="E372" s="18" t="n">
        <f aca="false">Persist_a*D372+Shock_sd*Draws!E351</f>
        <v>39.6619416054621</v>
      </c>
      <c r="F372" s="18" t="n">
        <f aca="false">Persist_a*E372+Shock_sd*Draws!F351</f>
        <v>4.28112734396769</v>
      </c>
      <c r="G372" s="18" t="n">
        <f aca="false">Persist_a*F372+Shock_sd*Draws!G351</f>
        <v>2.34733324225266</v>
      </c>
      <c r="H372" s="18" t="n">
        <f aca="false">Persist_a*G372+Shock_sd*Draws!H351</f>
        <v>-29.4565351264506</v>
      </c>
      <c r="I372" s="18" t="n">
        <f aca="false">Persist_a*H372+Shock_sd*Draws!I351</f>
        <v>-38.7894289309024</v>
      </c>
      <c r="J372" s="18" t="n">
        <f aca="false">Persist_a*I372+Shock_sd*Draws!J351</f>
        <v>-58.8898122871826</v>
      </c>
      <c r="K372" s="18" t="n">
        <f aca="false">Persist_a*J372+Shock_sd*Draws!K351</f>
        <v>-117.950759365388</v>
      </c>
      <c r="L372" s="18" t="n">
        <f aca="false">Persist_a*K372+Shock_sd*Draws!L351</f>
        <v>-45.7075342459791</v>
      </c>
      <c r="M372" s="18" t="n">
        <f aca="false">Persist_a*L372+Shock_sd*Draws!M351</f>
        <v>-68.4430334089695</v>
      </c>
      <c r="N372" s="18" t="n">
        <f aca="false">0-(Draws!N351+Draws!Z351)</f>
        <v>0</v>
      </c>
      <c r="O372" s="18" t="n">
        <f aca="false">N372-(Draws!O351+Draws!AA351)</f>
        <v>0</v>
      </c>
      <c r="P372" s="18" t="n">
        <f aca="false">O372-(Draws!P351+Draws!AB351)</f>
        <v>0</v>
      </c>
      <c r="Q372" s="18" t="n">
        <f aca="false">P372-(Draws!Q351+Draws!AC351)</f>
        <v>0</v>
      </c>
      <c r="R372" s="18" t="n">
        <f aca="false">Q372-(Draws!R351+Draws!AD351)</f>
        <v>0</v>
      </c>
      <c r="S372" s="18" t="n">
        <f aca="false">R372-(Draws!S351+Draws!AE351)</f>
        <v>0</v>
      </c>
      <c r="T372" s="18" t="n">
        <f aca="false">S372-(Draws!T351+Draws!AF351)</f>
        <v>0</v>
      </c>
      <c r="U372" s="18" t="n">
        <f aca="false">T372-(Draws!U351+Draws!AG351)</f>
        <v>0</v>
      </c>
      <c r="V372" s="18" t="n">
        <f aca="false">U372-(Draws!V351+Draws!AH351)</f>
        <v>0</v>
      </c>
      <c r="W372" s="18" t="n">
        <f aca="false">V372-(Draws!W351+Draws!AI351)</f>
        <v>0</v>
      </c>
      <c r="X372" s="18" t="n">
        <f aca="false">W372-(Draws!X351+Draws!AJ351)</f>
        <v>0</v>
      </c>
      <c r="Y372" s="18" t="n">
        <f aca="false">X372-(Draws!Y351+Draws!AK351)</f>
        <v>0</v>
      </c>
      <c r="Z372" s="18" t="n">
        <f aca="false">0-(MAX(Draws!N351-Line_cap,0)+MAX(Draws!Z351-Line_cap,0))</f>
        <v>0</v>
      </c>
      <c r="AA372" s="18" t="n">
        <f aca="false">Z372-(MAX(Draws!O351-Line_cap,0)+MAX(Draws!AA351-Line_cap,0))</f>
        <v>0</v>
      </c>
      <c r="AB372" s="18" t="n">
        <f aca="false">AA372-(MAX(Draws!P351-Line_cap,0)+MAX(Draws!AB351-Line_cap,0))</f>
        <v>0</v>
      </c>
      <c r="AC372" s="18" t="n">
        <f aca="false">AB372-(MAX(Draws!Q351-Line_cap,0)+MAX(Draws!AC351-Line_cap,0))</f>
        <v>0</v>
      </c>
      <c r="AD372" s="18" t="n">
        <f aca="false">AC372-(MAX(Draws!R351-Line_cap,0)+MAX(Draws!AD351-Line_cap,0))</f>
        <v>0</v>
      </c>
      <c r="AE372" s="18" t="n">
        <f aca="false">AD372-(MAX(Draws!S351-Line_cap,0)+MAX(Draws!AE351-Line_cap,0))</f>
        <v>0</v>
      </c>
      <c r="AF372" s="18" t="n">
        <f aca="false">AE372-(MAX(Draws!T351-Line_cap,0)+MAX(Draws!AF351-Line_cap,0))</f>
        <v>0</v>
      </c>
      <c r="AG372" s="18" t="n">
        <f aca="false">AF372-(MAX(Draws!U351-Line_cap,0)+MAX(Draws!AG351-Line_cap,0))</f>
        <v>0</v>
      </c>
      <c r="AH372" s="18" t="n">
        <f aca="false">AG372-(MAX(Draws!V351-Line_cap,0)+MAX(Draws!AH351-Line_cap,0))</f>
        <v>0</v>
      </c>
      <c r="AI372" s="18" t="n">
        <f aca="false">AH372-(MAX(Draws!W351-Line_cap,0)+MAX(Draws!AI351-Line_cap,0))</f>
        <v>0</v>
      </c>
      <c r="AJ372" s="18" t="n">
        <f aca="false">AI372-(MAX(Draws!X351-Line_cap,0)+MAX(Draws!AJ351-Line_cap,0))</f>
        <v>0</v>
      </c>
      <c r="AK372" s="18" t="n">
        <f aca="false">AJ372-(MAX(Draws!Y351-Line_cap,0)+MAX(Draws!AK351-Line_cap,0))</f>
        <v>0</v>
      </c>
      <c r="AL372" s="18" t="n">
        <f aca="false">SUMPRODUCT(MIN($B$22:$M$22+B372:M372+N372:Y372))</f>
        <v>376.434936444036</v>
      </c>
      <c r="AM372" s="18" t="n">
        <f aca="false">SUMPRODUCT(MIN($B$22:$M$22+B372:M372))</f>
        <v>376.434936444036</v>
      </c>
      <c r="AN372" s="18" t="n">
        <f aca="false">SUMPRODUCT(MIN($B$22:$M$22+N372:Y372))</f>
        <v>481.950382357786</v>
      </c>
      <c r="AO372" s="18" t="n">
        <f aca="false">SUMPRODUCT(MIN($B$22:$M$22+B372:M372+Z372:AK372))</f>
        <v>376.434936444036</v>
      </c>
      <c r="AP372" s="18" t="n">
        <f aca="false">SUMPRODUCT(MIN($B$23:$M$23+B372:M372+N372:Y372))</f>
        <v>424.720584994463</v>
      </c>
      <c r="AQ372" s="18" t="n">
        <f aca="false">SUMPRODUCT(MIN($B$23:$M$23+B372:M372+Z372:AK372))</f>
        <v>424.720584994463</v>
      </c>
      <c r="AR372" s="13" t="n">
        <f aca="false">IF(Y372&lt;0,1,0)</f>
        <v>0</v>
      </c>
    </row>
    <row r="373" customFormat="false" ht="15" hidden="false" customHeight="false" outlineLevel="0" collapsed="false">
      <c r="A373" s="13" t="n">
        <v>348</v>
      </c>
      <c r="B373" s="18" t="n">
        <f aca="false">Shock_sd*Draws!B352</f>
        <v>92.523308106357</v>
      </c>
      <c r="C373" s="18" t="n">
        <f aca="false">Persist_a*B373+Shock_sd*Draws!C352</f>
        <v>29.3601925531451</v>
      </c>
      <c r="D373" s="18" t="n">
        <f aca="false">Persist_a*C373+Shock_sd*Draws!D352</f>
        <v>67.6220245670127</v>
      </c>
      <c r="E373" s="18" t="n">
        <f aca="false">Persist_a*D373+Shock_sd*Draws!E352</f>
        <v>74.6393286984983</v>
      </c>
      <c r="F373" s="18" t="n">
        <f aca="false">Persist_a*E373+Shock_sd*Draws!F352</f>
        <v>61.6713911431178</v>
      </c>
      <c r="G373" s="18" t="n">
        <f aca="false">Persist_a*F373+Shock_sd*Draws!G352</f>
        <v>109.802837945821</v>
      </c>
      <c r="H373" s="18" t="n">
        <f aca="false">Persist_a*G373+Shock_sd*Draws!H352</f>
        <v>41.9541369086553</v>
      </c>
      <c r="I373" s="18" t="n">
        <f aca="false">Persist_a*H373+Shock_sd*Draws!I352</f>
        <v>-22.2572506854177</v>
      </c>
      <c r="J373" s="18" t="n">
        <f aca="false">Persist_a*I373+Shock_sd*Draws!J352</f>
        <v>-7.67220409444162</v>
      </c>
      <c r="K373" s="18" t="n">
        <f aca="false">Persist_a*J373+Shock_sd*Draws!K352</f>
        <v>64.7363263974029</v>
      </c>
      <c r="L373" s="18" t="n">
        <f aca="false">Persist_a*K373+Shock_sd*Draws!L352</f>
        <v>-25.6449927146852</v>
      </c>
      <c r="M373" s="18" t="n">
        <f aca="false">Persist_a*L373+Shock_sd*Draws!M352</f>
        <v>34.8596548380536</v>
      </c>
      <c r="N373" s="18" t="n">
        <f aca="false">0-(Draws!N352+Draws!Z352)</f>
        <v>0</v>
      </c>
      <c r="O373" s="18" t="n">
        <f aca="false">N373-(Draws!O352+Draws!AA352)</f>
        <v>0</v>
      </c>
      <c r="P373" s="18" t="n">
        <f aca="false">O373-(Draws!P352+Draws!AB352)</f>
        <v>0</v>
      </c>
      <c r="Q373" s="18" t="n">
        <f aca="false">P373-(Draws!Q352+Draws!AC352)</f>
        <v>0</v>
      </c>
      <c r="R373" s="18" t="n">
        <f aca="false">Q373-(Draws!R352+Draws!AD352)</f>
        <v>0</v>
      </c>
      <c r="S373" s="18" t="n">
        <f aca="false">R373-(Draws!S352+Draws!AE352)</f>
        <v>0</v>
      </c>
      <c r="T373" s="18" t="n">
        <f aca="false">S373-(Draws!T352+Draws!AF352)</f>
        <v>0</v>
      </c>
      <c r="U373" s="18" t="n">
        <f aca="false">T373-(Draws!U352+Draws!AG352)</f>
        <v>0</v>
      </c>
      <c r="V373" s="18" t="n">
        <f aca="false">U373-(Draws!V352+Draws!AH352)</f>
        <v>0</v>
      </c>
      <c r="W373" s="18" t="n">
        <f aca="false">V373-(Draws!W352+Draws!AI352)</f>
        <v>0</v>
      </c>
      <c r="X373" s="18" t="n">
        <f aca="false">W373-(Draws!X352+Draws!AJ352)</f>
        <v>0</v>
      </c>
      <c r="Y373" s="18" t="n">
        <f aca="false">X373-(Draws!Y352+Draws!AK352)</f>
        <v>0</v>
      </c>
      <c r="Z373" s="18" t="n">
        <f aca="false">0-(MAX(Draws!N352-Line_cap,0)+MAX(Draws!Z352-Line_cap,0))</f>
        <v>0</v>
      </c>
      <c r="AA373" s="18" t="n">
        <f aca="false">Z373-(MAX(Draws!O352-Line_cap,0)+MAX(Draws!AA352-Line_cap,0))</f>
        <v>0</v>
      </c>
      <c r="AB373" s="18" t="n">
        <f aca="false">AA373-(MAX(Draws!P352-Line_cap,0)+MAX(Draws!AB352-Line_cap,0))</f>
        <v>0</v>
      </c>
      <c r="AC373" s="18" t="n">
        <f aca="false">AB373-(MAX(Draws!Q352-Line_cap,0)+MAX(Draws!AC352-Line_cap,0))</f>
        <v>0</v>
      </c>
      <c r="AD373" s="18" t="n">
        <f aca="false">AC373-(MAX(Draws!R352-Line_cap,0)+MAX(Draws!AD352-Line_cap,0))</f>
        <v>0</v>
      </c>
      <c r="AE373" s="18" t="n">
        <f aca="false">AD373-(MAX(Draws!S352-Line_cap,0)+MAX(Draws!AE352-Line_cap,0))</f>
        <v>0</v>
      </c>
      <c r="AF373" s="18" t="n">
        <f aca="false">AE373-(MAX(Draws!T352-Line_cap,0)+MAX(Draws!AF352-Line_cap,0))</f>
        <v>0</v>
      </c>
      <c r="AG373" s="18" t="n">
        <f aca="false">AF373-(MAX(Draws!U352-Line_cap,0)+MAX(Draws!AG352-Line_cap,0))</f>
        <v>0</v>
      </c>
      <c r="AH373" s="18" t="n">
        <f aca="false">AG373-(MAX(Draws!V352-Line_cap,0)+MAX(Draws!AH352-Line_cap,0))</f>
        <v>0</v>
      </c>
      <c r="AI373" s="18" t="n">
        <f aca="false">AH373-(MAX(Draws!W352-Line_cap,0)+MAX(Draws!AI352-Line_cap,0))</f>
        <v>0</v>
      </c>
      <c r="AJ373" s="18" t="n">
        <f aca="false">AI373-(MAX(Draws!X352-Line_cap,0)+MAX(Draws!AJ352-Line_cap,0))</f>
        <v>0</v>
      </c>
      <c r="AK373" s="18" t="n">
        <f aca="false">AJ373-(MAX(Draws!Y352-Line_cap,0)+MAX(Draws!AK352-Line_cap,0))</f>
        <v>0</v>
      </c>
      <c r="AL373" s="18" t="n">
        <f aca="false">SUMPRODUCT(MIN($B$22:$M$22+B373:M373+N373:Y373))</f>
        <v>461.596802712501</v>
      </c>
      <c r="AM373" s="18" t="n">
        <f aca="false">SUMPRODUCT(MIN($B$22:$M$22+B373:M373))</f>
        <v>461.596802712501</v>
      </c>
      <c r="AN373" s="18" t="n">
        <f aca="false">SUMPRODUCT(MIN($B$22:$M$22+N373:Y373))</f>
        <v>481.950382357786</v>
      </c>
      <c r="AO373" s="18" t="n">
        <f aca="false">SUMPRODUCT(MIN($B$22:$M$22+B373:M373+Z373:AK373))</f>
        <v>461.596802712501</v>
      </c>
      <c r="AP373" s="18" t="n">
        <f aca="false">SUMPRODUCT(MIN($B$23:$M$23+B373:M373+N373:Y373))</f>
        <v>511.196802712502</v>
      </c>
      <c r="AQ373" s="18" t="n">
        <f aca="false">SUMPRODUCT(MIN($B$23:$M$23+B373:M373+Z373:AK373))</f>
        <v>511.196802712502</v>
      </c>
      <c r="AR373" s="13" t="n">
        <f aca="false">IF(Y373&lt;0,1,0)</f>
        <v>0</v>
      </c>
    </row>
    <row r="374" customFormat="false" ht="15" hidden="false" customHeight="false" outlineLevel="0" collapsed="false">
      <c r="A374" s="13" t="n">
        <v>349</v>
      </c>
      <c r="B374" s="18" t="n">
        <f aca="false">Shock_sd*Draws!B353</f>
        <v>70.992226540171</v>
      </c>
      <c r="C374" s="18" t="n">
        <f aca="false">Persist_a*B374+Shock_sd*Draws!C353</f>
        <v>98.5154764076111</v>
      </c>
      <c r="D374" s="18" t="n">
        <f aca="false">Persist_a*C374+Shock_sd*Draws!D353</f>
        <v>122.283374712331</v>
      </c>
      <c r="E374" s="18" t="n">
        <f aca="false">Persist_a*D374+Shock_sd*Draws!E353</f>
        <v>98.575946863441</v>
      </c>
      <c r="F374" s="18" t="n">
        <f aca="false">Persist_a*E374+Shock_sd*Draws!F353</f>
        <v>39.3339247065616</v>
      </c>
      <c r="G374" s="18" t="n">
        <f aca="false">Persist_a*F374+Shock_sd*Draws!G353</f>
        <v>2.0466285250181</v>
      </c>
      <c r="H374" s="18" t="n">
        <f aca="false">Persist_a*G374+Shock_sd*Draws!H353</f>
        <v>-42.3087076112902</v>
      </c>
      <c r="I374" s="18" t="n">
        <f aca="false">Persist_a*H374+Shock_sd*Draws!I353</f>
        <v>8.81621305859256</v>
      </c>
      <c r="J374" s="18" t="n">
        <f aca="false">Persist_a*I374+Shock_sd*Draws!J353</f>
        <v>7.78625671519807</v>
      </c>
      <c r="K374" s="18" t="n">
        <f aca="false">Persist_a*J374+Shock_sd*Draws!K353</f>
        <v>73.2709737014006</v>
      </c>
      <c r="L374" s="18" t="n">
        <f aca="false">Persist_a*K374+Shock_sd*Draws!L353</f>
        <v>42.6799718537574</v>
      </c>
      <c r="M374" s="18" t="n">
        <f aca="false">Persist_a*L374+Shock_sd*Draws!M353</f>
        <v>-4.61026257016109</v>
      </c>
      <c r="N374" s="18" t="n">
        <f aca="false">0-(Draws!N353+Draws!Z353)</f>
        <v>0</v>
      </c>
      <c r="O374" s="18" t="n">
        <f aca="false">N374-(Draws!O353+Draws!AA353)</f>
        <v>0</v>
      </c>
      <c r="P374" s="18" t="n">
        <f aca="false">O374-(Draws!P353+Draws!AB353)</f>
        <v>0</v>
      </c>
      <c r="Q374" s="18" t="n">
        <f aca="false">P374-(Draws!Q353+Draws!AC353)</f>
        <v>0</v>
      </c>
      <c r="R374" s="18" t="n">
        <f aca="false">Q374-(Draws!R353+Draws!AD353)</f>
        <v>0</v>
      </c>
      <c r="S374" s="18" t="n">
        <f aca="false">R374-(Draws!S353+Draws!AE353)</f>
        <v>0</v>
      </c>
      <c r="T374" s="18" t="n">
        <f aca="false">S374-(Draws!T353+Draws!AF353)</f>
        <v>0</v>
      </c>
      <c r="U374" s="18" t="n">
        <f aca="false">T374-(Draws!U353+Draws!AG353)</f>
        <v>0</v>
      </c>
      <c r="V374" s="18" t="n">
        <f aca="false">U374-(Draws!V353+Draws!AH353)</f>
        <v>0</v>
      </c>
      <c r="W374" s="18" t="n">
        <f aca="false">V374-(Draws!W353+Draws!AI353)</f>
        <v>0</v>
      </c>
      <c r="X374" s="18" t="n">
        <f aca="false">W374-(Draws!X353+Draws!AJ353)</f>
        <v>0</v>
      </c>
      <c r="Y374" s="18" t="n">
        <f aca="false">X374-(Draws!Y353+Draws!AK353)</f>
        <v>0</v>
      </c>
      <c r="Z374" s="18" t="n">
        <f aca="false">0-(MAX(Draws!N353-Line_cap,0)+MAX(Draws!Z353-Line_cap,0))</f>
        <v>0</v>
      </c>
      <c r="AA374" s="18" t="n">
        <f aca="false">Z374-(MAX(Draws!O353-Line_cap,0)+MAX(Draws!AA353-Line_cap,0))</f>
        <v>0</v>
      </c>
      <c r="AB374" s="18" t="n">
        <f aca="false">AA374-(MAX(Draws!P353-Line_cap,0)+MAX(Draws!AB353-Line_cap,0))</f>
        <v>0</v>
      </c>
      <c r="AC374" s="18" t="n">
        <f aca="false">AB374-(MAX(Draws!Q353-Line_cap,0)+MAX(Draws!AC353-Line_cap,0))</f>
        <v>0</v>
      </c>
      <c r="AD374" s="18" t="n">
        <f aca="false">AC374-(MAX(Draws!R353-Line_cap,0)+MAX(Draws!AD353-Line_cap,0))</f>
        <v>0</v>
      </c>
      <c r="AE374" s="18" t="n">
        <f aca="false">AD374-(MAX(Draws!S353-Line_cap,0)+MAX(Draws!AE353-Line_cap,0))</f>
        <v>0</v>
      </c>
      <c r="AF374" s="18" t="n">
        <f aca="false">AE374-(MAX(Draws!T353-Line_cap,0)+MAX(Draws!AF353-Line_cap,0))</f>
        <v>0</v>
      </c>
      <c r="AG374" s="18" t="n">
        <f aca="false">AF374-(MAX(Draws!U353-Line_cap,0)+MAX(Draws!AG353-Line_cap,0))</f>
        <v>0</v>
      </c>
      <c r="AH374" s="18" t="n">
        <f aca="false">AG374-(MAX(Draws!V353-Line_cap,0)+MAX(Draws!AH353-Line_cap,0))</f>
        <v>0</v>
      </c>
      <c r="AI374" s="18" t="n">
        <f aca="false">AH374-(MAX(Draws!W353-Line_cap,0)+MAX(Draws!AI353-Line_cap,0))</f>
        <v>0</v>
      </c>
      <c r="AJ374" s="18" t="n">
        <f aca="false">AI374-(MAX(Draws!X353-Line_cap,0)+MAX(Draws!AJ353-Line_cap,0))</f>
        <v>0</v>
      </c>
      <c r="AK374" s="18" t="n">
        <f aca="false">AJ374-(MAX(Draws!Y353-Line_cap,0)+MAX(Draws!AK353-Line_cap,0))</f>
        <v>0</v>
      </c>
      <c r="AL374" s="18" t="n">
        <f aca="false">SUMPRODUCT(MIN($B$22:$M$22+B374:M374+N374:Y374))</f>
        <v>439.641674746495</v>
      </c>
      <c r="AM374" s="18" t="n">
        <f aca="false">SUMPRODUCT(MIN($B$22:$M$22+B374:M374))</f>
        <v>439.641674746495</v>
      </c>
      <c r="AN374" s="18" t="n">
        <f aca="false">SUMPRODUCT(MIN($B$22:$M$22+N374:Y374))</f>
        <v>481.950382357786</v>
      </c>
      <c r="AO374" s="18" t="n">
        <f aca="false">SUMPRODUCT(MIN($B$22:$M$22+B374:M374+Z374:AK374))</f>
        <v>439.641674746495</v>
      </c>
      <c r="AP374" s="18" t="n">
        <f aca="false">SUMPRODUCT(MIN($B$23:$M$23+B374:M374+N374:Y374))</f>
        <v>488.820317609596</v>
      </c>
      <c r="AQ374" s="18" t="n">
        <f aca="false">SUMPRODUCT(MIN($B$23:$M$23+B374:M374+Z374:AK374))</f>
        <v>488.820317609596</v>
      </c>
      <c r="AR374" s="13" t="n">
        <f aca="false">IF(Y374&lt;0,1,0)</f>
        <v>0</v>
      </c>
    </row>
    <row r="375" customFormat="false" ht="15" hidden="false" customHeight="false" outlineLevel="0" collapsed="false">
      <c r="A375" s="13" t="n">
        <v>350</v>
      </c>
      <c r="B375" s="18" t="n">
        <f aca="false">Shock_sd*Draws!B354</f>
        <v>-10.8823781904426</v>
      </c>
      <c r="C375" s="18" t="n">
        <f aca="false">Persist_a*B375+Shock_sd*Draws!C354</f>
        <v>-5.2058682323128</v>
      </c>
      <c r="D375" s="18" t="n">
        <f aca="false">Persist_a*C375+Shock_sd*Draws!D354</f>
        <v>91.4116358625216</v>
      </c>
      <c r="E375" s="18" t="n">
        <f aca="false">Persist_a*D375+Shock_sd*Draws!E354</f>
        <v>-26.6173982211653</v>
      </c>
      <c r="F375" s="18" t="n">
        <f aca="false">Persist_a*E375+Shock_sd*Draws!F354</f>
        <v>-18.8838224907102</v>
      </c>
      <c r="G375" s="18" t="n">
        <f aca="false">Persist_a*F375+Shock_sd*Draws!G354</f>
        <v>7.90170292730237</v>
      </c>
      <c r="H375" s="18" t="n">
        <f aca="false">Persist_a*G375+Shock_sd*Draws!H354</f>
        <v>-62.8035412819729</v>
      </c>
      <c r="I375" s="18" t="n">
        <f aca="false">Persist_a*H375+Shock_sd*Draws!I354</f>
        <v>31.2893695073887</v>
      </c>
      <c r="J375" s="18" t="n">
        <f aca="false">Persist_a*I375+Shock_sd*Draws!J354</f>
        <v>36.1112499333758</v>
      </c>
      <c r="K375" s="18" t="n">
        <f aca="false">Persist_a*J375+Shock_sd*Draws!K354</f>
        <v>46.0781665829124</v>
      </c>
      <c r="L375" s="18" t="n">
        <f aca="false">Persist_a*K375+Shock_sd*Draws!L354</f>
        <v>124.260149791088</v>
      </c>
      <c r="M375" s="18" t="n">
        <f aca="false">Persist_a*L375+Shock_sd*Draws!M354</f>
        <v>91.293362537732</v>
      </c>
      <c r="N375" s="18" t="n">
        <f aca="false">0-(Draws!N354+Draws!Z354)</f>
        <v>0</v>
      </c>
      <c r="O375" s="18" t="n">
        <f aca="false">N375-(Draws!O354+Draws!AA354)</f>
        <v>0</v>
      </c>
      <c r="P375" s="18" t="n">
        <f aca="false">O375-(Draws!P354+Draws!AB354)</f>
        <v>0</v>
      </c>
      <c r="Q375" s="18" t="n">
        <f aca="false">P375-(Draws!Q354+Draws!AC354)</f>
        <v>0</v>
      </c>
      <c r="R375" s="18" t="n">
        <f aca="false">Q375-(Draws!R354+Draws!AD354)</f>
        <v>0</v>
      </c>
      <c r="S375" s="18" t="n">
        <f aca="false">R375-(Draws!S354+Draws!AE354)</f>
        <v>0</v>
      </c>
      <c r="T375" s="18" t="n">
        <f aca="false">S375-(Draws!T354+Draws!AF354)</f>
        <v>0</v>
      </c>
      <c r="U375" s="18" t="n">
        <f aca="false">T375-(Draws!U354+Draws!AG354)</f>
        <v>0</v>
      </c>
      <c r="V375" s="18" t="n">
        <f aca="false">U375-(Draws!V354+Draws!AH354)</f>
        <v>0</v>
      </c>
      <c r="W375" s="18" t="n">
        <f aca="false">V375-(Draws!W354+Draws!AI354)</f>
        <v>0</v>
      </c>
      <c r="X375" s="18" t="n">
        <f aca="false">W375-(Draws!X354+Draws!AJ354)</f>
        <v>0</v>
      </c>
      <c r="Y375" s="18" t="n">
        <f aca="false">X375-(Draws!Y354+Draws!AK354)</f>
        <v>0</v>
      </c>
      <c r="Z375" s="18" t="n">
        <f aca="false">0-(MAX(Draws!N354-Line_cap,0)+MAX(Draws!Z354-Line_cap,0))</f>
        <v>0</v>
      </c>
      <c r="AA375" s="18" t="n">
        <f aca="false">Z375-(MAX(Draws!O354-Line_cap,0)+MAX(Draws!AA354-Line_cap,0))</f>
        <v>0</v>
      </c>
      <c r="AB375" s="18" t="n">
        <f aca="false">AA375-(MAX(Draws!P354-Line_cap,0)+MAX(Draws!AB354-Line_cap,0))</f>
        <v>0</v>
      </c>
      <c r="AC375" s="18" t="n">
        <f aca="false">AB375-(MAX(Draws!Q354-Line_cap,0)+MAX(Draws!AC354-Line_cap,0))</f>
        <v>0</v>
      </c>
      <c r="AD375" s="18" t="n">
        <f aca="false">AC375-(MAX(Draws!R354-Line_cap,0)+MAX(Draws!AD354-Line_cap,0))</f>
        <v>0</v>
      </c>
      <c r="AE375" s="18" t="n">
        <f aca="false">AD375-(MAX(Draws!S354-Line_cap,0)+MAX(Draws!AE354-Line_cap,0))</f>
        <v>0</v>
      </c>
      <c r="AF375" s="18" t="n">
        <f aca="false">AE375-(MAX(Draws!T354-Line_cap,0)+MAX(Draws!AF354-Line_cap,0))</f>
        <v>0</v>
      </c>
      <c r="AG375" s="18" t="n">
        <f aca="false">AF375-(MAX(Draws!U354-Line_cap,0)+MAX(Draws!AG354-Line_cap,0))</f>
        <v>0</v>
      </c>
      <c r="AH375" s="18" t="n">
        <f aca="false">AG375-(MAX(Draws!V354-Line_cap,0)+MAX(Draws!AH354-Line_cap,0))</f>
        <v>0</v>
      </c>
      <c r="AI375" s="18" t="n">
        <f aca="false">AH375-(MAX(Draws!W354-Line_cap,0)+MAX(Draws!AI354-Line_cap,0))</f>
        <v>0</v>
      </c>
      <c r="AJ375" s="18" t="n">
        <f aca="false">AI375-(MAX(Draws!X354-Line_cap,0)+MAX(Draws!AJ354-Line_cap,0))</f>
        <v>0</v>
      </c>
      <c r="AK375" s="18" t="n">
        <f aca="false">AJ375-(MAX(Draws!Y354-Line_cap,0)+MAX(Draws!AK354-Line_cap,0))</f>
        <v>0</v>
      </c>
      <c r="AL375" s="18" t="n">
        <f aca="false">SUMPRODUCT(MIN($B$22:$M$22+B375:M375+N375:Y375))</f>
        <v>419.146841075813</v>
      </c>
      <c r="AM375" s="18" t="n">
        <f aca="false">SUMPRODUCT(MIN($B$22:$M$22+B375:M375))</f>
        <v>419.146841075813</v>
      </c>
      <c r="AN375" s="18" t="n">
        <f aca="false">SUMPRODUCT(MIN($B$22:$M$22+N375:Y375))</f>
        <v>481.950382357786</v>
      </c>
      <c r="AO375" s="18" t="n">
        <f aca="false">SUMPRODUCT(MIN($B$22:$M$22+B375:M375+Z375:AK375))</f>
        <v>419.146841075813</v>
      </c>
      <c r="AP375" s="18" t="n">
        <f aca="false">SUMPRODUCT(MIN($B$23:$M$23+B375:M375+N375:Y375))</f>
        <v>468.325483938913</v>
      </c>
      <c r="AQ375" s="18" t="n">
        <f aca="false">SUMPRODUCT(MIN($B$23:$M$23+B375:M375+Z375:AK375))</f>
        <v>468.325483938913</v>
      </c>
      <c r="AR375" s="13" t="n">
        <f aca="false">IF(Y375&lt;0,1,0)</f>
        <v>0</v>
      </c>
    </row>
    <row r="376" customFormat="false" ht="15" hidden="false" customHeight="false" outlineLevel="0" collapsed="false">
      <c r="A376" s="13" t="n">
        <v>351</v>
      </c>
      <c r="B376" s="18" t="n">
        <f aca="false">Shock_sd*Draws!B355</f>
        <v>9.85572880541269</v>
      </c>
      <c r="C376" s="18" t="n">
        <f aca="false">Persist_a*B376+Shock_sd*Draws!C355</f>
        <v>-5.1023699560301</v>
      </c>
      <c r="D376" s="18" t="n">
        <f aca="false">Persist_a*C376+Shock_sd*Draws!D355</f>
        <v>13.1348842662346</v>
      </c>
      <c r="E376" s="18" t="n">
        <f aca="false">Persist_a*D376+Shock_sd*Draws!E355</f>
        <v>3.90071588463152</v>
      </c>
      <c r="F376" s="18" t="n">
        <f aca="false">Persist_a*E376+Shock_sd*Draws!F355</f>
        <v>34.4117150488387</v>
      </c>
      <c r="G376" s="18" t="n">
        <f aca="false">Persist_a*F376+Shock_sd*Draws!G355</f>
        <v>1.70533698845437</v>
      </c>
      <c r="H376" s="18" t="n">
        <f aca="false">Persist_a*G376+Shock_sd*Draws!H355</f>
        <v>10.9994144286171</v>
      </c>
      <c r="I376" s="18" t="n">
        <f aca="false">Persist_a*H376+Shock_sd*Draws!I355</f>
        <v>68.5986898324387</v>
      </c>
      <c r="J376" s="18" t="n">
        <f aca="false">Persist_a*I376+Shock_sd*Draws!J355</f>
        <v>-24.082278498059</v>
      </c>
      <c r="K376" s="18" t="n">
        <f aca="false">Persist_a*J376+Shock_sd*Draws!K355</f>
        <v>67.2372737336107</v>
      </c>
      <c r="L376" s="18" t="n">
        <f aca="false">Persist_a*K376+Shock_sd*Draws!L355</f>
        <v>30.1613943103832</v>
      </c>
      <c r="M376" s="18" t="n">
        <f aca="false">Persist_a*L376+Shock_sd*Draws!M355</f>
        <v>81.3813821638436</v>
      </c>
      <c r="N376" s="18" t="n">
        <f aca="false">0-(Draws!N355+Draws!Z355)</f>
        <v>0</v>
      </c>
      <c r="O376" s="18" t="n">
        <f aca="false">N376-(Draws!O355+Draws!AA355)</f>
        <v>0</v>
      </c>
      <c r="P376" s="18" t="n">
        <f aca="false">O376-(Draws!P355+Draws!AB355)</f>
        <v>0</v>
      </c>
      <c r="Q376" s="18" t="n">
        <f aca="false">P376-(Draws!Q355+Draws!AC355)</f>
        <v>0</v>
      </c>
      <c r="R376" s="18" t="n">
        <f aca="false">Q376-(Draws!R355+Draws!AD355)</f>
        <v>0</v>
      </c>
      <c r="S376" s="18" t="n">
        <f aca="false">R376-(Draws!S355+Draws!AE355)</f>
        <v>0</v>
      </c>
      <c r="T376" s="18" t="n">
        <f aca="false">S376-(Draws!T355+Draws!AF355)</f>
        <v>0</v>
      </c>
      <c r="U376" s="18" t="n">
        <f aca="false">T376-(Draws!U355+Draws!AG355)</f>
        <v>0</v>
      </c>
      <c r="V376" s="18" t="n">
        <f aca="false">U376-(Draws!V355+Draws!AH355)</f>
        <v>0</v>
      </c>
      <c r="W376" s="18" t="n">
        <f aca="false">V376-(Draws!W355+Draws!AI355)</f>
        <v>0</v>
      </c>
      <c r="X376" s="18" t="n">
        <f aca="false">W376-(Draws!X355+Draws!AJ355)</f>
        <v>0</v>
      </c>
      <c r="Y376" s="18" t="n">
        <f aca="false">X376-(Draws!Y355+Draws!AK355)</f>
        <v>0</v>
      </c>
      <c r="Z376" s="18" t="n">
        <f aca="false">0-(MAX(Draws!N355-Line_cap,0)+MAX(Draws!Z355-Line_cap,0))</f>
        <v>0</v>
      </c>
      <c r="AA376" s="18" t="n">
        <f aca="false">Z376-(MAX(Draws!O355-Line_cap,0)+MAX(Draws!AA355-Line_cap,0))</f>
        <v>0</v>
      </c>
      <c r="AB376" s="18" t="n">
        <f aca="false">AA376-(MAX(Draws!P355-Line_cap,0)+MAX(Draws!AB355-Line_cap,0))</f>
        <v>0</v>
      </c>
      <c r="AC376" s="18" t="n">
        <f aca="false">AB376-(MAX(Draws!Q355-Line_cap,0)+MAX(Draws!AC355-Line_cap,0))</f>
        <v>0</v>
      </c>
      <c r="AD376" s="18" t="n">
        <f aca="false">AC376-(MAX(Draws!R355-Line_cap,0)+MAX(Draws!AD355-Line_cap,0))</f>
        <v>0</v>
      </c>
      <c r="AE376" s="18" t="n">
        <f aca="false">AD376-(MAX(Draws!S355-Line_cap,0)+MAX(Draws!AE355-Line_cap,0))</f>
        <v>0</v>
      </c>
      <c r="AF376" s="18" t="n">
        <f aca="false">AE376-(MAX(Draws!T355-Line_cap,0)+MAX(Draws!AF355-Line_cap,0))</f>
        <v>0</v>
      </c>
      <c r="AG376" s="18" t="n">
        <f aca="false">AF376-(MAX(Draws!U355-Line_cap,0)+MAX(Draws!AG355-Line_cap,0))</f>
        <v>0</v>
      </c>
      <c r="AH376" s="18" t="n">
        <f aca="false">AG376-(MAX(Draws!V355-Line_cap,0)+MAX(Draws!AH355-Line_cap,0))</f>
        <v>0</v>
      </c>
      <c r="AI376" s="18" t="n">
        <f aca="false">AH376-(MAX(Draws!W355-Line_cap,0)+MAX(Draws!AI355-Line_cap,0))</f>
        <v>0</v>
      </c>
      <c r="AJ376" s="18" t="n">
        <f aca="false">AI376-(MAX(Draws!X355-Line_cap,0)+MAX(Draws!AJ355-Line_cap,0))</f>
        <v>0</v>
      </c>
      <c r="AK376" s="18" t="n">
        <f aca="false">AJ376-(MAX(Draws!Y355-Line_cap,0)+MAX(Draws!AK355-Line_cap,0))</f>
        <v>0</v>
      </c>
      <c r="AL376" s="18" t="n">
        <f aca="false">SUMPRODUCT(MIN($B$22:$M$22+B376:M376+N376:Y376))</f>
        <v>464.115502919337</v>
      </c>
      <c r="AM376" s="18" t="n">
        <f aca="false">SUMPRODUCT(MIN($B$22:$M$22+B376:M376))</f>
        <v>464.115502919337</v>
      </c>
      <c r="AN376" s="18" t="n">
        <f aca="false">SUMPRODUCT(MIN($B$22:$M$22+N376:Y376))</f>
        <v>481.950382357786</v>
      </c>
      <c r="AO376" s="18" t="n">
        <f aca="false">SUMPRODUCT(MIN($B$22:$M$22+B376:M376+Z376:AK376))</f>
        <v>464.115502919337</v>
      </c>
      <c r="AP376" s="18" t="n">
        <f aca="false">SUMPRODUCT(MIN($B$23:$M$23+B376:M376+N376:Y376))</f>
        <v>513.358830083558</v>
      </c>
      <c r="AQ376" s="18" t="n">
        <f aca="false">SUMPRODUCT(MIN($B$23:$M$23+B376:M376+Z376:AK376))</f>
        <v>513.358830083558</v>
      </c>
      <c r="AR376" s="13" t="n">
        <f aca="false">IF(Y376&lt;0,1,0)</f>
        <v>0</v>
      </c>
    </row>
    <row r="377" customFormat="false" ht="15" hidden="false" customHeight="false" outlineLevel="0" collapsed="false">
      <c r="A377" s="13" t="n">
        <v>352</v>
      </c>
      <c r="B377" s="18" t="n">
        <f aca="false">Shock_sd*Draws!B356</f>
        <v>32.0139946537074</v>
      </c>
      <c r="C377" s="18" t="n">
        <f aca="false">Persist_a*B377+Shock_sd*Draws!C356</f>
        <v>39.460062059966</v>
      </c>
      <c r="D377" s="18" t="n">
        <f aca="false">Persist_a*C377+Shock_sd*Draws!D356</f>
        <v>-7.54275504041338</v>
      </c>
      <c r="E377" s="18" t="n">
        <f aca="false">Persist_a*D377+Shock_sd*Draws!E356</f>
        <v>43.0508251741555</v>
      </c>
      <c r="F377" s="18" t="n">
        <f aca="false">Persist_a*E377+Shock_sd*Draws!F356</f>
        <v>47.6320653854382</v>
      </c>
      <c r="G377" s="18" t="n">
        <f aca="false">Persist_a*F377+Shock_sd*Draws!G356</f>
        <v>47.0221869368755</v>
      </c>
      <c r="H377" s="18" t="n">
        <f aca="false">Persist_a*G377+Shock_sd*Draws!H356</f>
        <v>-28.5848441985665</v>
      </c>
      <c r="I377" s="18" t="n">
        <f aca="false">Persist_a*H377+Shock_sd*Draws!I356</f>
        <v>-101.991266671141</v>
      </c>
      <c r="J377" s="18" t="n">
        <f aca="false">Persist_a*I377+Shock_sd*Draws!J356</f>
        <v>-167.056663659891</v>
      </c>
      <c r="K377" s="18" t="n">
        <f aca="false">Persist_a*J377+Shock_sd*Draws!K356</f>
        <v>-142.229629634174</v>
      </c>
      <c r="L377" s="18" t="n">
        <f aca="false">Persist_a*K377+Shock_sd*Draws!L356</f>
        <v>-89.7863158309922</v>
      </c>
      <c r="M377" s="18" t="n">
        <f aca="false">Persist_a*L377+Shock_sd*Draws!M356</f>
        <v>-158.093780848044</v>
      </c>
      <c r="N377" s="18" t="n">
        <f aca="false">0-(Draws!N356+Draws!Z356)</f>
        <v>0</v>
      </c>
      <c r="O377" s="18" t="n">
        <f aca="false">N377-(Draws!O356+Draws!AA356)</f>
        <v>0</v>
      </c>
      <c r="P377" s="18" t="n">
        <f aca="false">O377-(Draws!P356+Draws!AB356)</f>
        <v>0</v>
      </c>
      <c r="Q377" s="18" t="n">
        <f aca="false">P377-(Draws!Q356+Draws!AC356)</f>
        <v>0</v>
      </c>
      <c r="R377" s="18" t="n">
        <f aca="false">Q377-(Draws!R356+Draws!AD356)</f>
        <v>0</v>
      </c>
      <c r="S377" s="18" t="n">
        <f aca="false">R377-(Draws!S356+Draws!AE356)</f>
        <v>-101.140911013432</v>
      </c>
      <c r="T377" s="18" t="n">
        <f aca="false">S377-(Draws!T356+Draws!AF356)</f>
        <v>-101.140911013432</v>
      </c>
      <c r="U377" s="18" t="n">
        <f aca="false">T377-(Draws!U356+Draws!AG356)</f>
        <v>-101.140911013432</v>
      </c>
      <c r="V377" s="18" t="n">
        <f aca="false">U377-(Draws!V356+Draws!AH356)</f>
        <v>-101.140911013432</v>
      </c>
      <c r="W377" s="18" t="n">
        <f aca="false">V377-(Draws!W356+Draws!AI356)</f>
        <v>-101.140911013432</v>
      </c>
      <c r="X377" s="18" t="n">
        <f aca="false">W377-(Draws!X356+Draws!AJ356)</f>
        <v>-101.140911013432</v>
      </c>
      <c r="Y377" s="18" t="n">
        <f aca="false">X377-(Draws!Y356+Draws!AK356)</f>
        <v>-101.140911013432</v>
      </c>
      <c r="Z377" s="18" t="n">
        <f aca="false">0-(MAX(Draws!N356-Line_cap,0)+MAX(Draws!Z356-Line_cap,0))</f>
        <v>0</v>
      </c>
      <c r="AA377" s="18" t="n">
        <f aca="false">Z377-(MAX(Draws!O356-Line_cap,0)+MAX(Draws!AA356-Line_cap,0))</f>
        <v>0</v>
      </c>
      <c r="AB377" s="18" t="n">
        <f aca="false">AA377-(MAX(Draws!P356-Line_cap,0)+MAX(Draws!AB356-Line_cap,0))</f>
        <v>0</v>
      </c>
      <c r="AC377" s="18" t="n">
        <f aca="false">AB377-(MAX(Draws!Q356-Line_cap,0)+MAX(Draws!AC356-Line_cap,0))</f>
        <v>0</v>
      </c>
      <c r="AD377" s="18" t="n">
        <f aca="false">AC377-(MAX(Draws!R356-Line_cap,0)+MAX(Draws!AD356-Line_cap,0))</f>
        <v>0</v>
      </c>
      <c r="AE377" s="18" t="n">
        <f aca="false">AD377-(MAX(Draws!S356-Line_cap,0)+MAX(Draws!AE356-Line_cap,0))</f>
        <v>-1.1409110134321</v>
      </c>
      <c r="AF377" s="18" t="n">
        <f aca="false">AE377-(MAX(Draws!T356-Line_cap,0)+MAX(Draws!AF356-Line_cap,0))</f>
        <v>-1.1409110134321</v>
      </c>
      <c r="AG377" s="18" t="n">
        <f aca="false">AF377-(MAX(Draws!U356-Line_cap,0)+MAX(Draws!AG356-Line_cap,0))</f>
        <v>-1.1409110134321</v>
      </c>
      <c r="AH377" s="18" t="n">
        <f aca="false">AG377-(MAX(Draws!V356-Line_cap,0)+MAX(Draws!AH356-Line_cap,0))</f>
        <v>-1.1409110134321</v>
      </c>
      <c r="AI377" s="18" t="n">
        <f aca="false">AH377-(MAX(Draws!W356-Line_cap,0)+MAX(Draws!AI356-Line_cap,0))</f>
        <v>-1.1409110134321</v>
      </c>
      <c r="AJ377" s="18" t="n">
        <f aca="false">AI377-(MAX(Draws!X356-Line_cap,0)+MAX(Draws!AJ356-Line_cap,0))</f>
        <v>-1.1409110134321</v>
      </c>
      <c r="AK377" s="18" t="n">
        <f aca="false">AJ377-(MAX(Draws!Y356-Line_cap,0)+MAX(Draws!AK356-Line_cap,0))</f>
        <v>-1.1409110134321</v>
      </c>
      <c r="AL377" s="18" t="n">
        <f aca="false">SUMPRODUCT(MIN($B$22:$M$22+B377:M377+N377:Y377))</f>
        <v>220.000206744073</v>
      </c>
      <c r="AM377" s="18" t="n">
        <f aca="false">SUMPRODUCT(MIN($B$22:$M$22+B377:M377))</f>
        <v>321.141117757505</v>
      </c>
      <c r="AN377" s="18" t="n">
        <f aca="false">SUMPRODUCT(MIN($B$22:$M$22+N377:Y377))</f>
        <v>380.809471344354</v>
      </c>
      <c r="AO377" s="18" t="n">
        <f aca="false">SUMPRODUCT(MIN($B$22:$M$22+B377:M377+Z377:AK377))</f>
        <v>320.000206744073</v>
      </c>
      <c r="AP377" s="18" t="n">
        <f aca="false">SUMPRODUCT(MIN($B$23:$M$23+B377:M377+N377:Y377))</f>
        <v>269.243533908293</v>
      </c>
      <c r="AQ377" s="18" t="n">
        <f aca="false">SUMPRODUCT(MIN($B$23:$M$23+B377:M377+Z377:AK377))</f>
        <v>369.243533908293</v>
      </c>
      <c r="AR377" s="13" t="n">
        <f aca="false">IF(Y377&lt;0,1,0)</f>
        <v>1</v>
      </c>
    </row>
    <row r="378" customFormat="false" ht="15" hidden="false" customHeight="false" outlineLevel="0" collapsed="false">
      <c r="A378" s="13" t="n">
        <v>353</v>
      </c>
      <c r="B378" s="18" t="n">
        <f aca="false">Shock_sd*Draws!B357</f>
        <v>5.19456666054469</v>
      </c>
      <c r="C378" s="18" t="n">
        <f aca="false">Persist_a*B378+Shock_sd*Draws!C357</f>
        <v>-26.8671420012475</v>
      </c>
      <c r="D378" s="18" t="n">
        <f aca="false">Persist_a*C378+Shock_sd*Draws!D357</f>
        <v>-8.24857954545256</v>
      </c>
      <c r="E378" s="18" t="n">
        <f aca="false">Persist_a*D378+Shock_sd*Draws!E357</f>
        <v>16.0745459750605</v>
      </c>
      <c r="F378" s="18" t="n">
        <f aca="false">Persist_a*E378+Shock_sd*Draws!F357</f>
        <v>-22.3457426777787</v>
      </c>
      <c r="G378" s="18" t="n">
        <f aca="false">Persist_a*F378+Shock_sd*Draws!G357</f>
        <v>-35.1348332488698</v>
      </c>
      <c r="H378" s="18" t="n">
        <f aca="false">Persist_a*G378+Shock_sd*Draws!H357</f>
        <v>-70.6418748043883</v>
      </c>
      <c r="I378" s="18" t="n">
        <f aca="false">Persist_a*H378+Shock_sd*Draws!I357</f>
        <v>-40.6801560281135</v>
      </c>
      <c r="J378" s="18" t="n">
        <f aca="false">Persist_a*I378+Shock_sd*Draws!J357</f>
        <v>-40.3281953249808</v>
      </c>
      <c r="K378" s="18" t="n">
        <f aca="false">Persist_a*J378+Shock_sd*Draws!K357</f>
        <v>-9.02030331272061</v>
      </c>
      <c r="L378" s="18" t="n">
        <f aca="false">Persist_a*K378+Shock_sd*Draws!L357</f>
        <v>86.8079530955077</v>
      </c>
      <c r="M378" s="18" t="n">
        <f aca="false">Persist_a*L378+Shock_sd*Draws!M357</f>
        <v>26.1307457731794</v>
      </c>
      <c r="N378" s="18" t="n">
        <f aca="false">0-(Draws!N357+Draws!Z357)</f>
        <v>0</v>
      </c>
      <c r="O378" s="18" t="n">
        <f aca="false">N378-(Draws!O357+Draws!AA357)</f>
        <v>0</v>
      </c>
      <c r="P378" s="18" t="n">
        <f aca="false">O378-(Draws!P357+Draws!AB357)</f>
        <v>0</v>
      </c>
      <c r="Q378" s="18" t="n">
        <f aca="false">P378-(Draws!Q357+Draws!AC357)</f>
        <v>0</v>
      </c>
      <c r="R378" s="18" t="n">
        <f aca="false">Q378-(Draws!R357+Draws!AD357)</f>
        <v>0</v>
      </c>
      <c r="S378" s="18" t="n">
        <f aca="false">R378-(Draws!S357+Draws!AE357)</f>
        <v>0</v>
      </c>
      <c r="T378" s="18" t="n">
        <f aca="false">S378-(Draws!T357+Draws!AF357)</f>
        <v>0</v>
      </c>
      <c r="U378" s="18" t="n">
        <f aca="false">T378-(Draws!U357+Draws!AG357)</f>
        <v>0</v>
      </c>
      <c r="V378" s="18" t="n">
        <f aca="false">U378-(Draws!V357+Draws!AH357)</f>
        <v>0</v>
      </c>
      <c r="W378" s="18" t="n">
        <f aca="false">V378-(Draws!W357+Draws!AI357)</f>
        <v>0</v>
      </c>
      <c r="X378" s="18" t="n">
        <f aca="false">W378-(Draws!X357+Draws!AJ357)</f>
        <v>0</v>
      </c>
      <c r="Y378" s="18" t="n">
        <f aca="false">X378-(Draws!Y357+Draws!AK357)</f>
        <v>0</v>
      </c>
      <c r="Z378" s="18" t="n">
        <f aca="false">0-(MAX(Draws!N357-Line_cap,0)+MAX(Draws!Z357-Line_cap,0))</f>
        <v>0</v>
      </c>
      <c r="AA378" s="18" t="n">
        <f aca="false">Z378-(MAX(Draws!O357-Line_cap,0)+MAX(Draws!AA357-Line_cap,0))</f>
        <v>0</v>
      </c>
      <c r="AB378" s="18" t="n">
        <f aca="false">AA378-(MAX(Draws!P357-Line_cap,0)+MAX(Draws!AB357-Line_cap,0))</f>
        <v>0</v>
      </c>
      <c r="AC378" s="18" t="n">
        <f aca="false">AB378-(MAX(Draws!Q357-Line_cap,0)+MAX(Draws!AC357-Line_cap,0))</f>
        <v>0</v>
      </c>
      <c r="AD378" s="18" t="n">
        <f aca="false">AC378-(MAX(Draws!R357-Line_cap,0)+MAX(Draws!AD357-Line_cap,0))</f>
        <v>0</v>
      </c>
      <c r="AE378" s="18" t="n">
        <f aca="false">AD378-(MAX(Draws!S357-Line_cap,0)+MAX(Draws!AE357-Line_cap,0))</f>
        <v>0</v>
      </c>
      <c r="AF378" s="18" t="n">
        <f aca="false">AE378-(MAX(Draws!T357-Line_cap,0)+MAX(Draws!AF357-Line_cap,0))</f>
        <v>0</v>
      </c>
      <c r="AG378" s="18" t="n">
        <f aca="false">AF378-(MAX(Draws!U357-Line_cap,0)+MAX(Draws!AG357-Line_cap,0))</f>
        <v>0</v>
      </c>
      <c r="AH378" s="18" t="n">
        <f aca="false">AG378-(MAX(Draws!V357-Line_cap,0)+MAX(Draws!AH357-Line_cap,0))</f>
        <v>0</v>
      </c>
      <c r="AI378" s="18" t="n">
        <f aca="false">AH378-(MAX(Draws!W357-Line_cap,0)+MAX(Draws!AI357-Line_cap,0))</f>
        <v>0</v>
      </c>
      <c r="AJ378" s="18" t="n">
        <f aca="false">AI378-(MAX(Draws!X357-Line_cap,0)+MAX(Draws!AJ357-Line_cap,0))</f>
        <v>0</v>
      </c>
      <c r="AK378" s="18" t="n">
        <f aca="false">AJ378-(MAX(Draws!Y357-Line_cap,0)+MAX(Draws!AK357-Line_cap,0))</f>
        <v>0</v>
      </c>
      <c r="AL378" s="18" t="n">
        <f aca="false">SUMPRODUCT(MIN($B$22:$M$22+B378:M378+N378:Y378))</f>
        <v>411.308507553397</v>
      </c>
      <c r="AM378" s="18" t="n">
        <f aca="false">SUMPRODUCT(MIN($B$22:$M$22+B378:M378))</f>
        <v>411.308507553397</v>
      </c>
      <c r="AN378" s="18" t="n">
        <f aca="false">SUMPRODUCT(MIN($B$22:$M$22+N378:Y378))</f>
        <v>481.950382357786</v>
      </c>
      <c r="AO378" s="18" t="n">
        <f aca="false">SUMPRODUCT(MIN($B$22:$M$22+B378:M378+Z378:AK378))</f>
        <v>411.308507553397</v>
      </c>
      <c r="AP378" s="18" t="n">
        <f aca="false">SUMPRODUCT(MIN($B$23:$M$23+B378:M378+N378:Y378))</f>
        <v>460.487150416498</v>
      </c>
      <c r="AQ378" s="18" t="n">
        <f aca="false">SUMPRODUCT(MIN($B$23:$M$23+B378:M378+Z378:AK378))</f>
        <v>460.487150416498</v>
      </c>
      <c r="AR378" s="13" t="n">
        <f aca="false">IF(Y378&lt;0,1,0)</f>
        <v>0</v>
      </c>
    </row>
    <row r="379" customFormat="false" ht="15" hidden="false" customHeight="false" outlineLevel="0" collapsed="false">
      <c r="A379" s="13" t="n">
        <v>354</v>
      </c>
      <c r="B379" s="18" t="n">
        <f aca="false">Shock_sd*Draws!B358</f>
        <v>-4.92677946900279</v>
      </c>
      <c r="C379" s="18" t="n">
        <f aca="false">Persist_a*B379+Shock_sd*Draws!C358</f>
        <v>89.2010061941782</v>
      </c>
      <c r="D379" s="18" t="n">
        <f aca="false">Persist_a*C379+Shock_sd*Draws!D358</f>
        <v>30.8553703980611</v>
      </c>
      <c r="E379" s="18" t="n">
        <f aca="false">Persist_a*D379+Shock_sd*Draws!E358</f>
        <v>74.4180223080936</v>
      </c>
      <c r="F379" s="18" t="n">
        <f aca="false">Persist_a*E379+Shock_sd*Draws!F358</f>
        <v>101.142629759037</v>
      </c>
      <c r="G379" s="18" t="n">
        <f aca="false">Persist_a*F379+Shock_sd*Draws!G358</f>
        <v>64.2611878736091</v>
      </c>
      <c r="H379" s="18" t="n">
        <f aca="false">Persist_a*G379+Shock_sd*Draws!H358</f>
        <v>67.4733673096469</v>
      </c>
      <c r="I379" s="18" t="n">
        <f aca="false">Persist_a*H379+Shock_sd*Draws!I358</f>
        <v>60.8649694896566</v>
      </c>
      <c r="J379" s="18" t="n">
        <f aca="false">Persist_a*I379+Shock_sd*Draws!J358</f>
        <v>102.303869492856</v>
      </c>
      <c r="K379" s="18" t="n">
        <f aca="false">Persist_a*J379+Shock_sd*Draws!K358</f>
        <v>35.6860883303693</v>
      </c>
      <c r="L379" s="18" t="n">
        <f aca="false">Persist_a*K379+Shock_sd*Draws!L358</f>
        <v>-43.7663616253852</v>
      </c>
      <c r="M379" s="18" t="n">
        <f aca="false">Persist_a*L379+Shock_sd*Draws!M358</f>
        <v>-15.9114906849411</v>
      </c>
      <c r="N379" s="18" t="n">
        <f aca="false">0-(Draws!N358+Draws!Z358)</f>
        <v>-114.151843649934</v>
      </c>
      <c r="O379" s="18" t="n">
        <f aca="false">N379-(Draws!O358+Draws!AA358)</f>
        <v>-114.151843649934</v>
      </c>
      <c r="P379" s="18" t="n">
        <f aca="false">O379-(Draws!P358+Draws!AB358)</f>
        <v>-114.151843649934</v>
      </c>
      <c r="Q379" s="18" t="n">
        <f aca="false">P379-(Draws!Q358+Draws!AC358)</f>
        <v>-114.151843649934</v>
      </c>
      <c r="R379" s="18" t="n">
        <f aca="false">Q379-(Draws!R358+Draws!AD358)</f>
        <v>-114.151843649934</v>
      </c>
      <c r="S379" s="18" t="n">
        <f aca="false">R379-(Draws!S358+Draws!AE358)</f>
        <v>-114.151843649934</v>
      </c>
      <c r="T379" s="18" t="n">
        <f aca="false">S379-(Draws!T358+Draws!AF358)</f>
        <v>-114.151843649934</v>
      </c>
      <c r="U379" s="18" t="n">
        <f aca="false">T379-(Draws!U358+Draws!AG358)</f>
        <v>-114.151843649934</v>
      </c>
      <c r="V379" s="18" t="n">
        <f aca="false">U379-(Draws!V358+Draws!AH358)</f>
        <v>-114.151843649934</v>
      </c>
      <c r="W379" s="18" t="n">
        <f aca="false">V379-(Draws!W358+Draws!AI358)</f>
        <v>-114.151843649934</v>
      </c>
      <c r="X379" s="18" t="n">
        <f aca="false">W379-(Draws!X358+Draws!AJ358)</f>
        <v>-114.151843649934</v>
      </c>
      <c r="Y379" s="18" t="n">
        <f aca="false">X379-(Draws!Y358+Draws!AK358)</f>
        <v>-114.151843649934</v>
      </c>
      <c r="Z379" s="18" t="n">
        <f aca="false">0-(MAX(Draws!N358-Line_cap,0)+MAX(Draws!Z358-Line_cap,0))</f>
        <v>-14.151843649934</v>
      </c>
      <c r="AA379" s="18" t="n">
        <f aca="false">Z379-(MAX(Draws!O358-Line_cap,0)+MAX(Draws!AA358-Line_cap,0))</f>
        <v>-14.151843649934</v>
      </c>
      <c r="AB379" s="18" t="n">
        <f aca="false">AA379-(MAX(Draws!P358-Line_cap,0)+MAX(Draws!AB358-Line_cap,0))</f>
        <v>-14.151843649934</v>
      </c>
      <c r="AC379" s="18" t="n">
        <f aca="false">AB379-(MAX(Draws!Q358-Line_cap,0)+MAX(Draws!AC358-Line_cap,0))</f>
        <v>-14.151843649934</v>
      </c>
      <c r="AD379" s="18" t="n">
        <f aca="false">AC379-(MAX(Draws!R358-Line_cap,0)+MAX(Draws!AD358-Line_cap,0))</f>
        <v>-14.151843649934</v>
      </c>
      <c r="AE379" s="18" t="n">
        <f aca="false">AD379-(MAX(Draws!S358-Line_cap,0)+MAX(Draws!AE358-Line_cap,0))</f>
        <v>-14.151843649934</v>
      </c>
      <c r="AF379" s="18" t="n">
        <f aca="false">AE379-(MAX(Draws!T358-Line_cap,0)+MAX(Draws!AF358-Line_cap,0))</f>
        <v>-14.151843649934</v>
      </c>
      <c r="AG379" s="18" t="n">
        <f aca="false">AF379-(MAX(Draws!U358-Line_cap,0)+MAX(Draws!AG358-Line_cap,0))</f>
        <v>-14.151843649934</v>
      </c>
      <c r="AH379" s="18" t="n">
        <f aca="false">AG379-(MAX(Draws!V358-Line_cap,0)+MAX(Draws!AH358-Line_cap,0))</f>
        <v>-14.151843649934</v>
      </c>
      <c r="AI379" s="18" t="n">
        <f aca="false">AH379-(MAX(Draws!W358-Line_cap,0)+MAX(Draws!AI358-Line_cap,0))</f>
        <v>-14.151843649934</v>
      </c>
      <c r="AJ379" s="18" t="n">
        <f aca="false">AI379-(MAX(Draws!X358-Line_cap,0)+MAX(Draws!AJ358-Line_cap,0))</f>
        <v>-14.151843649934</v>
      </c>
      <c r="AK379" s="18" t="n">
        <f aca="false">AJ379-(MAX(Draws!Y358-Line_cap,0)+MAX(Draws!AK358-Line_cap,0))</f>
        <v>-14.151843649934</v>
      </c>
      <c r="AL379" s="18" t="n">
        <f aca="false">SUMPRODUCT(MIN($B$22:$M$22+B379:M379+N379:Y379))</f>
        <v>344.009742289062</v>
      </c>
      <c r="AM379" s="18" t="n">
        <f aca="false">SUMPRODUCT(MIN($B$22:$M$22+B379:M379))</f>
        <v>458.161585938996</v>
      </c>
      <c r="AN379" s="18" t="n">
        <f aca="false">SUMPRODUCT(MIN($B$22:$M$22+N379:Y379))</f>
        <v>367.798538707852</v>
      </c>
      <c r="AO379" s="18" t="n">
        <f aca="false">SUMPRODUCT(MIN($B$22:$M$22+B379:M379+Z379:AK379))</f>
        <v>444.009742289062</v>
      </c>
      <c r="AP379" s="18" t="n">
        <f aca="false">SUMPRODUCT(MIN($B$23:$M$23+B379:M379+N379:Y379))</f>
        <v>390.882871102606</v>
      </c>
      <c r="AQ379" s="18" t="n">
        <f aca="false">SUMPRODUCT(MIN($B$23:$M$23+B379:M379+Z379:AK379))</f>
        <v>490.882871102606</v>
      </c>
      <c r="AR379" s="13" t="n">
        <f aca="false">IF(Y379&lt;0,1,0)</f>
        <v>1</v>
      </c>
    </row>
    <row r="380" customFormat="false" ht="15" hidden="false" customHeight="false" outlineLevel="0" collapsed="false">
      <c r="A380" s="13" t="n">
        <v>355</v>
      </c>
      <c r="B380" s="18" t="n">
        <f aca="false">Shock_sd*Draws!B359</f>
        <v>24.7209879197093</v>
      </c>
      <c r="C380" s="18" t="n">
        <f aca="false">Persist_a*B380+Shock_sd*Draws!C359</f>
        <v>40.4601859946984</v>
      </c>
      <c r="D380" s="18" t="n">
        <f aca="false">Persist_a*C380+Shock_sd*Draws!D359</f>
        <v>60.7156461504535</v>
      </c>
      <c r="E380" s="18" t="n">
        <f aca="false">Persist_a*D380+Shock_sd*Draws!E359</f>
        <v>79.7574577515324</v>
      </c>
      <c r="F380" s="18" t="n">
        <f aca="false">Persist_a*E380+Shock_sd*Draws!F359</f>
        <v>-21.7123517051916</v>
      </c>
      <c r="G380" s="18" t="n">
        <f aca="false">Persist_a*F380+Shock_sd*Draws!G359</f>
        <v>-100.33291010728</v>
      </c>
      <c r="H380" s="18" t="n">
        <f aca="false">Persist_a*G380+Shock_sd*Draws!H359</f>
        <v>-1.55532901806082</v>
      </c>
      <c r="I380" s="18" t="n">
        <f aca="false">Persist_a*H380+Shock_sd*Draws!I359</f>
        <v>3.57391633313271</v>
      </c>
      <c r="J380" s="18" t="n">
        <f aca="false">Persist_a*I380+Shock_sd*Draws!J359</f>
        <v>-21.7284714992538</v>
      </c>
      <c r="K380" s="18" t="n">
        <f aca="false">Persist_a*J380+Shock_sd*Draws!K359</f>
        <v>-20.6463278839252</v>
      </c>
      <c r="L380" s="18" t="n">
        <f aca="false">Persist_a*K380+Shock_sd*Draws!L359</f>
        <v>7.07156602866117</v>
      </c>
      <c r="M380" s="18" t="n">
        <f aca="false">Persist_a*L380+Shock_sd*Draws!M359</f>
        <v>90.4992552665343</v>
      </c>
      <c r="N380" s="18" t="n">
        <f aca="false">0-(Draws!N359+Draws!Z359)</f>
        <v>0</v>
      </c>
      <c r="O380" s="18" t="n">
        <f aca="false">N380-(Draws!O359+Draws!AA359)</f>
        <v>0</v>
      </c>
      <c r="P380" s="18" t="n">
        <f aca="false">O380-(Draws!P359+Draws!AB359)</f>
        <v>0</v>
      </c>
      <c r="Q380" s="18" t="n">
        <f aca="false">P380-(Draws!Q359+Draws!AC359)</f>
        <v>0</v>
      </c>
      <c r="R380" s="18" t="n">
        <f aca="false">Q380-(Draws!R359+Draws!AD359)</f>
        <v>0</v>
      </c>
      <c r="S380" s="18" t="n">
        <f aca="false">R380-(Draws!S359+Draws!AE359)</f>
        <v>0</v>
      </c>
      <c r="T380" s="18" t="n">
        <f aca="false">S380-(Draws!T359+Draws!AF359)</f>
        <v>0</v>
      </c>
      <c r="U380" s="18" t="n">
        <f aca="false">T380-(Draws!U359+Draws!AG359)</f>
        <v>0</v>
      </c>
      <c r="V380" s="18" t="n">
        <f aca="false">U380-(Draws!V359+Draws!AH359)</f>
        <v>0</v>
      </c>
      <c r="W380" s="18" t="n">
        <f aca="false">V380-(Draws!W359+Draws!AI359)</f>
        <v>0</v>
      </c>
      <c r="X380" s="18" t="n">
        <f aca="false">W380-(Draws!X359+Draws!AJ359)</f>
        <v>0</v>
      </c>
      <c r="Y380" s="18" t="n">
        <f aca="false">X380-(Draws!Y359+Draws!AK359)</f>
        <v>0</v>
      </c>
      <c r="Z380" s="18" t="n">
        <f aca="false">0-(MAX(Draws!N359-Line_cap,0)+MAX(Draws!Z359-Line_cap,0))</f>
        <v>0</v>
      </c>
      <c r="AA380" s="18" t="n">
        <f aca="false">Z380-(MAX(Draws!O359-Line_cap,0)+MAX(Draws!AA359-Line_cap,0))</f>
        <v>0</v>
      </c>
      <c r="AB380" s="18" t="n">
        <f aca="false">AA380-(MAX(Draws!P359-Line_cap,0)+MAX(Draws!AB359-Line_cap,0))</f>
        <v>0</v>
      </c>
      <c r="AC380" s="18" t="n">
        <f aca="false">AB380-(MAX(Draws!Q359-Line_cap,0)+MAX(Draws!AC359-Line_cap,0))</f>
        <v>0</v>
      </c>
      <c r="AD380" s="18" t="n">
        <f aca="false">AC380-(MAX(Draws!R359-Line_cap,0)+MAX(Draws!AD359-Line_cap,0))</f>
        <v>0</v>
      </c>
      <c r="AE380" s="18" t="n">
        <f aca="false">AD380-(MAX(Draws!S359-Line_cap,0)+MAX(Draws!AE359-Line_cap,0))</f>
        <v>0</v>
      </c>
      <c r="AF380" s="18" t="n">
        <f aca="false">AE380-(MAX(Draws!T359-Line_cap,0)+MAX(Draws!AF359-Line_cap,0))</f>
        <v>0</v>
      </c>
      <c r="AG380" s="18" t="n">
        <f aca="false">AF380-(MAX(Draws!U359-Line_cap,0)+MAX(Draws!AG359-Line_cap,0))</f>
        <v>0</v>
      </c>
      <c r="AH380" s="18" t="n">
        <f aca="false">AG380-(MAX(Draws!V359-Line_cap,0)+MAX(Draws!AH359-Line_cap,0))</f>
        <v>0</v>
      </c>
      <c r="AI380" s="18" t="n">
        <f aca="false">AH380-(MAX(Draws!W359-Line_cap,0)+MAX(Draws!AI359-Line_cap,0))</f>
        <v>0</v>
      </c>
      <c r="AJ380" s="18" t="n">
        <f aca="false">AI380-(MAX(Draws!X359-Line_cap,0)+MAX(Draws!AJ359-Line_cap,0))</f>
        <v>0</v>
      </c>
      <c r="AK380" s="18" t="n">
        <f aca="false">AJ380-(MAX(Draws!Y359-Line_cap,0)+MAX(Draws!AK359-Line_cap,0))</f>
        <v>0</v>
      </c>
      <c r="AL380" s="18" t="n">
        <f aca="false">SUMPRODUCT(MIN($B$22:$M$22+B380:M380+N380:Y380))</f>
        <v>382.875261531085</v>
      </c>
      <c r="AM380" s="18" t="n">
        <f aca="false">SUMPRODUCT(MIN($B$22:$M$22+B380:M380))</f>
        <v>382.875261531085</v>
      </c>
      <c r="AN380" s="18" t="n">
        <f aca="false">SUMPRODUCT(MIN($B$22:$M$22+N380:Y380))</f>
        <v>481.950382357786</v>
      </c>
      <c r="AO380" s="18" t="n">
        <f aca="false">SUMPRODUCT(MIN($B$22:$M$22+B380:M380+Z380:AK380))</f>
        <v>382.875261531085</v>
      </c>
      <c r="AP380" s="18" t="n">
        <f aca="false">SUMPRODUCT(MIN($B$23:$M$23+B380:M380+N380:Y380))</f>
        <v>430.641007031869</v>
      </c>
      <c r="AQ380" s="18" t="n">
        <f aca="false">SUMPRODUCT(MIN($B$23:$M$23+B380:M380+Z380:AK380))</f>
        <v>430.641007031869</v>
      </c>
      <c r="AR380" s="13" t="n">
        <f aca="false">IF(Y380&lt;0,1,0)</f>
        <v>0</v>
      </c>
    </row>
    <row r="381" customFormat="false" ht="15" hidden="false" customHeight="false" outlineLevel="0" collapsed="false">
      <c r="A381" s="13" t="n">
        <v>356</v>
      </c>
      <c r="B381" s="18" t="n">
        <f aca="false">Shock_sd*Draws!B360</f>
        <v>0.520304695471826</v>
      </c>
      <c r="C381" s="18" t="n">
        <f aca="false">Persist_a*B381+Shock_sd*Draws!C360</f>
        <v>3.57534130238549</v>
      </c>
      <c r="D381" s="18" t="n">
        <f aca="false">Persist_a*C381+Shock_sd*Draws!D360</f>
        <v>-37.2323310551653</v>
      </c>
      <c r="E381" s="18" t="n">
        <f aca="false">Persist_a*D381+Shock_sd*Draws!E360</f>
        <v>32.8905360265462</v>
      </c>
      <c r="F381" s="18" t="n">
        <f aca="false">Persist_a*E381+Shock_sd*Draws!F360</f>
        <v>-37.7307717399542</v>
      </c>
      <c r="G381" s="18" t="n">
        <f aca="false">Persist_a*F381+Shock_sd*Draws!G360</f>
        <v>-30.5529410954391</v>
      </c>
      <c r="H381" s="18" t="n">
        <f aca="false">Persist_a*G381+Shock_sd*Draws!H360</f>
        <v>-5.43580921647626</v>
      </c>
      <c r="I381" s="18" t="n">
        <f aca="false">Persist_a*H381+Shock_sd*Draws!I360</f>
        <v>-46.9702597923242</v>
      </c>
      <c r="J381" s="18" t="n">
        <f aca="false">Persist_a*I381+Shock_sd*Draws!J360</f>
        <v>-53.0659194078353</v>
      </c>
      <c r="K381" s="18" t="n">
        <f aca="false">Persist_a*J381+Shock_sd*Draws!K360</f>
        <v>22.3753783754002</v>
      </c>
      <c r="L381" s="18" t="n">
        <f aca="false">Persist_a*K381+Shock_sd*Draws!L360</f>
        <v>-15.6163264476935</v>
      </c>
      <c r="M381" s="18" t="n">
        <f aca="false">Persist_a*L381+Shock_sd*Draws!M360</f>
        <v>31.6876479256214</v>
      </c>
      <c r="N381" s="18" t="n">
        <f aca="false">0-(Draws!N360+Draws!Z360)</f>
        <v>0</v>
      </c>
      <c r="O381" s="18" t="n">
        <f aca="false">N381-(Draws!O360+Draws!AA360)</f>
        <v>0</v>
      </c>
      <c r="P381" s="18" t="n">
        <f aca="false">O381-(Draws!P360+Draws!AB360)</f>
        <v>0</v>
      </c>
      <c r="Q381" s="18" t="n">
        <f aca="false">P381-(Draws!Q360+Draws!AC360)</f>
        <v>0</v>
      </c>
      <c r="R381" s="18" t="n">
        <f aca="false">Q381-(Draws!R360+Draws!AD360)</f>
        <v>0</v>
      </c>
      <c r="S381" s="18" t="n">
        <f aca="false">R381-(Draws!S360+Draws!AE360)</f>
        <v>0</v>
      </c>
      <c r="T381" s="18" t="n">
        <f aca="false">S381-(Draws!T360+Draws!AF360)</f>
        <v>0</v>
      </c>
      <c r="U381" s="18" t="n">
        <f aca="false">T381-(Draws!U360+Draws!AG360)</f>
        <v>0</v>
      </c>
      <c r="V381" s="18" t="n">
        <f aca="false">U381-(Draws!V360+Draws!AH360)</f>
        <v>0</v>
      </c>
      <c r="W381" s="18" t="n">
        <f aca="false">V381-(Draws!W360+Draws!AI360)</f>
        <v>0</v>
      </c>
      <c r="X381" s="18" t="n">
        <f aca="false">W381-(Draws!X360+Draws!AJ360)</f>
        <v>0</v>
      </c>
      <c r="Y381" s="18" t="n">
        <f aca="false">X381-(Draws!Y360+Draws!AK360)</f>
        <v>0</v>
      </c>
      <c r="Z381" s="18" t="n">
        <f aca="false">0-(MAX(Draws!N360-Line_cap,0)+MAX(Draws!Z360-Line_cap,0))</f>
        <v>0</v>
      </c>
      <c r="AA381" s="18" t="n">
        <f aca="false">Z381-(MAX(Draws!O360-Line_cap,0)+MAX(Draws!AA360-Line_cap,0))</f>
        <v>0</v>
      </c>
      <c r="AB381" s="18" t="n">
        <f aca="false">AA381-(MAX(Draws!P360-Line_cap,0)+MAX(Draws!AB360-Line_cap,0))</f>
        <v>0</v>
      </c>
      <c r="AC381" s="18" t="n">
        <f aca="false">AB381-(MAX(Draws!Q360-Line_cap,0)+MAX(Draws!AC360-Line_cap,0))</f>
        <v>0</v>
      </c>
      <c r="AD381" s="18" t="n">
        <f aca="false">AC381-(MAX(Draws!R360-Line_cap,0)+MAX(Draws!AD360-Line_cap,0))</f>
        <v>0</v>
      </c>
      <c r="AE381" s="18" t="n">
        <f aca="false">AD381-(MAX(Draws!S360-Line_cap,0)+MAX(Draws!AE360-Line_cap,0))</f>
        <v>0</v>
      </c>
      <c r="AF381" s="18" t="n">
        <f aca="false">AE381-(MAX(Draws!T360-Line_cap,0)+MAX(Draws!AF360-Line_cap,0))</f>
        <v>0</v>
      </c>
      <c r="AG381" s="18" t="n">
        <f aca="false">AF381-(MAX(Draws!U360-Line_cap,0)+MAX(Draws!AG360-Line_cap,0))</f>
        <v>0</v>
      </c>
      <c r="AH381" s="18" t="n">
        <f aca="false">AG381-(MAX(Draws!V360-Line_cap,0)+MAX(Draws!AH360-Line_cap,0))</f>
        <v>0</v>
      </c>
      <c r="AI381" s="18" t="n">
        <f aca="false">AH381-(MAX(Draws!W360-Line_cap,0)+MAX(Draws!AI360-Line_cap,0))</f>
        <v>0</v>
      </c>
      <c r="AJ381" s="18" t="n">
        <f aca="false">AI381-(MAX(Draws!X360-Line_cap,0)+MAX(Draws!AJ360-Line_cap,0))</f>
        <v>0</v>
      </c>
      <c r="AK381" s="18" t="n">
        <f aca="false">AJ381-(MAX(Draws!Y360-Line_cap,0)+MAX(Draws!AK360-Line_cap,0))</f>
        <v>0</v>
      </c>
      <c r="AL381" s="18" t="n">
        <f aca="false">SUMPRODUCT(MIN($B$22:$M$22+B381:M381+N381:Y381))</f>
        <v>435.131862009561</v>
      </c>
      <c r="AM381" s="18" t="n">
        <f aca="false">SUMPRODUCT(MIN($B$22:$M$22+B381:M381))</f>
        <v>435.131862009561</v>
      </c>
      <c r="AN381" s="18" t="n">
        <f aca="false">SUMPRODUCT(MIN($B$22:$M$22+N381:Y381))</f>
        <v>481.950382357786</v>
      </c>
      <c r="AO381" s="18" t="n">
        <f aca="false">SUMPRODUCT(MIN($B$22:$M$22+B381:M381+Z381:AK381))</f>
        <v>435.131862009561</v>
      </c>
      <c r="AP381" s="18" t="n">
        <f aca="false">SUMPRODUCT(MIN($B$23:$M$23+B381:M381+N381:Y381))</f>
        <v>484.375189173782</v>
      </c>
      <c r="AQ381" s="18" t="n">
        <f aca="false">SUMPRODUCT(MIN($B$23:$M$23+B381:M381+Z381:AK381))</f>
        <v>484.375189173782</v>
      </c>
      <c r="AR381" s="13" t="n">
        <f aca="false">IF(Y381&lt;0,1,0)</f>
        <v>0</v>
      </c>
    </row>
    <row r="382" customFormat="false" ht="15" hidden="false" customHeight="false" outlineLevel="0" collapsed="false">
      <c r="A382" s="13" t="n">
        <v>357</v>
      </c>
      <c r="B382" s="18" t="n">
        <f aca="false">Shock_sd*Draws!B361</f>
        <v>10.2155680926667</v>
      </c>
      <c r="C382" s="18" t="n">
        <f aca="false">Persist_a*B382+Shock_sd*Draws!C361</f>
        <v>-118.22460505928</v>
      </c>
      <c r="D382" s="18" t="n">
        <f aca="false">Persist_a*C382+Shock_sd*Draws!D361</f>
        <v>-48.280999053322</v>
      </c>
      <c r="E382" s="18" t="n">
        <f aca="false">Persist_a*D382+Shock_sd*Draws!E361</f>
        <v>-23.383411243056</v>
      </c>
      <c r="F382" s="18" t="n">
        <f aca="false">Persist_a*E382+Shock_sd*Draws!F361</f>
        <v>-41.7587761566677</v>
      </c>
      <c r="G382" s="18" t="n">
        <f aca="false">Persist_a*F382+Shock_sd*Draws!G361</f>
        <v>9.45483287466321</v>
      </c>
      <c r="H382" s="18" t="n">
        <f aca="false">Persist_a*G382+Shock_sd*Draws!H361</f>
        <v>13.7363963663557</v>
      </c>
      <c r="I382" s="18" t="n">
        <f aca="false">Persist_a*H382+Shock_sd*Draws!I361</f>
        <v>-49.4913843161186</v>
      </c>
      <c r="J382" s="18" t="n">
        <f aca="false">Persist_a*I382+Shock_sd*Draws!J361</f>
        <v>74.4992233877721</v>
      </c>
      <c r="K382" s="18" t="n">
        <f aca="false">Persist_a*J382+Shock_sd*Draws!K361</f>
        <v>76.5013222180447</v>
      </c>
      <c r="L382" s="18" t="n">
        <f aca="false">Persist_a*K382+Shock_sd*Draws!L361</f>
        <v>100.257409380336</v>
      </c>
      <c r="M382" s="18" t="n">
        <f aca="false">Persist_a*L382+Shock_sd*Draws!M361</f>
        <v>-43.0696626846174</v>
      </c>
      <c r="N382" s="18" t="n">
        <f aca="false">0-(Draws!N361+Draws!Z361)</f>
        <v>0</v>
      </c>
      <c r="O382" s="18" t="n">
        <f aca="false">N382-(Draws!O361+Draws!AA361)</f>
        <v>0</v>
      </c>
      <c r="P382" s="18" t="n">
        <f aca="false">O382-(Draws!P361+Draws!AB361)</f>
        <v>0</v>
      </c>
      <c r="Q382" s="18" t="n">
        <f aca="false">P382-(Draws!Q361+Draws!AC361)</f>
        <v>0</v>
      </c>
      <c r="R382" s="18" t="n">
        <f aca="false">Q382-(Draws!R361+Draws!AD361)</f>
        <v>0</v>
      </c>
      <c r="S382" s="18" t="n">
        <f aca="false">R382-(Draws!S361+Draws!AE361)</f>
        <v>0</v>
      </c>
      <c r="T382" s="18" t="n">
        <f aca="false">S382-(Draws!T361+Draws!AF361)</f>
        <v>0</v>
      </c>
      <c r="U382" s="18" t="n">
        <f aca="false">T382-(Draws!U361+Draws!AG361)</f>
        <v>0</v>
      </c>
      <c r="V382" s="18" t="n">
        <f aca="false">U382-(Draws!V361+Draws!AH361)</f>
        <v>0</v>
      </c>
      <c r="W382" s="18" t="n">
        <f aca="false">V382-(Draws!W361+Draws!AI361)</f>
        <v>0</v>
      </c>
      <c r="X382" s="18" t="n">
        <f aca="false">W382-(Draws!X361+Draws!AJ361)</f>
        <v>0</v>
      </c>
      <c r="Y382" s="18" t="n">
        <f aca="false">X382-(Draws!Y361+Draws!AK361)</f>
        <v>0</v>
      </c>
      <c r="Z382" s="18" t="n">
        <f aca="false">0-(MAX(Draws!N361-Line_cap,0)+MAX(Draws!Z361-Line_cap,0))</f>
        <v>0</v>
      </c>
      <c r="AA382" s="18" t="n">
        <f aca="false">Z382-(MAX(Draws!O361-Line_cap,0)+MAX(Draws!AA361-Line_cap,0))</f>
        <v>0</v>
      </c>
      <c r="AB382" s="18" t="n">
        <f aca="false">AA382-(MAX(Draws!P361-Line_cap,0)+MAX(Draws!AB361-Line_cap,0))</f>
        <v>0</v>
      </c>
      <c r="AC382" s="18" t="n">
        <f aca="false">AB382-(MAX(Draws!Q361-Line_cap,0)+MAX(Draws!AC361-Line_cap,0))</f>
        <v>0</v>
      </c>
      <c r="AD382" s="18" t="n">
        <f aca="false">AC382-(MAX(Draws!R361-Line_cap,0)+MAX(Draws!AD361-Line_cap,0))</f>
        <v>0</v>
      </c>
      <c r="AE382" s="18" t="n">
        <f aca="false">AD382-(MAX(Draws!S361-Line_cap,0)+MAX(Draws!AE361-Line_cap,0))</f>
        <v>0</v>
      </c>
      <c r="AF382" s="18" t="n">
        <f aca="false">AE382-(MAX(Draws!T361-Line_cap,0)+MAX(Draws!AF361-Line_cap,0))</f>
        <v>0</v>
      </c>
      <c r="AG382" s="18" t="n">
        <f aca="false">AF382-(MAX(Draws!U361-Line_cap,0)+MAX(Draws!AG361-Line_cap,0))</f>
        <v>0</v>
      </c>
      <c r="AH382" s="18" t="n">
        <f aca="false">AG382-(MAX(Draws!V361-Line_cap,0)+MAX(Draws!AH361-Line_cap,0))</f>
        <v>0</v>
      </c>
      <c r="AI382" s="18" t="n">
        <f aca="false">AH382-(MAX(Draws!W361-Line_cap,0)+MAX(Draws!AI361-Line_cap,0))</f>
        <v>0</v>
      </c>
      <c r="AJ382" s="18" t="n">
        <f aca="false">AI382-(MAX(Draws!X361-Line_cap,0)+MAX(Draws!AJ361-Line_cap,0))</f>
        <v>0</v>
      </c>
      <c r="AK382" s="18" t="n">
        <f aca="false">AJ382-(MAX(Draws!Y361-Line_cap,0)+MAX(Draws!AK361-Line_cap,0))</f>
        <v>0</v>
      </c>
      <c r="AL382" s="18" t="n">
        <f aca="false">SUMPRODUCT(MIN($B$22:$M$22+B382:M382+N382:Y382))</f>
        <v>421.841991874501</v>
      </c>
      <c r="AM382" s="18" t="n">
        <f aca="false">SUMPRODUCT(MIN($B$22:$M$22+B382:M382))</f>
        <v>421.841991874501</v>
      </c>
      <c r="AN382" s="18" t="n">
        <f aca="false">SUMPRODUCT(MIN($B$22:$M$22+N382:Y382))</f>
        <v>481.950382357786</v>
      </c>
      <c r="AO382" s="18" t="n">
        <f aca="false">SUMPRODUCT(MIN($B$22:$M$22+B382:M382+Z382:AK382))</f>
        <v>421.841991874501</v>
      </c>
      <c r="AP382" s="18" t="n">
        <f aca="false">SUMPRODUCT(MIN($B$23:$M$23+B382:M382+N382:Y382))</f>
        <v>448.092792080498</v>
      </c>
      <c r="AQ382" s="18" t="n">
        <f aca="false">SUMPRODUCT(MIN($B$23:$M$23+B382:M382+Z382:AK382))</f>
        <v>448.092792080498</v>
      </c>
      <c r="AR382" s="13" t="n">
        <f aca="false">IF(Y382&lt;0,1,0)</f>
        <v>0</v>
      </c>
    </row>
    <row r="383" customFormat="false" ht="15" hidden="false" customHeight="false" outlineLevel="0" collapsed="false">
      <c r="A383" s="13" t="n">
        <v>358</v>
      </c>
      <c r="B383" s="18" t="n">
        <f aca="false">Shock_sd*Draws!B362</f>
        <v>-80.567507736654</v>
      </c>
      <c r="C383" s="18" t="n">
        <f aca="false">Persist_a*B383+Shock_sd*Draws!C362</f>
        <v>21.0740126481031</v>
      </c>
      <c r="D383" s="18" t="n">
        <f aca="false">Persist_a*C383+Shock_sd*Draws!D362</f>
        <v>136.370721604151</v>
      </c>
      <c r="E383" s="18" t="n">
        <f aca="false">Persist_a*D383+Shock_sd*Draws!E362</f>
        <v>144.349975041384</v>
      </c>
      <c r="F383" s="18" t="n">
        <f aca="false">Persist_a*E383+Shock_sd*Draws!F362</f>
        <v>108.220764510756</v>
      </c>
      <c r="G383" s="18" t="n">
        <f aca="false">Persist_a*F383+Shock_sd*Draws!G362</f>
        <v>87.5298297774713</v>
      </c>
      <c r="H383" s="18" t="n">
        <f aca="false">Persist_a*G383+Shock_sd*Draws!H362</f>
        <v>31.2403657464354</v>
      </c>
      <c r="I383" s="18" t="n">
        <f aca="false">Persist_a*H383+Shock_sd*Draws!I362</f>
        <v>-6.57877629172803</v>
      </c>
      <c r="J383" s="18" t="n">
        <f aca="false">Persist_a*I383+Shock_sd*Draws!J362</f>
        <v>-71.6347145739715</v>
      </c>
      <c r="K383" s="18" t="n">
        <f aca="false">Persist_a*J383+Shock_sd*Draws!K362</f>
        <v>42.6993546332419</v>
      </c>
      <c r="L383" s="18" t="n">
        <f aca="false">Persist_a*K383+Shock_sd*Draws!L362</f>
        <v>77.876880546737</v>
      </c>
      <c r="M383" s="18" t="n">
        <f aca="false">Persist_a*L383+Shock_sd*Draws!M362</f>
        <v>5.150690663072</v>
      </c>
      <c r="N383" s="18" t="n">
        <f aca="false">0-(Draws!N362+Draws!Z362)</f>
        <v>0</v>
      </c>
      <c r="O383" s="18" t="n">
        <f aca="false">N383-(Draws!O362+Draws!AA362)</f>
        <v>0</v>
      </c>
      <c r="P383" s="18" t="n">
        <f aca="false">O383-(Draws!P362+Draws!AB362)</f>
        <v>0</v>
      </c>
      <c r="Q383" s="18" t="n">
        <f aca="false">P383-(Draws!Q362+Draws!AC362)</f>
        <v>0</v>
      </c>
      <c r="R383" s="18" t="n">
        <f aca="false">Q383-(Draws!R362+Draws!AD362)</f>
        <v>0</v>
      </c>
      <c r="S383" s="18" t="n">
        <f aca="false">R383-(Draws!S362+Draws!AE362)</f>
        <v>0</v>
      </c>
      <c r="T383" s="18" t="n">
        <f aca="false">S383-(Draws!T362+Draws!AF362)</f>
        <v>0</v>
      </c>
      <c r="U383" s="18" t="n">
        <f aca="false">T383-(Draws!U362+Draws!AG362)</f>
        <v>0</v>
      </c>
      <c r="V383" s="18" t="n">
        <f aca="false">U383-(Draws!V362+Draws!AH362)</f>
        <v>0</v>
      </c>
      <c r="W383" s="18" t="n">
        <f aca="false">V383-(Draws!W362+Draws!AI362)</f>
        <v>0</v>
      </c>
      <c r="X383" s="18" t="n">
        <f aca="false">W383-(Draws!X362+Draws!AJ362)</f>
        <v>0</v>
      </c>
      <c r="Y383" s="18" t="n">
        <f aca="false">X383-(Draws!Y362+Draws!AK362)</f>
        <v>0</v>
      </c>
      <c r="Z383" s="18" t="n">
        <f aca="false">0-(MAX(Draws!N362-Line_cap,0)+MAX(Draws!Z362-Line_cap,0))</f>
        <v>0</v>
      </c>
      <c r="AA383" s="18" t="n">
        <f aca="false">Z383-(MAX(Draws!O362-Line_cap,0)+MAX(Draws!AA362-Line_cap,0))</f>
        <v>0</v>
      </c>
      <c r="AB383" s="18" t="n">
        <f aca="false">AA383-(MAX(Draws!P362-Line_cap,0)+MAX(Draws!AB362-Line_cap,0))</f>
        <v>0</v>
      </c>
      <c r="AC383" s="18" t="n">
        <f aca="false">AB383-(MAX(Draws!Q362-Line_cap,0)+MAX(Draws!AC362-Line_cap,0))</f>
        <v>0</v>
      </c>
      <c r="AD383" s="18" t="n">
        <f aca="false">AC383-(MAX(Draws!R362-Line_cap,0)+MAX(Draws!AD362-Line_cap,0))</f>
        <v>0</v>
      </c>
      <c r="AE383" s="18" t="n">
        <f aca="false">AD383-(MAX(Draws!S362-Line_cap,0)+MAX(Draws!AE362-Line_cap,0))</f>
        <v>0</v>
      </c>
      <c r="AF383" s="18" t="n">
        <f aca="false">AE383-(MAX(Draws!T362-Line_cap,0)+MAX(Draws!AF362-Line_cap,0))</f>
        <v>0</v>
      </c>
      <c r="AG383" s="18" t="n">
        <f aca="false">AF383-(MAX(Draws!U362-Line_cap,0)+MAX(Draws!AG362-Line_cap,0))</f>
        <v>0</v>
      </c>
      <c r="AH383" s="18" t="n">
        <f aca="false">AG383-(MAX(Draws!V362-Line_cap,0)+MAX(Draws!AH362-Line_cap,0))</f>
        <v>0</v>
      </c>
      <c r="AI383" s="18" t="n">
        <f aca="false">AH383-(MAX(Draws!W362-Line_cap,0)+MAX(Draws!AI362-Line_cap,0))</f>
        <v>0</v>
      </c>
      <c r="AJ383" s="18" t="n">
        <f aca="false">AI383-(MAX(Draws!X362-Line_cap,0)+MAX(Draws!AJ362-Line_cap,0))</f>
        <v>0</v>
      </c>
      <c r="AK383" s="18" t="n">
        <f aca="false">AJ383-(MAX(Draws!Y362-Line_cap,0)+MAX(Draws!AK362-Line_cap,0))</f>
        <v>0</v>
      </c>
      <c r="AL383" s="18" t="n">
        <f aca="false">SUMPRODUCT(MIN($B$22:$M$22+B383:M383+N383:Y383))</f>
        <v>416.563066843425</v>
      </c>
      <c r="AM383" s="18" t="n">
        <f aca="false">SUMPRODUCT(MIN($B$22:$M$22+B383:M383))</f>
        <v>416.563066843425</v>
      </c>
      <c r="AN383" s="18" t="n">
        <f aca="false">SUMPRODUCT(MIN($B$22:$M$22+N383:Y383))</f>
        <v>481.950382357786</v>
      </c>
      <c r="AO383" s="18" t="n">
        <f aca="false">SUMPRODUCT(MIN($B$22:$M$22+B383:M383+Z383:AK383))</f>
        <v>416.563066843425</v>
      </c>
      <c r="AP383" s="18" t="n">
        <f aca="false">SUMPRODUCT(MIN($B$23:$M$23+B383:M383+N383:Y383))</f>
        <v>465.806394007645</v>
      </c>
      <c r="AQ383" s="18" t="n">
        <f aca="false">SUMPRODUCT(MIN($B$23:$M$23+B383:M383+Z383:AK383))</f>
        <v>465.806394007645</v>
      </c>
      <c r="AR383" s="13" t="n">
        <f aca="false">IF(Y383&lt;0,1,0)</f>
        <v>0</v>
      </c>
    </row>
    <row r="384" customFormat="false" ht="15" hidden="false" customHeight="false" outlineLevel="0" collapsed="false">
      <c r="A384" s="13" t="n">
        <v>359</v>
      </c>
      <c r="B384" s="18" t="n">
        <f aca="false">Shock_sd*Draws!B363</f>
        <v>-80.3794646210629</v>
      </c>
      <c r="C384" s="18" t="n">
        <f aca="false">Persist_a*B384+Shock_sd*Draws!C363</f>
        <v>31.9278729577005</v>
      </c>
      <c r="D384" s="18" t="n">
        <f aca="false">Persist_a*C384+Shock_sd*Draws!D363</f>
        <v>-23.8251380651282</v>
      </c>
      <c r="E384" s="18" t="n">
        <f aca="false">Persist_a*D384+Shock_sd*Draws!E363</f>
        <v>-74.5596217111448</v>
      </c>
      <c r="F384" s="18" t="n">
        <f aca="false">Persist_a*E384+Shock_sd*Draws!F363</f>
        <v>-72.2838055737659</v>
      </c>
      <c r="G384" s="18" t="n">
        <f aca="false">Persist_a*F384+Shock_sd*Draws!G363</f>
        <v>-22.1758238591639</v>
      </c>
      <c r="H384" s="18" t="n">
        <f aca="false">Persist_a*G384+Shock_sd*Draws!H363</f>
        <v>-2.26000018044245</v>
      </c>
      <c r="I384" s="18" t="n">
        <f aca="false">Persist_a*H384+Shock_sd*Draws!I363</f>
        <v>-3.81736481723831</v>
      </c>
      <c r="J384" s="18" t="n">
        <f aca="false">Persist_a*I384+Shock_sd*Draws!J363</f>
        <v>-24.4399556313989</v>
      </c>
      <c r="K384" s="18" t="n">
        <f aca="false">Persist_a*J384+Shock_sd*Draws!K363</f>
        <v>-57.1769426701412</v>
      </c>
      <c r="L384" s="18" t="n">
        <f aca="false">Persist_a*K384+Shock_sd*Draws!L363</f>
        <v>14.0742014461299</v>
      </c>
      <c r="M384" s="18" t="n">
        <f aca="false">Persist_a*L384+Shock_sd*Draws!M363</f>
        <v>-22.5855776269587</v>
      </c>
      <c r="N384" s="18" t="n">
        <f aca="false">0-(Draws!N363+Draws!Z363)</f>
        <v>0</v>
      </c>
      <c r="O384" s="18" t="n">
        <f aca="false">N384-(Draws!O363+Draws!AA363)</f>
        <v>0</v>
      </c>
      <c r="P384" s="18" t="n">
        <f aca="false">O384-(Draws!P363+Draws!AB363)</f>
        <v>0</v>
      </c>
      <c r="Q384" s="18" t="n">
        <f aca="false">P384-(Draws!Q363+Draws!AC363)</f>
        <v>0</v>
      </c>
      <c r="R384" s="18" t="n">
        <f aca="false">Q384-(Draws!R363+Draws!AD363)</f>
        <v>0</v>
      </c>
      <c r="S384" s="18" t="n">
        <f aca="false">R384-(Draws!S363+Draws!AE363)</f>
        <v>0</v>
      </c>
      <c r="T384" s="18" t="n">
        <f aca="false">S384-(Draws!T363+Draws!AF363)</f>
        <v>0</v>
      </c>
      <c r="U384" s="18" t="n">
        <f aca="false">T384-(Draws!U363+Draws!AG363)</f>
        <v>0</v>
      </c>
      <c r="V384" s="18" t="n">
        <f aca="false">U384-(Draws!V363+Draws!AH363)</f>
        <v>0</v>
      </c>
      <c r="W384" s="18" t="n">
        <f aca="false">V384-(Draws!W363+Draws!AI363)</f>
        <v>0</v>
      </c>
      <c r="X384" s="18" t="n">
        <f aca="false">W384-(Draws!X363+Draws!AJ363)</f>
        <v>0</v>
      </c>
      <c r="Y384" s="18" t="n">
        <f aca="false">X384-(Draws!Y363+Draws!AK363)</f>
        <v>0</v>
      </c>
      <c r="Z384" s="18" t="n">
        <f aca="false">0-(MAX(Draws!N363-Line_cap,0)+MAX(Draws!Z363-Line_cap,0))</f>
        <v>0</v>
      </c>
      <c r="AA384" s="18" t="n">
        <f aca="false">Z384-(MAX(Draws!O363-Line_cap,0)+MAX(Draws!AA363-Line_cap,0))</f>
        <v>0</v>
      </c>
      <c r="AB384" s="18" t="n">
        <f aca="false">AA384-(MAX(Draws!P363-Line_cap,0)+MAX(Draws!AB363-Line_cap,0))</f>
        <v>0</v>
      </c>
      <c r="AC384" s="18" t="n">
        <f aca="false">AB384-(MAX(Draws!Q363-Line_cap,0)+MAX(Draws!AC363-Line_cap,0))</f>
        <v>0</v>
      </c>
      <c r="AD384" s="18" t="n">
        <f aca="false">AC384-(MAX(Draws!R363-Line_cap,0)+MAX(Draws!AD363-Line_cap,0))</f>
        <v>0</v>
      </c>
      <c r="AE384" s="18" t="n">
        <f aca="false">AD384-(MAX(Draws!S363-Line_cap,0)+MAX(Draws!AE363-Line_cap,0))</f>
        <v>0</v>
      </c>
      <c r="AF384" s="18" t="n">
        <f aca="false">AE384-(MAX(Draws!T363-Line_cap,0)+MAX(Draws!AF363-Line_cap,0))</f>
        <v>0</v>
      </c>
      <c r="AG384" s="18" t="n">
        <f aca="false">AF384-(MAX(Draws!U363-Line_cap,0)+MAX(Draws!AG363-Line_cap,0))</f>
        <v>0</v>
      </c>
      <c r="AH384" s="18" t="n">
        <f aca="false">AG384-(MAX(Draws!V363-Line_cap,0)+MAX(Draws!AH363-Line_cap,0))</f>
        <v>0</v>
      </c>
      <c r="AI384" s="18" t="n">
        <f aca="false">AH384-(MAX(Draws!W363-Line_cap,0)+MAX(Draws!AI363-Line_cap,0))</f>
        <v>0</v>
      </c>
      <c r="AJ384" s="18" t="n">
        <f aca="false">AI384-(MAX(Draws!X363-Line_cap,0)+MAX(Draws!AJ363-Line_cap,0))</f>
        <v>0</v>
      </c>
      <c r="AK384" s="18" t="n">
        <f aca="false">AJ384-(MAX(Draws!Y363-Line_cap,0)+MAX(Draws!AK363-Line_cap,0))</f>
        <v>0</v>
      </c>
      <c r="AL384" s="18" t="n">
        <f aca="false">SUMPRODUCT(MIN($B$22:$M$22+B384:M384+N384:Y384))</f>
        <v>416.213375573924</v>
      </c>
      <c r="AM384" s="18" t="n">
        <f aca="false">SUMPRODUCT(MIN($B$22:$M$22+B384:M384))</f>
        <v>416.213375573924</v>
      </c>
      <c r="AN384" s="18" t="n">
        <f aca="false">SUMPRODUCT(MIN($B$22:$M$22+N384:Y384))</f>
        <v>481.950382357786</v>
      </c>
      <c r="AO384" s="18" t="n">
        <f aca="false">SUMPRODUCT(MIN($B$22:$M$22+B384:M384+Z384:AK384))</f>
        <v>416.213375573924</v>
      </c>
      <c r="AP384" s="18" t="n">
        <f aca="false">SUMPRODUCT(MIN($B$23:$M$23+B384:M384+N384:Y384))</f>
        <v>461.318109427088</v>
      </c>
      <c r="AQ384" s="18" t="n">
        <f aca="false">SUMPRODUCT(MIN($B$23:$M$23+B384:M384+Z384:AK384))</f>
        <v>461.318109427088</v>
      </c>
      <c r="AR384" s="13" t="n">
        <f aca="false">IF(Y384&lt;0,1,0)</f>
        <v>0</v>
      </c>
    </row>
    <row r="385" customFormat="false" ht="15" hidden="false" customHeight="false" outlineLevel="0" collapsed="false">
      <c r="A385" s="13" t="n">
        <v>360</v>
      </c>
      <c r="B385" s="18" t="n">
        <f aca="false">Shock_sd*Draws!B364</f>
        <v>87.0543356230708</v>
      </c>
      <c r="C385" s="18" t="n">
        <f aca="false">Persist_a*B385+Shock_sd*Draws!C364</f>
        <v>8.88984490476196</v>
      </c>
      <c r="D385" s="18" t="n">
        <f aca="false">Persist_a*C385+Shock_sd*Draws!D364</f>
        <v>-1.25311613433129</v>
      </c>
      <c r="E385" s="18" t="n">
        <f aca="false">Persist_a*D385+Shock_sd*Draws!E364</f>
        <v>-18.7346951927171</v>
      </c>
      <c r="F385" s="18" t="n">
        <f aca="false">Persist_a*E385+Shock_sd*Draws!F364</f>
        <v>-2.94988983417164</v>
      </c>
      <c r="G385" s="18" t="n">
        <f aca="false">Persist_a*F385+Shock_sd*Draws!G364</f>
        <v>-49.4183173675988</v>
      </c>
      <c r="H385" s="18" t="n">
        <f aca="false">Persist_a*G385+Shock_sd*Draws!H364</f>
        <v>-3.86444321742284</v>
      </c>
      <c r="I385" s="18" t="n">
        <f aca="false">Persist_a*H385+Shock_sd*Draws!I364</f>
        <v>-10.344988434357</v>
      </c>
      <c r="J385" s="18" t="n">
        <f aca="false">Persist_a*I385+Shock_sd*Draws!J364</f>
        <v>100.57167334952</v>
      </c>
      <c r="K385" s="18" t="n">
        <f aca="false">Persist_a*J385+Shock_sd*Draws!K364</f>
        <v>121.989151452095</v>
      </c>
      <c r="L385" s="18" t="n">
        <f aca="false">Persist_a*K385+Shock_sd*Draws!L364</f>
        <v>147.551110796495</v>
      </c>
      <c r="M385" s="18" t="n">
        <f aca="false">Persist_a*L385+Shock_sd*Draws!M364</f>
        <v>102.939276360928</v>
      </c>
      <c r="N385" s="18" t="n">
        <f aca="false">0-(Draws!N364+Draws!Z364)</f>
        <v>0</v>
      </c>
      <c r="O385" s="18" t="n">
        <f aca="false">N385-(Draws!O364+Draws!AA364)</f>
        <v>0</v>
      </c>
      <c r="P385" s="18" t="n">
        <f aca="false">O385-(Draws!P364+Draws!AB364)</f>
        <v>0</v>
      </c>
      <c r="Q385" s="18" t="n">
        <f aca="false">P385-(Draws!Q364+Draws!AC364)</f>
        <v>0</v>
      </c>
      <c r="R385" s="18" t="n">
        <f aca="false">Q385-(Draws!R364+Draws!AD364)</f>
        <v>0</v>
      </c>
      <c r="S385" s="18" t="n">
        <f aca="false">R385-(Draws!S364+Draws!AE364)</f>
        <v>0</v>
      </c>
      <c r="T385" s="18" t="n">
        <f aca="false">S385-(Draws!T364+Draws!AF364)</f>
        <v>0</v>
      </c>
      <c r="U385" s="18" t="n">
        <f aca="false">T385-(Draws!U364+Draws!AG364)</f>
        <v>0</v>
      </c>
      <c r="V385" s="18" t="n">
        <f aca="false">U385-(Draws!V364+Draws!AH364)</f>
        <v>0</v>
      </c>
      <c r="W385" s="18" t="n">
        <f aca="false">V385-(Draws!W364+Draws!AI364)</f>
        <v>0</v>
      </c>
      <c r="X385" s="18" t="n">
        <f aca="false">W385-(Draws!X364+Draws!AJ364)</f>
        <v>0</v>
      </c>
      <c r="Y385" s="18" t="n">
        <f aca="false">X385-(Draws!Y364+Draws!AK364)</f>
        <v>0</v>
      </c>
      <c r="Z385" s="18" t="n">
        <f aca="false">0-(MAX(Draws!N364-Line_cap,0)+MAX(Draws!Z364-Line_cap,0))</f>
        <v>0</v>
      </c>
      <c r="AA385" s="18" t="n">
        <f aca="false">Z385-(MAX(Draws!O364-Line_cap,0)+MAX(Draws!AA364-Line_cap,0))</f>
        <v>0</v>
      </c>
      <c r="AB385" s="18" t="n">
        <f aca="false">AA385-(MAX(Draws!P364-Line_cap,0)+MAX(Draws!AB364-Line_cap,0))</f>
        <v>0</v>
      </c>
      <c r="AC385" s="18" t="n">
        <f aca="false">AB385-(MAX(Draws!Q364-Line_cap,0)+MAX(Draws!AC364-Line_cap,0))</f>
        <v>0</v>
      </c>
      <c r="AD385" s="18" t="n">
        <f aca="false">AC385-(MAX(Draws!R364-Line_cap,0)+MAX(Draws!AD364-Line_cap,0))</f>
        <v>0</v>
      </c>
      <c r="AE385" s="18" t="n">
        <f aca="false">AD385-(MAX(Draws!S364-Line_cap,0)+MAX(Draws!AE364-Line_cap,0))</f>
        <v>0</v>
      </c>
      <c r="AF385" s="18" t="n">
        <f aca="false">AE385-(MAX(Draws!T364-Line_cap,0)+MAX(Draws!AF364-Line_cap,0))</f>
        <v>0</v>
      </c>
      <c r="AG385" s="18" t="n">
        <f aca="false">AF385-(MAX(Draws!U364-Line_cap,0)+MAX(Draws!AG364-Line_cap,0))</f>
        <v>0</v>
      </c>
      <c r="AH385" s="18" t="n">
        <f aca="false">AG385-(MAX(Draws!V364-Line_cap,0)+MAX(Draws!AH364-Line_cap,0))</f>
        <v>0</v>
      </c>
      <c r="AI385" s="18" t="n">
        <f aca="false">AH385-(MAX(Draws!W364-Line_cap,0)+MAX(Draws!AI364-Line_cap,0))</f>
        <v>0</v>
      </c>
      <c r="AJ385" s="18" t="n">
        <f aca="false">AI385-(MAX(Draws!X364-Line_cap,0)+MAX(Draws!AJ364-Line_cap,0))</f>
        <v>0</v>
      </c>
      <c r="AK385" s="18" t="n">
        <f aca="false">AJ385-(MAX(Draws!Y364-Line_cap,0)+MAX(Draws!AK364-Line_cap,0))</f>
        <v>0</v>
      </c>
      <c r="AL385" s="18" t="n">
        <f aca="false">SUMPRODUCT(MIN($B$22:$M$22+B385:M385+N385:Y385))</f>
        <v>433.789854270766</v>
      </c>
      <c r="AM385" s="18" t="n">
        <f aca="false">SUMPRODUCT(MIN($B$22:$M$22+B385:M385))</f>
        <v>433.789854270766</v>
      </c>
      <c r="AN385" s="18" t="n">
        <f aca="false">SUMPRODUCT(MIN($B$22:$M$22+N385:Y385))</f>
        <v>481.950382357786</v>
      </c>
      <c r="AO385" s="18" t="n">
        <f aca="false">SUMPRODUCT(MIN($B$22:$M$22+B385:M385+Z385:AK385))</f>
        <v>433.789854270766</v>
      </c>
      <c r="AP385" s="18" t="n">
        <f aca="false">SUMPRODUCT(MIN($B$23:$M$23+B385:M385+N385:Y385))</f>
        <v>481.55559977155</v>
      </c>
      <c r="AQ385" s="18" t="n">
        <f aca="false">SUMPRODUCT(MIN($B$23:$M$23+B385:M385+Z385:AK385))</f>
        <v>481.55559977155</v>
      </c>
      <c r="AR385" s="13" t="n">
        <f aca="false">IF(Y385&lt;0,1,0)</f>
        <v>0</v>
      </c>
    </row>
    <row r="386" customFormat="false" ht="15" hidden="false" customHeight="false" outlineLevel="0" collapsed="false">
      <c r="A386" s="13" t="n">
        <v>361</v>
      </c>
      <c r="B386" s="18" t="n">
        <f aca="false">Shock_sd*Draws!B365</f>
        <v>-76.1184693469101</v>
      </c>
      <c r="C386" s="18" t="n">
        <f aca="false">Persist_a*B386+Shock_sd*Draws!C365</f>
        <v>-65.4693207002575</v>
      </c>
      <c r="D386" s="18" t="n">
        <f aca="false">Persist_a*C386+Shock_sd*Draws!D365</f>
        <v>59.7969524863198</v>
      </c>
      <c r="E386" s="18" t="n">
        <f aca="false">Persist_a*D386+Shock_sd*Draws!E365</f>
        <v>19.2325256504571</v>
      </c>
      <c r="F386" s="18" t="n">
        <f aca="false">Persist_a*E386+Shock_sd*Draws!F365</f>
        <v>85.0656495604928</v>
      </c>
      <c r="G386" s="18" t="n">
        <f aca="false">Persist_a*F386+Shock_sd*Draws!G365</f>
        <v>70.0003102919722</v>
      </c>
      <c r="H386" s="18" t="n">
        <f aca="false">Persist_a*G386+Shock_sd*Draws!H365</f>
        <v>-46.1044862091395</v>
      </c>
      <c r="I386" s="18" t="n">
        <f aca="false">Persist_a*H386+Shock_sd*Draws!I365</f>
        <v>33.8136595559674</v>
      </c>
      <c r="J386" s="18" t="n">
        <f aca="false">Persist_a*I386+Shock_sd*Draws!J365</f>
        <v>17.6612656676025</v>
      </c>
      <c r="K386" s="18" t="n">
        <f aca="false">Persist_a*J386+Shock_sd*Draws!K365</f>
        <v>26.4494805693285</v>
      </c>
      <c r="L386" s="18" t="n">
        <f aca="false">Persist_a*K386+Shock_sd*Draws!L365</f>
        <v>20.2472843365821</v>
      </c>
      <c r="M386" s="18" t="n">
        <f aca="false">Persist_a*L386+Shock_sd*Draws!M365</f>
        <v>16.7038157389804</v>
      </c>
      <c r="N386" s="18" t="n">
        <f aca="false">0-(Draws!N365+Draws!Z365)</f>
        <v>0</v>
      </c>
      <c r="O386" s="18" t="n">
        <f aca="false">N386-(Draws!O365+Draws!AA365)</f>
        <v>0</v>
      </c>
      <c r="P386" s="18" t="n">
        <f aca="false">O386-(Draws!P365+Draws!AB365)</f>
        <v>0</v>
      </c>
      <c r="Q386" s="18" t="n">
        <f aca="false">P386-(Draws!Q365+Draws!AC365)</f>
        <v>0</v>
      </c>
      <c r="R386" s="18" t="n">
        <f aca="false">Q386-(Draws!R365+Draws!AD365)</f>
        <v>0</v>
      </c>
      <c r="S386" s="18" t="n">
        <f aca="false">R386-(Draws!S365+Draws!AE365)</f>
        <v>0</v>
      </c>
      <c r="T386" s="18" t="n">
        <f aca="false">S386-(Draws!T365+Draws!AF365)</f>
        <v>0</v>
      </c>
      <c r="U386" s="18" t="n">
        <f aca="false">T386-(Draws!U365+Draws!AG365)</f>
        <v>0</v>
      </c>
      <c r="V386" s="18" t="n">
        <f aca="false">U386-(Draws!V365+Draws!AH365)</f>
        <v>0</v>
      </c>
      <c r="W386" s="18" t="n">
        <f aca="false">V386-(Draws!W365+Draws!AI365)</f>
        <v>0</v>
      </c>
      <c r="X386" s="18" t="n">
        <f aca="false">W386-(Draws!X365+Draws!AJ365)</f>
        <v>0</v>
      </c>
      <c r="Y386" s="18" t="n">
        <f aca="false">X386-(Draws!Y365+Draws!AK365)</f>
        <v>0</v>
      </c>
      <c r="Z386" s="18" t="n">
        <f aca="false">0-(MAX(Draws!N365-Line_cap,0)+MAX(Draws!Z365-Line_cap,0))</f>
        <v>0</v>
      </c>
      <c r="AA386" s="18" t="n">
        <f aca="false">Z386-(MAX(Draws!O365-Line_cap,0)+MAX(Draws!AA365-Line_cap,0))</f>
        <v>0</v>
      </c>
      <c r="AB386" s="18" t="n">
        <f aca="false">AA386-(MAX(Draws!P365-Line_cap,0)+MAX(Draws!AB365-Line_cap,0))</f>
        <v>0</v>
      </c>
      <c r="AC386" s="18" t="n">
        <f aca="false">AB386-(MAX(Draws!Q365-Line_cap,0)+MAX(Draws!AC365-Line_cap,0))</f>
        <v>0</v>
      </c>
      <c r="AD386" s="18" t="n">
        <f aca="false">AC386-(MAX(Draws!R365-Line_cap,0)+MAX(Draws!AD365-Line_cap,0))</f>
        <v>0</v>
      </c>
      <c r="AE386" s="18" t="n">
        <f aca="false">AD386-(MAX(Draws!S365-Line_cap,0)+MAX(Draws!AE365-Line_cap,0))</f>
        <v>0</v>
      </c>
      <c r="AF386" s="18" t="n">
        <f aca="false">AE386-(MAX(Draws!T365-Line_cap,0)+MAX(Draws!AF365-Line_cap,0))</f>
        <v>0</v>
      </c>
      <c r="AG386" s="18" t="n">
        <f aca="false">AF386-(MAX(Draws!U365-Line_cap,0)+MAX(Draws!AG365-Line_cap,0))</f>
        <v>0</v>
      </c>
      <c r="AH386" s="18" t="n">
        <f aca="false">AG386-(MAX(Draws!V365-Line_cap,0)+MAX(Draws!AH365-Line_cap,0))</f>
        <v>0</v>
      </c>
      <c r="AI386" s="18" t="n">
        <f aca="false">AH386-(MAX(Draws!W365-Line_cap,0)+MAX(Draws!AI365-Line_cap,0))</f>
        <v>0</v>
      </c>
      <c r="AJ386" s="18" t="n">
        <f aca="false">AI386-(MAX(Draws!X365-Line_cap,0)+MAX(Draws!AJ365-Line_cap,0))</f>
        <v>0</v>
      </c>
      <c r="AK386" s="18" t="n">
        <f aca="false">AJ386-(MAX(Draws!Y365-Line_cap,0)+MAX(Draws!AK365-Line_cap,0))</f>
        <v>0</v>
      </c>
      <c r="AL386" s="18" t="n">
        <f aca="false">SUMPRODUCT(MIN($B$22:$M$22+B386:M386+N386:Y386))</f>
        <v>435.845896148646</v>
      </c>
      <c r="AM386" s="18" t="n">
        <f aca="false">SUMPRODUCT(MIN($B$22:$M$22+B386:M386))</f>
        <v>435.845896148646</v>
      </c>
      <c r="AN386" s="18" t="n">
        <f aca="false">SUMPRODUCT(MIN($B$22:$M$22+N386:Y386))</f>
        <v>481.950382357786</v>
      </c>
      <c r="AO386" s="18" t="n">
        <f aca="false">SUMPRODUCT(MIN($B$22:$M$22+B386:M386+Z386:AK386))</f>
        <v>435.845896148646</v>
      </c>
      <c r="AP386" s="18" t="n">
        <f aca="false">SUMPRODUCT(MIN($B$23:$M$23+B386:M386+N386:Y386))</f>
        <v>485.024539011746</v>
      </c>
      <c r="AQ386" s="18" t="n">
        <f aca="false">SUMPRODUCT(MIN($B$23:$M$23+B386:M386+Z386:AK386))</f>
        <v>485.024539011746</v>
      </c>
      <c r="AR386" s="13" t="n">
        <f aca="false">IF(Y386&lt;0,1,0)</f>
        <v>0</v>
      </c>
    </row>
    <row r="387" customFormat="false" ht="15" hidden="false" customHeight="false" outlineLevel="0" collapsed="false">
      <c r="A387" s="13" t="n">
        <v>362</v>
      </c>
      <c r="B387" s="18" t="n">
        <f aca="false">Shock_sd*Draws!B366</f>
        <v>24.3614413586306</v>
      </c>
      <c r="C387" s="18" t="n">
        <f aca="false">Persist_a*B387+Shock_sd*Draws!C366</f>
        <v>1.28314777605937</v>
      </c>
      <c r="D387" s="18" t="n">
        <f aca="false">Persist_a*C387+Shock_sd*Draws!D366</f>
        <v>31.4876462894926</v>
      </c>
      <c r="E387" s="18" t="n">
        <f aca="false">Persist_a*D387+Shock_sd*Draws!E366</f>
        <v>-41.7268918652367</v>
      </c>
      <c r="F387" s="18" t="n">
        <f aca="false">Persist_a*E387+Shock_sd*Draws!F366</f>
        <v>-31.6150557737633</v>
      </c>
      <c r="G387" s="18" t="n">
        <f aca="false">Persist_a*F387+Shock_sd*Draws!G366</f>
        <v>-17.1863839044995</v>
      </c>
      <c r="H387" s="18" t="n">
        <f aca="false">Persist_a*G387+Shock_sd*Draws!H366</f>
        <v>8.61582911628375</v>
      </c>
      <c r="I387" s="18" t="n">
        <f aca="false">Persist_a*H387+Shock_sd*Draws!I366</f>
        <v>-106.293735152044</v>
      </c>
      <c r="J387" s="18" t="n">
        <f aca="false">Persist_a*I387+Shock_sd*Draws!J366</f>
        <v>-177.531173245426</v>
      </c>
      <c r="K387" s="18" t="n">
        <f aca="false">Persist_a*J387+Shock_sd*Draws!K366</f>
        <v>-105.276747578699</v>
      </c>
      <c r="L387" s="18" t="n">
        <f aca="false">Persist_a*K387+Shock_sd*Draws!L366</f>
        <v>-150.371369489103</v>
      </c>
      <c r="M387" s="18" t="n">
        <f aca="false">Persist_a*L387+Shock_sd*Draws!M366</f>
        <v>-70.1513708269129</v>
      </c>
      <c r="N387" s="18" t="n">
        <f aca="false">0-(Draws!N366+Draws!Z366)</f>
        <v>0</v>
      </c>
      <c r="O387" s="18" t="n">
        <f aca="false">N387-(Draws!O366+Draws!AA366)</f>
        <v>0</v>
      </c>
      <c r="P387" s="18" t="n">
        <f aca="false">O387-(Draws!P366+Draws!AB366)</f>
        <v>0</v>
      </c>
      <c r="Q387" s="18" t="n">
        <f aca="false">P387-(Draws!Q366+Draws!AC366)</f>
        <v>0</v>
      </c>
      <c r="R387" s="18" t="n">
        <f aca="false">Q387-(Draws!R366+Draws!AD366)</f>
        <v>0</v>
      </c>
      <c r="S387" s="18" t="n">
        <f aca="false">R387-(Draws!S366+Draws!AE366)</f>
        <v>0</v>
      </c>
      <c r="T387" s="18" t="n">
        <f aca="false">S387-(Draws!T366+Draws!AF366)</f>
        <v>0</v>
      </c>
      <c r="U387" s="18" t="n">
        <f aca="false">T387-(Draws!U366+Draws!AG366)</f>
        <v>0</v>
      </c>
      <c r="V387" s="18" t="n">
        <f aca="false">U387-(Draws!V366+Draws!AH366)</f>
        <v>0</v>
      </c>
      <c r="W387" s="18" t="n">
        <f aca="false">V387-(Draws!W366+Draws!AI366)</f>
        <v>0</v>
      </c>
      <c r="X387" s="18" t="n">
        <f aca="false">W387-(Draws!X366+Draws!AJ366)</f>
        <v>0</v>
      </c>
      <c r="Y387" s="18" t="n">
        <f aca="false">X387-(Draws!Y366+Draws!AK366)</f>
        <v>0</v>
      </c>
      <c r="Z387" s="18" t="n">
        <f aca="false">0-(MAX(Draws!N366-Line_cap,0)+MAX(Draws!Z366-Line_cap,0))</f>
        <v>0</v>
      </c>
      <c r="AA387" s="18" t="n">
        <f aca="false">Z387-(MAX(Draws!O366-Line_cap,0)+MAX(Draws!AA366-Line_cap,0))</f>
        <v>0</v>
      </c>
      <c r="AB387" s="18" t="n">
        <f aca="false">AA387-(MAX(Draws!P366-Line_cap,0)+MAX(Draws!AB366-Line_cap,0))</f>
        <v>0</v>
      </c>
      <c r="AC387" s="18" t="n">
        <f aca="false">AB387-(MAX(Draws!Q366-Line_cap,0)+MAX(Draws!AC366-Line_cap,0))</f>
        <v>0</v>
      </c>
      <c r="AD387" s="18" t="n">
        <f aca="false">AC387-(MAX(Draws!R366-Line_cap,0)+MAX(Draws!AD366-Line_cap,0))</f>
        <v>0</v>
      </c>
      <c r="AE387" s="18" t="n">
        <f aca="false">AD387-(MAX(Draws!S366-Line_cap,0)+MAX(Draws!AE366-Line_cap,0))</f>
        <v>0</v>
      </c>
      <c r="AF387" s="18" t="n">
        <f aca="false">AE387-(MAX(Draws!T366-Line_cap,0)+MAX(Draws!AF366-Line_cap,0))</f>
        <v>0</v>
      </c>
      <c r="AG387" s="18" t="n">
        <f aca="false">AF387-(MAX(Draws!U366-Line_cap,0)+MAX(Draws!AG366-Line_cap,0))</f>
        <v>0</v>
      </c>
      <c r="AH387" s="18" t="n">
        <f aca="false">AG387-(MAX(Draws!V366-Line_cap,0)+MAX(Draws!AH366-Line_cap,0))</f>
        <v>0</v>
      </c>
      <c r="AI387" s="18" t="n">
        <f aca="false">AH387-(MAX(Draws!W366-Line_cap,0)+MAX(Draws!AI366-Line_cap,0))</f>
        <v>0</v>
      </c>
      <c r="AJ387" s="18" t="n">
        <f aca="false">AI387-(MAX(Draws!X366-Line_cap,0)+MAX(Draws!AJ366-Line_cap,0))</f>
        <v>0</v>
      </c>
      <c r="AK387" s="18" t="n">
        <f aca="false">AJ387-(MAX(Draws!Y366-Line_cap,0)+MAX(Draws!AK366-Line_cap,0))</f>
        <v>0</v>
      </c>
      <c r="AL387" s="18" t="n">
        <f aca="false">SUMPRODUCT(MIN($B$22:$M$22+B387:M387+N387:Y387))</f>
        <v>310.66660817197</v>
      </c>
      <c r="AM387" s="18" t="n">
        <f aca="false">SUMPRODUCT(MIN($B$22:$M$22+B387:M387))</f>
        <v>310.66660817197</v>
      </c>
      <c r="AN387" s="18" t="n">
        <f aca="false">SUMPRODUCT(MIN($B$22:$M$22+N387:Y387))</f>
        <v>481.950382357786</v>
      </c>
      <c r="AO387" s="18" t="n">
        <f aca="false">SUMPRODUCT(MIN($B$22:$M$22+B387:M387+Z387:AK387))</f>
        <v>310.66660817197</v>
      </c>
      <c r="AP387" s="18" t="n">
        <f aca="false">SUMPRODUCT(MIN($B$23:$M$23+B387:M387+N387:Y387))</f>
        <v>359.90993533619</v>
      </c>
      <c r="AQ387" s="18" t="n">
        <f aca="false">SUMPRODUCT(MIN($B$23:$M$23+B387:M387+Z387:AK387))</f>
        <v>359.90993533619</v>
      </c>
      <c r="AR387" s="13" t="n">
        <f aca="false">IF(Y387&lt;0,1,0)</f>
        <v>0</v>
      </c>
    </row>
    <row r="388" customFormat="false" ht="15" hidden="false" customHeight="false" outlineLevel="0" collapsed="false">
      <c r="A388" s="13" t="n">
        <v>363</v>
      </c>
      <c r="B388" s="18" t="n">
        <f aca="false">Shock_sd*Draws!B367</f>
        <v>16.018848469456</v>
      </c>
      <c r="C388" s="18" t="n">
        <f aca="false">Persist_a*B388+Shock_sd*Draws!C367</f>
        <v>-14.1742182236383</v>
      </c>
      <c r="D388" s="18" t="n">
        <f aca="false">Persist_a*C388+Shock_sd*Draws!D367</f>
        <v>30.2613263541957</v>
      </c>
      <c r="E388" s="18" t="n">
        <f aca="false">Persist_a*D388+Shock_sd*Draws!E367</f>
        <v>90.9199605365175</v>
      </c>
      <c r="F388" s="18" t="n">
        <f aca="false">Persist_a*E388+Shock_sd*Draws!F367</f>
        <v>65.694945933891</v>
      </c>
      <c r="G388" s="18" t="n">
        <f aca="false">Persist_a*F388+Shock_sd*Draws!G367</f>
        <v>36.8949176723274</v>
      </c>
      <c r="H388" s="18" t="n">
        <f aca="false">Persist_a*G388+Shock_sd*Draws!H367</f>
        <v>185.191251549521</v>
      </c>
      <c r="I388" s="18" t="n">
        <f aca="false">Persist_a*H388+Shock_sd*Draws!I367</f>
        <v>101.890748528758</v>
      </c>
      <c r="J388" s="18" t="n">
        <f aca="false">Persist_a*I388+Shock_sd*Draws!J367</f>
        <v>24.1509941879435</v>
      </c>
      <c r="K388" s="18" t="n">
        <f aca="false">Persist_a*J388+Shock_sd*Draws!K367</f>
        <v>11.4468277496574</v>
      </c>
      <c r="L388" s="18" t="n">
        <f aca="false">Persist_a*K388+Shock_sd*Draws!L367</f>
        <v>-38.3766232622056</v>
      </c>
      <c r="M388" s="18" t="n">
        <f aca="false">Persist_a*L388+Shock_sd*Draws!M367</f>
        <v>8.90044186100609</v>
      </c>
      <c r="N388" s="18" t="n">
        <f aca="false">0-(Draws!N367+Draws!Z367)</f>
        <v>0</v>
      </c>
      <c r="O388" s="18" t="n">
        <f aca="false">N388-(Draws!O367+Draws!AA367)</f>
        <v>0</v>
      </c>
      <c r="P388" s="18" t="n">
        <f aca="false">O388-(Draws!P367+Draws!AB367)</f>
        <v>0</v>
      </c>
      <c r="Q388" s="18" t="n">
        <f aca="false">P388-(Draws!Q367+Draws!AC367)</f>
        <v>0</v>
      </c>
      <c r="R388" s="18" t="n">
        <f aca="false">Q388-(Draws!R367+Draws!AD367)</f>
        <v>0</v>
      </c>
      <c r="S388" s="18" t="n">
        <f aca="false">R388-(Draws!S367+Draws!AE367)</f>
        <v>0</v>
      </c>
      <c r="T388" s="18" t="n">
        <f aca="false">S388-(Draws!T367+Draws!AF367)</f>
        <v>0</v>
      </c>
      <c r="U388" s="18" t="n">
        <f aca="false">T388-(Draws!U367+Draws!AG367)</f>
        <v>0</v>
      </c>
      <c r="V388" s="18" t="n">
        <f aca="false">U388-(Draws!V367+Draws!AH367)</f>
        <v>0</v>
      </c>
      <c r="W388" s="18" t="n">
        <f aca="false">V388-(Draws!W367+Draws!AI367)</f>
        <v>0</v>
      </c>
      <c r="X388" s="18" t="n">
        <f aca="false">W388-(Draws!X367+Draws!AJ367)</f>
        <v>0</v>
      </c>
      <c r="Y388" s="18" t="n">
        <f aca="false">X388-(Draws!Y367+Draws!AK367)</f>
        <v>0</v>
      </c>
      <c r="Z388" s="18" t="n">
        <f aca="false">0-(MAX(Draws!N367-Line_cap,0)+MAX(Draws!Z367-Line_cap,0))</f>
        <v>0</v>
      </c>
      <c r="AA388" s="18" t="n">
        <f aca="false">Z388-(MAX(Draws!O367-Line_cap,0)+MAX(Draws!AA367-Line_cap,0))</f>
        <v>0</v>
      </c>
      <c r="AB388" s="18" t="n">
        <f aca="false">AA388-(MAX(Draws!P367-Line_cap,0)+MAX(Draws!AB367-Line_cap,0))</f>
        <v>0</v>
      </c>
      <c r="AC388" s="18" t="n">
        <f aca="false">AB388-(MAX(Draws!Q367-Line_cap,0)+MAX(Draws!AC367-Line_cap,0))</f>
        <v>0</v>
      </c>
      <c r="AD388" s="18" t="n">
        <f aca="false">AC388-(MAX(Draws!R367-Line_cap,0)+MAX(Draws!AD367-Line_cap,0))</f>
        <v>0</v>
      </c>
      <c r="AE388" s="18" t="n">
        <f aca="false">AD388-(MAX(Draws!S367-Line_cap,0)+MAX(Draws!AE367-Line_cap,0))</f>
        <v>0</v>
      </c>
      <c r="AF388" s="18" t="n">
        <f aca="false">AE388-(MAX(Draws!T367-Line_cap,0)+MAX(Draws!AF367-Line_cap,0))</f>
        <v>0</v>
      </c>
      <c r="AG388" s="18" t="n">
        <f aca="false">AF388-(MAX(Draws!U367-Line_cap,0)+MAX(Draws!AG367-Line_cap,0))</f>
        <v>0</v>
      </c>
      <c r="AH388" s="18" t="n">
        <f aca="false">AG388-(MAX(Draws!V367-Line_cap,0)+MAX(Draws!AH367-Line_cap,0))</f>
        <v>0</v>
      </c>
      <c r="AI388" s="18" t="n">
        <f aca="false">AH388-(MAX(Draws!W367-Line_cap,0)+MAX(Draws!AI367-Line_cap,0))</f>
        <v>0</v>
      </c>
      <c r="AJ388" s="18" t="n">
        <f aca="false">AI388-(MAX(Draws!X367-Line_cap,0)+MAX(Draws!AJ367-Line_cap,0))</f>
        <v>0</v>
      </c>
      <c r="AK388" s="18" t="n">
        <f aca="false">AJ388-(MAX(Draws!Y367-Line_cap,0)+MAX(Draws!AK367-Line_cap,0))</f>
        <v>0</v>
      </c>
      <c r="AL388" s="18" t="n">
        <f aca="false">SUMPRODUCT(MIN($B$22:$M$22+B388:M388+N388:Y388))</f>
        <v>463.551324302176</v>
      </c>
      <c r="AM388" s="18" t="n">
        <f aca="false">SUMPRODUCT(MIN($B$22:$M$22+B388:M388))</f>
        <v>463.551324302176</v>
      </c>
      <c r="AN388" s="18" t="n">
        <f aca="false">SUMPRODUCT(MIN($B$22:$M$22+N388:Y388))</f>
        <v>481.950382357786</v>
      </c>
      <c r="AO388" s="18" t="n">
        <f aca="false">SUMPRODUCT(MIN($B$22:$M$22+B388:M388+Z388:AK388))</f>
        <v>463.551324302176</v>
      </c>
      <c r="AP388" s="18" t="n">
        <f aca="false">SUMPRODUCT(MIN($B$23:$M$23+B388:M388+N388:Y388))</f>
        <v>510.42445311572</v>
      </c>
      <c r="AQ388" s="18" t="n">
        <f aca="false">SUMPRODUCT(MIN($B$23:$M$23+B388:M388+Z388:AK388))</f>
        <v>510.42445311572</v>
      </c>
      <c r="AR388" s="13" t="n">
        <f aca="false">IF(Y388&lt;0,1,0)</f>
        <v>0</v>
      </c>
    </row>
    <row r="389" customFormat="false" ht="15" hidden="false" customHeight="false" outlineLevel="0" collapsed="false">
      <c r="A389" s="13" t="n">
        <v>364</v>
      </c>
      <c r="B389" s="18" t="n">
        <f aca="false">Shock_sd*Draws!B368</f>
        <v>11.1254379208937</v>
      </c>
      <c r="C389" s="18" t="n">
        <f aca="false">Persist_a*B389+Shock_sd*Draws!C368</f>
        <v>52.7757857226863</v>
      </c>
      <c r="D389" s="18" t="n">
        <f aca="false">Persist_a*C389+Shock_sd*Draws!D368</f>
        <v>20.4320388441962</v>
      </c>
      <c r="E389" s="18" t="n">
        <f aca="false">Persist_a*D389+Shock_sd*Draws!E368</f>
        <v>-53.7910069583192</v>
      </c>
      <c r="F389" s="18" t="n">
        <f aca="false">Persist_a*E389+Shock_sd*Draws!F368</f>
        <v>-36.2218370627744</v>
      </c>
      <c r="G389" s="18" t="n">
        <f aca="false">Persist_a*F389+Shock_sd*Draws!G368</f>
        <v>-73.4715473482424</v>
      </c>
      <c r="H389" s="18" t="n">
        <f aca="false">Persist_a*G389+Shock_sd*Draws!H368</f>
        <v>-6.99350074613146</v>
      </c>
      <c r="I389" s="18" t="n">
        <f aca="false">Persist_a*H389+Shock_sd*Draws!I368</f>
        <v>12.6198187349616</v>
      </c>
      <c r="J389" s="18" t="n">
        <f aca="false">Persist_a*I389+Shock_sd*Draws!J368</f>
        <v>87.9106158679444</v>
      </c>
      <c r="K389" s="18" t="n">
        <f aca="false">Persist_a*J389+Shock_sd*Draws!K368</f>
        <v>36.7095130652889</v>
      </c>
      <c r="L389" s="18" t="n">
        <f aca="false">Persist_a*K389+Shock_sd*Draws!L368</f>
        <v>51.7843944894678</v>
      </c>
      <c r="M389" s="18" t="n">
        <f aca="false">Persist_a*L389+Shock_sd*Draws!M368</f>
        <v>55.636525917334</v>
      </c>
      <c r="N389" s="18" t="n">
        <f aca="false">0-(Draws!N368+Draws!Z368)</f>
        <v>0</v>
      </c>
      <c r="O389" s="18" t="n">
        <f aca="false">N389-(Draws!O368+Draws!AA368)</f>
        <v>0</v>
      </c>
      <c r="P389" s="18" t="n">
        <f aca="false">O389-(Draws!P368+Draws!AB368)</f>
        <v>0</v>
      </c>
      <c r="Q389" s="18" t="n">
        <f aca="false">P389-(Draws!Q368+Draws!AC368)</f>
        <v>0</v>
      </c>
      <c r="R389" s="18" t="n">
        <f aca="false">Q389-(Draws!R368+Draws!AD368)</f>
        <v>0</v>
      </c>
      <c r="S389" s="18" t="n">
        <f aca="false">R389-(Draws!S368+Draws!AE368)</f>
        <v>-102.524040248027</v>
      </c>
      <c r="T389" s="18" t="n">
        <f aca="false">S389-(Draws!T368+Draws!AF368)</f>
        <v>-102.524040248027</v>
      </c>
      <c r="U389" s="18" t="n">
        <f aca="false">T389-(Draws!U368+Draws!AG368)</f>
        <v>-102.524040248027</v>
      </c>
      <c r="V389" s="18" t="n">
        <f aca="false">U389-(Draws!V368+Draws!AH368)</f>
        <v>-102.524040248027</v>
      </c>
      <c r="W389" s="18" t="n">
        <f aca="false">V389-(Draws!W368+Draws!AI368)</f>
        <v>-102.524040248027</v>
      </c>
      <c r="X389" s="18" t="n">
        <f aca="false">W389-(Draws!X368+Draws!AJ368)</f>
        <v>-102.524040248027</v>
      </c>
      <c r="Y389" s="18" t="n">
        <f aca="false">X389-(Draws!Y368+Draws!AK368)</f>
        <v>-102.524040248027</v>
      </c>
      <c r="Z389" s="18" t="n">
        <f aca="false">0-(MAX(Draws!N368-Line_cap,0)+MAX(Draws!Z368-Line_cap,0))</f>
        <v>0</v>
      </c>
      <c r="AA389" s="18" t="n">
        <f aca="false">Z389-(MAX(Draws!O368-Line_cap,0)+MAX(Draws!AA368-Line_cap,0))</f>
        <v>0</v>
      </c>
      <c r="AB389" s="18" t="n">
        <f aca="false">AA389-(MAX(Draws!P368-Line_cap,0)+MAX(Draws!AB368-Line_cap,0))</f>
        <v>0</v>
      </c>
      <c r="AC389" s="18" t="n">
        <f aca="false">AB389-(MAX(Draws!Q368-Line_cap,0)+MAX(Draws!AC368-Line_cap,0))</f>
        <v>0</v>
      </c>
      <c r="AD389" s="18" t="n">
        <f aca="false">AC389-(MAX(Draws!R368-Line_cap,0)+MAX(Draws!AD368-Line_cap,0))</f>
        <v>0</v>
      </c>
      <c r="AE389" s="18" t="n">
        <f aca="false">AD389-(MAX(Draws!S368-Line_cap,0)+MAX(Draws!AE368-Line_cap,0))</f>
        <v>-2.5240402480273</v>
      </c>
      <c r="AF389" s="18" t="n">
        <f aca="false">AE389-(MAX(Draws!T368-Line_cap,0)+MAX(Draws!AF368-Line_cap,0))</f>
        <v>-2.5240402480273</v>
      </c>
      <c r="AG389" s="18" t="n">
        <f aca="false">AF389-(MAX(Draws!U368-Line_cap,0)+MAX(Draws!AG368-Line_cap,0))</f>
        <v>-2.5240402480273</v>
      </c>
      <c r="AH389" s="18" t="n">
        <f aca="false">AG389-(MAX(Draws!V368-Line_cap,0)+MAX(Draws!AH368-Line_cap,0))</f>
        <v>-2.5240402480273</v>
      </c>
      <c r="AI389" s="18" t="n">
        <f aca="false">AH389-(MAX(Draws!W368-Line_cap,0)+MAX(Draws!AI368-Line_cap,0))</f>
        <v>-2.5240402480273</v>
      </c>
      <c r="AJ389" s="18" t="n">
        <f aca="false">AI389-(MAX(Draws!X368-Line_cap,0)+MAX(Draws!AJ368-Line_cap,0))</f>
        <v>-2.5240402480273</v>
      </c>
      <c r="AK389" s="18" t="n">
        <f aca="false">AJ389-(MAX(Draws!Y368-Line_cap,0)+MAX(Draws!AK368-Line_cap,0))</f>
        <v>-2.5240402480273</v>
      </c>
      <c r="AL389" s="18" t="n">
        <f aca="false">SUMPRODUCT(MIN($B$22:$M$22+B389:M389+N389:Y389))</f>
        <v>307.212584042095</v>
      </c>
      <c r="AM389" s="18" t="n">
        <f aca="false">SUMPRODUCT(MIN($B$22:$M$22+B389:M389))</f>
        <v>409.736624290123</v>
      </c>
      <c r="AN389" s="18" t="n">
        <f aca="false">SUMPRODUCT(MIN($B$22:$M$22+N389:Y389))</f>
        <v>379.426342109758</v>
      </c>
      <c r="AO389" s="18" t="n">
        <f aca="false">SUMPRODUCT(MIN($B$22:$M$22+B389:M389+Z389:AK389))</f>
        <v>407.212584042095</v>
      </c>
      <c r="AP389" s="18" t="n">
        <f aca="false">SUMPRODUCT(MIN($B$23:$M$23+B389:M389+N389:Y389))</f>
        <v>354.978329542879</v>
      </c>
      <c r="AQ389" s="18" t="n">
        <f aca="false">SUMPRODUCT(MIN($B$23:$M$23+B389:M389+Z389:AK389))</f>
        <v>454.978329542879</v>
      </c>
      <c r="AR389" s="13" t="n">
        <f aca="false">IF(Y389&lt;0,1,0)</f>
        <v>1</v>
      </c>
    </row>
    <row r="390" customFormat="false" ht="15" hidden="false" customHeight="false" outlineLevel="0" collapsed="false">
      <c r="A390" s="13" t="n">
        <v>365</v>
      </c>
      <c r="B390" s="18" t="n">
        <f aca="false">Shock_sd*Draws!B369</f>
        <v>-34.6802364104779</v>
      </c>
      <c r="C390" s="18" t="n">
        <f aca="false">Persist_a*B390+Shock_sd*Draws!C369</f>
        <v>-15.4007189322286</v>
      </c>
      <c r="D390" s="18" t="n">
        <f aca="false">Persist_a*C390+Shock_sd*Draws!D369</f>
        <v>44.9484897648978</v>
      </c>
      <c r="E390" s="18" t="n">
        <f aca="false">Persist_a*D390+Shock_sd*Draws!E369</f>
        <v>20.8057069890168</v>
      </c>
      <c r="F390" s="18" t="n">
        <f aca="false">Persist_a*E390+Shock_sd*Draws!F369</f>
        <v>86.3626089854138</v>
      </c>
      <c r="G390" s="18" t="n">
        <f aca="false">Persist_a*F390+Shock_sd*Draws!G369</f>
        <v>14.2225813098079</v>
      </c>
      <c r="H390" s="18" t="n">
        <f aca="false">Persist_a*G390+Shock_sd*Draws!H369</f>
        <v>-74.3013561023267</v>
      </c>
      <c r="I390" s="18" t="n">
        <f aca="false">Persist_a*H390+Shock_sd*Draws!I369</f>
        <v>-43.0116804715161</v>
      </c>
      <c r="J390" s="18" t="n">
        <f aca="false">Persist_a*I390+Shock_sd*Draws!J369</f>
        <v>-49.5662701672527</v>
      </c>
      <c r="K390" s="18" t="n">
        <f aca="false">Persist_a*J390+Shock_sd*Draws!K369</f>
        <v>-58.0124111517955</v>
      </c>
      <c r="L390" s="18" t="n">
        <f aca="false">Persist_a*K390+Shock_sd*Draws!L369</f>
        <v>-74.8933088541699</v>
      </c>
      <c r="M390" s="18" t="n">
        <f aca="false">Persist_a*L390+Shock_sd*Draws!M369</f>
        <v>-106.295424477925</v>
      </c>
      <c r="N390" s="18" t="n">
        <f aca="false">0-(Draws!N369+Draws!Z369)</f>
        <v>0</v>
      </c>
      <c r="O390" s="18" t="n">
        <f aca="false">N390-(Draws!O369+Draws!AA369)</f>
        <v>0</v>
      </c>
      <c r="P390" s="18" t="n">
        <f aca="false">O390-(Draws!P369+Draws!AB369)</f>
        <v>0</v>
      </c>
      <c r="Q390" s="18" t="n">
        <f aca="false">P390-(Draws!Q369+Draws!AC369)</f>
        <v>0</v>
      </c>
      <c r="R390" s="18" t="n">
        <f aca="false">Q390-(Draws!R369+Draws!AD369)</f>
        <v>0</v>
      </c>
      <c r="S390" s="18" t="n">
        <f aca="false">R390-(Draws!S369+Draws!AE369)</f>
        <v>0</v>
      </c>
      <c r="T390" s="18" t="n">
        <f aca="false">S390-(Draws!T369+Draws!AF369)</f>
        <v>0</v>
      </c>
      <c r="U390" s="18" t="n">
        <f aca="false">T390-(Draws!U369+Draws!AG369)</f>
        <v>0</v>
      </c>
      <c r="V390" s="18" t="n">
        <f aca="false">U390-(Draws!V369+Draws!AH369)</f>
        <v>0</v>
      </c>
      <c r="W390" s="18" t="n">
        <f aca="false">V390-(Draws!W369+Draws!AI369)</f>
        <v>0</v>
      </c>
      <c r="X390" s="18" t="n">
        <f aca="false">W390-(Draws!X369+Draws!AJ369)</f>
        <v>0</v>
      </c>
      <c r="Y390" s="18" t="n">
        <f aca="false">X390-(Draws!Y369+Draws!AK369)</f>
        <v>0</v>
      </c>
      <c r="Z390" s="18" t="n">
        <f aca="false">0-(MAX(Draws!N369-Line_cap,0)+MAX(Draws!Z369-Line_cap,0))</f>
        <v>0</v>
      </c>
      <c r="AA390" s="18" t="n">
        <f aca="false">Z390-(MAX(Draws!O369-Line_cap,0)+MAX(Draws!AA369-Line_cap,0))</f>
        <v>0</v>
      </c>
      <c r="AB390" s="18" t="n">
        <f aca="false">AA390-(MAX(Draws!P369-Line_cap,0)+MAX(Draws!AB369-Line_cap,0))</f>
        <v>0</v>
      </c>
      <c r="AC390" s="18" t="n">
        <f aca="false">AB390-(MAX(Draws!Q369-Line_cap,0)+MAX(Draws!AC369-Line_cap,0))</f>
        <v>0</v>
      </c>
      <c r="AD390" s="18" t="n">
        <f aca="false">AC390-(MAX(Draws!R369-Line_cap,0)+MAX(Draws!AD369-Line_cap,0))</f>
        <v>0</v>
      </c>
      <c r="AE390" s="18" t="n">
        <f aca="false">AD390-(MAX(Draws!S369-Line_cap,0)+MAX(Draws!AE369-Line_cap,0))</f>
        <v>0</v>
      </c>
      <c r="AF390" s="18" t="n">
        <f aca="false">AE390-(MAX(Draws!T369-Line_cap,0)+MAX(Draws!AF369-Line_cap,0))</f>
        <v>0</v>
      </c>
      <c r="AG390" s="18" t="n">
        <f aca="false">AF390-(MAX(Draws!U369-Line_cap,0)+MAX(Draws!AG369-Line_cap,0))</f>
        <v>0</v>
      </c>
      <c r="AH390" s="18" t="n">
        <f aca="false">AG390-(MAX(Draws!V369-Line_cap,0)+MAX(Draws!AH369-Line_cap,0))</f>
        <v>0</v>
      </c>
      <c r="AI390" s="18" t="n">
        <f aca="false">AH390-(MAX(Draws!W369-Line_cap,0)+MAX(Draws!AI369-Line_cap,0))</f>
        <v>0</v>
      </c>
      <c r="AJ390" s="18" t="n">
        <f aca="false">AI390-(MAX(Draws!X369-Line_cap,0)+MAX(Draws!AJ369-Line_cap,0))</f>
        <v>0</v>
      </c>
      <c r="AK390" s="18" t="n">
        <f aca="false">AJ390-(MAX(Draws!Y369-Line_cap,0)+MAX(Draws!AK369-Line_cap,0))</f>
        <v>0</v>
      </c>
      <c r="AL390" s="18" t="n">
        <f aca="false">SUMPRODUCT(MIN($B$22:$M$22+B390:M390+N390:Y390))</f>
        <v>404.128623199035</v>
      </c>
      <c r="AM390" s="18" t="n">
        <f aca="false">SUMPRODUCT(MIN($B$22:$M$22+B390:M390))</f>
        <v>404.128623199035</v>
      </c>
      <c r="AN390" s="18" t="n">
        <f aca="false">SUMPRODUCT(MIN($B$22:$M$22+N390:Y390))</f>
        <v>481.950382357786</v>
      </c>
      <c r="AO390" s="18" t="n">
        <f aca="false">SUMPRODUCT(MIN($B$22:$M$22+B390:M390+Z390:AK390))</f>
        <v>404.128623199035</v>
      </c>
      <c r="AP390" s="18" t="n">
        <f aca="false">SUMPRODUCT(MIN($B$23:$M$23+B390:M390+N390:Y390))</f>
        <v>449.254504281655</v>
      </c>
      <c r="AQ390" s="18" t="n">
        <f aca="false">SUMPRODUCT(MIN($B$23:$M$23+B390:M390+Z390:AK390))</f>
        <v>449.254504281655</v>
      </c>
      <c r="AR390" s="13" t="n">
        <f aca="false">IF(Y390&lt;0,1,0)</f>
        <v>0</v>
      </c>
    </row>
    <row r="391" customFormat="false" ht="15" hidden="false" customHeight="false" outlineLevel="0" collapsed="false">
      <c r="A391" s="13" t="n">
        <v>366</v>
      </c>
      <c r="B391" s="18" t="n">
        <f aca="false">Shock_sd*Draws!B370</f>
        <v>50.7888850526222</v>
      </c>
      <c r="C391" s="18" t="n">
        <f aca="false">Persist_a*B391+Shock_sd*Draws!C370</f>
        <v>1.77223233558051</v>
      </c>
      <c r="D391" s="18" t="n">
        <f aca="false">Persist_a*C391+Shock_sd*Draws!D370</f>
        <v>87.1242998853496</v>
      </c>
      <c r="E391" s="18" t="n">
        <f aca="false">Persist_a*D391+Shock_sd*Draws!E370</f>
        <v>74.4497914647033</v>
      </c>
      <c r="F391" s="18" t="n">
        <f aca="false">Persist_a*E391+Shock_sd*Draws!F370</f>
        <v>-25.8341513055879</v>
      </c>
      <c r="G391" s="18" t="n">
        <f aca="false">Persist_a*F391+Shock_sd*Draws!G370</f>
        <v>22.2465081723757</v>
      </c>
      <c r="H391" s="18" t="n">
        <f aca="false">Persist_a*G391+Shock_sd*Draws!H370</f>
        <v>45.1628018627548</v>
      </c>
      <c r="I391" s="18" t="n">
        <f aca="false">Persist_a*H391+Shock_sd*Draws!I370</f>
        <v>15.3618873557005</v>
      </c>
      <c r="J391" s="18" t="n">
        <f aca="false">Persist_a*I391+Shock_sd*Draws!J370</f>
        <v>35.9638318998318</v>
      </c>
      <c r="K391" s="18" t="n">
        <f aca="false">Persist_a*J391+Shock_sd*Draws!K370</f>
        <v>21.0417367261228</v>
      </c>
      <c r="L391" s="18" t="n">
        <f aca="false">Persist_a*K391+Shock_sd*Draws!L370</f>
        <v>31.7349651853307</v>
      </c>
      <c r="M391" s="18" t="n">
        <f aca="false">Persist_a*L391+Shock_sd*Draws!M370</f>
        <v>70.4323437536029</v>
      </c>
      <c r="N391" s="18" t="n">
        <f aca="false">0-(Draws!N370+Draws!Z370)</f>
        <v>0</v>
      </c>
      <c r="O391" s="18" t="n">
        <f aca="false">N391-(Draws!O370+Draws!AA370)</f>
        <v>0</v>
      </c>
      <c r="P391" s="18" t="n">
        <f aca="false">O391-(Draws!P370+Draws!AB370)</f>
        <v>0</v>
      </c>
      <c r="Q391" s="18" t="n">
        <f aca="false">P391-(Draws!Q370+Draws!AC370)</f>
        <v>0</v>
      </c>
      <c r="R391" s="18" t="n">
        <f aca="false">Q391-(Draws!R370+Draws!AD370)</f>
        <v>0</v>
      </c>
      <c r="S391" s="18" t="n">
        <f aca="false">R391-(Draws!S370+Draws!AE370)</f>
        <v>0</v>
      </c>
      <c r="T391" s="18" t="n">
        <f aca="false">S391-(Draws!T370+Draws!AF370)</f>
        <v>0</v>
      </c>
      <c r="U391" s="18" t="n">
        <f aca="false">T391-(Draws!U370+Draws!AG370)</f>
        <v>0</v>
      </c>
      <c r="V391" s="18" t="n">
        <f aca="false">U391-(Draws!V370+Draws!AH370)</f>
        <v>0</v>
      </c>
      <c r="W391" s="18" t="n">
        <f aca="false">V391-(Draws!W370+Draws!AI370)</f>
        <v>0</v>
      </c>
      <c r="X391" s="18" t="n">
        <f aca="false">W391-(Draws!X370+Draws!AJ370)</f>
        <v>0</v>
      </c>
      <c r="Y391" s="18" t="n">
        <f aca="false">X391-(Draws!Y370+Draws!AK370)</f>
        <v>0</v>
      </c>
      <c r="Z391" s="18" t="n">
        <f aca="false">0-(MAX(Draws!N370-Line_cap,0)+MAX(Draws!Z370-Line_cap,0))</f>
        <v>0</v>
      </c>
      <c r="AA391" s="18" t="n">
        <f aca="false">Z391-(MAX(Draws!O370-Line_cap,0)+MAX(Draws!AA370-Line_cap,0))</f>
        <v>0</v>
      </c>
      <c r="AB391" s="18" t="n">
        <f aca="false">AA391-(MAX(Draws!P370-Line_cap,0)+MAX(Draws!AB370-Line_cap,0))</f>
        <v>0</v>
      </c>
      <c r="AC391" s="18" t="n">
        <f aca="false">AB391-(MAX(Draws!Q370-Line_cap,0)+MAX(Draws!AC370-Line_cap,0))</f>
        <v>0</v>
      </c>
      <c r="AD391" s="18" t="n">
        <f aca="false">AC391-(MAX(Draws!R370-Line_cap,0)+MAX(Draws!AD370-Line_cap,0))</f>
        <v>0</v>
      </c>
      <c r="AE391" s="18" t="n">
        <f aca="false">AD391-(MAX(Draws!S370-Line_cap,0)+MAX(Draws!AE370-Line_cap,0))</f>
        <v>0</v>
      </c>
      <c r="AF391" s="18" t="n">
        <f aca="false">AE391-(MAX(Draws!T370-Line_cap,0)+MAX(Draws!AF370-Line_cap,0))</f>
        <v>0</v>
      </c>
      <c r="AG391" s="18" t="n">
        <f aca="false">AF391-(MAX(Draws!U370-Line_cap,0)+MAX(Draws!AG370-Line_cap,0))</f>
        <v>0</v>
      </c>
      <c r="AH391" s="18" t="n">
        <f aca="false">AG391-(MAX(Draws!V370-Line_cap,0)+MAX(Draws!AH370-Line_cap,0))</f>
        <v>0</v>
      </c>
      <c r="AI391" s="18" t="n">
        <f aca="false">AH391-(MAX(Draws!W370-Line_cap,0)+MAX(Draws!AI370-Line_cap,0))</f>
        <v>0</v>
      </c>
      <c r="AJ391" s="18" t="n">
        <f aca="false">AI391-(MAX(Draws!X370-Line_cap,0)+MAX(Draws!AJ370-Line_cap,0))</f>
        <v>0</v>
      </c>
      <c r="AK391" s="18" t="n">
        <f aca="false">AJ391-(MAX(Draws!Y370-Line_cap,0)+MAX(Draws!AK370-Line_cap,0))</f>
        <v>0</v>
      </c>
      <c r="AL391" s="18" t="n">
        <f aca="false">SUMPRODUCT(MIN($B$22:$M$22+B391:M391+N391:Y391))</f>
        <v>462.663029842102</v>
      </c>
      <c r="AM391" s="18" t="n">
        <f aca="false">SUMPRODUCT(MIN($B$22:$M$22+B391:M391))</f>
        <v>462.663029842102</v>
      </c>
      <c r="AN391" s="18" t="n">
        <f aca="false">SUMPRODUCT(MIN($B$22:$M$22+N391:Y391))</f>
        <v>481.950382357786</v>
      </c>
      <c r="AO391" s="18" t="n">
        <f aca="false">SUMPRODUCT(MIN($B$22:$M$22+B391:M391+Z391:AK391))</f>
        <v>462.663029842102</v>
      </c>
      <c r="AP391" s="18" t="n">
        <f aca="false">SUMPRODUCT(MIN($B$23:$M$23+B391:M391+N391:Y391))</f>
        <v>507.767763695266</v>
      </c>
      <c r="AQ391" s="18" t="n">
        <f aca="false">SUMPRODUCT(MIN($B$23:$M$23+B391:M391+Z391:AK391))</f>
        <v>507.767763695266</v>
      </c>
      <c r="AR391" s="13" t="n">
        <f aca="false">IF(Y391&lt;0,1,0)</f>
        <v>0</v>
      </c>
    </row>
    <row r="392" customFormat="false" ht="15" hidden="false" customHeight="false" outlineLevel="0" collapsed="false">
      <c r="A392" s="13" t="n">
        <v>367</v>
      </c>
      <c r="B392" s="18" t="n">
        <f aca="false">Shock_sd*Draws!B371</f>
        <v>17.5509067489177</v>
      </c>
      <c r="C392" s="18" t="n">
        <f aca="false">Persist_a*B392+Shock_sd*Draws!C371</f>
        <v>26.3460705060696</v>
      </c>
      <c r="D392" s="18" t="n">
        <f aca="false">Persist_a*C392+Shock_sd*Draws!D371</f>
        <v>-41.4829076397863</v>
      </c>
      <c r="E392" s="18" t="n">
        <f aca="false">Persist_a*D392+Shock_sd*Draws!E371</f>
        <v>-44.3363251074694</v>
      </c>
      <c r="F392" s="18" t="n">
        <f aca="false">Persist_a*E392+Shock_sd*Draws!F371</f>
        <v>6.76589894430818</v>
      </c>
      <c r="G392" s="18" t="n">
        <f aca="false">Persist_a*F392+Shock_sd*Draws!G371</f>
        <v>95.0882078739059</v>
      </c>
      <c r="H392" s="18" t="n">
        <f aca="false">Persist_a*G392+Shock_sd*Draws!H371</f>
        <v>11.4518997350973</v>
      </c>
      <c r="I392" s="18" t="n">
        <f aca="false">Persist_a*H392+Shock_sd*Draws!I371</f>
        <v>8.53853651289791</v>
      </c>
      <c r="J392" s="18" t="n">
        <f aca="false">Persist_a*I392+Shock_sd*Draws!J371</f>
        <v>-48.1409770778649</v>
      </c>
      <c r="K392" s="18" t="n">
        <f aca="false">Persist_a*J392+Shock_sd*Draws!K371</f>
        <v>-6.416345936321</v>
      </c>
      <c r="L392" s="18" t="n">
        <f aca="false">Persist_a*K392+Shock_sd*Draws!L371</f>
        <v>31.7544864433776</v>
      </c>
      <c r="M392" s="18" t="n">
        <f aca="false">Persist_a*L392+Shock_sd*Draws!M371</f>
        <v>-2.96257210991449</v>
      </c>
      <c r="N392" s="18" t="n">
        <f aca="false">0-(Draws!N371+Draws!Z371)</f>
        <v>0</v>
      </c>
      <c r="O392" s="18" t="n">
        <f aca="false">N392-(Draws!O371+Draws!AA371)</f>
        <v>0</v>
      </c>
      <c r="P392" s="18" t="n">
        <f aca="false">O392-(Draws!P371+Draws!AB371)</f>
        <v>0</v>
      </c>
      <c r="Q392" s="18" t="n">
        <f aca="false">P392-(Draws!Q371+Draws!AC371)</f>
        <v>0</v>
      </c>
      <c r="R392" s="18" t="n">
        <f aca="false">Q392-(Draws!R371+Draws!AD371)</f>
        <v>0</v>
      </c>
      <c r="S392" s="18" t="n">
        <f aca="false">R392-(Draws!S371+Draws!AE371)</f>
        <v>0</v>
      </c>
      <c r="T392" s="18" t="n">
        <f aca="false">S392-(Draws!T371+Draws!AF371)</f>
        <v>-73.1642065832476</v>
      </c>
      <c r="U392" s="18" t="n">
        <f aca="false">T392-(Draws!U371+Draws!AG371)</f>
        <v>-73.1642065832476</v>
      </c>
      <c r="V392" s="18" t="n">
        <f aca="false">U392-(Draws!V371+Draws!AH371)</f>
        <v>-73.1642065832476</v>
      </c>
      <c r="W392" s="18" t="n">
        <f aca="false">V392-(Draws!W371+Draws!AI371)</f>
        <v>-73.1642065832476</v>
      </c>
      <c r="X392" s="18" t="n">
        <f aca="false">W392-(Draws!X371+Draws!AJ371)</f>
        <v>-73.1642065832476</v>
      </c>
      <c r="Y392" s="18" t="n">
        <f aca="false">X392-(Draws!Y371+Draws!AK371)</f>
        <v>-73.1642065832476</v>
      </c>
      <c r="Z392" s="18" t="n">
        <f aca="false">0-(MAX(Draws!N371-Line_cap,0)+MAX(Draws!Z371-Line_cap,0))</f>
        <v>0</v>
      </c>
      <c r="AA392" s="18" t="n">
        <f aca="false">Z392-(MAX(Draws!O371-Line_cap,0)+MAX(Draws!AA371-Line_cap,0))</f>
        <v>0</v>
      </c>
      <c r="AB392" s="18" t="n">
        <f aca="false">AA392-(MAX(Draws!P371-Line_cap,0)+MAX(Draws!AB371-Line_cap,0))</f>
        <v>0</v>
      </c>
      <c r="AC392" s="18" t="n">
        <f aca="false">AB392-(MAX(Draws!Q371-Line_cap,0)+MAX(Draws!AC371-Line_cap,0))</f>
        <v>0</v>
      </c>
      <c r="AD392" s="18" t="n">
        <f aca="false">AC392-(MAX(Draws!R371-Line_cap,0)+MAX(Draws!AD371-Line_cap,0))</f>
        <v>0</v>
      </c>
      <c r="AE392" s="18" t="n">
        <f aca="false">AD392-(MAX(Draws!S371-Line_cap,0)+MAX(Draws!AE371-Line_cap,0))</f>
        <v>0</v>
      </c>
      <c r="AF392" s="18" t="n">
        <f aca="false">AE392-(MAX(Draws!T371-Line_cap,0)+MAX(Draws!AF371-Line_cap,0))</f>
        <v>0</v>
      </c>
      <c r="AG392" s="18" t="n">
        <f aca="false">AF392-(MAX(Draws!U371-Line_cap,0)+MAX(Draws!AG371-Line_cap,0))</f>
        <v>0</v>
      </c>
      <c r="AH392" s="18" t="n">
        <f aca="false">AG392-(MAX(Draws!V371-Line_cap,0)+MAX(Draws!AH371-Line_cap,0))</f>
        <v>0</v>
      </c>
      <c r="AI392" s="18" t="n">
        <f aca="false">AH392-(MAX(Draws!W371-Line_cap,0)+MAX(Draws!AI371-Line_cap,0))</f>
        <v>0</v>
      </c>
      <c r="AJ392" s="18" t="n">
        <f aca="false">AI392-(MAX(Draws!X371-Line_cap,0)+MAX(Draws!AJ371-Line_cap,0))</f>
        <v>0</v>
      </c>
      <c r="AK392" s="18" t="n">
        <f aca="false">AJ392-(MAX(Draws!Y371-Line_cap,0)+MAX(Draws!AK371-Line_cap,0))</f>
        <v>0</v>
      </c>
      <c r="AL392" s="18" t="n">
        <f aca="false">SUMPRODUCT(MIN($B$22:$M$22+B392:M392+N392:Y392))</f>
        <v>366.892597756284</v>
      </c>
      <c r="AM392" s="18" t="n">
        <f aca="false">SUMPRODUCT(MIN($B$22:$M$22+B392:M392))</f>
        <v>440.056804339532</v>
      </c>
      <c r="AN392" s="18" t="n">
        <f aca="false">SUMPRODUCT(MIN($B$22:$M$22+N392:Y392))</f>
        <v>408.786175774538</v>
      </c>
      <c r="AO392" s="18" t="n">
        <f aca="false">SUMPRODUCT(MIN($B$22:$M$22+B392:M392+Z392:AK392))</f>
        <v>440.056804339532</v>
      </c>
      <c r="AP392" s="18" t="n">
        <f aca="false">SUMPRODUCT(MIN($B$23:$M$23+B392:M392+N392:Y392))</f>
        <v>416.135924920504</v>
      </c>
      <c r="AQ392" s="18" t="n">
        <f aca="false">SUMPRODUCT(MIN($B$23:$M$23+B392:M392+Z392:AK392))</f>
        <v>489.300131503752</v>
      </c>
      <c r="AR392" s="13" t="n">
        <f aca="false">IF(Y392&lt;0,1,0)</f>
        <v>1</v>
      </c>
    </row>
    <row r="393" customFormat="false" ht="15" hidden="false" customHeight="false" outlineLevel="0" collapsed="false">
      <c r="A393" s="13" t="n">
        <v>368</v>
      </c>
      <c r="B393" s="18" t="n">
        <f aca="false">Shock_sd*Draws!B372</f>
        <v>-17.1080564635399</v>
      </c>
      <c r="C393" s="18" t="n">
        <f aca="false">Persist_a*B393+Shock_sd*Draws!C372</f>
        <v>8.23859628215197</v>
      </c>
      <c r="D393" s="18" t="n">
        <f aca="false">Persist_a*C393+Shock_sd*Draws!D372</f>
        <v>-7.27095818015076</v>
      </c>
      <c r="E393" s="18" t="n">
        <f aca="false">Persist_a*D393+Shock_sd*Draws!E372</f>
        <v>-26.5098716244564</v>
      </c>
      <c r="F393" s="18" t="n">
        <f aca="false">Persist_a*E393+Shock_sd*Draws!F372</f>
        <v>-8.93699597054481</v>
      </c>
      <c r="G393" s="18" t="n">
        <f aca="false">Persist_a*F393+Shock_sd*Draws!G372</f>
        <v>26.9177741071129</v>
      </c>
      <c r="H393" s="18" t="n">
        <f aca="false">Persist_a*G393+Shock_sd*Draws!H372</f>
        <v>-45.4838207277144</v>
      </c>
      <c r="I393" s="18" t="n">
        <f aca="false">Persist_a*H393+Shock_sd*Draws!I372</f>
        <v>-26.8112609650004</v>
      </c>
      <c r="J393" s="18" t="n">
        <f aca="false">Persist_a*I393+Shock_sd*Draws!J372</f>
        <v>-69.3494287013639</v>
      </c>
      <c r="K393" s="18" t="n">
        <f aca="false">Persist_a*J393+Shock_sd*Draws!K372</f>
        <v>-17.7731446180993</v>
      </c>
      <c r="L393" s="18" t="n">
        <f aca="false">Persist_a*K393+Shock_sd*Draws!L372</f>
        <v>69.5116430977625</v>
      </c>
      <c r="M393" s="18" t="n">
        <f aca="false">Persist_a*L393+Shock_sd*Draws!M372</f>
        <v>75.0637520575055</v>
      </c>
      <c r="N393" s="18" t="n">
        <f aca="false">0-(Draws!N372+Draws!Z372)</f>
        <v>0</v>
      </c>
      <c r="O393" s="18" t="n">
        <f aca="false">N393-(Draws!O372+Draws!AA372)</f>
        <v>0</v>
      </c>
      <c r="P393" s="18" t="n">
        <f aca="false">O393-(Draws!P372+Draws!AB372)</f>
        <v>0</v>
      </c>
      <c r="Q393" s="18" t="n">
        <f aca="false">P393-(Draws!Q372+Draws!AC372)</f>
        <v>0</v>
      </c>
      <c r="R393" s="18" t="n">
        <f aca="false">Q393-(Draws!R372+Draws!AD372)</f>
        <v>0</v>
      </c>
      <c r="S393" s="18" t="n">
        <f aca="false">R393-(Draws!S372+Draws!AE372)</f>
        <v>0</v>
      </c>
      <c r="T393" s="18" t="n">
        <f aca="false">S393-(Draws!T372+Draws!AF372)</f>
        <v>0</v>
      </c>
      <c r="U393" s="18" t="n">
        <f aca="false">T393-(Draws!U372+Draws!AG372)</f>
        <v>0</v>
      </c>
      <c r="V393" s="18" t="n">
        <f aca="false">U393-(Draws!V372+Draws!AH372)</f>
        <v>0</v>
      </c>
      <c r="W393" s="18" t="n">
        <f aca="false">V393-(Draws!W372+Draws!AI372)</f>
        <v>0</v>
      </c>
      <c r="X393" s="18" t="n">
        <f aca="false">W393-(Draws!X372+Draws!AJ372)</f>
        <v>0</v>
      </c>
      <c r="Y393" s="18" t="n">
        <f aca="false">X393-(Draws!Y372+Draws!AK372)</f>
        <v>0</v>
      </c>
      <c r="Z393" s="18" t="n">
        <f aca="false">0-(MAX(Draws!N372-Line_cap,0)+MAX(Draws!Z372-Line_cap,0))</f>
        <v>0</v>
      </c>
      <c r="AA393" s="18" t="n">
        <f aca="false">Z393-(MAX(Draws!O372-Line_cap,0)+MAX(Draws!AA372-Line_cap,0))</f>
        <v>0</v>
      </c>
      <c r="AB393" s="18" t="n">
        <f aca="false">AA393-(MAX(Draws!P372-Line_cap,0)+MAX(Draws!AB372-Line_cap,0))</f>
        <v>0</v>
      </c>
      <c r="AC393" s="18" t="n">
        <f aca="false">AB393-(MAX(Draws!Q372-Line_cap,0)+MAX(Draws!AC372-Line_cap,0))</f>
        <v>0</v>
      </c>
      <c r="AD393" s="18" t="n">
        <f aca="false">AC393-(MAX(Draws!R372-Line_cap,0)+MAX(Draws!AD372-Line_cap,0))</f>
        <v>0</v>
      </c>
      <c r="AE393" s="18" t="n">
        <f aca="false">AD393-(MAX(Draws!S372-Line_cap,0)+MAX(Draws!AE372-Line_cap,0))</f>
        <v>0</v>
      </c>
      <c r="AF393" s="18" t="n">
        <f aca="false">AE393-(MAX(Draws!T372-Line_cap,0)+MAX(Draws!AF372-Line_cap,0))</f>
        <v>0</v>
      </c>
      <c r="AG393" s="18" t="n">
        <f aca="false">AF393-(MAX(Draws!U372-Line_cap,0)+MAX(Draws!AG372-Line_cap,0))</f>
        <v>0</v>
      </c>
      <c r="AH393" s="18" t="n">
        <f aca="false">AG393-(MAX(Draws!V372-Line_cap,0)+MAX(Draws!AH372-Line_cap,0))</f>
        <v>0</v>
      </c>
      <c r="AI393" s="18" t="n">
        <f aca="false">AH393-(MAX(Draws!W372-Line_cap,0)+MAX(Draws!AI372-Line_cap,0))</f>
        <v>0</v>
      </c>
      <c r="AJ393" s="18" t="n">
        <f aca="false">AI393-(MAX(Draws!X372-Line_cap,0)+MAX(Draws!AJ372-Line_cap,0))</f>
        <v>0</v>
      </c>
      <c r="AK393" s="18" t="n">
        <f aca="false">AJ393-(MAX(Draws!Y372-Line_cap,0)+MAX(Draws!AK372-Line_cap,0))</f>
        <v>0</v>
      </c>
      <c r="AL393" s="18" t="n">
        <f aca="false">SUMPRODUCT(MIN($B$22:$M$22+B393:M393+N393:Y393))</f>
        <v>418.848352716033</v>
      </c>
      <c r="AM393" s="18" t="n">
        <f aca="false">SUMPRODUCT(MIN($B$22:$M$22+B393:M393))</f>
        <v>418.848352716033</v>
      </c>
      <c r="AN393" s="18" t="n">
        <f aca="false">SUMPRODUCT(MIN($B$22:$M$22+N393:Y393))</f>
        <v>481.950382357786</v>
      </c>
      <c r="AO393" s="18" t="n">
        <f aca="false">SUMPRODUCT(MIN($B$22:$M$22+B393:M393+Z393:AK393))</f>
        <v>418.848352716033</v>
      </c>
      <c r="AP393" s="18" t="n">
        <f aca="false">SUMPRODUCT(MIN($B$23:$M$23+B393:M393+N393:Y393))</f>
        <v>468.091679880253</v>
      </c>
      <c r="AQ393" s="18" t="n">
        <f aca="false">SUMPRODUCT(MIN($B$23:$M$23+B393:M393+Z393:AK393))</f>
        <v>468.091679880253</v>
      </c>
      <c r="AR393" s="13" t="n">
        <f aca="false">IF(Y393&lt;0,1,0)</f>
        <v>0</v>
      </c>
    </row>
    <row r="394" customFormat="false" ht="15" hidden="false" customHeight="false" outlineLevel="0" collapsed="false">
      <c r="A394" s="13" t="n">
        <v>369</v>
      </c>
      <c r="B394" s="18" t="n">
        <f aca="false">Shock_sd*Draws!B373</f>
        <v>-70.3606674942665</v>
      </c>
      <c r="C394" s="18" t="n">
        <f aca="false">Persist_a*B394+Shock_sd*Draws!C373</f>
        <v>-55.5465897869663</v>
      </c>
      <c r="D394" s="18" t="n">
        <f aca="false">Persist_a*C394+Shock_sd*Draws!D373</f>
        <v>-111.75307487823</v>
      </c>
      <c r="E394" s="18" t="n">
        <f aca="false">Persist_a*D394+Shock_sd*Draws!E373</f>
        <v>-31.2630751575023</v>
      </c>
      <c r="F394" s="18" t="n">
        <f aca="false">Persist_a*E394+Shock_sd*Draws!F373</f>
        <v>-8.52329658678477</v>
      </c>
      <c r="G394" s="18" t="n">
        <f aca="false">Persist_a*F394+Shock_sd*Draws!G373</f>
        <v>-49.1718585211768</v>
      </c>
      <c r="H394" s="18" t="n">
        <f aca="false">Persist_a*G394+Shock_sd*Draws!H373</f>
        <v>58.8115988057403</v>
      </c>
      <c r="I394" s="18" t="n">
        <f aca="false">Persist_a*H394+Shock_sd*Draws!I373</f>
        <v>-10.9406264904738</v>
      </c>
      <c r="J394" s="18" t="n">
        <f aca="false">Persist_a*I394+Shock_sd*Draws!J373</f>
        <v>-38.47893000788</v>
      </c>
      <c r="K394" s="18" t="n">
        <f aca="false">Persist_a*J394+Shock_sd*Draws!K373</f>
        <v>-14.9983761097114</v>
      </c>
      <c r="L394" s="18" t="n">
        <f aca="false">Persist_a*K394+Shock_sd*Draws!L373</f>
        <v>-91.6311404131686</v>
      </c>
      <c r="M394" s="18" t="n">
        <f aca="false">Persist_a*L394+Shock_sd*Draws!M373</f>
        <v>3.29987512740119</v>
      </c>
      <c r="N394" s="18" t="n">
        <f aca="false">0-(Draws!N373+Draws!Z373)</f>
        <v>0</v>
      </c>
      <c r="O394" s="18" t="n">
        <f aca="false">N394-(Draws!O373+Draws!AA373)</f>
        <v>0</v>
      </c>
      <c r="P394" s="18" t="n">
        <f aca="false">O394-(Draws!P373+Draws!AB373)</f>
        <v>0</v>
      </c>
      <c r="Q394" s="18" t="n">
        <f aca="false">P394-(Draws!Q373+Draws!AC373)</f>
        <v>0</v>
      </c>
      <c r="R394" s="18" t="n">
        <f aca="false">Q394-(Draws!R373+Draws!AD373)</f>
        <v>0</v>
      </c>
      <c r="S394" s="18" t="n">
        <f aca="false">R394-(Draws!S373+Draws!AE373)</f>
        <v>0</v>
      </c>
      <c r="T394" s="18" t="n">
        <f aca="false">S394-(Draws!T373+Draws!AF373)</f>
        <v>0</v>
      </c>
      <c r="U394" s="18" t="n">
        <f aca="false">T394-(Draws!U373+Draws!AG373)</f>
        <v>0</v>
      </c>
      <c r="V394" s="18" t="n">
        <f aca="false">U394-(Draws!V373+Draws!AH373)</f>
        <v>0</v>
      </c>
      <c r="W394" s="18" t="n">
        <f aca="false">V394-(Draws!W373+Draws!AI373)</f>
        <v>-93.4104244587283</v>
      </c>
      <c r="X394" s="18" t="n">
        <f aca="false">W394-(Draws!X373+Draws!AJ373)</f>
        <v>-93.4104244587283</v>
      </c>
      <c r="Y394" s="18" t="n">
        <f aca="false">X394-(Draws!Y373+Draws!AK373)</f>
        <v>-93.4104244587283</v>
      </c>
      <c r="Z394" s="18" t="n">
        <f aca="false">0-(MAX(Draws!N373-Line_cap,0)+MAX(Draws!Z373-Line_cap,0))</f>
        <v>0</v>
      </c>
      <c r="AA394" s="18" t="n">
        <f aca="false">Z394-(MAX(Draws!O373-Line_cap,0)+MAX(Draws!AA373-Line_cap,0))</f>
        <v>0</v>
      </c>
      <c r="AB394" s="18" t="n">
        <f aca="false">AA394-(MAX(Draws!P373-Line_cap,0)+MAX(Draws!AB373-Line_cap,0))</f>
        <v>0</v>
      </c>
      <c r="AC394" s="18" t="n">
        <f aca="false">AB394-(MAX(Draws!Q373-Line_cap,0)+MAX(Draws!AC373-Line_cap,0))</f>
        <v>0</v>
      </c>
      <c r="AD394" s="18" t="n">
        <f aca="false">AC394-(MAX(Draws!R373-Line_cap,0)+MAX(Draws!AD373-Line_cap,0))</f>
        <v>0</v>
      </c>
      <c r="AE394" s="18" t="n">
        <f aca="false">AD394-(MAX(Draws!S373-Line_cap,0)+MAX(Draws!AE373-Line_cap,0))</f>
        <v>0</v>
      </c>
      <c r="AF394" s="18" t="n">
        <f aca="false">AE394-(MAX(Draws!T373-Line_cap,0)+MAX(Draws!AF373-Line_cap,0))</f>
        <v>0</v>
      </c>
      <c r="AG394" s="18" t="n">
        <f aca="false">AF394-(MAX(Draws!U373-Line_cap,0)+MAX(Draws!AG373-Line_cap,0))</f>
        <v>0</v>
      </c>
      <c r="AH394" s="18" t="n">
        <f aca="false">AG394-(MAX(Draws!V373-Line_cap,0)+MAX(Draws!AH373-Line_cap,0))</f>
        <v>0</v>
      </c>
      <c r="AI394" s="18" t="n">
        <f aca="false">AH394-(MAX(Draws!W373-Line_cap,0)+MAX(Draws!AI373-Line_cap,0))</f>
        <v>0</v>
      </c>
      <c r="AJ394" s="18" t="n">
        <f aca="false">AI394-(MAX(Draws!X373-Line_cap,0)+MAX(Draws!AJ373-Line_cap,0))</f>
        <v>0</v>
      </c>
      <c r="AK394" s="18" t="n">
        <f aca="false">AJ394-(MAX(Draws!Y373-Line_cap,0)+MAX(Draws!AK373-Line_cap,0))</f>
        <v>0</v>
      </c>
      <c r="AL394" s="18" t="n">
        <f aca="false">SUMPRODUCT(MIN($B$22:$M$22+B394:M394+N394:Y394))</f>
        <v>316.886382692484</v>
      </c>
      <c r="AM394" s="18" t="n">
        <f aca="false">SUMPRODUCT(MIN($B$22:$M$22+B394:M394))</f>
        <v>403.801111783911</v>
      </c>
      <c r="AN394" s="18" t="n">
        <f aca="false">SUMPRODUCT(MIN($B$22:$M$22+N394:Y394))</f>
        <v>400.975271350696</v>
      </c>
      <c r="AO394" s="18" t="n">
        <f aca="false">SUMPRODUCT(MIN($B$22:$M$22+B394:M394+Z394:AK394))</f>
        <v>403.801111783911</v>
      </c>
      <c r="AP394" s="18" t="n">
        <f aca="false">SUMPRODUCT(MIN($B$23:$M$23+B394:M394+N394:Y394))</f>
        <v>363.759511506029</v>
      </c>
      <c r="AQ394" s="18" t="n">
        <f aca="false">SUMPRODUCT(MIN($B$23:$M$23+B394:M394+Z394:AK394))</f>
        <v>438.55048659215</v>
      </c>
      <c r="AR394" s="13" t="n">
        <f aca="false">IF(Y394&lt;0,1,0)</f>
        <v>1</v>
      </c>
    </row>
    <row r="395" customFormat="false" ht="15" hidden="false" customHeight="false" outlineLevel="0" collapsed="false">
      <c r="A395" s="13" t="n">
        <v>370</v>
      </c>
      <c r="B395" s="18" t="n">
        <f aca="false">Shock_sd*Draws!B374</f>
        <v>-11.4853782536058</v>
      </c>
      <c r="C395" s="18" t="n">
        <f aca="false">Persist_a*B395+Shock_sd*Draws!C374</f>
        <v>-46.2771323274302</v>
      </c>
      <c r="D395" s="18" t="n">
        <f aca="false">Persist_a*C395+Shock_sd*Draws!D374</f>
        <v>-143.600935875862</v>
      </c>
      <c r="E395" s="18" t="n">
        <f aca="false">Persist_a*D395+Shock_sd*Draws!E374</f>
        <v>-97.0594998940809</v>
      </c>
      <c r="F395" s="18" t="n">
        <f aca="false">Persist_a*E395+Shock_sd*Draws!F374</f>
        <v>-35.3847011976579</v>
      </c>
      <c r="G395" s="18" t="n">
        <f aca="false">Persist_a*F395+Shock_sd*Draws!G374</f>
        <v>-20.3647389136198</v>
      </c>
      <c r="H395" s="18" t="n">
        <f aca="false">Persist_a*G395+Shock_sd*Draws!H374</f>
        <v>27.6132271325899</v>
      </c>
      <c r="I395" s="18" t="n">
        <f aca="false">Persist_a*H395+Shock_sd*Draws!I374</f>
        <v>-22.9599675212598</v>
      </c>
      <c r="J395" s="18" t="n">
        <f aca="false">Persist_a*I395+Shock_sd*Draws!J374</f>
        <v>-36.9015571271729</v>
      </c>
      <c r="K395" s="18" t="n">
        <f aca="false">Persist_a*J395+Shock_sd*Draws!K374</f>
        <v>-5.91422850541723</v>
      </c>
      <c r="L395" s="18" t="n">
        <f aca="false">Persist_a*K395+Shock_sd*Draws!L374</f>
        <v>-10.6172886288768</v>
      </c>
      <c r="M395" s="18" t="n">
        <f aca="false">Persist_a*L395+Shock_sd*Draws!M374</f>
        <v>46.4893750197462</v>
      </c>
      <c r="N395" s="18" t="n">
        <f aca="false">0-(Draws!N374+Draws!Z374)</f>
        <v>0</v>
      </c>
      <c r="O395" s="18" t="n">
        <f aca="false">N395-(Draws!O374+Draws!AA374)</f>
        <v>0</v>
      </c>
      <c r="P395" s="18" t="n">
        <f aca="false">O395-(Draws!P374+Draws!AB374)</f>
        <v>0</v>
      </c>
      <c r="Q395" s="18" t="n">
        <f aca="false">P395-(Draws!Q374+Draws!AC374)</f>
        <v>0</v>
      </c>
      <c r="R395" s="18" t="n">
        <f aca="false">Q395-(Draws!R374+Draws!AD374)</f>
        <v>0</v>
      </c>
      <c r="S395" s="18" t="n">
        <f aca="false">R395-(Draws!S374+Draws!AE374)</f>
        <v>0</v>
      </c>
      <c r="T395" s="18" t="n">
        <f aca="false">S395-(Draws!T374+Draws!AF374)</f>
        <v>0</v>
      </c>
      <c r="U395" s="18" t="n">
        <f aca="false">T395-(Draws!U374+Draws!AG374)</f>
        <v>0</v>
      </c>
      <c r="V395" s="18" t="n">
        <f aca="false">U395-(Draws!V374+Draws!AH374)</f>
        <v>0</v>
      </c>
      <c r="W395" s="18" t="n">
        <f aca="false">V395-(Draws!W374+Draws!AI374)</f>
        <v>0</v>
      </c>
      <c r="X395" s="18" t="n">
        <f aca="false">W395-(Draws!X374+Draws!AJ374)</f>
        <v>0</v>
      </c>
      <c r="Y395" s="18" t="n">
        <f aca="false">X395-(Draws!Y374+Draws!AK374)</f>
        <v>0</v>
      </c>
      <c r="Z395" s="18" t="n">
        <f aca="false">0-(MAX(Draws!N374-Line_cap,0)+MAX(Draws!Z374-Line_cap,0))</f>
        <v>0</v>
      </c>
      <c r="AA395" s="18" t="n">
        <f aca="false">Z395-(MAX(Draws!O374-Line_cap,0)+MAX(Draws!AA374-Line_cap,0))</f>
        <v>0</v>
      </c>
      <c r="AB395" s="18" t="n">
        <f aca="false">AA395-(MAX(Draws!P374-Line_cap,0)+MAX(Draws!AB374-Line_cap,0))</f>
        <v>0</v>
      </c>
      <c r="AC395" s="18" t="n">
        <f aca="false">AB395-(MAX(Draws!Q374-Line_cap,0)+MAX(Draws!AC374-Line_cap,0))</f>
        <v>0</v>
      </c>
      <c r="AD395" s="18" t="n">
        <f aca="false">AC395-(MAX(Draws!R374-Line_cap,0)+MAX(Draws!AD374-Line_cap,0))</f>
        <v>0</v>
      </c>
      <c r="AE395" s="18" t="n">
        <f aca="false">AD395-(MAX(Draws!S374-Line_cap,0)+MAX(Draws!AE374-Line_cap,0))</f>
        <v>0</v>
      </c>
      <c r="AF395" s="18" t="n">
        <f aca="false">AE395-(MAX(Draws!T374-Line_cap,0)+MAX(Draws!AF374-Line_cap,0))</f>
        <v>0</v>
      </c>
      <c r="AG395" s="18" t="n">
        <f aca="false">AF395-(MAX(Draws!U374-Line_cap,0)+MAX(Draws!AG374-Line_cap,0))</f>
        <v>0</v>
      </c>
      <c r="AH395" s="18" t="n">
        <f aca="false">AG395-(MAX(Draws!V374-Line_cap,0)+MAX(Draws!AH374-Line_cap,0))</f>
        <v>0</v>
      </c>
      <c r="AI395" s="18" t="n">
        <f aca="false">AH395-(MAX(Draws!W374-Line_cap,0)+MAX(Draws!AI374-Line_cap,0))</f>
        <v>0</v>
      </c>
      <c r="AJ395" s="18" t="n">
        <f aca="false">AI395-(MAX(Draws!X374-Line_cap,0)+MAX(Draws!AJ374-Line_cap,0))</f>
        <v>0</v>
      </c>
      <c r="AK395" s="18" t="n">
        <f aca="false">AJ395-(MAX(Draws!Y374-Line_cap,0)+MAX(Draws!AK374-Line_cap,0))</f>
        <v>0</v>
      </c>
      <c r="AL395" s="18" t="n">
        <f aca="false">SUMPRODUCT(MIN($B$22:$M$22+B395:M395+N395:Y395))</f>
        <v>371.953250786279</v>
      </c>
      <c r="AM395" s="18" t="n">
        <f aca="false">SUMPRODUCT(MIN($B$22:$M$22+B395:M395))</f>
        <v>371.953250786279</v>
      </c>
      <c r="AN395" s="18" t="n">
        <f aca="false">SUMPRODUCT(MIN($B$22:$M$22+N395:Y395))</f>
        <v>481.950382357786</v>
      </c>
      <c r="AO395" s="18" t="n">
        <f aca="false">SUMPRODUCT(MIN($B$22:$M$22+B395:M395+Z395:AK395))</f>
        <v>371.953250786279</v>
      </c>
      <c r="AP395" s="18" t="n">
        <f aca="false">SUMPRODUCT(MIN($B$23:$M$23+B395:M395+N395:Y395))</f>
        <v>406.702625594518</v>
      </c>
      <c r="AQ395" s="18" t="n">
        <f aca="false">SUMPRODUCT(MIN($B$23:$M$23+B395:M395+Z395:AK395))</f>
        <v>406.702625594518</v>
      </c>
      <c r="AR395" s="13" t="n">
        <f aca="false">IF(Y395&lt;0,1,0)</f>
        <v>0</v>
      </c>
    </row>
    <row r="396" customFormat="false" ht="15" hidden="false" customHeight="false" outlineLevel="0" collapsed="false">
      <c r="A396" s="13" t="n">
        <v>371</v>
      </c>
      <c r="B396" s="18" t="n">
        <f aca="false">Shock_sd*Draws!B375</f>
        <v>-29.9478234268371</v>
      </c>
      <c r="C396" s="18" t="n">
        <f aca="false">Persist_a*B396+Shock_sd*Draws!C375</f>
        <v>88.767454723768</v>
      </c>
      <c r="D396" s="18" t="n">
        <f aca="false">Persist_a*C396+Shock_sd*Draws!D375</f>
        <v>3.95677800900637</v>
      </c>
      <c r="E396" s="18" t="n">
        <f aca="false">Persist_a*D396+Shock_sd*Draws!E375</f>
        <v>11.8916969152583</v>
      </c>
      <c r="F396" s="18" t="n">
        <f aca="false">Persist_a*E396+Shock_sd*Draws!F375</f>
        <v>35.5649039868046</v>
      </c>
      <c r="G396" s="18" t="n">
        <f aca="false">Persist_a*F396+Shock_sd*Draws!G375</f>
        <v>63.2280856358785</v>
      </c>
      <c r="H396" s="18" t="n">
        <f aca="false">Persist_a*G396+Shock_sd*Draws!H375</f>
        <v>91.6547729556204</v>
      </c>
      <c r="I396" s="18" t="n">
        <f aca="false">Persist_a*H396+Shock_sd*Draws!I375</f>
        <v>57.1922194163469</v>
      </c>
      <c r="J396" s="18" t="n">
        <f aca="false">Persist_a*I396+Shock_sd*Draws!J375</f>
        <v>12.71629838542</v>
      </c>
      <c r="K396" s="18" t="n">
        <f aca="false">Persist_a*J396+Shock_sd*Draws!K375</f>
        <v>109.611866414384</v>
      </c>
      <c r="L396" s="18" t="n">
        <f aca="false">Persist_a*K396+Shock_sd*Draws!L375</f>
        <v>58.656270543075</v>
      </c>
      <c r="M396" s="18" t="n">
        <f aca="false">Persist_a*L396+Shock_sd*Draws!M375</f>
        <v>30.18417420558</v>
      </c>
      <c r="N396" s="18" t="n">
        <f aca="false">0-(Draws!N375+Draws!Z375)</f>
        <v>0</v>
      </c>
      <c r="O396" s="18" t="n">
        <f aca="false">N396-(Draws!O375+Draws!AA375)</f>
        <v>0</v>
      </c>
      <c r="P396" s="18" t="n">
        <f aca="false">O396-(Draws!P375+Draws!AB375)</f>
        <v>0</v>
      </c>
      <c r="Q396" s="18" t="n">
        <f aca="false">P396-(Draws!Q375+Draws!AC375)</f>
        <v>0</v>
      </c>
      <c r="R396" s="18" t="n">
        <f aca="false">Q396-(Draws!R375+Draws!AD375)</f>
        <v>0</v>
      </c>
      <c r="S396" s="18" t="n">
        <f aca="false">R396-(Draws!S375+Draws!AE375)</f>
        <v>0</v>
      </c>
      <c r="T396" s="18" t="n">
        <f aca="false">S396-(Draws!T375+Draws!AF375)</f>
        <v>0</v>
      </c>
      <c r="U396" s="18" t="n">
        <f aca="false">T396-(Draws!U375+Draws!AG375)</f>
        <v>0</v>
      </c>
      <c r="V396" s="18" t="n">
        <f aca="false">U396-(Draws!V375+Draws!AH375)</f>
        <v>0</v>
      </c>
      <c r="W396" s="18" t="n">
        <f aca="false">V396-(Draws!W375+Draws!AI375)</f>
        <v>0</v>
      </c>
      <c r="X396" s="18" t="n">
        <f aca="false">W396-(Draws!X375+Draws!AJ375)</f>
        <v>0</v>
      </c>
      <c r="Y396" s="18" t="n">
        <f aca="false">X396-(Draws!Y375+Draws!AK375)</f>
        <v>0</v>
      </c>
      <c r="Z396" s="18" t="n">
        <f aca="false">0-(MAX(Draws!N375-Line_cap,0)+MAX(Draws!Z375-Line_cap,0))</f>
        <v>0</v>
      </c>
      <c r="AA396" s="18" t="n">
        <f aca="false">Z396-(MAX(Draws!O375-Line_cap,0)+MAX(Draws!AA375-Line_cap,0))</f>
        <v>0</v>
      </c>
      <c r="AB396" s="18" t="n">
        <f aca="false">AA396-(MAX(Draws!P375-Line_cap,0)+MAX(Draws!AB375-Line_cap,0))</f>
        <v>0</v>
      </c>
      <c r="AC396" s="18" t="n">
        <f aca="false">AB396-(MAX(Draws!Q375-Line_cap,0)+MAX(Draws!AC375-Line_cap,0))</f>
        <v>0</v>
      </c>
      <c r="AD396" s="18" t="n">
        <f aca="false">AC396-(MAX(Draws!R375-Line_cap,0)+MAX(Draws!AD375-Line_cap,0))</f>
        <v>0</v>
      </c>
      <c r="AE396" s="18" t="n">
        <f aca="false">AD396-(MAX(Draws!S375-Line_cap,0)+MAX(Draws!AE375-Line_cap,0))</f>
        <v>0</v>
      </c>
      <c r="AF396" s="18" t="n">
        <f aca="false">AE396-(MAX(Draws!T375-Line_cap,0)+MAX(Draws!AF375-Line_cap,0))</f>
        <v>0</v>
      </c>
      <c r="AG396" s="18" t="n">
        <f aca="false">AF396-(MAX(Draws!U375-Line_cap,0)+MAX(Draws!AG375-Line_cap,0))</f>
        <v>0</v>
      </c>
      <c r="AH396" s="18" t="n">
        <f aca="false">AG396-(MAX(Draws!V375-Line_cap,0)+MAX(Draws!AH375-Line_cap,0))</f>
        <v>0</v>
      </c>
      <c r="AI396" s="18" t="n">
        <f aca="false">AH396-(MAX(Draws!W375-Line_cap,0)+MAX(Draws!AI375-Line_cap,0))</f>
        <v>0</v>
      </c>
      <c r="AJ396" s="18" t="n">
        <f aca="false">AI396-(MAX(Draws!X375-Line_cap,0)+MAX(Draws!AJ375-Line_cap,0))</f>
        <v>0</v>
      </c>
      <c r="AK396" s="18" t="n">
        <f aca="false">AJ396-(MAX(Draws!Y375-Line_cap,0)+MAX(Draws!AK375-Line_cap,0))</f>
        <v>0</v>
      </c>
      <c r="AL396" s="18" t="n">
        <f aca="false">SUMPRODUCT(MIN($B$22:$M$22+B396:M396+N396:Y396))</f>
        <v>500.914079802816</v>
      </c>
      <c r="AM396" s="18" t="n">
        <f aca="false">SUMPRODUCT(MIN($B$22:$M$22+B396:M396))</f>
        <v>500.914079802816</v>
      </c>
      <c r="AN396" s="18" t="n">
        <f aca="false">SUMPRODUCT(MIN($B$22:$M$22+N396:Y396))</f>
        <v>481.950382357786</v>
      </c>
      <c r="AO396" s="18" t="n">
        <f aca="false">SUMPRODUCT(MIN($B$22:$M$22+B396:M396+Z396:AK396))</f>
        <v>500.914079802816</v>
      </c>
      <c r="AP396" s="18" t="n">
        <f aca="false">SUMPRODUCT(MIN($B$23:$M$23+B396:M396+N396:Y396))</f>
        <v>550.157406967037</v>
      </c>
      <c r="AQ396" s="18" t="n">
        <f aca="false">SUMPRODUCT(MIN($B$23:$M$23+B396:M396+Z396:AK396))</f>
        <v>550.157406967037</v>
      </c>
      <c r="AR396" s="13" t="n">
        <f aca="false">IF(Y396&lt;0,1,0)</f>
        <v>0</v>
      </c>
    </row>
    <row r="397" customFormat="false" ht="15" hidden="false" customHeight="false" outlineLevel="0" collapsed="false">
      <c r="A397" s="13" t="n">
        <v>372</v>
      </c>
      <c r="B397" s="18" t="n">
        <f aca="false">Shock_sd*Draws!B376</f>
        <v>-62.915905195232</v>
      </c>
      <c r="C397" s="18" t="n">
        <f aca="false">Persist_a*B397+Shock_sd*Draws!C376</f>
        <v>-65.9958248899344</v>
      </c>
      <c r="D397" s="18" t="n">
        <f aca="false">Persist_a*C397+Shock_sd*Draws!D376</f>
        <v>11.3406903909826</v>
      </c>
      <c r="E397" s="18" t="n">
        <f aca="false">Persist_a*D397+Shock_sd*Draws!E376</f>
        <v>-1.07326568722446</v>
      </c>
      <c r="F397" s="18" t="n">
        <f aca="false">Persist_a*E397+Shock_sd*Draws!F376</f>
        <v>-62.7711809292081</v>
      </c>
      <c r="G397" s="18" t="n">
        <f aca="false">Persist_a*F397+Shock_sd*Draws!G376</f>
        <v>-29.8474059449354</v>
      </c>
      <c r="H397" s="18" t="n">
        <f aca="false">Persist_a*G397+Shock_sd*Draws!H376</f>
        <v>24.9443409096164</v>
      </c>
      <c r="I397" s="18" t="n">
        <f aca="false">Persist_a*H397+Shock_sd*Draws!I376</f>
        <v>57.9004482477709</v>
      </c>
      <c r="J397" s="18" t="n">
        <f aca="false">Persist_a*I397+Shock_sd*Draws!J376</f>
        <v>3.25704240785039</v>
      </c>
      <c r="K397" s="18" t="n">
        <f aca="false">Persist_a*J397+Shock_sd*Draws!K376</f>
        <v>59.0308564646845</v>
      </c>
      <c r="L397" s="18" t="n">
        <f aca="false">Persist_a*K397+Shock_sd*Draws!L376</f>
        <v>2.11248906970759</v>
      </c>
      <c r="M397" s="18" t="n">
        <f aca="false">Persist_a*L397+Shock_sd*Draws!M376</f>
        <v>15.5308726277772</v>
      </c>
      <c r="N397" s="18" t="n">
        <f aca="false">0-(Draws!N376+Draws!Z376)</f>
        <v>0</v>
      </c>
      <c r="O397" s="18" t="n">
        <f aca="false">N397-(Draws!O376+Draws!AA376)</f>
        <v>0</v>
      </c>
      <c r="P397" s="18" t="n">
        <f aca="false">O397-(Draws!P376+Draws!AB376)</f>
        <v>0</v>
      </c>
      <c r="Q397" s="18" t="n">
        <f aca="false">P397-(Draws!Q376+Draws!AC376)</f>
        <v>0</v>
      </c>
      <c r="R397" s="18" t="n">
        <f aca="false">Q397-(Draws!R376+Draws!AD376)</f>
        <v>0</v>
      </c>
      <c r="S397" s="18" t="n">
        <f aca="false">R397-(Draws!S376+Draws!AE376)</f>
        <v>0</v>
      </c>
      <c r="T397" s="18" t="n">
        <f aca="false">S397-(Draws!T376+Draws!AF376)</f>
        <v>0</v>
      </c>
      <c r="U397" s="18" t="n">
        <f aca="false">T397-(Draws!U376+Draws!AG376)</f>
        <v>0</v>
      </c>
      <c r="V397" s="18" t="n">
        <f aca="false">U397-(Draws!V376+Draws!AH376)</f>
        <v>0</v>
      </c>
      <c r="W397" s="18" t="n">
        <f aca="false">V397-(Draws!W376+Draws!AI376)</f>
        <v>0</v>
      </c>
      <c r="X397" s="18" t="n">
        <f aca="false">W397-(Draws!X376+Draws!AJ376)</f>
        <v>0</v>
      </c>
      <c r="Y397" s="18" t="n">
        <f aca="false">X397-(Draws!Y376+Draws!AK376)</f>
        <v>0</v>
      </c>
      <c r="Z397" s="18" t="n">
        <f aca="false">0-(MAX(Draws!N376-Line_cap,0)+MAX(Draws!Z376-Line_cap,0))</f>
        <v>0</v>
      </c>
      <c r="AA397" s="18" t="n">
        <f aca="false">Z397-(MAX(Draws!O376-Line_cap,0)+MAX(Draws!AA376-Line_cap,0))</f>
        <v>0</v>
      </c>
      <c r="AB397" s="18" t="n">
        <f aca="false">AA397-(MAX(Draws!P376-Line_cap,0)+MAX(Draws!AB376-Line_cap,0))</f>
        <v>0</v>
      </c>
      <c r="AC397" s="18" t="n">
        <f aca="false">AB397-(MAX(Draws!Q376-Line_cap,0)+MAX(Draws!AC376-Line_cap,0))</f>
        <v>0</v>
      </c>
      <c r="AD397" s="18" t="n">
        <f aca="false">AC397-(MAX(Draws!R376-Line_cap,0)+MAX(Draws!AD376-Line_cap,0))</f>
        <v>0</v>
      </c>
      <c r="AE397" s="18" t="n">
        <f aca="false">AD397-(MAX(Draws!S376-Line_cap,0)+MAX(Draws!AE376-Line_cap,0))</f>
        <v>0</v>
      </c>
      <c r="AF397" s="18" t="n">
        <f aca="false">AE397-(MAX(Draws!T376-Line_cap,0)+MAX(Draws!AF376-Line_cap,0))</f>
        <v>0</v>
      </c>
      <c r="AG397" s="18" t="n">
        <f aca="false">AF397-(MAX(Draws!U376-Line_cap,0)+MAX(Draws!AG376-Line_cap,0))</f>
        <v>0</v>
      </c>
      <c r="AH397" s="18" t="n">
        <f aca="false">AG397-(MAX(Draws!V376-Line_cap,0)+MAX(Draws!AH376-Line_cap,0))</f>
        <v>0</v>
      </c>
      <c r="AI397" s="18" t="n">
        <f aca="false">AH397-(MAX(Draws!W376-Line_cap,0)+MAX(Draws!AI376-Line_cap,0))</f>
        <v>0</v>
      </c>
      <c r="AJ397" s="18" t="n">
        <f aca="false">AI397-(MAX(Draws!X376-Line_cap,0)+MAX(Draws!AJ376-Line_cap,0))</f>
        <v>0</v>
      </c>
      <c r="AK397" s="18" t="n">
        <f aca="false">AJ397-(MAX(Draws!Y376-Line_cap,0)+MAX(Draws!AK376-Line_cap,0))</f>
        <v>0</v>
      </c>
      <c r="AL397" s="18" t="n">
        <f aca="false">SUMPRODUCT(MIN($B$22:$M$22+B397:M397+N397:Y397))</f>
        <v>425.726000218482</v>
      </c>
      <c r="AM397" s="18" t="n">
        <f aca="false">SUMPRODUCT(MIN($B$22:$M$22+B397:M397))</f>
        <v>425.726000218482</v>
      </c>
      <c r="AN397" s="18" t="n">
        <f aca="false">SUMPRODUCT(MIN($B$22:$M$22+N397:Y397))</f>
        <v>481.950382357786</v>
      </c>
      <c r="AO397" s="18" t="n">
        <f aca="false">SUMPRODUCT(MIN($B$22:$M$22+B397:M397+Z397:AK397))</f>
        <v>425.726000218482</v>
      </c>
      <c r="AP397" s="18" t="n">
        <f aca="false">SUMPRODUCT(MIN($B$23:$M$23+B397:M397+N397:Y397))</f>
        <v>470.830734071646</v>
      </c>
      <c r="AQ397" s="18" t="n">
        <f aca="false">SUMPRODUCT(MIN($B$23:$M$23+B397:M397+Z397:AK397))</f>
        <v>470.830734071646</v>
      </c>
      <c r="AR397" s="13" t="n">
        <f aca="false">IF(Y397&lt;0,1,0)</f>
        <v>0</v>
      </c>
    </row>
    <row r="398" customFormat="false" ht="15" hidden="false" customHeight="false" outlineLevel="0" collapsed="false">
      <c r="A398" s="13" t="n">
        <v>373</v>
      </c>
      <c r="B398" s="18" t="n">
        <f aca="false">Shock_sd*Draws!B377</f>
        <v>19.0560266501184</v>
      </c>
      <c r="C398" s="18" t="n">
        <f aca="false">Persist_a*B398+Shock_sd*Draws!C377</f>
        <v>-75.8716687493959</v>
      </c>
      <c r="D398" s="18" t="n">
        <f aca="false">Persist_a*C398+Shock_sd*Draws!D377</f>
        <v>-58.8866298134525</v>
      </c>
      <c r="E398" s="18" t="n">
        <f aca="false">Persist_a*D398+Shock_sd*Draws!E377</f>
        <v>-21.8171918742579</v>
      </c>
      <c r="F398" s="18" t="n">
        <f aca="false">Persist_a*E398+Shock_sd*Draws!F377</f>
        <v>-121.853412343907</v>
      </c>
      <c r="G398" s="18" t="n">
        <f aca="false">Persist_a*F398+Shock_sd*Draws!G377</f>
        <v>-100.177075081827</v>
      </c>
      <c r="H398" s="18" t="n">
        <f aca="false">Persist_a*G398+Shock_sd*Draws!H377</f>
        <v>-3.46105582011548</v>
      </c>
      <c r="I398" s="18" t="n">
        <f aca="false">Persist_a*H398+Shock_sd*Draws!I377</f>
        <v>22.3126338295834</v>
      </c>
      <c r="J398" s="18" t="n">
        <f aca="false">Persist_a*I398+Shock_sd*Draws!J377</f>
        <v>-64.227353444129</v>
      </c>
      <c r="K398" s="18" t="n">
        <f aca="false">Persist_a*J398+Shock_sd*Draws!K377</f>
        <v>-20.8978307127277</v>
      </c>
      <c r="L398" s="18" t="n">
        <f aca="false">Persist_a*K398+Shock_sd*Draws!L377</f>
        <v>19.3778130402783</v>
      </c>
      <c r="M398" s="18" t="n">
        <f aca="false">Persist_a*L398+Shock_sd*Draws!M377</f>
        <v>-82.8700969053331</v>
      </c>
      <c r="N398" s="18" t="n">
        <f aca="false">0-(Draws!N377+Draws!Z377)</f>
        <v>0</v>
      </c>
      <c r="O398" s="18" t="n">
        <f aca="false">N398-(Draws!O377+Draws!AA377)</f>
        <v>-139.438806751019</v>
      </c>
      <c r="P398" s="18" t="n">
        <f aca="false">O398-(Draws!P377+Draws!AB377)</f>
        <v>-139.438806751019</v>
      </c>
      <c r="Q398" s="18" t="n">
        <f aca="false">P398-(Draws!Q377+Draws!AC377)</f>
        <v>-139.438806751019</v>
      </c>
      <c r="R398" s="18" t="n">
        <f aca="false">Q398-(Draws!R377+Draws!AD377)</f>
        <v>-139.438806751019</v>
      </c>
      <c r="S398" s="18" t="n">
        <f aca="false">R398-(Draws!S377+Draws!AE377)</f>
        <v>-139.438806751019</v>
      </c>
      <c r="T398" s="18" t="n">
        <f aca="false">S398-(Draws!T377+Draws!AF377)</f>
        <v>-139.438806751019</v>
      </c>
      <c r="U398" s="18" t="n">
        <f aca="false">T398-(Draws!U377+Draws!AG377)</f>
        <v>-139.438806751019</v>
      </c>
      <c r="V398" s="18" t="n">
        <f aca="false">U398-(Draws!V377+Draws!AH377)</f>
        <v>-139.438806751019</v>
      </c>
      <c r="W398" s="18" t="n">
        <f aca="false">V398-(Draws!W377+Draws!AI377)</f>
        <v>-139.438806751019</v>
      </c>
      <c r="X398" s="18" t="n">
        <f aca="false">W398-(Draws!X377+Draws!AJ377)</f>
        <v>-139.438806751019</v>
      </c>
      <c r="Y398" s="18" t="n">
        <f aca="false">X398-(Draws!Y377+Draws!AK377)</f>
        <v>-256.753420286211</v>
      </c>
      <c r="Z398" s="18" t="n">
        <f aca="false">0-(MAX(Draws!N377-Line_cap,0)+MAX(Draws!Z377-Line_cap,0))</f>
        <v>0</v>
      </c>
      <c r="AA398" s="18" t="n">
        <f aca="false">Z398-(MAX(Draws!O377-Line_cap,0)+MAX(Draws!AA377-Line_cap,0))</f>
        <v>-39.4388067510187</v>
      </c>
      <c r="AB398" s="18" t="n">
        <f aca="false">AA398-(MAX(Draws!P377-Line_cap,0)+MAX(Draws!AB377-Line_cap,0))</f>
        <v>-39.4388067510187</v>
      </c>
      <c r="AC398" s="18" t="n">
        <f aca="false">AB398-(MAX(Draws!Q377-Line_cap,0)+MAX(Draws!AC377-Line_cap,0))</f>
        <v>-39.4388067510187</v>
      </c>
      <c r="AD398" s="18" t="n">
        <f aca="false">AC398-(MAX(Draws!R377-Line_cap,0)+MAX(Draws!AD377-Line_cap,0))</f>
        <v>-39.4388067510187</v>
      </c>
      <c r="AE398" s="18" t="n">
        <f aca="false">AD398-(MAX(Draws!S377-Line_cap,0)+MAX(Draws!AE377-Line_cap,0))</f>
        <v>-39.4388067510187</v>
      </c>
      <c r="AF398" s="18" t="n">
        <f aca="false">AE398-(MAX(Draws!T377-Line_cap,0)+MAX(Draws!AF377-Line_cap,0))</f>
        <v>-39.4388067510187</v>
      </c>
      <c r="AG398" s="18" t="n">
        <f aca="false">AF398-(MAX(Draws!U377-Line_cap,0)+MAX(Draws!AG377-Line_cap,0))</f>
        <v>-39.4388067510187</v>
      </c>
      <c r="AH398" s="18" t="n">
        <f aca="false">AG398-(MAX(Draws!V377-Line_cap,0)+MAX(Draws!AH377-Line_cap,0))</f>
        <v>-39.4388067510187</v>
      </c>
      <c r="AI398" s="18" t="n">
        <f aca="false">AH398-(MAX(Draws!W377-Line_cap,0)+MAX(Draws!AI377-Line_cap,0))</f>
        <v>-39.4388067510187</v>
      </c>
      <c r="AJ398" s="18" t="n">
        <f aca="false">AI398-(MAX(Draws!X377-Line_cap,0)+MAX(Draws!AJ377-Line_cap,0))</f>
        <v>-39.4388067510187</v>
      </c>
      <c r="AK398" s="18" t="n">
        <f aca="false">AJ398-(MAX(Draws!Y377-Line_cap,0)+MAX(Draws!AK377-Line_cap,0))</f>
        <v>-56.7534202862111</v>
      </c>
      <c r="AL398" s="18" t="n">
        <f aca="false">SUMPRODUCT(MIN($B$22:$M$22+B398:M398+N398:Y398))</f>
        <v>170.800530485416</v>
      </c>
      <c r="AM398" s="18" t="n">
        <f aca="false">SUMPRODUCT(MIN($B$22:$M$22+B398:M398))</f>
        <v>366.643768803783</v>
      </c>
      <c r="AN398" s="18" t="n">
        <f aca="false">SUMPRODUCT(MIN($B$22:$M$22+N398:Y398))</f>
        <v>253.670627390749</v>
      </c>
      <c r="AO398" s="18" t="n">
        <f aca="false">SUMPRODUCT(MIN($B$22:$M$22+B398:M398+Z398:AK398))</f>
        <v>327.204962052764</v>
      </c>
      <c r="AP398" s="18" t="n">
        <f aca="false">SUMPRODUCT(MIN($B$23:$M$23+B398:M398+N398:Y398))</f>
        <v>215.926411568036</v>
      </c>
      <c r="AQ398" s="18" t="n">
        <f aca="false">SUMPRODUCT(MIN($B$23:$M$23+B398:M398+Z398:AK398))</f>
        <v>372.309695905928</v>
      </c>
      <c r="AR398" s="13" t="n">
        <f aca="false">IF(Y398&lt;0,1,0)</f>
        <v>1</v>
      </c>
    </row>
    <row r="399" customFormat="false" ht="15" hidden="false" customHeight="false" outlineLevel="0" collapsed="false">
      <c r="A399" s="13" t="n">
        <v>374</v>
      </c>
      <c r="B399" s="18" t="n">
        <f aca="false">Shock_sd*Draws!B378</f>
        <v>29.141406650228</v>
      </c>
      <c r="C399" s="18" t="n">
        <f aca="false">Persist_a*B399+Shock_sd*Draws!C378</f>
        <v>-68.82094351093</v>
      </c>
      <c r="D399" s="18" t="n">
        <f aca="false">Persist_a*C399+Shock_sd*Draws!D378</f>
        <v>20.3083125940638</v>
      </c>
      <c r="E399" s="18" t="n">
        <f aca="false">Persist_a*D399+Shock_sd*Draws!E378</f>
        <v>-10.8802674235562</v>
      </c>
      <c r="F399" s="18" t="n">
        <f aca="false">Persist_a*E399+Shock_sd*Draws!F378</f>
        <v>-22.2894725901321</v>
      </c>
      <c r="G399" s="18" t="n">
        <f aca="false">Persist_a*F399+Shock_sd*Draws!G378</f>
        <v>-65.034811420809</v>
      </c>
      <c r="H399" s="18" t="n">
        <f aca="false">Persist_a*G399+Shock_sd*Draws!H378</f>
        <v>59.784668490021</v>
      </c>
      <c r="I399" s="18" t="n">
        <f aca="false">Persist_a*H399+Shock_sd*Draws!I378</f>
        <v>-84.1895210293224</v>
      </c>
      <c r="J399" s="18" t="n">
        <f aca="false">Persist_a*I399+Shock_sd*Draws!J378</f>
        <v>-59.0305087149665</v>
      </c>
      <c r="K399" s="18" t="n">
        <f aca="false">Persist_a*J399+Shock_sd*Draws!K378</f>
        <v>0.295539338232693</v>
      </c>
      <c r="L399" s="18" t="n">
        <f aca="false">Persist_a*K399+Shock_sd*Draws!L378</f>
        <v>-84.4463599892906</v>
      </c>
      <c r="M399" s="18" t="n">
        <f aca="false">Persist_a*L399+Shock_sd*Draws!M378</f>
        <v>-12.2322753715984</v>
      </c>
      <c r="N399" s="18" t="n">
        <f aca="false">0-(Draws!N378+Draws!Z378)</f>
        <v>0</v>
      </c>
      <c r="O399" s="18" t="n">
        <f aca="false">N399-(Draws!O378+Draws!AA378)</f>
        <v>0</v>
      </c>
      <c r="P399" s="18" t="n">
        <f aca="false">O399-(Draws!P378+Draws!AB378)</f>
        <v>0</v>
      </c>
      <c r="Q399" s="18" t="n">
        <f aca="false">P399-(Draws!Q378+Draws!AC378)</f>
        <v>0</v>
      </c>
      <c r="R399" s="18" t="n">
        <f aca="false">Q399-(Draws!R378+Draws!AD378)</f>
        <v>0</v>
      </c>
      <c r="S399" s="18" t="n">
        <f aca="false">R399-(Draws!S378+Draws!AE378)</f>
        <v>0</v>
      </c>
      <c r="T399" s="18" t="n">
        <f aca="false">S399-(Draws!T378+Draws!AF378)</f>
        <v>0</v>
      </c>
      <c r="U399" s="18" t="n">
        <f aca="false">T399-(Draws!U378+Draws!AG378)</f>
        <v>0</v>
      </c>
      <c r="V399" s="18" t="n">
        <f aca="false">U399-(Draws!V378+Draws!AH378)</f>
        <v>0</v>
      </c>
      <c r="W399" s="18" t="n">
        <f aca="false">V399-(Draws!W378+Draws!AI378)</f>
        <v>-104.40755800573</v>
      </c>
      <c r="X399" s="18" t="n">
        <f aca="false">W399-(Draws!X378+Draws!AJ378)</f>
        <v>-104.40755800573</v>
      </c>
      <c r="Y399" s="18" t="n">
        <f aca="false">X399-(Draws!Y378+Draws!AK378)</f>
        <v>-104.40755800573</v>
      </c>
      <c r="Z399" s="18" t="n">
        <f aca="false">0-(MAX(Draws!N378-Line_cap,0)+MAX(Draws!Z378-Line_cap,0))</f>
        <v>0</v>
      </c>
      <c r="AA399" s="18" t="n">
        <f aca="false">Z399-(MAX(Draws!O378-Line_cap,0)+MAX(Draws!AA378-Line_cap,0))</f>
        <v>0</v>
      </c>
      <c r="AB399" s="18" t="n">
        <f aca="false">AA399-(MAX(Draws!P378-Line_cap,0)+MAX(Draws!AB378-Line_cap,0))</f>
        <v>0</v>
      </c>
      <c r="AC399" s="18" t="n">
        <f aca="false">AB399-(MAX(Draws!Q378-Line_cap,0)+MAX(Draws!AC378-Line_cap,0))</f>
        <v>0</v>
      </c>
      <c r="AD399" s="18" t="n">
        <f aca="false">AC399-(MAX(Draws!R378-Line_cap,0)+MAX(Draws!AD378-Line_cap,0))</f>
        <v>0</v>
      </c>
      <c r="AE399" s="18" t="n">
        <f aca="false">AD399-(MAX(Draws!S378-Line_cap,0)+MAX(Draws!AE378-Line_cap,0))</f>
        <v>0</v>
      </c>
      <c r="AF399" s="18" t="n">
        <f aca="false">AE399-(MAX(Draws!T378-Line_cap,0)+MAX(Draws!AF378-Line_cap,0))</f>
        <v>0</v>
      </c>
      <c r="AG399" s="18" t="n">
        <f aca="false">AF399-(MAX(Draws!U378-Line_cap,0)+MAX(Draws!AG378-Line_cap,0))</f>
        <v>0</v>
      </c>
      <c r="AH399" s="18" t="n">
        <f aca="false">AG399-(MAX(Draws!V378-Line_cap,0)+MAX(Draws!AH378-Line_cap,0))</f>
        <v>0</v>
      </c>
      <c r="AI399" s="18" t="n">
        <f aca="false">AH399-(MAX(Draws!W378-Line_cap,0)+MAX(Draws!AI378-Line_cap,0))</f>
        <v>-4.40755800573029</v>
      </c>
      <c r="AJ399" s="18" t="n">
        <f aca="false">AI399-(MAX(Draws!X378-Line_cap,0)+MAX(Draws!AJ378-Line_cap,0))</f>
        <v>-4.40755800573029</v>
      </c>
      <c r="AK399" s="18" t="n">
        <f aca="false">AJ399-(MAX(Draws!Y378-Line_cap,0)+MAX(Draws!AK378-Line_cap,0))</f>
        <v>-4.40755800573029</v>
      </c>
      <c r="AL399" s="18" t="n">
        <f aca="false">SUMPRODUCT(MIN($B$22:$M$22+B399:M399+N399:Y399))</f>
        <v>313.07402956936</v>
      </c>
      <c r="AM399" s="18" t="n">
        <f aca="false">SUMPRODUCT(MIN($B$22:$M$22+B399:M399))</f>
        <v>399.664532368597</v>
      </c>
      <c r="AN399" s="18" t="n">
        <f aca="false">SUMPRODUCT(MIN($B$22:$M$22+N399:Y399))</f>
        <v>389.978137803694</v>
      </c>
      <c r="AO399" s="18" t="n">
        <f aca="false">SUMPRODUCT(MIN($B$22:$M$22+B399:M399+Z399:AK399))</f>
        <v>399.664532368597</v>
      </c>
      <c r="AP399" s="18" t="n">
        <f aca="false">SUMPRODUCT(MIN($B$23:$M$23+B399:M399+N399:Y399))</f>
        <v>359.947158382905</v>
      </c>
      <c r="AQ399" s="18" t="n">
        <f aca="false">SUMPRODUCT(MIN($B$23:$M$23+B399:M399+Z399:AK399))</f>
        <v>449.264532368597</v>
      </c>
      <c r="AR399" s="13" t="n">
        <f aca="false">IF(Y399&lt;0,1,0)</f>
        <v>1</v>
      </c>
    </row>
    <row r="400" customFormat="false" ht="15" hidden="false" customHeight="false" outlineLevel="0" collapsed="false">
      <c r="A400" s="13" t="n">
        <v>375</v>
      </c>
      <c r="B400" s="18" t="n">
        <f aca="false">Shock_sd*Draws!B379</f>
        <v>41.7728162157787</v>
      </c>
      <c r="C400" s="18" t="n">
        <f aca="false">Persist_a*B400+Shock_sd*Draws!C379</f>
        <v>23.5833575543093</v>
      </c>
      <c r="D400" s="18" t="n">
        <f aca="false">Persist_a*C400+Shock_sd*Draws!D379</f>
        <v>-18.9422239744995</v>
      </c>
      <c r="E400" s="18" t="n">
        <f aca="false">Persist_a*D400+Shock_sd*Draws!E379</f>
        <v>-81.502296693693</v>
      </c>
      <c r="F400" s="18" t="n">
        <f aca="false">Persist_a*E400+Shock_sd*Draws!F379</f>
        <v>-5.92546178771328</v>
      </c>
      <c r="G400" s="18" t="n">
        <f aca="false">Persist_a*F400+Shock_sd*Draws!G379</f>
        <v>105.265773178417</v>
      </c>
      <c r="H400" s="18" t="n">
        <f aca="false">Persist_a*G400+Shock_sd*Draws!H379</f>
        <v>144.042232981705</v>
      </c>
      <c r="I400" s="18" t="n">
        <f aca="false">Persist_a*H400+Shock_sd*Draws!I379</f>
        <v>114.906514836623</v>
      </c>
      <c r="J400" s="18" t="n">
        <f aca="false">Persist_a*I400+Shock_sd*Draws!J379</f>
        <v>56.0791685911865</v>
      </c>
      <c r="K400" s="18" t="n">
        <f aca="false">Persist_a*J400+Shock_sd*Draws!K379</f>
        <v>96.6689159221394</v>
      </c>
      <c r="L400" s="18" t="n">
        <f aca="false">Persist_a*K400+Shock_sd*Draws!L379</f>
        <v>84.4669473071839</v>
      </c>
      <c r="M400" s="18" t="n">
        <f aca="false">Persist_a*L400+Shock_sd*Draws!M379</f>
        <v>-28.2170829037747</v>
      </c>
      <c r="N400" s="18" t="n">
        <f aca="false">0-(Draws!N379+Draws!Z379)</f>
        <v>0</v>
      </c>
      <c r="O400" s="18" t="n">
        <f aca="false">N400-(Draws!O379+Draws!AA379)</f>
        <v>0</v>
      </c>
      <c r="P400" s="18" t="n">
        <f aca="false">O400-(Draws!P379+Draws!AB379)</f>
        <v>0</v>
      </c>
      <c r="Q400" s="18" t="n">
        <f aca="false">P400-(Draws!Q379+Draws!AC379)</f>
        <v>0</v>
      </c>
      <c r="R400" s="18" t="n">
        <f aca="false">Q400-(Draws!R379+Draws!AD379)</f>
        <v>0</v>
      </c>
      <c r="S400" s="18" t="n">
        <f aca="false">R400-(Draws!S379+Draws!AE379)</f>
        <v>0</v>
      </c>
      <c r="T400" s="18" t="n">
        <f aca="false">S400-(Draws!T379+Draws!AF379)</f>
        <v>0</v>
      </c>
      <c r="U400" s="18" t="n">
        <f aca="false">T400-(Draws!U379+Draws!AG379)</f>
        <v>0</v>
      </c>
      <c r="V400" s="18" t="n">
        <f aca="false">U400-(Draws!V379+Draws!AH379)</f>
        <v>0</v>
      </c>
      <c r="W400" s="18" t="n">
        <f aca="false">V400-(Draws!W379+Draws!AI379)</f>
        <v>0</v>
      </c>
      <c r="X400" s="18" t="n">
        <f aca="false">W400-(Draws!X379+Draws!AJ379)</f>
        <v>0</v>
      </c>
      <c r="Y400" s="18" t="n">
        <f aca="false">X400-(Draws!Y379+Draws!AK379)</f>
        <v>0</v>
      </c>
      <c r="Z400" s="18" t="n">
        <f aca="false">0-(MAX(Draws!N379-Line_cap,0)+MAX(Draws!Z379-Line_cap,0))</f>
        <v>0</v>
      </c>
      <c r="AA400" s="18" t="n">
        <f aca="false">Z400-(MAX(Draws!O379-Line_cap,0)+MAX(Draws!AA379-Line_cap,0))</f>
        <v>0</v>
      </c>
      <c r="AB400" s="18" t="n">
        <f aca="false">AA400-(MAX(Draws!P379-Line_cap,0)+MAX(Draws!AB379-Line_cap,0))</f>
        <v>0</v>
      </c>
      <c r="AC400" s="18" t="n">
        <f aca="false">AB400-(MAX(Draws!Q379-Line_cap,0)+MAX(Draws!AC379-Line_cap,0))</f>
        <v>0</v>
      </c>
      <c r="AD400" s="18" t="n">
        <f aca="false">AC400-(MAX(Draws!R379-Line_cap,0)+MAX(Draws!AD379-Line_cap,0))</f>
        <v>0</v>
      </c>
      <c r="AE400" s="18" t="n">
        <f aca="false">AD400-(MAX(Draws!S379-Line_cap,0)+MAX(Draws!AE379-Line_cap,0))</f>
        <v>0</v>
      </c>
      <c r="AF400" s="18" t="n">
        <f aca="false">AE400-(MAX(Draws!T379-Line_cap,0)+MAX(Draws!AF379-Line_cap,0))</f>
        <v>0</v>
      </c>
      <c r="AG400" s="18" t="n">
        <f aca="false">AF400-(MAX(Draws!U379-Line_cap,0)+MAX(Draws!AG379-Line_cap,0))</f>
        <v>0</v>
      </c>
      <c r="AH400" s="18" t="n">
        <f aca="false">AG400-(MAX(Draws!V379-Line_cap,0)+MAX(Draws!AH379-Line_cap,0))</f>
        <v>0</v>
      </c>
      <c r="AI400" s="18" t="n">
        <f aca="false">AH400-(MAX(Draws!W379-Line_cap,0)+MAX(Draws!AI379-Line_cap,0))</f>
        <v>0</v>
      </c>
      <c r="AJ400" s="18" t="n">
        <f aca="false">AI400-(MAX(Draws!X379-Line_cap,0)+MAX(Draws!AJ379-Line_cap,0))</f>
        <v>0</v>
      </c>
      <c r="AK400" s="18" t="n">
        <f aca="false">AJ400-(MAX(Draws!Y379-Line_cap,0)+MAX(Draws!AK379-Line_cap,0))</f>
        <v>0</v>
      </c>
      <c r="AL400" s="18" t="n">
        <f aca="false">SUMPRODUCT(MIN($B$22:$M$22+B400:M400+N400:Y400))</f>
        <v>417.359903134464</v>
      </c>
      <c r="AM400" s="18" t="n">
        <f aca="false">SUMPRODUCT(MIN($B$22:$M$22+B400:M400))</f>
        <v>417.359903134464</v>
      </c>
      <c r="AN400" s="18" t="n">
        <f aca="false">SUMPRODUCT(MIN($B$22:$M$22+N400:Y400))</f>
        <v>481.950382357786</v>
      </c>
      <c r="AO400" s="18" t="n">
        <f aca="false">SUMPRODUCT(MIN($B$22:$M$22+B400:M400+Z400:AK400))</f>
        <v>417.359903134464</v>
      </c>
      <c r="AP400" s="18" t="n">
        <f aca="false">SUMPRODUCT(MIN($B$23:$M$23+B400:M400+N400:Y400))</f>
        <v>458.248190647827</v>
      </c>
      <c r="AQ400" s="18" t="n">
        <f aca="false">SUMPRODUCT(MIN($B$23:$M$23+B400:M400+Z400:AK400))</f>
        <v>458.248190647827</v>
      </c>
      <c r="AR400" s="13" t="n">
        <f aca="false">IF(Y400&lt;0,1,0)</f>
        <v>0</v>
      </c>
    </row>
    <row r="401" customFormat="false" ht="15" hidden="false" customHeight="false" outlineLevel="0" collapsed="false">
      <c r="A401" s="13" t="n">
        <v>376</v>
      </c>
      <c r="B401" s="18" t="n">
        <f aca="false">Shock_sd*Draws!B380</f>
        <v>6.21051346626483</v>
      </c>
      <c r="C401" s="18" t="n">
        <f aca="false">Persist_a*B401+Shock_sd*Draws!C380</f>
        <v>111.399861369317</v>
      </c>
      <c r="D401" s="18" t="n">
        <f aca="false">Persist_a*C401+Shock_sd*Draws!D380</f>
        <v>80.1029038026105</v>
      </c>
      <c r="E401" s="18" t="n">
        <f aca="false">Persist_a*D401+Shock_sd*Draws!E380</f>
        <v>46.2545858920148</v>
      </c>
      <c r="F401" s="18" t="n">
        <f aca="false">Persist_a*E401+Shock_sd*Draws!F380</f>
        <v>10.3504533966086</v>
      </c>
      <c r="G401" s="18" t="n">
        <f aca="false">Persist_a*F401+Shock_sd*Draws!G380</f>
        <v>-70.8806321320211</v>
      </c>
      <c r="H401" s="18" t="n">
        <f aca="false">Persist_a*G401+Shock_sd*Draws!H380</f>
        <v>-55.3345633625882</v>
      </c>
      <c r="I401" s="18" t="n">
        <f aca="false">Persist_a*H401+Shock_sd*Draws!I380</f>
        <v>-5.13181531717987</v>
      </c>
      <c r="J401" s="18" t="n">
        <f aca="false">Persist_a*I401+Shock_sd*Draws!J380</f>
        <v>25.7986608330588</v>
      </c>
      <c r="K401" s="18" t="n">
        <f aca="false">Persist_a*J401+Shock_sd*Draws!K380</f>
        <v>2.11635831791051</v>
      </c>
      <c r="L401" s="18" t="n">
        <f aca="false">Persist_a*K401+Shock_sd*Draws!L380</f>
        <v>24.5436319042955</v>
      </c>
      <c r="M401" s="18" t="n">
        <f aca="false">Persist_a*L401+Shock_sd*Draws!M380</f>
        <v>13.0883499118699</v>
      </c>
      <c r="N401" s="18" t="n">
        <f aca="false">0-(Draws!N380+Draws!Z380)</f>
        <v>0</v>
      </c>
      <c r="O401" s="18" t="n">
        <f aca="false">N401-(Draws!O380+Draws!AA380)</f>
        <v>0</v>
      </c>
      <c r="P401" s="18" t="n">
        <f aca="false">O401-(Draws!P380+Draws!AB380)</f>
        <v>0</v>
      </c>
      <c r="Q401" s="18" t="n">
        <f aca="false">P401-(Draws!Q380+Draws!AC380)</f>
        <v>0</v>
      </c>
      <c r="R401" s="18" t="n">
        <f aca="false">Q401-(Draws!R380+Draws!AD380)</f>
        <v>0</v>
      </c>
      <c r="S401" s="18" t="n">
        <f aca="false">R401-(Draws!S380+Draws!AE380)</f>
        <v>0</v>
      </c>
      <c r="T401" s="18" t="n">
        <f aca="false">S401-(Draws!T380+Draws!AF380)</f>
        <v>0</v>
      </c>
      <c r="U401" s="18" t="n">
        <f aca="false">T401-(Draws!U380+Draws!AG380)</f>
        <v>0</v>
      </c>
      <c r="V401" s="18" t="n">
        <f aca="false">U401-(Draws!V380+Draws!AH380)</f>
        <v>0</v>
      </c>
      <c r="W401" s="18" t="n">
        <f aca="false">V401-(Draws!W380+Draws!AI380)</f>
        <v>0</v>
      </c>
      <c r="X401" s="18" t="n">
        <f aca="false">W401-(Draws!X380+Draws!AJ380)</f>
        <v>0</v>
      </c>
      <c r="Y401" s="18" t="n">
        <f aca="false">X401-(Draws!Y380+Draws!AK380)</f>
        <v>0</v>
      </c>
      <c r="Z401" s="18" t="n">
        <f aca="false">0-(MAX(Draws!N380-Line_cap,0)+MAX(Draws!Z380-Line_cap,0))</f>
        <v>0</v>
      </c>
      <c r="AA401" s="18" t="n">
        <f aca="false">Z401-(MAX(Draws!O380-Line_cap,0)+MAX(Draws!AA380-Line_cap,0))</f>
        <v>0</v>
      </c>
      <c r="AB401" s="18" t="n">
        <f aca="false">AA401-(MAX(Draws!P380-Line_cap,0)+MAX(Draws!AB380-Line_cap,0))</f>
        <v>0</v>
      </c>
      <c r="AC401" s="18" t="n">
        <f aca="false">AB401-(MAX(Draws!Q380-Line_cap,0)+MAX(Draws!AC380-Line_cap,0))</f>
        <v>0</v>
      </c>
      <c r="AD401" s="18" t="n">
        <f aca="false">AC401-(MAX(Draws!R380-Line_cap,0)+MAX(Draws!AD380-Line_cap,0))</f>
        <v>0</v>
      </c>
      <c r="AE401" s="18" t="n">
        <f aca="false">AD401-(MAX(Draws!S380-Line_cap,0)+MAX(Draws!AE380-Line_cap,0))</f>
        <v>0</v>
      </c>
      <c r="AF401" s="18" t="n">
        <f aca="false">AE401-(MAX(Draws!T380-Line_cap,0)+MAX(Draws!AF380-Line_cap,0))</f>
        <v>0</v>
      </c>
      <c r="AG401" s="18" t="n">
        <f aca="false">AF401-(MAX(Draws!U380-Line_cap,0)+MAX(Draws!AG380-Line_cap,0))</f>
        <v>0</v>
      </c>
      <c r="AH401" s="18" t="n">
        <f aca="false">AG401-(MAX(Draws!V380-Line_cap,0)+MAX(Draws!AH380-Line_cap,0))</f>
        <v>0</v>
      </c>
      <c r="AI401" s="18" t="n">
        <f aca="false">AH401-(MAX(Draws!W380-Line_cap,0)+MAX(Draws!AI380-Line_cap,0))</f>
        <v>0</v>
      </c>
      <c r="AJ401" s="18" t="n">
        <f aca="false">AI401-(MAX(Draws!X380-Line_cap,0)+MAX(Draws!AJ380-Line_cap,0))</f>
        <v>0</v>
      </c>
      <c r="AK401" s="18" t="n">
        <f aca="false">AJ401-(MAX(Draws!Y380-Line_cap,0)+MAX(Draws!AK380-Line_cap,0))</f>
        <v>0</v>
      </c>
      <c r="AL401" s="18" t="n">
        <f aca="false">SUMPRODUCT(MIN($B$22:$M$22+B401:M401+N401:Y401))</f>
        <v>412.327539506344</v>
      </c>
      <c r="AM401" s="18" t="n">
        <f aca="false">SUMPRODUCT(MIN($B$22:$M$22+B401:M401))</f>
        <v>412.327539506344</v>
      </c>
      <c r="AN401" s="18" t="n">
        <f aca="false">SUMPRODUCT(MIN($B$22:$M$22+N401:Y401))</f>
        <v>481.950382357786</v>
      </c>
      <c r="AO401" s="18" t="n">
        <f aca="false">SUMPRODUCT(MIN($B$22:$M$22+B401:M401+Z401:AK401))</f>
        <v>412.327539506344</v>
      </c>
      <c r="AP401" s="18" t="n">
        <f aca="false">SUMPRODUCT(MIN($B$23:$M$23+B401:M401+N401:Y401))</f>
        <v>460.093285007128</v>
      </c>
      <c r="AQ401" s="18" t="n">
        <f aca="false">SUMPRODUCT(MIN($B$23:$M$23+B401:M401+Z401:AK401))</f>
        <v>460.093285007128</v>
      </c>
      <c r="AR401" s="13" t="n">
        <f aca="false">IF(Y401&lt;0,1,0)</f>
        <v>0</v>
      </c>
    </row>
    <row r="402" customFormat="false" ht="15" hidden="false" customHeight="false" outlineLevel="0" collapsed="false">
      <c r="A402" s="13" t="n">
        <v>377</v>
      </c>
      <c r="B402" s="18" t="n">
        <f aca="false">Shock_sd*Draws!B381</f>
        <v>-11.9181056298092</v>
      </c>
      <c r="C402" s="18" t="n">
        <f aca="false">Persist_a*B402+Shock_sd*Draws!C381</f>
        <v>-29.5546278670219</v>
      </c>
      <c r="D402" s="18" t="n">
        <f aca="false">Persist_a*C402+Shock_sd*Draws!D381</f>
        <v>-53.3850274649626</v>
      </c>
      <c r="E402" s="18" t="n">
        <f aca="false">Persist_a*D402+Shock_sd*Draws!E381</f>
        <v>-115.534252539599</v>
      </c>
      <c r="F402" s="18" t="n">
        <f aca="false">Persist_a*E402+Shock_sd*Draws!F381</f>
        <v>-21.9258434254166</v>
      </c>
      <c r="G402" s="18" t="n">
        <f aca="false">Persist_a*F402+Shock_sd*Draws!G381</f>
        <v>-50.6491960674271</v>
      </c>
      <c r="H402" s="18" t="n">
        <f aca="false">Persist_a*G402+Shock_sd*Draws!H381</f>
        <v>-28.9282739541147</v>
      </c>
      <c r="I402" s="18" t="n">
        <f aca="false">Persist_a*H402+Shock_sd*Draws!I381</f>
        <v>43.4960506543307</v>
      </c>
      <c r="J402" s="18" t="n">
        <f aca="false">Persist_a*I402+Shock_sd*Draws!J381</f>
        <v>29.8176036508003</v>
      </c>
      <c r="K402" s="18" t="n">
        <f aca="false">Persist_a*J402+Shock_sd*Draws!K381</f>
        <v>-32.1625736132089</v>
      </c>
      <c r="L402" s="18" t="n">
        <f aca="false">Persist_a*K402+Shock_sd*Draws!L381</f>
        <v>-36.6075059825135</v>
      </c>
      <c r="M402" s="18" t="n">
        <f aca="false">Persist_a*L402+Shock_sd*Draws!M381</f>
        <v>-62.4414211876027</v>
      </c>
      <c r="N402" s="18" t="n">
        <f aca="false">0-(Draws!N381+Draws!Z381)</f>
        <v>0</v>
      </c>
      <c r="O402" s="18" t="n">
        <f aca="false">N402-(Draws!O381+Draws!AA381)</f>
        <v>0</v>
      </c>
      <c r="P402" s="18" t="n">
        <f aca="false">O402-(Draws!P381+Draws!AB381)</f>
        <v>0</v>
      </c>
      <c r="Q402" s="18" t="n">
        <f aca="false">P402-(Draws!Q381+Draws!AC381)</f>
        <v>0</v>
      </c>
      <c r="R402" s="18" t="n">
        <f aca="false">Q402-(Draws!R381+Draws!AD381)</f>
        <v>0</v>
      </c>
      <c r="S402" s="18" t="n">
        <f aca="false">R402-(Draws!S381+Draws!AE381)</f>
        <v>0</v>
      </c>
      <c r="T402" s="18" t="n">
        <f aca="false">S402-(Draws!T381+Draws!AF381)</f>
        <v>0</v>
      </c>
      <c r="U402" s="18" t="n">
        <f aca="false">T402-(Draws!U381+Draws!AG381)</f>
        <v>0</v>
      </c>
      <c r="V402" s="18" t="n">
        <f aca="false">U402-(Draws!V381+Draws!AH381)</f>
        <v>0</v>
      </c>
      <c r="W402" s="18" t="n">
        <f aca="false">V402-(Draws!W381+Draws!AI381)</f>
        <v>0</v>
      </c>
      <c r="X402" s="18" t="n">
        <f aca="false">W402-(Draws!X381+Draws!AJ381)</f>
        <v>0</v>
      </c>
      <c r="Y402" s="18" t="n">
        <f aca="false">X402-(Draws!Y381+Draws!AK381)</f>
        <v>0</v>
      </c>
      <c r="Z402" s="18" t="n">
        <f aca="false">0-(MAX(Draws!N381-Line_cap,0)+MAX(Draws!Z381-Line_cap,0))</f>
        <v>0</v>
      </c>
      <c r="AA402" s="18" t="n">
        <f aca="false">Z402-(MAX(Draws!O381-Line_cap,0)+MAX(Draws!AA381-Line_cap,0))</f>
        <v>0</v>
      </c>
      <c r="AB402" s="18" t="n">
        <f aca="false">AA402-(MAX(Draws!P381-Line_cap,0)+MAX(Draws!AB381-Line_cap,0))</f>
        <v>0</v>
      </c>
      <c r="AC402" s="18" t="n">
        <f aca="false">AB402-(MAX(Draws!Q381-Line_cap,0)+MAX(Draws!AC381-Line_cap,0))</f>
        <v>0</v>
      </c>
      <c r="AD402" s="18" t="n">
        <f aca="false">AC402-(MAX(Draws!R381-Line_cap,0)+MAX(Draws!AD381-Line_cap,0))</f>
        <v>0</v>
      </c>
      <c r="AE402" s="18" t="n">
        <f aca="false">AD402-(MAX(Draws!S381-Line_cap,0)+MAX(Draws!AE381-Line_cap,0))</f>
        <v>0</v>
      </c>
      <c r="AF402" s="18" t="n">
        <f aca="false">AE402-(MAX(Draws!T381-Line_cap,0)+MAX(Draws!AF381-Line_cap,0))</f>
        <v>0</v>
      </c>
      <c r="AG402" s="18" t="n">
        <f aca="false">AF402-(MAX(Draws!U381-Line_cap,0)+MAX(Draws!AG381-Line_cap,0))</f>
        <v>0</v>
      </c>
      <c r="AH402" s="18" t="n">
        <f aca="false">AG402-(MAX(Draws!V381-Line_cap,0)+MAX(Draws!AH381-Line_cap,0))</f>
        <v>0</v>
      </c>
      <c r="AI402" s="18" t="n">
        <f aca="false">AH402-(MAX(Draws!W381-Line_cap,0)+MAX(Draws!AI381-Line_cap,0))</f>
        <v>0</v>
      </c>
      <c r="AJ402" s="18" t="n">
        <f aca="false">AI402-(MAX(Draws!X381-Line_cap,0)+MAX(Draws!AJ381-Line_cap,0))</f>
        <v>0</v>
      </c>
      <c r="AK402" s="18" t="n">
        <f aca="false">AJ402-(MAX(Draws!Y381-Line_cap,0)+MAX(Draws!AK381-Line_cap,0))</f>
        <v>0</v>
      </c>
      <c r="AL402" s="18" t="n">
        <f aca="false">SUMPRODUCT(MIN($B$22:$M$22+B402:M402+N402:Y402))</f>
        <v>383.327947288558</v>
      </c>
      <c r="AM402" s="18" t="n">
        <f aca="false">SUMPRODUCT(MIN($B$22:$M$22+B402:M402))</f>
        <v>383.327947288558</v>
      </c>
      <c r="AN402" s="18" t="n">
        <f aca="false">SUMPRODUCT(MIN($B$22:$M$22+N402:Y402))</f>
        <v>481.950382357786</v>
      </c>
      <c r="AO402" s="18" t="n">
        <f aca="false">SUMPRODUCT(MIN($B$22:$M$22+B402:M402+Z402:AK402))</f>
        <v>383.327947288558</v>
      </c>
      <c r="AP402" s="18" t="n">
        <f aca="false">SUMPRODUCT(MIN($B$23:$M$23+B402:M402+N402:Y402))</f>
        <v>424.216234801921</v>
      </c>
      <c r="AQ402" s="18" t="n">
        <f aca="false">SUMPRODUCT(MIN($B$23:$M$23+B402:M402+Z402:AK402))</f>
        <v>424.216234801921</v>
      </c>
      <c r="AR402" s="13" t="n">
        <f aca="false">IF(Y402&lt;0,1,0)</f>
        <v>0</v>
      </c>
    </row>
    <row r="403" customFormat="false" ht="15" hidden="false" customHeight="false" outlineLevel="0" collapsed="false">
      <c r="A403" s="13" t="n">
        <v>378</v>
      </c>
      <c r="B403" s="18" t="n">
        <f aca="false">Shock_sd*Draws!B382</f>
        <v>57.4545432928239</v>
      </c>
      <c r="C403" s="18" t="n">
        <f aca="false">Persist_a*B403+Shock_sd*Draws!C382</f>
        <v>136.13420470511</v>
      </c>
      <c r="D403" s="18" t="n">
        <f aca="false">Persist_a*C403+Shock_sd*Draws!D382</f>
        <v>86.0934438571779</v>
      </c>
      <c r="E403" s="18" t="n">
        <f aca="false">Persist_a*D403+Shock_sd*Draws!E382</f>
        <v>-13.1169784137263</v>
      </c>
      <c r="F403" s="18" t="n">
        <f aca="false">Persist_a*E403+Shock_sd*Draws!F382</f>
        <v>14.4586886895997</v>
      </c>
      <c r="G403" s="18" t="n">
        <f aca="false">Persist_a*F403+Shock_sd*Draws!G382</f>
        <v>111.282020263637</v>
      </c>
      <c r="H403" s="18" t="n">
        <f aca="false">Persist_a*G403+Shock_sd*Draws!H382</f>
        <v>-2.56173633565813</v>
      </c>
      <c r="I403" s="18" t="n">
        <f aca="false">Persist_a*H403+Shock_sd*Draws!I382</f>
        <v>-3.9181512732565</v>
      </c>
      <c r="J403" s="18" t="n">
        <f aca="false">Persist_a*I403+Shock_sd*Draws!J382</f>
        <v>31.7345101305428</v>
      </c>
      <c r="K403" s="18" t="n">
        <f aca="false">Persist_a*J403+Shock_sd*Draws!K382</f>
        <v>52.4179628148509</v>
      </c>
      <c r="L403" s="18" t="n">
        <f aca="false">Persist_a*K403+Shock_sd*Draws!L382</f>
        <v>-48.9450830231009</v>
      </c>
      <c r="M403" s="18" t="n">
        <f aca="false">Persist_a*L403+Shock_sd*Draws!M382</f>
        <v>-6.1494019847508</v>
      </c>
      <c r="N403" s="18" t="n">
        <f aca="false">0-(Draws!N382+Draws!Z382)</f>
        <v>0</v>
      </c>
      <c r="O403" s="18" t="n">
        <f aca="false">N403-(Draws!O382+Draws!AA382)</f>
        <v>0</v>
      </c>
      <c r="P403" s="18" t="n">
        <f aca="false">O403-(Draws!P382+Draws!AB382)</f>
        <v>0</v>
      </c>
      <c r="Q403" s="18" t="n">
        <f aca="false">P403-(Draws!Q382+Draws!AC382)</f>
        <v>0</v>
      </c>
      <c r="R403" s="18" t="n">
        <f aca="false">Q403-(Draws!R382+Draws!AD382)</f>
        <v>0</v>
      </c>
      <c r="S403" s="18" t="n">
        <f aca="false">R403-(Draws!S382+Draws!AE382)</f>
        <v>0</v>
      </c>
      <c r="T403" s="18" t="n">
        <f aca="false">S403-(Draws!T382+Draws!AF382)</f>
        <v>0</v>
      </c>
      <c r="U403" s="18" t="n">
        <f aca="false">T403-(Draws!U382+Draws!AG382)</f>
        <v>0</v>
      </c>
      <c r="V403" s="18" t="n">
        <f aca="false">U403-(Draws!V382+Draws!AH382)</f>
        <v>0</v>
      </c>
      <c r="W403" s="18" t="n">
        <f aca="false">V403-(Draws!W382+Draws!AI382)</f>
        <v>0</v>
      </c>
      <c r="X403" s="18" t="n">
        <f aca="false">W403-(Draws!X382+Draws!AJ382)</f>
        <v>0</v>
      </c>
      <c r="Y403" s="18" t="n">
        <f aca="false">X403-(Draws!Y382+Draws!AK382)</f>
        <v>0</v>
      </c>
      <c r="Z403" s="18" t="n">
        <f aca="false">0-(MAX(Draws!N382-Line_cap,0)+MAX(Draws!Z382-Line_cap,0))</f>
        <v>0</v>
      </c>
      <c r="AA403" s="18" t="n">
        <f aca="false">Z403-(MAX(Draws!O382-Line_cap,0)+MAX(Draws!AA382-Line_cap,0))</f>
        <v>0</v>
      </c>
      <c r="AB403" s="18" t="n">
        <f aca="false">AA403-(MAX(Draws!P382-Line_cap,0)+MAX(Draws!AB382-Line_cap,0))</f>
        <v>0</v>
      </c>
      <c r="AC403" s="18" t="n">
        <f aca="false">AB403-(MAX(Draws!Q382-Line_cap,0)+MAX(Draws!AC382-Line_cap,0))</f>
        <v>0</v>
      </c>
      <c r="AD403" s="18" t="n">
        <f aca="false">AC403-(MAX(Draws!R382-Line_cap,0)+MAX(Draws!AD382-Line_cap,0))</f>
        <v>0</v>
      </c>
      <c r="AE403" s="18" t="n">
        <f aca="false">AD403-(MAX(Draws!S382-Line_cap,0)+MAX(Draws!AE382-Line_cap,0))</f>
        <v>0</v>
      </c>
      <c r="AF403" s="18" t="n">
        <f aca="false">AE403-(MAX(Draws!T382-Line_cap,0)+MAX(Draws!AF382-Line_cap,0))</f>
        <v>0</v>
      </c>
      <c r="AG403" s="18" t="n">
        <f aca="false">AF403-(MAX(Draws!U382-Line_cap,0)+MAX(Draws!AG382-Line_cap,0))</f>
        <v>0</v>
      </c>
      <c r="AH403" s="18" t="n">
        <f aca="false">AG403-(MAX(Draws!V382-Line_cap,0)+MAX(Draws!AH382-Line_cap,0))</f>
        <v>0</v>
      </c>
      <c r="AI403" s="18" t="n">
        <f aca="false">AH403-(MAX(Draws!W382-Line_cap,0)+MAX(Draws!AI382-Line_cap,0))</f>
        <v>0</v>
      </c>
      <c r="AJ403" s="18" t="n">
        <f aca="false">AI403-(MAX(Draws!X382-Line_cap,0)+MAX(Draws!AJ382-Line_cap,0))</f>
        <v>0</v>
      </c>
      <c r="AK403" s="18" t="n">
        <f aca="false">AJ403-(MAX(Draws!Y382-Line_cap,0)+MAX(Draws!AK382-Line_cap,0))</f>
        <v>0</v>
      </c>
      <c r="AL403" s="18" t="n">
        <f aca="false">SUMPRODUCT(MIN($B$22:$M$22+B403:M403+N403:Y403))</f>
        <v>452.98286454128</v>
      </c>
      <c r="AM403" s="18" t="n">
        <f aca="false">SUMPRODUCT(MIN($B$22:$M$22+B403:M403))</f>
        <v>452.98286454128</v>
      </c>
      <c r="AN403" s="18" t="n">
        <f aca="false">SUMPRODUCT(MIN($B$22:$M$22+N403:Y403))</f>
        <v>481.950382357786</v>
      </c>
      <c r="AO403" s="18" t="n">
        <f aca="false">SUMPRODUCT(MIN($B$22:$M$22+B403:M403+Z403:AK403))</f>
        <v>452.98286454128</v>
      </c>
      <c r="AP403" s="18" t="n">
        <f aca="false">SUMPRODUCT(MIN($B$23:$M$23+B403:M403+N403:Y403))</f>
        <v>499.855993354825</v>
      </c>
      <c r="AQ403" s="18" t="n">
        <f aca="false">SUMPRODUCT(MIN($B$23:$M$23+B403:M403+Z403:AK403))</f>
        <v>499.855993354825</v>
      </c>
      <c r="AR403" s="13" t="n">
        <f aca="false">IF(Y403&lt;0,1,0)</f>
        <v>0</v>
      </c>
    </row>
    <row r="404" customFormat="false" ht="15" hidden="false" customHeight="false" outlineLevel="0" collapsed="false">
      <c r="A404" s="13" t="n">
        <v>379</v>
      </c>
      <c r="B404" s="18" t="n">
        <f aca="false">Shock_sd*Draws!B383</f>
        <v>39.1639123779819</v>
      </c>
      <c r="C404" s="18" t="n">
        <f aca="false">Persist_a*B404+Shock_sd*Draws!C383</f>
        <v>2.04749238653224</v>
      </c>
      <c r="D404" s="18" t="n">
        <f aca="false">Persist_a*C404+Shock_sd*Draws!D383</f>
        <v>-64.7947789183419</v>
      </c>
      <c r="E404" s="18" t="n">
        <f aca="false">Persist_a*D404+Shock_sd*Draws!E383</f>
        <v>-19.9967886776891</v>
      </c>
      <c r="F404" s="18" t="n">
        <f aca="false">Persist_a*E404+Shock_sd*Draws!F383</f>
        <v>-4.87473431917036</v>
      </c>
      <c r="G404" s="18" t="n">
        <f aca="false">Persist_a*F404+Shock_sd*Draws!G383</f>
        <v>35.5910144222905</v>
      </c>
      <c r="H404" s="18" t="n">
        <f aca="false">Persist_a*G404+Shock_sd*Draws!H383</f>
        <v>-17.0163750032105</v>
      </c>
      <c r="I404" s="18" t="n">
        <f aca="false">Persist_a*H404+Shock_sd*Draws!I383</f>
        <v>73.4371590042633</v>
      </c>
      <c r="J404" s="18" t="n">
        <f aca="false">Persist_a*I404+Shock_sd*Draws!J383</f>
        <v>108.064908438003</v>
      </c>
      <c r="K404" s="18" t="n">
        <f aca="false">Persist_a*J404+Shock_sd*Draws!K383</f>
        <v>84.5274781241808</v>
      </c>
      <c r="L404" s="18" t="n">
        <f aca="false">Persist_a*K404+Shock_sd*Draws!L383</f>
        <v>81.4577225546772</v>
      </c>
      <c r="M404" s="18" t="n">
        <f aca="false">Persist_a*L404+Shock_sd*Draws!M383</f>
        <v>35.660478486681</v>
      </c>
      <c r="N404" s="18" t="n">
        <f aca="false">0-(Draws!N383+Draws!Z383)</f>
        <v>0</v>
      </c>
      <c r="O404" s="18" t="n">
        <f aca="false">N404-(Draws!O383+Draws!AA383)</f>
        <v>0</v>
      </c>
      <c r="P404" s="18" t="n">
        <f aca="false">O404-(Draws!P383+Draws!AB383)</f>
        <v>0</v>
      </c>
      <c r="Q404" s="18" t="n">
        <f aca="false">P404-(Draws!Q383+Draws!AC383)</f>
        <v>-196.039219151663</v>
      </c>
      <c r="R404" s="18" t="n">
        <f aca="false">Q404-(Draws!R383+Draws!AD383)</f>
        <v>-196.039219151663</v>
      </c>
      <c r="S404" s="18" t="n">
        <f aca="false">R404-(Draws!S383+Draws!AE383)</f>
        <v>-196.039219151663</v>
      </c>
      <c r="T404" s="18" t="n">
        <f aca="false">S404-(Draws!T383+Draws!AF383)</f>
        <v>-196.039219151663</v>
      </c>
      <c r="U404" s="18" t="n">
        <f aca="false">T404-(Draws!U383+Draws!AG383)</f>
        <v>-196.039219151663</v>
      </c>
      <c r="V404" s="18" t="n">
        <f aca="false">U404-(Draws!V383+Draws!AH383)</f>
        <v>-196.039219151663</v>
      </c>
      <c r="W404" s="18" t="n">
        <f aca="false">V404-(Draws!W383+Draws!AI383)</f>
        <v>-196.039219151663</v>
      </c>
      <c r="X404" s="18" t="n">
        <f aca="false">W404-(Draws!X383+Draws!AJ383)</f>
        <v>-196.039219151663</v>
      </c>
      <c r="Y404" s="18" t="n">
        <f aca="false">X404-(Draws!Y383+Draws!AK383)</f>
        <v>-196.039219151663</v>
      </c>
      <c r="Z404" s="18" t="n">
        <f aca="false">0-(MAX(Draws!N383-Line_cap,0)+MAX(Draws!Z383-Line_cap,0))</f>
        <v>0</v>
      </c>
      <c r="AA404" s="18" t="n">
        <f aca="false">Z404-(MAX(Draws!O383-Line_cap,0)+MAX(Draws!AA383-Line_cap,0))</f>
        <v>0</v>
      </c>
      <c r="AB404" s="18" t="n">
        <f aca="false">AA404-(MAX(Draws!P383-Line_cap,0)+MAX(Draws!AB383-Line_cap,0))</f>
        <v>0</v>
      </c>
      <c r="AC404" s="18" t="n">
        <f aca="false">AB404-(MAX(Draws!Q383-Line_cap,0)+MAX(Draws!AC383-Line_cap,0))</f>
        <v>-96.0392191516632</v>
      </c>
      <c r="AD404" s="18" t="n">
        <f aca="false">AC404-(MAX(Draws!R383-Line_cap,0)+MAX(Draws!AD383-Line_cap,0))</f>
        <v>-96.0392191516632</v>
      </c>
      <c r="AE404" s="18" t="n">
        <f aca="false">AD404-(MAX(Draws!S383-Line_cap,0)+MAX(Draws!AE383-Line_cap,0))</f>
        <v>-96.0392191516632</v>
      </c>
      <c r="AF404" s="18" t="n">
        <f aca="false">AE404-(MAX(Draws!T383-Line_cap,0)+MAX(Draws!AF383-Line_cap,0))</f>
        <v>-96.0392191516632</v>
      </c>
      <c r="AG404" s="18" t="n">
        <f aca="false">AF404-(MAX(Draws!U383-Line_cap,0)+MAX(Draws!AG383-Line_cap,0))</f>
        <v>-96.0392191516632</v>
      </c>
      <c r="AH404" s="18" t="n">
        <f aca="false">AG404-(MAX(Draws!V383-Line_cap,0)+MAX(Draws!AH383-Line_cap,0))</f>
        <v>-96.0392191516632</v>
      </c>
      <c r="AI404" s="18" t="n">
        <f aca="false">AH404-(MAX(Draws!W383-Line_cap,0)+MAX(Draws!AI383-Line_cap,0))</f>
        <v>-96.0392191516632</v>
      </c>
      <c r="AJ404" s="18" t="n">
        <f aca="false">AI404-(MAX(Draws!X383-Line_cap,0)+MAX(Draws!AJ383-Line_cap,0))</f>
        <v>-96.0392191516632</v>
      </c>
      <c r="AK404" s="18" t="n">
        <f aca="false">AJ404-(MAX(Draws!Y383-Line_cap,0)+MAX(Draws!AK383-Line_cap,0))</f>
        <v>-96.0392191516632</v>
      </c>
      <c r="AL404" s="18" t="n">
        <f aca="false">SUMPRODUCT(MIN($B$22:$M$22+B404:M404+N404:Y404))</f>
        <v>268.894788202912</v>
      </c>
      <c r="AM404" s="18" t="n">
        <f aca="false">SUMPRODUCT(MIN($B$22:$M$22+B404:M404))</f>
        <v>450.759407743799</v>
      </c>
      <c r="AN404" s="18" t="n">
        <f aca="false">SUMPRODUCT(MIN($B$22:$M$22+N404:Y404))</f>
        <v>285.911163206122</v>
      </c>
      <c r="AO404" s="18" t="n">
        <f aca="false">SUMPRODUCT(MIN($B$22:$M$22+B404:M404+Z404:AK404))</f>
        <v>368.894788202912</v>
      </c>
      <c r="AP404" s="18" t="n">
        <f aca="false">SUMPRODUCT(MIN($B$23:$M$23+B404:M404+N404:Y404))</f>
        <v>318.073431066012</v>
      </c>
      <c r="AQ404" s="18" t="n">
        <f aca="false">SUMPRODUCT(MIN($B$23:$M$23+B404:M404+Z404:AK404))</f>
        <v>418.073431066012</v>
      </c>
      <c r="AR404" s="13" t="n">
        <f aca="false">IF(Y404&lt;0,1,0)</f>
        <v>1</v>
      </c>
    </row>
    <row r="405" customFormat="false" ht="15" hidden="false" customHeight="false" outlineLevel="0" collapsed="false">
      <c r="A405" s="13" t="n">
        <v>380</v>
      </c>
      <c r="B405" s="18" t="n">
        <f aca="false">Shock_sd*Draws!B384</f>
        <v>116.037453984041</v>
      </c>
      <c r="C405" s="18" t="n">
        <f aca="false">Persist_a*B405+Shock_sd*Draws!C384</f>
        <v>97.11623243351</v>
      </c>
      <c r="D405" s="18" t="n">
        <f aca="false">Persist_a*C405+Shock_sd*Draws!D384</f>
        <v>15.6916101213975</v>
      </c>
      <c r="E405" s="18" t="n">
        <f aca="false">Persist_a*D405+Shock_sd*Draws!E384</f>
        <v>32.8043249669286</v>
      </c>
      <c r="F405" s="18" t="n">
        <f aca="false">Persist_a*E405+Shock_sd*Draws!F384</f>
        <v>-48.15301384647</v>
      </c>
      <c r="G405" s="18" t="n">
        <f aca="false">Persist_a*F405+Shock_sd*Draws!G384</f>
        <v>-177.727746474695</v>
      </c>
      <c r="H405" s="18" t="n">
        <f aca="false">Persist_a*G405+Shock_sd*Draws!H384</f>
        <v>-93.0490336451978</v>
      </c>
      <c r="I405" s="18" t="n">
        <f aca="false">Persist_a*H405+Shock_sd*Draws!I384</f>
        <v>-63.2416345771173</v>
      </c>
      <c r="J405" s="18" t="n">
        <f aca="false">Persist_a*I405+Shock_sd*Draws!J384</f>
        <v>29.4568042637134</v>
      </c>
      <c r="K405" s="18" t="n">
        <f aca="false">Persist_a*J405+Shock_sd*Draws!K384</f>
        <v>-60.37223362022</v>
      </c>
      <c r="L405" s="18" t="n">
        <f aca="false">Persist_a*K405+Shock_sd*Draws!L384</f>
        <v>-75.4337622622198</v>
      </c>
      <c r="M405" s="18" t="n">
        <f aca="false">Persist_a*L405+Shock_sd*Draws!M384</f>
        <v>-99.9341964715461</v>
      </c>
      <c r="N405" s="18" t="n">
        <f aca="false">0-(Draws!N384+Draws!Z384)</f>
        <v>0</v>
      </c>
      <c r="O405" s="18" t="n">
        <f aca="false">N405-(Draws!O384+Draws!AA384)</f>
        <v>0</v>
      </c>
      <c r="P405" s="18" t="n">
        <f aca="false">O405-(Draws!P384+Draws!AB384)</f>
        <v>0</v>
      </c>
      <c r="Q405" s="18" t="n">
        <f aca="false">P405-(Draws!Q384+Draws!AC384)</f>
        <v>0</v>
      </c>
      <c r="R405" s="18" t="n">
        <f aca="false">Q405-(Draws!R384+Draws!AD384)</f>
        <v>-75.325404738328</v>
      </c>
      <c r="S405" s="18" t="n">
        <f aca="false">R405-(Draws!S384+Draws!AE384)</f>
        <v>-75.325404738328</v>
      </c>
      <c r="T405" s="18" t="n">
        <f aca="false">S405-(Draws!T384+Draws!AF384)</f>
        <v>-267.867360162338</v>
      </c>
      <c r="U405" s="18" t="n">
        <f aca="false">T405-(Draws!U384+Draws!AG384)</f>
        <v>-267.867360162338</v>
      </c>
      <c r="V405" s="18" t="n">
        <f aca="false">U405-(Draws!V384+Draws!AH384)</f>
        <v>-267.867360162338</v>
      </c>
      <c r="W405" s="18" t="n">
        <f aca="false">V405-(Draws!W384+Draws!AI384)</f>
        <v>-267.867360162338</v>
      </c>
      <c r="X405" s="18" t="n">
        <f aca="false">W405-(Draws!X384+Draws!AJ384)</f>
        <v>-267.867360162338</v>
      </c>
      <c r="Y405" s="18" t="n">
        <f aca="false">X405-(Draws!Y384+Draws!AK384)</f>
        <v>-267.867360162338</v>
      </c>
      <c r="Z405" s="18" t="n">
        <f aca="false">0-(MAX(Draws!N384-Line_cap,0)+MAX(Draws!Z384-Line_cap,0))</f>
        <v>0</v>
      </c>
      <c r="AA405" s="18" t="n">
        <f aca="false">Z405-(MAX(Draws!O384-Line_cap,0)+MAX(Draws!AA384-Line_cap,0))</f>
        <v>0</v>
      </c>
      <c r="AB405" s="18" t="n">
        <f aca="false">AA405-(MAX(Draws!P384-Line_cap,0)+MAX(Draws!AB384-Line_cap,0))</f>
        <v>0</v>
      </c>
      <c r="AC405" s="18" t="n">
        <f aca="false">AB405-(MAX(Draws!Q384-Line_cap,0)+MAX(Draws!AC384-Line_cap,0))</f>
        <v>0</v>
      </c>
      <c r="AD405" s="18" t="n">
        <f aca="false">AC405-(MAX(Draws!R384-Line_cap,0)+MAX(Draws!AD384-Line_cap,0))</f>
        <v>0</v>
      </c>
      <c r="AE405" s="18" t="n">
        <f aca="false">AD405-(MAX(Draws!S384-Line_cap,0)+MAX(Draws!AE384-Line_cap,0))</f>
        <v>0</v>
      </c>
      <c r="AF405" s="18" t="n">
        <f aca="false">AE405-(MAX(Draws!T384-Line_cap,0)+MAX(Draws!AF384-Line_cap,0))</f>
        <v>-92.5419554240102</v>
      </c>
      <c r="AG405" s="18" t="n">
        <f aca="false">AF405-(MAX(Draws!U384-Line_cap,0)+MAX(Draws!AG384-Line_cap,0))</f>
        <v>-92.5419554240102</v>
      </c>
      <c r="AH405" s="18" t="n">
        <f aca="false">AG405-(MAX(Draws!V384-Line_cap,0)+MAX(Draws!AH384-Line_cap,0))</f>
        <v>-92.5419554240102</v>
      </c>
      <c r="AI405" s="18" t="n">
        <f aca="false">AH405-(MAX(Draws!W384-Line_cap,0)+MAX(Draws!AI384-Line_cap,0))</f>
        <v>-92.5419554240102</v>
      </c>
      <c r="AJ405" s="18" t="n">
        <f aca="false">AI405-(MAX(Draws!X384-Line_cap,0)+MAX(Draws!AJ384-Line_cap,0))</f>
        <v>-92.5419554240102</v>
      </c>
      <c r="AK405" s="18" t="n">
        <f aca="false">AJ405-(MAX(Draws!Y384-Line_cap,0)+MAX(Draws!AK384-Line_cap,0))</f>
        <v>-92.5419554240102</v>
      </c>
      <c r="AL405" s="18" t="n">
        <f aca="false">SUMPRODUCT(MIN($B$22:$M$22+B405:M405+N405:Y405))</f>
        <v>121.03398855025</v>
      </c>
      <c r="AM405" s="18" t="n">
        <f aca="false">SUMPRODUCT(MIN($B$22:$M$22+B405:M405))</f>
        <v>305.48042516367</v>
      </c>
      <c r="AN405" s="18" t="n">
        <f aca="false">SUMPRODUCT(MIN($B$22:$M$22+N405:Y405))</f>
        <v>214.083022195447</v>
      </c>
      <c r="AO405" s="18" t="n">
        <f aca="false">SUMPRODUCT(MIN($B$22:$M$22+B405:M405+Z405:AK405))</f>
        <v>296.359393288578</v>
      </c>
      <c r="AP405" s="18" t="n">
        <f aca="false">SUMPRODUCT(MIN($B$23:$M$23+B405:M405+N405:Y405))</f>
        <v>170.21263141335</v>
      </c>
      <c r="AQ405" s="18" t="n">
        <f aca="false">SUMPRODUCT(MIN($B$23:$M$23+B405:M405+Z405:AK405))</f>
        <v>345.538036151678</v>
      </c>
      <c r="AR405" s="13" t="n">
        <f aca="false">IF(Y405&lt;0,1,0)</f>
        <v>1</v>
      </c>
    </row>
    <row r="406" customFormat="false" ht="15" hidden="false" customHeight="false" outlineLevel="0" collapsed="false">
      <c r="A406" s="13" t="n">
        <v>381</v>
      </c>
      <c r="B406" s="18" t="n">
        <f aca="false">Shock_sd*Draws!B385</f>
        <v>28.8574153106952</v>
      </c>
      <c r="C406" s="18" t="n">
        <f aca="false">Persist_a*B406+Shock_sd*Draws!C385</f>
        <v>51.4990095622237</v>
      </c>
      <c r="D406" s="18" t="n">
        <f aca="false">Persist_a*C406+Shock_sd*Draws!D385</f>
        <v>2.61899011537552</v>
      </c>
      <c r="E406" s="18" t="n">
        <f aca="false">Persist_a*D406+Shock_sd*Draws!E385</f>
        <v>-29.2357019202316</v>
      </c>
      <c r="F406" s="18" t="n">
        <f aca="false">Persist_a*E406+Shock_sd*Draws!F385</f>
        <v>68.1269511470049</v>
      </c>
      <c r="G406" s="18" t="n">
        <f aca="false">Persist_a*F406+Shock_sd*Draws!G385</f>
        <v>22.8644193226541</v>
      </c>
      <c r="H406" s="18" t="n">
        <f aca="false">Persist_a*G406+Shock_sd*Draws!H385</f>
        <v>12.4333486455771</v>
      </c>
      <c r="I406" s="18" t="n">
        <f aca="false">Persist_a*H406+Shock_sd*Draws!I385</f>
        <v>87.4671881543305</v>
      </c>
      <c r="J406" s="18" t="n">
        <f aca="false">Persist_a*I406+Shock_sd*Draws!J385</f>
        <v>35.986569779487</v>
      </c>
      <c r="K406" s="18" t="n">
        <f aca="false">Persist_a*J406+Shock_sd*Draws!K385</f>
        <v>86.5971256661735</v>
      </c>
      <c r="L406" s="18" t="n">
        <f aca="false">Persist_a*K406+Shock_sd*Draws!L385</f>
        <v>21.8044573343071</v>
      </c>
      <c r="M406" s="18" t="n">
        <f aca="false">Persist_a*L406+Shock_sd*Draws!M385</f>
        <v>43.3840427650704</v>
      </c>
      <c r="N406" s="18" t="n">
        <f aca="false">0-(Draws!N385+Draws!Z385)</f>
        <v>0</v>
      </c>
      <c r="O406" s="18" t="n">
        <f aca="false">N406-(Draws!O385+Draws!AA385)</f>
        <v>0</v>
      </c>
      <c r="P406" s="18" t="n">
        <f aca="false">O406-(Draws!P385+Draws!AB385)</f>
        <v>0</v>
      </c>
      <c r="Q406" s="18" t="n">
        <f aca="false">P406-(Draws!Q385+Draws!AC385)</f>
        <v>0</v>
      </c>
      <c r="R406" s="18" t="n">
        <f aca="false">Q406-(Draws!R385+Draws!AD385)</f>
        <v>0</v>
      </c>
      <c r="S406" s="18" t="n">
        <f aca="false">R406-(Draws!S385+Draws!AE385)</f>
        <v>0</v>
      </c>
      <c r="T406" s="18" t="n">
        <f aca="false">S406-(Draws!T385+Draws!AF385)</f>
        <v>0</v>
      </c>
      <c r="U406" s="18" t="n">
        <f aca="false">T406-(Draws!U385+Draws!AG385)</f>
        <v>0</v>
      </c>
      <c r="V406" s="18" t="n">
        <f aca="false">U406-(Draws!V385+Draws!AH385)</f>
        <v>0</v>
      </c>
      <c r="W406" s="18" t="n">
        <f aca="false">V406-(Draws!W385+Draws!AI385)</f>
        <v>0</v>
      </c>
      <c r="X406" s="18" t="n">
        <f aca="false">W406-(Draws!X385+Draws!AJ385)</f>
        <v>0</v>
      </c>
      <c r="Y406" s="18" t="n">
        <f aca="false">X406-(Draws!Y385+Draws!AK385)</f>
        <v>0</v>
      </c>
      <c r="Z406" s="18" t="n">
        <f aca="false">0-(MAX(Draws!N385-Line_cap,0)+MAX(Draws!Z385-Line_cap,0))</f>
        <v>0</v>
      </c>
      <c r="AA406" s="18" t="n">
        <f aca="false">Z406-(MAX(Draws!O385-Line_cap,0)+MAX(Draws!AA385-Line_cap,0))</f>
        <v>0</v>
      </c>
      <c r="AB406" s="18" t="n">
        <f aca="false">AA406-(MAX(Draws!P385-Line_cap,0)+MAX(Draws!AB385-Line_cap,0))</f>
        <v>0</v>
      </c>
      <c r="AC406" s="18" t="n">
        <f aca="false">AB406-(MAX(Draws!Q385-Line_cap,0)+MAX(Draws!AC385-Line_cap,0))</f>
        <v>0</v>
      </c>
      <c r="AD406" s="18" t="n">
        <f aca="false">AC406-(MAX(Draws!R385-Line_cap,0)+MAX(Draws!AD385-Line_cap,0))</f>
        <v>0</v>
      </c>
      <c r="AE406" s="18" t="n">
        <f aca="false">AD406-(MAX(Draws!S385-Line_cap,0)+MAX(Draws!AE385-Line_cap,0))</f>
        <v>0</v>
      </c>
      <c r="AF406" s="18" t="n">
        <f aca="false">AE406-(MAX(Draws!T385-Line_cap,0)+MAX(Draws!AF385-Line_cap,0))</f>
        <v>0</v>
      </c>
      <c r="AG406" s="18" t="n">
        <f aca="false">AF406-(MAX(Draws!U385-Line_cap,0)+MAX(Draws!AG385-Line_cap,0))</f>
        <v>0</v>
      </c>
      <c r="AH406" s="18" t="n">
        <f aca="false">AG406-(MAX(Draws!V385-Line_cap,0)+MAX(Draws!AH385-Line_cap,0))</f>
        <v>0</v>
      </c>
      <c r="AI406" s="18" t="n">
        <f aca="false">AH406-(MAX(Draws!W385-Line_cap,0)+MAX(Draws!AI385-Line_cap,0))</f>
        <v>0</v>
      </c>
      <c r="AJ406" s="18" t="n">
        <f aca="false">AI406-(MAX(Draws!X385-Line_cap,0)+MAX(Draws!AJ385-Line_cap,0))</f>
        <v>0</v>
      </c>
      <c r="AK406" s="18" t="n">
        <f aca="false">AJ406-(MAX(Draws!Y385-Line_cap,0)+MAX(Draws!AK385-Line_cap,0))</f>
        <v>0</v>
      </c>
      <c r="AL406" s="18" t="n">
        <f aca="false">SUMPRODUCT(MIN($B$22:$M$22+B406:M406+N406:Y406))</f>
        <v>469.626497907925</v>
      </c>
      <c r="AM406" s="18" t="n">
        <f aca="false">SUMPRODUCT(MIN($B$22:$M$22+B406:M406))</f>
        <v>469.626497907925</v>
      </c>
      <c r="AN406" s="18" t="n">
        <f aca="false">SUMPRODUCT(MIN($B$22:$M$22+N406:Y406))</f>
        <v>481.950382357786</v>
      </c>
      <c r="AO406" s="18" t="n">
        <f aca="false">SUMPRODUCT(MIN($B$22:$M$22+B406:M406+Z406:AK406))</f>
        <v>469.626497907925</v>
      </c>
      <c r="AP406" s="18" t="n">
        <f aca="false">SUMPRODUCT(MIN($B$23:$M$23+B406:M406+N406:Y406))</f>
        <v>510.514785421288</v>
      </c>
      <c r="AQ406" s="18" t="n">
        <f aca="false">SUMPRODUCT(MIN($B$23:$M$23+B406:M406+Z406:AK406))</f>
        <v>510.514785421288</v>
      </c>
      <c r="AR406" s="13" t="n">
        <f aca="false">IF(Y406&lt;0,1,0)</f>
        <v>0</v>
      </c>
    </row>
    <row r="407" customFormat="false" ht="15" hidden="false" customHeight="false" outlineLevel="0" collapsed="false">
      <c r="A407" s="13" t="n">
        <v>382</v>
      </c>
      <c r="B407" s="18" t="n">
        <f aca="false">Shock_sd*Draws!B386</f>
        <v>-45.8898365319339</v>
      </c>
      <c r="C407" s="18" t="n">
        <f aca="false">Persist_a*B407+Shock_sd*Draws!C386</f>
        <v>-96.7049555144759</v>
      </c>
      <c r="D407" s="18" t="n">
        <f aca="false">Persist_a*C407+Shock_sd*Draws!D386</f>
        <v>-69.1027820627519</v>
      </c>
      <c r="E407" s="18" t="n">
        <f aca="false">Persist_a*D407+Shock_sd*Draws!E386</f>
        <v>-70.2830960448411</v>
      </c>
      <c r="F407" s="18" t="n">
        <f aca="false">Persist_a*E407+Shock_sd*Draws!F386</f>
        <v>-135.397254913817</v>
      </c>
      <c r="G407" s="18" t="n">
        <f aca="false">Persist_a*F407+Shock_sd*Draws!G386</f>
        <v>-94.8466267061981</v>
      </c>
      <c r="H407" s="18" t="n">
        <f aca="false">Persist_a*G407+Shock_sd*Draws!H386</f>
        <v>-99.0737107577556</v>
      </c>
      <c r="I407" s="18" t="n">
        <f aca="false">Persist_a*H407+Shock_sd*Draws!I386</f>
        <v>-53.2024411347345</v>
      </c>
      <c r="J407" s="18" t="n">
        <f aca="false">Persist_a*I407+Shock_sd*Draws!J386</f>
        <v>-27.8669414405393</v>
      </c>
      <c r="K407" s="18" t="n">
        <f aca="false">Persist_a*J407+Shock_sd*Draws!K386</f>
        <v>-40.6049717036026</v>
      </c>
      <c r="L407" s="18" t="n">
        <f aca="false">Persist_a*K407+Shock_sd*Draws!L386</f>
        <v>-28.2112073684219</v>
      </c>
      <c r="M407" s="18" t="n">
        <f aca="false">Persist_a*L407+Shock_sd*Draws!M386</f>
        <v>-5.24006461000419</v>
      </c>
      <c r="N407" s="18" t="n">
        <f aca="false">0-(Draws!N386+Draws!Z386)</f>
        <v>0</v>
      </c>
      <c r="O407" s="18" t="n">
        <f aca="false">N407-(Draws!O386+Draws!AA386)</f>
        <v>0</v>
      </c>
      <c r="P407" s="18" t="n">
        <f aca="false">O407-(Draws!P386+Draws!AB386)</f>
        <v>0</v>
      </c>
      <c r="Q407" s="18" t="n">
        <f aca="false">P407-(Draws!Q386+Draws!AC386)</f>
        <v>0</v>
      </c>
      <c r="R407" s="18" t="n">
        <f aca="false">Q407-(Draws!R386+Draws!AD386)</f>
        <v>0</v>
      </c>
      <c r="S407" s="18" t="n">
        <f aca="false">R407-(Draws!S386+Draws!AE386)</f>
        <v>0</v>
      </c>
      <c r="T407" s="18" t="n">
        <f aca="false">S407-(Draws!T386+Draws!AF386)</f>
        <v>0</v>
      </c>
      <c r="U407" s="18" t="n">
        <f aca="false">T407-(Draws!U386+Draws!AG386)</f>
        <v>0</v>
      </c>
      <c r="V407" s="18" t="n">
        <f aca="false">U407-(Draws!V386+Draws!AH386)</f>
        <v>0</v>
      </c>
      <c r="W407" s="18" t="n">
        <f aca="false">V407-(Draws!W386+Draws!AI386)</f>
        <v>0</v>
      </c>
      <c r="X407" s="18" t="n">
        <f aca="false">W407-(Draws!X386+Draws!AJ386)</f>
        <v>0</v>
      </c>
      <c r="Y407" s="18" t="n">
        <f aca="false">X407-(Draws!Y386+Draws!AK386)</f>
        <v>0</v>
      </c>
      <c r="Z407" s="18" t="n">
        <f aca="false">0-(MAX(Draws!N386-Line_cap,0)+MAX(Draws!Z386-Line_cap,0))</f>
        <v>0</v>
      </c>
      <c r="AA407" s="18" t="n">
        <f aca="false">Z407-(MAX(Draws!O386-Line_cap,0)+MAX(Draws!AA386-Line_cap,0))</f>
        <v>0</v>
      </c>
      <c r="AB407" s="18" t="n">
        <f aca="false">AA407-(MAX(Draws!P386-Line_cap,0)+MAX(Draws!AB386-Line_cap,0))</f>
        <v>0</v>
      </c>
      <c r="AC407" s="18" t="n">
        <f aca="false">AB407-(MAX(Draws!Q386-Line_cap,0)+MAX(Draws!AC386-Line_cap,0))</f>
        <v>0</v>
      </c>
      <c r="AD407" s="18" t="n">
        <f aca="false">AC407-(MAX(Draws!R386-Line_cap,0)+MAX(Draws!AD386-Line_cap,0))</f>
        <v>0</v>
      </c>
      <c r="AE407" s="18" t="n">
        <f aca="false">AD407-(MAX(Draws!S386-Line_cap,0)+MAX(Draws!AE386-Line_cap,0))</f>
        <v>0</v>
      </c>
      <c r="AF407" s="18" t="n">
        <f aca="false">AE407-(MAX(Draws!T386-Line_cap,0)+MAX(Draws!AF386-Line_cap,0))</f>
        <v>0</v>
      </c>
      <c r="AG407" s="18" t="n">
        <f aca="false">AF407-(MAX(Draws!U386-Line_cap,0)+MAX(Draws!AG386-Line_cap,0))</f>
        <v>0</v>
      </c>
      <c r="AH407" s="18" t="n">
        <f aca="false">AG407-(MAX(Draws!V386-Line_cap,0)+MAX(Draws!AH386-Line_cap,0))</f>
        <v>0</v>
      </c>
      <c r="AI407" s="18" t="n">
        <f aca="false">AH407-(MAX(Draws!W386-Line_cap,0)+MAX(Draws!AI386-Line_cap,0))</f>
        <v>0</v>
      </c>
      <c r="AJ407" s="18" t="n">
        <f aca="false">AI407-(MAX(Draws!X386-Line_cap,0)+MAX(Draws!AJ386-Line_cap,0))</f>
        <v>0</v>
      </c>
      <c r="AK407" s="18" t="n">
        <f aca="false">AJ407-(MAX(Draws!Y386-Line_cap,0)+MAX(Draws!AK386-Line_cap,0))</f>
        <v>0</v>
      </c>
      <c r="AL407" s="18" t="n">
        <f aca="false">SUMPRODUCT(MIN($B$22:$M$22+B407:M407+N407:Y407))</f>
        <v>353.099926233873</v>
      </c>
      <c r="AM407" s="18" t="n">
        <f aca="false">SUMPRODUCT(MIN($B$22:$M$22+B407:M407))</f>
        <v>353.099926233873</v>
      </c>
      <c r="AN407" s="18" t="n">
        <f aca="false">SUMPRODUCT(MIN($B$22:$M$22+N407:Y407))</f>
        <v>481.950382357786</v>
      </c>
      <c r="AO407" s="18" t="n">
        <f aca="false">SUMPRODUCT(MIN($B$22:$M$22+B407:M407+Z407:AK407))</f>
        <v>353.099926233873</v>
      </c>
      <c r="AP407" s="18" t="n">
        <f aca="false">SUMPRODUCT(MIN($B$23:$M$23+B407:M407+N407:Y407))</f>
        <v>398.204660087037</v>
      </c>
      <c r="AQ407" s="18" t="n">
        <f aca="false">SUMPRODUCT(MIN($B$23:$M$23+B407:M407+Z407:AK407))</f>
        <v>398.204660087037</v>
      </c>
      <c r="AR407" s="13" t="n">
        <f aca="false">IF(Y407&lt;0,1,0)</f>
        <v>0</v>
      </c>
    </row>
    <row r="408" customFormat="false" ht="15" hidden="false" customHeight="false" outlineLevel="0" collapsed="false">
      <c r="A408" s="13" t="n">
        <v>383</v>
      </c>
      <c r="B408" s="18" t="n">
        <f aca="false">Shock_sd*Draws!B387</f>
        <v>49.4231597240589</v>
      </c>
      <c r="C408" s="18" t="n">
        <f aca="false">Persist_a*B408+Shock_sd*Draws!C387</f>
        <v>45.9512662913288</v>
      </c>
      <c r="D408" s="18" t="n">
        <f aca="false">Persist_a*C408+Shock_sd*Draws!D387</f>
        <v>-39.5786686623555</v>
      </c>
      <c r="E408" s="18" t="n">
        <f aca="false">Persist_a*D408+Shock_sd*Draws!E387</f>
        <v>13.4191510518291</v>
      </c>
      <c r="F408" s="18" t="n">
        <f aca="false">Persist_a*E408+Shock_sd*Draws!F387</f>
        <v>13.5896247926893</v>
      </c>
      <c r="G408" s="18" t="n">
        <f aca="false">Persist_a*F408+Shock_sd*Draws!G387</f>
        <v>-29.0308017476882</v>
      </c>
      <c r="H408" s="18" t="n">
        <f aca="false">Persist_a*G408+Shock_sd*Draws!H387</f>
        <v>73.3256060554522</v>
      </c>
      <c r="I408" s="18" t="n">
        <f aca="false">Persist_a*H408+Shock_sd*Draws!I387</f>
        <v>7.74748325597766</v>
      </c>
      <c r="J408" s="18" t="n">
        <f aca="false">Persist_a*I408+Shock_sd*Draws!J387</f>
        <v>37.4048512991519</v>
      </c>
      <c r="K408" s="18" t="n">
        <f aca="false">Persist_a*J408+Shock_sd*Draws!K387</f>
        <v>32.1737001627251</v>
      </c>
      <c r="L408" s="18" t="n">
        <f aca="false">Persist_a*K408+Shock_sd*Draws!L387</f>
        <v>10.9114075687022</v>
      </c>
      <c r="M408" s="18" t="n">
        <f aca="false">Persist_a*L408+Shock_sd*Draws!M387</f>
        <v>-37.509827815219</v>
      </c>
      <c r="N408" s="18" t="n">
        <f aca="false">0-(Draws!N387+Draws!Z387)</f>
        <v>0</v>
      </c>
      <c r="O408" s="18" t="n">
        <f aca="false">N408-(Draws!O387+Draws!AA387)</f>
        <v>0</v>
      </c>
      <c r="P408" s="18" t="n">
        <f aca="false">O408-(Draws!P387+Draws!AB387)</f>
        <v>0</v>
      </c>
      <c r="Q408" s="18" t="n">
        <f aca="false">P408-(Draws!Q387+Draws!AC387)</f>
        <v>0</v>
      </c>
      <c r="R408" s="18" t="n">
        <f aca="false">Q408-(Draws!R387+Draws!AD387)</f>
        <v>0</v>
      </c>
      <c r="S408" s="18" t="n">
        <f aca="false">R408-(Draws!S387+Draws!AE387)</f>
        <v>0</v>
      </c>
      <c r="T408" s="18" t="n">
        <f aca="false">S408-(Draws!T387+Draws!AF387)</f>
        <v>0</v>
      </c>
      <c r="U408" s="18" t="n">
        <f aca="false">T408-(Draws!U387+Draws!AG387)</f>
        <v>0</v>
      </c>
      <c r="V408" s="18" t="n">
        <f aca="false">U408-(Draws!V387+Draws!AH387)</f>
        <v>0</v>
      </c>
      <c r="W408" s="18" t="n">
        <f aca="false">V408-(Draws!W387+Draws!AI387)</f>
        <v>0</v>
      </c>
      <c r="X408" s="18" t="n">
        <f aca="false">W408-(Draws!X387+Draws!AJ387)</f>
        <v>0</v>
      </c>
      <c r="Y408" s="18" t="n">
        <f aca="false">X408-(Draws!Y387+Draws!AK387)</f>
        <v>0</v>
      </c>
      <c r="Z408" s="18" t="n">
        <f aca="false">0-(MAX(Draws!N387-Line_cap,0)+MAX(Draws!Z387-Line_cap,0))</f>
        <v>0</v>
      </c>
      <c r="AA408" s="18" t="n">
        <f aca="false">Z408-(MAX(Draws!O387-Line_cap,0)+MAX(Draws!AA387-Line_cap,0))</f>
        <v>0</v>
      </c>
      <c r="AB408" s="18" t="n">
        <f aca="false">AA408-(MAX(Draws!P387-Line_cap,0)+MAX(Draws!AB387-Line_cap,0))</f>
        <v>0</v>
      </c>
      <c r="AC408" s="18" t="n">
        <f aca="false">AB408-(MAX(Draws!Q387-Line_cap,0)+MAX(Draws!AC387-Line_cap,0))</f>
        <v>0</v>
      </c>
      <c r="AD408" s="18" t="n">
        <f aca="false">AC408-(MAX(Draws!R387-Line_cap,0)+MAX(Draws!AD387-Line_cap,0))</f>
        <v>0</v>
      </c>
      <c r="AE408" s="18" t="n">
        <f aca="false">AD408-(MAX(Draws!S387-Line_cap,0)+MAX(Draws!AE387-Line_cap,0))</f>
        <v>0</v>
      </c>
      <c r="AF408" s="18" t="n">
        <f aca="false">AE408-(MAX(Draws!T387-Line_cap,0)+MAX(Draws!AF387-Line_cap,0))</f>
        <v>0</v>
      </c>
      <c r="AG408" s="18" t="n">
        <f aca="false">AF408-(MAX(Draws!U387-Line_cap,0)+MAX(Draws!AG387-Line_cap,0))</f>
        <v>0</v>
      </c>
      <c r="AH408" s="18" t="n">
        <f aca="false">AG408-(MAX(Draws!V387-Line_cap,0)+MAX(Draws!AH387-Line_cap,0))</f>
        <v>0</v>
      </c>
      <c r="AI408" s="18" t="n">
        <f aca="false">AH408-(MAX(Draws!W387-Line_cap,0)+MAX(Draws!AI387-Line_cap,0))</f>
        <v>0</v>
      </c>
      <c r="AJ408" s="18" t="n">
        <f aca="false">AI408-(MAX(Draws!X387-Line_cap,0)+MAX(Draws!AJ387-Line_cap,0))</f>
        <v>0</v>
      </c>
      <c r="AK408" s="18" t="n">
        <f aca="false">AJ408-(MAX(Draws!Y387-Line_cap,0)+MAX(Draws!AK387-Line_cap,0))</f>
        <v>0</v>
      </c>
      <c r="AL408" s="18" t="n">
        <f aca="false">SUMPRODUCT(MIN($B$22:$M$22+B408:M408+N408:Y408))</f>
        <v>454.177369890677</v>
      </c>
      <c r="AM408" s="18" t="n">
        <f aca="false">SUMPRODUCT(MIN($B$22:$M$22+B408:M408))</f>
        <v>454.177369890677</v>
      </c>
      <c r="AN408" s="18" t="n">
        <f aca="false">SUMPRODUCT(MIN($B$22:$M$22+N408:Y408))</f>
        <v>481.950382357786</v>
      </c>
      <c r="AO408" s="18" t="n">
        <f aca="false">SUMPRODUCT(MIN($B$22:$M$22+B408:M408+Z408:AK408))</f>
        <v>454.177369890677</v>
      </c>
      <c r="AP408" s="18" t="n">
        <f aca="false">SUMPRODUCT(MIN($B$23:$M$23+B408:M408+N408:Y408))</f>
        <v>501.943115391461</v>
      </c>
      <c r="AQ408" s="18" t="n">
        <f aca="false">SUMPRODUCT(MIN($B$23:$M$23+B408:M408+Z408:AK408))</f>
        <v>501.943115391461</v>
      </c>
      <c r="AR408" s="13" t="n">
        <f aca="false">IF(Y408&lt;0,1,0)</f>
        <v>0</v>
      </c>
    </row>
    <row r="409" customFormat="false" ht="15" hidden="false" customHeight="false" outlineLevel="0" collapsed="false">
      <c r="A409" s="13" t="n">
        <v>384</v>
      </c>
      <c r="B409" s="18" t="n">
        <f aca="false">Shock_sd*Draws!B388</f>
        <v>117.851336590496</v>
      </c>
      <c r="C409" s="18" t="n">
        <f aca="false">Persist_a*B409+Shock_sd*Draws!C388</f>
        <v>61.4600902216599</v>
      </c>
      <c r="D409" s="18" t="n">
        <f aca="false">Persist_a*C409+Shock_sd*Draws!D388</f>
        <v>53.2705588186719</v>
      </c>
      <c r="E409" s="18" t="n">
        <f aca="false">Persist_a*D409+Shock_sd*Draws!E388</f>
        <v>19.7793609282905</v>
      </c>
      <c r="F409" s="18" t="n">
        <f aca="false">Persist_a*E409+Shock_sd*Draws!F388</f>
        <v>51.8680936274236</v>
      </c>
      <c r="G409" s="18" t="n">
        <f aca="false">Persist_a*F409+Shock_sd*Draws!G388</f>
        <v>134.727865724621</v>
      </c>
      <c r="H409" s="18" t="n">
        <f aca="false">Persist_a*G409+Shock_sd*Draws!H388</f>
        <v>147.147063800099</v>
      </c>
      <c r="I409" s="18" t="n">
        <f aca="false">Persist_a*H409+Shock_sd*Draws!I388</f>
        <v>104.129283360723</v>
      </c>
      <c r="J409" s="18" t="n">
        <f aca="false">Persist_a*I409+Shock_sd*Draws!J388</f>
        <v>99.6135827217465</v>
      </c>
      <c r="K409" s="18" t="n">
        <f aca="false">Persist_a*J409+Shock_sd*Draws!K388</f>
        <v>112.138105392918</v>
      </c>
      <c r="L409" s="18" t="n">
        <f aca="false">Persist_a*K409+Shock_sd*Draws!L388</f>
        <v>25.9796412604357</v>
      </c>
      <c r="M409" s="18" t="n">
        <f aca="false">Persist_a*L409+Shock_sd*Draws!M388</f>
        <v>42.8901164598976</v>
      </c>
      <c r="N409" s="18" t="n">
        <f aca="false">0-(Draws!N388+Draws!Z388)</f>
        <v>0</v>
      </c>
      <c r="O409" s="18" t="n">
        <f aca="false">N409-(Draws!O388+Draws!AA388)</f>
        <v>0</v>
      </c>
      <c r="P409" s="18" t="n">
        <f aca="false">O409-(Draws!P388+Draws!AB388)</f>
        <v>-168.174414296545</v>
      </c>
      <c r="Q409" s="18" t="n">
        <f aca="false">P409-(Draws!Q388+Draws!AC388)</f>
        <v>-168.174414296545</v>
      </c>
      <c r="R409" s="18" t="n">
        <f aca="false">Q409-(Draws!R388+Draws!AD388)</f>
        <v>-168.174414296545</v>
      </c>
      <c r="S409" s="18" t="n">
        <f aca="false">R409-(Draws!S388+Draws!AE388)</f>
        <v>-168.174414296545</v>
      </c>
      <c r="T409" s="18" t="n">
        <f aca="false">S409-(Draws!T388+Draws!AF388)</f>
        <v>-168.174414296545</v>
      </c>
      <c r="U409" s="18" t="n">
        <f aca="false">T409-(Draws!U388+Draws!AG388)</f>
        <v>-168.174414296545</v>
      </c>
      <c r="V409" s="18" t="n">
        <f aca="false">U409-(Draws!V388+Draws!AH388)</f>
        <v>-168.174414296545</v>
      </c>
      <c r="W409" s="18" t="n">
        <f aca="false">V409-(Draws!W388+Draws!AI388)</f>
        <v>-168.174414296545</v>
      </c>
      <c r="X409" s="18" t="n">
        <f aca="false">W409-(Draws!X388+Draws!AJ388)</f>
        <v>-168.174414296545</v>
      </c>
      <c r="Y409" s="18" t="n">
        <f aca="false">X409-(Draws!Y388+Draws!AK388)</f>
        <v>-168.174414296545</v>
      </c>
      <c r="Z409" s="18" t="n">
        <f aca="false">0-(MAX(Draws!N388-Line_cap,0)+MAX(Draws!Z388-Line_cap,0))</f>
        <v>0</v>
      </c>
      <c r="AA409" s="18" t="n">
        <f aca="false">Z409-(MAX(Draws!O388-Line_cap,0)+MAX(Draws!AA388-Line_cap,0))</f>
        <v>0</v>
      </c>
      <c r="AB409" s="18" t="n">
        <f aca="false">AA409-(MAX(Draws!P388-Line_cap,0)+MAX(Draws!AB388-Line_cap,0))</f>
        <v>-68.1744142965447</v>
      </c>
      <c r="AC409" s="18" t="n">
        <f aca="false">AB409-(MAX(Draws!Q388-Line_cap,0)+MAX(Draws!AC388-Line_cap,0))</f>
        <v>-68.1744142965447</v>
      </c>
      <c r="AD409" s="18" t="n">
        <f aca="false">AC409-(MAX(Draws!R388-Line_cap,0)+MAX(Draws!AD388-Line_cap,0))</f>
        <v>-68.1744142965447</v>
      </c>
      <c r="AE409" s="18" t="n">
        <f aca="false">AD409-(MAX(Draws!S388-Line_cap,0)+MAX(Draws!AE388-Line_cap,0))</f>
        <v>-68.1744142965447</v>
      </c>
      <c r="AF409" s="18" t="n">
        <f aca="false">AE409-(MAX(Draws!T388-Line_cap,0)+MAX(Draws!AF388-Line_cap,0))</f>
        <v>-68.1744142965447</v>
      </c>
      <c r="AG409" s="18" t="n">
        <f aca="false">AF409-(MAX(Draws!U388-Line_cap,0)+MAX(Draws!AG388-Line_cap,0))</f>
        <v>-68.1744142965447</v>
      </c>
      <c r="AH409" s="18" t="n">
        <f aca="false">AG409-(MAX(Draws!V388-Line_cap,0)+MAX(Draws!AH388-Line_cap,0))</f>
        <v>-68.1744142965447</v>
      </c>
      <c r="AI409" s="18" t="n">
        <f aca="false">AH409-(MAX(Draws!W388-Line_cap,0)+MAX(Draws!AI388-Line_cap,0))</f>
        <v>-68.1744142965447</v>
      </c>
      <c r="AJ409" s="18" t="n">
        <f aca="false">AI409-(MAX(Draws!X388-Line_cap,0)+MAX(Draws!AJ388-Line_cap,0))</f>
        <v>-68.1744142965447</v>
      </c>
      <c r="AK409" s="18" t="n">
        <f aca="false">AJ409-(MAX(Draws!Y388-Line_cap,0)+MAX(Draws!AK388-Line_cap,0))</f>
        <v>-68.1744142965447</v>
      </c>
      <c r="AL409" s="18" t="n">
        <f aca="false">SUMPRODUCT(MIN($B$22:$M$22+B409:M409+N409:Y409))</f>
        <v>350.467146459902</v>
      </c>
      <c r="AM409" s="18" t="n">
        <f aca="false">SUMPRODUCT(MIN($B$22:$M$22+B409:M409))</f>
        <v>518.641560756447</v>
      </c>
      <c r="AN409" s="18" t="n">
        <f aca="false">SUMPRODUCT(MIN($B$22:$M$22+N409:Y409))</f>
        <v>313.775968061241</v>
      </c>
      <c r="AO409" s="18" t="n">
        <f aca="false">SUMPRODUCT(MIN($B$22:$M$22+B409:M409+Z409:AK409))</f>
        <v>450.467146459902</v>
      </c>
      <c r="AP409" s="18" t="n">
        <f aca="false">SUMPRODUCT(MIN($B$23:$M$23+B409:M409+N409:Y409))</f>
        <v>391.355433973266</v>
      </c>
      <c r="AQ409" s="18" t="n">
        <f aca="false">SUMPRODUCT(MIN($B$23:$M$23+B409:M409+Z409:AK409))</f>
        <v>491.355433973266</v>
      </c>
      <c r="AR409" s="13" t="n">
        <f aca="false">IF(Y409&lt;0,1,0)</f>
        <v>1</v>
      </c>
    </row>
    <row r="410" customFormat="false" ht="15" hidden="false" customHeight="false" outlineLevel="0" collapsed="false">
      <c r="A410" s="13" t="n">
        <v>385</v>
      </c>
      <c r="B410" s="18" t="n">
        <f aca="false">Shock_sd*Draws!B389</f>
        <v>14.9688845029145</v>
      </c>
      <c r="C410" s="18" t="n">
        <f aca="false">Persist_a*B410+Shock_sd*Draws!C389</f>
        <v>-5.09273914052239</v>
      </c>
      <c r="D410" s="18" t="n">
        <f aca="false">Persist_a*C410+Shock_sd*Draws!D389</f>
        <v>24.867621185344</v>
      </c>
      <c r="E410" s="18" t="n">
        <f aca="false">Persist_a*D410+Shock_sd*Draws!E389</f>
        <v>-24.1210833666499</v>
      </c>
      <c r="F410" s="18" t="n">
        <f aca="false">Persist_a*E410+Shock_sd*Draws!F389</f>
        <v>-58.456531397868</v>
      </c>
      <c r="G410" s="18" t="n">
        <f aca="false">Persist_a*F410+Shock_sd*Draws!G389</f>
        <v>-5.60463289745537</v>
      </c>
      <c r="H410" s="18" t="n">
        <f aca="false">Persist_a*G410+Shock_sd*Draws!H389</f>
        <v>-81.1222485600858</v>
      </c>
      <c r="I410" s="18" t="n">
        <f aca="false">Persist_a*H410+Shock_sd*Draws!I389</f>
        <v>-109.336932493936</v>
      </c>
      <c r="J410" s="18" t="n">
        <f aca="false">Persist_a*I410+Shock_sd*Draws!J389</f>
        <v>-36.0036752996918</v>
      </c>
      <c r="K410" s="18" t="n">
        <f aca="false">Persist_a*J410+Shock_sd*Draws!K389</f>
        <v>-2.80177824329513</v>
      </c>
      <c r="L410" s="18" t="n">
        <f aca="false">Persist_a*K410+Shock_sd*Draws!L389</f>
        <v>16.3479458889188</v>
      </c>
      <c r="M410" s="18" t="n">
        <f aca="false">Persist_a*L410+Shock_sd*Draws!M389</f>
        <v>-7.1092131973738</v>
      </c>
      <c r="N410" s="18" t="n">
        <f aca="false">0-(Draws!N389+Draws!Z389)</f>
        <v>0</v>
      </c>
      <c r="O410" s="18" t="n">
        <f aca="false">N410-(Draws!O389+Draws!AA389)</f>
        <v>0</v>
      </c>
      <c r="P410" s="18" t="n">
        <f aca="false">O410-(Draws!P389+Draws!AB389)</f>
        <v>0</v>
      </c>
      <c r="Q410" s="18" t="n">
        <f aca="false">P410-(Draws!Q389+Draws!AC389)</f>
        <v>0</v>
      </c>
      <c r="R410" s="18" t="n">
        <f aca="false">Q410-(Draws!R389+Draws!AD389)</f>
        <v>0</v>
      </c>
      <c r="S410" s="18" t="n">
        <f aca="false">R410-(Draws!S389+Draws!AE389)</f>
        <v>0</v>
      </c>
      <c r="T410" s="18" t="n">
        <f aca="false">S410-(Draws!T389+Draws!AF389)</f>
        <v>0</v>
      </c>
      <c r="U410" s="18" t="n">
        <f aca="false">T410-(Draws!U389+Draws!AG389)</f>
        <v>0</v>
      </c>
      <c r="V410" s="18" t="n">
        <f aca="false">U410-(Draws!V389+Draws!AH389)</f>
        <v>0</v>
      </c>
      <c r="W410" s="18" t="n">
        <f aca="false">V410-(Draws!W389+Draws!AI389)</f>
        <v>0</v>
      </c>
      <c r="X410" s="18" t="n">
        <f aca="false">W410-(Draws!X389+Draws!AJ389)</f>
        <v>0</v>
      </c>
      <c r="Y410" s="18" t="n">
        <f aca="false">X410-(Draws!Y389+Draws!AK389)</f>
        <v>0</v>
      </c>
      <c r="Z410" s="18" t="n">
        <f aca="false">0-(MAX(Draws!N389-Line_cap,0)+MAX(Draws!Z389-Line_cap,0))</f>
        <v>0</v>
      </c>
      <c r="AA410" s="18" t="n">
        <f aca="false">Z410-(MAX(Draws!O389-Line_cap,0)+MAX(Draws!AA389-Line_cap,0))</f>
        <v>0</v>
      </c>
      <c r="AB410" s="18" t="n">
        <f aca="false">AA410-(MAX(Draws!P389-Line_cap,0)+MAX(Draws!AB389-Line_cap,0))</f>
        <v>0</v>
      </c>
      <c r="AC410" s="18" t="n">
        <f aca="false">AB410-(MAX(Draws!Q389-Line_cap,0)+MAX(Draws!AC389-Line_cap,0))</f>
        <v>0</v>
      </c>
      <c r="AD410" s="18" t="n">
        <f aca="false">AC410-(MAX(Draws!R389-Line_cap,0)+MAX(Draws!AD389-Line_cap,0))</f>
        <v>0</v>
      </c>
      <c r="AE410" s="18" t="n">
        <f aca="false">AD410-(MAX(Draws!S389-Line_cap,0)+MAX(Draws!AE389-Line_cap,0))</f>
        <v>0</v>
      </c>
      <c r="AF410" s="18" t="n">
        <f aca="false">AE410-(MAX(Draws!T389-Line_cap,0)+MAX(Draws!AF389-Line_cap,0))</f>
        <v>0</v>
      </c>
      <c r="AG410" s="18" t="n">
        <f aca="false">AF410-(MAX(Draws!U389-Line_cap,0)+MAX(Draws!AG389-Line_cap,0))</f>
        <v>0</v>
      </c>
      <c r="AH410" s="18" t="n">
        <f aca="false">AG410-(MAX(Draws!V389-Line_cap,0)+MAX(Draws!AH389-Line_cap,0))</f>
        <v>0</v>
      </c>
      <c r="AI410" s="18" t="n">
        <f aca="false">AH410-(MAX(Draws!W389-Line_cap,0)+MAX(Draws!AI389-Line_cap,0))</f>
        <v>0</v>
      </c>
      <c r="AJ410" s="18" t="n">
        <f aca="false">AI410-(MAX(Draws!X389-Line_cap,0)+MAX(Draws!AJ389-Line_cap,0))</f>
        <v>0</v>
      </c>
      <c r="AK410" s="18" t="n">
        <f aca="false">AJ410-(MAX(Draws!Y389-Line_cap,0)+MAX(Draws!AK389-Line_cap,0))</f>
        <v>0</v>
      </c>
      <c r="AL410" s="18" t="n">
        <f aca="false">SUMPRODUCT(MIN($B$22:$M$22+B410:M410+N410:Y410))</f>
        <v>374.517120903983</v>
      </c>
      <c r="AM410" s="18" t="n">
        <f aca="false">SUMPRODUCT(MIN($B$22:$M$22+B410:M410))</f>
        <v>374.517120903983</v>
      </c>
      <c r="AN410" s="18" t="n">
        <f aca="false">SUMPRODUCT(MIN($B$22:$M$22+N410:Y410))</f>
        <v>481.950382357786</v>
      </c>
      <c r="AO410" s="18" t="n">
        <f aca="false">SUMPRODUCT(MIN($B$22:$M$22+B410:M410+Z410:AK410))</f>
        <v>374.517120903983</v>
      </c>
      <c r="AP410" s="18" t="n">
        <f aca="false">SUMPRODUCT(MIN($B$23:$M$23+B410:M410+N410:Y410))</f>
        <v>424.117120903983</v>
      </c>
      <c r="AQ410" s="18" t="n">
        <f aca="false">SUMPRODUCT(MIN($B$23:$M$23+B410:M410+Z410:AK410))</f>
        <v>424.117120903983</v>
      </c>
      <c r="AR410" s="13" t="n">
        <f aca="false">IF(Y410&lt;0,1,0)</f>
        <v>0</v>
      </c>
    </row>
    <row r="411" customFormat="false" ht="15" hidden="false" customHeight="false" outlineLevel="0" collapsed="false">
      <c r="A411" s="13" t="n">
        <v>386</v>
      </c>
      <c r="B411" s="18" t="n">
        <f aca="false">Shock_sd*Draws!B390</f>
        <v>-7.80502059351648</v>
      </c>
      <c r="C411" s="18" t="n">
        <f aca="false">Persist_a*B411+Shock_sd*Draws!C390</f>
        <v>-34.3518463008243</v>
      </c>
      <c r="D411" s="18" t="n">
        <f aca="false">Persist_a*C411+Shock_sd*Draws!D390</f>
        <v>82.5858962213494</v>
      </c>
      <c r="E411" s="18" t="n">
        <f aca="false">Persist_a*D411+Shock_sd*Draws!E390</f>
        <v>15.6659123505258</v>
      </c>
      <c r="F411" s="18" t="n">
        <f aca="false">Persist_a*E411+Shock_sd*Draws!F390</f>
        <v>13.6860982514319</v>
      </c>
      <c r="G411" s="18" t="n">
        <f aca="false">Persist_a*F411+Shock_sd*Draws!G390</f>
        <v>-5.66737375987937</v>
      </c>
      <c r="H411" s="18" t="n">
        <f aca="false">Persist_a*G411+Shock_sd*Draws!H390</f>
        <v>93.7199347893186</v>
      </c>
      <c r="I411" s="18" t="n">
        <f aca="false">Persist_a*H411+Shock_sd*Draws!I390</f>
        <v>7.3921460149783</v>
      </c>
      <c r="J411" s="18" t="n">
        <f aca="false">Persist_a*I411+Shock_sd*Draws!J390</f>
        <v>34.9626797560567</v>
      </c>
      <c r="K411" s="18" t="n">
        <f aca="false">Persist_a*J411+Shock_sd*Draws!K390</f>
        <v>-30.8563119233974</v>
      </c>
      <c r="L411" s="18" t="n">
        <f aca="false">Persist_a*K411+Shock_sd*Draws!L390</f>
        <v>9.06963064871271</v>
      </c>
      <c r="M411" s="18" t="n">
        <f aca="false">Persist_a*L411+Shock_sd*Draws!M390</f>
        <v>53.9468105330667</v>
      </c>
      <c r="N411" s="18" t="n">
        <f aca="false">0-(Draws!N390+Draws!Z390)</f>
        <v>-146.232294648479</v>
      </c>
      <c r="O411" s="18" t="n">
        <f aca="false">N411-(Draws!O390+Draws!AA390)</f>
        <v>-146.232294648479</v>
      </c>
      <c r="P411" s="18" t="n">
        <f aca="false">O411-(Draws!P390+Draws!AB390)</f>
        <v>-146.232294648479</v>
      </c>
      <c r="Q411" s="18" t="n">
        <f aca="false">P411-(Draws!Q390+Draws!AC390)</f>
        <v>-146.232294648479</v>
      </c>
      <c r="R411" s="18" t="n">
        <f aca="false">Q411-(Draws!R390+Draws!AD390)</f>
        <v>-146.232294648479</v>
      </c>
      <c r="S411" s="18" t="n">
        <f aca="false">R411-(Draws!S390+Draws!AE390)</f>
        <v>-146.232294648479</v>
      </c>
      <c r="T411" s="18" t="n">
        <f aca="false">S411-(Draws!T390+Draws!AF390)</f>
        <v>-146.232294648479</v>
      </c>
      <c r="U411" s="18" t="n">
        <f aca="false">T411-(Draws!U390+Draws!AG390)</f>
        <v>-146.232294648479</v>
      </c>
      <c r="V411" s="18" t="n">
        <f aca="false">U411-(Draws!V390+Draws!AH390)</f>
        <v>-146.232294648479</v>
      </c>
      <c r="W411" s="18" t="n">
        <f aca="false">V411-(Draws!W390+Draws!AI390)</f>
        <v>-146.232294648479</v>
      </c>
      <c r="X411" s="18" t="n">
        <f aca="false">W411-(Draws!X390+Draws!AJ390)</f>
        <v>-146.232294648479</v>
      </c>
      <c r="Y411" s="18" t="n">
        <f aca="false">X411-(Draws!Y390+Draws!AK390)</f>
        <v>-146.232294648479</v>
      </c>
      <c r="Z411" s="18" t="n">
        <f aca="false">0-(MAX(Draws!N390-Line_cap,0)+MAX(Draws!Z390-Line_cap,0))</f>
        <v>-46.2322946484787</v>
      </c>
      <c r="AA411" s="18" t="n">
        <f aca="false">Z411-(MAX(Draws!O390-Line_cap,0)+MAX(Draws!AA390-Line_cap,0))</f>
        <v>-46.2322946484787</v>
      </c>
      <c r="AB411" s="18" t="n">
        <f aca="false">AA411-(MAX(Draws!P390-Line_cap,0)+MAX(Draws!AB390-Line_cap,0))</f>
        <v>-46.2322946484787</v>
      </c>
      <c r="AC411" s="18" t="n">
        <f aca="false">AB411-(MAX(Draws!Q390-Line_cap,0)+MAX(Draws!AC390-Line_cap,0))</f>
        <v>-46.2322946484787</v>
      </c>
      <c r="AD411" s="18" t="n">
        <f aca="false">AC411-(MAX(Draws!R390-Line_cap,0)+MAX(Draws!AD390-Line_cap,0))</f>
        <v>-46.2322946484787</v>
      </c>
      <c r="AE411" s="18" t="n">
        <f aca="false">AD411-(MAX(Draws!S390-Line_cap,0)+MAX(Draws!AE390-Line_cap,0))</f>
        <v>-46.2322946484787</v>
      </c>
      <c r="AF411" s="18" t="n">
        <f aca="false">AE411-(MAX(Draws!T390-Line_cap,0)+MAX(Draws!AF390-Line_cap,0))</f>
        <v>-46.2322946484787</v>
      </c>
      <c r="AG411" s="18" t="n">
        <f aca="false">AF411-(MAX(Draws!U390-Line_cap,0)+MAX(Draws!AG390-Line_cap,0))</f>
        <v>-46.2322946484787</v>
      </c>
      <c r="AH411" s="18" t="n">
        <f aca="false">AG411-(MAX(Draws!V390-Line_cap,0)+MAX(Draws!AH390-Line_cap,0))</f>
        <v>-46.2322946484787</v>
      </c>
      <c r="AI411" s="18" t="n">
        <f aca="false">AH411-(MAX(Draws!W390-Line_cap,0)+MAX(Draws!AI390-Line_cap,0))</f>
        <v>-46.2322946484787</v>
      </c>
      <c r="AJ411" s="18" t="n">
        <f aca="false">AI411-(MAX(Draws!X390-Line_cap,0)+MAX(Draws!AJ390-Line_cap,0))</f>
        <v>-46.2322946484787</v>
      </c>
      <c r="AK411" s="18" t="n">
        <f aca="false">AJ411-(MAX(Draws!Y390-Line_cap,0)+MAX(Draws!AK390-Line_cap,0))</f>
        <v>-46.2322946484787</v>
      </c>
      <c r="AL411" s="18" t="n">
        <f aca="false">SUMPRODUCT(MIN($B$22:$M$22+B411:M411+N411:Y411))</f>
        <v>317.297089237548</v>
      </c>
      <c r="AM411" s="18" t="n">
        <f aca="false">SUMPRODUCT(MIN($B$22:$M$22+B411:M411))</f>
        <v>463.529383886027</v>
      </c>
      <c r="AN411" s="18" t="n">
        <f aca="false">SUMPRODUCT(MIN($B$22:$M$22+N411:Y411))</f>
        <v>335.718087709307</v>
      </c>
      <c r="AO411" s="18" t="n">
        <f aca="false">SUMPRODUCT(MIN($B$22:$M$22+B411:M411+Z411:AK411))</f>
        <v>417.297089237548</v>
      </c>
      <c r="AP411" s="18" t="n">
        <f aca="false">SUMPRODUCT(MIN($B$23:$M$23+B411:M411+N411:Y411))</f>
        <v>365.582737787975</v>
      </c>
      <c r="AQ411" s="18" t="n">
        <f aca="false">SUMPRODUCT(MIN($B$23:$M$23+B411:M411+Z411:AK411))</f>
        <v>465.582737787975</v>
      </c>
      <c r="AR411" s="13" t="n">
        <f aca="false">IF(Y411&lt;0,1,0)</f>
        <v>1</v>
      </c>
    </row>
    <row r="412" customFormat="false" ht="15" hidden="false" customHeight="false" outlineLevel="0" collapsed="false">
      <c r="A412" s="13" t="n">
        <v>387</v>
      </c>
      <c r="B412" s="18" t="n">
        <f aca="false">Shock_sd*Draws!B391</f>
        <v>-28.435700544022</v>
      </c>
      <c r="C412" s="18" t="n">
        <f aca="false">Persist_a*B412+Shock_sd*Draws!C391</f>
        <v>7.23068801092352</v>
      </c>
      <c r="D412" s="18" t="n">
        <f aca="false">Persist_a*C412+Shock_sd*Draws!D391</f>
        <v>-22.8706606114258</v>
      </c>
      <c r="E412" s="18" t="n">
        <f aca="false">Persist_a*D412+Shock_sd*Draws!E391</f>
        <v>0.15078920348032</v>
      </c>
      <c r="F412" s="18" t="n">
        <f aca="false">Persist_a*E412+Shock_sd*Draws!F391</f>
        <v>24.8116806785338</v>
      </c>
      <c r="G412" s="18" t="n">
        <f aca="false">Persist_a*F412+Shock_sd*Draws!G391</f>
        <v>14.0272502108845</v>
      </c>
      <c r="H412" s="18" t="n">
        <f aca="false">Persist_a*G412+Shock_sd*Draws!H391</f>
        <v>56.3987345515313</v>
      </c>
      <c r="I412" s="18" t="n">
        <f aca="false">Persist_a*H412+Shock_sd*Draws!I391</f>
        <v>16.5781667549173</v>
      </c>
      <c r="J412" s="18" t="n">
        <f aca="false">Persist_a*I412+Shock_sd*Draws!J391</f>
        <v>8.43637089741727</v>
      </c>
      <c r="K412" s="18" t="n">
        <f aca="false">Persist_a*J412+Shock_sd*Draws!K391</f>
        <v>96.4663695890391</v>
      </c>
      <c r="L412" s="18" t="n">
        <f aca="false">Persist_a*K412+Shock_sd*Draws!L391</f>
        <v>76.7493363865215</v>
      </c>
      <c r="M412" s="18" t="n">
        <f aca="false">Persist_a*L412+Shock_sd*Draws!M391</f>
        <v>-21.6602695673585</v>
      </c>
      <c r="N412" s="18" t="n">
        <f aca="false">0-(Draws!N391+Draws!Z391)</f>
        <v>0</v>
      </c>
      <c r="O412" s="18" t="n">
        <f aca="false">N412-(Draws!O391+Draws!AA391)</f>
        <v>0</v>
      </c>
      <c r="P412" s="18" t="n">
        <f aca="false">O412-(Draws!P391+Draws!AB391)</f>
        <v>0</v>
      </c>
      <c r="Q412" s="18" t="n">
        <f aca="false">P412-(Draws!Q391+Draws!AC391)</f>
        <v>0</v>
      </c>
      <c r="R412" s="18" t="n">
        <f aca="false">Q412-(Draws!R391+Draws!AD391)</f>
        <v>0</v>
      </c>
      <c r="S412" s="18" t="n">
        <f aca="false">R412-(Draws!S391+Draws!AE391)</f>
        <v>0</v>
      </c>
      <c r="T412" s="18" t="n">
        <f aca="false">S412-(Draws!T391+Draws!AF391)</f>
        <v>0</v>
      </c>
      <c r="U412" s="18" t="n">
        <f aca="false">T412-(Draws!U391+Draws!AG391)</f>
        <v>0</v>
      </c>
      <c r="V412" s="18" t="n">
        <f aca="false">U412-(Draws!V391+Draws!AH391)</f>
        <v>0</v>
      </c>
      <c r="W412" s="18" t="n">
        <f aca="false">V412-(Draws!W391+Draws!AI391)</f>
        <v>0</v>
      </c>
      <c r="X412" s="18" t="n">
        <f aca="false">W412-(Draws!X391+Draws!AJ391)</f>
        <v>0</v>
      </c>
      <c r="Y412" s="18" t="n">
        <f aca="false">X412-(Draws!Y391+Draws!AK391)</f>
        <v>0</v>
      </c>
      <c r="Z412" s="18" t="n">
        <f aca="false">0-(MAX(Draws!N391-Line_cap,0)+MAX(Draws!Z391-Line_cap,0))</f>
        <v>0</v>
      </c>
      <c r="AA412" s="18" t="n">
        <f aca="false">Z412-(MAX(Draws!O391-Line_cap,0)+MAX(Draws!AA391-Line_cap,0))</f>
        <v>0</v>
      </c>
      <c r="AB412" s="18" t="n">
        <f aca="false">AA412-(MAX(Draws!P391-Line_cap,0)+MAX(Draws!AB391-Line_cap,0))</f>
        <v>0</v>
      </c>
      <c r="AC412" s="18" t="n">
        <f aca="false">AB412-(MAX(Draws!Q391-Line_cap,0)+MAX(Draws!AC391-Line_cap,0))</f>
        <v>0</v>
      </c>
      <c r="AD412" s="18" t="n">
        <f aca="false">AC412-(MAX(Draws!R391-Line_cap,0)+MAX(Draws!AD391-Line_cap,0))</f>
        <v>0</v>
      </c>
      <c r="AE412" s="18" t="n">
        <f aca="false">AD412-(MAX(Draws!S391-Line_cap,0)+MAX(Draws!AE391-Line_cap,0))</f>
        <v>0</v>
      </c>
      <c r="AF412" s="18" t="n">
        <f aca="false">AE412-(MAX(Draws!T391-Line_cap,0)+MAX(Draws!AF391-Line_cap,0))</f>
        <v>0</v>
      </c>
      <c r="AG412" s="18" t="n">
        <f aca="false">AF412-(MAX(Draws!U391-Line_cap,0)+MAX(Draws!AG391-Line_cap,0))</f>
        <v>0</v>
      </c>
      <c r="AH412" s="18" t="n">
        <f aca="false">AG412-(MAX(Draws!V391-Line_cap,0)+MAX(Draws!AH391-Line_cap,0))</f>
        <v>0</v>
      </c>
      <c r="AI412" s="18" t="n">
        <f aca="false">AH412-(MAX(Draws!W391-Line_cap,0)+MAX(Draws!AI391-Line_cap,0))</f>
        <v>0</v>
      </c>
      <c r="AJ412" s="18" t="n">
        <f aca="false">AI412-(MAX(Draws!X391-Line_cap,0)+MAX(Draws!AJ391-Line_cap,0))</f>
        <v>0</v>
      </c>
      <c r="AK412" s="18" t="n">
        <f aca="false">AJ412-(MAX(Draws!Y391-Line_cap,0)+MAX(Draws!AK391-Line_cap,0))</f>
        <v>0</v>
      </c>
      <c r="AL412" s="18" t="n">
        <f aca="false">SUMPRODUCT(MIN($B$22:$M$22+B412:M412+N412:Y412))</f>
        <v>488.763778109602</v>
      </c>
      <c r="AM412" s="18" t="n">
        <f aca="false">SUMPRODUCT(MIN($B$22:$M$22+B412:M412))</f>
        <v>488.763778109602</v>
      </c>
      <c r="AN412" s="18" t="n">
        <f aca="false">SUMPRODUCT(MIN($B$22:$M$22+N412:Y412))</f>
        <v>481.950382357786</v>
      </c>
      <c r="AO412" s="18" t="n">
        <f aca="false">SUMPRODUCT(MIN($B$22:$M$22+B412:M412+Z412:AK412))</f>
        <v>488.763778109602</v>
      </c>
      <c r="AP412" s="18" t="n">
        <f aca="false">SUMPRODUCT(MIN($B$23:$M$23+B412:M412+N412:Y412))</f>
        <v>527.432900858954</v>
      </c>
      <c r="AQ412" s="18" t="n">
        <f aca="false">SUMPRODUCT(MIN($B$23:$M$23+B412:M412+Z412:AK412))</f>
        <v>527.432900858954</v>
      </c>
      <c r="AR412" s="13" t="n">
        <f aca="false">IF(Y412&lt;0,1,0)</f>
        <v>0</v>
      </c>
    </row>
    <row r="413" customFormat="false" ht="15" hidden="false" customHeight="false" outlineLevel="0" collapsed="false">
      <c r="A413" s="13" t="n">
        <v>388</v>
      </c>
      <c r="B413" s="18" t="n">
        <f aca="false">Shock_sd*Draws!B392</f>
        <v>97.1662639968013</v>
      </c>
      <c r="C413" s="18" t="n">
        <f aca="false">Persist_a*B413+Shock_sd*Draws!C392</f>
        <v>159.030275922627</v>
      </c>
      <c r="D413" s="18" t="n">
        <f aca="false">Persist_a*C413+Shock_sd*Draws!D392</f>
        <v>32.9484360071785</v>
      </c>
      <c r="E413" s="18" t="n">
        <f aca="false">Persist_a*D413+Shock_sd*Draws!E392</f>
        <v>71.3117164846894</v>
      </c>
      <c r="F413" s="18" t="n">
        <f aca="false">Persist_a*E413+Shock_sd*Draws!F392</f>
        <v>73.8530938002069</v>
      </c>
      <c r="G413" s="18" t="n">
        <f aca="false">Persist_a*F413+Shock_sd*Draws!G392</f>
        <v>24.7836952542754</v>
      </c>
      <c r="H413" s="18" t="n">
        <f aca="false">Persist_a*G413+Shock_sd*Draws!H392</f>
        <v>151.870427251691</v>
      </c>
      <c r="I413" s="18" t="n">
        <f aca="false">Persist_a*H413+Shock_sd*Draws!I392</f>
        <v>73.9443174086667</v>
      </c>
      <c r="J413" s="18" t="n">
        <f aca="false">Persist_a*I413+Shock_sd*Draws!J392</f>
        <v>32.1616873264535</v>
      </c>
      <c r="K413" s="18" t="n">
        <f aca="false">Persist_a*J413+Shock_sd*Draws!K392</f>
        <v>-16.8611784667271</v>
      </c>
      <c r="L413" s="18" t="n">
        <f aca="false">Persist_a*K413+Shock_sd*Draws!L392</f>
        <v>64.1840001662493</v>
      </c>
      <c r="M413" s="18" t="n">
        <f aca="false">Persist_a*L413+Shock_sd*Draws!M392</f>
        <v>20.8335628491067</v>
      </c>
      <c r="N413" s="18" t="n">
        <f aca="false">0-(Draws!N392+Draws!Z392)</f>
        <v>0</v>
      </c>
      <c r="O413" s="18" t="n">
        <f aca="false">N413-(Draws!O392+Draws!AA392)</f>
        <v>0</v>
      </c>
      <c r="P413" s="18" t="n">
        <f aca="false">O413-(Draws!P392+Draws!AB392)</f>
        <v>0</v>
      </c>
      <c r="Q413" s="18" t="n">
        <f aca="false">P413-(Draws!Q392+Draws!AC392)</f>
        <v>0</v>
      </c>
      <c r="R413" s="18" t="n">
        <f aca="false">Q413-(Draws!R392+Draws!AD392)</f>
        <v>0</v>
      </c>
      <c r="S413" s="18" t="n">
        <f aca="false">R413-(Draws!S392+Draws!AE392)</f>
        <v>0</v>
      </c>
      <c r="T413" s="18" t="n">
        <f aca="false">S413-(Draws!T392+Draws!AF392)</f>
        <v>0</v>
      </c>
      <c r="U413" s="18" t="n">
        <f aca="false">T413-(Draws!U392+Draws!AG392)</f>
        <v>0</v>
      </c>
      <c r="V413" s="18" t="n">
        <f aca="false">U413-(Draws!V392+Draws!AH392)</f>
        <v>0</v>
      </c>
      <c r="W413" s="18" t="n">
        <f aca="false">V413-(Draws!W392+Draws!AI392)</f>
        <v>0</v>
      </c>
      <c r="X413" s="18" t="n">
        <f aca="false">W413-(Draws!X392+Draws!AJ392)</f>
        <v>0</v>
      </c>
      <c r="Y413" s="18" t="n">
        <f aca="false">X413-(Draws!Y392+Draws!AK392)</f>
        <v>0</v>
      </c>
      <c r="Z413" s="18" t="n">
        <f aca="false">0-(MAX(Draws!N392-Line_cap,0)+MAX(Draws!Z392-Line_cap,0))</f>
        <v>0</v>
      </c>
      <c r="AA413" s="18" t="n">
        <f aca="false">Z413-(MAX(Draws!O392-Line_cap,0)+MAX(Draws!AA392-Line_cap,0))</f>
        <v>0</v>
      </c>
      <c r="AB413" s="18" t="n">
        <f aca="false">AA413-(MAX(Draws!P392-Line_cap,0)+MAX(Draws!AB392-Line_cap,0))</f>
        <v>0</v>
      </c>
      <c r="AC413" s="18" t="n">
        <f aca="false">AB413-(MAX(Draws!Q392-Line_cap,0)+MAX(Draws!AC392-Line_cap,0))</f>
        <v>0</v>
      </c>
      <c r="AD413" s="18" t="n">
        <f aca="false">AC413-(MAX(Draws!R392-Line_cap,0)+MAX(Draws!AD392-Line_cap,0))</f>
        <v>0</v>
      </c>
      <c r="AE413" s="18" t="n">
        <f aca="false">AD413-(MAX(Draws!S392-Line_cap,0)+MAX(Draws!AE392-Line_cap,0))</f>
        <v>0</v>
      </c>
      <c r="AF413" s="18" t="n">
        <f aca="false">AE413-(MAX(Draws!T392-Line_cap,0)+MAX(Draws!AF392-Line_cap,0))</f>
        <v>0</v>
      </c>
      <c r="AG413" s="18" t="n">
        <f aca="false">AF413-(MAX(Draws!U392-Line_cap,0)+MAX(Draws!AG392-Line_cap,0))</f>
        <v>0</v>
      </c>
      <c r="AH413" s="18" t="n">
        <f aca="false">AG413-(MAX(Draws!V392-Line_cap,0)+MAX(Draws!AH392-Line_cap,0))</f>
        <v>0</v>
      </c>
      <c r="AI413" s="18" t="n">
        <f aca="false">AH413-(MAX(Draws!W392-Line_cap,0)+MAX(Draws!AI392-Line_cap,0))</f>
        <v>0</v>
      </c>
      <c r="AJ413" s="18" t="n">
        <f aca="false">AI413-(MAX(Draws!X392-Line_cap,0)+MAX(Draws!AJ392-Line_cap,0))</f>
        <v>0</v>
      </c>
      <c r="AK413" s="18" t="n">
        <f aca="false">AJ413-(MAX(Draws!Y392-Line_cap,0)+MAX(Draws!AK392-Line_cap,0))</f>
        <v>0</v>
      </c>
      <c r="AL413" s="18" t="n">
        <f aca="false">SUMPRODUCT(MIN($B$22:$M$22+B413:M413+N413:Y413))</f>
        <v>477.524517342697</v>
      </c>
      <c r="AM413" s="18" t="n">
        <f aca="false">SUMPRODUCT(MIN($B$22:$M$22+B413:M413))</f>
        <v>477.524517342697</v>
      </c>
      <c r="AN413" s="18" t="n">
        <f aca="false">SUMPRODUCT(MIN($B$22:$M$22+N413:Y413))</f>
        <v>481.950382357786</v>
      </c>
      <c r="AO413" s="18" t="n">
        <f aca="false">SUMPRODUCT(MIN($B$22:$M$22+B413:M413+Z413:AK413))</f>
        <v>477.524517342697</v>
      </c>
      <c r="AP413" s="18" t="n">
        <f aca="false">SUMPRODUCT(MIN($B$23:$M$23+B413:M413+N413:Y413))</f>
        <v>525.810165893124</v>
      </c>
      <c r="AQ413" s="18" t="n">
        <f aca="false">SUMPRODUCT(MIN($B$23:$M$23+B413:M413+Z413:AK413))</f>
        <v>525.810165893124</v>
      </c>
      <c r="AR413" s="13" t="n">
        <f aca="false">IF(Y413&lt;0,1,0)</f>
        <v>0</v>
      </c>
    </row>
    <row r="414" customFormat="false" ht="15" hidden="false" customHeight="false" outlineLevel="0" collapsed="false">
      <c r="A414" s="13" t="n">
        <v>389</v>
      </c>
      <c r="B414" s="18" t="n">
        <f aca="false">Shock_sd*Draws!B393</f>
        <v>-7.68664722492728</v>
      </c>
      <c r="C414" s="18" t="n">
        <f aca="false">Persist_a*B414+Shock_sd*Draws!C393</f>
        <v>-3.99995219581924</v>
      </c>
      <c r="D414" s="18" t="n">
        <f aca="false">Persist_a*C414+Shock_sd*Draws!D393</f>
        <v>0.390207222508535</v>
      </c>
      <c r="E414" s="18" t="n">
        <f aca="false">Persist_a*D414+Shock_sd*Draws!E393</f>
        <v>20.8011451946372</v>
      </c>
      <c r="F414" s="18" t="n">
        <f aca="false">Persist_a*E414+Shock_sd*Draws!F393</f>
        <v>19.283393584754</v>
      </c>
      <c r="G414" s="18" t="n">
        <f aca="false">Persist_a*F414+Shock_sd*Draws!G393</f>
        <v>-2.0825396081016</v>
      </c>
      <c r="H414" s="18" t="n">
        <f aca="false">Persist_a*G414+Shock_sd*Draws!H393</f>
        <v>-50.6094856301711</v>
      </c>
      <c r="I414" s="18" t="n">
        <f aca="false">Persist_a*H414+Shock_sd*Draws!I393</f>
        <v>20.2322295089674</v>
      </c>
      <c r="J414" s="18" t="n">
        <f aca="false">Persist_a*I414+Shock_sd*Draws!J393</f>
        <v>32.6213230981978</v>
      </c>
      <c r="K414" s="18" t="n">
        <f aca="false">Persist_a*J414+Shock_sd*Draws!K393</f>
        <v>-10.6024354228385</v>
      </c>
      <c r="L414" s="18" t="n">
        <f aca="false">Persist_a*K414+Shock_sd*Draws!L393</f>
        <v>16.0965430248038</v>
      </c>
      <c r="M414" s="18" t="n">
        <f aca="false">Persist_a*L414+Shock_sd*Draws!M393</f>
        <v>109.101322567438</v>
      </c>
      <c r="N414" s="18" t="n">
        <f aca="false">0-(Draws!N393+Draws!Z393)</f>
        <v>0</v>
      </c>
      <c r="O414" s="18" t="n">
        <f aca="false">N414-(Draws!O393+Draws!AA393)</f>
        <v>0</v>
      </c>
      <c r="P414" s="18" t="n">
        <f aca="false">O414-(Draws!P393+Draws!AB393)</f>
        <v>0</v>
      </c>
      <c r="Q414" s="18" t="n">
        <f aca="false">P414-(Draws!Q393+Draws!AC393)</f>
        <v>0</v>
      </c>
      <c r="R414" s="18" t="n">
        <f aca="false">Q414-(Draws!R393+Draws!AD393)</f>
        <v>0</v>
      </c>
      <c r="S414" s="18" t="n">
        <f aca="false">R414-(Draws!S393+Draws!AE393)</f>
        <v>0</v>
      </c>
      <c r="T414" s="18" t="n">
        <f aca="false">S414-(Draws!T393+Draws!AF393)</f>
        <v>0</v>
      </c>
      <c r="U414" s="18" t="n">
        <f aca="false">T414-(Draws!U393+Draws!AG393)</f>
        <v>0</v>
      </c>
      <c r="V414" s="18" t="n">
        <f aca="false">U414-(Draws!V393+Draws!AH393)</f>
        <v>0</v>
      </c>
      <c r="W414" s="18" t="n">
        <f aca="false">V414-(Draws!W393+Draws!AI393)</f>
        <v>0</v>
      </c>
      <c r="X414" s="18" t="n">
        <f aca="false">W414-(Draws!X393+Draws!AJ393)</f>
        <v>0</v>
      </c>
      <c r="Y414" s="18" t="n">
        <f aca="false">X414-(Draws!Y393+Draws!AK393)</f>
        <v>0</v>
      </c>
      <c r="Z414" s="18" t="n">
        <f aca="false">0-(MAX(Draws!N393-Line_cap,0)+MAX(Draws!Z393-Line_cap,0))</f>
        <v>0</v>
      </c>
      <c r="AA414" s="18" t="n">
        <f aca="false">Z414-(MAX(Draws!O393-Line_cap,0)+MAX(Draws!AA393-Line_cap,0))</f>
        <v>0</v>
      </c>
      <c r="AB414" s="18" t="n">
        <f aca="false">AA414-(MAX(Draws!P393-Line_cap,0)+MAX(Draws!AB393-Line_cap,0))</f>
        <v>0</v>
      </c>
      <c r="AC414" s="18" t="n">
        <f aca="false">AB414-(MAX(Draws!Q393-Line_cap,0)+MAX(Draws!AC393-Line_cap,0))</f>
        <v>0</v>
      </c>
      <c r="AD414" s="18" t="n">
        <f aca="false">AC414-(MAX(Draws!R393-Line_cap,0)+MAX(Draws!AD393-Line_cap,0))</f>
        <v>0</v>
      </c>
      <c r="AE414" s="18" t="n">
        <f aca="false">AD414-(MAX(Draws!S393-Line_cap,0)+MAX(Draws!AE393-Line_cap,0))</f>
        <v>0</v>
      </c>
      <c r="AF414" s="18" t="n">
        <f aca="false">AE414-(MAX(Draws!T393-Line_cap,0)+MAX(Draws!AF393-Line_cap,0))</f>
        <v>0</v>
      </c>
      <c r="AG414" s="18" t="n">
        <f aca="false">AF414-(MAX(Draws!U393-Line_cap,0)+MAX(Draws!AG393-Line_cap,0))</f>
        <v>0</v>
      </c>
      <c r="AH414" s="18" t="n">
        <f aca="false">AG414-(MAX(Draws!V393-Line_cap,0)+MAX(Draws!AH393-Line_cap,0))</f>
        <v>0</v>
      </c>
      <c r="AI414" s="18" t="n">
        <f aca="false">AH414-(MAX(Draws!W393-Line_cap,0)+MAX(Draws!AI393-Line_cap,0))</f>
        <v>0</v>
      </c>
      <c r="AJ414" s="18" t="n">
        <f aca="false">AI414-(MAX(Draws!X393-Line_cap,0)+MAX(Draws!AJ393-Line_cap,0))</f>
        <v>0</v>
      </c>
      <c r="AK414" s="18" t="n">
        <f aca="false">AJ414-(MAX(Draws!Y393-Line_cap,0)+MAX(Draws!AK393-Line_cap,0))</f>
        <v>0</v>
      </c>
      <c r="AL414" s="18" t="n">
        <f aca="false">SUMPRODUCT(MIN($B$22:$M$22+B414:M414+N414:Y414))</f>
        <v>431.340896727615</v>
      </c>
      <c r="AM414" s="18" t="n">
        <f aca="false">SUMPRODUCT(MIN($B$22:$M$22+B414:M414))</f>
        <v>431.340896727615</v>
      </c>
      <c r="AN414" s="18" t="n">
        <f aca="false">SUMPRODUCT(MIN($B$22:$M$22+N414:Y414))</f>
        <v>481.950382357786</v>
      </c>
      <c r="AO414" s="18" t="n">
        <f aca="false">SUMPRODUCT(MIN($B$22:$M$22+B414:M414+Z414:AK414))</f>
        <v>431.340896727615</v>
      </c>
      <c r="AP414" s="18" t="n">
        <f aca="false">SUMPRODUCT(MIN($B$23:$M$23+B414:M414+N414:Y414))</f>
        <v>480.519539590715</v>
      </c>
      <c r="AQ414" s="18" t="n">
        <f aca="false">SUMPRODUCT(MIN($B$23:$M$23+B414:M414+Z414:AK414))</f>
        <v>480.519539590715</v>
      </c>
      <c r="AR414" s="13" t="n">
        <f aca="false">IF(Y414&lt;0,1,0)</f>
        <v>0</v>
      </c>
    </row>
    <row r="415" customFormat="false" ht="15" hidden="false" customHeight="false" outlineLevel="0" collapsed="false">
      <c r="A415" s="13" t="n">
        <v>390</v>
      </c>
      <c r="B415" s="18" t="n">
        <f aca="false">Shock_sd*Draws!B394</f>
        <v>-10.5629757828494</v>
      </c>
      <c r="C415" s="18" t="n">
        <f aca="false">Persist_a*B415+Shock_sd*Draws!C394</f>
        <v>-37.9414413704564</v>
      </c>
      <c r="D415" s="18" t="n">
        <f aca="false">Persist_a*C415+Shock_sd*Draws!D394</f>
        <v>-56.0984934646767</v>
      </c>
      <c r="E415" s="18" t="n">
        <f aca="false">Persist_a*D415+Shock_sd*Draws!E394</f>
        <v>-67.7647565653759</v>
      </c>
      <c r="F415" s="18" t="n">
        <f aca="false">Persist_a*E415+Shock_sd*Draws!F394</f>
        <v>-58.1727120686976</v>
      </c>
      <c r="G415" s="18" t="n">
        <f aca="false">Persist_a*F415+Shock_sd*Draws!G394</f>
        <v>-50.9866151192361</v>
      </c>
      <c r="H415" s="18" t="n">
        <f aca="false">Persist_a*G415+Shock_sd*Draws!H394</f>
        <v>-117.186396043674</v>
      </c>
      <c r="I415" s="18" t="n">
        <f aca="false">Persist_a*H415+Shock_sd*Draws!I394</f>
        <v>-38.4864318810427</v>
      </c>
      <c r="J415" s="18" t="n">
        <f aca="false">Persist_a*I415+Shock_sd*Draws!J394</f>
        <v>-68.231185048905</v>
      </c>
      <c r="K415" s="18" t="n">
        <f aca="false">Persist_a*J415+Shock_sd*Draws!K394</f>
        <v>-62.6847075164239</v>
      </c>
      <c r="L415" s="18" t="n">
        <f aca="false">Persist_a*K415+Shock_sd*Draws!L394</f>
        <v>-52.5432619734729</v>
      </c>
      <c r="M415" s="18" t="n">
        <f aca="false">Persist_a*L415+Shock_sd*Draws!M394</f>
        <v>-94.2952634273546</v>
      </c>
      <c r="N415" s="18" t="n">
        <f aca="false">0-(Draws!N394+Draws!Z394)</f>
        <v>0</v>
      </c>
      <c r="O415" s="18" t="n">
        <f aca="false">N415-(Draws!O394+Draws!AA394)</f>
        <v>0</v>
      </c>
      <c r="P415" s="18" t="n">
        <f aca="false">O415-(Draws!P394+Draws!AB394)</f>
        <v>0</v>
      </c>
      <c r="Q415" s="18" t="n">
        <f aca="false">P415-(Draws!Q394+Draws!AC394)</f>
        <v>0</v>
      </c>
      <c r="R415" s="18" t="n">
        <f aca="false">Q415-(Draws!R394+Draws!AD394)</f>
        <v>0</v>
      </c>
      <c r="S415" s="18" t="n">
        <f aca="false">R415-(Draws!S394+Draws!AE394)</f>
        <v>0</v>
      </c>
      <c r="T415" s="18" t="n">
        <f aca="false">S415-(Draws!T394+Draws!AF394)</f>
        <v>0</v>
      </c>
      <c r="U415" s="18" t="n">
        <f aca="false">T415-(Draws!U394+Draws!AG394)</f>
        <v>0</v>
      </c>
      <c r="V415" s="18" t="n">
        <f aca="false">U415-(Draws!V394+Draws!AH394)</f>
        <v>0</v>
      </c>
      <c r="W415" s="18" t="n">
        <f aca="false">V415-(Draws!W394+Draws!AI394)</f>
        <v>0</v>
      </c>
      <c r="X415" s="18" t="n">
        <f aca="false">W415-(Draws!X394+Draws!AJ394)</f>
        <v>0</v>
      </c>
      <c r="Y415" s="18" t="n">
        <f aca="false">X415-(Draws!Y394+Draws!AK394)</f>
        <v>0</v>
      </c>
      <c r="Z415" s="18" t="n">
        <f aca="false">0-(MAX(Draws!N394-Line_cap,0)+MAX(Draws!Z394-Line_cap,0))</f>
        <v>0</v>
      </c>
      <c r="AA415" s="18" t="n">
        <f aca="false">Z415-(MAX(Draws!O394-Line_cap,0)+MAX(Draws!AA394-Line_cap,0))</f>
        <v>0</v>
      </c>
      <c r="AB415" s="18" t="n">
        <f aca="false">AA415-(MAX(Draws!P394-Line_cap,0)+MAX(Draws!AB394-Line_cap,0))</f>
        <v>0</v>
      </c>
      <c r="AC415" s="18" t="n">
        <f aca="false">AB415-(MAX(Draws!Q394-Line_cap,0)+MAX(Draws!AC394-Line_cap,0))</f>
        <v>0</v>
      </c>
      <c r="AD415" s="18" t="n">
        <f aca="false">AC415-(MAX(Draws!R394-Line_cap,0)+MAX(Draws!AD394-Line_cap,0))</f>
        <v>0</v>
      </c>
      <c r="AE415" s="18" t="n">
        <f aca="false">AD415-(MAX(Draws!S394-Line_cap,0)+MAX(Draws!AE394-Line_cap,0))</f>
        <v>0</v>
      </c>
      <c r="AF415" s="18" t="n">
        <f aca="false">AE415-(MAX(Draws!T394-Line_cap,0)+MAX(Draws!AF394-Line_cap,0))</f>
        <v>0</v>
      </c>
      <c r="AG415" s="18" t="n">
        <f aca="false">AF415-(MAX(Draws!U394-Line_cap,0)+MAX(Draws!AG394-Line_cap,0))</f>
        <v>0</v>
      </c>
      <c r="AH415" s="18" t="n">
        <f aca="false">AG415-(MAX(Draws!V394-Line_cap,0)+MAX(Draws!AH394-Line_cap,0))</f>
        <v>0</v>
      </c>
      <c r="AI415" s="18" t="n">
        <f aca="false">AH415-(MAX(Draws!W394-Line_cap,0)+MAX(Draws!AI394-Line_cap,0))</f>
        <v>0</v>
      </c>
      <c r="AJ415" s="18" t="n">
        <f aca="false">AI415-(MAX(Draws!X394-Line_cap,0)+MAX(Draws!AJ394-Line_cap,0))</f>
        <v>0</v>
      </c>
      <c r="AK415" s="18" t="n">
        <f aca="false">AJ415-(MAX(Draws!Y394-Line_cap,0)+MAX(Draws!AK394-Line_cap,0))</f>
        <v>0</v>
      </c>
      <c r="AL415" s="18" t="n">
        <f aca="false">SUMPRODUCT(MIN($B$22:$M$22+B415:M415+N415:Y415))</f>
        <v>364.763986314111</v>
      </c>
      <c r="AM415" s="18" t="n">
        <f aca="false">SUMPRODUCT(MIN($B$22:$M$22+B415:M415))</f>
        <v>364.763986314111</v>
      </c>
      <c r="AN415" s="18" t="n">
        <f aca="false">SUMPRODUCT(MIN($B$22:$M$22+N415:Y415))</f>
        <v>481.950382357786</v>
      </c>
      <c r="AO415" s="18" t="n">
        <f aca="false">SUMPRODUCT(MIN($B$22:$M$22+B415:M415+Z415:AK415))</f>
        <v>364.763986314111</v>
      </c>
      <c r="AP415" s="18" t="n">
        <f aca="false">SUMPRODUCT(MIN($B$23:$M$23+B415:M415+N415:Y415))</f>
        <v>413.942629177211</v>
      </c>
      <c r="AQ415" s="18" t="n">
        <f aca="false">SUMPRODUCT(MIN($B$23:$M$23+B415:M415+Z415:AK415))</f>
        <v>413.942629177211</v>
      </c>
      <c r="AR415" s="13" t="n">
        <f aca="false">IF(Y415&lt;0,1,0)</f>
        <v>0</v>
      </c>
    </row>
    <row r="416" customFormat="false" ht="15" hidden="false" customHeight="false" outlineLevel="0" collapsed="false">
      <c r="A416" s="13" t="n">
        <v>391</v>
      </c>
      <c r="B416" s="18" t="n">
        <f aca="false">Shock_sd*Draws!B395</f>
        <v>17.090524544409</v>
      </c>
      <c r="C416" s="18" t="n">
        <f aca="false">Persist_a*B416+Shock_sd*Draws!C395</f>
        <v>7.59081209655495</v>
      </c>
      <c r="D416" s="18" t="n">
        <f aca="false">Persist_a*C416+Shock_sd*Draws!D395</f>
        <v>48.8786591102712</v>
      </c>
      <c r="E416" s="18" t="n">
        <f aca="false">Persist_a*D416+Shock_sd*Draws!E395</f>
        <v>69.7716748540703</v>
      </c>
      <c r="F416" s="18" t="n">
        <f aca="false">Persist_a*E416+Shock_sd*Draws!F395</f>
        <v>106.049188121078</v>
      </c>
      <c r="G416" s="18" t="n">
        <f aca="false">Persist_a*F416+Shock_sd*Draws!G395</f>
        <v>128.637726026686</v>
      </c>
      <c r="H416" s="18" t="n">
        <f aca="false">Persist_a*G416+Shock_sd*Draws!H395</f>
        <v>104.865434016114</v>
      </c>
      <c r="I416" s="18" t="n">
        <f aca="false">Persist_a*H416+Shock_sd*Draws!I395</f>
        <v>69.1847562569956</v>
      </c>
      <c r="J416" s="18" t="n">
        <f aca="false">Persist_a*I416+Shock_sd*Draws!J395</f>
        <v>0.0486822540073035</v>
      </c>
      <c r="K416" s="18" t="n">
        <f aca="false">Persist_a*J416+Shock_sd*Draws!K395</f>
        <v>109.423173919517</v>
      </c>
      <c r="L416" s="18" t="n">
        <f aca="false">Persist_a*K416+Shock_sd*Draws!L395</f>
        <v>133.356746421574</v>
      </c>
      <c r="M416" s="18" t="n">
        <f aca="false">Persist_a*L416+Shock_sd*Draws!M395</f>
        <v>116.385662633052</v>
      </c>
      <c r="N416" s="18" t="n">
        <f aca="false">0-(Draws!N395+Draws!Z395)</f>
        <v>0</v>
      </c>
      <c r="O416" s="18" t="n">
        <f aca="false">N416-(Draws!O395+Draws!AA395)</f>
        <v>0</v>
      </c>
      <c r="P416" s="18" t="n">
        <f aca="false">O416-(Draws!P395+Draws!AB395)</f>
        <v>0</v>
      </c>
      <c r="Q416" s="18" t="n">
        <f aca="false">P416-(Draws!Q395+Draws!AC395)</f>
        <v>0</v>
      </c>
      <c r="R416" s="18" t="n">
        <f aca="false">Q416-(Draws!R395+Draws!AD395)</f>
        <v>0</v>
      </c>
      <c r="S416" s="18" t="n">
        <f aca="false">R416-(Draws!S395+Draws!AE395)</f>
        <v>0</v>
      </c>
      <c r="T416" s="18" t="n">
        <f aca="false">S416-(Draws!T395+Draws!AF395)</f>
        <v>0</v>
      </c>
      <c r="U416" s="18" t="n">
        <f aca="false">T416-(Draws!U395+Draws!AG395)</f>
        <v>0</v>
      </c>
      <c r="V416" s="18" t="n">
        <f aca="false">U416-(Draws!V395+Draws!AH395)</f>
        <v>0</v>
      </c>
      <c r="W416" s="18" t="n">
        <f aca="false">V416-(Draws!W395+Draws!AI395)</f>
        <v>0</v>
      </c>
      <c r="X416" s="18" t="n">
        <f aca="false">W416-(Draws!X395+Draws!AJ395)</f>
        <v>0</v>
      </c>
      <c r="Y416" s="18" t="n">
        <f aca="false">X416-(Draws!Y395+Draws!AK395)</f>
        <v>0</v>
      </c>
      <c r="Z416" s="18" t="n">
        <f aca="false">0-(MAX(Draws!N395-Line_cap,0)+MAX(Draws!Z395-Line_cap,0))</f>
        <v>0</v>
      </c>
      <c r="AA416" s="18" t="n">
        <f aca="false">Z416-(MAX(Draws!O395-Line_cap,0)+MAX(Draws!AA395-Line_cap,0))</f>
        <v>0</v>
      </c>
      <c r="AB416" s="18" t="n">
        <f aca="false">AA416-(MAX(Draws!P395-Line_cap,0)+MAX(Draws!AB395-Line_cap,0))</f>
        <v>0</v>
      </c>
      <c r="AC416" s="18" t="n">
        <f aca="false">AB416-(MAX(Draws!Q395-Line_cap,0)+MAX(Draws!AC395-Line_cap,0))</f>
        <v>0</v>
      </c>
      <c r="AD416" s="18" t="n">
        <f aca="false">AC416-(MAX(Draws!R395-Line_cap,0)+MAX(Draws!AD395-Line_cap,0))</f>
        <v>0</v>
      </c>
      <c r="AE416" s="18" t="n">
        <f aca="false">AD416-(MAX(Draws!S395-Line_cap,0)+MAX(Draws!AE395-Line_cap,0))</f>
        <v>0</v>
      </c>
      <c r="AF416" s="18" t="n">
        <f aca="false">AE416-(MAX(Draws!T395-Line_cap,0)+MAX(Draws!AF395-Line_cap,0))</f>
        <v>0</v>
      </c>
      <c r="AG416" s="18" t="n">
        <f aca="false">AF416-(MAX(Draws!U395-Line_cap,0)+MAX(Draws!AG395-Line_cap,0))</f>
        <v>0</v>
      </c>
      <c r="AH416" s="18" t="n">
        <f aca="false">AG416-(MAX(Draws!V395-Line_cap,0)+MAX(Draws!AH395-Line_cap,0))</f>
        <v>0</v>
      </c>
      <c r="AI416" s="18" t="n">
        <f aca="false">AH416-(MAX(Draws!W395-Line_cap,0)+MAX(Draws!AI395-Line_cap,0))</f>
        <v>0</v>
      </c>
      <c r="AJ416" s="18" t="n">
        <f aca="false">AI416-(MAX(Draws!X395-Line_cap,0)+MAX(Draws!AJ395-Line_cap,0))</f>
        <v>0</v>
      </c>
      <c r="AK416" s="18" t="n">
        <f aca="false">AJ416-(MAX(Draws!Y395-Line_cap,0)+MAX(Draws!AK395-Line_cap,0))</f>
        <v>0</v>
      </c>
      <c r="AL416" s="18" t="n">
        <f aca="false">SUMPRODUCT(MIN($B$22:$M$22+B416:M416+N416:Y416))</f>
        <v>488.246463671404</v>
      </c>
      <c r="AM416" s="18" t="n">
        <f aca="false">SUMPRODUCT(MIN($B$22:$M$22+B416:M416))</f>
        <v>488.246463671404</v>
      </c>
      <c r="AN416" s="18" t="n">
        <f aca="false">SUMPRODUCT(MIN($B$22:$M$22+N416:Y416))</f>
        <v>481.950382357786</v>
      </c>
      <c r="AO416" s="18" t="n">
        <f aca="false">SUMPRODUCT(MIN($B$22:$M$22+B416:M416+Z416:AK416))</f>
        <v>488.246463671404</v>
      </c>
      <c r="AP416" s="18" t="n">
        <f aca="false">SUMPRODUCT(MIN($B$23:$M$23+B416:M416+N416:Y416))</f>
        <v>537.489790835624</v>
      </c>
      <c r="AQ416" s="18" t="n">
        <f aca="false">SUMPRODUCT(MIN($B$23:$M$23+B416:M416+Z416:AK416))</f>
        <v>537.489790835624</v>
      </c>
      <c r="AR416" s="13" t="n">
        <f aca="false">IF(Y416&lt;0,1,0)</f>
        <v>0</v>
      </c>
    </row>
    <row r="417" customFormat="false" ht="15" hidden="false" customHeight="false" outlineLevel="0" collapsed="false">
      <c r="A417" s="13" t="n">
        <v>392</v>
      </c>
      <c r="B417" s="18" t="n">
        <f aca="false">Shock_sd*Draws!B396</f>
        <v>-69.2874209763478</v>
      </c>
      <c r="C417" s="18" t="n">
        <f aca="false">Persist_a*B417+Shock_sd*Draws!C396</f>
        <v>-36.806787174191</v>
      </c>
      <c r="D417" s="18" t="n">
        <f aca="false">Persist_a*C417+Shock_sd*Draws!D396</f>
        <v>53.266186963756</v>
      </c>
      <c r="E417" s="18" t="n">
        <f aca="false">Persist_a*D417+Shock_sd*Draws!E396</f>
        <v>8.00131676005754</v>
      </c>
      <c r="F417" s="18" t="n">
        <f aca="false">Persist_a*E417+Shock_sd*Draws!F396</f>
        <v>28.5747269493614</v>
      </c>
      <c r="G417" s="18" t="n">
        <f aca="false">Persist_a*F417+Shock_sd*Draws!G396</f>
        <v>102.425289258134</v>
      </c>
      <c r="H417" s="18" t="n">
        <f aca="false">Persist_a*G417+Shock_sd*Draws!H396</f>
        <v>63.6075593628359</v>
      </c>
      <c r="I417" s="18" t="n">
        <f aca="false">Persist_a*H417+Shock_sd*Draws!I396</f>
        <v>13.8767164630217</v>
      </c>
      <c r="J417" s="18" t="n">
        <f aca="false">Persist_a*I417+Shock_sd*Draws!J396</f>
        <v>-77.7884153835081</v>
      </c>
      <c r="K417" s="18" t="n">
        <f aca="false">Persist_a*J417+Shock_sd*Draws!K396</f>
        <v>-129.340246185719</v>
      </c>
      <c r="L417" s="18" t="n">
        <f aca="false">Persist_a*K417+Shock_sd*Draws!L396</f>
        <v>-140.944823379321</v>
      </c>
      <c r="M417" s="18" t="n">
        <f aca="false">Persist_a*L417+Shock_sd*Draws!M396</f>
        <v>-113.497868608646</v>
      </c>
      <c r="N417" s="18" t="n">
        <f aca="false">0-(Draws!N396+Draws!Z396)</f>
        <v>0</v>
      </c>
      <c r="O417" s="18" t="n">
        <f aca="false">N417-(Draws!O396+Draws!AA396)</f>
        <v>0</v>
      </c>
      <c r="P417" s="18" t="n">
        <f aca="false">O417-(Draws!P396+Draws!AB396)</f>
        <v>0</v>
      </c>
      <c r="Q417" s="18" t="n">
        <f aca="false">P417-(Draws!Q396+Draws!AC396)</f>
        <v>0</v>
      </c>
      <c r="R417" s="18" t="n">
        <f aca="false">Q417-(Draws!R396+Draws!AD396)</f>
        <v>0</v>
      </c>
      <c r="S417" s="18" t="n">
        <f aca="false">R417-(Draws!S396+Draws!AE396)</f>
        <v>0</v>
      </c>
      <c r="T417" s="18" t="n">
        <f aca="false">S417-(Draws!T396+Draws!AF396)</f>
        <v>0</v>
      </c>
      <c r="U417" s="18" t="n">
        <f aca="false">T417-(Draws!U396+Draws!AG396)</f>
        <v>0</v>
      </c>
      <c r="V417" s="18" t="n">
        <f aca="false">U417-(Draws!V396+Draws!AH396)</f>
        <v>0</v>
      </c>
      <c r="W417" s="18" t="n">
        <f aca="false">V417-(Draws!W396+Draws!AI396)</f>
        <v>0</v>
      </c>
      <c r="X417" s="18" t="n">
        <f aca="false">W417-(Draws!X396+Draws!AJ396)</f>
        <v>0</v>
      </c>
      <c r="Y417" s="18" t="n">
        <f aca="false">X417-(Draws!Y396+Draws!AK396)</f>
        <v>-80.592237455364</v>
      </c>
      <c r="Z417" s="18" t="n">
        <f aca="false">0-(MAX(Draws!N396-Line_cap,0)+MAX(Draws!Z396-Line_cap,0))</f>
        <v>0</v>
      </c>
      <c r="AA417" s="18" t="n">
        <f aca="false">Z417-(MAX(Draws!O396-Line_cap,0)+MAX(Draws!AA396-Line_cap,0))</f>
        <v>0</v>
      </c>
      <c r="AB417" s="18" t="n">
        <f aca="false">AA417-(MAX(Draws!P396-Line_cap,0)+MAX(Draws!AB396-Line_cap,0))</f>
        <v>0</v>
      </c>
      <c r="AC417" s="18" t="n">
        <f aca="false">AB417-(MAX(Draws!Q396-Line_cap,0)+MAX(Draws!AC396-Line_cap,0))</f>
        <v>0</v>
      </c>
      <c r="AD417" s="18" t="n">
        <f aca="false">AC417-(MAX(Draws!R396-Line_cap,0)+MAX(Draws!AD396-Line_cap,0))</f>
        <v>0</v>
      </c>
      <c r="AE417" s="18" t="n">
        <f aca="false">AD417-(MAX(Draws!S396-Line_cap,0)+MAX(Draws!AE396-Line_cap,0))</f>
        <v>0</v>
      </c>
      <c r="AF417" s="18" t="n">
        <f aca="false">AE417-(MAX(Draws!T396-Line_cap,0)+MAX(Draws!AF396-Line_cap,0))</f>
        <v>0</v>
      </c>
      <c r="AG417" s="18" t="n">
        <f aca="false">AF417-(MAX(Draws!U396-Line_cap,0)+MAX(Draws!AG396-Line_cap,0))</f>
        <v>0</v>
      </c>
      <c r="AH417" s="18" t="n">
        <f aca="false">AG417-(MAX(Draws!V396-Line_cap,0)+MAX(Draws!AH396-Line_cap,0))</f>
        <v>0</v>
      </c>
      <c r="AI417" s="18" t="n">
        <f aca="false">AH417-(MAX(Draws!W396-Line_cap,0)+MAX(Draws!AI396-Line_cap,0))</f>
        <v>0</v>
      </c>
      <c r="AJ417" s="18" t="n">
        <f aca="false">AI417-(MAX(Draws!X396-Line_cap,0)+MAX(Draws!AJ396-Line_cap,0))</f>
        <v>0</v>
      </c>
      <c r="AK417" s="18" t="n">
        <f aca="false">AJ417-(MAX(Draws!Y396-Line_cap,0)+MAX(Draws!AK396-Line_cap,0))</f>
        <v>0</v>
      </c>
      <c r="AL417" s="18" t="n">
        <f aca="false">SUMPRODUCT(MIN($B$22:$M$22+B417:M417+N417:Y417))</f>
        <v>316.33394161295</v>
      </c>
      <c r="AM417" s="18" t="n">
        <f aca="false">SUMPRODUCT(MIN($B$22:$M$22+B417:M417))</f>
        <v>360.98312418506</v>
      </c>
      <c r="AN417" s="18" t="n">
        <f aca="false">SUMPRODUCT(MIN($B$22:$M$22+N417:Y417))</f>
        <v>429.831810221596</v>
      </c>
      <c r="AO417" s="18" t="n">
        <f aca="false">SUMPRODUCT(MIN($B$22:$M$22+B417:M417+Z417:AK417))</f>
        <v>360.98312418506</v>
      </c>
      <c r="AP417" s="18" t="n">
        <f aca="false">SUMPRODUCT(MIN($B$23:$M$23+B417:M417+N417:Y417))</f>
        <v>361.45982269557</v>
      </c>
      <c r="AQ417" s="18" t="n">
        <f aca="false">SUMPRODUCT(MIN($B$23:$M$23+B417:M417+Z417:AK417))</f>
        <v>407.856252998604</v>
      </c>
      <c r="AR417" s="13" t="n">
        <f aca="false">IF(Y417&lt;0,1,0)</f>
        <v>1</v>
      </c>
    </row>
    <row r="418" customFormat="false" ht="15" hidden="false" customHeight="false" outlineLevel="0" collapsed="false">
      <c r="A418" s="13" t="n">
        <v>393</v>
      </c>
      <c r="B418" s="18" t="n">
        <f aca="false">Shock_sd*Draws!B397</f>
        <v>-11.6523113851345</v>
      </c>
      <c r="C418" s="18" t="n">
        <f aca="false">Persist_a*B418+Shock_sd*Draws!C397</f>
        <v>86.0104623603657</v>
      </c>
      <c r="D418" s="18" t="n">
        <f aca="false">Persist_a*C418+Shock_sd*Draws!D397</f>
        <v>33.7336299216533</v>
      </c>
      <c r="E418" s="18" t="n">
        <f aca="false">Persist_a*D418+Shock_sd*Draws!E397</f>
        <v>110.458749047332</v>
      </c>
      <c r="F418" s="18" t="n">
        <f aca="false">Persist_a*E418+Shock_sd*Draws!F397</f>
        <v>9.08822679105226</v>
      </c>
      <c r="G418" s="18" t="n">
        <f aca="false">Persist_a*F418+Shock_sd*Draws!G397</f>
        <v>-30.6075767761572</v>
      </c>
      <c r="H418" s="18" t="n">
        <f aca="false">Persist_a*G418+Shock_sd*Draws!H397</f>
        <v>36.5338533243679</v>
      </c>
      <c r="I418" s="18" t="n">
        <f aca="false">Persist_a*H418+Shock_sd*Draws!I397</f>
        <v>-20.3639704487526</v>
      </c>
      <c r="J418" s="18" t="n">
        <f aca="false">Persist_a*I418+Shock_sd*Draws!J397</f>
        <v>24.4606628187993</v>
      </c>
      <c r="K418" s="18" t="n">
        <f aca="false">Persist_a*J418+Shock_sd*Draws!K397</f>
        <v>-16.3931635297212</v>
      </c>
      <c r="L418" s="18" t="n">
        <f aca="false">Persist_a*K418+Shock_sd*Draws!L397</f>
        <v>-57.573927051001</v>
      </c>
      <c r="M418" s="18" t="n">
        <f aca="false">Persist_a*L418+Shock_sd*Draws!M397</f>
        <v>-82.3361047940463</v>
      </c>
      <c r="N418" s="18" t="n">
        <f aca="false">0-(Draws!N397+Draws!Z397)</f>
        <v>0</v>
      </c>
      <c r="O418" s="18" t="n">
        <f aca="false">N418-(Draws!O397+Draws!AA397)</f>
        <v>0</v>
      </c>
      <c r="P418" s="18" t="n">
        <f aca="false">O418-(Draws!P397+Draws!AB397)</f>
        <v>0</v>
      </c>
      <c r="Q418" s="18" t="n">
        <f aca="false">P418-(Draws!Q397+Draws!AC397)</f>
        <v>0</v>
      </c>
      <c r="R418" s="18" t="n">
        <f aca="false">Q418-(Draws!R397+Draws!AD397)</f>
        <v>0</v>
      </c>
      <c r="S418" s="18" t="n">
        <f aca="false">R418-(Draws!S397+Draws!AE397)</f>
        <v>0</v>
      </c>
      <c r="T418" s="18" t="n">
        <f aca="false">S418-(Draws!T397+Draws!AF397)</f>
        <v>0</v>
      </c>
      <c r="U418" s="18" t="n">
        <f aca="false">T418-(Draws!U397+Draws!AG397)</f>
        <v>0</v>
      </c>
      <c r="V418" s="18" t="n">
        <f aca="false">U418-(Draws!V397+Draws!AH397)</f>
        <v>0</v>
      </c>
      <c r="W418" s="18" t="n">
        <f aca="false">V418-(Draws!W397+Draws!AI397)</f>
        <v>0</v>
      </c>
      <c r="X418" s="18" t="n">
        <f aca="false">W418-(Draws!X397+Draws!AJ397)</f>
        <v>0</v>
      </c>
      <c r="Y418" s="18" t="n">
        <f aca="false">X418-(Draws!Y397+Draws!AK397)</f>
        <v>0</v>
      </c>
      <c r="Z418" s="18" t="n">
        <f aca="false">0-(MAX(Draws!N397-Line_cap,0)+MAX(Draws!Z397-Line_cap,0))</f>
        <v>0</v>
      </c>
      <c r="AA418" s="18" t="n">
        <f aca="false">Z418-(MAX(Draws!O397-Line_cap,0)+MAX(Draws!AA397-Line_cap,0))</f>
        <v>0</v>
      </c>
      <c r="AB418" s="18" t="n">
        <f aca="false">AA418-(MAX(Draws!P397-Line_cap,0)+MAX(Draws!AB397-Line_cap,0))</f>
        <v>0</v>
      </c>
      <c r="AC418" s="18" t="n">
        <f aca="false">AB418-(MAX(Draws!Q397-Line_cap,0)+MAX(Draws!AC397-Line_cap,0))</f>
        <v>0</v>
      </c>
      <c r="AD418" s="18" t="n">
        <f aca="false">AC418-(MAX(Draws!R397-Line_cap,0)+MAX(Draws!AD397-Line_cap,0))</f>
        <v>0</v>
      </c>
      <c r="AE418" s="18" t="n">
        <f aca="false">AD418-(MAX(Draws!S397-Line_cap,0)+MAX(Draws!AE397-Line_cap,0))</f>
        <v>0</v>
      </c>
      <c r="AF418" s="18" t="n">
        <f aca="false">AE418-(MAX(Draws!T397-Line_cap,0)+MAX(Draws!AF397-Line_cap,0))</f>
        <v>0</v>
      </c>
      <c r="AG418" s="18" t="n">
        <f aca="false">AF418-(MAX(Draws!U397-Line_cap,0)+MAX(Draws!AG397-Line_cap,0))</f>
        <v>0</v>
      </c>
      <c r="AH418" s="18" t="n">
        <f aca="false">AG418-(MAX(Draws!V397-Line_cap,0)+MAX(Draws!AH397-Line_cap,0))</f>
        <v>0</v>
      </c>
      <c r="AI418" s="18" t="n">
        <f aca="false">AH418-(MAX(Draws!W397-Line_cap,0)+MAX(Draws!AI397-Line_cap,0))</f>
        <v>0</v>
      </c>
      <c r="AJ418" s="18" t="n">
        <f aca="false">AI418-(MAX(Draws!X397-Line_cap,0)+MAX(Draws!AJ397-Line_cap,0))</f>
        <v>0</v>
      </c>
      <c r="AK418" s="18" t="n">
        <f aca="false">AJ418-(MAX(Draws!Y397-Line_cap,0)+MAX(Draws!AK397-Line_cap,0))</f>
        <v>0</v>
      </c>
      <c r="AL418" s="18" t="n">
        <f aca="false">SUMPRODUCT(MIN($B$22:$M$22+B418:M418+N418:Y418))</f>
        <v>428.087942882914</v>
      </c>
      <c r="AM418" s="18" t="n">
        <f aca="false">SUMPRODUCT(MIN($B$22:$M$22+B418:M418))</f>
        <v>428.087942882914</v>
      </c>
      <c r="AN418" s="18" t="n">
        <f aca="false">SUMPRODUCT(MIN($B$22:$M$22+N418:Y418))</f>
        <v>481.950382357786</v>
      </c>
      <c r="AO418" s="18" t="n">
        <f aca="false">SUMPRODUCT(MIN($B$22:$M$22+B418:M418+Z418:AK418))</f>
        <v>428.087942882914</v>
      </c>
      <c r="AP418" s="18" t="n">
        <f aca="false">SUMPRODUCT(MIN($B$23:$M$23+B418:M418+N418:Y418))</f>
        <v>473.213823965534</v>
      </c>
      <c r="AQ418" s="18" t="n">
        <f aca="false">SUMPRODUCT(MIN($B$23:$M$23+B418:M418+Z418:AK418))</f>
        <v>473.213823965534</v>
      </c>
      <c r="AR418" s="13" t="n">
        <f aca="false">IF(Y418&lt;0,1,0)</f>
        <v>0</v>
      </c>
    </row>
    <row r="419" customFormat="false" ht="15" hidden="false" customHeight="false" outlineLevel="0" collapsed="false">
      <c r="A419" s="13" t="n">
        <v>394</v>
      </c>
      <c r="B419" s="18" t="n">
        <f aca="false">Shock_sd*Draws!B398</f>
        <v>-61.4199579110342</v>
      </c>
      <c r="C419" s="18" t="n">
        <f aca="false">Persist_a*B419+Shock_sd*Draws!C398</f>
        <v>1.27128942016488</v>
      </c>
      <c r="D419" s="18" t="n">
        <f aca="false">Persist_a*C419+Shock_sd*Draws!D398</f>
        <v>-10.7095309458187</v>
      </c>
      <c r="E419" s="18" t="n">
        <f aca="false">Persist_a*D419+Shock_sd*Draws!E398</f>
        <v>15.7892572230924</v>
      </c>
      <c r="F419" s="18" t="n">
        <f aca="false">Persist_a*E419+Shock_sd*Draws!F398</f>
        <v>63.5974305337622</v>
      </c>
      <c r="G419" s="18" t="n">
        <f aca="false">Persist_a*F419+Shock_sd*Draws!G398</f>
        <v>-24.0162222580909</v>
      </c>
      <c r="H419" s="18" t="n">
        <f aca="false">Persist_a*G419+Shock_sd*Draws!H398</f>
        <v>39.3887395888802</v>
      </c>
      <c r="I419" s="18" t="n">
        <f aca="false">Persist_a*H419+Shock_sd*Draws!I398</f>
        <v>-14.0490372136284</v>
      </c>
      <c r="J419" s="18" t="n">
        <f aca="false">Persist_a*I419+Shock_sd*Draws!J398</f>
        <v>-13.879388478838</v>
      </c>
      <c r="K419" s="18" t="n">
        <f aca="false">Persist_a*J419+Shock_sd*Draws!K398</f>
        <v>27.3883432463628</v>
      </c>
      <c r="L419" s="18" t="n">
        <f aca="false">Persist_a*K419+Shock_sd*Draws!L398</f>
        <v>48.7753170290133</v>
      </c>
      <c r="M419" s="18" t="n">
        <f aca="false">Persist_a*L419+Shock_sd*Draws!M398</f>
        <v>-54.4302195347575</v>
      </c>
      <c r="N419" s="18" t="n">
        <f aca="false">0-(Draws!N398+Draws!Z398)</f>
        <v>0</v>
      </c>
      <c r="O419" s="18" t="n">
        <f aca="false">N419-(Draws!O398+Draws!AA398)</f>
        <v>0</v>
      </c>
      <c r="P419" s="18" t="n">
        <f aca="false">O419-(Draws!P398+Draws!AB398)</f>
        <v>0</v>
      </c>
      <c r="Q419" s="18" t="n">
        <f aca="false">P419-(Draws!Q398+Draws!AC398)</f>
        <v>0</v>
      </c>
      <c r="R419" s="18" t="n">
        <f aca="false">Q419-(Draws!R398+Draws!AD398)</f>
        <v>0</v>
      </c>
      <c r="S419" s="18" t="n">
        <f aca="false">R419-(Draws!S398+Draws!AE398)</f>
        <v>0</v>
      </c>
      <c r="T419" s="18" t="n">
        <f aca="false">S419-(Draws!T398+Draws!AF398)</f>
        <v>0</v>
      </c>
      <c r="U419" s="18" t="n">
        <f aca="false">T419-(Draws!U398+Draws!AG398)</f>
        <v>-181.016803745311</v>
      </c>
      <c r="V419" s="18" t="n">
        <f aca="false">U419-(Draws!V398+Draws!AH398)</f>
        <v>-181.016803745311</v>
      </c>
      <c r="W419" s="18" t="n">
        <f aca="false">V419-(Draws!W398+Draws!AI398)</f>
        <v>-181.016803745311</v>
      </c>
      <c r="X419" s="18" t="n">
        <f aca="false">W419-(Draws!X398+Draws!AJ398)</f>
        <v>-181.016803745311</v>
      </c>
      <c r="Y419" s="18" t="n">
        <f aca="false">X419-(Draws!Y398+Draws!AK398)</f>
        <v>-181.016803745311</v>
      </c>
      <c r="Z419" s="18" t="n">
        <f aca="false">0-(MAX(Draws!N398-Line_cap,0)+MAX(Draws!Z398-Line_cap,0))</f>
        <v>0</v>
      </c>
      <c r="AA419" s="18" t="n">
        <f aca="false">Z419-(MAX(Draws!O398-Line_cap,0)+MAX(Draws!AA398-Line_cap,0))</f>
        <v>0</v>
      </c>
      <c r="AB419" s="18" t="n">
        <f aca="false">AA419-(MAX(Draws!P398-Line_cap,0)+MAX(Draws!AB398-Line_cap,0))</f>
        <v>0</v>
      </c>
      <c r="AC419" s="18" t="n">
        <f aca="false">AB419-(MAX(Draws!Q398-Line_cap,0)+MAX(Draws!AC398-Line_cap,0))</f>
        <v>0</v>
      </c>
      <c r="AD419" s="18" t="n">
        <f aca="false">AC419-(MAX(Draws!R398-Line_cap,0)+MAX(Draws!AD398-Line_cap,0))</f>
        <v>0</v>
      </c>
      <c r="AE419" s="18" t="n">
        <f aca="false">AD419-(MAX(Draws!S398-Line_cap,0)+MAX(Draws!AE398-Line_cap,0))</f>
        <v>0</v>
      </c>
      <c r="AF419" s="18" t="n">
        <f aca="false">AE419-(MAX(Draws!T398-Line_cap,0)+MAX(Draws!AF398-Line_cap,0))</f>
        <v>0</v>
      </c>
      <c r="AG419" s="18" t="n">
        <f aca="false">AF419-(MAX(Draws!U398-Line_cap,0)+MAX(Draws!AG398-Line_cap,0))</f>
        <v>0</v>
      </c>
      <c r="AH419" s="18" t="n">
        <f aca="false">AG419-(MAX(Draws!V398-Line_cap,0)+MAX(Draws!AH398-Line_cap,0))</f>
        <v>0</v>
      </c>
      <c r="AI419" s="18" t="n">
        <f aca="false">AH419-(MAX(Draws!W398-Line_cap,0)+MAX(Draws!AI398-Line_cap,0))</f>
        <v>0</v>
      </c>
      <c r="AJ419" s="18" t="n">
        <f aca="false">AI419-(MAX(Draws!X398-Line_cap,0)+MAX(Draws!AJ398-Line_cap,0))</f>
        <v>0</v>
      </c>
      <c r="AK419" s="18" t="n">
        <f aca="false">AJ419-(MAX(Draws!Y398-Line_cap,0)+MAX(Draws!AK398-Line_cap,0))</f>
        <v>0</v>
      </c>
      <c r="AL419" s="18" t="n">
        <f aca="false">SUMPRODUCT(MIN($B$22:$M$22+B419:M419+N419:Y419))</f>
        <v>274.977024396892</v>
      </c>
      <c r="AM419" s="18" t="n">
        <f aca="false">SUMPRODUCT(MIN($B$22:$M$22+B419:M419))</f>
        <v>455.993828142203</v>
      </c>
      <c r="AN419" s="18" t="n">
        <f aca="false">SUMPRODUCT(MIN($B$22:$M$22+N419:Y419))</f>
        <v>302.837249652608</v>
      </c>
      <c r="AO419" s="18" t="n">
        <f aca="false">SUMPRODUCT(MIN($B$22:$M$22+B419:M419+Z419:AK419))</f>
        <v>455.993828142203</v>
      </c>
      <c r="AP419" s="18" t="n">
        <f aca="false">SUMPRODUCT(MIN($B$23:$M$23+B419:M419+N419:Y419))</f>
        <v>320.102905479512</v>
      </c>
      <c r="AQ419" s="18" t="n">
        <f aca="false">SUMPRODUCT(MIN($B$23:$M$23+B419:M419+Z419:AK419))</f>
        <v>501.119709224823</v>
      </c>
      <c r="AR419" s="13" t="n">
        <f aca="false">IF(Y419&lt;0,1,0)</f>
        <v>1</v>
      </c>
    </row>
    <row r="420" customFormat="false" ht="15" hidden="false" customHeight="false" outlineLevel="0" collapsed="false">
      <c r="A420" s="13" t="n">
        <v>395</v>
      </c>
      <c r="B420" s="18" t="n">
        <f aca="false">Shock_sd*Draws!B399</f>
        <v>-4.97100999212742</v>
      </c>
      <c r="C420" s="18" t="n">
        <f aca="false">Persist_a*B420+Shock_sd*Draws!C399</f>
        <v>-48.4788232254845</v>
      </c>
      <c r="D420" s="18" t="n">
        <f aca="false">Persist_a*C420+Shock_sd*Draws!D399</f>
        <v>-78.7310907300442</v>
      </c>
      <c r="E420" s="18" t="n">
        <f aca="false">Persist_a*D420+Shock_sd*Draws!E399</f>
        <v>-36.1305457371249</v>
      </c>
      <c r="F420" s="18" t="n">
        <f aca="false">Persist_a*E420+Shock_sd*Draws!F399</f>
        <v>-81.2800867707532</v>
      </c>
      <c r="G420" s="18" t="n">
        <f aca="false">Persist_a*F420+Shock_sd*Draws!G399</f>
        <v>-86.2747528306502</v>
      </c>
      <c r="H420" s="18" t="n">
        <f aca="false">Persist_a*G420+Shock_sd*Draws!H399</f>
        <v>0.623322165200307</v>
      </c>
      <c r="I420" s="18" t="n">
        <f aca="false">Persist_a*H420+Shock_sd*Draws!I399</f>
        <v>27.5970409743656</v>
      </c>
      <c r="J420" s="18" t="n">
        <f aca="false">Persist_a*I420+Shock_sd*Draws!J399</f>
        <v>-33.0661023062379</v>
      </c>
      <c r="K420" s="18" t="n">
        <f aca="false">Persist_a*J420+Shock_sd*Draws!K399</f>
        <v>16.8196514289189</v>
      </c>
      <c r="L420" s="18" t="n">
        <f aca="false">Persist_a*K420+Shock_sd*Draws!L399</f>
        <v>-12.7632534592469</v>
      </c>
      <c r="M420" s="18" t="n">
        <f aca="false">Persist_a*L420+Shock_sd*Draws!M399</f>
        <v>-48.6809612297291</v>
      </c>
      <c r="N420" s="18" t="n">
        <f aca="false">0-(Draws!N399+Draws!Z399)</f>
        <v>0</v>
      </c>
      <c r="O420" s="18" t="n">
        <f aca="false">N420-(Draws!O399+Draws!AA399)</f>
        <v>0</v>
      </c>
      <c r="P420" s="18" t="n">
        <f aca="false">O420-(Draws!P399+Draws!AB399)</f>
        <v>0</v>
      </c>
      <c r="Q420" s="18" t="n">
        <f aca="false">P420-(Draws!Q399+Draws!AC399)</f>
        <v>0</v>
      </c>
      <c r="R420" s="18" t="n">
        <f aca="false">Q420-(Draws!R399+Draws!AD399)</f>
        <v>0</v>
      </c>
      <c r="S420" s="18" t="n">
        <f aca="false">R420-(Draws!S399+Draws!AE399)</f>
        <v>0</v>
      </c>
      <c r="T420" s="18" t="n">
        <f aca="false">S420-(Draws!T399+Draws!AF399)</f>
        <v>0</v>
      </c>
      <c r="U420" s="18" t="n">
        <f aca="false">T420-(Draws!U399+Draws!AG399)</f>
        <v>0</v>
      </c>
      <c r="V420" s="18" t="n">
        <f aca="false">U420-(Draws!V399+Draws!AH399)</f>
        <v>0</v>
      </c>
      <c r="W420" s="18" t="n">
        <f aca="false">V420-(Draws!W399+Draws!AI399)</f>
        <v>0</v>
      </c>
      <c r="X420" s="18" t="n">
        <f aca="false">W420-(Draws!X399+Draws!AJ399)</f>
        <v>0</v>
      </c>
      <c r="Y420" s="18" t="n">
        <f aca="false">X420-(Draws!Y399+Draws!AK399)</f>
        <v>0</v>
      </c>
      <c r="Z420" s="18" t="n">
        <f aca="false">0-(MAX(Draws!N399-Line_cap,0)+MAX(Draws!Z399-Line_cap,0))</f>
        <v>0</v>
      </c>
      <c r="AA420" s="18" t="n">
        <f aca="false">Z420-(MAX(Draws!O399-Line_cap,0)+MAX(Draws!AA399-Line_cap,0))</f>
        <v>0</v>
      </c>
      <c r="AB420" s="18" t="n">
        <f aca="false">AA420-(MAX(Draws!P399-Line_cap,0)+MAX(Draws!AB399-Line_cap,0))</f>
        <v>0</v>
      </c>
      <c r="AC420" s="18" t="n">
        <f aca="false">AB420-(MAX(Draws!Q399-Line_cap,0)+MAX(Draws!AC399-Line_cap,0))</f>
        <v>0</v>
      </c>
      <c r="AD420" s="18" t="n">
        <f aca="false">AC420-(MAX(Draws!R399-Line_cap,0)+MAX(Draws!AD399-Line_cap,0))</f>
        <v>0</v>
      </c>
      <c r="AE420" s="18" t="n">
        <f aca="false">AD420-(MAX(Draws!S399-Line_cap,0)+MAX(Draws!AE399-Line_cap,0))</f>
        <v>0</v>
      </c>
      <c r="AF420" s="18" t="n">
        <f aca="false">AE420-(MAX(Draws!T399-Line_cap,0)+MAX(Draws!AF399-Line_cap,0))</f>
        <v>0</v>
      </c>
      <c r="AG420" s="18" t="n">
        <f aca="false">AF420-(MAX(Draws!U399-Line_cap,0)+MAX(Draws!AG399-Line_cap,0))</f>
        <v>0</v>
      </c>
      <c r="AH420" s="18" t="n">
        <f aca="false">AG420-(MAX(Draws!V399-Line_cap,0)+MAX(Draws!AH399-Line_cap,0))</f>
        <v>0</v>
      </c>
      <c r="AI420" s="18" t="n">
        <f aca="false">AH420-(MAX(Draws!W399-Line_cap,0)+MAX(Draws!AI399-Line_cap,0))</f>
        <v>0</v>
      </c>
      <c r="AJ420" s="18" t="n">
        <f aca="false">AI420-(MAX(Draws!X399-Line_cap,0)+MAX(Draws!AJ399-Line_cap,0))</f>
        <v>0</v>
      </c>
      <c r="AK420" s="18" t="n">
        <f aca="false">AJ420-(MAX(Draws!Y399-Line_cap,0)+MAX(Draws!AK399-Line_cap,0))</f>
        <v>0</v>
      </c>
      <c r="AL420" s="18" t="n">
        <f aca="false">SUMPRODUCT(MIN($B$22:$M$22+B420:M420+N420:Y420))</f>
        <v>396.933418807715</v>
      </c>
      <c r="AM420" s="18" t="n">
        <f aca="false">SUMPRODUCT(MIN($B$22:$M$22+B420:M420))</f>
        <v>396.933418807715</v>
      </c>
      <c r="AN420" s="18" t="n">
        <f aca="false">SUMPRODUCT(MIN($B$22:$M$22+N420:Y420))</f>
        <v>481.950382357786</v>
      </c>
      <c r="AO420" s="18" t="n">
        <f aca="false">SUMPRODUCT(MIN($B$22:$M$22+B420:M420+Z420:AK420))</f>
        <v>396.933418807715</v>
      </c>
      <c r="AP420" s="18" t="n">
        <f aca="false">SUMPRODUCT(MIN($B$23:$M$23+B420:M420+N420:Y420))</f>
        <v>444.699164308499</v>
      </c>
      <c r="AQ420" s="18" t="n">
        <f aca="false">SUMPRODUCT(MIN($B$23:$M$23+B420:M420+Z420:AK420))</f>
        <v>444.699164308499</v>
      </c>
      <c r="AR420" s="13" t="n">
        <f aca="false">IF(Y420&lt;0,1,0)</f>
        <v>0</v>
      </c>
    </row>
    <row r="421" customFormat="false" ht="15" hidden="false" customHeight="false" outlineLevel="0" collapsed="false">
      <c r="A421" s="13" t="n">
        <v>396</v>
      </c>
      <c r="B421" s="18" t="n">
        <f aca="false">Shock_sd*Draws!B400</f>
        <v>27.130211322211</v>
      </c>
      <c r="C421" s="18" t="n">
        <f aca="false">Persist_a*B421+Shock_sd*Draws!C400</f>
        <v>-79.1891218101611</v>
      </c>
      <c r="D421" s="18" t="n">
        <f aca="false">Persist_a*C421+Shock_sd*Draws!D400</f>
        <v>10.458546488576</v>
      </c>
      <c r="E421" s="18" t="n">
        <f aca="false">Persist_a*D421+Shock_sd*Draws!E400</f>
        <v>-3.45504945979234</v>
      </c>
      <c r="F421" s="18" t="n">
        <f aca="false">Persist_a*E421+Shock_sd*Draws!F400</f>
        <v>6.39938669939538</v>
      </c>
      <c r="G421" s="18" t="n">
        <f aca="false">Persist_a*F421+Shock_sd*Draws!G400</f>
        <v>45.434238322243</v>
      </c>
      <c r="H421" s="18" t="n">
        <f aca="false">Persist_a*G421+Shock_sd*Draws!H400</f>
        <v>11.79156639217</v>
      </c>
      <c r="I421" s="18" t="n">
        <f aca="false">Persist_a*H421+Shock_sd*Draws!I400</f>
        <v>-25.0665399361677</v>
      </c>
      <c r="J421" s="18" t="n">
        <f aca="false">Persist_a*I421+Shock_sd*Draws!J400</f>
        <v>-7.17664710940653</v>
      </c>
      <c r="K421" s="18" t="n">
        <f aca="false">Persist_a*J421+Shock_sd*Draws!K400</f>
        <v>60.4319342152206</v>
      </c>
      <c r="L421" s="18" t="n">
        <f aca="false">Persist_a*K421+Shock_sd*Draws!L400</f>
        <v>18.4236938740722</v>
      </c>
      <c r="M421" s="18" t="n">
        <f aca="false">Persist_a*L421+Shock_sd*Draws!M400</f>
        <v>-9.49625915429739</v>
      </c>
      <c r="N421" s="18" t="n">
        <f aca="false">0-(Draws!N400+Draws!Z400)</f>
        <v>0</v>
      </c>
      <c r="O421" s="18" t="n">
        <f aca="false">N421-(Draws!O400+Draws!AA400)</f>
        <v>0</v>
      </c>
      <c r="P421" s="18" t="n">
        <f aca="false">O421-(Draws!P400+Draws!AB400)</f>
        <v>0</v>
      </c>
      <c r="Q421" s="18" t="n">
        <f aca="false">P421-(Draws!Q400+Draws!AC400)</f>
        <v>0</v>
      </c>
      <c r="R421" s="18" t="n">
        <f aca="false">Q421-(Draws!R400+Draws!AD400)</f>
        <v>0</v>
      </c>
      <c r="S421" s="18" t="n">
        <f aca="false">R421-(Draws!S400+Draws!AE400)</f>
        <v>0</v>
      </c>
      <c r="T421" s="18" t="n">
        <f aca="false">S421-(Draws!T400+Draws!AF400)</f>
        <v>0</v>
      </c>
      <c r="U421" s="18" t="n">
        <f aca="false">T421-(Draws!U400+Draws!AG400)</f>
        <v>0</v>
      </c>
      <c r="V421" s="18" t="n">
        <f aca="false">U421-(Draws!V400+Draws!AH400)</f>
        <v>0</v>
      </c>
      <c r="W421" s="18" t="n">
        <f aca="false">V421-(Draws!W400+Draws!AI400)</f>
        <v>0</v>
      </c>
      <c r="X421" s="18" t="n">
        <f aca="false">W421-(Draws!X400+Draws!AJ400)</f>
        <v>0</v>
      </c>
      <c r="Y421" s="18" t="n">
        <f aca="false">X421-(Draws!Y400+Draws!AK400)</f>
        <v>0</v>
      </c>
      <c r="Z421" s="18" t="n">
        <f aca="false">0-(MAX(Draws!N400-Line_cap,0)+MAX(Draws!Z400-Line_cap,0))</f>
        <v>0</v>
      </c>
      <c r="AA421" s="18" t="n">
        <f aca="false">Z421-(MAX(Draws!O400-Line_cap,0)+MAX(Draws!AA400-Line_cap,0))</f>
        <v>0</v>
      </c>
      <c r="AB421" s="18" t="n">
        <f aca="false">AA421-(MAX(Draws!P400-Line_cap,0)+MAX(Draws!AB400-Line_cap,0))</f>
        <v>0</v>
      </c>
      <c r="AC421" s="18" t="n">
        <f aca="false">AB421-(MAX(Draws!Q400-Line_cap,0)+MAX(Draws!AC400-Line_cap,0))</f>
        <v>0</v>
      </c>
      <c r="AD421" s="18" t="n">
        <f aca="false">AC421-(MAX(Draws!R400-Line_cap,0)+MAX(Draws!AD400-Line_cap,0))</f>
        <v>0</v>
      </c>
      <c r="AE421" s="18" t="n">
        <f aca="false">AD421-(MAX(Draws!S400-Line_cap,0)+MAX(Draws!AE400-Line_cap,0))</f>
        <v>0</v>
      </c>
      <c r="AF421" s="18" t="n">
        <f aca="false">AE421-(MAX(Draws!T400-Line_cap,0)+MAX(Draws!AF400-Line_cap,0))</f>
        <v>0</v>
      </c>
      <c r="AG421" s="18" t="n">
        <f aca="false">AF421-(MAX(Draws!U400-Line_cap,0)+MAX(Draws!AG400-Line_cap,0))</f>
        <v>0</v>
      </c>
      <c r="AH421" s="18" t="n">
        <f aca="false">AG421-(MAX(Draws!V400-Line_cap,0)+MAX(Draws!AH400-Line_cap,0))</f>
        <v>0</v>
      </c>
      <c r="AI421" s="18" t="n">
        <f aca="false">AH421-(MAX(Draws!W400-Line_cap,0)+MAX(Draws!AI400-Line_cap,0))</f>
        <v>0</v>
      </c>
      <c r="AJ421" s="18" t="n">
        <f aca="false">AI421-(MAX(Draws!X400-Line_cap,0)+MAX(Draws!AJ400-Line_cap,0))</f>
        <v>0</v>
      </c>
      <c r="AK421" s="18" t="n">
        <f aca="false">AJ421-(MAX(Draws!Y400-Line_cap,0)+MAX(Draws!AK400-Line_cap,0))</f>
        <v>0</v>
      </c>
      <c r="AL421" s="18" t="n">
        <f aca="false">SUMPRODUCT(MIN($B$22:$M$22+B421:M421+N421:Y421))</f>
        <v>458.787513461751</v>
      </c>
      <c r="AM421" s="18" t="n">
        <f aca="false">SUMPRODUCT(MIN($B$22:$M$22+B421:M421))</f>
        <v>458.787513461751</v>
      </c>
      <c r="AN421" s="18" t="n">
        <f aca="false">SUMPRODUCT(MIN($B$22:$M$22+N421:Y421))</f>
        <v>481.950382357786</v>
      </c>
      <c r="AO421" s="18" t="n">
        <f aca="false">SUMPRODUCT(MIN($B$22:$M$22+B421:M421+Z421:AK421))</f>
        <v>458.787513461751</v>
      </c>
      <c r="AP421" s="18" t="n">
        <f aca="false">SUMPRODUCT(MIN($B$23:$M$23+B421:M421+N421:Y421))</f>
        <v>487.128275329617</v>
      </c>
      <c r="AQ421" s="18" t="n">
        <f aca="false">SUMPRODUCT(MIN($B$23:$M$23+B421:M421+Z421:AK421))</f>
        <v>487.128275329617</v>
      </c>
      <c r="AR421" s="13" t="n">
        <f aca="false">IF(Y421&lt;0,1,0)</f>
        <v>0</v>
      </c>
    </row>
    <row r="422" customFormat="false" ht="15" hidden="false" customHeight="false" outlineLevel="0" collapsed="false">
      <c r="A422" s="13" t="n">
        <v>397</v>
      </c>
      <c r="B422" s="18" t="n">
        <f aca="false">Shock_sd*Draws!B401</f>
        <v>48.7124728004121</v>
      </c>
      <c r="C422" s="18" t="n">
        <f aca="false">Persist_a*B422+Shock_sd*Draws!C401</f>
        <v>-16.2609719978987</v>
      </c>
      <c r="D422" s="18" t="n">
        <f aca="false">Persist_a*C422+Shock_sd*Draws!D401</f>
        <v>-3.77376783472469</v>
      </c>
      <c r="E422" s="18" t="n">
        <f aca="false">Persist_a*D422+Shock_sd*Draws!E401</f>
        <v>-3.00013031706069</v>
      </c>
      <c r="F422" s="18" t="n">
        <f aca="false">Persist_a*E422+Shock_sd*Draws!F401</f>
        <v>1.33586819594319</v>
      </c>
      <c r="G422" s="18" t="n">
        <f aca="false">Persist_a*F422+Shock_sd*Draws!G401</f>
        <v>3.48833123760248</v>
      </c>
      <c r="H422" s="18" t="n">
        <f aca="false">Persist_a*G422+Shock_sd*Draws!H401</f>
        <v>-52.3994908963895</v>
      </c>
      <c r="I422" s="18" t="n">
        <f aca="false">Persist_a*H422+Shock_sd*Draws!I401</f>
        <v>-69.7997890349685</v>
      </c>
      <c r="J422" s="18" t="n">
        <f aca="false">Persist_a*I422+Shock_sd*Draws!J401</f>
        <v>-89.9925575472021</v>
      </c>
      <c r="K422" s="18" t="n">
        <f aca="false">Persist_a*J422+Shock_sd*Draws!K401</f>
        <v>-32.4497403757487</v>
      </c>
      <c r="L422" s="18" t="n">
        <f aca="false">Persist_a*K422+Shock_sd*Draws!L401</f>
        <v>20.6739077123999</v>
      </c>
      <c r="M422" s="18" t="n">
        <f aca="false">Persist_a*L422+Shock_sd*Draws!M401</f>
        <v>-8.10843261924498</v>
      </c>
      <c r="N422" s="18" t="n">
        <f aca="false">0-(Draws!N401+Draws!Z401)</f>
        <v>0</v>
      </c>
      <c r="O422" s="18" t="n">
        <f aca="false">N422-(Draws!O401+Draws!AA401)</f>
        <v>0</v>
      </c>
      <c r="P422" s="18" t="n">
        <f aca="false">O422-(Draws!P401+Draws!AB401)</f>
        <v>0</v>
      </c>
      <c r="Q422" s="18" t="n">
        <f aca="false">P422-(Draws!Q401+Draws!AC401)</f>
        <v>0</v>
      </c>
      <c r="R422" s="18" t="n">
        <f aca="false">Q422-(Draws!R401+Draws!AD401)</f>
        <v>0</v>
      </c>
      <c r="S422" s="18" t="n">
        <f aca="false">R422-(Draws!S401+Draws!AE401)</f>
        <v>0</v>
      </c>
      <c r="T422" s="18" t="n">
        <f aca="false">S422-(Draws!T401+Draws!AF401)</f>
        <v>0</v>
      </c>
      <c r="U422" s="18" t="n">
        <f aca="false">T422-(Draws!U401+Draws!AG401)</f>
        <v>0</v>
      </c>
      <c r="V422" s="18" t="n">
        <f aca="false">U422-(Draws!V401+Draws!AH401)</f>
        <v>0</v>
      </c>
      <c r="W422" s="18" t="n">
        <f aca="false">V422-(Draws!W401+Draws!AI401)</f>
        <v>0</v>
      </c>
      <c r="X422" s="18" t="n">
        <f aca="false">W422-(Draws!X401+Draws!AJ401)</f>
        <v>0</v>
      </c>
      <c r="Y422" s="18" t="n">
        <f aca="false">X422-(Draws!Y401+Draws!AK401)</f>
        <v>0</v>
      </c>
      <c r="Z422" s="18" t="n">
        <f aca="false">0-(MAX(Draws!N401-Line_cap,0)+MAX(Draws!Z401-Line_cap,0))</f>
        <v>0</v>
      </c>
      <c r="AA422" s="18" t="n">
        <f aca="false">Z422-(MAX(Draws!O401-Line_cap,0)+MAX(Draws!AA401-Line_cap,0))</f>
        <v>0</v>
      </c>
      <c r="AB422" s="18" t="n">
        <f aca="false">AA422-(MAX(Draws!P401-Line_cap,0)+MAX(Draws!AB401-Line_cap,0))</f>
        <v>0</v>
      </c>
      <c r="AC422" s="18" t="n">
        <f aca="false">AB422-(MAX(Draws!Q401-Line_cap,0)+MAX(Draws!AC401-Line_cap,0))</f>
        <v>0</v>
      </c>
      <c r="AD422" s="18" t="n">
        <f aca="false">AC422-(MAX(Draws!R401-Line_cap,0)+MAX(Draws!AD401-Line_cap,0))</f>
        <v>0</v>
      </c>
      <c r="AE422" s="18" t="n">
        <f aca="false">AD422-(MAX(Draws!S401-Line_cap,0)+MAX(Draws!AE401-Line_cap,0))</f>
        <v>0</v>
      </c>
      <c r="AF422" s="18" t="n">
        <f aca="false">AE422-(MAX(Draws!T401-Line_cap,0)+MAX(Draws!AF401-Line_cap,0))</f>
        <v>0</v>
      </c>
      <c r="AG422" s="18" t="n">
        <f aca="false">AF422-(MAX(Draws!U401-Line_cap,0)+MAX(Draws!AG401-Line_cap,0))</f>
        <v>0</v>
      </c>
      <c r="AH422" s="18" t="n">
        <f aca="false">AG422-(MAX(Draws!V401-Line_cap,0)+MAX(Draws!AH401-Line_cap,0))</f>
        <v>0</v>
      </c>
      <c r="AI422" s="18" t="n">
        <f aca="false">AH422-(MAX(Draws!W401-Line_cap,0)+MAX(Draws!AI401-Line_cap,0))</f>
        <v>0</v>
      </c>
      <c r="AJ422" s="18" t="n">
        <f aca="false">AI422-(MAX(Draws!X401-Line_cap,0)+MAX(Draws!AJ401-Line_cap,0))</f>
        <v>0</v>
      </c>
      <c r="AK422" s="18" t="n">
        <f aca="false">AJ422-(MAX(Draws!Y401-Line_cap,0)+MAX(Draws!AK401-Line_cap,0))</f>
        <v>0</v>
      </c>
      <c r="AL422" s="18" t="n">
        <f aca="false">SUMPRODUCT(MIN($B$22:$M$22+B422:M422+N422:Y422))</f>
        <v>398.205223870194</v>
      </c>
      <c r="AM422" s="18" t="n">
        <f aca="false">SUMPRODUCT(MIN($B$22:$M$22+B422:M422))</f>
        <v>398.205223870194</v>
      </c>
      <c r="AN422" s="18" t="n">
        <f aca="false">SUMPRODUCT(MIN($B$22:$M$22+N422:Y422))</f>
        <v>481.950382357786</v>
      </c>
      <c r="AO422" s="18" t="n">
        <f aca="false">SUMPRODUCT(MIN($B$22:$M$22+B422:M422+Z422:AK422))</f>
        <v>398.205223870194</v>
      </c>
      <c r="AP422" s="18" t="n">
        <f aca="false">SUMPRODUCT(MIN($B$23:$M$23+B422:M422+N422:Y422))</f>
        <v>447.448551034415</v>
      </c>
      <c r="AQ422" s="18" t="n">
        <f aca="false">SUMPRODUCT(MIN($B$23:$M$23+B422:M422+Z422:AK422))</f>
        <v>447.448551034415</v>
      </c>
      <c r="AR422" s="13" t="n">
        <f aca="false">IF(Y422&lt;0,1,0)</f>
        <v>0</v>
      </c>
    </row>
    <row r="423" customFormat="false" ht="15" hidden="false" customHeight="false" outlineLevel="0" collapsed="false">
      <c r="A423" s="13" t="n">
        <v>398</v>
      </c>
      <c r="B423" s="18" t="n">
        <f aca="false">Shock_sd*Draws!B402</f>
        <v>-18.5896026594518</v>
      </c>
      <c r="C423" s="18" t="n">
        <f aca="false">Persist_a*B423+Shock_sd*Draws!C402</f>
        <v>-58.5496828986436</v>
      </c>
      <c r="D423" s="18" t="n">
        <f aca="false">Persist_a*C423+Shock_sd*Draws!D402</f>
        <v>-47.0851530838624</v>
      </c>
      <c r="E423" s="18" t="n">
        <f aca="false">Persist_a*D423+Shock_sd*Draws!E402</f>
        <v>-34.7635686566125</v>
      </c>
      <c r="F423" s="18" t="n">
        <f aca="false">Persist_a*E423+Shock_sd*Draws!F402</f>
        <v>33.0004577763983</v>
      </c>
      <c r="G423" s="18" t="n">
        <f aca="false">Persist_a*F423+Shock_sd*Draws!G402</f>
        <v>45.6077947062395</v>
      </c>
      <c r="H423" s="18" t="n">
        <f aca="false">Persist_a*G423+Shock_sd*Draws!H402</f>
        <v>86.5998355484831</v>
      </c>
      <c r="I423" s="18" t="n">
        <f aca="false">Persist_a*H423+Shock_sd*Draws!I402</f>
        <v>-34.0738415514125</v>
      </c>
      <c r="J423" s="18" t="n">
        <f aca="false">Persist_a*I423+Shock_sd*Draws!J402</f>
        <v>6.64263214916944</v>
      </c>
      <c r="K423" s="18" t="n">
        <f aca="false">Persist_a*J423+Shock_sd*Draws!K402</f>
        <v>32.8025023349964</v>
      </c>
      <c r="L423" s="18" t="n">
        <f aca="false">Persist_a*K423+Shock_sd*Draws!L402</f>
        <v>-37.9180467240301</v>
      </c>
      <c r="M423" s="18" t="n">
        <f aca="false">Persist_a*L423+Shock_sd*Draws!M402</f>
        <v>14.2305675110676</v>
      </c>
      <c r="N423" s="18" t="n">
        <f aca="false">0-(Draws!N402+Draws!Z402)</f>
        <v>0</v>
      </c>
      <c r="O423" s="18" t="n">
        <f aca="false">N423-(Draws!O402+Draws!AA402)</f>
        <v>0</v>
      </c>
      <c r="P423" s="18" t="n">
        <f aca="false">O423-(Draws!P402+Draws!AB402)</f>
        <v>0</v>
      </c>
      <c r="Q423" s="18" t="n">
        <f aca="false">P423-(Draws!Q402+Draws!AC402)</f>
        <v>0</v>
      </c>
      <c r="R423" s="18" t="n">
        <f aca="false">Q423-(Draws!R402+Draws!AD402)</f>
        <v>0</v>
      </c>
      <c r="S423" s="18" t="n">
        <f aca="false">R423-(Draws!S402+Draws!AE402)</f>
        <v>0</v>
      </c>
      <c r="T423" s="18" t="n">
        <f aca="false">S423-(Draws!T402+Draws!AF402)</f>
        <v>0</v>
      </c>
      <c r="U423" s="18" t="n">
        <f aca="false">T423-(Draws!U402+Draws!AG402)</f>
        <v>0</v>
      </c>
      <c r="V423" s="18" t="n">
        <f aca="false">U423-(Draws!V402+Draws!AH402)</f>
        <v>0</v>
      </c>
      <c r="W423" s="18" t="n">
        <f aca="false">V423-(Draws!W402+Draws!AI402)</f>
        <v>0</v>
      </c>
      <c r="X423" s="18" t="n">
        <f aca="false">W423-(Draws!X402+Draws!AJ402)</f>
        <v>0</v>
      </c>
      <c r="Y423" s="18" t="n">
        <f aca="false">X423-(Draws!Y402+Draws!AK402)</f>
        <v>0</v>
      </c>
      <c r="Z423" s="18" t="n">
        <f aca="false">0-(MAX(Draws!N402-Line_cap,0)+MAX(Draws!Z402-Line_cap,0))</f>
        <v>0</v>
      </c>
      <c r="AA423" s="18" t="n">
        <f aca="false">Z423-(MAX(Draws!O402-Line_cap,0)+MAX(Draws!AA402-Line_cap,0))</f>
        <v>0</v>
      </c>
      <c r="AB423" s="18" t="n">
        <f aca="false">AA423-(MAX(Draws!P402-Line_cap,0)+MAX(Draws!AB402-Line_cap,0))</f>
        <v>0</v>
      </c>
      <c r="AC423" s="18" t="n">
        <f aca="false">AB423-(MAX(Draws!Q402-Line_cap,0)+MAX(Draws!AC402-Line_cap,0))</f>
        <v>0</v>
      </c>
      <c r="AD423" s="18" t="n">
        <f aca="false">AC423-(MAX(Draws!R402-Line_cap,0)+MAX(Draws!AD402-Line_cap,0))</f>
        <v>0</v>
      </c>
      <c r="AE423" s="18" t="n">
        <f aca="false">AD423-(MAX(Draws!S402-Line_cap,0)+MAX(Draws!AE402-Line_cap,0))</f>
        <v>0</v>
      </c>
      <c r="AF423" s="18" t="n">
        <f aca="false">AE423-(MAX(Draws!T402-Line_cap,0)+MAX(Draws!AF402-Line_cap,0))</f>
        <v>0</v>
      </c>
      <c r="AG423" s="18" t="n">
        <f aca="false">AF423-(MAX(Draws!U402-Line_cap,0)+MAX(Draws!AG402-Line_cap,0))</f>
        <v>0</v>
      </c>
      <c r="AH423" s="18" t="n">
        <f aca="false">AG423-(MAX(Draws!V402-Line_cap,0)+MAX(Draws!AH402-Line_cap,0))</f>
        <v>0</v>
      </c>
      <c r="AI423" s="18" t="n">
        <f aca="false">AH423-(MAX(Draws!W402-Line_cap,0)+MAX(Draws!AI402-Line_cap,0))</f>
        <v>0</v>
      </c>
      <c r="AJ423" s="18" t="n">
        <f aca="false">AI423-(MAX(Draws!X402-Line_cap,0)+MAX(Draws!AJ402-Line_cap,0))</f>
        <v>0</v>
      </c>
      <c r="AK423" s="18" t="n">
        <f aca="false">AJ423-(MAX(Draws!Y402-Line_cap,0)+MAX(Draws!AK402-Line_cap,0))</f>
        <v>0</v>
      </c>
      <c r="AL423" s="18" t="n">
        <f aca="false">SUMPRODUCT(MIN($B$22:$M$22+B423:M423+N423:Y423))</f>
        <v>449.780211846507</v>
      </c>
      <c r="AM423" s="18" t="n">
        <f aca="false">SUMPRODUCT(MIN($B$22:$M$22+B423:M423))</f>
        <v>449.780211846507</v>
      </c>
      <c r="AN423" s="18" t="n">
        <f aca="false">SUMPRODUCT(MIN($B$22:$M$22+N423:Y423))</f>
        <v>481.950382357786</v>
      </c>
      <c r="AO423" s="18" t="n">
        <f aca="false">SUMPRODUCT(MIN($B$22:$M$22+B423:M423+Z423:AK423))</f>
        <v>449.780211846507</v>
      </c>
      <c r="AP423" s="18" t="n">
        <f aca="false">SUMPRODUCT(MIN($B$23:$M$23+B423:M423+N423:Y423))</f>
        <v>499.380211846507</v>
      </c>
      <c r="AQ423" s="18" t="n">
        <f aca="false">SUMPRODUCT(MIN($B$23:$M$23+B423:M423+Z423:AK423))</f>
        <v>499.380211846507</v>
      </c>
      <c r="AR423" s="13" t="n">
        <f aca="false">IF(Y423&lt;0,1,0)</f>
        <v>0</v>
      </c>
    </row>
    <row r="424" customFormat="false" ht="15" hidden="false" customHeight="false" outlineLevel="0" collapsed="false">
      <c r="A424" s="13" t="n">
        <v>399</v>
      </c>
      <c r="B424" s="18" t="n">
        <f aca="false">Shock_sd*Draws!B403</f>
        <v>43.5535902581693</v>
      </c>
      <c r="C424" s="18" t="n">
        <f aca="false">Persist_a*B424+Shock_sd*Draws!C403</f>
        <v>13.0381304837186</v>
      </c>
      <c r="D424" s="18" t="n">
        <f aca="false">Persist_a*C424+Shock_sd*Draws!D403</f>
        <v>42.3949707722636</v>
      </c>
      <c r="E424" s="18" t="n">
        <f aca="false">Persist_a*D424+Shock_sd*Draws!E403</f>
        <v>13.0523960320914</v>
      </c>
      <c r="F424" s="18" t="n">
        <f aca="false">Persist_a*E424+Shock_sd*Draws!F403</f>
        <v>78.2713211743964</v>
      </c>
      <c r="G424" s="18" t="n">
        <f aca="false">Persist_a*F424+Shock_sd*Draws!G403</f>
        <v>120.274532447258</v>
      </c>
      <c r="H424" s="18" t="n">
        <f aca="false">Persist_a*G424+Shock_sd*Draws!H403</f>
        <v>-29.4365143346904</v>
      </c>
      <c r="I424" s="18" t="n">
        <f aca="false">Persist_a*H424+Shock_sd*Draws!I403</f>
        <v>70.8010808164822</v>
      </c>
      <c r="J424" s="18" t="n">
        <f aca="false">Persist_a*I424+Shock_sd*Draws!J403</f>
        <v>3.26341095807965</v>
      </c>
      <c r="K424" s="18" t="n">
        <f aca="false">Persist_a*J424+Shock_sd*Draws!K403</f>
        <v>-27.1134853177849</v>
      </c>
      <c r="L424" s="18" t="n">
        <f aca="false">Persist_a*K424+Shock_sd*Draws!L403</f>
        <v>-13.9013956617274</v>
      </c>
      <c r="M424" s="18" t="n">
        <f aca="false">Persist_a*L424+Shock_sd*Draws!M403</f>
        <v>-44.1169528042695</v>
      </c>
      <c r="N424" s="18" t="n">
        <f aca="false">0-(Draws!N403+Draws!Z403)</f>
        <v>0</v>
      </c>
      <c r="O424" s="18" t="n">
        <f aca="false">N424-(Draws!O403+Draws!AA403)</f>
        <v>0</v>
      </c>
      <c r="P424" s="18" t="n">
        <f aca="false">O424-(Draws!P403+Draws!AB403)</f>
        <v>0</v>
      </c>
      <c r="Q424" s="18" t="n">
        <f aca="false">P424-(Draws!Q403+Draws!AC403)</f>
        <v>0</v>
      </c>
      <c r="R424" s="18" t="n">
        <f aca="false">Q424-(Draws!R403+Draws!AD403)</f>
        <v>0</v>
      </c>
      <c r="S424" s="18" t="n">
        <f aca="false">R424-(Draws!S403+Draws!AE403)</f>
        <v>0</v>
      </c>
      <c r="T424" s="18" t="n">
        <f aca="false">S424-(Draws!T403+Draws!AF403)</f>
        <v>0</v>
      </c>
      <c r="U424" s="18" t="n">
        <f aca="false">T424-(Draws!U403+Draws!AG403)</f>
        <v>0</v>
      </c>
      <c r="V424" s="18" t="n">
        <f aca="false">U424-(Draws!V403+Draws!AH403)</f>
        <v>0</v>
      </c>
      <c r="W424" s="18" t="n">
        <f aca="false">V424-(Draws!W403+Draws!AI403)</f>
        <v>0</v>
      </c>
      <c r="X424" s="18" t="n">
        <f aca="false">W424-(Draws!X403+Draws!AJ403)</f>
        <v>0</v>
      </c>
      <c r="Y424" s="18" t="n">
        <f aca="false">X424-(Draws!Y403+Draws!AK403)</f>
        <v>0</v>
      </c>
      <c r="Z424" s="18" t="n">
        <f aca="false">0-(MAX(Draws!N403-Line_cap,0)+MAX(Draws!Z403-Line_cap,0))</f>
        <v>0</v>
      </c>
      <c r="AA424" s="18" t="n">
        <f aca="false">Z424-(MAX(Draws!O403-Line_cap,0)+MAX(Draws!AA403-Line_cap,0))</f>
        <v>0</v>
      </c>
      <c r="AB424" s="18" t="n">
        <f aca="false">AA424-(MAX(Draws!P403-Line_cap,0)+MAX(Draws!AB403-Line_cap,0))</f>
        <v>0</v>
      </c>
      <c r="AC424" s="18" t="n">
        <f aca="false">AB424-(MAX(Draws!Q403-Line_cap,0)+MAX(Draws!AC403-Line_cap,0))</f>
        <v>0</v>
      </c>
      <c r="AD424" s="18" t="n">
        <f aca="false">AC424-(MAX(Draws!R403-Line_cap,0)+MAX(Draws!AD403-Line_cap,0))</f>
        <v>0</v>
      </c>
      <c r="AE424" s="18" t="n">
        <f aca="false">AD424-(MAX(Draws!S403-Line_cap,0)+MAX(Draws!AE403-Line_cap,0))</f>
        <v>0</v>
      </c>
      <c r="AF424" s="18" t="n">
        <f aca="false">AE424-(MAX(Draws!T403-Line_cap,0)+MAX(Draws!AF403-Line_cap,0))</f>
        <v>0</v>
      </c>
      <c r="AG424" s="18" t="n">
        <f aca="false">AF424-(MAX(Draws!U403-Line_cap,0)+MAX(Draws!AG403-Line_cap,0))</f>
        <v>0</v>
      </c>
      <c r="AH424" s="18" t="n">
        <f aca="false">AG424-(MAX(Draws!V403-Line_cap,0)+MAX(Draws!AH403-Line_cap,0))</f>
        <v>0</v>
      </c>
      <c r="AI424" s="18" t="n">
        <f aca="false">AH424-(MAX(Draws!W403-Line_cap,0)+MAX(Draws!AI403-Line_cap,0))</f>
        <v>0</v>
      </c>
      <c r="AJ424" s="18" t="n">
        <f aca="false">AI424-(MAX(Draws!X403-Line_cap,0)+MAX(Draws!AJ403-Line_cap,0))</f>
        <v>0</v>
      </c>
      <c r="AK424" s="18" t="n">
        <f aca="false">AJ424-(MAX(Draws!Y403-Line_cap,0)+MAX(Draws!AK403-Line_cap,0))</f>
        <v>0</v>
      </c>
      <c r="AL424" s="18" t="n">
        <f aca="false">SUMPRODUCT(MIN($B$22:$M$22+B424:M424+N424:Y424))</f>
        <v>452.513868023095</v>
      </c>
      <c r="AM424" s="18" t="n">
        <f aca="false">SUMPRODUCT(MIN($B$22:$M$22+B424:M424))</f>
        <v>452.513868023095</v>
      </c>
      <c r="AN424" s="18" t="n">
        <f aca="false">SUMPRODUCT(MIN($B$22:$M$22+N424:Y424))</f>
        <v>481.950382357786</v>
      </c>
      <c r="AO424" s="18" t="n">
        <f aca="false">SUMPRODUCT(MIN($B$22:$M$22+B424:M424+Z424:AK424))</f>
        <v>452.513868023095</v>
      </c>
      <c r="AP424" s="18" t="n">
        <f aca="false">SUMPRODUCT(MIN($B$23:$M$23+B424:M424+N424:Y424))</f>
        <v>501.692510886195</v>
      </c>
      <c r="AQ424" s="18" t="n">
        <f aca="false">SUMPRODUCT(MIN($B$23:$M$23+B424:M424+Z424:AK424))</f>
        <v>501.692510886195</v>
      </c>
      <c r="AR424" s="13" t="n">
        <f aca="false">IF(Y424&lt;0,1,0)</f>
        <v>0</v>
      </c>
    </row>
    <row r="425" customFormat="false" ht="15" hidden="false" customHeight="false" outlineLevel="0" collapsed="false">
      <c r="A425" s="13" t="n">
        <v>400</v>
      </c>
      <c r="B425" s="18" t="n">
        <f aca="false">Shock_sd*Draws!B404</f>
        <v>-17.1728160136956</v>
      </c>
      <c r="C425" s="18" t="n">
        <f aca="false">Persist_a*B425+Shock_sd*Draws!C404</f>
        <v>3.77938119514227</v>
      </c>
      <c r="D425" s="18" t="n">
        <f aca="false">Persist_a*C425+Shock_sd*Draws!D404</f>
        <v>-83.4701068423172</v>
      </c>
      <c r="E425" s="18" t="n">
        <f aca="false">Persist_a*D425+Shock_sd*Draws!E404</f>
        <v>-40.751896051408</v>
      </c>
      <c r="F425" s="18" t="n">
        <f aca="false">Persist_a*E425+Shock_sd*Draws!F404</f>
        <v>-37.0564567494304</v>
      </c>
      <c r="G425" s="18" t="n">
        <f aca="false">Persist_a*F425+Shock_sd*Draws!G404</f>
        <v>-57.341040824146</v>
      </c>
      <c r="H425" s="18" t="n">
        <f aca="false">Persist_a*G425+Shock_sd*Draws!H404</f>
        <v>3.82797019939787</v>
      </c>
      <c r="I425" s="18" t="n">
        <f aca="false">Persist_a*H425+Shock_sd*Draws!I404</f>
        <v>31.3578845701147</v>
      </c>
      <c r="J425" s="18" t="n">
        <f aca="false">Persist_a*I425+Shock_sd*Draws!J404</f>
        <v>-16.5451991203474</v>
      </c>
      <c r="K425" s="18" t="n">
        <f aca="false">Persist_a*J425+Shock_sd*Draws!K404</f>
        <v>-40.1638247176556</v>
      </c>
      <c r="L425" s="18" t="n">
        <f aca="false">Persist_a*K425+Shock_sd*Draws!L404</f>
        <v>35.5036597204115</v>
      </c>
      <c r="M425" s="18" t="n">
        <f aca="false">Persist_a*L425+Shock_sd*Draws!M404</f>
        <v>14.631232779108</v>
      </c>
      <c r="N425" s="18" t="n">
        <f aca="false">0-(Draws!N404+Draws!Z404)</f>
        <v>0</v>
      </c>
      <c r="O425" s="18" t="n">
        <f aca="false">N425-(Draws!O404+Draws!AA404)</f>
        <v>0</v>
      </c>
      <c r="P425" s="18" t="n">
        <f aca="false">O425-(Draws!P404+Draws!AB404)</f>
        <v>0</v>
      </c>
      <c r="Q425" s="18" t="n">
        <f aca="false">P425-(Draws!Q404+Draws!AC404)</f>
        <v>-102.481350846559</v>
      </c>
      <c r="R425" s="18" t="n">
        <f aca="false">Q425-(Draws!R404+Draws!AD404)</f>
        <v>-102.481350846559</v>
      </c>
      <c r="S425" s="18" t="n">
        <f aca="false">R425-(Draws!S404+Draws!AE404)</f>
        <v>-102.481350846559</v>
      </c>
      <c r="T425" s="18" t="n">
        <f aca="false">S425-(Draws!T404+Draws!AF404)</f>
        <v>-102.481350846559</v>
      </c>
      <c r="U425" s="18" t="n">
        <f aca="false">T425-(Draws!U404+Draws!AG404)</f>
        <v>-102.481350846559</v>
      </c>
      <c r="V425" s="18" t="n">
        <f aca="false">U425-(Draws!V404+Draws!AH404)</f>
        <v>-102.481350846559</v>
      </c>
      <c r="W425" s="18" t="n">
        <f aca="false">V425-(Draws!W404+Draws!AI404)</f>
        <v>-102.481350846559</v>
      </c>
      <c r="X425" s="18" t="n">
        <f aca="false">W425-(Draws!X404+Draws!AJ404)</f>
        <v>-102.481350846559</v>
      </c>
      <c r="Y425" s="18" t="n">
        <f aca="false">X425-(Draws!Y404+Draws!AK404)</f>
        <v>-102.481350846559</v>
      </c>
      <c r="Z425" s="18" t="n">
        <f aca="false">0-(MAX(Draws!N404-Line_cap,0)+MAX(Draws!Z404-Line_cap,0))</f>
        <v>0</v>
      </c>
      <c r="AA425" s="18" t="n">
        <f aca="false">Z425-(MAX(Draws!O404-Line_cap,0)+MAX(Draws!AA404-Line_cap,0))</f>
        <v>0</v>
      </c>
      <c r="AB425" s="18" t="n">
        <f aca="false">AA425-(MAX(Draws!P404-Line_cap,0)+MAX(Draws!AB404-Line_cap,0))</f>
        <v>0</v>
      </c>
      <c r="AC425" s="18" t="n">
        <f aca="false">AB425-(MAX(Draws!Q404-Line_cap,0)+MAX(Draws!AC404-Line_cap,0))</f>
        <v>-2.4813508465591</v>
      </c>
      <c r="AD425" s="18" t="n">
        <f aca="false">AC425-(MAX(Draws!R404-Line_cap,0)+MAX(Draws!AD404-Line_cap,0))</f>
        <v>-2.4813508465591</v>
      </c>
      <c r="AE425" s="18" t="n">
        <f aca="false">AD425-(MAX(Draws!S404-Line_cap,0)+MAX(Draws!AE404-Line_cap,0))</f>
        <v>-2.4813508465591</v>
      </c>
      <c r="AF425" s="18" t="n">
        <f aca="false">AE425-(MAX(Draws!T404-Line_cap,0)+MAX(Draws!AF404-Line_cap,0))</f>
        <v>-2.4813508465591</v>
      </c>
      <c r="AG425" s="18" t="n">
        <f aca="false">AF425-(MAX(Draws!U404-Line_cap,0)+MAX(Draws!AG404-Line_cap,0))</f>
        <v>-2.4813508465591</v>
      </c>
      <c r="AH425" s="18" t="n">
        <f aca="false">AG425-(MAX(Draws!V404-Line_cap,0)+MAX(Draws!AH404-Line_cap,0))</f>
        <v>-2.4813508465591</v>
      </c>
      <c r="AI425" s="18" t="n">
        <f aca="false">AH425-(MAX(Draws!W404-Line_cap,0)+MAX(Draws!AI404-Line_cap,0))</f>
        <v>-2.4813508465591</v>
      </c>
      <c r="AJ425" s="18" t="n">
        <f aca="false">AI425-(MAX(Draws!X404-Line_cap,0)+MAX(Draws!AJ404-Line_cap,0))</f>
        <v>-2.4813508465591</v>
      </c>
      <c r="AK425" s="18" t="n">
        <f aca="false">AJ425-(MAX(Draws!Y404-Line_cap,0)+MAX(Draws!AK404-Line_cap,0))</f>
        <v>-2.4813508465591</v>
      </c>
      <c r="AL425" s="18" t="n">
        <f aca="false">SUMPRODUCT(MIN($B$22:$M$22+B425:M425+N425:Y425))</f>
        <v>323.38577996766</v>
      </c>
      <c r="AM425" s="18" t="n">
        <f aca="false">SUMPRODUCT(MIN($B$22:$M$22+B425:M425))</f>
        <v>425.867130814219</v>
      </c>
      <c r="AN425" s="18" t="n">
        <f aca="false">SUMPRODUCT(MIN($B$22:$M$22+N425:Y425))</f>
        <v>379.469031511227</v>
      </c>
      <c r="AO425" s="18" t="n">
        <f aca="false">SUMPRODUCT(MIN($B$22:$M$22+B425:M425+Z425:AK425))</f>
        <v>423.38577996766</v>
      </c>
      <c r="AP425" s="18" t="n">
        <f aca="false">SUMPRODUCT(MIN($B$23:$M$23+B425:M425+N425:Y425))</f>
        <v>371.151525468444</v>
      </c>
      <c r="AQ425" s="18" t="n">
        <f aca="false">SUMPRODUCT(MIN($B$23:$M$23+B425:M425+Z425:AK425))</f>
        <v>466.833454628063</v>
      </c>
      <c r="AR425" s="13" t="n">
        <f aca="false">IF(Y425&lt;0,1,0)</f>
        <v>1</v>
      </c>
    </row>
    <row r="426" customFormat="false" ht="15" hidden="false" customHeight="false" outlineLevel="0" collapsed="false">
      <c r="A426" s="13" t="n">
        <v>401</v>
      </c>
      <c r="B426" s="18" t="n">
        <f aca="false">Shock_sd*Draws!B405</f>
        <v>-80.3512830512619</v>
      </c>
      <c r="C426" s="18" t="n">
        <f aca="false">Persist_a*B426+Shock_sd*Draws!C405</f>
        <v>-13.0186290702291</v>
      </c>
      <c r="D426" s="18" t="n">
        <f aca="false">Persist_a*C426+Shock_sd*Draws!D405</f>
        <v>-8.2200661275594</v>
      </c>
      <c r="E426" s="18" t="n">
        <f aca="false">Persist_a*D426+Shock_sd*Draws!E405</f>
        <v>-8.44277424227325</v>
      </c>
      <c r="F426" s="18" t="n">
        <f aca="false">Persist_a*E426+Shock_sd*Draws!F405</f>
        <v>56.8303934353609</v>
      </c>
      <c r="G426" s="18" t="n">
        <f aca="false">Persist_a*F426+Shock_sd*Draws!G405</f>
        <v>-10.4383381508119</v>
      </c>
      <c r="H426" s="18" t="n">
        <f aca="false">Persist_a*G426+Shock_sd*Draws!H405</f>
        <v>-30.5258004837017</v>
      </c>
      <c r="I426" s="18" t="n">
        <f aca="false">Persist_a*H426+Shock_sd*Draws!I405</f>
        <v>86.7486578312014</v>
      </c>
      <c r="J426" s="18" t="n">
        <f aca="false">Persist_a*I426+Shock_sd*Draws!J405</f>
        <v>36.8258301761113</v>
      </c>
      <c r="K426" s="18" t="n">
        <f aca="false">Persist_a*J426+Shock_sd*Draws!K405</f>
        <v>17.5411414196619</v>
      </c>
      <c r="L426" s="18" t="n">
        <f aca="false">Persist_a*K426+Shock_sd*Draws!L405</f>
        <v>18.4375495822774</v>
      </c>
      <c r="M426" s="18" t="n">
        <f aca="false">Persist_a*L426+Shock_sd*Draws!M405</f>
        <v>28.6709429967868</v>
      </c>
      <c r="N426" s="18" t="n">
        <f aca="false">0-(Draws!N405+Draws!Z405)</f>
        <v>0</v>
      </c>
      <c r="O426" s="18" t="n">
        <f aca="false">N426-(Draws!O405+Draws!AA405)</f>
        <v>0</v>
      </c>
      <c r="P426" s="18" t="n">
        <f aca="false">O426-(Draws!P405+Draws!AB405)</f>
        <v>0</v>
      </c>
      <c r="Q426" s="18" t="n">
        <f aca="false">P426-(Draws!Q405+Draws!AC405)</f>
        <v>0</v>
      </c>
      <c r="R426" s="18" t="n">
        <f aca="false">Q426-(Draws!R405+Draws!AD405)</f>
        <v>0</v>
      </c>
      <c r="S426" s="18" t="n">
        <f aca="false">R426-(Draws!S405+Draws!AE405)</f>
        <v>0</v>
      </c>
      <c r="T426" s="18" t="n">
        <f aca="false">S426-(Draws!T405+Draws!AF405)</f>
        <v>0</v>
      </c>
      <c r="U426" s="18" t="n">
        <f aca="false">T426-(Draws!U405+Draws!AG405)</f>
        <v>0</v>
      </c>
      <c r="V426" s="18" t="n">
        <f aca="false">U426-(Draws!V405+Draws!AH405)</f>
        <v>0</v>
      </c>
      <c r="W426" s="18" t="n">
        <f aca="false">V426-(Draws!W405+Draws!AI405)</f>
        <v>0</v>
      </c>
      <c r="X426" s="18" t="n">
        <f aca="false">W426-(Draws!X405+Draws!AJ405)</f>
        <v>0</v>
      </c>
      <c r="Y426" s="18" t="n">
        <f aca="false">X426-(Draws!Y405+Draws!AK405)</f>
        <v>0</v>
      </c>
      <c r="Z426" s="18" t="n">
        <f aca="false">0-(MAX(Draws!N405-Line_cap,0)+MAX(Draws!Z405-Line_cap,0))</f>
        <v>0</v>
      </c>
      <c r="AA426" s="18" t="n">
        <f aca="false">Z426-(MAX(Draws!O405-Line_cap,0)+MAX(Draws!AA405-Line_cap,0))</f>
        <v>0</v>
      </c>
      <c r="AB426" s="18" t="n">
        <f aca="false">AA426-(MAX(Draws!P405-Line_cap,0)+MAX(Draws!AB405-Line_cap,0))</f>
        <v>0</v>
      </c>
      <c r="AC426" s="18" t="n">
        <f aca="false">AB426-(MAX(Draws!Q405-Line_cap,0)+MAX(Draws!AC405-Line_cap,0))</f>
        <v>0</v>
      </c>
      <c r="AD426" s="18" t="n">
        <f aca="false">AC426-(MAX(Draws!R405-Line_cap,0)+MAX(Draws!AD405-Line_cap,0))</f>
        <v>0</v>
      </c>
      <c r="AE426" s="18" t="n">
        <f aca="false">AD426-(MAX(Draws!S405-Line_cap,0)+MAX(Draws!AE405-Line_cap,0))</f>
        <v>0</v>
      </c>
      <c r="AF426" s="18" t="n">
        <f aca="false">AE426-(MAX(Draws!T405-Line_cap,0)+MAX(Draws!AF405-Line_cap,0))</f>
        <v>0</v>
      </c>
      <c r="AG426" s="18" t="n">
        <f aca="false">AF426-(MAX(Draws!U405-Line_cap,0)+MAX(Draws!AG405-Line_cap,0))</f>
        <v>0</v>
      </c>
      <c r="AH426" s="18" t="n">
        <f aca="false">AG426-(MAX(Draws!V405-Line_cap,0)+MAX(Draws!AH405-Line_cap,0))</f>
        <v>0</v>
      </c>
      <c r="AI426" s="18" t="n">
        <f aca="false">AH426-(MAX(Draws!W405-Line_cap,0)+MAX(Draws!AI405-Line_cap,0))</f>
        <v>0</v>
      </c>
      <c r="AJ426" s="18" t="n">
        <f aca="false">AI426-(MAX(Draws!X405-Line_cap,0)+MAX(Draws!AJ405-Line_cap,0))</f>
        <v>0</v>
      </c>
      <c r="AK426" s="18" t="n">
        <f aca="false">AJ426-(MAX(Draws!Y405-Line_cap,0)+MAX(Draws!AK405-Line_cap,0))</f>
        <v>0</v>
      </c>
      <c r="AL426" s="18" t="n">
        <f aca="false">SUMPRODUCT(MIN($B$22:$M$22+B426:M426+N426:Y426))</f>
        <v>451.424581874084</v>
      </c>
      <c r="AM426" s="18" t="n">
        <f aca="false">SUMPRODUCT(MIN($B$22:$M$22+B426:M426))</f>
        <v>451.424581874084</v>
      </c>
      <c r="AN426" s="18" t="n">
        <f aca="false">SUMPRODUCT(MIN($B$22:$M$22+N426:Y426))</f>
        <v>481.950382357786</v>
      </c>
      <c r="AO426" s="18" t="n">
        <f aca="false">SUMPRODUCT(MIN($B$22:$M$22+B426:M426+Z426:AK426))</f>
        <v>451.424581874084</v>
      </c>
      <c r="AP426" s="18" t="n">
        <f aca="false">SUMPRODUCT(MIN($B$23:$M$23+B426:M426+N426:Y426))</f>
        <v>500.603224737184</v>
      </c>
      <c r="AQ426" s="18" t="n">
        <f aca="false">SUMPRODUCT(MIN($B$23:$M$23+B426:M426+Z426:AK426))</f>
        <v>500.603224737184</v>
      </c>
      <c r="AR426" s="13" t="n">
        <f aca="false">IF(Y426&lt;0,1,0)</f>
        <v>0</v>
      </c>
    </row>
    <row r="427" customFormat="false" ht="15" hidden="false" customHeight="false" outlineLevel="0" collapsed="false">
      <c r="A427" s="13" t="n">
        <v>402</v>
      </c>
      <c r="B427" s="18" t="n">
        <f aca="false">Shock_sd*Draws!B406</f>
        <v>31.2940099257652</v>
      </c>
      <c r="C427" s="18" t="n">
        <f aca="false">Persist_a*B427+Shock_sd*Draws!C406</f>
        <v>-54.171397682097</v>
      </c>
      <c r="D427" s="18" t="n">
        <f aca="false">Persist_a*C427+Shock_sd*Draws!D406</f>
        <v>-24.4936150239416</v>
      </c>
      <c r="E427" s="18" t="n">
        <f aca="false">Persist_a*D427+Shock_sd*Draws!E406</f>
        <v>-82.0694581489343</v>
      </c>
      <c r="F427" s="18" t="n">
        <f aca="false">Persist_a*E427+Shock_sd*Draws!F406</f>
        <v>-15.8508707847087</v>
      </c>
      <c r="G427" s="18" t="n">
        <f aca="false">Persist_a*F427+Shock_sd*Draws!G406</f>
        <v>13.0389844497487</v>
      </c>
      <c r="H427" s="18" t="n">
        <f aca="false">Persist_a*G427+Shock_sd*Draws!H406</f>
        <v>39.9865735301997</v>
      </c>
      <c r="I427" s="18" t="n">
        <f aca="false">Persist_a*H427+Shock_sd*Draws!I406</f>
        <v>36.482113948224</v>
      </c>
      <c r="J427" s="18" t="n">
        <f aca="false">Persist_a*I427+Shock_sd*Draws!J406</f>
        <v>64.6105386623123</v>
      </c>
      <c r="K427" s="18" t="n">
        <f aca="false">Persist_a*J427+Shock_sd*Draws!K406</f>
        <v>-41.8871935643327</v>
      </c>
      <c r="L427" s="18" t="n">
        <f aca="false">Persist_a*K427+Shock_sd*Draws!L406</f>
        <v>33.5430220516298</v>
      </c>
      <c r="M427" s="18" t="n">
        <f aca="false">Persist_a*L427+Shock_sd*Draws!M406</f>
        <v>40.9746229127162</v>
      </c>
      <c r="N427" s="18" t="n">
        <f aca="false">0-(Draws!N406+Draws!Z406)</f>
        <v>0</v>
      </c>
      <c r="O427" s="18" t="n">
        <f aca="false">N427-(Draws!O406+Draws!AA406)</f>
        <v>0</v>
      </c>
      <c r="P427" s="18" t="n">
        <f aca="false">O427-(Draws!P406+Draws!AB406)</f>
        <v>0</v>
      </c>
      <c r="Q427" s="18" t="n">
        <f aca="false">P427-(Draws!Q406+Draws!AC406)</f>
        <v>0</v>
      </c>
      <c r="R427" s="18" t="n">
        <f aca="false">Q427-(Draws!R406+Draws!AD406)</f>
        <v>0</v>
      </c>
      <c r="S427" s="18" t="n">
        <f aca="false">R427-(Draws!S406+Draws!AE406)</f>
        <v>0</v>
      </c>
      <c r="T427" s="18" t="n">
        <f aca="false">S427-(Draws!T406+Draws!AF406)</f>
        <v>0</v>
      </c>
      <c r="U427" s="18" t="n">
        <f aca="false">T427-(Draws!U406+Draws!AG406)</f>
        <v>0</v>
      </c>
      <c r="V427" s="18" t="n">
        <f aca="false">U427-(Draws!V406+Draws!AH406)</f>
        <v>0</v>
      </c>
      <c r="W427" s="18" t="n">
        <f aca="false">V427-(Draws!W406+Draws!AI406)</f>
        <v>0</v>
      </c>
      <c r="X427" s="18" t="n">
        <f aca="false">W427-(Draws!X406+Draws!AJ406)</f>
        <v>0</v>
      </c>
      <c r="Y427" s="18" t="n">
        <f aca="false">X427-(Draws!Y406+Draws!AK406)</f>
        <v>0</v>
      </c>
      <c r="Z427" s="18" t="n">
        <f aca="false">0-(MAX(Draws!N406-Line_cap,0)+MAX(Draws!Z406-Line_cap,0))</f>
        <v>0</v>
      </c>
      <c r="AA427" s="18" t="n">
        <f aca="false">Z427-(MAX(Draws!O406-Line_cap,0)+MAX(Draws!AA406-Line_cap,0))</f>
        <v>0</v>
      </c>
      <c r="AB427" s="18" t="n">
        <f aca="false">AA427-(MAX(Draws!P406-Line_cap,0)+MAX(Draws!AB406-Line_cap,0))</f>
        <v>0</v>
      </c>
      <c r="AC427" s="18" t="n">
        <f aca="false">AB427-(MAX(Draws!Q406-Line_cap,0)+MAX(Draws!AC406-Line_cap,0))</f>
        <v>0</v>
      </c>
      <c r="AD427" s="18" t="n">
        <f aca="false">AC427-(MAX(Draws!R406-Line_cap,0)+MAX(Draws!AD406-Line_cap,0))</f>
        <v>0</v>
      </c>
      <c r="AE427" s="18" t="n">
        <f aca="false">AD427-(MAX(Draws!S406-Line_cap,0)+MAX(Draws!AE406-Line_cap,0))</f>
        <v>0</v>
      </c>
      <c r="AF427" s="18" t="n">
        <f aca="false">AE427-(MAX(Draws!T406-Line_cap,0)+MAX(Draws!AF406-Line_cap,0))</f>
        <v>0</v>
      </c>
      <c r="AG427" s="18" t="n">
        <f aca="false">AF427-(MAX(Draws!U406-Line_cap,0)+MAX(Draws!AG406-Line_cap,0))</f>
        <v>0</v>
      </c>
      <c r="AH427" s="18" t="n">
        <f aca="false">AG427-(MAX(Draws!V406-Line_cap,0)+MAX(Draws!AH406-Line_cap,0))</f>
        <v>0</v>
      </c>
      <c r="AI427" s="18" t="n">
        <f aca="false">AH427-(MAX(Draws!W406-Line_cap,0)+MAX(Draws!AI406-Line_cap,0))</f>
        <v>0</v>
      </c>
      <c r="AJ427" s="18" t="n">
        <f aca="false">AI427-(MAX(Draws!X406-Line_cap,0)+MAX(Draws!AJ406-Line_cap,0))</f>
        <v>0</v>
      </c>
      <c r="AK427" s="18" t="n">
        <f aca="false">AJ427-(MAX(Draws!Y406-Line_cap,0)+MAX(Draws!AK406-Line_cap,0))</f>
        <v>0</v>
      </c>
      <c r="AL427" s="18" t="n">
        <f aca="false">SUMPRODUCT(MIN($B$22:$M$22+B427:M427+N427:Y427))</f>
        <v>416.792741679222</v>
      </c>
      <c r="AM427" s="18" t="n">
        <f aca="false">SUMPRODUCT(MIN($B$22:$M$22+B427:M427))</f>
        <v>416.792741679222</v>
      </c>
      <c r="AN427" s="18" t="n">
        <f aca="false">SUMPRODUCT(MIN($B$22:$M$22+N427:Y427))</f>
        <v>481.950382357786</v>
      </c>
      <c r="AO427" s="18" t="n">
        <f aca="false">SUMPRODUCT(MIN($B$22:$M$22+B427:M427+Z427:AK427))</f>
        <v>416.792741679222</v>
      </c>
      <c r="AP427" s="18" t="n">
        <f aca="false">SUMPRODUCT(MIN($B$23:$M$23+B427:M427+N427:Y427))</f>
        <v>457.681029192585</v>
      </c>
      <c r="AQ427" s="18" t="n">
        <f aca="false">SUMPRODUCT(MIN($B$23:$M$23+B427:M427+Z427:AK427))</f>
        <v>457.681029192585</v>
      </c>
      <c r="AR427" s="13" t="n">
        <f aca="false">IF(Y427&lt;0,1,0)</f>
        <v>0</v>
      </c>
    </row>
    <row r="428" customFormat="false" ht="15" hidden="false" customHeight="false" outlineLevel="0" collapsed="false">
      <c r="A428" s="13" t="n">
        <v>403</v>
      </c>
      <c r="B428" s="18" t="n">
        <f aca="false">Shock_sd*Draws!B407</f>
        <v>-7.68125355289311</v>
      </c>
      <c r="C428" s="18" t="n">
        <f aca="false">Persist_a*B428+Shock_sd*Draws!C407</f>
        <v>-134.958103884199</v>
      </c>
      <c r="D428" s="18" t="n">
        <f aca="false">Persist_a*C428+Shock_sd*Draws!D407</f>
        <v>-130.296172342471</v>
      </c>
      <c r="E428" s="18" t="n">
        <f aca="false">Persist_a*D428+Shock_sd*Draws!E407</f>
        <v>-93.1034111598241</v>
      </c>
      <c r="F428" s="18" t="n">
        <f aca="false">Persist_a*E428+Shock_sd*Draws!F407</f>
        <v>-63.3912498536465</v>
      </c>
      <c r="G428" s="18" t="n">
        <f aca="false">Persist_a*F428+Shock_sd*Draws!G407</f>
        <v>-48.5584875014475</v>
      </c>
      <c r="H428" s="18" t="n">
        <f aca="false">Persist_a*G428+Shock_sd*Draws!H407</f>
        <v>91.6285576051231</v>
      </c>
      <c r="I428" s="18" t="n">
        <f aca="false">Persist_a*H428+Shock_sd*Draws!I407</f>
        <v>36.2604388404177</v>
      </c>
      <c r="J428" s="18" t="n">
        <f aca="false">Persist_a*I428+Shock_sd*Draws!J407</f>
        <v>-18.5873233705773</v>
      </c>
      <c r="K428" s="18" t="n">
        <f aca="false">Persist_a*J428+Shock_sd*Draws!K407</f>
        <v>-57.3467226825589</v>
      </c>
      <c r="L428" s="18" t="n">
        <f aca="false">Persist_a*K428+Shock_sd*Draws!L407</f>
        <v>-30.287603220674</v>
      </c>
      <c r="M428" s="18" t="n">
        <f aca="false">Persist_a*L428+Shock_sd*Draws!M407</f>
        <v>-44.8626100555618</v>
      </c>
      <c r="N428" s="18" t="n">
        <f aca="false">0-(Draws!N407+Draws!Z407)</f>
        <v>0</v>
      </c>
      <c r="O428" s="18" t="n">
        <f aca="false">N428-(Draws!O407+Draws!AA407)</f>
        <v>0</v>
      </c>
      <c r="P428" s="18" t="n">
        <f aca="false">O428-(Draws!P407+Draws!AB407)</f>
        <v>0</v>
      </c>
      <c r="Q428" s="18" t="n">
        <f aca="false">P428-(Draws!Q407+Draws!AC407)</f>
        <v>0</v>
      </c>
      <c r="R428" s="18" t="n">
        <f aca="false">Q428-(Draws!R407+Draws!AD407)</f>
        <v>0</v>
      </c>
      <c r="S428" s="18" t="n">
        <f aca="false">R428-(Draws!S407+Draws!AE407)</f>
        <v>0</v>
      </c>
      <c r="T428" s="18" t="n">
        <f aca="false">S428-(Draws!T407+Draws!AF407)</f>
        <v>0</v>
      </c>
      <c r="U428" s="18" t="n">
        <f aca="false">T428-(Draws!U407+Draws!AG407)</f>
        <v>0</v>
      </c>
      <c r="V428" s="18" t="n">
        <f aca="false">U428-(Draws!V407+Draws!AH407)</f>
        <v>0</v>
      </c>
      <c r="W428" s="18" t="n">
        <f aca="false">V428-(Draws!W407+Draws!AI407)</f>
        <v>0</v>
      </c>
      <c r="X428" s="18" t="n">
        <f aca="false">W428-(Draws!X407+Draws!AJ407)</f>
        <v>0</v>
      </c>
      <c r="Y428" s="18" t="n">
        <f aca="false">X428-(Draws!Y407+Draws!AK407)</f>
        <v>0</v>
      </c>
      <c r="Z428" s="18" t="n">
        <f aca="false">0-(MAX(Draws!N407-Line_cap,0)+MAX(Draws!Z407-Line_cap,0))</f>
        <v>0</v>
      </c>
      <c r="AA428" s="18" t="n">
        <f aca="false">Z428-(MAX(Draws!O407-Line_cap,0)+MAX(Draws!AA407-Line_cap,0))</f>
        <v>0</v>
      </c>
      <c r="AB428" s="18" t="n">
        <f aca="false">AA428-(MAX(Draws!P407-Line_cap,0)+MAX(Draws!AB407-Line_cap,0))</f>
        <v>0</v>
      </c>
      <c r="AC428" s="18" t="n">
        <f aca="false">AB428-(MAX(Draws!Q407-Line_cap,0)+MAX(Draws!AC407-Line_cap,0))</f>
        <v>0</v>
      </c>
      <c r="AD428" s="18" t="n">
        <f aca="false">AC428-(MAX(Draws!R407-Line_cap,0)+MAX(Draws!AD407-Line_cap,0))</f>
        <v>0</v>
      </c>
      <c r="AE428" s="18" t="n">
        <f aca="false">AD428-(MAX(Draws!S407-Line_cap,0)+MAX(Draws!AE407-Line_cap,0))</f>
        <v>0</v>
      </c>
      <c r="AF428" s="18" t="n">
        <f aca="false">AE428-(MAX(Draws!T407-Line_cap,0)+MAX(Draws!AF407-Line_cap,0))</f>
        <v>0</v>
      </c>
      <c r="AG428" s="18" t="n">
        <f aca="false">AF428-(MAX(Draws!U407-Line_cap,0)+MAX(Draws!AG407-Line_cap,0))</f>
        <v>0</v>
      </c>
      <c r="AH428" s="18" t="n">
        <f aca="false">AG428-(MAX(Draws!V407-Line_cap,0)+MAX(Draws!AH407-Line_cap,0))</f>
        <v>0</v>
      </c>
      <c r="AI428" s="18" t="n">
        <f aca="false">AH428-(MAX(Draws!W407-Line_cap,0)+MAX(Draws!AI407-Line_cap,0))</f>
        <v>0</v>
      </c>
      <c r="AJ428" s="18" t="n">
        <f aca="false">AI428-(MAX(Draws!X407-Line_cap,0)+MAX(Draws!AJ407-Line_cap,0))</f>
        <v>0</v>
      </c>
      <c r="AK428" s="18" t="n">
        <f aca="false">AJ428-(MAX(Draws!Y407-Line_cap,0)+MAX(Draws!AK407-Line_cap,0))</f>
        <v>0</v>
      </c>
      <c r="AL428" s="18" t="n">
        <f aca="false">SUMPRODUCT(MIN($B$22:$M$22+B428:M428+N428:Y428))</f>
        <v>385.258014319669</v>
      </c>
      <c r="AM428" s="18" t="n">
        <f aca="false">SUMPRODUCT(MIN($B$22:$M$22+B428:M428))</f>
        <v>385.258014319669</v>
      </c>
      <c r="AN428" s="18" t="n">
        <f aca="false">SUMPRODUCT(MIN($B$22:$M$22+N428:Y428))</f>
        <v>481.950382357786</v>
      </c>
      <c r="AO428" s="18" t="n">
        <f aca="false">SUMPRODUCT(MIN($B$22:$M$22+B428:M428+Z428:AK428))</f>
        <v>385.258014319669</v>
      </c>
      <c r="AP428" s="18" t="n">
        <f aca="false">SUMPRODUCT(MIN($B$23:$M$23+B428:M428+N428:Y428))</f>
        <v>420.007389127909</v>
      </c>
      <c r="AQ428" s="18" t="n">
        <f aca="false">SUMPRODUCT(MIN($B$23:$M$23+B428:M428+Z428:AK428))</f>
        <v>420.007389127909</v>
      </c>
      <c r="AR428" s="13" t="n">
        <f aca="false">IF(Y428&lt;0,1,0)</f>
        <v>0</v>
      </c>
    </row>
    <row r="429" customFormat="false" ht="15" hidden="false" customHeight="false" outlineLevel="0" collapsed="false">
      <c r="A429" s="13" t="n">
        <v>404</v>
      </c>
      <c r="B429" s="18" t="n">
        <f aca="false">Shock_sd*Draws!B408</f>
        <v>8.23719518787788</v>
      </c>
      <c r="C429" s="18" t="n">
        <f aca="false">Persist_a*B429+Shock_sd*Draws!C408</f>
        <v>10.2323809556687</v>
      </c>
      <c r="D429" s="18" t="n">
        <f aca="false">Persist_a*C429+Shock_sd*Draws!D408</f>
        <v>66.0119544564805</v>
      </c>
      <c r="E429" s="18" t="n">
        <f aca="false">Persist_a*D429+Shock_sd*Draws!E408</f>
        <v>88.3844660871952</v>
      </c>
      <c r="F429" s="18" t="n">
        <f aca="false">Persist_a*E429+Shock_sd*Draws!F408</f>
        <v>16.1591848246343</v>
      </c>
      <c r="G429" s="18" t="n">
        <f aca="false">Persist_a*F429+Shock_sd*Draws!G408</f>
        <v>-5.84471964137689</v>
      </c>
      <c r="H429" s="18" t="n">
        <f aca="false">Persist_a*G429+Shock_sd*Draws!H408</f>
        <v>28.0103294582838</v>
      </c>
      <c r="I429" s="18" t="n">
        <f aca="false">Persist_a*H429+Shock_sd*Draws!I408</f>
        <v>-7.32042367417071</v>
      </c>
      <c r="J429" s="18" t="n">
        <f aca="false">Persist_a*I429+Shock_sd*Draws!J408</f>
        <v>-55.9716029012169</v>
      </c>
      <c r="K429" s="18" t="n">
        <f aca="false">Persist_a*J429+Shock_sd*Draws!K408</f>
        <v>-74.655770483169</v>
      </c>
      <c r="L429" s="18" t="n">
        <f aca="false">Persist_a*K429+Shock_sd*Draws!L408</f>
        <v>-156.173326123785</v>
      </c>
      <c r="M429" s="18" t="n">
        <f aca="false">Persist_a*L429+Shock_sd*Draws!M408</f>
        <v>-126.279649052622</v>
      </c>
      <c r="N429" s="18" t="n">
        <f aca="false">0-(Draws!N408+Draws!Z408)</f>
        <v>0</v>
      </c>
      <c r="O429" s="18" t="n">
        <f aca="false">N429-(Draws!O408+Draws!AA408)</f>
        <v>0</v>
      </c>
      <c r="P429" s="18" t="n">
        <f aca="false">O429-(Draws!P408+Draws!AB408)</f>
        <v>0</v>
      </c>
      <c r="Q429" s="18" t="n">
        <f aca="false">P429-(Draws!Q408+Draws!AC408)</f>
        <v>0</v>
      </c>
      <c r="R429" s="18" t="n">
        <f aca="false">Q429-(Draws!R408+Draws!AD408)</f>
        <v>0</v>
      </c>
      <c r="S429" s="18" t="n">
        <f aca="false">R429-(Draws!S408+Draws!AE408)</f>
        <v>0</v>
      </c>
      <c r="T429" s="18" t="n">
        <f aca="false">S429-(Draws!T408+Draws!AF408)</f>
        <v>0</v>
      </c>
      <c r="U429" s="18" t="n">
        <f aca="false">T429-(Draws!U408+Draws!AG408)</f>
        <v>0</v>
      </c>
      <c r="V429" s="18" t="n">
        <f aca="false">U429-(Draws!V408+Draws!AH408)</f>
        <v>0</v>
      </c>
      <c r="W429" s="18" t="n">
        <f aca="false">V429-(Draws!W408+Draws!AI408)</f>
        <v>0</v>
      </c>
      <c r="X429" s="18" t="n">
        <f aca="false">W429-(Draws!X408+Draws!AJ408)</f>
        <v>0</v>
      </c>
      <c r="Y429" s="18" t="n">
        <f aca="false">X429-(Draws!Y408+Draws!AK408)</f>
        <v>0</v>
      </c>
      <c r="Z429" s="18" t="n">
        <f aca="false">0-(MAX(Draws!N408-Line_cap,0)+MAX(Draws!Z408-Line_cap,0))</f>
        <v>0</v>
      </c>
      <c r="AA429" s="18" t="n">
        <f aca="false">Z429-(MAX(Draws!O408-Line_cap,0)+MAX(Draws!AA408-Line_cap,0))</f>
        <v>0</v>
      </c>
      <c r="AB429" s="18" t="n">
        <f aca="false">AA429-(MAX(Draws!P408-Line_cap,0)+MAX(Draws!AB408-Line_cap,0))</f>
        <v>0</v>
      </c>
      <c r="AC429" s="18" t="n">
        <f aca="false">AB429-(MAX(Draws!Q408-Line_cap,0)+MAX(Draws!AC408-Line_cap,0))</f>
        <v>0</v>
      </c>
      <c r="AD429" s="18" t="n">
        <f aca="false">AC429-(MAX(Draws!R408-Line_cap,0)+MAX(Draws!AD408-Line_cap,0))</f>
        <v>0</v>
      </c>
      <c r="AE429" s="18" t="n">
        <f aca="false">AD429-(MAX(Draws!S408-Line_cap,0)+MAX(Draws!AE408-Line_cap,0))</f>
        <v>0</v>
      </c>
      <c r="AF429" s="18" t="n">
        <f aca="false">AE429-(MAX(Draws!T408-Line_cap,0)+MAX(Draws!AF408-Line_cap,0))</f>
        <v>0</v>
      </c>
      <c r="AG429" s="18" t="n">
        <f aca="false">AF429-(MAX(Draws!U408-Line_cap,0)+MAX(Draws!AG408-Line_cap,0))</f>
        <v>0</v>
      </c>
      <c r="AH429" s="18" t="n">
        <f aca="false">AG429-(MAX(Draws!V408-Line_cap,0)+MAX(Draws!AH408-Line_cap,0))</f>
        <v>0</v>
      </c>
      <c r="AI429" s="18" t="n">
        <f aca="false">AH429-(MAX(Draws!W408-Line_cap,0)+MAX(Draws!AI408-Line_cap,0))</f>
        <v>0</v>
      </c>
      <c r="AJ429" s="18" t="n">
        <f aca="false">AI429-(MAX(Draws!X408-Line_cap,0)+MAX(Draws!AJ408-Line_cap,0))</f>
        <v>0</v>
      </c>
      <c r="AK429" s="18" t="n">
        <f aca="false">AJ429-(MAX(Draws!Y408-Line_cap,0)+MAX(Draws!AK408-Line_cap,0))</f>
        <v>0</v>
      </c>
      <c r="AL429" s="18" t="n">
        <f aca="false">SUMPRODUCT(MIN($B$22:$M$22+B429:M429+N429:Y429))</f>
        <v>345.754621440596</v>
      </c>
      <c r="AM429" s="18" t="n">
        <f aca="false">SUMPRODUCT(MIN($B$22:$M$22+B429:M429))</f>
        <v>345.754621440596</v>
      </c>
      <c r="AN429" s="18" t="n">
        <f aca="false">SUMPRODUCT(MIN($B$22:$M$22+N429:Y429))</f>
        <v>481.950382357786</v>
      </c>
      <c r="AO429" s="18" t="n">
        <f aca="false">SUMPRODUCT(MIN($B$22:$M$22+B429:M429+Z429:AK429))</f>
        <v>345.754621440596</v>
      </c>
      <c r="AP429" s="18" t="n">
        <f aca="false">SUMPRODUCT(MIN($B$23:$M$23+B429:M429+N429:Y429))</f>
        <v>392.62775025414</v>
      </c>
      <c r="AQ429" s="18" t="n">
        <f aca="false">SUMPRODUCT(MIN($B$23:$M$23+B429:M429+Z429:AK429))</f>
        <v>392.62775025414</v>
      </c>
      <c r="AR429" s="13" t="n">
        <f aca="false">IF(Y429&lt;0,1,0)</f>
        <v>0</v>
      </c>
    </row>
    <row r="430" customFormat="false" ht="15" hidden="false" customHeight="false" outlineLevel="0" collapsed="false">
      <c r="A430" s="13" t="n">
        <v>405</v>
      </c>
      <c r="B430" s="18" t="n">
        <f aca="false">Shock_sd*Draws!B409</f>
        <v>-128.45869014974</v>
      </c>
      <c r="C430" s="18" t="n">
        <f aca="false">Persist_a*B430+Shock_sd*Draws!C409</f>
        <v>-73.9435253138891</v>
      </c>
      <c r="D430" s="18" t="n">
        <f aca="false">Persist_a*C430+Shock_sd*Draws!D409</f>
        <v>-26.2260315014501</v>
      </c>
      <c r="E430" s="18" t="n">
        <f aca="false">Persist_a*D430+Shock_sd*Draws!E409</f>
        <v>-2.80928751489639</v>
      </c>
      <c r="F430" s="18" t="n">
        <f aca="false">Persist_a*E430+Shock_sd*Draws!F409</f>
        <v>1.34621146225668</v>
      </c>
      <c r="G430" s="18" t="n">
        <f aca="false">Persist_a*F430+Shock_sd*Draws!G409</f>
        <v>8.42735202419126</v>
      </c>
      <c r="H430" s="18" t="n">
        <f aca="false">Persist_a*G430+Shock_sd*Draws!H409</f>
        <v>59.3940808454641</v>
      </c>
      <c r="I430" s="18" t="n">
        <f aca="false">Persist_a*H430+Shock_sd*Draws!I409</f>
        <v>55.6494806350055</v>
      </c>
      <c r="J430" s="18" t="n">
        <f aca="false">Persist_a*I430+Shock_sd*Draws!J409</f>
        <v>53.5465333948215</v>
      </c>
      <c r="K430" s="18" t="n">
        <f aca="false">Persist_a*J430+Shock_sd*Draws!K409</f>
        <v>-9.73573374777369</v>
      </c>
      <c r="L430" s="18" t="n">
        <f aca="false">Persist_a*K430+Shock_sd*Draws!L409</f>
        <v>-55.6357399442954</v>
      </c>
      <c r="M430" s="18" t="n">
        <f aca="false">Persist_a*L430+Shock_sd*Draws!M409</f>
        <v>-19.0710660222049</v>
      </c>
      <c r="N430" s="18" t="n">
        <f aca="false">0-(Draws!N409+Draws!Z409)</f>
        <v>0</v>
      </c>
      <c r="O430" s="18" t="n">
        <f aca="false">N430-(Draws!O409+Draws!AA409)</f>
        <v>0</v>
      </c>
      <c r="P430" s="18" t="n">
        <f aca="false">O430-(Draws!P409+Draws!AB409)</f>
        <v>0</v>
      </c>
      <c r="Q430" s="18" t="n">
        <f aca="false">P430-(Draws!Q409+Draws!AC409)</f>
        <v>0</v>
      </c>
      <c r="R430" s="18" t="n">
        <f aca="false">Q430-(Draws!R409+Draws!AD409)</f>
        <v>0</v>
      </c>
      <c r="S430" s="18" t="n">
        <f aca="false">R430-(Draws!S409+Draws!AE409)</f>
        <v>0</v>
      </c>
      <c r="T430" s="18" t="n">
        <f aca="false">S430-(Draws!T409+Draws!AF409)</f>
        <v>0</v>
      </c>
      <c r="U430" s="18" t="n">
        <f aca="false">T430-(Draws!U409+Draws!AG409)</f>
        <v>0</v>
      </c>
      <c r="V430" s="18" t="n">
        <f aca="false">U430-(Draws!V409+Draws!AH409)</f>
        <v>0</v>
      </c>
      <c r="W430" s="18" t="n">
        <f aca="false">V430-(Draws!W409+Draws!AI409)</f>
        <v>0</v>
      </c>
      <c r="X430" s="18" t="n">
        <f aca="false">W430-(Draws!X409+Draws!AJ409)</f>
        <v>0</v>
      </c>
      <c r="Y430" s="18" t="n">
        <f aca="false">X430-(Draws!Y409+Draws!AK409)</f>
        <v>0</v>
      </c>
      <c r="Z430" s="18" t="n">
        <f aca="false">0-(MAX(Draws!N409-Line_cap,0)+MAX(Draws!Z409-Line_cap,0))</f>
        <v>0</v>
      </c>
      <c r="AA430" s="18" t="n">
        <f aca="false">Z430-(MAX(Draws!O409-Line_cap,0)+MAX(Draws!AA409-Line_cap,0))</f>
        <v>0</v>
      </c>
      <c r="AB430" s="18" t="n">
        <f aca="false">AA430-(MAX(Draws!P409-Line_cap,0)+MAX(Draws!AB409-Line_cap,0))</f>
        <v>0</v>
      </c>
      <c r="AC430" s="18" t="n">
        <f aca="false">AB430-(MAX(Draws!Q409-Line_cap,0)+MAX(Draws!AC409-Line_cap,0))</f>
        <v>0</v>
      </c>
      <c r="AD430" s="18" t="n">
        <f aca="false">AC430-(MAX(Draws!R409-Line_cap,0)+MAX(Draws!AD409-Line_cap,0))</f>
        <v>0</v>
      </c>
      <c r="AE430" s="18" t="n">
        <f aca="false">AD430-(MAX(Draws!S409-Line_cap,0)+MAX(Draws!AE409-Line_cap,0))</f>
        <v>0</v>
      </c>
      <c r="AF430" s="18" t="n">
        <f aca="false">AE430-(MAX(Draws!T409-Line_cap,0)+MAX(Draws!AF409-Line_cap,0))</f>
        <v>0</v>
      </c>
      <c r="AG430" s="18" t="n">
        <f aca="false">AF430-(MAX(Draws!U409-Line_cap,0)+MAX(Draws!AG409-Line_cap,0))</f>
        <v>0</v>
      </c>
      <c r="AH430" s="18" t="n">
        <f aca="false">AG430-(MAX(Draws!V409-Line_cap,0)+MAX(Draws!AH409-Line_cap,0))</f>
        <v>0</v>
      </c>
      <c r="AI430" s="18" t="n">
        <f aca="false">AH430-(MAX(Draws!W409-Line_cap,0)+MAX(Draws!AI409-Line_cap,0))</f>
        <v>0</v>
      </c>
      <c r="AJ430" s="18" t="n">
        <f aca="false">AI430-(MAX(Draws!X409-Line_cap,0)+MAX(Draws!AJ409-Line_cap,0))</f>
        <v>0</v>
      </c>
      <c r="AK430" s="18" t="n">
        <f aca="false">AJ430-(MAX(Draws!Y409-Line_cap,0)+MAX(Draws!AK409-Line_cap,0))</f>
        <v>0</v>
      </c>
      <c r="AL430" s="18" t="n">
        <f aca="false">SUMPRODUCT(MIN($B$22:$M$22+B430:M430+N430:Y430))</f>
        <v>445.719031920348</v>
      </c>
      <c r="AM430" s="18" t="n">
        <f aca="false">SUMPRODUCT(MIN($B$22:$M$22+B430:M430))</f>
        <v>445.719031920348</v>
      </c>
      <c r="AN430" s="18" t="n">
        <f aca="false">SUMPRODUCT(MIN($B$22:$M$22+N430:Y430))</f>
        <v>481.950382357786</v>
      </c>
      <c r="AO430" s="18" t="n">
        <f aca="false">SUMPRODUCT(MIN($B$22:$M$22+B430:M430+Z430:AK430))</f>
        <v>445.719031920348</v>
      </c>
      <c r="AP430" s="18" t="n">
        <f aca="false">SUMPRODUCT(MIN($B$23:$M$23+B430:M430+N430:Y430))</f>
        <v>460.592058742944</v>
      </c>
      <c r="AQ430" s="18" t="n">
        <f aca="false">SUMPRODUCT(MIN($B$23:$M$23+B430:M430+Z430:AK430))</f>
        <v>460.592058742944</v>
      </c>
      <c r="AR430" s="13" t="n">
        <f aca="false">IF(Y430&lt;0,1,0)</f>
        <v>0</v>
      </c>
    </row>
    <row r="431" customFormat="false" ht="15" hidden="false" customHeight="false" outlineLevel="0" collapsed="false">
      <c r="A431" s="13" t="n">
        <v>406</v>
      </c>
      <c r="B431" s="18" t="n">
        <f aca="false">Shock_sd*Draws!B410</f>
        <v>13.677240160226</v>
      </c>
      <c r="C431" s="18" t="n">
        <f aca="false">Persist_a*B431+Shock_sd*Draws!C410</f>
        <v>-8.42558921649633</v>
      </c>
      <c r="D431" s="18" t="n">
        <f aca="false">Persist_a*C431+Shock_sd*Draws!D410</f>
        <v>68.9955200450177</v>
      </c>
      <c r="E431" s="18" t="n">
        <f aca="false">Persist_a*D431+Shock_sd*Draws!E410</f>
        <v>-39.9939722392779</v>
      </c>
      <c r="F431" s="18" t="n">
        <f aca="false">Persist_a*E431+Shock_sd*Draws!F410</f>
        <v>-0.456412607187808</v>
      </c>
      <c r="G431" s="18" t="n">
        <f aca="false">Persist_a*F431+Shock_sd*Draws!G410</f>
        <v>-40.4913501641155</v>
      </c>
      <c r="H431" s="18" t="n">
        <f aca="false">Persist_a*G431+Shock_sd*Draws!H410</f>
        <v>30.4519685164968</v>
      </c>
      <c r="I431" s="18" t="n">
        <f aca="false">Persist_a*H431+Shock_sd*Draws!I410</f>
        <v>46.7289911760426</v>
      </c>
      <c r="J431" s="18" t="n">
        <f aca="false">Persist_a*I431+Shock_sd*Draws!J410</f>
        <v>4.91813301251792</v>
      </c>
      <c r="K431" s="18" t="n">
        <f aca="false">Persist_a*J431+Shock_sd*Draws!K410</f>
        <v>4.86062681660271</v>
      </c>
      <c r="L431" s="18" t="n">
        <f aca="false">Persist_a*K431+Shock_sd*Draws!L410</f>
        <v>80.8810831647844</v>
      </c>
      <c r="M431" s="18" t="n">
        <f aca="false">Persist_a*L431+Shock_sd*Draws!M410</f>
        <v>45.2241315204327</v>
      </c>
      <c r="N431" s="18" t="n">
        <f aca="false">0-(Draws!N410+Draws!Z410)</f>
        <v>0</v>
      </c>
      <c r="O431" s="18" t="n">
        <f aca="false">N431-(Draws!O410+Draws!AA410)</f>
        <v>0</v>
      </c>
      <c r="P431" s="18" t="n">
        <f aca="false">O431-(Draws!P410+Draws!AB410)</f>
        <v>0</v>
      </c>
      <c r="Q431" s="18" t="n">
        <f aca="false">P431-(Draws!Q410+Draws!AC410)</f>
        <v>0</v>
      </c>
      <c r="R431" s="18" t="n">
        <f aca="false">Q431-(Draws!R410+Draws!AD410)</f>
        <v>0</v>
      </c>
      <c r="S431" s="18" t="n">
        <f aca="false">R431-(Draws!S410+Draws!AE410)</f>
        <v>0</v>
      </c>
      <c r="T431" s="18" t="n">
        <f aca="false">S431-(Draws!T410+Draws!AF410)</f>
        <v>0</v>
      </c>
      <c r="U431" s="18" t="n">
        <f aca="false">T431-(Draws!U410+Draws!AG410)</f>
        <v>0</v>
      </c>
      <c r="V431" s="18" t="n">
        <f aca="false">U431-(Draws!V410+Draws!AH410)</f>
        <v>0</v>
      </c>
      <c r="W431" s="18" t="n">
        <f aca="false">V431-(Draws!W410+Draws!AI410)</f>
        <v>0</v>
      </c>
      <c r="X431" s="18" t="n">
        <f aca="false">W431-(Draws!X410+Draws!AJ410)</f>
        <v>0</v>
      </c>
      <c r="Y431" s="18" t="n">
        <f aca="false">X431-(Draws!Y410+Draws!AK410)</f>
        <v>0</v>
      </c>
      <c r="Z431" s="18" t="n">
        <f aca="false">0-(MAX(Draws!N410-Line_cap,0)+MAX(Draws!Z410-Line_cap,0))</f>
        <v>0</v>
      </c>
      <c r="AA431" s="18" t="n">
        <f aca="false">Z431-(MAX(Draws!O410-Line_cap,0)+MAX(Draws!AA410-Line_cap,0))</f>
        <v>0</v>
      </c>
      <c r="AB431" s="18" t="n">
        <f aca="false">AA431-(MAX(Draws!P410-Line_cap,0)+MAX(Draws!AB410-Line_cap,0))</f>
        <v>0</v>
      </c>
      <c r="AC431" s="18" t="n">
        <f aca="false">AB431-(MAX(Draws!Q410-Line_cap,0)+MAX(Draws!AC410-Line_cap,0))</f>
        <v>0</v>
      </c>
      <c r="AD431" s="18" t="n">
        <f aca="false">AC431-(MAX(Draws!R410-Line_cap,0)+MAX(Draws!AD410-Line_cap,0))</f>
        <v>0</v>
      </c>
      <c r="AE431" s="18" t="n">
        <f aca="false">AD431-(MAX(Draws!S410-Line_cap,0)+MAX(Draws!AE410-Line_cap,0))</f>
        <v>0</v>
      </c>
      <c r="AF431" s="18" t="n">
        <f aca="false">AE431-(MAX(Draws!T410-Line_cap,0)+MAX(Draws!AF410-Line_cap,0))</f>
        <v>0</v>
      </c>
      <c r="AG431" s="18" t="n">
        <f aca="false">AF431-(MAX(Draws!U410-Line_cap,0)+MAX(Draws!AG410-Line_cap,0))</f>
        <v>0</v>
      </c>
      <c r="AH431" s="18" t="n">
        <f aca="false">AG431-(MAX(Draws!V410-Line_cap,0)+MAX(Draws!AH410-Line_cap,0))</f>
        <v>0</v>
      </c>
      <c r="AI431" s="18" t="n">
        <f aca="false">AH431-(MAX(Draws!W410-Line_cap,0)+MAX(Draws!AI410-Line_cap,0))</f>
        <v>0</v>
      </c>
      <c r="AJ431" s="18" t="n">
        <f aca="false">AI431-(MAX(Draws!X410-Line_cap,0)+MAX(Draws!AJ410-Line_cap,0))</f>
        <v>0</v>
      </c>
      <c r="AK431" s="18" t="n">
        <f aca="false">AJ431-(MAX(Draws!Y410-Line_cap,0)+MAX(Draws!AK410-Line_cap,0))</f>
        <v>0</v>
      </c>
      <c r="AL431" s="18" t="n">
        <f aca="false">SUMPRODUCT(MIN($B$22:$M$22+B431:M431+N431:Y431))</f>
        <v>442.71682147425</v>
      </c>
      <c r="AM431" s="18" t="n">
        <f aca="false">SUMPRODUCT(MIN($B$22:$M$22+B431:M431))</f>
        <v>442.71682147425</v>
      </c>
      <c r="AN431" s="18" t="n">
        <f aca="false">SUMPRODUCT(MIN($B$22:$M$22+N431:Y431))</f>
        <v>481.950382357786</v>
      </c>
      <c r="AO431" s="18" t="n">
        <f aca="false">SUMPRODUCT(MIN($B$22:$M$22+B431:M431+Z431:AK431))</f>
        <v>442.71682147425</v>
      </c>
      <c r="AP431" s="18" t="n">
        <f aca="false">SUMPRODUCT(MIN($B$23:$M$23+B431:M431+N431:Y431))</f>
        <v>490.482566975034</v>
      </c>
      <c r="AQ431" s="18" t="n">
        <f aca="false">SUMPRODUCT(MIN($B$23:$M$23+B431:M431+Z431:AK431))</f>
        <v>490.482566975034</v>
      </c>
      <c r="AR431" s="13" t="n">
        <f aca="false">IF(Y431&lt;0,1,0)</f>
        <v>0</v>
      </c>
    </row>
    <row r="432" customFormat="false" ht="15" hidden="false" customHeight="false" outlineLevel="0" collapsed="false">
      <c r="A432" s="13" t="n">
        <v>407</v>
      </c>
      <c r="B432" s="18" t="n">
        <f aca="false">Shock_sd*Draws!B411</f>
        <v>15.5545922433486</v>
      </c>
      <c r="C432" s="18" t="n">
        <f aca="false">Persist_a*B432+Shock_sd*Draws!C411</f>
        <v>-16.2810159740102</v>
      </c>
      <c r="D432" s="18" t="n">
        <f aca="false">Persist_a*C432+Shock_sd*Draws!D411</f>
        <v>-52.1873678355143</v>
      </c>
      <c r="E432" s="18" t="n">
        <f aca="false">Persist_a*D432+Shock_sd*Draws!E411</f>
        <v>28.4411306862316</v>
      </c>
      <c r="F432" s="18" t="n">
        <f aca="false">Persist_a*E432+Shock_sd*Draws!F411</f>
        <v>-45.877945086703</v>
      </c>
      <c r="G432" s="18" t="n">
        <f aca="false">Persist_a*F432+Shock_sd*Draws!G411</f>
        <v>-128.200533407715</v>
      </c>
      <c r="H432" s="18" t="n">
        <f aca="false">Persist_a*G432+Shock_sd*Draws!H411</f>
        <v>-71.1934035514347</v>
      </c>
      <c r="I432" s="18" t="n">
        <f aca="false">Persist_a*H432+Shock_sd*Draws!I411</f>
        <v>64.6904587440867</v>
      </c>
      <c r="J432" s="18" t="n">
        <f aca="false">Persist_a*I432+Shock_sd*Draws!J411</f>
        <v>87.9599632105188</v>
      </c>
      <c r="K432" s="18" t="n">
        <f aca="false">Persist_a*J432+Shock_sd*Draws!K411</f>
        <v>103.099917038049</v>
      </c>
      <c r="L432" s="18" t="n">
        <f aca="false">Persist_a*K432+Shock_sd*Draws!L411</f>
        <v>82.2248309864332</v>
      </c>
      <c r="M432" s="18" t="n">
        <f aca="false">Persist_a*L432+Shock_sd*Draws!M411</f>
        <v>25.5616012579497</v>
      </c>
      <c r="N432" s="18" t="n">
        <f aca="false">0-(Draws!N411+Draws!Z411)</f>
        <v>0</v>
      </c>
      <c r="O432" s="18" t="n">
        <f aca="false">N432-(Draws!O411+Draws!AA411)</f>
        <v>0</v>
      </c>
      <c r="P432" s="18" t="n">
        <f aca="false">O432-(Draws!P411+Draws!AB411)</f>
        <v>0</v>
      </c>
      <c r="Q432" s="18" t="n">
        <f aca="false">P432-(Draws!Q411+Draws!AC411)</f>
        <v>0</v>
      </c>
      <c r="R432" s="18" t="n">
        <f aca="false">Q432-(Draws!R411+Draws!AD411)</f>
        <v>0</v>
      </c>
      <c r="S432" s="18" t="n">
        <f aca="false">R432-(Draws!S411+Draws!AE411)</f>
        <v>0</v>
      </c>
      <c r="T432" s="18" t="n">
        <f aca="false">S432-(Draws!T411+Draws!AF411)</f>
        <v>0</v>
      </c>
      <c r="U432" s="18" t="n">
        <f aca="false">T432-(Draws!U411+Draws!AG411)</f>
        <v>0</v>
      </c>
      <c r="V432" s="18" t="n">
        <f aca="false">U432-(Draws!V411+Draws!AH411)</f>
        <v>0</v>
      </c>
      <c r="W432" s="18" t="n">
        <f aca="false">V432-(Draws!W411+Draws!AI411)</f>
        <v>0</v>
      </c>
      <c r="X432" s="18" t="n">
        <f aca="false">W432-(Draws!X411+Draws!AJ411)</f>
        <v>0</v>
      </c>
      <c r="Y432" s="18" t="n">
        <f aca="false">X432-(Draws!Y411+Draws!AK411)</f>
        <v>0</v>
      </c>
      <c r="Z432" s="18" t="n">
        <f aca="false">0-(MAX(Draws!N411-Line_cap,0)+MAX(Draws!Z411-Line_cap,0))</f>
        <v>0</v>
      </c>
      <c r="AA432" s="18" t="n">
        <f aca="false">Z432-(MAX(Draws!O411-Line_cap,0)+MAX(Draws!AA411-Line_cap,0))</f>
        <v>0</v>
      </c>
      <c r="AB432" s="18" t="n">
        <f aca="false">AA432-(MAX(Draws!P411-Line_cap,0)+MAX(Draws!AB411-Line_cap,0))</f>
        <v>0</v>
      </c>
      <c r="AC432" s="18" t="n">
        <f aca="false">AB432-(MAX(Draws!Q411-Line_cap,0)+MAX(Draws!AC411-Line_cap,0))</f>
        <v>0</v>
      </c>
      <c r="AD432" s="18" t="n">
        <f aca="false">AC432-(MAX(Draws!R411-Line_cap,0)+MAX(Draws!AD411-Line_cap,0))</f>
        <v>0</v>
      </c>
      <c r="AE432" s="18" t="n">
        <f aca="false">AD432-(MAX(Draws!S411-Line_cap,0)+MAX(Draws!AE411-Line_cap,0))</f>
        <v>0</v>
      </c>
      <c r="AF432" s="18" t="n">
        <f aca="false">AE432-(MAX(Draws!T411-Line_cap,0)+MAX(Draws!AF411-Line_cap,0))</f>
        <v>0</v>
      </c>
      <c r="AG432" s="18" t="n">
        <f aca="false">AF432-(MAX(Draws!U411-Line_cap,0)+MAX(Draws!AG411-Line_cap,0))</f>
        <v>0</v>
      </c>
      <c r="AH432" s="18" t="n">
        <f aca="false">AG432-(MAX(Draws!V411-Line_cap,0)+MAX(Draws!AH411-Line_cap,0))</f>
        <v>0</v>
      </c>
      <c r="AI432" s="18" t="n">
        <f aca="false">AH432-(MAX(Draws!W411-Line_cap,0)+MAX(Draws!AI411-Line_cap,0))</f>
        <v>0</v>
      </c>
      <c r="AJ432" s="18" t="n">
        <f aca="false">AI432-(MAX(Draws!X411-Line_cap,0)+MAX(Draws!AJ411-Line_cap,0))</f>
        <v>0</v>
      </c>
      <c r="AK432" s="18" t="n">
        <f aca="false">AJ432-(MAX(Draws!Y411-Line_cap,0)+MAX(Draws!AK411-Line_cap,0))</f>
        <v>0</v>
      </c>
      <c r="AL432" s="18" t="n">
        <f aca="false">SUMPRODUCT(MIN($B$22:$M$22+B432:M432+N432:Y432))</f>
        <v>355.00763823065</v>
      </c>
      <c r="AM432" s="18" t="n">
        <f aca="false">SUMPRODUCT(MIN($B$22:$M$22+B432:M432))</f>
        <v>355.00763823065</v>
      </c>
      <c r="AN432" s="18" t="n">
        <f aca="false">SUMPRODUCT(MIN($B$22:$M$22+N432:Y432))</f>
        <v>481.950382357786</v>
      </c>
      <c r="AO432" s="18" t="n">
        <f aca="false">SUMPRODUCT(MIN($B$22:$M$22+B432:M432+Z432:AK432))</f>
        <v>355.00763823065</v>
      </c>
      <c r="AP432" s="18" t="n">
        <f aca="false">SUMPRODUCT(MIN($B$23:$M$23+B432:M432+N432:Y432))</f>
        <v>402.773383731434</v>
      </c>
      <c r="AQ432" s="18" t="n">
        <f aca="false">SUMPRODUCT(MIN($B$23:$M$23+B432:M432+Z432:AK432))</f>
        <v>402.773383731434</v>
      </c>
      <c r="AR432" s="13" t="n">
        <f aca="false">IF(Y432&lt;0,1,0)</f>
        <v>0</v>
      </c>
    </row>
    <row r="433" customFormat="false" ht="15" hidden="false" customHeight="false" outlineLevel="0" collapsed="false">
      <c r="A433" s="13" t="n">
        <v>408</v>
      </c>
      <c r="B433" s="18" t="n">
        <f aca="false">Shock_sd*Draws!B412</f>
        <v>15.5719106927478</v>
      </c>
      <c r="C433" s="18" t="n">
        <f aca="false">Persist_a*B433+Shock_sd*Draws!C412</f>
        <v>42.7685542995957</v>
      </c>
      <c r="D433" s="18" t="n">
        <f aca="false">Persist_a*C433+Shock_sd*Draws!D412</f>
        <v>7.84922961003967</v>
      </c>
      <c r="E433" s="18" t="n">
        <f aca="false">Persist_a*D433+Shock_sd*Draws!E412</f>
        <v>9.30871175968972</v>
      </c>
      <c r="F433" s="18" t="n">
        <f aca="false">Persist_a*E433+Shock_sd*Draws!F412</f>
        <v>-18.8131817750099</v>
      </c>
      <c r="G433" s="18" t="n">
        <f aca="false">Persist_a*F433+Shock_sd*Draws!G412</f>
        <v>0.767546741344592</v>
      </c>
      <c r="H433" s="18" t="n">
        <f aca="false">Persist_a*G433+Shock_sd*Draws!H412</f>
        <v>-3.85864585101686</v>
      </c>
      <c r="I433" s="18" t="n">
        <f aca="false">Persist_a*H433+Shock_sd*Draws!I412</f>
        <v>55.4308073761613</v>
      </c>
      <c r="J433" s="18" t="n">
        <f aca="false">Persist_a*I433+Shock_sd*Draws!J412</f>
        <v>98.1102000214929</v>
      </c>
      <c r="K433" s="18" t="n">
        <f aca="false">Persist_a*J433+Shock_sd*Draws!K412</f>
        <v>93.7662337423754</v>
      </c>
      <c r="L433" s="18" t="n">
        <f aca="false">Persist_a*K433+Shock_sd*Draws!L412</f>
        <v>95.5996667822111</v>
      </c>
      <c r="M433" s="18" t="n">
        <f aca="false">Persist_a*L433+Shock_sd*Draws!M412</f>
        <v>108.631553401089</v>
      </c>
      <c r="N433" s="18" t="n">
        <f aca="false">0-(Draws!N412+Draws!Z412)</f>
        <v>0</v>
      </c>
      <c r="O433" s="18" t="n">
        <f aca="false">N433-(Draws!O412+Draws!AA412)</f>
        <v>0</v>
      </c>
      <c r="P433" s="18" t="n">
        <f aca="false">O433-(Draws!P412+Draws!AB412)</f>
        <v>0</v>
      </c>
      <c r="Q433" s="18" t="n">
        <f aca="false">P433-(Draws!Q412+Draws!AC412)</f>
        <v>0</v>
      </c>
      <c r="R433" s="18" t="n">
        <f aca="false">Q433-(Draws!R412+Draws!AD412)</f>
        <v>0</v>
      </c>
      <c r="S433" s="18" t="n">
        <f aca="false">R433-(Draws!S412+Draws!AE412)</f>
        <v>0</v>
      </c>
      <c r="T433" s="18" t="n">
        <f aca="false">S433-(Draws!T412+Draws!AF412)</f>
        <v>0</v>
      </c>
      <c r="U433" s="18" t="n">
        <f aca="false">T433-(Draws!U412+Draws!AG412)</f>
        <v>0</v>
      </c>
      <c r="V433" s="18" t="n">
        <f aca="false">U433-(Draws!V412+Draws!AH412)</f>
        <v>0</v>
      </c>
      <c r="W433" s="18" t="n">
        <f aca="false">V433-(Draws!W412+Draws!AI412)</f>
        <v>0</v>
      </c>
      <c r="X433" s="18" t="n">
        <f aca="false">W433-(Draws!X412+Draws!AJ412)</f>
        <v>0</v>
      </c>
      <c r="Y433" s="18" t="n">
        <f aca="false">X433-(Draws!Y412+Draws!AK412)</f>
        <v>0</v>
      </c>
      <c r="Z433" s="18" t="n">
        <f aca="false">0-(MAX(Draws!N412-Line_cap,0)+MAX(Draws!Z412-Line_cap,0))</f>
        <v>0</v>
      </c>
      <c r="AA433" s="18" t="n">
        <f aca="false">Z433-(MAX(Draws!O412-Line_cap,0)+MAX(Draws!AA412-Line_cap,0))</f>
        <v>0</v>
      </c>
      <c r="AB433" s="18" t="n">
        <f aca="false">AA433-(MAX(Draws!P412-Line_cap,0)+MAX(Draws!AB412-Line_cap,0))</f>
        <v>0</v>
      </c>
      <c r="AC433" s="18" t="n">
        <f aca="false">AB433-(MAX(Draws!Q412-Line_cap,0)+MAX(Draws!AC412-Line_cap,0))</f>
        <v>0</v>
      </c>
      <c r="AD433" s="18" t="n">
        <f aca="false">AC433-(MAX(Draws!R412-Line_cap,0)+MAX(Draws!AD412-Line_cap,0))</f>
        <v>0</v>
      </c>
      <c r="AE433" s="18" t="n">
        <f aca="false">AD433-(MAX(Draws!S412-Line_cap,0)+MAX(Draws!AE412-Line_cap,0))</f>
        <v>0</v>
      </c>
      <c r="AF433" s="18" t="n">
        <f aca="false">AE433-(MAX(Draws!T412-Line_cap,0)+MAX(Draws!AF412-Line_cap,0))</f>
        <v>0</v>
      </c>
      <c r="AG433" s="18" t="n">
        <f aca="false">AF433-(MAX(Draws!U412-Line_cap,0)+MAX(Draws!AG412-Line_cap,0))</f>
        <v>0</v>
      </c>
      <c r="AH433" s="18" t="n">
        <f aca="false">AG433-(MAX(Draws!V412-Line_cap,0)+MAX(Draws!AH412-Line_cap,0))</f>
        <v>0</v>
      </c>
      <c r="AI433" s="18" t="n">
        <f aca="false">AH433-(MAX(Draws!W412-Line_cap,0)+MAX(Draws!AI412-Line_cap,0))</f>
        <v>0</v>
      </c>
      <c r="AJ433" s="18" t="n">
        <f aca="false">AI433-(MAX(Draws!X412-Line_cap,0)+MAX(Draws!AJ412-Line_cap,0))</f>
        <v>0</v>
      </c>
      <c r="AK433" s="18" t="n">
        <f aca="false">AJ433-(MAX(Draws!Y412-Line_cap,0)+MAX(Draws!AK412-Line_cap,0))</f>
        <v>0</v>
      </c>
      <c r="AL433" s="18" t="n">
        <f aca="false">SUMPRODUCT(MIN($B$22:$M$22+B433:M433+N433:Y433))</f>
        <v>469.68399937268</v>
      </c>
      <c r="AM433" s="18" t="n">
        <f aca="false">SUMPRODUCT(MIN($B$22:$M$22+B433:M433))</f>
        <v>469.68399937268</v>
      </c>
      <c r="AN433" s="18" t="n">
        <f aca="false">SUMPRODUCT(MIN($B$22:$M$22+N433:Y433))</f>
        <v>481.950382357786</v>
      </c>
      <c r="AO433" s="18" t="n">
        <f aca="false">SUMPRODUCT(MIN($B$22:$M$22+B433:M433+Z433:AK433))</f>
        <v>469.68399937268</v>
      </c>
      <c r="AP433" s="18" t="n">
        <f aca="false">SUMPRODUCT(MIN($B$23:$M$23+B433:M433+N433:Y433))</f>
        <v>514.788733225844</v>
      </c>
      <c r="AQ433" s="18" t="n">
        <f aca="false">SUMPRODUCT(MIN($B$23:$M$23+B433:M433+Z433:AK433))</f>
        <v>514.788733225844</v>
      </c>
      <c r="AR433" s="13" t="n">
        <f aca="false">IF(Y433&lt;0,1,0)</f>
        <v>0</v>
      </c>
    </row>
    <row r="434" customFormat="false" ht="15" hidden="false" customHeight="false" outlineLevel="0" collapsed="false">
      <c r="A434" s="13" t="n">
        <v>409</v>
      </c>
      <c r="B434" s="18" t="n">
        <f aca="false">Shock_sd*Draws!B413</f>
        <v>55.448246965566</v>
      </c>
      <c r="C434" s="18" t="n">
        <f aca="false">Persist_a*B434+Shock_sd*Draws!C413</f>
        <v>-30.4218841384325</v>
      </c>
      <c r="D434" s="18" t="n">
        <f aca="false">Persist_a*C434+Shock_sd*Draws!D413</f>
        <v>-23.5552669919069</v>
      </c>
      <c r="E434" s="18" t="n">
        <f aca="false">Persist_a*D434+Shock_sd*Draws!E413</f>
        <v>32.8744526131425</v>
      </c>
      <c r="F434" s="18" t="n">
        <f aca="false">Persist_a*E434+Shock_sd*Draws!F413</f>
        <v>23.06541333235</v>
      </c>
      <c r="G434" s="18" t="n">
        <f aca="false">Persist_a*F434+Shock_sd*Draws!G413</f>
        <v>-21.8425302114448</v>
      </c>
      <c r="H434" s="18" t="n">
        <f aca="false">Persist_a*G434+Shock_sd*Draws!H413</f>
        <v>-5.7797302138795</v>
      </c>
      <c r="I434" s="18" t="n">
        <f aca="false">Persist_a*H434+Shock_sd*Draws!I413</f>
        <v>39.6396941568501</v>
      </c>
      <c r="J434" s="18" t="n">
        <f aca="false">Persist_a*I434+Shock_sd*Draws!J413</f>
        <v>0.739461918714994</v>
      </c>
      <c r="K434" s="18" t="n">
        <f aca="false">Persist_a*J434+Shock_sd*Draws!K413</f>
        <v>98.513722668495</v>
      </c>
      <c r="L434" s="18" t="n">
        <f aca="false">Persist_a*K434+Shock_sd*Draws!L413</f>
        <v>43.6396516156695</v>
      </c>
      <c r="M434" s="18" t="n">
        <f aca="false">Persist_a*L434+Shock_sd*Draws!M413</f>
        <v>-67.0122429719586</v>
      </c>
      <c r="N434" s="18" t="n">
        <f aca="false">0-(Draws!N413+Draws!Z413)</f>
        <v>0</v>
      </c>
      <c r="O434" s="18" t="n">
        <f aca="false">N434-(Draws!O413+Draws!AA413)</f>
        <v>0</v>
      </c>
      <c r="P434" s="18" t="n">
        <f aca="false">O434-(Draws!P413+Draws!AB413)</f>
        <v>0</v>
      </c>
      <c r="Q434" s="18" t="n">
        <f aca="false">P434-(Draws!Q413+Draws!AC413)</f>
        <v>0</v>
      </c>
      <c r="R434" s="18" t="n">
        <f aca="false">Q434-(Draws!R413+Draws!AD413)</f>
        <v>0</v>
      </c>
      <c r="S434" s="18" t="n">
        <f aca="false">R434-(Draws!S413+Draws!AE413)</f>
        <v>0</v>
      </c>
      <c r="T434" s="18" t="n">
        <f aca="false">S434-(Draws!T413+Draws!AF413)</f>
        <v>0</v>
      </c>
      <c r="U434" s="18" t="n">
        <f aca="false">T434-(Draws!U413+Draws!AG413)</f>
        <v>0</v>
      </c>
      <c r="V434" s="18" t="n">
        <f aca="false">U434-(Draws!V413+Draws!AH413)</f>
        <v>0</v>
      </c>
      <c r="W434" s="18" t="n">
        <f aca="false">V434-(Draws!W413+Draws!AI413)</f>
        <v>0</v>
      </c>
      <c r="X434" s="18" t="n">
        <f aca="false">W434-(Draws!X413+Draws!AJ413)</f>
        <v>0</v>
      </c>
      <c r="Y434" s="18" t="n">
        <f aca="false">X434-(Draws!Y413+Draws!AK413)</f>
        <v>0</v>
      </c>
      <c r="Z434" s="18" t="n">
        <f aca="false">0-(MAX(Draws!N413-Line_cap,0)+MAX(Draws!Z413-Line_cap,0))</f>
        <v>0</v>
      </c>
      <c r="AA434" s="18" t="n">
        <f aca="false">Z434-(MAX(Draws!O413-Line_cap,0)+MAX(Draws!AA413-Line_cap,0))</f>
        <v>0</v>
      </c>
      <c r="AB434" s="18" t="n">
        <f aca="false">AA434-(MAX(Draws!P413-Line_cap,0)+MAX(Draws!AB413-Line_cap,0))</f>
        <v>0</v>
      </c>
      <c r="AC434" s="18" t="n">
        <f aca="false">AB434-(MAX(Draws!Q413-Line_cap,0)+MAX(Draws!AC413-Line_cap,0))</f>
        <v>0</v>
      </c>
      <c r="AD434" s="18" t="n">
        <f aca="false">AC434-(MAX(Draws!R413-Line_cap,0)+MAX(Draws!AD413-Line_cap,0))</f>
        <v>0</v>
      </c>
      <c r="AE434" s="18" t="n">
        <f aca="false">AD434-(MAX(Draws!S413-Line_cap,0)+MAX(Draws!AE413-Line_cap,0))</f>
        <v>0</v>
      </c>
      <c r="AF434" s="18" t="n">
        <f aca="false">AE434-(MAX(Draws!T413-Line_cap,0)+MAX(Draws!AF413-Line_cap,0))</f>
        <v>0</v>
      </c>
      <c r="AG434" s="18" t="n">
        <f aca="false">AF434-(MAX(Draws!U413-Line_cap,0)+MAX(Draws!AG413-Line_cap,0))</f>
        <v>0</v>
      </c>
      <c r="AH434" s="18" t="n">
        <f aca="false">AG434-(MAX(Draws!V413-Line_cap,0)+MAX(Draws!AH413-Line_cap,0))</f>
        <v>0</v>
      </c>
      <c r="AI434" s="18" t="n">
        <f aca="false">AH434-(MAX(Draws!W413-Line_cap,0)+MAX(Draws!AI413-Line_cap,0))</f>
        <v>0</v>
      </c>
      <c r="AJ434" s="18" t="n">
        <f aca="false">AI434-(MAX(Draws!X413-Line_cap,0)+MAX(Draws!AJ413-Line_cap,0))</f>
        <v>0</v>
      </c>
      <c r="AK434" s="18" t="n">
        <f aca="false">AJ434-(MAX(Draws!Y413-Line_cap,0)+MAX(Draws!AK413-Line_cap,0))</f>
        <v>0</v>
      </c>
      <c r="AL434" s="18" t="n">
        <f aca="false">SUMPRODUCT(MIN($B$22:$M$22+B434:M434+N434:Y434))</f>
        <v>443.411804705002</v>
      </c>
      <c r="AM434" s="18" t="n">
        <f aca="false">SUMPRODUCT(MIN($B$22:$M$22+B434:M434))</f>
        <v>443.411804705002</v>
      </c>
      <c r="AN434" s="18" t="n">
        <f aca="false">SUMPRODUCT(MIN($B$22:$M$22+N434:Y434))</f>
        <v>481.950382357786</v>
      </c>
      <c r="AO434" s="18" t="n">
        <f aca="false">SUMPRODUCT(MIN($B$22:$M$22+B434:M434+Z434:AK434))</f>
        <v>443.411804705002</v>
      </c>
      <c r="AP434" s="18" t="n">
        <f aca="false">SUMPRODUCT(MIN($B$23:$M$23+B434:M434+N434:Y434))</f>
        <v>488.537685787622</v>
      </c>
      <c r="AQ434" s="18" t="n">
        <f aca="false">SUMPRODUCT(MIN($B$23:$M$23+B434:M434+Z434:AK434))</f>
        <v>488.537685787622</v>
      </c>
      <c r="AR434" s="13" t="n">
        <f aca="false">IF(Y434&lt;0,1,0)</f>
        <v>0</v>
      </c>
    </row>
    <row r="435" customFormat="false" ht="15" hidden="false" customHeight="false" outlineLevel="0" collapsed="false">
      <c r="A435" s="13" t="n">
        <v>410</v>
      </c>
      <c r="B435" s="18" t="n">
        <f aca="false">Shock_sd*Draws!B414</f>
        <v>-14.6660167325439</v>
      </c>
      <c r="C435" s="18" t="n">
        <f aca="false">Persist_a*B435+Shock_sd*Draws!C414</f>
        <v>-129.906184103694</v>
      </c>
      <c r="D435" s="18" t="n">
        <f aca="false">Persist_a*C435+Shock_sd*Draws!D414</f>
        <v>-123.030168501368</v>
      </c>
      <c r="E435" s="18" t="n">
        <f aca="false">Persist_a*D435+Shock_sd*Draws!E414</f>
        <v>-87.9895792794954</v>
      </c>
      <c r="F435" s="18" t="n">
        <f aca="false">Persist_a*E435+Shock_sd*Draws!F414</f>
        <v>-126.61912462357</v>
      </c>
      <c r="G435" s="18" t="n">
        <f aca="false">Persist_a*F435+Shock_sd*Draws!G414</f>
        <v>-128.854061021272</v>
      </c>
      <c r="H435" s="18" t="n">
        <f aca="false">Persist_a*G435+Shock_sd*Draws!H414</f>
        <v>-20.4743789120577</v>
      </c>
      <c r="I435" s="18" t="n">
        <f aca="false">Persist_a*H435+Shock_sd*Draws!I414</f>
        <v>-5.11259033215947</v>
      </c>
      <c r="J435" s="18" t="n">
        <f aca="false">Persist_a*I435+Shock_sd*Draws!J414</f>
        <v>8.7520572918884</v>
      </c>
      <c r="K435" s="18" t="n">
        <f aca="false">Persist_a*J435+Shock_sd*Draws!K414</f>
        <v>5.72739960572697</v>
      </c>
      <c r="L435" s="18" t="n">
        <f aca="false">Persist_a*K435+Shock_sd*Draws!L414</f>
        <v>40.9024231298818</v>
      </c>
      <c r="M435" s="18" t="n">
        <f aca="false">Persist_a*L435+Shock_sd*Draws!M414</f>
        <v>45.1664733051158</v>
      </c>
      <c r="N435" s="18" t="n">
        <f aca="false">0-(Draws!N414+Draws!Z414)</f>
        <v>0</v>
      </c>
      <c r="O435" s="18" t="n">
        <f aca="false">N435-(Draws!O414+Draws!AA414)</f>
        <v>0</v>
      </c>
      <c r="P435" s="18" t="n">
        <f aca="false">O435-(Draws!P414+Draws!AB414)</f>
        <v>0</v>
      </c>
      <c r="Q435" s="18" t="n">
        <f aca="false">P435-(Draws!Q414+Draws!AC414)</f>
        <v>0</v>
      </c>
      <c r="R435" s="18" t="n">
        <f aca="false">Q435-(Draws!R414+Draws!AD414)</f>
        <v>0</v>
      </c>
      <c r="S435" s="18" t="n">
        <f aca="false">R435-(Draws!S414+Draws!AE414)</f>
        <v>0</v>
      </c>
      <c r="T435" s="18" t="n">
        <f aca="false">S435-(Draws!T414+Draws!AF414)</f>
        <v>0</v>
      </c>
      <c r="U435" s="18" t="n">
        <f aca="false">T435-(Draws!U414+Draws!AG414)</f>
        <v>0</v>
      </c>
      <c r="V435" s="18" t="n">
        <f aca="false">U435-(Draws!V414+Draws!AH414)</f>
        <v>0</v>
      </c>
      <c r="W435" s="18" t="n">
        <f aca="false">V435-(Draws!W414+Draws!AI414)</f>
        <v>0</v>
      </c>
      <c r="X435" s="18" t="n">
        <f aca="false">W435-(Draws!X414+Draws!AJ414)</f>
        <v>0</v>
      </c>
      <c r="Y435" s="18" t="n">
        <f aca="false">X435-(Draws!Y414+Draws!AK414)</f>
        <v>0</v>
      </c>
      <c r="Z435" s="18" t="n">
        <f aca="false">0-(MAX(Draws!N414-Line_cap,0)+MAX(Draws!Z414-Line_cap,0))</f>
        <v>0</v>
      </c>
      <c r="AA435" s="18" t="n">
        <f aca="false">Z435-(MAX(Draws!O414-Line_cap,0)+MAX(Draws!AA414-Line_cap,0))</f>
        <v>0</v>
      </c>
      <c r="AB435" s="18" t="n">
        <f aca="false">AA435-(MAX(Draws!P414-Line_cap,0)+MAX(Draws!AB414-Line_cap,0))</f>
        <v>0</v>
      </c>
      <c r="AC435" s="18" t="n">
        <f aca="false">AB435-(MAX(Draws!Q414-Line_cap,0)+MAX(Draws!AC414-Line_cap,0))</f>
        <v>0</v>
      </c>
      <c r="AD435" s="18" t="n">
        <f aca="false">AC435-(MAX(Draws!R414-Line_cap,0)+MAX(Draws!AD414-Line_cap,0))</f>
        <v>0</v>
      </c>
      <c r="AE435" s="18" t="n">
        <f aca="false">AD435-(MAX(Draws!S414-Line_cap,0)+MAX(Draws!AE414-Line_cap,0))</f>
        <v>0</v>
      </c>
      <c r="AF435" s="18" t="n">
        <f aca="false">AE435-(MAX(Draws!T414-Line_cap,0)+MAX(Draws!AF414-Line_cap,0))</f>
        <v>0</v>
      </c>
      <c r="AG435" s="18" t="n">
        <f aca="false">AF435-(MAX(Draws!U414-Line_cap,0)+MAX(Draws!AG414-Line_cap,0))</f>
        <v>0</v>
      </c>
      <c r="AH435" s="18" t="n">
        <f aca="false">AG435-(MAX(Draws!V414-Line_cap,0)+MAX(Draws!AH414-Line_cap,0))</f>
        <v>0</v>
      </c>
      <c r="AI435" s="18" t="n">
        <f aca="false">AH435-(MAX(Draws!W414-Line_cap,0)+MAX(Draws!AI414-Line_cap,0))</f>
        <v>0</v>
      </c>
      <c r="AJ435" s="18" t="n">
        <f aca="false">AI435-(MAX(Draws!X414-Line_cap,0)+MAX(Draws!AJ414-Line_cap,0))</f>
        <v>0</v>
      </c>
      <c r="AK435" s="18" t="n">
        <f aca="false">AJ435-(MAX(Draws!Y414-Line_cap,0)+MAX(Draws!AK414-Line_cap,0))</f>
        <v>0</v>
      </c>
      <c r="AL435" s="18" t="n">
        <f aca="false">SUMPRODUCT(MIN($B$22:$M$22+B435:M435+N435:Y435))</f>
        <v>354.354110617093</v>
      </c>
      <c r="AM435" s="18" t="n">
        <f aca="false">SUMPRODUCT(MIN($B$22:$M$22+B435:M435))</f>
        <v>354.354110617093</v>
      </c>
      <c r="AN435" s="18" t="n">
        <f aca="false">SUMPRODUCT(MIN($B$22:$M$22+N435:Y435))</f>
        <v>481.950382357786</v>
      </c>
      <c r="AO435" s="18" t="n">
        <f aca="false">SUMPRODUCT(MIN($B$22:$M$22+B435:M435+Z435:AK435))</f>
        <v>354.354110617093</v>
      </c>
      <c r="AP435" s="18" t="n">
        <f aca="false">SUMPRODUCT(MIN($B$23:$M$23+B435:M435+N435:Y435))</f>
        <v>402.119856117877</v>
      </c>
      <c r="AQ435" s="18" t="n">
        <f aca="false">SUMPRODUCT(MIN($B$23:$M$23+B435:M435+Z435:AK435))</f>
        <v>402.119856117877</v>
      </c>
      <c r="AR435" s="13" t="n">
        <f aca="false">IF(Y435&lt;0,1,0)</f>
        <v>0</v>
      </c>
    </row>
    <row r="436" customFormat="false" ht="15" hidden="false" customHeight="false" outlineLevel="0" collapsed="false">
      <c r="A436" s="13" t="n">
        <v>411</v>
      </c>
      <c r="B436" s="18" t="n">
        <f aca="false">Shock_sd*Draws!B415</f>
        <v>111.186199131985</v>
      </c>
      <c r="C436" s="18" t="n">
        <f aca="false">Persist_a*B436+Shock_sd*Draws!C415</f>
        <v>33.0119942272466</v>
      </c>
      <c r="D436" s="18" t="n">
        <f aca="false">Persist_a*C436+Shock_sd*Draws!D415</f>
        <v>-56.4855610101819</v>
      </c>
      <c r="E436" s="18" t="n">
        <f aca="false">Persist_a*D436+Shock_sd*Draws!E415</f>
        <v>40.4526255754267</v>
      </c>
      <c r="F436" s="18" t="n">
        <f aca="false">Persist_a*E436+Shock_sd*Draws!F415</f>
        <v>32.6993770945786</v>
      </c>
      <c r="G436" s="18" t="n">
        <f aca="false">Persist_a*F436+Shock_sd*Draws!G415</f>
        <v>85.5508379768516</v>
      </c>
      <c r="H436" s="18" t="n">
        <f aca="false">Persist_a*G436+Shock_sd*Draws!H415</f>
        <v>40.6020529069878</v>
      </c>
      <c r="I436" s="18" t="n">
        <f aca="false">Persist_a*H436+Shock_sd*Draws!I415</f>
        <v>83.7009442335984</v>
      </c>
      <c r="J436" s="18" t="n">
        <f aca="false">Persist_a*I436+Shock_sd*Draws!J415</f>
        <v>29.5467542877869</v>
      </c>
      <c r="K436" s="18" t="n">
        <f aca="false">Persist_a*J436+Shock_sd*Draws!K415</f>
        <v>-18.5619410480046</v>
      </c>
      <c r="L436" s="18" t="n">
        <f aca="false">Persist_a*K436+Shock_sd*Draws!L415</f>
        <v>-41.92809889221</v>
      </c>
      <c r="M436" s="18" t="n">
        <f aca="false">Persist_a*L436+Shock_sd*Draws!M415</f>
        <v>-76.8154458107083</v>
      </c>
      <c r="N436" s="18" t="n">
        <f aca="false">0-(Draws!N415+Draws!Z415)</f>
        <v>0</v>
      </c>
      <c r="O436" s="18" t="n">
        <f aca="false">N436-(Draws!O415+Draws!AA415)</f>
        <v>0</v>
      </c>
      <c r="P436" s="18" t="n">
        <f aca="false">O436-(Draws!P415+Draws!AB415)</f>
        <v>0</v>
      </c>
      <c r="Q436" s="18" t="n">
        <f aca="false">P436-(Draws!Q415+Draws!AC415)</f>
        <v>0</v>
      </c>
      <c r="R436" s="18" t="n">
        <f aca="false">Q436-(Draws!R415+Draws!AD415)</f>
        <v>0</v>
      </c>
      <c r="S436" s="18" t="n">
        <f aca="false">R436-(Draws!S415+Draws!AE415)</f>
        <v>0</v>
      </c>
      <c r="T436" s="18" t="n">
        <f aca="false">S436-(Draws!T415+Draws!AF415)</f>
        <v>0</v>
      </c>
      <c r="U436" s="18" t="n">
        <f aca="false">T436-(Draws!U415+Draws!AG415)</f>
        <v>-250.066417635487</v>
      </c>
      <c r="V436" s="18" t="n">
        <f aca="false">U436-(Draws!V415+Draws!AH415)</f>
        <v>-250.066417635487</v>
      </c>
      <c r="W436" s="18" t="n">
        <f aca="false">V436-(Draws!W415+Draws!AI415)</f>
        <v>-250.066417635487</v>
      </c>
      <c r="X436" s="18" t="n">
        <f aca="false">W436-(Draws!X415+Draws!AJ415)</f>
        <v>-250.066417635487</v>
      </c>
      <c r="Y436" s="18" t="n">
        <f aca="false">X436-(Draws!Y415+Draws!AK415)</f>
        <v>-250.066417635487</v>
      </c>
      <c r="Z436" s="18" t="n">
        <f aca="false">0-(MAX(Draws!N415-Line_cap,0)+MAX(Draws!Z415-Line_cap,0))</f>
        <v>0</v>
      </c>
      <c r="AA436" s="18" t="n">
        <f aca="false">Z436-(MAX(Draws!O415-Line_cap,0)+MAX(Draws!AA415-Line_cap,0))</f>
        <v>0</v>
      </c>
      <c r="AB436" s="18" t="n">
        <f aca="false">AA436-(MAX(Draws!P415-Line_cap,0)+MAX(Draws!AB415-Line_cap,0))</f>
        <v>0</v>
      </c>
      <c r="AC436" s="18" t="n">
        <f aca="false">AB436-(MAX(Draws!Q415-Line_cap,0)+MAX(Draws!AC415-Line_cap,0))</f>
        <v>0</v>
      </c>
      <c r="AD436" s="18" t="n">
        <f aca="false">AC436-(MAX(Draws!R415-Line_cap,0)+MAX(Draws!AD415-Line_cap,0))</f>
        <v>0</v>
      </c>
      <c r="AE436" s="18" t="n">
        <f aca="false">AD436-(MAX(Draws!S415-Line_cap,0)+MAX(Draws!AE415-Line_cap,0))</f>
        <v>0</v>
      </c>
      <c r="AF436" s="18" t="n">
        <f aca="false">AE436-(MAX(Draws!T415-Line_cap,0)+MAX(Draws!AF415-Line_cap,0))</f>
        <v>0</v>
      </c>
      <c r="AG436" s="18" t="n">
        <f aca="false">AF436-(MAX(Draws!U415-Line_cap,0)+MAX(Draws!AG415-Line_cap,0))</f>
        <v>-150.066417635487</v>
      </c>
      <c r="AH436" s="18" t="n">
        <f aca="false">AG436-(MAX(Draws!V415-Line_cap,0)+MAX(Draws!AH415-Line_cap,0))</f>
        <v>-150.066417635487</v>
      </c>
      <c r="AI436" s="18" t="n">
        <f aca="false">AH436-(MAX(Draws!W415-Line_cap,0)+MAX(Draws!AI415-Line_cap,0))</f>
        <v>-150.066417635487</v>
      </c>
      <c r="AJ436" s="18" t="n">
        <f aca="false">AI436-(MAX(Draws!X415-Line_cap,0)+MAX(Draws!AJ415-Line_cap,0))</f>
        <v>-150.066417635487</v>
      </c>
      <c r="AK436" s="18" t="n">
        <f aca="false">AJ436-(MAX(Draws!Y415-Line_cap,0)+MAX(Draws!AK415-Line_cap,0))</f>
        <v>-150.066417635487</v>
      </c>
      <c r="AL436" s="18" t="n">
        <f aca="false">SUMPRODUCT(MIN($B$22:$M$22+B436:M436+N436:Y436))</f>
        <v>183.542184230765</v>
      </c>
      <c r="AM436" s="18" t="n">
        <f aca="false">SUMPRODUCT(MIN($B$22:$M$22+B436:M436))</f>
        <v>433.608601866252</v>
      </c>
      <c r="AN436" s="18" t="n">
        <f aca="false">SUMPRODUCT(MIN($B$22:$M$22+N436:Y436))</f>
        <v>233.787635762432</v>
      </c>
      <c r="AO436" s="18" t="n">
        <f aca="false">SUMPRODUCT(MIN($B$22:$M$22+B436:M436+Z436:AK436))</f>
        <v>283.542184230765</v>
      </c>
      <c r="AP436" s="18" t="n">
        <f aca="false">SUMPRODUCT(MIN($B$23:$M$23+B436:M436+N436:Y436))</f>
        <v>228.668065313385</v>
      </c>
      <c r="AQ436" s="18" t="n">
        <f aca="false">SUMPRODUCT(MIN($B$23:$M$23+B436:M436+Z436:AK436))</f>
        <v>328.668065313385</v>
      </c>
      <c r="AR436" s="13" t="n">
        <f aca="false">IF(Y436&lt;0,1,0)</f>
        <v>1</v>
      </c>
    </row>
    <row r="437" customFormat="false" ht="15" hidden="false" customHeight="false" outlineLevel="0" collapsed="false">
      <c r="A437" s="13" t="n">
        <v>412</v>
      </c>
      <c r="B437" s="18" t="n">
        <f aca="false">Shock_sd*Draws!B416</f>
        <v>40.1551724633427</v>
      </c>
      <c r="C437" s="18" t="n">
        <f aca="false">Persist_a*B437+Shock_sd*Draws!C416</f>
        <v>67.1541084623019</v>
      </c>
      <c r="D437" s="18" t="n">
        <f aca="false">Persist_a*C437+Shock_sd*Draws!D416</f>
        <v>65.0268156141233</v>
      </c>
      <c r="E437" s="18" t="n">
        <f aca="false">Persist_a*D437+Shock_sd*Draws!E416</f>
        <v>48.4419084841811</v>
      </c>
      <c r="F437" s="18" t="n">
        <f aca="false">Persist_a*E437+Shock_sd*Draws!F416</f>
        <v>38.9244215745658</v>
      </c>
      <c r="G437" s="18" t="n">
        <f aca="false">Persist_a*F437+Shock_sd*Draws!G416</f>
        <v>15.9605986940341</v>
      </c>
      <c r="H437" s="18" t="n">
        <f aca="false">Persist_a*G437+Shock_sd*Draws!H416</f>
        <v>35.9242560361678</v>
      </c>
      <c r="I437" s="18" t="n">
        <f aca="false">Persist_a*H437+Shock_sd*Draws!I416</f>
        <v>31.3408914388119</v>
      </c>
      <c r="J437" s="18" t="n">
        <f aca="false">Persist_a*I437+Shock_sd*Draws!J416</f>
        <v>-56.6546391497356</v>
      </c>
      <c r="K437" s="18" t="n">
        <f aca="false">Persist_a*J437+Shock_sd*Draws!K416</f>
        <v>-49.191771798388</v>
      </c>
      <c r="L437" s="18" t="n">
        <f aca="false">Persist_a*K437+Shock_sd*Draws!L416</f>
        <v>52.6543354708122</v>
      </c>
      <c r="M437" s="18" t="n">
        <f aca="false">Persist_a*L437+Shock_sd*Draws!M416</f>
        <v>26.6312347816507</v>
      </c>
      <c r="N437" s="18" t="n">
        <f aca="false">0-(Draws!N416+Draws!Z416)</f>
        <v>0</v>
      </c>
      <c r="O437" s="18" t="n">
        <f aca="false">N437-(Draws!O416+Draws!AA416)</f>
        <v>0</v>
      </c>
      <c r="P437" s="18" t="n">
        <f aca="false">O437-(Draws!P416+Draws!AB416)</f>
        <v>0</v>
      </c>
      <c r="Q437" s="18" t="n">
        <f aca="false">P437-(Draws!Q416+Draws!AC416)</f>
        <v>0</v>
      </c>
      <c r="R437" s="18" t="n">
        <f aca="false">Q437-(Draws!R416+Draws!AD416)</f>
        <v>0</v>
      </c>
      <c r="S437" s="18" t="n">
        <f aca="false">R437-(Draws!S416+Draws!AE416)</f>
        <v>0</v>
      </c>
      <c r="T437" s="18" t="n">
        <f aca="false">S437-(Draws!T416+Draws!AF416)</f>
        <v>0</v>
      </c>
      <c r="U437" s="18" t="n">
        <f aca="false">T437-(Draws!U416+Draws!AG416)</f>
        <v>0</v>
      </c>
      <c r="V437" s="18" t="n">
        <f aca="false">U437-(Draws!V416+Draws!AH416)</f>
        <v>0</v>
      </c>
      <c r="W437" s="18" t="n">
        <f aca="false">V437-(Draws!W416+Draws!AI416)</f>
        <v>0</v>
      </c>
      <c r="X437" s="18" t="n">
        <f aca="false">W437-(Draws!X416+Draws!AJ416)</f>
        <v>0</v>
      </c>
      <c r="Y437" s="18" t="n">
        <f aca="false">X437-(Draws!Y416+Draws!AK416)</f>
        <v>0</v>
      </c>
      <c r="Z437" s="18" t="n">
        <f aca="false">0-(MAX(Draws!N416-Line_cap,0)+MAX(Draws!Z416-Line_cap,0))</f>
        <v>0</v>
      </c>
      <c r="AA437" s="18" t="n">
        <f aca="false">Z437-(MAX(Draws!O416-Line_cap,0)+MAX(Draws!AA416-Line_cap,0))</f>
        <v>0</v>
      </c>
      <c r="AB437" s="18" t="n">
        <f aca="false">AA437-(MAX(Draws!P416-Line_cap,0)+MAX(Draws!AB416-Line_cap,0))</f>
        <v>0</v>
      </c>
      <c r="AC437" s="18" t="n">
        <f aca="false">AB437-(MAX(Draws!Q416-Line_cap,0)+MAX(Draws!AC416-Line_cap,0))</f>
        <v>0</v>
      </c>
      <c r="AD437" s="18" t="n">
        <f aca="false">AC437-(MAX(Draws!R416-Line_cap,0)+MAX(Draws!AD416-Line_cap,0))</f>
        <v>0</v>
      </c>
      <c r="AE437" s="18" t="n">
        <f aca="false">AD437-(MAX(Draws!S416-Line_cap,0)+MAX(Draws!AE416-Line_cap,0))</f>
        <v>0</v>
      </c>
      <c r="AF437" s="18" t="n">
        <f aca="false">AE437-(MAX(Draws!T416-Line_cap,0)+MAX(Draws!AF416-Line_cap,0))</f>
        <v>0</v>
      </c>
      <c r="AG437" s="18" t="n">
        <f aca="false">AF437-(MAX(Draws!U416-Line_cap,0)+MAX(Draws!AG416-Line_cap,0))</f>
        <v>0</v>
      </c>
      <c r="AH437" s="18" t="n">
        <f aca="false">AG437-(MAX(Draws!V416-Line_cap,0)+MAX(Draws!AH416-Line_cap,0))</f>
        <v>0</v>
      </c>
      <c r="AI437" s="18" t="n">
        <f aca="false">AH437-(MAX(Draws!W416-Line_cap,0)+MAX(Draws!AI416-Line_cap,0))</f>
        <v>0</v>
      </c>
      <c r="AJ437" s="18" t="n">
        <f aca="false">AI437-(MAX(Draws!X416-Line_cap,0)+MAX(Draws!AJ416-Line_cap,0))</f>
        <v>0</v>
      </c>
      <c r="AK437" s="18" t="n">
        <f aca="false">AJ437-(MAX(Draws!Y416-Line_cap,0)+MAX(Draws!AK416-Line_cap,0))</f>
        <v>0</v>
      </c>
      <c r="AL437" s="18" t="n">
        <f aca="false">SUMPRODUCT(MIN($B$22:$M$22+B437:M437+N437:Y437))</f>
        <v>431.543142267661</v>
      </c>
      <c r="AM437" s="18" t="n">
        <f aca="false">SUMPRODUCT(MIN($B$22:$M$22+B437:M437))</f>
        <v>431.543142267661</v>
      </c>
      <c r="AN437" s="18" t="n">
        <f aca="false">SUMPRODUCT(MIN($B$22:$M$22+N437:Y437))</f>
        <v>481.950382357786</v>
      </c>
      <c r="AO437" s="18" t="n">
        <f aca="false">SUMPRODUCT(MIN($B$22:$M$22+B437:M437+Z437:AK437))</f>
        <v>431.543142267661</v>
      </c>
      <c r="AP437" s="18" t="n">
        <f aca="false">SUMPRODUCT(MIN($B$23:$M$23+B437:M437+N437:Y437))</f>
        <v>480.786469431881</v>
      </c>
      <c r="AQ437" s="18" t="n">
        <f aca="false">SUMPRODUCT(MIN($B$23:$M$23+B437:M437+Z437:AK437))</f>
        <v>480.786469431881</v>
      </c>
      <c r="AR437" s="13" t="n">
        <f aca="false">IF(Y437&lt;0,1,0)</f>
        <v>0</v>
      </c>
    </row>
    <row r="438" customFormat="false" ht="15" hidden="false" customHeight="false" outlineLevel="0" collapsed="false">
      <c r="A438" s="13" t="n">
        <v>413</v>
      </c>
      <c r="B438" s="18" t="n">
        <f aca="false">Shock_sd*Draws!B417</f>
        <v>31.2003101092299</v>
      </c>
      <c r="C438" s="18" t="n">
        <f aca="false">Persist_a*B438+Shock_sd*Draws!C417</f>
        <v>176.999729424024</v>
      </c>
      <c r="D438" s="18" t="n">
        <f aca="false">Persist_a*C438+Shock_sd*Draws!D417</f>
        <v>105.377906889524</v>
      </c>
      <c r="E438" s="18" t="n">
        <f aca="false">Persist_a*D438+Shock_sd*Draws!E417</f>
        <v>22.137893881847</v>
      </c>
      <c r="F438" s="18" t="n">
        <f aca="false">Persist_a*E438+Shock_sd*Draws!F417</f>
        <v>39.8750809635087</v>
      </c>
      <c r="G438" s="18" t="n">
        <f aca="false">Persist_a*F438+Shock_sd*Draws!G417</f>
        <v>31.3894737805991</v>
      </c>
      <c r="H438" s="18" t="n">
        <f aca="false">Persist_a*G438+Shock_sd*Draws!H417</f>
        <v>32.5911237573234</v>
      </c>
      <c r="I438" s="18" t="n">
        <f aca="false">Persist_a*H438+Shock_sd*Draws!I417</f>
        <v>-11.3419846244004</v>
      </c>
      <c r="J438" s="18" t="n">
        <f aca="false">Persist_a*I438+Shock_sd*Draws!J417</f>
        <v>-27.4795189218948</v>
      </c>
      <c r="K438" s="18" t="n">
        <f aca="false">Persist_a*J438+Shock_sd*Draws!K417</f>
        <v>9.45347951589481</v>
      </c>
      <c r="L438" s="18" t="n">
        <f aca="false">Persist_a*K438+Shock_sd*Draws!L417</f>
        <v>7.7182881042604</v>
      </c>
      <c r="M438" s="18" t="n">
        <f aca="false">Persist_a*L438+Shock_sd*Draws!M417</f>
        <v>36.3925000436641</v>
      </c>
      <c r="N438" s="18" t="n">
        <f aca="false">0-(Draws!N417+Draws!Z417)</f>
        <v>0</v>
      </c>
      <c r="O438" s="18" t="n">
        <f aca="false">N438-(Draws!O417+Draws!AA417)</f>
        <v>0</v>
      </c>
      <c r="P438" s="18" t="n">
        <f aca="false">O438-(Draws!P417+Draws!AB417)</f>
        <v>0</v>
      </c>
      <c r="Q438" s="18" t="n">
        <f aca="false">P438-(Draws!Q417+Draws!AC417)</f>
        <v>0</v>
      </c>
      <c r="R438" s="18" t="n">
        <f aca="false">Q438-(Draws!R417+Draws!AD417)</f>
        <v>0</v>
      </c>
      <c r="S438" s="18" t="n">
        <f aca="false">R438-(Draws!S417+Draws!AE417)</f>
        <v>0</v>
      </c>
      <c r="T438" s="18" t="n">
        <f aca="false">S438-(Draws!T417+Draws!AF417)</f>
        <v>0</v>
      </c>
      <c r="U438" s="18" t="n">
        <f aca="false">T438-(Draws!U417+Draws!AG417)</f>
        <v>0</v>
      </c>
      <c r="V438" s="18" t="n">
        <f aca="false">U438-(Draws!V417+Draws!AH417)</f>
        <v>0</v>
      </c>
      <c r="W438" s="18" t="n">
        <f aca="false">V438-(Draws!W417+Draws!AI417)</f>
        <v>0</v>
      </c>
      <c r="X438" s="18" t="n">
        <f aca="false">W438-(Draws!X417+Draws!AJ417)</f>
        <v>0</v>
      </c>
      <c r="Y438" s="18" t="n">
        <f aca="false">X438-(Draws!Y417+Draws!AK417)</f>
        <v>0</v>
      </c>
      <c r="Z438" s="18" t="n">
        <f aca="false">0-(MAX(Draws!N417-Line_cap,0)+MAX(Draws!Z417-Line_cap,0))</f>
        <v>0</v>
      </c>
      <c r="AA438" s="18" t="n">
        <f aca="false">Z438-(MAX(Draws!O417-Line_cap,0)+MAX(Draws!AA417-Line_cap,0))</f>
        <v>0</v>
      </c>
      <c r="AB438" s="18" t="n">
        <f aca="false">AA438-(MAX(Draws!P417-Line_cap,0)+MAX(Draws!AB417-Line_cap,0))</f>
        <v>0</v>
      </c>
      <c r="AC438" s="18" t="n">
        <f aca="false">AB438-(MAX(Draws!Q417-Line_cap,0)+MAX(Draws!AC417-Line_cap,0))</f>
        <v>0</v>
      </c>
      <c r="AD438" s="18" t="n">
        <f aca="false">AC438-(MAX(Draws!R417-Line_cap,0)+MAX(Draws!AD417-Line_cap,0))</f>
        <v>0</v>
      </c>
      <c r="AE438" s="18" t="n">
        <f aca="false">AD438-(MAX(Draws!S417-Line_cap,0)+MAX(Draws!AE417-Line_cap,0))</f>
        <v>0</v>
      </c>
      <c r="AF438" s="18" t="n">
        <f aca="false">AE438-(MAX(Draws!T417-Line_cap,0)+MAX(Draws!AF417-Line_cap,0))</f>
        <v>0</v>
      </c>
      <c r="AG438" s="18" t="n">
        <f aca="false">AF438-(MAX(Draws!U417-Line_cap,0)+MAX(Draws!AG417-Line_cap,0))</f>
        <v>0</v>
      </c>
      <c r="AH438" s="18" t="n">
        <f aca="false">AG438-(MAX(Draws!V417-Line_cap,0)+MAX(Draws!AH417-Line_cap,0))</f>
        <v>0</v>
      </c>
      <c r="AI438" s="18" t="n">
        <f aca="false">AH438-(MAX(Draws!W417-Line_cap,0)+MAX(Draws!AI417-Line_cap,0))</f>
        <v>0</v>
      </c>
      <c r="AJ438" s="18" t="n">
        <f aca="false">AI438-(MAX(Draws!X417-Line_cap,0)+MAX(Draws!AJ417-Line_cap,0))</f>
        <v>0</v>
      </c>
      <c r="AK438" s="18" t="n">
        <f aca="false">AJ438-(MAX(Draws!Y417-Line_cap,0)+MAX(Draws!AK417-Line_cap,0))</f>
        <v>0</v>
      </c>
      <c r="AL438" s="18" t="n">
        <f aca="false">SUMPRODUCT(MIN($B$22:$M$22+B438:M438+N438:Y438))</f>
        <v>460.718262495502</v>
      </c>
      <c r="AM438" s="18" t="n">
        <f aca="false">SUMPRODUCT(MIN($B$22:$M$22+B438:M438))</f>
        <v>460.718262495502</v>
      </c>
      <c r="AN438" s="18" t="n">
        <f aca="false">SUMPRODUCT(MIN($B$22:$M$22+N438:Y438))</f>
        <v>481.950382357786</v>
      </c>
      <c r="AO438" s="18" t="n">
        <f aca="false">SUMPRODUCT(MIN($B$22:$M$22+B438:M438+Z438:AK438))</f>
        <v>460.718262495502</v>
      </c>
      <c r="AP438" s="18" t="n">
        <f aca="false">SUMPRODUCT(MIN($B$23:$M$23+B438:M438+N438:Y438))</f>
        <v>509.961589659722</v>
      </c>
      <c r="AQ438" s="18" t="n">
        <f aca="false">SUMPRODUCT(MIN($B$23:$M$23+B438:M438+Z438:AK438))</f>
        <v>509.961589659722</v>
      </c>
      <c r="AR438" s="13" t="n">
        <f aca="false">IF(Y438&lt;0,1,0)</f>
        <v>0</v>
      </c>
    </row>
    <row r="439" customFormat="false" ht="15" hidden="false" customHeight="false" outlineLevel="0" collapsed="false">
      <c r="A439" s="13" t="n">
        <v>414</v>
      </c>
      <c r="B439" s="18" t="n">
        <f aca="false">Shock_sd*Draws!B418</f>
        <v>-121.074138192035</v>
      </c>
      <c r="C439" s="18" t="n">
        <f aca="false">Persist_a*B439+Shock_sd*Draws!C418</f>
        <v>-28.5012048689498</v>
      </c>
      <c r="D439" s="18" t="n">
        <f aca="false">Persist_a*C439+Shock_sd*Draws!D418</f>
        <v>78.98627991347</v>
      </c>
      <c r="E439" s="18" t="n">
        <f aca="false">Persist_a*D439+Shock_sd*Draws!E418</f>
        <v>-40.6520182278429</v>
      </c>
      <c r="F439" s="18" t="n">
        <f aca="false">Persist_a*E439+Shock_sd*Draws!F418</f>
        <v>-112.79674844879</v>
      </c>
      <c r="G439" s="18" t="n">
        <f aca="false">Persist_a*F439+Shock_sd*Draws!G418</f>
        <v>-55.2344749991049</v>
      </c>
      <c r="H439" s="18" t="n">
        <f aca="false">Persist_a*G439+Shock_sd*Draws!H418</f>
        <v>-37.113291245212</v>
      </c>
      <c r="I439" s="18" t="n">
        <f aca="false">Persist_a*H439+Shock_sd*Draws!I418</f>
        <v>-30.6802730539003</v>
      </c>
      <c r="J439" s="18" t="n">
        <f aca="false">Persist_a*I439+Shock_sd*Draws!J418</f>
        <v>-63.6754044020725</v>
      </c>
      <c r="K439" s="18" t="n">
        <f aca="false">Persist_a*J439+Shock_sd*Draws!K418</f>
        <v>-89.8059935737653</v>
      </c>
      <c r="L439" s="18" t="n">
        <f aca="false">Persist_a*K439+Shock_sd*Draws!L418</f>
        <v>-102.630304703583</v>
      </c>
      <c r="M439" s="18" t="n">
        <f aca="false">Persist_a*L439+Shock_sd*Draws!M418</f>
        <v>-86.4297540994158</v>
      </c>
      <c r="N439" s="18" t="n">
        <f aca="false">0-(Draws!N418+Draws!Z418)</f>
        <v>0</v>
      </c>
      <c r="O439" s="18" t="n">
        <f aca="false">N439-(Draws!O418+Draws!AA418)</f>
        <v>0</v>
      </c>
      <c r="P439" s="18" t="n">
        <f aca="false">O439-(Draws!P418+Draws!AB418)</f>
        <v>0</v>
      </c>
      <c r="Q439" s="18" t="n">
        <f aca="false">P439-(Draws!Q418+Draws!AC418)</f>
        <v>0</v>
      </c>
      <c r="R439" s="18" t="n">
        <f aca="false">Q439-(Draws!R418+Draws!AD418)</f>
        <v>0</v>
      </c>
      <c r="S439" s="18" t="n">
        <f aca="false">R439-(Draws!S418+Draws!AE418)</f>
        <v>0</v>
      </c>
      <c r="T439" s="18" t="n">
        <f aca="false">S439-(Draws!T418+Draws!AF418)</f>
        <v>0</v>
      </c>
      <c r="U439" s="18" t="n">
        <f aca="false">T439-(Draws!U418+Draws!AG418)</f>
        <v>0</v>
      </c>
      <c r="V439" s="18" t="n">
        <f aca="false">U439-(Draws!V418+Draws!AH418)</f>
        <v>0</v>
      </c>
      <c r="W439" s="18" t="n">
        <f aca="false">V439-(Draws!W418+Draws!AI418)</f>
        <v>0</v>
      </c>
      <c r="X439" s="18" t="n">
        <f aca="false">W439-(Draws!X418+Draws!AJ418)</f>
        <v>0</v>
      </c>
      <c r="Y439" s="18" t="n">
        <f aca="false">X439-(Draws!Y418+Draws!AK418)</f>
        <v>0</v>
      </c>
      <c r="Z439" s="18" t="n">
        <f aca="false">0-(MAX(Draws!N418-Line_cap,0)+MAX(Draws!Z418-Line_cap,0))</f>
        <v>0</v>
      </c>
      <c r="AA439" s="18" t="n">
        <f aca="false">Z439-(MAX(Draws!O418-Line_cap,0)+MAX(Draws!AA418-Line_cap,0))</f>
        <v>0</v>
      </c>
      <c r="AB439" s="18" t="n">
        <f aca="false">AA439-(MAX(Draws!P418-Line_cap,0)+MAX(Draws!AB418-Line_cap,0))</f>
        <v>0</v>
      </c>
      <c r="AC439" s="18" t="n">
        <f aca="false">AB439-(MAX(Draws!Q418-Line_cap,0)+MAX(Draws!AC418-Line_cap,0))</f>
        <v>0</v>
      </c>
      <c r="AD439" s="18" t="n">
        <f aca="false">AC439-(MAX(Draws!R418-Line_cap,0)+MAX(Draws!AD418-Line_cap,0))</f>
        <v>0</v>
      </c>
      <c r="AE439" s="18" t="n">
        <f aca="false">AD439-(MAX(Draws!S418-Line_cap,0)+MAX(Draws!AE418-Line_cap,0))</f>
        <v>0</v>
      </c>
      <c r="AF439" s="18" t="n">
        <f aca="false">AE439-(MAX(Draws!T418-Line_cap,0)+MAX(Draws!AF418-Line_cap,0))</f>
        <v>0</v>
      </c>
      <c r="AG439" s="18" t="n">
        <f aca="false">AF439-(MAX(Draws!U418-Line_cap,0)+MAX(Draws!AG418-Line_cap,0))</f>
        <v>0</v>
      </c>
      <c r="AH439" s="18" t="n">
        <f aca="false">AG439-(MAX(Draws!V418-Line_cap,0)+MAX(Draws!AH418-Line_cap,0))</f>
        <v>0</v>
      </c>
      <c r="AI439" s="18" t="n">
        <f aca="false">AH439-(MAX(Draws!W418-Line_cap,0)+MAX(Draws!AI418-Line_cap,0))</f>
        <v>0</v>
      </c>
      <c r="AJ439" s="18" t="n">
        <f aca="false">AI439-(MAX(Draws!X418-Line_cap,0)+MAX(Draws!AJ418-Line_cap,0))</f>
        <v>0</v>
      </c>
      <c r="AK439" s="18" t="n">
        <f aca="false">AJ439-(MAX(Draws!Y418-Line_cap,0)+MAX(Draws!AK418-Line_cap,0))</f>
        <v>0</v>
      </c>
      <c r="AL439" s="18" t="n">
        <f aca="false">SUMPRODUCT(MIN($B$22:$M$22+B439:M439+N439:Y439))</f>
        <v>375.700432698901</v>
      </c>
      <c r="AM439" s="18" t="n">
        <f aca="false">SUMPRODUCT(MIN($B$22:$M$22+B439:M439))</f>
        <v>375.700432698901</v>
      </c>
      <c r="AN439" s="18" t="n">
        <f aca="false">SUMPRODUCT(MIN($B$22:$M$22+N439:Y439))</f>
        <v>481.950382357786</v>
      </c>
      <c r="AO439" s="18" t="n">
        <f aca="false">SUMPRODUCT(MIN($B$22:$M$22+B439:M439+Z439:AK439))</f>
        <v>375.700432698901</v>
      </c>
      <c r="AP439" s="18" t="n">
        <f aca="false">SUMPRODUCT(MIN($B$23:$M$23+B439:M439+N439:Y439))</f>
        <v>420.805166552065</v>
      </c>
      <c r="AQ439" s="18" t="n">
        <f aca="false">SUMPRODUCT(MIN($B$23:$M$23+B439:M439+Z439:AK439))</f>
        <v>420.805166552065</v>
      </c>
      <c r="AR439" s="13" t="n">
        <f aca="false">IF(Y439&lt;0,1,0)</f>
        <v>0</v>
      </c>
    </row>
    <row r="440" customFormat="false" ht="15" hidden="false" customHeight="false" outlineLevel="0" collapsed="false">
      <c r="A440" s="13" t="n">
        <v>415</v>
      </c>
      <c r="B440" s="18" t="n">
        <f aca="false">Shock_sd*Draws!B419</f>
        <v>-94.6554466767977</v>
      </c>
      <c r="C440" s="18" t="n">
        <f aca="false">Persist_a*B440+Shock_sd*Draws!C419</f>
        <v>-57.4088597729081</v>
      </c>
      <c r="D440" s="18" t="n">
        <f aca="false">Persist_a*C440+Shock_sd*Draws!D419</f>
        <v>43.077616819992</v>
      </c>
      <c r="E440" s="18" t="n">
        <f aca="false">Persist_a*D440+Shock_sd*Draws!E419</f>
        <v>-7.10620086074663</v>
      </c>
      <c r="F440" s="18" t="n">
        <f aca="false">Persist_a*E440+Shock_sd*Draws!F419</f>
        <v>-95.3976114680985</v>
      </c>
      <c r="G440" s="18" t="n">
        <f aca="false">Persist_a*F440+Shock_sd*Draws!G419</f>
        <v>-124.181273827148</v>
      </c>
      <c r="H440" s="18" t="n">
        <f aca="false">Persist_a*G440+Shock_sd*Draws!H419</f>
        <v>9.66879167179238</v>
      </c>
      <c r="I440" s="18" t="n">
        <f aca="false">Persist_a*H440+Shock_sd*Draws!I419</f>
        <v>-103.893079968119</v>
      </c>
      <c r="J440" s="18" t="n">
        <f aca="false">Persist_a*I440+Shock_sd*Draws!J419</f>
        <v>-3.20806544542374</v>
      </c>
      <c r="K440" s="18" t="n">
        <f aca="false">Persist_a*J440+Shock_sd*Draws!K419</f>
        <v>46.0314909304545</v>
      </c>
      <c r="L440" s="18" t="n">
        <f aca="false">Persist_a*K440+Shock_sd*Draws!L419</f>
        <v>31.1059287136379</v>
      </c>
      <c r="M440" s="18" t="n">
        <f aca="false">Persist_a*L440+Shock_sd*Draws!M419</f>
        <v>-15.2762672944247</v>
      </c>
      <c r="N440" s="18" t="n">
        <f aca="false">0-(Draws!N419+Draws!Z419)</f>
        <v>0</v>
      </c>
      <c r="O440" s="18" t="n">
        <f aca="false">N440-(Draws!O419+Draws!AA419)</f>
        <v>0</v>
      </c>
      <c r="P440" s="18" t="n">
        <f aca="false">O440-(Draws!P419+Draws!AB419)</f>
        <v>0</v>
      </c>
      <c r="Q440" s="18" t="n">
        <f aca="false">P440-(Draws!Q419+Draws!AC419)</f>
        <v>0</v>
      </c>
      <c r="R440" s="18" t="n">
        <f aca="false">Q440-(Draws!R419+Draws!AD419)</f>
        <v>0</v>
      </c>
      <c r="S440" s="18" t="n">
        <f aca="false">R440-(Draws!S419+Draws!AE419)</f>
        <v>0</v>
      </c>
      <c r="T440" s="18" t="n">
        <f aca="false">S440-(Draws!T419+Draws!AF419)</f>
        <v>0</v>
      </c>
      <c r="U440" s="18" t="n">
        <f aca="false">T440-(Draws!U419+Draws!AG419)</f>
        <v>0</v>
      </c>
      <c r="V440" s="18" t="n">
        <f aca="false">U440-(Draws!V419+Draws!AH419)</f>
        <v>0</v>
      </c>
      <c r="W440" s="18" t="n">
        <f aca="false">V440-(Draws!W419+Draws!AI419)</f>
        <v>0</v>
      </c>
      <c r="X440" s="18" t="n">
        <f aca="false">W440-(Draws!X419+Draws!AJ419)</f>
        <v>0</v>
      </c>
      <c r="Y440" s="18" t="n">
        <f aca="false">X440-(Draws!Y419+Draws!AK419)</f>
        <v>0</v>
      </c>
      <c r="Z440" s="18" t="n">
        <f aca="false">0-(MAX(Draws!N419-Line_cap,0)+MAX(Draws!Z419-Line_cap,0))</f>
        <v>0</v>
      </c>
      <c r="AA440" s="18" t="n">
        <f aca="false">Z440-(MAX(Draws!O419-Line_cap,0)+MAX(Draws!AA419-Line_cap,0))</f>
        <v>0</v>
      </c>
      <c r="AB440" s="18" t="n">
        <f aca="false">AA440-(MAX(Draws!P419-Line_cap,0)+MAX(Draws!AB419-Line_cap,0))</f>
        <v>0</v>
      </c>
      <c r="AC440" s="18" t="n">
        <f aca="false">AB440-(MAX(Draws!Q419-Line_cap,0)+MAX(Draws!AC419-Line_cap,0))</f>
        <v>0</v>
      </c>
      <c r="AD440" s="18" t="n">
        <f aca="false">AC440-(MAX(Draws!R419-Line_cap,0)+MAX(Draws!AD419-Line_cap,0))</f>
        <v>0</v>
      </c>
      <c r="AE440" s="18" t="n">
        <f aca="false">AD440-(MAX(Draws!S419-Line_cap,0)+MAX(Draws!AE419-Line_cap,0))</f>
        <v>0</v>
      </c>
      <c r="AF440" s="18" t="n">
        <f aca="false">AE440-(MAX(Draws!T419-Line_cap,0)+MAX(Draws!AF419-Line_cap,0))</f>
        <v>0</v>
      </c>
      <c r="AG440" s="18" t="n">
        <f aca="false">AF440-(MAX(Draws!U419-Line_cap,0)+MAX(Draws!AG419-Line_cap,0))</f>
        <v>0</v>
      </c>
      <c r="AH440" s="18" t="n">
        <f aca="false">AG440-(MAX(Draws!V419-Line_cap,0)+MAX(Draws!AH419-Line_cap,0))</f>
        <v>0</v>
      </c>
      <c r="AI440" s="18" t="n">
        <f aca="false">AH440-(MAX(Draws!W419-Line_cap,0)+MAX(Draws!AI419-Line_cap,0))</f>
        <v>0</v>
      </c>
      <c r="AJ440" s="18" t="n">
        <f aca="false">AI440-(MAX(Draws!X419-Line_cap,0)+MAX(Draws!AJ419-Line_cap,0))</f>
        <v>0</v>
      </c>
      <c r="AK440" s="18" t="n">
        <f aca="false">AJ440-(MAX(Draws!Y419-Line_cap,0)+MAX(Draws!AK419-Line_cap,0))</f>
        <v>0</v>
      </c>
      <c r="AL440" s="18" t="n">
        <f aca="false">SUMPRODUCT(MIN($B$22:$M$22+B440:M440+N440:Y440))</f>
        <v>359.026897811217</v>
      </c>
      <c r="AM440" s="18" t="n">
        <f aca="false">SUMPRODUCT(MIN($B$22:$M$22+B440:M440))</f>
        <v>359.026897811217</v>
      </c>
      <c r="AN440" s="18" t="n">
        <f aca="false">SUMPRODUCT(MIN($B$22:$M$22+N440:Y440))</f>
        <v>481.950382357786</v>
      </c>
      <c r="AO440" s="18" t="n">
        <f aca="false">SUMPRODUCT(MIN($B$22:$M$22+B440:M440+Z440:AK440))</f>
        <v>359.026897811217</v>
      </c>
      <c r="AP440" s="18" t="n">
        <f aca="false">SUMPRODUCT(MIN($B$23:$M$23+B440:M440+N440:Y440))</f>
        <v>406.792643312001</v>
      </c>
      <c r="AQ440" s="18" t="n">
        <f aca="false">SUMPRODUCT(MIN($B$23:$M$23+B440:M440+Z440:AK440))</f>
        <v>406.792643312001</v>
      </c>
      <c r="AR440" s="13" t="n">
        <f aca="false">IF(Y440&lt;0,1,0)</f>
        <v>0</v>
      </c>
    </row>
    <row r="441" customFormat="false" ht="15" hidden="false" customHeight="false" outlineLevel="0" collapsed="false">
      <c r="A441" s="13" t="n">
        <v>416</v>
      </c>
      <c r="B441" s="18" t="n">
        <f aca="false">Shock_sd*Draws!B420</f>
        <v>79.2227662463049</v>
      </c>
      <c r="C441" s="18" t="n">
        <f aca="false">Persist_a*B441+Shock_sd*Draws!C420</f>
        <v>39.576017864503</v>
      </c>
      <c r="D441" s="18" t="n">
        <f aca="false">Persist_a*C441+Shock_sd*Draws!D420</f>
        <v>46.2415117978863</v>
      </c>
      <c r="E441" s="18" t="n">
        <f aca="false">Persist_a*D441+Shock_sd*Draws!E420</f>
        <v>-11.5946424439373</v>
      </c>
      <c r="F441" s="18" t="n">
        <f aca="false">Persist_a*E441+Shock_sd*Draws!F420</f>
        <v>-70.7512909402436</v>
      </c>
      <c r="G441" s="18" t="n">
        <f aca="false">Persist_a*F441+Shock_sd*Draws!G420</f>
        <v>-21.4672499682243</v>
      </c>
      <c r="H441" s="18" t="n">
        <f aca="false">Persist_a*G441+Shock_sd*Draws!H420</f>
        <v>71.836787386267</v>
      </c>
      <c r="I441" s="18" t="n">
        <f aca="false">Persist_a*H441+Shock_sd*Draws!I420</f>
        <v>-2.28698066608792</v>
      </c>
      <c r="J441" s="18" t="n">
        <f aca="false">Persist_a*I441+Shock_sd*Draws!J420</f>
        <v>-33.0888386115833</v>
      </c>
      <c r="K441" s="18" t="n">
        <f aca="false">Persist_a*J441+Shock_sd*Draws!K420</f>
        <v>11.7225572438485</v>
      </c>
      <c r="L441" s="18" t="n">
        <f aca="false">Persist_a*K441+Shock_sd*Draws!L420</f>
        <v>109.825075066975</v>
      </c>
      <c r="M441" s="18" t="n">
        <f aca="false">Persist_a*L441+Shock_sd*Draws!M420</f>
        <v>-26.8875305936324</v>
      </c>
      <c r="N441" s="18" t="n">
        <f aca="false">0-(Draws!N420+Draws!Z420)</f>
        <v>-113.356702420635</v>
      </c>
      <c r="O441" s="18" t="n">
        <f aca="false">N441-(Draws!O420+Draws!AA420)</f>
        <v>-113.356702420635</v>
      </c>
      <c r="P441" s="18" t="n">
        <f aca="false">O441-(Draws!P420+Draws!AB420)</f>
        <v>-113.356702420635</v>
      </c>
      <c r="Q441" s="18" t="n">
        <f aca="false">P441-(Draws!Q420+Draws!AC420)</f>
        <v>-113.356702420635</v>
      </c>
      <c r="R441" s="18" t="n">
        <f aca="false">Q441-(Draws!R420+Draws!AD420)</f>
        <v>-113.356702420635</v>
      </c>
      <c r="S441" s="18" t="n">
        <f aca="false">R441-(Draws!S420+Draws!AE420)</f>
        <v>-113.356702420635</v>
      </c>
      <c r="T441" s="18" t="n">
        <f aca="false">S441-(Draws!T420+Draws!AF420)</f>
        <v>-113.356702420635</v>
      </c>
      <c r="U441" s="18" t="n">
        <f aca="false">T441-(Draws!U420+Draws!AG420)</f>
        <v>-113.356702420635</v>
      </c>
      <c r="V441" s="18" t="n">
        <f aca="false">U441-(Draws!V420+Draws!AH420)</f>
        <v>-113.356702420635</v>
      </c>
      <c r="W441" s="18" t="n">
        <f aca="false">V441-(Draws!W420+Draws!AI420)</f>
        <v>-113.356702420635</v>
      </c>
      <c r="X441" s="18" t="n">
        <f aca="false">W441-(Draws!X420+Draws!AJ420)</f>
        <v>-113.356702420635</v>
      </c>
      <c r="Y441" s="18" t="n">
        <f aca="false">X441-(Draws!Y420+Draws!AK420)</f>
        <v>-113.356702420635</v>
      </c>
      <c r="Z441" s="18" t="n">
        <f aca="false">0-(MAX(Draws!N420-Line_cap,0)+MAX(Draws!Z420-Line_cap,0))</f>
        <v>-13.3567024206351</v>
      </c>
      <c r="AA441" s="18" t="n">
        <f aca="false">Z441-(MAX(Draws!O420-Line_cap,0)+MAX(Draws!AA420-Line_cap,0))</f>
        <v>-13.3567024206351</v>
      </c>
      <c r="AB441" s="18" t="n">
        <f aca="false">AA441-(MAX(Draws!P420-Line_cap,0)+MAX(Draws!AB420-Line_cap,0))</f>
        <v>-13.3567024206351</v>
      </c>
      <c r="AC441" s="18" t="n">
        <f aca="false">AB441-(MAX(Draws!Q420-Line_cap,0)+MAX(Draws!AC420-Line_cap,0))</f>
        <v>-13.3567024206351</v>
      </c>
      <c r="AD441" s="18" t="n">
        <f aca="false">AC441-(MAX(Draws!R420-Line_cap,0)+MAX(Draws!AD420-Line_cap,0))</f>
        <v>-13.3567024206351</v>
      </c>
      <c r="AE441" s="18" t="n">
        <f aca="false">AD441-(MAX(Draws!S420-Line_cap,0)+MAX(Draws!AE420-Line_cap,0))</f>
        <v>-13.3567024206351</v>
      </c>
      <c r="AF441" s="18" t="n">
        <f aca="false">AE441-(MAX(Draws!T420-Line_cap,0)+MAX(Draws!AF420-Line_cap,0))</f>
        <v>-13.3567024206351</v>
      </c>
      <c r="AG441" s="18" t="n">
        <f aca="false">AF441-(MAX(Draws!U420-Line_cap,0)+MAX(Draws!AG420-Line_cap,0))</f>
        <v>-13.3567024206351</v>
      </c>
      <c r="AH441" s="18" t="n">
        <f aca="false">AG441-(MAX(Draws!V420-Line_cap,0)+MAX(Draws!AH420-Line_cap,0))</f>
        <v>-13.3567024206351</v>
      </c>
      <c r="AI441" s="18" t="n">
        <f aca="false">AH441-(MAX(Draws!W420-Line_cap,0)+MAX(Draws!AI420-Line_cap,0))</f>
        <v>-13.3567024206351</v>
      </c>
      <c r="AJ441" s="18" t="n">
        <f aca="false">AI441-(MAX(Draws!X420-Line_cap,0)+MAX(Draws!AJ420-Line_cap,0))</f>
        <v>-13.3567024206351</v>
      </c>
      <c r="AK441" s="18" t="n">
        <f aca="false">AJ441-(MAX(Draws!Y420-Line_cap,0)+MAX(Draws!AK420-Line_cap,0))</f>
        <v>-13.3567024206351</v>
      </c>
      <c r="AL441" s="18" t="n">
        <f aca="false">SUMPRODUCT(MIN($B$22:$M$22+B441:M441+N441:Y441))</f>
        <v>304.389187786811</v>
      </c>
      <c r="AM441" s="18" t="n">
        <f aca="false">SUMPRODUCT(MIN($B$22:$M$22+B441:M441))</f>
        <v>417.745890207446</v>
      </c>
      <c r="AN441" s="18" t="n">
        <f aca="false">SUMPRODUCT(MIN($B$22:$M$22+N441:Y441))</f>
        <v>368.593679937151</v>
      </c>
      <c r="AO441" s="18" t="n">
        <f aca="false">SUMPRODUCT(MIN($B$22:$M$22+B441:M441+Z441:AK441))</f>
        <v>404.389187786811</v>
      </c>
      <c r="AP441" s="18" t="n">
        <f aca="false">SUMPRODUCT(MIN($B$23:$M$23+B441:M441+N441:Y441))</f>
        <v>349.493921639976</v>
      </c>
      <c r="AQ441" s="18" t="n">
        <f aca="false">SUMPRODUCT(MIN($B$23:$M$23+B441:M441+Z441:AK441))</f>
        <v>449.493921639976</v>
      </c>
      <c r="AR441" s="13" t="n">
        <f aca="false">IF(Y441&lt;0,1,0)</f>
        <v>1</v>
      </c>
    </row>
    <row r="442" customFormat="false" ht="15" hidden="false" customHeight="false" outlineLevel="0" collapsed="false">
      <c r="A442" s="13" t="n">
        <v>417</v>
      </c>
      <c r="B442" s="18" t="n">
        <f aca="false">Shock_sd*Draws!B421</f>
        <v>23.8221589356876</v>
      </c>
      <c r="C442" s="18" t="n">
        <f aca="false">Persist_a*B442+Shock_sd*Draws!C421</f>
        <v>-59.7401079413535</v>
      </c>
      <c r="D442" s="18" t="n">
        <f aca="false">Persist_a*C442+Shock_sd*Draws!D421</f>
        <v>-91.8571142564498</v>
      </c>
      <c r="E442" s="18" t="n">
        <f aca="false">Persist_a*D442+Shock_sd*Draws!E421</f>
        <v>13.535868951742</v>
      </c>
      <c r="F442" s="18" t="n">
        <f aca="false">Persist_a*E442+Shock_sd*Draws!F421</f>
        <v>-36.4593544342937</v>
      </c>
      <c r="G442" s="18" t="n">
        <f aca="false">Persist_a*F442+Shock_sd*Draws!G421</f>
        <v>-50.5480419249812</v>
      </c>
      <c r="H442" s="18" t="n">
        <f aca="false">Persist_a*G442+Shock_sd*Draws!H421</f>
        <v>-25.1797164599914</v>
      </c>
      <c r="I442" s="18" t="n">
        <f aca="false">Persist_a*H442+Shock_sd*Draws!I421</f>
        <v>60.7870456489911</v>
      </c>
      <c r="J442" s="18" t="n">
        <f aca="false">Persist_a*I442+Shock_sd*Draws!J421</f>
        <v>-45.4039640524958</v>
      </c>
      <c r="K442" s="18" t="n">
        <f aca="false">Persist_a*J442+Shock_sd*Draws!K421</f>
        <v>-6.35606254217881</v>
      </c>
      <c r="L442" s="18" t="n">
        <f aca="false">Persist_a*K442+Shock_sd*Draws!L421</f>
        <v>-16.6862830348194</v>
      </c>
      <c r="M442" s="18" t="n">
        <f aca="false">Persist_a*L442+Shock_sd*Draws!M421</f>
        <v>37.1944490669147</v>
      </c>
      <c r="N442" s="18" t="n">
        <f aca="false">0-(Draws!N421+Draws!Z421)</f>
        <v>0</v>
      </c>
      <c r="O442" s="18" t="n">
        <f aca="false">N442-(Draws!O421+Draws!AA421)</f>
        <v>0</v>
      </c>
      <c r="P442" s="18" t="n">
        <f aca="false">O442-(Draws!P421+Draws!AB421)</f>
        <v>0</v>
      </c>
      <c r="Q442" s="18" t="n">
        <f aca="false">P442-(Draws!Q421+Draws!AC421)</f>
        <v>0</v>
      </c>
      <c r="R442" s="18" t="n">
        <f aca="false">Q442-(Draws!R421+Draws!AD421)</f>
        <v>0</v>
      </c>
      <c r="S442" s="18" t="n">
        <f aca="false">R442-(Draws!S421+Draws!AE421)</f>
        <v>0</v>
      </c>
      <c r="T442" s="18" t="n">
        <f aca="false">S442-(Draws!T421+Draws!AF421)</f>
        <v>0</v>
      </c>
      <c r="U442" s="18" t="n">
        <f aca="false">T442-(Draws!U421+Draws!AG421)</f>
        <v>0</v>
      </c>
      <c r="V442" s="18" t="n">
        <f aca="false">U442-(Draws!V421+Draws!AH421)</f>
        <v>0</v>
      </c>
      <c r="W442" s="18" t="n">
        <f aca="false">V442-(Draws!W421+Draws!AI421)</f>
        <v>0</v>
      </c>
      <c r="X442" s="18" t="n">
        <f aca="false">W442-(Draws!X421+Draws!AJ421)</f>
        <v>0</v>
      </c>
      <c r="Y442" s="18" t="n">
        <f aca="false">X442-(Draws!Y421+Draws!AK421)</f>
        <v>0</v>
      </c>
      <c r="Z442" s="18" t="n">
        <f aca="false">0-(MAX(Draws!N421-Line_cap,0)+MAX(Draws!Z421-Line_cap,0))</f>
        <v>0</v>
      </c>
      <c r="AA442" s="18" t="n">
        <f aca="false">Z442-(MAX(Draws!O421-Line_cap,0)+MAX(Draws!AA421-Line_cap,0))</f>
        <v>0</v>
      </c>
      <c r="AB442" s="18" t="n">
        <f aca="false">AA442-(MAX(Draws!P421-Line_cap,0)+MAX(Draws!AB421-Line_cap,0))</f>
        <v>0</v>
      </c>
      <c r="AC442" s="18" t="n">
        <f aca="false">AB442-(MAX(Draws!Q421-Line_cap,0)+MAX(Draws!AC421-Line_cap,0))</f>
        <v>0</v>
      </c>
      <c r="AD442" s="18" t="n">
        <f aca="false">AC442-(MAX(Draws!R421-Line_cap,0)+MAX(Draws!AD421-Line_cap,0))</f>
        <v>0</v>
      </c>
      <c r="AE442" s="18" t="n">
        <f aca="false">AD442-(MAX(Draws!S421-Line_cap,0)+MAX(Draws!AE421-Line_cap,0))</f>
        <v>0</v>
      </c>
      <c r="AF442" s="18" t="n">
        <f aca="false">AE442-(MAX(Draws!T421-Line_cap,0)+MAX(Draws!AF421-Line_cap,0))</f>
        <v>0</v>
      </c>
      <c r="AG442" s="18" t="n">
        <f aca="false">AF442-(MAX(Draws!U421-Line_cap,0)+MAX(Draws!AG421-Line_cap,0))</f>
        <v>0</v>
      </c>
      <c r="AH442" s="18" t="n">
        <f aca="false">AG442-(MAX(Draws!V421-Line_cap,0)+MAX(Draws!AH421-Line_cap,0))</f>
        <v>0</v>
      </c>
      <c r="AI442" s="18" t="n">
        <f aca="false">AH442-(MAX(Draws!W421-Line_cap,0)+MAX(Draws!AI421-Line_cap,0))</f>
        <v>0</v>
      </c>
      <c r="AJ442" s="18" t="n">
        <f aca="false">AI442-(MAX(Draws!X421-Line_cap,0)+MAX(Draws!AJ421-Line_cap,0))</f>
        <v>0</v>
      </c>
      <c r="AK442" s="18" t="n">
        <f aca="false">AJ442-(MAX(Draws!Y421-Line_cap,0)+MAX(Draws!AK421-Line_cap,0))</f>
        <v>0</v>
      </c>
      <c r="AL442" s="18" t="n">
        <f aca="false">SUMPRODUCT(MIN($B$22:$M$22+B442:M442+N442:Y442))</f>
        <v>423.697072405691</v>
      </c>
      <c r="AM442" s="18" t="n">
        <f aca="false">SUMPRODUCT(MIN($B$22:$M$22+B442:M442))</f>
        <v>423.697072405691</v>
      </c>
      <c r="AN442" s="18" t="n">
        <f aca="false">SUMPRODUCT(MIN($B$22:$M$22+N442:Y442))</f>
        <v>481.950382357786</v>
      </c>
      <c r="AO442" s="18" t="n">
        <f aca="false">SUMPRODUCT(MIN($B$22:$M$22+B442:M442+Z442:AK442))</f>
        <v>423.697072405691</v>
      </c>
      <c r="AP442" s="18" t="n">
        <f aca="false">SUMPRODUCT(MIN($B$23:$M$23+B442:M442+N442:Y442))</f>
        <v>458.44644721393</v>
      </c>
      <c r="AQ442" s="18" t="n">
        <f aca="false">SUMPRODUCT(MIN($B$23:$M$23+B442:M442+Z442:AK442))</f>
        <v>458.44644721393</v>
      </c>
      <c r="AR442" s="13" t="n">
        <f aca="false">IF(Y442&lt;0,1,0)</f>
        <v>0</v>
      </c>
    </row>
    <row r="443" customFormat="false" ht="15" hidden="false" customHeight="false" outlineLevel="0" collapsed="false">
      <c r="A443" s="13" t="n">
        <v>418</v>
      </c>
      <c r="B443" s="18" t="n">
        <f aca="false">Shock_sd*Draws!B422</f>
        <v>51.0055814413223</v>
      </c>
      <c r="C443" s="18" t="n">
        <f aca="false">Persist_a*B443+Shock_sd*Draws!C422</f>
        <v>62.0423369107138</v>
      </c>
      <c r="D443" s="18" t="n">
        <f aca="false">Persist_a*C443+Shock_sd*Draws!D422</f>
        <v>4.69642076660226</v>
      </c>
      <c r="E443" s="18" t="n">
        <f aca="false">Persist_a*D443+Shock_sd*Draws!E422</f>
        <v>-62.9341797825597</v>
      </c>
      <c r="F443" s="18" t="n">
        <f aca="false">Persist_a*E443+Shock_sd*Draws!F422</f>
        <v>-159.09477781265</v>
      </c>
      <c r="G443" s="18" t="n">
        <f aca="false">Persist_a*F443+Shock_sd*Draws!G422</f>
        <v>-130.370552747119</v>
      </c>
      <c r="H443" s="18" t="n">
        <f aca="false">Persist_a*G443+Shock_sd*Draws!H422</f>
        <v>-19.6639383618334</v>
      </c>
      <c r="I443" s="18" t="n">
        <f aca="false">Persist_a*H443+Shock_sd*Draws!I422</f>
        <v>-69.8541006342953</v>
      </c>
      <c r="J443" s="18" t="n">
        <f aca="false">Persist_a*I443+Shock_sd*Draws!J422</f>
        <v>-25.65574250081</v>
      </c>
      <c r="K443" s="18" t="n">
        <f aca="false">Persist_a*J443+Shock_sd*Draws!K422</f>
        <v>-20.4266526937284</v>
      </c>
      <c r="L443" s="18" t="n">
        <f aca="false">Persist_a*K443+Shock_sd*Draws!L422</f>
        <v>30.0747030426343</v>
      </c>
      <c r="M443" s="18" t="n">
        <f aca="false">Persist_a*L443+Shock_sd*Draws!M422</f>
        <v>30.8949658442935</v>
      </c>
      <c r="N443" s="18" t="n">
        <f aca="false">0-(Draws!N422+Draws!Z422)</f>
        <v>0</v>
      </c>
      <c r="O443" s="18" t="n">
        <f aca="false">N443-(Draws!O422+Draws!AA422)</f>
        <v>0</v>
      </c>
      <c r="P443" s="18" t="n">
        <f aca="false">O443-(Draws!P422+Draws!AB422)</f>
        <v>0</v>
      </c>
      <c r="Q443" s="18" t="n">
        <f aca="false">P443-(Draws!Q422+Draws!AC422)</f>
        <v>0</v>
      </c>
      <c r="R443" s="18" t="n">
        <f aca="false">Q443-(Draws!R422+Draws!AD422)</f>
        <v>0</v>
      </c>
      <c r="S443" s="18" t="n">
        <f aca="false">R443-(Draws!S422+Draws!AE422)</f>
        <v>0</v>
      </c>
      <c r="T443" s="18" t="n">
        <f aca="false">S443-(Draws!T422+Draws!AF422)</f>
        <v>0</v>
      </c>
      <c r="U443" s="18" t="n">
        <f aca="false">T443-(Draws!U422+Draws!AG422)</f>
        <v>0</v>
      </c>
      <c r="V443" s="18" t="n">
        <f aca="false">U443-(Draws!V422+Draws!AH422)</f>
        <v>0</v>
      </c>
      <c r="W443" s="18" t="n">
        <f aca="false">V443-(Draws!W422+Draws!AI422)</f>
        <v>0</v>
      </c>
      <c r="X443" s="18" t="n">
        <f aca="false">W443-(Draws!X422+Draws!AJ422)</f>
        <v>0</v>
      </c>
      <c r="Y443" s="18" t="n">
        <f aca="false">X443-(Draws!Y422+Draws!AK422)</f>
        <v>0</v>
      </c>
      <c r="Z443" s="18" t="n">
        <f aca="false">0-(MAX(Draws!N422-Line_cap,0)+MAX(Draws!Z422-Line_cap,0))</f>
        <v>0</v>
      </c>
      <c r="AA443" s="18" t="n">
        <f aca="false">Z443-(MAX(Draws!O422-Line_cap,0)+MAX(Draws!AA422-Line_cap,0))</f>
        <v>0</v>
      </c>
      <c r="AB443" s="18" t="n">
        <f aca="false">AA443-(MAX(Draws!P422-Line_cap,0)+MAX(Draws!AB422-Line_cap,0))</f>
        <v>0</v>
      </c>
      <c r="AC443" s="18" t="n">
        <f aca="false">AB443-(MAX(Draws!Q422-Line_cap,0)+MAX(Draws!AC422-Line_cap,0))</f>
        <v>0</v>
      </c>
      <c r="AD443" s="18" t="n">
        <f aca="false">AC443-(MAX(Draws!R422-Line_cap,0)+MAX(Draws!AD422-Line_cap,0))</f>
        <v>0</v>
      </c>
      <c r="AE443" s="18" t="n">
        <f aca="false">AD443-(MAX(Draws!S422-Line_cap,0)+MAX(Draws!AE422-Line_cap,0))</f>
        <v>0</v>
      </c>
      <c r="AF443" s="18" t="n">
        <f aca="false">AE443-(MAX(Draws!T422-Line_cap,0)+MAX(Draws!AF422-Line_cap,0))</f>
        <v>0</v>
      </c>
      <c r="AG443" s="18" t="n">
        <f aca="false">AF443-(MAX(Draws!U422-Line_cap,0)+MAX(Draws!AG422-Line_cap,0))</f>
        <v>0</v>
      </c>
      <c r="AH443" s="18" t="n">
        <f aca="false">AG443-(MAX(Draws!V422-Line_cap,0)+MAX(Draws!AH422-Line_cap,0))</f>
        <v>0</v>
      </c>
      <c r="AI443" s="18" t="n">
        <f aca="false">AH443-(MAX(Draws!W422-Line_cap,0)+MAX(Draws!AI422-Line_cap,0))</f>
        <v>0</v>
      </c>
      <c r="AJ443" s="18" t="n">
        <f aca="false">AI443-(MAX(Draws!X422-Line_cap,0)+MAX(Draws!AJ422-Line_cap,0))</f>
        <v>0</v>
      </c>
      <c r="AK443" s="18" t="n">
        <f aca="false">AJ443-(MAX(Draws!Y422-Line_cap,0)+MAX(Draws!AK422-Line_cap,0))</f>
        <v>0</v>
      </c>
      <c r="AL443" s="18" t="n">
        <f aca="false">SUMPRODUCT(MIN($B$22:$M$22+B443:M443+N443:Y443))</f>
        <v>329.40240333504</v>
      </c>
      <c r="AM443" s="18" t="n">
        <f aca="false">SUMPRODUCT(MIN($B$22:$M$22+B443:M443))</f>
        <v>329.40240333504</v>
      </c>
      <c r="AN443" s="18" t="n">
        <f aca="false">SUMPRODUCT(MIN($B$22:$M$22+N443:Y443))</f>
        <v>481.950382357786</v>
      </c>
      <c r="AO443" s="18" t="n">
        <f aca="false">SUMPRODUCT(MIN($B$22:$M$22+B443:M443+Z443:AK443))</f>
        <v>329.40240333504</v>
      </c>
      <c r="AP443" s="18" t="n">
        <f aca="false">SUMPRODUCT(MIN($B$23:$M$23+B443:M443+N443:Y443))</f>
        <v>374.507137188204</v>
      </c>
      <c r="AQ443" s="18" t="n">
        <f aca="false">SUMPRODUCT(MIN($B$23:$M$23+B443:M443+Z443:AK443))</f>
        <v>374.507137188204</v>
      </c>
      <c r="AR443" s="13" t="n">
        <f aca="false">IF(Y443&lt;0,1,0)</f>
        <v>0</v>
      </c>
    </row>
    <row r="444" customFormat="false" ht="15" hidden="false" customHeight="false" outlineLevel="0" collapsed="false">
      <c r="A444" s="13" t="n">
        <v>419</v>
      </c>
      <c r="B444" s="18" t="n">
        <f aca="false">Shock_sd*Draws!B423</f>
        <v>-14.5354189211879</v>
      </c>
      <c r="C444" s="18" t="n">
        <f aca="false">Persist_a*B444+Shock_sd*Draws!C423</f>
        <v>-128.926368602834</v>
      </c>
      <c r="D444" s="18" t="n">
        <f aca="false">Persist_a*C444+Shock_sd*Draws!D423</f>
        <v>-96.1528999762433</v>
      </c>
      <c r="E444" s="18" t="n">
        <f aca="false">Persist_a*D444+Shock_sd*Draws!E423</f>
        <v>-6.72553335924555</v>
      </c>
      <c r="F444" s="18" t="n">
        <f aca="false">Persist_a*E444+Shock_sd*Draws!F423</f>
        <v>14.4186281461913</v>
      </c>
      <c r="G444" s="18" t="n">
        <f aca="false">Persist_a*F444+Shock_sd*Draws!G423</f>
        <v>-46.5411732800573</v>
      </c>
      <c r="H444" s="18" t="n">
        <f aca="false">Persist_a*G444+Shock_sd*Draws!H423</f>
        <v>-36.3568451399405</v>
      </c>
      <c r="I444" s="18" t="n">
        <f aca="false">Persist_a*H444+Shock_sd*Draws!I423</f>
        <v>-113.029664780382</v>
      </c>
      <c r="J444" s="18" t="n">
        <f aca="false">Persist_a*I444+Shock_sd*Draws!J423</f>
        <v>-126.584128079304</v>
      </c>
      <c r="K444" s="18" t="n">
        <f aca="false">Persist_a*J444+Shock_sd*Draws!K423</f>
        <v>-40.7687446293255</v>
      </c>
      <c r="L444" s="18" t="n">
        <f aca="false">Persist_a*K444+Shock_sd*Draws!L423</f>
        <v>-53.5664952851856</v>
      </c>
      <c r="M444" s="18" t="n">
        <f aca="false">Persist_a*L444+Shock_sd*Draws!M423</f>
        <v>4.15161122342223</v>
      </c>
      <c r="N444" s="18" t="n">
        <f aca="false">0-(Draws!N423+Draws!Z423)</f>
        <v>0</v>
      </c>
      <c r="O444" s="18" t="n">
        <f aca="false">N444-(Draws!O423+Draws!AA423)</f>
        <v>-26.9217567447569</v>
      </c>
      <c r="P444" s="18" t="n">
        <f aca="false">O444-(Draws!P423+Draws!AB423)</f>
        <v>-26.9217567447569</v>
      </c>
      <c r="Q444" s="18" t="n">
        <f aca="false">P444-(Draws!Q423+Draws!AC423)</f>
        <v>-26.9217567447569</v>
      </c>
      <c r="R444" s="18" t="n">
        <f aca="false">Q444-(Draws!R423+Draws!AD423)</f>
        <v>-26.9217567447569</v>
      </c>
      <c r="S444" s="18" t="n">
        <f aca="false">R444-(Draws!S423+Draws!AE423)</f>
        <v>-26.9217567447569</v>
      </c>
      <c r="T444" s="18" t="n">
        <f aca="false">S444-(Draws!T423+Draws!AF423)</f>
        <v>-26.9217567447569</v>
      </c>
      <c r="U444" s="18" t="n">
        <f aca="false">T444-(Draws!U423+Draws!AG423)</f>
        <v>-26.9217567447569</v>
      </c>
      <c r="V444" s="18" t="n">
        <f aca="false">U444-(Draws!V423+Draws!AH423)</f>
        <v>-26.9217567447569</v>
      </c>
      <c r="W444" s="18" t="n">
        <f aca="false">V444-(Draws!W423+Draws!AI423)</f>
        <v>-26.9217567447569</v>
      </c>
      <c r="X444" s="18" t="n">
        <f aca="false">W444-(Draws!X423+Draws!AJ423)</f>
        <v>-26.9217567447569</v>
      </c>
      <c r="Y444" s="18" t="n">
        <f aca="false">X444-(Draws!Y423+Draws!AK423)</f>
        <v>-26.9217567447569</v>
      </c>
      <c r="Z444" s="18" t="n">
        <f aca="false">0-(MAX(Draws!N423-Line_cap,0)+MAX(Draws!Z423-Line_cap,0))</f>
        <v>0</v>
      </c>
      <c r="AA444" s="18" t="n">
        <f aca="false">Z444-(MAX(Draws!O423-Line_cap,0)+MAX(Draws!AA423-Line_cap,0))</f>
        <v>0</v>
      </c>
      <c r="AB444" s="18" t="n">
        <f aca="false">AA444-(MAX(Draws!P423-Line_cap,0)+MAX(Draws!AB423-Line_cap,0))</f>
        <v>0</v>
      </c>
      <c r="AC444" s="18" t="n">
        <f aca="false">AB444-(MAX(Draws!Q423-Line_cap,0)+MAX(Draws!AC423-Line_cap,0))</f>
        <v>0</v>
      </c>
      <c r="AD444" s="18" t="n">
        <f aca="false">AC444-(MAX(Draws!R423-Line_cap,0)+MAX(Draws!AD423-Line_cap,0))</f>
        <v>0</v>
      </c>
      <c r="AE444" s="18" t="n">
        <f aca="false">AD444-(MAX(Draws!S423-Line_cap,0)+MAX(Draws!AE423-Line_cap,0))</f>
        <v>0</v>
      </c>
      <c r="AF444" s="18" t="n">
        <f aca="false">AE444-(MAX(Draws!T423-Line_cap,0)+MAX(Draws!AF423-Line_cap,0))</f>
        <v>0</v>
      </c>
      <c r="AG444" s="18" t="n">
        <f aca="false">AF444-(MAX(Draws!U423-Line_cap,0)+MAX(Draws!AG423-Line_cap,0))</f>
        <v>0</v>
      </c>
      <c r="AH444" s="18" t="n">
        <f aca="false">AG444-(MAX(Draws!V423-Line_cap,0)+MAX(Draws!AH423-Line_cap,0))</f>
        <v>0</v>
      </c>
      <c r="AI444" s="18" t="n">
        <f aca="false">AH444-(MAX(Draws!W423-Line_cap,0)+MAX(Draws!AI423-Line_cap,0))</f>
        <v>0</v>
      </c>
      <c r="AJ444" s="18" t="n">
        <f aca="false">AI444-(MAX(Draws!X423-Line_cap,0)+MAX(Draws!AJ423-Line_cap,0))</f>
        <v>0</v>
      </c>
      <c r="AK444" s="18" t="n">
        <f aca="false">AJ444-(MAX(Draws!Y423-Line_cap,0)+MAX(Draws!AK423-Line_cap,0))</f>
        <v>0</v>
      </c>
      <c r="AL444" s="18" t="n">
        <f aca="false">SUMPRODUCT(MIN($B$22:$M$22+B444:M444+N444:Y444))</f>
        <v>334.691896593336</v>
      </c>
      <c r="AM444" s="18" t="n">
        <f aca="false">SUMPRODUCT(MIN($B$22:$M$22+B444:M444))</f>
        <v>361.613653338093</v>
      </c>
      <c r="AN444" s="18" t="n">
        <f aca="false">SUMPRODUCT(MIN($B$22:$M$22+N444:Y444))</f>
        <v>455.028625613029</v>
      </c>
      <c r="AO444" s="18" t="n">
        <f aca="false">SUMPRODUCT(MIN($B$22:$M$22+B444:M444+Z444:AK444))</f>
        <v>361.613653338093</v>
      </c>
      <c r="AP444" s="18" t="n">
        <f aca="false">SUMPRODUCT(MIN($B$23:$M$23+B444:M444+N444:Y444))</f>
        <v>383.935223757556</v>
      </c>
      <c r="AQ444" s="18" t="n">
        <f aca="false">SUMPRODUCT(MIN($B$23:$M$23+B444:M444+Z444:AK444))</f>
        <v>410.856980502313</v>
      </c>
      <c r="AR444" s="13" t="n">
        <f aca="false">IF(Y444&lt;0,1,0)</f>
        <v>1</v>
      </c>
    </row>
    <row r="445" customFormat="false" ht="15" hidden="false" customHeight="false" outlineLevel="0" collapsed="false">
      <c r="A445" s="13" t="n">
        <v>420</v>
      </c>
      <c r="B445" s="18" t="n">
        <f aca="false">Shock_sd*Draws!B424</f>
        <v>-1.35199028012268</v>
      </c>
      <c r="C445" s="18" t="n">
        <f aca="false">Persist_a*B445+Shock_sd*Draws!C424</f>
        <v>56.965324089568</v>
      </c>
      <c r="D445" s="18" t="n">
        <f aca="false">Persist_a*C445+Shock_sd*Draws!D424</f>
        <v>139.468417256573</v>
      </c>
      <c r="E445" s="18" t="n">
        <f aca="false">Persist_a*D445+Shock_sd*Draws!E424</f>
        <v>67.7200543630126</v>
      </c>
      <c r="F445" s="18" t="n">
        <f aca="false">Persist_a*E445+Shock_sd*Draws!F424</f>
        <v>0.839669865902486</v>
      </c>
      <c r="G445" s="18" t="n">
        <f aca="false">Persist_a*F445+Shock_sd*Draws!G424</f>
        <v>-78.3680179355543</v>
      </c>
      <c r="H445" s="18" t="n">
        <f aca="false">Persist_a*G445+Shock_sd*Draws!H424</f>
        <v>-64.034624395645</v>
      </c>
      <c r="I445" s="18" t="n">
        <f aca="false">Persist_a*H445+Shock_sd*Draws!I424</f>
        <v>33.0573520141636</v>
      </c>
      <c r="J445" s="18" t="n">
        <f aca="false">Persist_a*I445+Shock_sd*Draws!J424</f>
        <v>69.6915283657929</v>
      </c>
      <c r="K445" s="18" t="n">
        <f aca="false">Persist_a*J445+Shock_sd*Draws!K424</f>
        <v>18.0583508886268</v>
      </c>
      <c r="L445" s="18" t="n">
        <f aca="false">Persist_a*K445+Shock_sd*Draws!L424</f>
        <v>66.9823275018707</v>
      </c>
      <c r="M445" s="18" t="n">
        <f aca="false">Persist_a*L445+Shock_sd*Draws!M424</f>
        <v>0.663032727050066</v>
      </c>
      <c r="N445" s="18" t="n">
        <f aca="false">0-(Draws!N424+Draws!Z424)</f>
        <v>0</v>
      </c>
      <c r="O445" s="18" t="n">
        <f aca="false">N445-(Draws!O424+Draws!AA424)</f>
        <v>0</v>
      </c>
      <c r="P445" s="18" t="n">
        <f aca="false">O445-(Draws!P424+Draws!AB424)</f>
        <v>0</v>
      </c>
      <c r="Q445" s="18" t="n">
        <f aca="false">P445-(Draws!Q424+Draws!AC424)</f>
        <v>0</v>
      </c>
      <c r="R445" s="18" t="n">
        <f aca="false">Q445-(Draws!R424+Draws!AD424)</f>
        <v>0</v>
      </c>
      <c r="S445" s="18" t="n">
        <f aca="false">R445-(Draws!S424+Draws!AE424)</f>
        <v>0</v>
      </c>
      <c r="T445" s="18" t="n">
        <f aca="false">S445-(Draws!T424+Draws!AF424)</f>
        <v>0</v>
      </c>
      <c r="U445" s="18" t="n">
        <f aca="false">T445-(Draws!U424+Draws!AG424)</f>
        <v>-102.583960673894</v>
      </c>
      <c r="V445" s="18" t="n">
        <f aca="false">U445-(Draws!V424+Draws!AH424)</f>
        <v>-102.583960673894</v>
      </c>
      <c r="W445" s="18" t="n">
        <f aca="false">V445-(Draws!W424+Draws!AI424)</f>
        <v>-102.583960673894</v>
      </c>
      <c r="X445" s="18" t="n">
        <f aca="false">W445-(Draws!X424+Draws!AJ424)</f>
        <v>-102.583960673894</v>
      </c>
      <c r="Y445" s="18" t="n">
        <f aca="false">X445-(Draws!Y424+Draws!AK424)</f>
        <v>-102.583960673894</v>
      </c>
      <c r="Z445" s="18" t="n">
        <f aca="false">0-(MAX(Draws!N424-Line_cap,0)+MAX(Draws!Z424-Line_cap,0))</f>
        <v>0</v>
      </c>
      <c r="AA445" s="18" t="n">
        <f aca="false">Z445-(MAX(Draws!O424-Line_cap,0)+MAX(Draws!AA424-Line_cap,0))</f>
        <v>0</v>
      </c>
      <c r="AB445" s="18" t="n">
        <f aca="false">AA445-(MAX(Draws!P424-Line_cap,0)+MAX(Draws!AB424-Line_cap,0))</f>
        <v>0</v>
      </c>
      <c r="AC445" s="18" t="n">
        <f aca="false">AB445-(MAX(Draws!Q424-Line_cap,0)+MAX(Draws!AC424-Line_cap,0))</f>
        <v>0</v>
      </c>
      <c r="AD445" s="18" t="n">
        <f aca="false">AC445-(MAX(Draws!R424-Line_cap,0)+MAX(Draws!AD424-Line_cap,0))</f>
        <v>0</v>
      </c>
      <c r="AE445" s="18" t="n">
        <f aca="false">AD445-(MAX(Draws!S424-Line_cap,0)+MAX(Draws!AE424-Line_cap,0))</f>
        <v>0</v>
      </c>
      <c r="AF445" s="18" t="n">
        <f aca="false">AE445-(MAX(Draws!T424-Line_cap,0)+MAX(Draws!AF424-Line_cap,0))</f>
        <v>0</v>
      </c>
      <c r="AG445" s="18" t="n">
        <f aca="false">AF445-(MAX(Draws!U424-Line_cap,0)+MAX(Draws!AG424-Line_cap,0))</f>
        <v>-2.583960673894</v>
      </c>
      <c r="AH445" s="18" t="n">
        <f aca="false">AG445-(MAX(Draws!V424-Line_cap,0)+MAX(Draws!AH424-Line_cap,0))</f>
        <v>-2.583960673894</v>
      </c>
      <c r="AI445" s="18" t="n">
        <f aca="false">AH445-(MAX(Draws!W424-Line_cap,0)+MAX(Draws!AI424-Line_cap,0))</f>
        <v>-2.583960673894</v>
      </c>
      <c r="AJ445" s="18" t="n">
        <f aca="false">AI445-(MAX(Draws!X424-Line_cap,0)+MAX(Draws!AJ424-Line_cap,0))</f>
        <v>-2.583960673894</v>
      </c>
      <c r="AK445" s="18" t="n">
        <f aca="false">AJ445-(MAX(Draws!Y424-Line_cap,0)+MAX(Draws!AK424-Line_cap,0))</f>
        <v>-2.583960673894</v>
      </c>
      <c r="AL445" s="18" t="n">
        <f aca="false">SUMPRODUCT(MIN($B$22:$M$22+B445:M445+N445:Y445))</f>
        <v>404.840153702811</v>
      </c>
      <c r="AM445" s="18" t="n">
        <f aca="false">SUMPRODUCT(MIN($B$22:$M$22+B445:M445))</f>
        <v>404.840153702811</v>
      </c>
      <c r="AN445" s="18" t="n">
        <f aca="false">SUMPRODUCT(MIN($B$22:$M$22+N445:Y445))</f>
        <v>381.270092724025</v>
      </c>
      <c r="AO445" s="18" t="n">
        <f aca="false">SUMPRODUCT(MIN($B$22:$M$22+B445:M445+Z445:AK445))</f>
        <v>404.840153702811</v>
      </c>
      <c r="AP445" s="18" t="n">
        <f aca="false">SUMPRODUCT(MIN($B$23:$M$23+B445:M445+N445:Y445))</f>
        <v>452.605899203595</v>
      </c>
      <c r="AQ445" s="18" t="n">
        <f aca="false">SUMPRODUCT(MIN($B$23:$M$23+B445:M445+Z445:AK445))</f>
        <v>452.605899203595</v>
      </c>
      <c r="AR445" s="13" t="n">
        <f aca="false">IF(Y445&lt;0,1,0)</f>
        <v>1</v>
      </c>
    </row>
    <row r="446" customFormat="false" ht="15" hidden="false" customHeight="false" outlineLevel="0" collapsed="false">
      <c r="A446" s="13" t="n">
        <v>421</v>
      </c>
      <c r="B446" s="18" t="n">
        <f aca="false">Shock_sd*Draws!B425</f>
        <v>34.2573887127014</v>
      </c>
      <c r="C446" s="18" t="n">
        <f aca="false">Persist_a*B446+Shock_sd*Draws!C425</f>
        <v>6.62385494384022</v>
      </c>
      <c r="D446" s="18" t="n">
        <f aca="false">Persist_a*C446+Shock_sd*Draws!D425</f>
        <v>168.273963766032</v>
      </c>
      <c r="E446" s="18" t="n">
        <f aca="false">Persist_a*D446+Shock_sd*Draws!E425</f>
        <v>94.2418520489979</v>
      </c>
      <c r="F446" s="18" t="n">
        <f aca="false">Persist_a*E446+Shock_sd*Draws!F425</f>
        <v>-6.98915701120959</v>
      </c>
      <c r="G446" s="18" t="n">
        <f aca="false">Persist_a*F446+Shock_sd*Draws!G425</f>
        <v>-100.867731028823</v>
      </c>
      <c r="H446" s="18" t="n">
        <f aca="false">Persist_a*G446+Shock_sd*Draws!H425</f>
        <v>-63.7981477742384</v>
      </c>
      <c r="I446" s="18" t="n">
        <f aca="false">Persist_a*H446+Shock_sd*Draws!I425</f>
        <v>-15.502887165952</v>
      </c>
      <c r="J446" s="18" t="n">
        <f aca="false">Persist_a*I446+Shock_sd*Draws!J425</f>
        <v>82.820133994491</v>
      </c>
      <c r="K446" s="18" t="n">
        <f aca="false">Persist_a*J446+Shock_sd*Draws!K425</f>
        <v>61.9402832524247</v>
      </c>
      <c r="L446" s="18" t="n">
        <f aca="false">Persist_a*K446+Shock_sd*Draws!L425</f>
        <v>42.5587694437372</v>
      </c>
      <c r="M446" s="18" t="n">
        <f aca="false">Persist_a*L446+Shock_sd*Draws!M425</f>
        <v>44.3405031177329</v>
      </c>
      <c r="N446" s="18" t="n">
        <f aca="false">0-(Draws!N425+Draws!Z425)</f>
        <v>0</v>
      </c>
      <c r="O446" s="18" t="n">
        <f aca="false">N446-(Draws!O425+Draws!AA425)</f>
        <v>0</v>
      </c>
      <c r="P446" s="18" t="n">
        <f aca="false">O446-(Draws!P425+Draws!AB425)</f>
        <v>0</v>
      </c>
      <c r="Q446" s="18" t="n">
        <f aca="false">P446-(Draws!Q425+Draws!AC425)</f>
        <v>0</v>
      </c>
      <c r="R446" s="18" t="n">
        <f aca="false">Q446-(Draws!R425+Draws!AD425)</f>
        <v>0</v>
      </c>
      <c r="S446" s="18" t="n">
        <f aca="false">R446-(Draws!S425+Draws!AE425)</f>
        <v>0</v>
      </c>
      <c r="T446" s="18" t="n">
        <f aca="false">S446-(Draws!T425+Draws!AF425)</f>
        <v>0</v>
      </c>
      <c r="U446" s="18" t="n">
        <f aca="false">T446-(Draws!U425+Draws!AG425)</f>
        <v>0</v>
      </c>
      <c r="V446" s="18" t="n">
        <f aca="false">U446-(Draws!V425+Draws!AH425)</f>
        <v>0</v>
      </c>
      <c r="W446" s="18" t="n">
        <f aca="false">V446-(Draws!W425+Draws!AI425)</f>
        <v>0</v>
      </c>
      <c r="X446" s="18" t="n">
        <f aca="false">W446-(Draws!X425+Draws!AJ425)</f>
        <v>0</v>
      </c>
      <c r="Y446" s="18" t="n">
        <f aca="false">X446-(Draws!Y425+Draws!AK425)</f>
        <v>0</v>
      </c>
      <c r="Z446" s="18" t="n">
        <f aca="false">0-(MAX(Draws!N425-Line_cap,0)+MAX(Draws!Z425-Line_cap,0))</f>
        <v>0</v>
      </c>
      <c r="AA446" s="18" t="n">
        <f aca="false">Z446-(MAX(Draws!O425-Line_cap,0)+MAX(Draws!AA425-Line_cap,0))</f>
        <v>0</v>
      </c>
      <c r="AB446" s="18" t="n">
        <f aca="false">AA446-(MAX(Draws!P425-Line_cap,0)+MAX(Draws!AB425-Line_cap,0))</f>
        <v>0</v>
      </c>
      <c r="AC446" s="18" t="n">
        <f aca="false">AB446-(MAX(Draws!Q425-Line_cap,0)+MAX(Draws!AC425-Line_cap,0))</f>
        <v>0</v>
      </c>
      <c r="AD446" s="18" t="n">
        <f aca="false">AC446-(MAX(Draws!R425-Line_cap,0)+MAX(Draws!AD425-Line_cap,0))</f>
        <v>0</v>
      </c>
      <c r="AE446" s="18" t="n">
        <f aca="false">AD446-(MAX(Draws!S425-Line_cap,0)+MAX(Draws!AE425-Line_cap,0))</f>
        <v>0</v>
      </c>
      <c r="AF446" s="18" t="n">
        <f aca="false">AE446-(MAX(Draws!T425-Line_cap,0)+MAX(Draws!AF425-Line_cap,0))</f>
        <v>0</v>
      </c>
      <c r="AG446" s="18" t="n">
        <f aca="false">AF446-(MAX(Draws!U425-Line_cap,0)+MAX(Draws!AG425-Line_cap,0))</f>
        <v>0</v>
      </c>
      <c r="AH446" s="18" t="n">
        <f aca="false">AG446-(MAX(Draws!V425-Line_cap,0)+MAX(Draws!AH425-Line_cap,0))</f>
        <v>0</v>
      </c>
      <c r="AI446" s="18" t="n">
        <f aca="false">AH446-(MAX(Draws!W425-Line_cap,0)+MAX(Draws!AI425-Line_cap,0))</f>
        <v>0</v>
      </c>
      <c r="AJ446" s="18" t="n">
        <f aca="false">AI446-(MAX(Draws!X425-Line_cap,0)+MAX(Draws!AJ425-Line_cap,0))</f>
        <v>0</v>
      </c>
      <c r="AK446" s="18" t="n">
        <f aca="false">AJ446-(MAX(Draws!Y425-Line_cap,0)+MAX(Draws!AK425-Line_cap,0))</f>
        <v>0</v>
      </c>
      <c r="AL446" s="18" t="n">
        <f aca="false">SUMPRODUCT(MIN($B$22:$M$22+B446:M446+N446:Y446))</f>
        <v>382.340440609542</v>
      </c>
      <c r="AM446" s="18" t="n">
        <f aca="false">SUMPRODUCT(MIN($B$22:$M$22+B446:M446))</f>
        <v>382.340440609542</v>
      </c>
      <c r="AN446" s="18" t="n">
        <f aca="false">SUMPRODUCT(MIN($B$22:$M$22+N446:Y446))</f>
        <v>481.950382357786</v>
      </c>
      <c r="AO446" s="18" t="n">
        <f aca="false">SUMPRODUCT(MIN($B$22:$M$22+B446:M446+Z446:AK446))</f>
        <v>382.340440609542</v>
      </c>
      <c r="AP446" s="18" t="n">
        <f aca="false">SUMPRODUCT(MIN($B$23:$M$23+B446:M446+N446:Y446))</f>
        <v>430.106186110326</v>
      </c>
      <c r="AQ446" s="18" t="n">
        <f aca="false">SUMPRODUCT(MIN($B$23:$M$23+B446:M446+Z446:AK446))</f>
        <v>430.106186110326</v>
      </c>
      <c r="AR446" s="13" t="n">
        <f aca="false">IF(Y446&lt;0,1,0)</f>
        <v>0</v>
      </c>
    </row>
    <row r="447" customFormat="false" ht="15" hidden="false" customHeight="false" outlineLevel="0" collapsed="false">
      <c r="A447" s="13" t="n">
        <v>422</v>
      </c>
      <c r="B447" s="18" t="n">
        <f aca="false">Shock_sd*Draws!B426</f>
        <v>-34.6133120479537</v>
      </c>
      <c r="C447" s="18" t="n">
        <f aca="false">Persist_a*B447+Shock_sd*Draws!C426</f>
        <v>-50.6401957367873</v>
      </c>
      <c r="D447" s="18" t="n">
        <f aca="false">Persist_a*C447+Shock_sd*Draws!D426</f>
        <v>-21.6929765192464</v>
      </c>
      <c r="E447" s="18" t="n">
        <f aca="false">Persist_a*D447+Shock_sd*Draws!E426</f>
        <v>41.5702400702021</v>
      </c>
      <c r="F447" s="18" t="n">
        <f aca="false">Persist_a*E447+Shock_sd*Draws!F426</f>
        <v>89.08232435164</v>
      </c>
      <c r="G447" s="18" t="n">
        <f aca="false">Persist_a*F447+Shock_sd*Draws!G426</f>
        <v>21.388615176918</v>
      </c>
      <c r="H447" s="18" t="n">
        <f aca="false">Persist_a*G447+Shock_sd*Draws!H426</f>
        <v>40.2438632162111</v>
      </c>
      <c r="I447" s="18" t="n">
        <f aca="false">Persist_a*H447+Shock_sd*Draws!I426</f>
        <v>89.438467103545</v>
      </c>
      <c r="J447" s="18" t="n">
        <f aca="false">Persist_a*I447+Shock_sd*Draws!J426</f>
        <v>48.6903759524602</v>
      </c>
      <c r="K447" s="18" t="n">
        <f aca="false">Persist_a*J447+Shock_sd*Draws!K426</f>
        <v>7.52697017460528</v>
      </c>
      <c r="L447" s="18" t="n">
        <f aca="false">Persist_a*K447+Shock_sd*Draws!L426</f>
        <v>-59.7960557050238</v>
      </c>
      <c r="M447" s="18" t="n">
        <f aca="false">Persist_a*L447+Shock_sd*Draws!M426</f>
        <v>-40.3851096568943</v>
      </c>
      <c r="N447" s="18" t="n">
        <f aca="false">0-(Draws!N426+Draws!Z426)</f>
        <v>0</v>
      </c>
      <c r="O447" s="18" t="n">
        <f aca="false">N447-(Draws!O426+Draws!AA426)</f>
        <v>0</v>
      </c>
      <c r="P447" s="18" t="n">
        <f aca="false">O447-(Draws!P426+Draws!AB426)</f>
        <v>0</v>
      </c>
      <c r="Q447" s="18" t="n">
        <f aca="false">P447-(Draws!Q426+Draws!AC426)</f>
        <v>0</v>
      </c>
      <c r="R447" s="18" t="n">
        <f aca="false">Q447-(Draws!R426+Draws!AD426)</f>
        <v>0</v>
      </c>
      <c r="S447" s="18" t="n">
        <f aca="false">R447-(Draws!S426+Draws!AE426)</f>
        <v>0</v>
      </c>
      <c r="T447" s="18" t="n">
        <f aca="false">S447-(Draws!T426+Draws!AF426)</f>
        <v>0</v>
      </c>
      <c r="U447" s="18" t="n">
        <f aca="false">T447-(Draws!U426+Draws!AG426)</f>
        <v>0</v>
      </c>
      <c r="V447" s="18" t="n">
        <f aca="false">U447-(Draws!V426+Draws!AH426)</f>
        <v>0</v>
      </c>
      <c r="W447" s="18" t="n">
        <f aca="false">V447-(Draws!W426+Draws!AI426)</f>
        <v>0</v>
      </c>
      <c r="X447" s="18" t="n">
        <f aca="false">W447-(Draws!X426+Draws!AJ426)</f>
        <v>0</v>
      </c>
      <c r="Y447" s="18" t="n">
        <f aca="false">X447-(Draws!Y426+Draws!AK426)</f>
        <v>0</v>
      </c>
      <c r="Z447" s="18" t="n">
        <f aca="false">0-(MAX(Draws!N426-Line_cap,0)+MAX(Draws!Z426-Line_cap,0))</f>
        <v>0</v>
      </c>
      <c r="AA447" s="18" t="n">
        <f aca="false">Z447-(MAX(Draws!O426-Line_cap,0)+MAX(Draws!AA426-Line_cap,0))</f>
        <v>0</v>
      </c>
      <c r="AB447" s="18" t="n">
        <f aca="false">AA447-(MAX(Draws!P426-Line_cap,0)+MAX(Draws!AB426-Line_cap,0))</f>
        <v>0</v>
      </c>
      <c r="AC447" s="18" t="n">
        <f aca="false">AB447-(MAX(Draws!Q426-Line_cap,0)+MAX(Draws!AC426-Line_cap,0))</f>
        <v>0</v>
      </c>
      <c r="AD447" s="18" t="n">
        <f aca="false">AC447-(MAX(Draws!R426-Line_cap,0)+MAX(Draws!AD426-Line_cap,0))</f>
        <v>0</v>
      </c>
      <c r="AE447" s="18" t="n">
        <f aca="false">AD447-(MAX(Draws!S426-Line_cap,0)+MAX(Draws!AE426-Line_cap,0))</f>
        <v>0</v>
      </c>
      <c r="AF447" s="18" t="n">
        <f aca="false">AE447-(MAX(Draws!T426-Line_cap,0)+MAX(Draws!AF426-Line_cap,0))</f>
        <v>0</v>
      </c>
      <c r="AG447" s="18" t="n">
        <f aca="false">AF447-(MAX(Draws!U426-Line_cap,0)+MAX(Draws!AG426-Line_cap,0))</f>
        <v>0</v>
      </c>
      <c r="AH447" s="18" t="n">
        <f aca="false">AG447-(MAX(Draws!V426-Line_cap,0)+MAX(Draws!AH426-Line_cap,0))</f>
        <v>0</v>
      </c>
      <c r="AI447" s="18" t="n">
        <f aca="false">AH447-(MAX(Draws!W426-Line_cap,0)+MAX(Draws!AI426-Line_cap,0))</f>
        <v>0</v>
      </c>
      <c r="AJ447" s="18" t="n">
        <f aca="false">AI447-(MAX(Draws!X426-Line_cap,0)+MAX(Draws!AJ426-Line_cap,0))</f>
        <v>0</v>
      </c>
      <c r="AK447" s="18" t="n">
        <f aca="false">AJ447-(MAX(Draws!Y426-Line_cap,0)+MAX(Draws!AK426-Line_cap,0))</f>
        <v>0</v>
      </c>
      <c r="AL447" s="18" t="n">
        <f aca="false">SUMPRODUCT(MIN($B$22:$M$22+B447:M447+N447:Y447))</f>
        <v>442.131891859357</v>
      </c>
      <c r="AM447" s="18" t="n">
        <f aca="false">SUMPRODUCT(MIN($B$22:$M$22+B447:M447))</f>
        <v>442.131891859357</v>
      </c>
      <c r="AN447" s="18" t="n">
        <f aca="false">SUMPRODUCT(MIN($B$22:$M$22+N447:Y447))</f>
        <v>481.950382357786</v>
      </c>
      <c r="AO447" s="18" t="n">
        <f aca="false">SUMPRODUCT(MIN($B$22:$M$22+B447:M447+Z447:AK447))</f>
        <v>442.131891859357</v>
      </c>
      <c r="AP447" s="18" t="n">
        <f aca="false">SUMPRODUCT(MIN($B$23:$M$23+B447:M447+N447:Y447))</f>
        <v>489.005020672902</v>
      </c>
      <c r="AQ447" s="18" t="n">
        <f aca="false">SUMPRODUCT(MIN($B$23:$M$23+B447:M447+Z447:AK447))</f>
        <v>489.005020672902</v>
      </c>
      <c r="AR447" s="13" t="n">
        <f aca="false">IF(Y447&lt;0,1,0)</f>
        <v>0</v>
      </c>
    </row>
    <row r="448" customFormat="false" ht="15" hidden="false" customHeight="false" outlineLevel="0" collapsed="false">
      <c r="A448" s="13" t="n">
        <v>423</v>
      </c>
      <c r="B448" s="18" t="n">
        <f aca="false">Shock_sd*Draws!B427</f>
        <v>71.4609381958828</v>
      </c>
      <c r="C448" s="18" t="n">
        <f aca="false">Persist_a*B448+Shock_sd*Draws!C427</f>
        <v>106.285935263887</v>
      </c>
      <c r="D448" s="18" t="n">
        <f aca="false">Persist_a*C448+Shock_sd*Draws!D427</f>
        <v>120.424281148399</v>
      </c>
      <c r="E448" s="18" t="n">
        <f aca="false">Persist_a*D448+Shock_sd*Draws!E427</f>
        <v>149.337755395549</v>
      </c>
      <c r="F448" s="18" t="n">
        <f aca="false">Persist_a*E448+Shock_sd*Draws!F427</f>
        <v>-38.1074348836925</v>
      </c>
      <c r="G448" s="18" t="n">
        <f aca="false">Persist_a*F448+Shock_sd*Draws!G427</f>
        <v>45.8801802752932</v>
      </c>
      <c r="H448" s="18" t="n">
        <f aca="false">Persist_a*G448+Shock_sd*Draws!H427</f>
        <v>-36.6557062726405</v>
      </c>
      <c r="I448" s="18" t="n">
        <f aca="false">Persist_a*H448+Shock_sd*Draws!I427</f>
        <v>-78.6360885162353</v>
      </c>
      <c r="J448" s="18" t="n">
        <f aca="false">Persist_a*I448+Shock_sd*Draws!J427</f>
        <v>-45.8353300389955</v>
      </c>
      <c r="K448" s="18" t="n">
        <f aca="false">Persist_a*J448+Shock_sd*Draws!K427</f>
        <v>-65.1721679803866</v>
      </c>
      <c r="L448" s="18" t="n">
        <f aca="false">Persist_a*K448+Shock_sd*Draws!L427</f>
        <v>-151.898482239659</v>
      </c>
      <c r="M448" s="18" t="n">
        <f aca="false">Persist_a*L448+Shock_sd*Draws!M427</f>
        <v>-133.094723523671</v>
      </c>
      <c r="N448" s="18" t="n">
        <f aca="false">0-(Draws!N427+Draws!Z427)</f>
        <v>0</v>
      </c>
      <c r="O448" s="18" t="n">
        <f aca="false">N448-(Draws!O427+Draws!AA427)</f>
        <v>0</v>
      </c>
      <c r="P448" s="18" t="n">
        <f aca="false">O448-(Draws!P427+Draws!AB427)</f>
        <v>0</v>
      </c>
      <c r="Q448" s="18" t="n">
        <f aca="false">P448-(Draws!Q427+Draws!AC427)</f>
        <v>0</v>
      </c>
      <c r="R448" s="18" t="n">
        <f aca="false">Q448-(Draws!R427+Draws!AD427)</f>
        <v>0</v>
      </c>
      <c r="S448" s="18" t="n">
        <f aca="false">R448-(Draws!S427+Draws!AE427)</f>
        <v>0</v>
      </c>
      <c r="T448" s="18" t="n">
        <f aca="false">S448-(Draws!T427+Draws!AF427)</f>
        <v>0</v>
      </c>
      <c r="U448" s="18" t="n">
        <f aca="false">T448-(Draws!U427+Draws!AG427)</f>
        <v>0</v>
      </c>
      <c r="V448" s="18" t="n">
        <f aca="false">U448-(Draws!V427+Draws!AH427)</f>
        <v>0</v>
      </c>
      <c r="W448" s="18" t="n">
        <f aca="false">V448-(Draws!W427+Draws!AI427)</f>
        <v>0</v>
      </c>
      <c r="X448" s="18" t="n">
        <f aca="false">W448-(Draws!X427+Draws!AJ427)</f>
        <v>0</v>
      </c>
      <c r="Y448" s="18" t="n">
        <f aca="false">X448-(Draws!Y427+Draws!AK427)</f>
        <v>0</v>
      </c>
      <c r="Z448" s="18" t="n">
        <f aca="false">0-(MAX(Draws!N427-Line_cap,0)+MAX(Draws!Z427-Line_cap,0))</f>
        <v>0</v>
      </c>
      <c r="AA448" s="18" t="n">
        <f aca="false">Z448-(MAX(Draws!O427-Line_cap,0)+MAX(Draws!AA427-Line_cap,0))</f>
        <v>0</v>
      </c>
      <c r="AB448" s="18" t="n">
        <f aca="false">AA448-(MAX(Draws!P427-Line_cap,0)+MAX(Draws!AB427-Line_cap,0))</f>
        <v>0</v>
      </c>
      <c r="AC448" s="18" t="n">
        <f aca="false">AB448-(MAX(Draws!Q427-Line_cap,0)+MAX(Draws!AC427-Line_cap,0))</f>
        <v>0</v>
      </c>
      <c r="AD448" s="18" t="n">
        <f aca="false">AC448-(MAX(Draws!R427-Line_cap,0)+MAX(Draws!AD427-Line_cap,0))</f>
        <v>0</v>
      </c>
      <c r="AE448" s="18" t="n">
        <f aca="false">AD448-(MAX(Draws!S427-Line_cap,0)+MAX(Draws!AE427-Line_cap,0))</f>
        <v>0</v>
      </c>
      <c r="AF448" s="18" t="n">
        <f aca="false">AE448-(MAX(Draws!T427-Line_cap,0)+MAX(Draws!AF427-Line_cap,0))</f>
        <v>0</v>
      </c>
      <c r="AG448" s="18" t="n">
        <f aca="false">AF448-(MAX(Draws!U427-Line_cap,0)+MAX(Draws!AG427-Line_cap,0))</f>
        <v>0</v>
      </c>
      <c r="AH448" s="18" t="n">
        <f aca="false">AG448-(MAX(Draws!V427-Line_cap,0)+MAX(Draws!AH427-Line_cap,0))</f>
        <v>0</v>
      </c>
      <c r="AI448" s="18" t="n">
        <f aca="false">AH448-(MAX(Draws!W427-Line_cap,0)+MAX(Draws!AI427-Line_cap,0))</f>
        <v>0</v>
      </c>
      <c r="AJ448" s="18" t="n">
        <f aca="false">AI448-(MAX(Draws!X427-Line_cap,0)+MAX(Draws!AJ427-Line_cap,0))</f>
        <v>0</v>
      </c>
      <c r="AK448" s="18" t="n">
        <f aca="false">AJ448-(MAX(Draws!Y427-Line_cap,0)+MAX(Draws!AK427-Line_cap,0))</f>
        <v>0</v>
      </c>
      <c r="AL448" s="18" t="n">
        <f aca="false">SUMPRODUCT(MIN($B$22:$M$22+B448:M448+N448:Y448))</f>
        <v>350.029465324723</v>
      </c>
      <c r="AM448" s="18" t="n">
        <f aca="false">SUMPRODUCT(MIN($B$22:$M$22+B448:M448))</f>
        <v>350.029465324723</v>
      </c>
      <c r="AN448" s="18" t="n">
        <f aca="false">SUMPRODUCT(MIN($B$22:$M$22+N448:Y448))</f>
        <v>481.950382357786</v>
      </c>
      <c r="AO448" s="18" t="n">
        <f aca="false">SUMPRODUCT(MIN($B$22:$M$22+B448:M448+Z448:AK448))</f>
        <v>350.029465324723</v>
      </c>
      <c r="AP448" s="18" t="n">
        <f aca="false">SUMPRODUCT(MIN($B$23:$M$23+B448:M448+N448:Y448))</f>
        <v>396.902594138267</v>
      </c>
      <c r="AQ448" s="18" t="n">
        <f aca="false">SUMPRODUCT(MIN($B$23:$M$23+B448:M448+Z448:AK448))</f>
        <v>396.902594138267</v>
      </c>
      <c r="AR448" s="13" t="n">
        <f aca="false">IF(Y448&lt;0,1,0)</f>
        <v>0</v>
      </c>
    </row>
    <row r="449" customFormat="false" ht="15" hidden="false" customHeight="false" outlineLevel="0" collapsed="false">
      <c r="A449" s="13" t="n">
        <v>424</v>
      </c>
      <c r="B449" s="18" t="n">
        <f aca="false">Shock_sd*Draws!B428</f>
        <v>-50.2209687140465</v>
      </c>
      <c r="C449" s="18" t="n">
        <f aca="false">Persist_a*B449+Shock_sd*Draws!C428</f>
        <v>7.01514454651698</v>
      </c>
      <c r="D449" s="18" t="n">
        <f aca="false">Persist_a*C449+Shock_sd*Draws!D428</f>
        <v>15.7375428698225</v>
      </c>
      <c r="E449" s="18" t="n">
        <f aca="false">Persist_a*D449+Shock_sd*Draws!E428</f>
        <v>51.5476061477821</v>
      </c>
      <c r="F449" s="18" t="n">
        <f aca="false">Persist_a*E449+Shock_sd*Draws!F428</f>
        <v>75.0857157606114</v>
      </c>
      <c r="G449" s="18" t="n">
        <f aca="false">Persist_a*F449+Shock_sd*Draws!G428</f>
        <v>36.9109106302978</v>
      </c>
      <c r="H449" s="18" t="n">
        <f aca="false">Persist_a*G449+Shock_sd*Draws!H428</f>
        <v>89.6328527070118</v>
      </c>
      <c r="I449" s="18" t="n">
        <f aca="false">Persist_a*H449+Shock_sd*Draws!I428</f>
        <v>60.8702498675412</v>
      </c>
      <c r="J449" s="18" t="n">
        <f aca="false">Persist_a*I449+Shock_sd*Draws!J428</f>
        <v>-19.9347030525894</v>
      </c>
      <c r="K449" s="18" t="n">
        <f aca="false">Persist_a*J449+Shock_sd*Draws!K428</f>
        <v>-71.3489898740895</v>
      </c>
      <c r="L449" s="18" t="n">
        <f aca="false">Persist_a*K449+Shock_sd*Draws!L428</f>
        <v>-105.364308388074</v>
      </c>
      <c r="M449" s="18" t="n">
        <f aca="false">Persist_a*L449+Shock_sd*Draws!M428</f>
        <v>-109.806184968582</v>
      </c>
      <c r="N449" s="18" t="n">
        <f aca="false">0-(Draws!N428+Draws!Z428)</f>
        <v>0</v>
      </c>
      <c r="O449" s="18" t="n">
        <f aca="false">N449-(Draws!O428+Draws!AA428)</f>
        <v>0</v>
      </c>
      <c r="P449" s="18" t="n">
        <f aca="false">O449-(Draws!P428+Draws!AB428)</f>
        <v>0</v>
      </c>
      <c r="Q449" s="18" t="n">
        <f aca="false">P449-(Draws!Q428+Draws!AC428)</f>
        <v>0</v>
      </c>
      <c r="R449" s="18" t="n">
        <f aca="false">Q449-(Draws!R428+Draws!AD428)</f>
        <v>0</v>
      </c>
      <c r="S449" s="18" t="n">
        <f aca="false">R449-(Draws!S428+Draws!AE428)</f>
        <v>0</v>
      </c>
      <c r="T449" s="18" t="n">
        <f aca="false">S449-(Draws!T428+Draws!AF428)</f>
        <v>0</v>
      </c>
      <c r="U449" s="18" t="n">
        <f aca="false">T449-(Draws!U428+Draws!AG428)</f>
        <v>0</v>
      </c>
      <c r="V449" s="18" t="n">
        <f aca="false">U449-(Draws!V428+Draws!AH428)</f>
        <v>0</v>
      </c>
      <c r="W449" s="18" t="n">
        <f aca="false">V449-(Draws!W428+Draws!AI428)</f>
        <v>0</v>
      </c>
      <c r="X449" s="18" t="n">
        <f aca="false">W449-(Draws!X428+Draws!AJ428)</f>
        <v>0</v>
      </c>
      <c r="Y449" s="18" t="n">
        <f aca="false">X449-(Draws!Y428+Draws!AK428)</f>
        <v>0</v>
      </c>
      <c r="Z449" s="18" t="n">
        <f aca="false">0-(MAX(Draws!N428-Line_cap,0)+MAX(Draws!Z428-Line_cap,0))</f>
        <v>0</v>
      </c>
      <c r="AA449" s="18" t="n">
        <f aca="false">Z449-(MAX(Draws!O428-Line_cap,0)+MAX(Draws!AA428-Line_cap,0))</f>
        <v>0</v>
      </c>
      <c r="AB449" s="18" t="n">
        <f aca="false">AA449-(MAX(Draws!P428-Line_cap,0)+MAX(Draws!AB428-Line_cap,0))</f>
        <v>0</v>
      </c>
      <c r="AC449" s="18" t="n">
        <f aca="false">AB449-(MAX(Draws!Q428-Line_cap,0)+MAX(Draws!AC428-Line_cap,0))</f>
        <v>0</v>
      </c>
      <c r="AD449" s="18" t="n">
        <f aca="false">AC449-(MAX(Draws!R428-Line_cap,0)+MAX(Draws!AD428-Line_cap,0))</f>
        <v>0</v>
      </c>
      <c r="AE449" s="18" t="n">
        <f aca="false">AD449-(MAX(Draws!S428-Line_cap,0)+MAX(Draws!AE428-Line_cap,0))</f>
        <v>0</v>
      </c>
      <c r="AF449" s="18" t="n">
        <f aca="false">AE449-(MAX(Draws!T428-Line_cap,0)+MAX(Draws!AF428-Line_cap,0))</f>
        <v>0</v>
      </c>
      <c r="AG449" s="18" t="n">
        <f aca="false">AF449-(MAX(Draws!U428-Line_cap,0)+MAX(Draws!AG428-Line_cap,0))</f>
        <v>0</v>
      </c>
      <c r="AH449" s="18" t="n">
        <f aca="false">AG449-(MAX(Draws!V428-Line_cap,0)+MAX(Draws!AH428-Line_cap,0))</f>
        <v>0</v>
      </c>
      <c r="AI449" s="18" t="n">
        <f aca="false">AH449-(MAX(Draws!W428-Line_cap,0)+MAX(Draws!AI428-Line_cap,0))</f>
        <v>0</v>
      </c>
      <c r="AJ449" s="18" t="n">
        <f aca="false">AI449-(MAX(Draws!X428-Line_cap,0)+MAX(Draws!AJ428-Line_cap,0))</f>
        <v>0</v>
      </c>
      <c r="AK449" s="18" t="n">
        <f aca="false">AJ449-(MAX(Draws!Y428-Line_cap,0)+MAX(Draws!AK428-Line_cap,0))</f>
        <v>0</v>
      </c>
      <c r="AL449" s="18" t="n">
        <f aca="false">SUMPRODUCT(MIN($B$22:$M$22+B449:M449+N449:Y449))</f>
        <v>396.563639176307</v>
      </c>
      <c r="AM449" s="18" t="n">
        <f aca="false">SUMPRODUCT(MIN($B$22:$M$22+B449:M449))</f>
        <v>396.563639176307</v>
      </c>
      <c r="AN449" s="18" t="n">
        <f aca="false">SUMPRODUCT(MIN($B$22:$M$22+N449:Y449))</f>
        <v>481.950382357786</v>
      </c>
      <c r="AO449" s="18" t="n">
        <f aca="false">SUMPRODUCT(MIN($B$22:$M$22+B449:M449+Z449:AK449))</f>
        <v>396.563639176307</v>
      </c>
      <c r="AP449" s="18" t="n">
        <f aca="false">SUMPRODUCT(MIN($B$23:$M$23+B449:M449+N449:Y449))</f>
        <v>443.436767989851</v>
      </c>
      <c r="AQ449" s="18" t="n">
        <f aca="false">SUMPRODUCT(MIN($B$23:$M$23+B449:M449+Z449:AK449))</f>
        <v>443.436767989851</v>
      </c>
      <c r="AR449" s="13" t="n">
        <f aca="false">IF(Y449&lt;0,1,0)</f>
        <v>0</v>
      </c>
    </row>
    <row r="450" customFormat="false" ht="15" hidden="false" customHeight="false" outlineLevel="0" collapsed="false">
      <c r="A450" s="13" t="n">
        <v>425</v>
      </c>
      <c r="B450" s="18" t="n">
        <f aca="false">Shock_sd*Draws!B429</f>
        <v>16.5897227899921</v>
      </c>
      <c r="C450" s="18" t="n">
        <f aca="false">Persist_a*B450+Shock_sd*Draws!C429</f>
        <v>63.8858071030757</v>
      </c>
      <c r="D450" s="18" t="n">
        <f aca="false">Persist_a*C450+Shock_sd*Draws!D429</f>
        <v>13.7151130696041</v>
      </c>
      <c r="E450" s="18" t="n">
        <f aca="false">Persist_a*D450+Shock_sd*Draws!E429</f>
        <v>4.76769202037456</v>
      </c>
      <c r="F450" s="18" t="n">
        <f aca="false">Persist_a*E450+Shock_sd*Draws!F429</f>
        <v>-92.2004206287951</v>
      </c>
      <c r="G450" s="18" t="n">
        <f aca="false">Persist_a*F450+Shock_sd*Draws!G429</f>
        <v>-49.1140406569504</v>
      </c>
      <c r="H450" s="18" t="n">
        <f aca="false">Persist_a*G450+Shock_sd*Draws!H429</f>
        <v>-17.6973896424378</v>
      </c>
      <c r="I450" s="18" t="n">
        <f aca="false">Persist_a*H450+Shock_sd*Draws!I429</f>
        <v>91.9249090364523</v>
      </c>
      <c r="J450" s="18" t="n">
        <f aca="false">Persist_a*I450+Shock_sd*Draws!J429</f>
        <v>34.2408477993927</v>
      </c>
      <c r="K450" s="18" t="n">
        <f aca="false">Persist_a*J450+Shock_sd*Draws!K429</f>
        <v>23.3428719413726</v>
      </c>
      <c r="L450" s="18" t="n">
        <f aca="false">Persist_a*K450+Shock_sd*Draws!L429</f>
        <v>12.0726575989653</v>
      </c>
      <c r="M450" s="18" t="n">
        <f aca="false">Persist_a*L450+Shock_sd*Draws!M429</f>
        <v>-20.9745426852345</v>
      </c>
      <c r="N450" s="18" t="n">
        <f aca="false">0-(Draws!N429+Draws!Z429)</f>
        <v>0</v>
      </c>
      <c r="O450" s="18" t="n">
        <f aca="false">N450-(Draws!O429+Draws!AA429)</f>
        <v>0</v>
      </c>
      <c r="P450" s="18" t="n">
        <f aca="false">O450-(Draws!P429+Draws!AB429)</f>
        <v>0</v>
      </c>
      <c r="Q450" s="18" t="n">
        <f aca="false">P450-(Draws!Q429+Draws!AC429)</f>
        <v>0</v>
      </c>
      <c r="R450" s="18" t="n">
        <f aca="false">Q450-(Draws!R429+Draws!AD429)</f>
        <v>0</v>
      </c>
      <c r="S450" s="18" t="n">
        <f aca="false">R450-(Draws!S429+Draws!AE429)</f>
        <v>0</v>
      </c>
      <c r="T450" s="18" t="n">
        <f aca="false">S450-(Draws!T429+Draws!AF429)</f>
        <v>0</v>
      </c>
      <c r="U450" s="18" t="n">
        <f aca="false">T450-(Draws!U429+Draws!AG429)</f>
        <v>-42.8571105739975</v>
      </c>
      <c r="V450" s="18" t="n">
        <f aca="false">U450-(Draws!V429+Draws!AH429)</f>
        <v>-42.8571105739975</v>
      </c>
      <c r="W450" s="18" t="n">
        <f aca="false">V450-(Draws!W429+Draws!AI429)</f>
        <v>-42.8571105739975</v>
      </c>
      <c r="X450" s="18" t="n">
        <f aca="false">W450-(Draws!X429+Draws!AJ429)</f>
        <v>-42.8571105739975</v>
      </c>
      <c r="Y450" s="18" t="n">
        <f aca="false">X450-(Draws!Y429+Draws!AK429)</f>
        <v>-42.8571105739975</v>
      </c>
      <c r="Z450" s="18" t="n">
        <f aca="false">0-(MAX(Draws!N429-Line_cap,0)+MAX(Draws!Z429-Line_cap,0))</f>
        <v>0</v>
      </c>
      <c r="AA450" s="18" t="n">
        <f aca="false">Z450-(MAX(Draws!O429-Line_cap,0)+MAX(Draws!AA429-Line_cap,0))</f>
        <v>0</v>
      </c>
      <c r="AB450" s="18" t="n">
        <f aca="false">AA450-(MAX(Draws!P429-Line_cap,0)+MAX(Draws!AB429-Line_cap,0))</f>
        <v>0</v>
      </c>
      <c r="AC450" s="18" t="n">
        <f aca="false">AB450-(MAX(Draws!Q429-Line_cap,0)+MAX(Draws!AC429-Line_cap,0))</f>
        <v>0</v>
      </c>
      <c r="AD450" s="18" t="n">
        <f aca="false">AC450-(MAX(Draws!R429-Line_cap,0)+MAX(Draws!AD429-Line_cap,0))</f>
        <v>0</v>
      </c>
      <c r="AE450" s="18" t="n">
        <f aca="false">AD450-(MAX(Draws!S429-Line_cap,0)+MAX(Draws!AE429-Line_cap,0))</f>
        <v>0</v>
      </c>
      <c r="AF450" s="18" t="n">
        <f aca="false">AE450-(MAX(Draws!T429-Line_cap,0)+MAX(Draws!AF429-Line_cap,0))</f>
        <v>0</v>
      </c>
      <c r="AG450" s="18" t="n">
        <f aca="false">AF450-(MAX(Draws!U429-Line_cap,0)+MAX(Draws!AG429-Line_cap,0))</f>
        <v>0</v>
      </c>
      <c r="AH450" s="18" t="n">
        <f aca="false">AG450-(MAX(Draws!V429-Line_cap,0)+MAX(Draws!AH429-Line_cap,0))</f>
        <v>0</v>
      </c>
      <c r="AI450" s="18" t="n">
        <f aca="false">AH450-(MAX(Draws!W429-Line_cap,0)+MAX(Draws!AI429-Line_cap,0))</f>
        <v>0</v>
      </c>
      <c r="AJ450" s="18" t="n">
        <f aca="false">AI450-(MAX(Draws!X429-Line_cap,0)+MAX(Draws!AJ429-Line_cap,0))</f>
        <v>0</v>
      </c>
      <c r="AK450" s="18" t="n">
        <f aca="false">AJ450-(MAX(Draws!Y429-Line_cap,0)+MAX(Draws!AK429-Line_cap,0))</f>
        <v>0</v>
      </c>
      <c r="AL450" s="18" t="n">
        <f aca="false">SUMPRODUCT(MIN($B$22:$M$22+B450:M450+N450:Y450))</f>
        <v>396.296760518895</v>
      </c>
      <c r="AM450" s="18" t="n">
        <f aca="false">SUMPRODUCT(MIN($B$22:$M$22+B450:M450))</f>
        <v>396.296760518895</v>
      </c>
      <c r="AN450" s="18" t="n">
        <f aca="false">SUMPRODUCT(MIN($B$22:$M$22+N450:Y450))</f>
        <v>440.996942823922</v>
      </c>
      <c r="AO450" s="18" t="n">
        <f aca="false">SUMPRODUCT(MIN($B$22:$M$22+B450:M450+Z450:AK450))</f>
        <v>396.296760518895</v>
      </c>
      <c r="AP450" s="18" t="n">
        <f aca="false">SUMPRODUCT(MIN($B$23:$M$23+B450:M450+N450:Y450))</f>
        <v>441.401494372059</v>
      </c>
      <c r="AQ450" s="18" t="n">
        <f aca="false">SUMPRODUCT(MIN($B$23:$M$23+B450:M450+Z450:AK450))</f>
        <v>441.401494372059</v>
      </c>
      <c r="AR450" s="13" t="n">
        <f aca="false">IF(Y450&lt;0,1,0)</f>
        <v>1</v>
      </c>
    </row>
    <row r="451" customFormat="false" ht="15" hidden="false" customHeight="false" outlineLevel="0" collapsed="false">
      <c r="A451" s="13" t="n">
        <v>426</v>
      </c>
      <c r="B451" s="18" t="n">
        <f aca="false">Shock_sd*Draws!B430</f>
        <v>-7.84537190205932</v>
      </c>
      <c r="C451" s="18" t="n">
        <f aca="false">Persist_a*B451+Shock_sd*Draws!C430</f>
        <v>-17.6081814929163</v>
      </c>
      <c r="D451" s="18" t="n">
        <f aca="false">Persist_a*C451+Shock_sd*Draws!D430</f>
        <v>-94.7965031349541</v>
      </c>
      <c r="E451" s="18" t="n">
        <f aca="false">Persist_a*D451+Shock_sd*Draws!E430</f>
        <v>-115.895159951541</v>
      </c>
      <c r="F451" s="18" t="n">
        <f aca="false">Persist_a*E451+Shock_sd*Draws!F430</f>
        <v>-102.988752812378</v>
      </c>
      <c r="G451" s="18" t="n">
        <f aca="false">Persist_a*F451+Shock_sd*Draws!G430</f>
        <v>-107.48401369879</v>
      </c>
      <c r="H451" s="18" t="n">
        <f aca="false">Persist_a*G451+Shock_sd*Draws!H430</f>
        <v>-73.5197903467512</v>
      </c>
      <c r="I451" s="18" t="n">
        <f aca="false">Persist_a*H451+Shock_sd*Draws!I430</f>
        <v>-24.1844747379379</v>
      </c>
      <c r="J451" s="18" t="n">
        <f aca="false">Persist_a*I451+Shock_sd*Draws!J430</f>
        <v>-19.7530176565279</v>
      </c>
      <c r="K451" s="18" t="n">
        <f aca="false">Persist_a*J451+Shock_sd*Draws!K430</f>
        <v>-68.8524391498215</v>
      </c>
      <c r="L451" s="18" t="n">
        <f aca="false">Persist_a*K451+Shock_sd*Draws!L430</f>
        <v>-40.8378937181161</v>
      </c>
      <c r="M451" s="18" t="n">
        <f aca="false">Persist_a*L451+Shock_sd*Draws!M430</f>
        <v>3.07213910004307</v>
      </c>
      <c r="N451" s="18" t="n">
        <f aca="false">0-(Draws!N430+Draws!Z430)</f>
        <v>0</v>
      </c>
      <c r="O451" s="18" t="n">
        <f aca="false">N451-(Draws!O430+Draws!AA430)</f>
        <v>0</v>
      </c>
      <c r="P451" s="18" t="n">
        <f aca="false">O451-(Draws!P430+Draws!AB430)</f>
        <v>0</v>
      </c>
      <c r="Q451" s="18" t="n">
        <f aca="false">P451-(Draws!Q430+Draws!AC430)</f>
        <v>0</v>
      </c>
      <c r="R451" s="18" t="n">
        <f aca="false">Q451-(Draws!R430+Draws!AD430)</f>
        <v>0</v>
      </c>
      <c r="S451" s="18" t="n">
        <f aca="false">R451-(Draws!S430+Draws!AE430)</f>
        <v>0</v>
      </c>
      <c r="T451" s="18" t="n">
        <f aca="false">S451-(Draws!T430+Draws!AF430)</f>
        <v>-178.794938974607</v>
      </c>
      <c r="U451" s="18" t="n">
        <f aca="false">T451-(Draws!U430+Draws!AG430)</f>
        <v>-178.794938974607</v>
      </c>
      <c r="V451" s="18" t="n">
        <f aca="false">U451-(Draws!V430+Draws!AH430)</f>
        <v>-178.794938974607</v>
      </c>
      <c r="W451" s="18" t="n">
        <f aca="false">V451-(Draws!W430+Draws!AI430)</f>
        <v>-178.794938974607</v>
      </c>
      <c r="X451" s="18" t="n">
        <f aca="false">W451-(Draws!X430+Draws!AJ430)</f>
        <v>-178.794938974607</v>
      </c>
      <c r="Y451" s="18" t="n">
        <f aca="false">X451-(Draws!Y430+Draws!AK430)</f>
        <v>-178.794938974607</v>
      </c>
      <c r="Z451" s="18" t="n">
        <f aca="false">0-(MAX(Draws!N430-Line_cap,0)+MAX(Draws!Z430-Line_cap,0))</f>
        <v>0</v>
      </c>
      <c r="AA451" s="18" t="n">
        <f aca="false">Z451-(MAX(Draws!O430-Line_cap,0)+MAX(Draws!AA430-Line_cap,0))</f>
        <v>0</v>
      </c>
      <c r="AB451" s="18" t="n">
        <f aca="false">AA451-(MAX(Draws!P430-Line_cap,0)+MAX(Draws!AB430-Line_cap,0))</f>
        <v>0</v>
      </c>
      <c r="AC451" s="18" t="n">
        <f aca="false">AB451-(MAX(Draws!Q430-Line_cap,0)+MAX(Draws!AC430-Line_cap,0))</f>
        <v>0</v>
      </c>
      <c r="AD451" s="18" t="n">
        <f aca="false">AC451-(MAX(Draws!R430-Line_cap,0)+MAX(Draws!AD430-Line_cap,0))</f>
        <v>0</v>
      </c>
      <c r="AE451" s="18" t="n">
        <f aca="false">AD451-(MAX(Draws!S430-Line_cap,0)+MAX(Draws!AE430-Line_cap,0))</f>
        <v>0</v>
      </c>
      <c r="AF451" s="18" t="n">
        <f aca="false">AE451-(MAX(Draws!T430-Line_cap,0)+MAX(Draws!AF430-Line_cap,0))</f>
        <v>-78.7949389746068</v>
      </c>
      <c r="AG451" s="18" t="n">
        <f aca="false">AF451-(MAX(Draws!U430-Line_cap,0)+MAX(Draws!AG430-Line_cap,0))</f>
        <v>-78.7949389746068</v>
      </c>
      <c r="AH451" s="18" t="n">
        <f aca="false">AG451-(MAX(Draws!V430-Line_cap,0)+MAX(Draws!AH430-Line_cap,0))</f>
        <v>-78.7949389746068</v>
      </c>
      <c r="AI451" s="18" t="n">
        <f aca="false">AH451-(MAX(Draws!W430-Line_cap,0)+MAX(Draws!AI430-Line_cap,0))</f>
        <v>-78.7949389746068</v>
      </c>
      <c r="AJ451" s="18" t="n">
        <f aca="false">AI451-(MAX(Draws!X430-Line_cap,0)+MAX(Draws!AJ430-Line_cap,0))</f>
        <v>-78.7949389746068</v>
      </c>
      <c r="AK451" s="18" t="n">
        <f aca="false">AJ451-(MAX(Draws!Y430-Line_cap,0)+MAX(Draws!AK430-Line_cap,0))</f>
        <v>-78.7949389746068</v>
      </c>
      <c r="AL451" s="18" t="n">
        <f aca="false">SUMPRODUCT(MIN($B$22:$M$22+B451:M451+N451:Y451))</f>
        <v>229.635653036428</v>
      </c>
      <c r="AM451" s="18" t="n">
        <f aca="false">SUMPRODUCT(MIN($B$22:$M$22+B451:M451))</f>
        <v>375.724157939575</v>
      </c>
      <c r="AN451" s="18" t="n">
        <f aca="false">SUMPRODUCT(MIN($B$22:$M$22+N451:Y451))</f>
        <v>303.155443383179</v>
      </c>
      <c r="AO451" s="18" t="n">
        <f aca="false">SUMPRODUCT(MIN($B$22:$M$22+B451:M451+Z451:AK451))</f>
        <v>329.635653036428</v>
      </c>
      <c r="AP451" s="18" t="n">
        <f aca="false">SUMPRODUCT(MIN($B$23:$M$23+B451:M451+N451:Y451))</f>
        <v>278.814295899528</v>
      </c>
      <c r="AQ451" s="18" t="n">
        <f aca="false">SUMPRODUCT(MIN($B$23:$M$23+B451:M451+Z451:AK451))</f>
        <v>378.814295899528</v>
      </c>
      <c r="AR451" s="13" t="n">
        <f aca="false">IF(Y451&lt;0,1,0)</f>
        <v>1</v>
      </c>
    </row>
    <row r="452" customFormat="false" ht="15" hidden="false" customHeight="false" outlineLevel="0" collapsed="false">
      <c r="A452" s="13" t="n">
        <v>427</v>
      </c>
      <c r="B452" s="18" t="n">
        <f aca="false">Shock_sd*Draws!B431</f>
        <v>23.6622049590751</v>
      </c>
      <c r="C452" s="18" t="n">
        <f aca="false">Persist_a*B452+Shock_sd*Draws!C431</f>
        <v>-68.5334672809688</v>
      </c>
      <c r="D452" s="18" t="n">
        <f aca="false">Persist_a*C452+Shock_sd*Draws!D431</f>
        <v>-87.1844681697725</v>
      </c>
      <c r="E452" s="18" t="n">
        <f aca="false">Persist_a*D452+Shock_sd*Draws!E431</f>
        <v>-156.166322267355</v>
      </c>
      <c r="F452" s="18" t="n">
        <f aca="false">Persist_a*E452+Shock_sd*Draws!F431</f>
        <v>38.7297855191835</v>
      </c>
      <c r="G452" s="18" t="n">
        <f aca="false">Persist_a*F452+Shock_sd*Draws!G431</f>
        <v>43.6062457163147</v>
      </c>
      <c r="H452" s="18" t="n">
        <f aca="false">Persist_a*G452+Shock_sd*Draws!H431</f>
        <v>118.97244453554</v>
      </c>
      <c r="I452" s="18" t="n">
        <f aca="false">Persist_a*H452+Shock_sd*Draws!I431</f>
        <v>75.3947070656704</v>
      </c>
      <c r="J452" s="18" t="n">
        <f aca="false">Persist_a*I452+Shock_sd*Draws!J431</f>
        <v>128.532094287953</v>
      </c>
      <c r="K452" s="18" t="n">
        <f aca="false">Persist_a*J452+Shock_sd*Draws!K431</f>
        <v>105.257773276724</v>
      </c>
      <c r="L452" s="18" t="n">
        <f aca="false">Persist_a*K452+Shock_sd*Draws!L431</f>
        <v>9.43416358640313</v>
      </c>
      <c r="M452" s="18" t="n">
        <f aca="false">Persist_a*L452+Shock_sd*Draws!M431</f>
        <v>-94.7248700583934</v>
      </c>
      <c r="N452" s="18" t="n">
        <f aca="false">0-(Draws!N431+Draws!Z431)</f>
        <v>0</v>
      </c>
      <c r="O452" s="18" t="n">
        <f aca="false">N452-(Draws!O431+Draws!AA431)</f>
        <v>0</v>
      </c>
      <c r="P452" s="18" t="n">
        <f aca="false">O452-(Draws!P431+Draws!AB431)</f>
        <v>0</v>
      </c>
      <c r="Q452" s="18" t="n">
        <f aca="false">P452-(Draws!Q431+Draws!AC431)</f>
        <v>0</v>
      </c>
      <c r="R452" s="18" t="n">
        <f aca="false">Q452-(Draws!R431+Draws!AD431)</f>
        <v>0</v>
      </c>
      <c r="S452" s="18" t="n">
        <f aca="false">R452-(Draws!S431+Draws!AE431)</f>
        <v>0</v>
      </c>
      <c r="T452" s="18" t="n">
        <f aca="false">S452-(Draws!T431+Draws!AF431)</f>
        <v>0</v>
      </c>
      <c r="U452" s="18" t="n">
        <f aca="false">T452-(Draws!U431+Draws!AG431)</f>
        <v>0</v>
      </c>
      <c r="V452" s="18" t="n">
        <f aca="false">U452-(Draws!V431+Draws!AH431)</f>
        <v>0</v>
      </c>
      <c r="W452" s="18" t="n">
        <f aca="false">V452-(Draws!W431+Draws!AI431)</f>
        <v>0</v>
      </c>
      <c r="X452" s="18" t="n">
        <f aca="false">W452-(Draws!X431+Draws!AJ431)</f>
        <v>0</v>
      </c>
      <c r="Y452" s="18" t="n">
        <f aca="false">X452-(Draws!Y431+Draws!AK431)</f>
        <v>0</v>
      </c>
      <c r="Z452" s="18" t="n">
        <f aca="false">0-(MAX(Draws!N431-Line_cap,0)+MAX(Draws!Z431-Line_cap,0))</f>
        <v>0</v>
      </c>
      <c r="AA452" s="18" t="n">
        <f aca="false">Z452-(MAX(Draws!O431-Line_cap,0)+MAX(Draws!AA431-Line_cap,0))</f>
        <v>0</v>
      </c>
      <c r="AB452" s="18" t="n">
        <f aca="false">AA452-(MAX(Draws!P431-Line_cap,0)+MAX(Draws!AB431-Line_cap,0))</f>
        <v>0</v>
      </c>
      <c r="AC452" s="18" t="n">
        <f aca="false">AB452-(MAX(Draws!Q431-Line_cap,0)+MAX(Draws!AC431-Line_cap,0))</f>
        <v>0</v>
      </c>
      <c r="AD452" s="18" t="n">
        <f aca="false">AC452-(MAX(Draws!R431-Line_cap,0)+MAX(Draws!AD431-Line_cap,0))</f>
        <v>0</v>
      </c>
      <c r="AE452" s="18" t="n">
        <f aca="false">AD452-(MAX(Draws!S431-Line_cap,0)+MAX(Draws!AE431-Line_cap,0))</f>
        <v>0</v>
      </c>
      <c r="AF452" s="18" t="n">
        <f aca="false">AE452-(MAX(Draws!T431-Line_cap,0)+MAX(Draws!AF431-Line_cap,0))</f>
        <v>0</v>
      </c>
      <c r="AG452" s="18" t="n">
        <f aca="false">AF452-(MAX(Draws!U431-Line_cap,0)+MAX(Draws!AG431-Line_cap,0))</f>
        <v>0</v>
      </c>
      <c r="AH452" s="18" t="n">
        <f aca="false">AG452-(MAX(Draws!V431-Line_cap,0)+MAX(Draws!AH431-Line_cap,0))</f>
        <v>0</v>
      </c>
      <c r="AI452" s="18" t="n">
        <f aca="false">AH452-(MAX(Draws!W431-Line_cap,0)+MAX(Draws!AI431-Line_cap,0))</f>
        <v>0</v>
      </c>
      <c r="AJ452" s="18" t="n">
        <f aca="false">AI452-(MAX(Draws!X431-Line_cap,0)+MAX(Draws!AJ431-Line_cap,0))</f>
        <v>0</v>
      </c>
      <c r="AK452" s="18" t="n">
        <f aca="false">AJ452-(MAX(Draws!Y431-Line_cap,0)+MAX(Draws!AK431-Line_cap,0))</f>
        <v>0</v>
      </c>
      <c r="AL452" s="18" t="n">
        <f aca="false">SUMPRODUCT(MIN($B$22:$M$22+B452:M452+N452:Y452))</f>
        <v>342.695877560802</v>
      </c>
      <c r="AM452" s="18" t="n">
        <f aca="false">SUMPRODUCT(MIN($B$22:$M$22+B452:M452))</f>
        <v>342.695877560802</v>
      </c>
      <c r="AN452" s="18" t="n">
        <f aca="false">SUMPRODUCT(MIN($B$22:$M$22+N452:Y452))</f>
        <v>481.950382357786</v>
      </c>
      <c r="AO452" s="18" t="n">
        <f aca="false">SUMPRODUCT(MIN($B$22:$M$22+B452:M452+Z452:AK452))</f>
        <v>342.695877560802</v>
      </c>
      <c r="AP452" s="18" t="n">
        <f aca="false">SUMPRODUCT(MIN($B$23:$M$23+B452:M452+N452:Y452))</f>
        <v>383.584165074165</v>
      </c>
      <c r="AQ452" s="18" t="n">
        <f aca="false">SUMPRODUCT(MIN($B$23:$M$23+B452:M452+Z452:AK452))</f>
        <v>383.584165074165</v>
      </c>
      <c r="AR452" s="13" t="n">
        <f aca="false">IF(Y452&lt;0,1,0)</f>
        <v>0</v>
      </c>
    </row>
    <row r="453" customFormat="false" ht="15" hidden="false" customHeight="false" outlineLevel="0" collapsed="false">
      <c r="A453" s="13" t="n">
        <v>428</v>
      </c>
      <c r="B453" s="18" t="n">
        <f aca="false">Shock_sd*Draws!B432</f>
        <v>68.5627824876026</v>
      </c>
      <c r="C453" s="18" t="n">
        <f aca="false">Persist_a*B453+Shock_sd*Draws!C432</f>
        <v>34.4983155295562</v>
      </c>
      <c r="D453" s="18" t="n">
        <f aca="false">Persist_a*C453+Shock_sd*Draws!D432</f>
        <v>42.3355913438675</v>
      </c>
      <c r="E453" s="18" t="n">
        <f aca="false">Persist_a*D453+Shock_sd*Draws!E432</f>
        <v>103.478073346385</v>
      </c>
      <c r="F453" s="18" t="n">
        <f aca="false">Persist_a*E453+Shock_sd*Draws!F432</f>
        <v>36.7299049880383</v>
      </c>
      <c r="G453" s="18" t="n">
        <f aca="false">Persist_a*F453+Shock_sd*Draws!G432</f>
        <v>-43.2372194879118</v>
      </c>
      <c r="H453" s="18" t="n">
        <f aca="false">Persist_a*G453+Shock_sd*Draws!H432</f>
        <v>23.8650947280551</v>
      </c>
      <c r="I453" s="18" t="n">
        <f aca="false">Persist_a*H453+Shock_sd*Draws!I432</f>
        <v>69.5451934124642</v>
      </c>
      <c r="J453" s="18" t="n">
        <f aca="false">Persist_a*I453+Shock_sd*Draws!J432</f>
        <v>89.3833361400996</v>
      </c>
      <c r="K453" s="18" t="n">
        <f aca="false">Persist_a*J453+Shock_sd*Draws!K432</f>
        <v>41.2235038579975</v>
      </c>
      <c r="L453" s="18" t="n">
        <f aca="false">Persist_a*K453+Shock_sd*Draws!L432</f>
        <v>56.8360810310638</v>
      </c>
      <c r="M453" s="18" t="n">
        <f aca="false">Persist_a*L453+Shock_sd*Draws!M432</f>
        <v>-11.4064094739774</v>
      </c>
      <c r="N453" s="18" t="n">
        <f aca="false">0-(Draws!N432+Draws!Z432)</f>
        <v>0</v>
      </c>
      <c r="O453" s="18" t="n">
        <f aca="false">N453-(Draws!O432+Draws!AA432)</f>
        <v>0</v>
      </c>
      <c r="P453" s="18" t="n">
        <f aca="false">O453-(Draws!P432+Draws!AB432)</f>
        <v>0</v>
      </c>
      <c r="Q453" s="18" t="n">
        <f aca="false">P453-(Draws!Q432+Draws!AC432)</f>
        <v>0</v>
      </c>
      <c r="R453" s="18" t="n">
        <f aca="false">Q453-(Draws!R432+Draws!AD432)</f>
        <v>0</v>
      </c>
      <c r="S453" s="18" t="n">
        <f aca="false">R453-(Draws!S432+Draws!AE432)</f>
        <v>0</v>
      </c>
      <c r="T453" s="18" t="n">
        <f aca="false">S453-(Draws!T432+Draws!AF432)</f>
        <v>0</v>
      </c>
      <c r="U453" s="18" t="n">
        <f aca="false">T453-(Draws!U432+Draws!AG432)</f>
        <v>0</v>
      </c>
      <c r="V453" s="18" t="n">
        <f aca="false">U453-(Draws!V432+Draws!AH432)</f>
        <v>0</v>
      </c>
      <c r="W453" s="18" t="n">
        <f aca="false">V453-(Draws!W432+Draws!AI432)</f>
        <v>0</v>
      </c>
      <c r="X453" s="18" t="n">
        <f aca="false">W453-(Draws!X432+Draws!AJ432)</f>
        <v>0</v>
      </c>
      <c r="Y453" s="18" t="n">
        <f aca="false">X453-(Draws!Y432+Draws!AK432)</f>
        <v>0</v>
      </c>
      <c r="Z453" s="18" t="n">
        <f aca="false">0-(MAX(Draws!N432-Line_cap,0)+MAX(Draws!Z432-Line_cap,0))</f>
        <v>0</v>
      </c>
      <c r="AA453" s="18" t="n">
        <f aca="false">Z453-(MAX(Draws!O432-Line_cap,0)+MAX(Draws!AA432-Line_cap,0))</f>
        <v>0</v>
      </c>
      <c r="AB453" s="18" t="n">
        <f aca="false">AA453-(MAX(Draws!P432-Line_cap,0)+MAX(Draws!AB432-Line_cap,0))</f>
        <v>0</v>
      </c>
      <c r="AC453" s="18" t="n">
        <f aca="false">AB453-(MAX(Draws!Q432-Line_cap,0)+MAX(Draws!AC432-Line_cap,0))</f>
        <v>0</v>
      </c>
      <c r="AD453" s="18" t="n">
        <f aca="false">AC453-(MAX(Draws!R432-Line_cap,0)+MAX(Draws!AD432-Line_cap,0))</f>
        <v>0</v>
      </c>
      <c r="AE453" s="18" t="n">
        <f aca="false">AD453-(MAX(Draws!S432-Line_cap,0)+MAX(Draws!AE432-Line_cap,0))</f>
        <v>0</v>
      </c>
      <c r="AF453" s="18" t="n">
        <f aca="false">AE453-(MAX(Draws!T432-Line_cap,0)+MAX(Draws!AF432-Line_cap,0))</f>
        <v>0</v>
      </c>
      <c r="AG453" s="18" t="n">
        <f aca="false">AF453-(MAX(Draws!U432-Line_cap,0)+MAX(Draws!AG432-Line_cap,0))</f>
        <v>0</v>
      </c>
      <c r="AH453" s="18" t="n">
        <f aca="false">AG453-(MAX(Draws!V432-Line_cap,0)+MAX(Draws!AH432-Line_cap,0))</f>
        <v>0</v>
      </c>
      <c r="AI453" s="18" t="n">
        <f aca="false">AH453-(MAX(Draws!W432-Line_cap,0)+MAX(Draws!AI432-Line_cap,0))</f>
        <v>0</v>
      </c>
      <c r="AJ453" s="18" t="n">
        <f aca="false">AI453-(MAX(Draws!X432-Line_cap,0)+MAX(Draws!AJ432-Line_cap,0))</f>
        <v>0</v>
      </c>
      <c r="AK453" s="18" t="n">
        <f aca="false">AJ453-(MAX(Draws!Y432-Line_cap,0)+MAX(Draws!AK432-Line_cap,0))</f>
        <v>0</v>
      </c>
      <c r="AL453" s="18" t="n">
        <f aca="false">SUMPRODUCT(MIN($B$22:$M$22+B453:M453+N453:Y453))</f>
        <v>439.970952150453</v>
      </c>
      <c r="AM453" s="18" t="n">
        <f aca="false">SUMPRODUCT(MIN($B$22:$M$22+B453:M453))</f>
        <v>439.970952150453</v>
      </c>
      <c r="AN453" s="18" t="n">
        <f aca="false">SUMPRODUCT(MIN($B$22:$M$22+N453:Y453))</f>
        <v>481.950382357786</v>
      </c>
      <c r="AO453" s="18" t="n">
        <f aca="false">SUMPRODUCT(MIN($B$22:$M$22+B453:M453+Z453:AK453))</f>
        <v>439.970952150453</v>
      </c>
      <c r="AP453" s="18" t="n">
        <f aca="false">SUMPRODUCT(MIN($B$23:$M$23+B453:M453+N453:Y453))</f>
        <v>487.736697651237</v>
      </c>
      <c r="AQ453" s="18" t="n">
        <f aca="false">SUMPRODUCT(MIN($B$23:$M$23+B453:M453+Z453:AK453))</f>
        <v>487.736697651237</v>
      </c>
      <c r="AR453" s="13" t="n">
        <f aca="false">IF(Y453&lt;0,1,0)</f>
        <v>0</v>
      </c>
    </row>
    <row r="454" customFormat="false" ht="15" hidden="false" customHeight="false" outlineLevel="0" collapsed="false">
      <c r="A454" s="13" t="n">
        <v>429</v>
      </c>
      <c r="B454" s="18" t="n">
        <f aca="false">Shock_sd*Draws!B433</f>
        <v>-49.8020458288676</v>
      </c>
      <c r="C454" s="18" t="n">
        <f aca="false">Persist_a*B454+Shock_sd*Draws!C433</f>
        <v>43.6065968521702</v>
      </c>
      <c r="D454" s="18" t="n">
        <f aca="false">Persist_a*C454+Shock_sd*Draws!D433</f>
        <v>63.6905724118163</v>
      </c>
      <c r="E454" s="18" t="n">
        <f aca="false">Persist_a*D454+Shock_sd*Draws!E433</f>
        <v>1.05210352827258</v>
      </c>
      <c r="F454" s="18" t="n">
        <f aca="false">Persist_a*E454+Shock_sd*Draws!F433</f>
        <v>-41.9277180777442</v>
      </c>
      <c r="G454" s="18" t="n">
        <f aca="false">Persist_a*F454+Shock_sd*Draws!G433</f>
        <v>-20.351424761538</v>
      </c>
      <c r="H454" s="18" t="n">
        <f aca="false">Persist_a*G454+Shock_sd*Draws!H433</f>
        <v>67.1270630980995</v>
      </c>
      <c r="I454" s="18" t="n">
        <f aca="false">Persist_a*H454+Shock_sd*Draws!I433</f>
        <v>8.10159199421096</v>
      </c>
      <c r="J454" s="18" t="n">
        <f aca="false">Persist_a*I454+Shock_sd*Draws!J433</f>
        <v>-4.04824895066508</v>
      </c>
      <c r="K454" s="18" t="n">
        <f aca="false">Persist_a*J454+Shock_sd*Draws!K433</f>
        <v>-58.2829183948666</v>
      </c>
      <c r="L454" s="18" t="n">
        <f aca="false">Persist_a*K454+Shock_sd*Draws!L433</f>
        <v>-36.6021966962956</v>
      </c>
      <c r="M454" s="18" t="n">
        <f aca="false">Persist_a*L454+Shock_sd*Draws!M433</f>
        <v>80.8600568754541</v>
      </c>
      <c r="N454" s="18" t="n">
        <f aca="false">0-(Draws!N433+Draws!Z433)</f>
        <v>0</v>
      </c>
      <c r="O454" s="18" t="n">
        <f aca="false">N454-(Draws!O433+Draws!AA433)</f>
        <v>0</v>
      </c>
      <c r="P454" s="18" t="n">
        <f aca="false">O454-(Draws!P433+Draws!AB433)</f>
        <v>0</v>
      </c>
      <c r="Q454" s="18" t="n">
        <f aca="false">P454-(Draws!Q433+Draws!AC433)</f>
        <v>0</v>
      </c>
      <c r="R454" s="18" t="n">
        <f aca="false">Q454-(Draws!R433+Draws!AD433)</f>
        <v>-37.1845006961618</v>
      </c>
      <c r="S454" s="18" t="n">
        <f aca="false">R454-(Draws!S433+Draws!AE433)</f>
        <v>-37.1845006961618</v>
      </c>
      <c r="T454" s="18" t="n">
        <f aca="false">S454-(Draws!T433+Draws!AF433)</f>
        <v>-37.1845006961618</v>
      </c>
      <c r="U454" s="18" t="n">
        <f aca="false">T454-(Draws!U433+Draws!AG433)</f>
        <v>-37.1845006961618</v>
      </c>
      <c r="V454" s="18" t="n">
        <f aca="false">U454-(Draws!V433+Draws!AH433)</f>
        <v>-37.1845006961618</v>
      </c>
      <c r="W454" s="18" t="n">
        <f aca="false">V454-(Draws!W433+Draws!AI433)</f>
        <v>-37.1845006961618</v>
      </c>
      <c r="X454" s="18" t="n">
        <f aca="false">W454-(Draws!X433+Draws!AJ433)</f>
        <v>-37.1845006961618</v>
      </c>
      <c r="Y454" s="18" t="n">
        <f aca="false">X454-(Draws!Y433+Draws!AK433)</f>
        <v>-37.1845006961618</v>
      </c>
      <c r="Z454" s="18" t="n">
        <f aca="false">0-(MAX(Draws!N433-Line_cap,0)+MAX(Draws!Z433-Line_cap,0))</f>
        <v>0</v>
      </c>
      <c r="AA454" s="18" t="n">
        <f aca="false">Z454-(MAX(Draws!O433-Line_cap,0)+MAX(Draws!AA433-Line_cap,0))</f>
        <v>0</v>
      </c>
      <c r="AB454" s="18" t="n">
        <f aca="false">AA454-(MAX(Draws!P433-Line_cap,0)+MAX(Draws!AB433-Line_cap,0))</f>
        <v>0</v>
      </c>
      <c r="AC454" s="18" t="n">
        <f aca="false">AB454-(MAX(Draws!Q433-Line_cap,0)+MAX(Draws!AC433-Line_cap,0))</f>
        <v>0</v>
      </c>
      <c r="AD454" s="18" t="n">
        <f aca="false">AC454-(MAX(Draws!R433-Line_cap,0)+MAX(Draws!AD433-Line_cap,0))</f>
        <v>0</v>
      </c>
      <c r="AE454" s="18" t="n">
        <f aca="false">AD454-(MAX(Draws!S433-Line_cap,0)+MAX(Draws!AE433-Line_cap,0))</f>
        <v>0</v>
      </c>
      <c r="AF454" s="18" t="n">
        <f aca="false">AE454-(MAX(Draws!T433-Line_cap,0)+MAX(Draws!AF433-Line_cap,0))</f>
        <v>0</v>
      </c>
      <c r="AG454" s="18" t="n">
        <f aca="false">AF454-(MAX(Draws!U433-Line_cap,0)+MAX(Draws!AG433-Line_cap,0))</f>
        <v>0</v>
      </c>
      <c r="AH454" s="18" t="n">
        <f aca="false">AG454-(MAX(Draws!V433-Line_cap,0)+MAX(Draws!AH433-Line_cap,0))</f>
        <v>0</v>
      </c>
      <c r="AI454" s="18" t="n">
        <f aca="false">AH454-(MAX(Draws!W433-Line_cap,0)+MAX(Draws!AI433-Line_cap,0))</f>
        <v>0</v>
      </c>
      <c r="AJ454" s="18" t="n">
        <f aca="false">AI454-(MAX(Draws!X433-Line_cap,0)+MAX(Draws!AJ433-Line_cap,0))</f>
        <v>0</v>
      </c>
      <c r="AK454" s="18" t="n">
        <f aca="false">AJ454-(MAX(Draws!Y433-Line_cap,0)+MAX(Draws!AK433-Line_cap,0))</f>
        <v>0</v>
      </c>
      <c r="AL454" s="18" t="n">
        <f aca="false">SUMPRODUCT(MIN($B$22:$M$22+B454:M454+N454:Y454))</f>
        <v>398.918276718396</v>
      </c>
      <c r="AM454" s="18" t="n">
        <f aca="false">SUMPRODUCT(MIN($B$22:$M$22+B454:M454))</f>
        <v>436.102777414557</v>
      </c>
      <c r="AN454" s="18" t="n">
        <f aca="false">SUMPRODUCT(MIN($B$22:$M$22+N454:Y454))</f>
        <v>444.765881661624</v>
      </c>
      <c r="AO454" s="18" t="n">
        <f aca="false">SUMPRODUCT(MIN($B$22:$M$22+B454:M454+Z454:AK454))</f>
        <v>436.102777414557</v>
      </c>
      <c r="AP454" s="18" t="n">
        <f aca="false">SUMPRODUCT(MIN($B$23:$M$23+B454:M454+N454:Y454))</f>
        <v>447.203925268823</v>
      </c>
      <c r="AQ454" s="18" t="n">
        <f aca="false">SUMPRODUCT(MIN($B$23:$M$23+B454:M454+Z454:AK454))</f>
        <v>484.388425964985</v>
      </c>
      <c r="AR454" s="13" t="n">
        <f aca="false">IF(Y454&lt;0,1,0)</f>
        <v>1</v>
      </c>
    </row>
    <row r="455" customFormat="false" ht="15" hidden="false" customHeight="false" outlineLevel="0" collapsed="false">
      <c r="A455" s="13" t="n">
        <v>430</v>
      </c>
      <c r="B455" s="18" t="n">
        <f aca="false">Shock_sd*Draws!B434</f>
        <v>29.2208856132819</v>
      </c>
      <c r="C455" s="18" t="n">
        <f aca="false">Persist_a*B455+Shock_sd*Draws!C434</f>
        <v>-4.72804671802405</v>
      </c>
      <c r="D455" s="18" t="n">
        <f aca="false">Persist_a*C455+Shock_sd*Draws!D434</f>
        <v>26.9211237299888</v>
      </c>
      <c r="E455" s="18" t="n">
        <f aca="false">Persist_a*D455+Shock_sd*Draws!E434</f>
        <v>-25.0939690865052</v>
      </c>
      <c r="F455" s="18" t="n">
        <f aca="false">Persist_a*E455+Shock_sd*Draws!F434</f>
        <v>-33.8670622650781</v>
      </c>
      <c r="G455" s="18" t="n">
        <f aca="false">Persist_a*F455+Shock_sd*Draws!G434</f>
        <v>9.85091858290462</v>
      </c>
      <c r="H455" s="18" t="n">
        <f aca="false">Persist_a*G455+Shock_sd*Draws!H434</f>
        <v>162.221891727001</v>
      </c>
      <c r="I455" s="18" t="n">
        <f aca="false">Persist_a*H455+Shock_sd*Draws!I434</f>
        <v>123.75785932366</v>
      </c>
      <c r="J455" s="18" t="n">
        <f aca="false">Persist_a*I455+Shock_sd*Draws!J434</f>
        <v>50.9655657680845</v>
      </c>
      <c r="K455" s="18" t="n">
        <f aca="false">Persist_a*J455+Shock_sd*Draws!K434</f>
        <v>48.0114105871135</v>
      </c>
      <c r="L455" s="18" t="n">
        <f aca="false">Persist_a*K455+Shock_sd*Draws!L434</f>
        <v>71.9617993022859</v>
      </c>
      <c r="M455" s="18" t="n">
        <f aca="false">Persist_a*L455+Shock_sd*Draws!M434</f>
        <v>85.6370705508162</v>
      </c>
      <c r="N455" s="18" t="n">
        <f aca="false">0-(Draws!N434+Draws!Z434)</f>
        <v>0</v>
      </c>
      <c r="O455" s="18" t="n">
        <f aca="false">N455-(Draws!O434+Draws!AA434)</f>
        <v>0</v>
      </c>
      <c r="P455" s="18" t="n">
        <f aca="false">O455-(Draws!P434+Draws!AB434)</f>
        <v>0</v>
      </c>
      <c r="Q455" s="18" t="n">
        <f aca="false">P455-(Draws!Q434+Draws!AC434)</f>
        <v>0</v>
      </c>
      <c r="R455" s="18" t="n">
        <f aca="false">Q455-(Draws!R434+Draws!AD434)</f>
        <v>0</v>
      </c>
      <c r="S455" s="18" t="n">
        <f aca="false">R455-(Draws!S434+Draws!AE434)</f>
        <v>0</v>
      </c>
      <c r="T455" s="18" t="n">
        <f aca="false">S455-(Draws!T434+Draws!AF434)</f>
        <v>0</v>
      </c>
      <c r="U455" s="18" t="n">
        <f aca="false">T455-(Draws!U434+Draws!AG434)</f>
        <v>-119.94422765037</v>
      </c>
      <c r="V455" s="18" t="n">
        <f aca="false">U455-(Draws!V434+Draws!AH434)</f>
        <v>-119.94422765037</v>
      </c>
      <c r="W455" s="18" t="n">
        <f aca="false">V455-(Draws!W434+Draws!AI434)</f>
        <v>-119.94422765037</v>
      </c>
      <c r="X455" s="18" t="n">
        <f aca="false">W455-(Draws!X434+Draws!AJ434)</f>
        <v>-119.94422765037</v>
      </c>
      <c r="Y455" s="18" t="n">
        <f aca="false">X455-(Draws!Y434+Draws!AK434)</f>
        <v>-119.94422765037</v>
      </c>
      <c r="Z455" s="18" t="n">
        <f aca="false">0-(MAX(Draws!N434-Line_cap,0)+MAX(Draws!Z434-Line_cap,0))</f>
        <v>0</v>
      </c>
      <c r="AA455" s="18" t="n">
        <f aca="false">Z455-(MAX(Draws!O434-Line_cap,0)+MAX(Draws!AA434-Line_cap,0))</f>
        <v>0</v>
      </c>
      <c r="AB455" s="18" t="n">
        <f aca="false">AA455-(MAX(Draws!P434-Line_cap,0)+MAX(Draws!AB434-Line_cap,0))</f>
        <v>0</v>
      </c>
      <c r="AC455" s="18" t="n">
        <f aca="false">AB455-(MAX(Draws!Q434-Line_cap,0)+MAX(Draws!AC434-Line_cap,0))</f>
        <v>0</v>
      </c>
      <c r="AD455" s="18" t="n">
        <f aca="false">AC455-(MAX(Draws!R434-Line_cap,0)+MAX(Draws!AD434-Line_cap,0))</f>
        <v>0</v>
      </c>
      <c r="AE455" s="18" t="n">
        <f aca="false">AD455-(MAX(Draws!S434-Line_cap,0)+MAX(Draws!AE434-Line_cap,0))</f>
        <v>0</v>
      </c>
      <c r="AF455" s="18" t="n">
        <f aca="false">AE455-(MAX(Draws!T434-Line_cap,0)+MAX(Draws!AF434-Line_cap,0))</f>
        <v>0</v>
      </c>
      <c r="AG455" s="18" t="n">
        <f aca="false">AF455-(MAX(Draws!U434-Line_cap,0)+MAX(Draws!AG434-Line_cap,0))</f>
        <v>-19.94422765037</v>
      </c>
      <c r="AH455" s="18" t="n">
        <f aca="false">AG455-(MAX(Draws!V434-Line_cap,0)+MAX(Draws!AH434-Line_cap,0))</f>
        <v>-19.94422765037</v>
      </c>
      <c r="AI455" s="18" t="n">
        <f aca="false">AH455-(MAX(Draws!W434-Line_cap,0)+MAX(Draws!AI434-Line_cap,0))</f>
        <v>-19.94422765037</v>
      </c>
      <c r="AJ455" s="18" t="n">
        <f aca="false">AI455-(MAX(Draws!X434-Line_cap,0)+MAX(Draws!AJ434-Line_cap,0))</f>
        <v>-19.94422765037</v>
      </c>
      <c r="AK455" s="18" t="n">
        <f aca="false">AJ455-(MAX(Draws!Y434-Line_cap,0)+MAX(Draws!AK434-Line_cap,0))</f>
        <v>-19.94422765037</v>
      </c>
      <c r="AL455" s="18" t="n">
        <f aca="false">SUMPRODUCT(MIN($B$22:$M$22+B455:M455+N455:Y455))</f>
        <v>419.219119535111</v>
      </c>
      <c r="AM455" s="18" t="n">
        <f aca="false">SUMPRODUCT(MIN($B$22:$M$22+B455:M455))</f>
        <v>454.630118882612</v>
      </c>
      <c r="AN455" s="18" t="n">
        <f aca="false">SUMPRODUCT(MIN($B$22:$M$22+N455:Y455))</f>
        <v>363.909825747549</v>
      </c>
      <c r="AO455" s="18" t="n">
        <f aca="false">SUMPRODUCT(MIN($B$22:$M$22+B455:M455+Z455:AK455))</f>
        <v>454.630118882612</v>
      </c>
      <c r="AP455" s="18" t="n">
        <f aca="false">SUMPRODUCT(MIN($B$23:$M$23+B455:M455+N455:Y455))</f>
        <v>468.462446699331</v>
      </c>
      <c r="AQ455" s="18" t="n">
        <f aca="false">SUMPRODUCT(MIN($B$23:$M$23+B455:M455+Z455:AK455))</f>
        <v>499.734852735776</v>
      </c>
      <c r="AR455" s="13" t="n">
        <f aca="false">IF(Y455&lt;0,1,0)</f>
        <v>1</v>
      </c>
    </row>
    <row r="456" customFormat="false" ht="15" hidden="false" customHeight="false" outlineLevel="0" collapsed="false">
      <c r="A456" s="13" t="n">
        <v>431</v>
      </c>
      <c r="B456" s="18" t="n">
        <f aca="false">Shock_sd*Draws!B435</f>
        <v>12.73231816269</v>
      </c>
      <c r="C456" s="18" t="n">
        <f aca="false">Persist_a*B456+Shock_sd*Draws!C435</f>
        <v>-54.838189358793</v>
      </c>
      <c r="D456" s="18" t="n">
        <f aca="false">Persist_a*C456+Shock_sd*Draws!D435</f>
        <v>-82.6569269747763</v>
      </c>
      <c r="E456" s="18" t="n">
        <f aca="false">Persist_a*D456+Shock_sd*Draws!E435</f>
        <v>-66.6305471864638</v>
      </c>
      <c r="F456" s="18" t="n">
        <f aca="false">Persist_a*E456+Shock_sd*Draws!F435</f>
        <v>31.2222256826937</v>
      </c>
      <c r="G456" s="18" t="n">
        <f aca="false">Persist_a*F456+Shock_sd*Draws!G435</f>
        <v>71.4584001100963</v>
      </c>
      <c r="H456" s="18" t="n">
        <f aca="false">Persist_a*G456+Shock_sd*Draws!H435</f>
        <v>53.731065691943</v>
      </c>
      <c r="I456" s="18" t="n">
        <f aca="false">Persist_a*H456+Shock_sd*Draws!I435</f>
        <v>8.19196757831941</v>
      </c>
      <c r="J456" s="18" t="n">
        <f aca="false">Persist_a*I456+Shock_sd*Draws!J435</f>
        <v>-55.6268443075232</v>
      </c>
      <c r="K456" s="18" t="n">
        <f aca="false">Persist_a*J456+Shock_sd*Draws!K435</f>
        <v>3.38484079189126</v>
      </c>
      <c r="L456" s="18" t="n">
        <f aca="false">Persist_a*K456+Shock_sd*Draws!L435</f>
        <v>-44.3897279913335</v>
      </c>
      <c r="M456" s="18" t="n">
        <f aca="false">Persist_a*L456+Shock_sd*Draws!M435</f>
        <v>-52.8312210668016</v>
      </c>
      <c r="N456" s="18" t="n">
        <f aca="false">0-(Draws!N435+Draws!Z435)</f>
        <v>0</v>
      </c>
      <c r="O456" s="18" t="n">
        <f aca="false">N456-(Draws!O435+Draws!AA435)</f>
        <v>0</v>
      </c>
      <c r="P456" s="18" t="n">
        <f aca="false">O456-(Draws!P435+Draws!AB435)</f>
        <v>0</v>
      </c>
      <c r="Q456" s="18" t="n">
        <f aca="false">P456-(Draws!Q435+Draws!AC435)</f>
        <v>0</v>
      </c>
      <c r="R456" s="18" t="n">
        <f aca="false">Q456-(Draws!R435+Draws!AD435)</f>
        <v>0</v>
      </c>
      <c r="S456" s="18" t="n">
        <f aca="false">R456-(Draws!S435+Draws!AE435)</f>
        <v>0</v>
      </c>
      <c r="T456" s="18" t="n">
        <f aca="false">S456-(Draws!T435+Draws!AF435)</f>
        <v>0</v>
      </c>
      <c r="U456" s="18" t="n">
        <f aca="false">T456-(Draws!U435+Draws!AG435)</f>
        <v>0</v>
      </c>
      <c r="V456" s="18" t="n">
        <f aca="false">U456-(Draws!V435+Draws!AH435)</f>
        <v>0</v>
      </c>
      <c r="W456" s="18" t="n">
        <f aca="false">V456-(Draws!W435+Draws!AI435)</f>
        <v>0</v>
      </c>
      <c r="X456" s="18" t="n">
        <f aca="false">W456-(Draws!X435+Draws!AJ435)</f>
        <v>0</v>
      </c>
      <c r="Y456" s="18" t="n">
        <f aca="false">X456-(Draws!Y435+Draws!AK435)</f>
        <v>0</v>
      </c>
      <c r="Z456" s="18" t="n">
        <f aca="false">0-(MAX(Draws!N435-Line_cap,0)+MAX(Draws!Z435-Line_cap,0))</f>
        <v>0</v>
      </c>
      <c r="AA456" s="18" t="n">
        <f aca="false">Z456-(MAX(Draws!O435-Line_cap,0)+MAX(Draws!AA435-Line_cap,0))</f>
        <v>0</v>
      </c>
      <c r="AB456" s="18" t="n">
        <f aca="false">AA456-(MAX(Draws!P435-Line_cap,0)+MAX(Draws!AB435-Line_cap,0))</f>
        <v>0</v>
      </c>
      <c r="AC456" s="18" t="n">
        <f aca="false">AB456-(MAX(Draws!Q435-Line_cap,0)+MAX(Draws!AC435-Line_cap,0))</f>
        <v>0</v>
      </c>
      <c r="AD456" s="18" t="n">
        <f aca="false">AC456-(MAX(Draws!R435-Line_cap,0)+MAX(Draws!AD435-Line_cap,0))</f>
        <v>0</v>
      </c>
      <c r="AE456" s="18" t="n">
        <f aca="false">AD456-(MAX(Draws!S435-Line_cap,0)+MAX(Draws!AE435-Line_cap,0))</f>
        <v>0</v>
      </c>
      <c r="AF456" s="18" t="n">
        <f aca="false">AE456-(MAX(Draws!T435-Line_cap,0)+MAX(Draws!AF435-Line_cap,0))</f>
        <v>0</v>
      </c>
      <c r="AG456" s="18" t="n">
        <f aca="false">AF456-(MAX(Draws!U435-Line_cap,0)+MAX(Draws!AG435-Line_cap,0))</f>
        <v>0</v>
      </c>
      <c r="AH456" s="18" t="n">
        <f aca="false">AG456-(MAX(Draws!V435-Line_cap,0)+MAX(Draws!AH435-Line_cap,0))</f>
        <v>0</v>
      </c>
      <c r="AI456" s="18" t="n">
        <f aca="false">AH456-(MAX(Draws!W435-Line_cap,0)+MAX(Draws!AI435-Line_cap,0))</f>
        <v>0</v>
      </c>
      <c r="AJ456" s="18" t="n">
        <f aca="false">AI456-(MAX(Draws!X435-Line_cap,0)+MAX(Draws!AJ435-Line_cap,0))</f>
        <v>0</v>
      </c>
      <c r="AK456" s="18" t="n">
        <f aca="false">AJ456-(MAX(Draws!Y435-Line_cap,0)+MAX(Draws!AK435-Line_cap,0))</f>
        <v>0</v>
      </c>
      <c r="AL456" s="18" t="n">
        <f aca="false">SUMPRODUCT(MIN($B$22:$M$22+B456:M456+N456:Y456))</f>
        <v>432.231652641693</v>
      </c>
      <c r="AM456" s="18" t="n">
        <f aca="false">SUMPRODUCT(MIN($B$22:$M$22+B456:M456))</f>
        <v>432.231652641693</v>
      </c>
      <c r="AN456" s="18" t="n">
        <f aca="false">SUMPRODUCT(MIN($B$22:$M$22+N456:Y456))</f>
        <v>481.950382357786</v>
      </c>
      <c r="AO456" s="18" t="n">
        <f aca="false">SUMPRODUCT(MIN($B$22:$M$22+B456:M456+Z456:AK456))</f>
        <v>432.231652641693</v>
      </c>
      <c r="AP456" s="18" t="n">
        <f aca="false">SUMPRODUCT(MIN($B$23:$M$23+B456:M456+N456:Y456))</f>
        <v>467.646634495604</v>
      </c>
      <c r="AQ456" s="18" t="n">
        <f aca="false">SUMPRODUCT(MIN($B$23:$M$23+B456:M456+Z456:AK456))</f>
        <v>467.646634495604</v>
      </c>
      <c r="AR456" s="13" t="n">
        <f aca="false">IF(Y456&lt;0,1,0)</f>
        <v>0</v>
      </c>
    </row>
    <row r="457" customFormat="false" ht="15" hidden="false" customHeight="false" outlineLevel="0" collapsed="false">
      <c r="A457" s="13" t="n">
        <v>432</v>
      </c>
      <c r="B457" s="18" t="n">
        <f aca="false">Shock_sd*Draws!B436</f>
        <v>49.0074695990684</v>
      </c>
      <c r="C457" s="18" t="n">
        <f aca="false">Persist_a*B457+Shock_sd*Draws!C436</f>
        <v>-0.284741070662363</v>
      </c>
      <c r="D457" s="18" t="n">
        <f aca="false">Persist_a*C457+Shock_sd*Draws!D436</f>
        <v>-12.4695866148942</v>
      </c>
      <c r="E457" s="18" t="n">
        <f aca="false">Persist_a*D457+Shock_sd*Draws!E436</f>
        <v>11.1041506171785</v>
      </c>
      <c r="F457" s="18" t="n">
        <f aca="false">Persist_a*E457+Shock_sd*Draws!F436</f>
        <v>-3.00723915938494</v>
      </c>
      <c r="G457" s="18" t="n">
        <f aca="false">Persist_a*F457+Shock_sd*Draws!G436</f>
        <v>-20.3798749230356</v>
      </c>
      <c r="H457" s="18" t="n">
        <f aca="false">Persist_a*G457+Shock_sd*Draws!H436</f>
        <v>-8.21862545198249</v>
      </c>
      <c r="I457" s="18" t="n">
        <f aca="false">Persist_a*H457+Shock_sd*Draws!I436</f>
        <v>3.2695728711705</v>
      </c>
      <c r="J457" s="18" t="n">
        <f aca="false">Persist_a*I457+Shock_sd*Draws!J436</f>
        <v>-0.791084730551427</v>
      </c>
      <c r="K457" s="18" t="n">
        <f aca="false">Persist_a*J457+Shock_sd*Draws!K436</f>
        <v>-16.1797371242335</v>
      </c>
      <c r="L457" s="18" t="n">
        <f aca="false">Persist_a*K457+Shock_sd*Draws!L436</f>
        <v>21.3496969810685</v>
      </c>
      <c r="M457" s="18" t="n">
        <f aca="false">Persist_a*L457+Shock_sd*Draws!M436</f>
        <v>-66.2417822963835</v>
      </c>
      <c r="N457" s="18" t="n">
        <f aca="false">0-(Draws!N436+Draws!Z436)</f>
        <v>0</v>
      </c>
      <c r="O457" s="18" t="n">
        <f aca="false">N457-(Draws!O436+Draws!AA436)</f>
        <v>0</v>
      </c>
      <c r="P457" s="18" t="n">
        <f aca="false">O457-(Draws!P436+Draws!AB436)</f>
        <v>0</v>
      </c>
      <c r="Q457" s="18" t="n">
        <f aca="false">P457-(Draws!Q436+Draws!AC436)</f>
        <v>0</v>
      </c>
      <c r="R457" s="18" t="n">
        <f aca="false">Q457-(Draws!R436+Draws!AD436)</f>
        <v>0</v>
      </c>
      <c r="S457" s="18" t="n">
        <f aca="false">R457-(Draws!S436+Draws!AE436)</f>
        <v>0</v>
      </c>
      <c r="T457" s="18" t="n">
        <f aca="false">S457-(Draws!T436+Draws!AF436)</f>
        <v>0</v>
      </c>
      <c r="U457" s="18" t="n">
        <f aca="false">T457-(Draws!U436+Draws!AG436)</f>
        <v>0</v>
      </c>
      <c r="V457" s="18" t="n">
        <f aca="false">U457-(Draws!V436+Draws!AH436)</f>
        <v>0</v>
      </c>
      <c r="W457" s="18" t="n">
        <f aca="false">V457-(Draws!W436+Draws!AI436)</f>
        <v>0</v>
      </c>
      <c r="X457" s="18" t="n">
        <f aca="false">W457-(Draws!X436+Draws!AJ436)</f>
        <v>0</v>
      </c>
      <c r="Y457" s="18" t="n">
        <f aca="false">X457-(Draws!Y436+Draws!AK436)</f>
        <v>0</v>
      </c>
      <c r="Z457" s="18" t="n">
        <f aca="false">0-(MAX(Draws!N436-Line_cap,0)+MAX(Draws!Z436-Line_cap,0))</f>
        <v>0</v>
      </c>
      <c r="AA457" s="18" t="n">
        <f aca="false">Z457-(MAX(Draws!O436-Line_cap,0)+MAX(Draws!AA436-Line_cap,0))</f>
        <v>0</v>
      </c>
      <c r="AB457" s="18" t="n">
        <f aca="false">AA457-(MAX(Draws!P436-Line_cap,0)+MAX(Draws!AB436-Line_cap,0))</f>
        <v>0</v>
      </c>
      <c r="AC457" s="18" t="n">
        <f aca="false">AB457-(MAX(Draws!Q436-Line_cap,0)+MAX(Draws!AC436-Line_cap,0))</f>
        <v>0</v>
      </c>
      <c r="AD457" s="18" t="n">
        <f aca="false">AC457-(MAX(Draws!R436-Line_cap,0)+MAX(Draws!AD436-Line_cap,0))</f>
        <v>0</v>
      </c>
      <c r="AE457" s="18" t="n">
        <f aca="false">AD457-(MAX(Draws!S436-Line_cap,0)+MAX(Draws!AE436-Line_cap,0))</f>
        <v>0</v>
      </c>
      <c r="AF457" s="18" t="n">
        <f aca="false">AE457-(MAX(Draws!T436-Line_cap,0)+MAX(Draws!AF436-Line_cap,0))</f>
        <v>0</v>
      </c>
      <c r="AG457" s="18" t="n">
        <f aca="false">AF457-(MAX(Draws!U436-Line_cap,0)+MAX(Draws!AG436-Line_cap,0))</f>
        <v>0</v>
      </c>
      <c r="AH457" s="18" t="n">
        <f aca="false">AG457-(MAX(Draws!V436-Line_cap,0)+MAX(Draws!AH436-Line_cap,0))</f>
        <v>0</v>
      </c>
      <c r="AI457" s="18" t="n">
        <f aca="false">AH457-(MAX(Draws!W436-Line_cap,0)+MAX(Draws!AI436-Line_cap,0))</f>
        <v>0</v>
      </c>
      <c r="AJ457" s="18" t="n">
        <f aca="false">AI457-(MAX(Draws!X436-Line_cap,0)+MAX(Draws!AJ436-Line_cap,0))</f>
        <v>0</v>
      </c>
      <c r="AK457" s="18" t="n">
        <f aca="false">AJ457-(MAX(Draws!Y436-Line_cap,0)+MAX(Draws!AK436-Line_cap,0))</f>
        <v>0</v>
      </c>
      <c r="AL457" s="18" t="n">
        <f aca="false">SUMPRODUCT(MIN($B$22:$M$22+B457:M457+N457:Y457))</f>
        <v>444.182265380577</v>
      </c>
      <c r="AM457" s="18" t="n">
        <f aca="false">SUMPRODUCT(MIN($B$22:$M$22+B457:M457))</f>
        <v>444.182265380577</v>
      </c>
      <c r="AN457" s="18" t="n">
        <f aca="false">SUMPRODUCT(MIN($B$22:$M$22+N457:Y457))</f>
        <v>481.950382357786</v>
      </c>
      <c r="AO457" s="18" t="n">
        <f aca="false">SUMPRODUCT(MIN($B$22:$M$22+B457:M457+Z457:AK457))</f>
        <v>444.182265380577</v>
      </c>
      <c r="AP457" s="18" t="n">
        <f aca="false">SUMPRODUCT(MIN($B$23:$M$23+B457:M457+N457:Y457))</f>
        <v>489.308146463197</v>
      </c>
      <c r="AQ457" s="18" t="n">
        <f aca="false">SUMPRODUCT(MIN($B$23:$M$23+B457:M457+Z457:AK457))</f>
        <v>489.308146463197</v>
      </c>
      <c r="AR457" s="13" t="n">
        <f aca="false">IF(Y457&lt;0,1,0)</f>
        <v>0</v>
      </c>
    </row>
    <row r="458" customFormat="false" ht="15" hidden="false" customHeight="false" outlineLevel="0" collapsed="false">
      <c r="A458" s="13" t="n">
        <v>433</v>
      </c>
      <c r="B458" s="18" t="n">
        <f aca="false">Shock_sd*Draws!B437</f>
        <v>5.74784908642574</v>
      </c>
      <c r="C458" s="18" t="n">
        <f aca="false">Persist_a*B458+Shock_sd*Draws!C437</f>
        <v>66.0197631581938</v>
      </c>
      <c r="D458" s="18" t="n">
        <f aca="false">Persist_a*C458+Shock_sd*Draws!D437</f>
        <v>31.5346673756594</v>
      </c>
      <c r="E458" s="18" t="n">
        <f aca="false">Persist_a*D458+Shock_sd*Draws!E437</f>
        <v>-37.8741063725979</v>
      </c>
      <c r="F458" s="18" t="n">
        <f aca="false">Persist_a*E458+Shock_sd*Draws!F437</f>
        <v>-124.930891429745</v>
      </c>
      <c r="G458" s="18" t="n">
        <f aca="false">Persist_a*F458+Shock_sd*Draws!G437</f>
        <v>-125.567586902263</v>
      </c>
      <c r="H458" s="18" t="n">
        <f aca="false">Persist_a*G458+Shock_sd*Draws!H437</f>
        <v>-89.7899726025507</v>
      </c>
      <c r="I458" s="18" t="n">
        <f aca="false">Persist_a*H458+Shock_sd*Draws!I437</f>
        <v>19.3956631840139</v>
      </c>
      <c r="J458" s="18" t="n">
        <f aca="false">Persist_a*I458+Shock_sd*Draws!J437</f>
        <v>-20.852304800597</v>
      </c>
      <c r="K458" s="18" t="n">
        <f aca="false">Persist_a*J458+Shock_sd*Draws!K437</f>
        <v>-65.1726276672298</v>
      </c>
      <c r="L458" s="18" t="n">
        <f aca="false">Persist_a*K458+Shock_sd*Draws!L437</f>
        <v>10.9663721989764</v>
      </c>
      <c r="M458" s="18" t="n">
        <f aca="false">Persist_a*L458+Shock_sd*Draws!M437</f>
        <v>16.4241947155061</v>
      </c>
      <c r="N458" s="18" t="n">
        <f aca="false">0-(Draws!N437+Draws!Z437)</f>
        <v>0</v>
      </c>
      <c r="O458" s="18" t="n">
        <f aca="false">N458-(Draws!O437+Draws!AA437)</f>
        <v>0</v>
      </c>
      <c r="P458" s="18" t="n">
        <f aca="false">O458-(Draws!P437+Draws!AB437)</f>
        <v>0</v>
      </c>
      <c r="Q458" s="18" t="n">
        <f aca="false">P458-(Draws!Q437+Draws!AC437)</f>
        <v>0</v>
      </c>
      <c r="R458" s="18" t="n">
        <f aca="false">Q458-(Draws!R437+Draws!AD437)</f>
        <v>0</v>
      </c>
      <c r="S458" s="18" t="n">
        <f aca="false">R458-(Draws!S437+Draws!AE437)</f>
        <v>0</v>
      </c>
      <c r="T458" s="18" t="n">
        <f aca="false">S458-(Draws!T437+Draws!AF437)</f>
        <v>0</v>
      </c>
      <c r="U458" s="18" t="n">
        <f aca="false">T458-(Draws!U437+Draws!AG437)</f>
        <v>0</v>
      </c>
      <c r="V458" s="18" t="n">
        <f aca="false">U458-(Draws!V437+Draws!AH437)</f>
        <v>0</v>
      </c>
      <c r="W458" s="18" t="n">
        <f aca="false">V458-(Draws!W437+Draws!AI437)</f>
        <v>0</v>
      </c>
      <c r="X458" s="18" t="n">
        <f aca="false">W458-(Draws!X437+Draws!AJ437)</f>
        <v>0</v>
      </c>
      <c r="Y458" s="18" t="n">
        <f aca="false">X458-(Draws!Y437+Draws!AK437)</f>
        <v>0</v>
      </c>
      <c r="Z458" s="18" t="n">
        <f aca="false">0-(MAX(Draws!N437-Line_cap,0)+MAX(Draws!Z437-Line_cap,0))</f>
        <v>0</v>
      </c>
      <c r="AA458" s="18" t="n">
        <f aca="false">Z458-(MAX(Draws!O437-Line_cap,0)+MAX(Draws!AA437-Line_cap,0))</f>
        <v>0</v>
      </c>
      <c r="AB458" s="18" t="n">
        <f aca="false">AA458-(MAX(Draws!P437-Line_cap,0)+MAX(Draws!AB437-Line_cap,0))</f>
        <v>0</v>
      </c>
      <c r="AC458" s="18" t="n">
        <f aca="false">AB458-(MAX(Draws!Q437-Line_cap,0)+MAX(Draws!AC437-Line_cap,0))</f>
        <v>0</v>
      </c>
      <c r="AD458" s="18" t="n">
        <f aca="false">AC458-(MAX(Draws!R437-Line_cap,0)+MAX(Draws!AD437-Line_cap,0))</f>
        <v>0</v>
      </c>
      <c r="AE458" s="18" t="n">
        <f aca="false">AD458-(MAX(Draws!S437-Line_cap,0)+MAX(Draws!AE437-Line_cap,0))</f>
        <v>0</v>
      </c>
      <c r="AF458" s="18" t="n">
        <f aca="false">AE458-(MAX(Draws!T437-Line_cap,0)+MAX(Draws!AF437-Line_cap,0))</f>
        <v>0</v>
      </c>
      <c r="AG458" s="18" t="n">
        <f aca="false">AF458-(MAX(Draws!U437-Line_cap,0)+MAX(Draws!AG437-Line_cap,0))</f>
        <v>0</v>
      </c>
      <c r="AH458" s="18" t="n">
        <f aca="false">AG458-(MAX(Draws!V437-Line_cap,0)+MAX(Draws!AH437-Line_cap,0))</f>
        <v>0</v>
      </c>
      <c r="AI458" s="18" t="n">
        <f aca="false">AH458-(MAX(Draws!W437-Line_cap,0)+MAX(Draws!AI437-Line_cap,0))</f>
        <v>0</v>
      </c>
      <c r="AJ458" s="18" t="n">
        <f aca="false">AI458-(MAX(Draws!X437-Line_cap,0)+MAX(Draws!AJ437-Line_cap,0))</f>
        <v>0</v>
      </c>
      <c r="AK458" s="18" t="n">
        <f aca="false">AJ458-(MAX(Draws!Y437-Line_cap,0)+MAX(Draws!AK437-Line_cap,0))</f>
        <v>0</v>
      </c>
      <c r="AL458" s="18" t="n">
        <f aca="false">SUMPRODUCT(MIN($B$22:$M$22+B458:M458+N458:Y458))</f>
        <v>357.640584736103</v>
      </c>
      <c r="AM458" s="18" t="n">
        <f aca="false">SUMPRODUCT(MIN($B$22:$M$22+B458:M458))</f>
        <v>357.640584736103</v>
      </c>
      <c r="AN458" s="18" t="n">
        <f aca="false">SUMPRODUCT(MIN($B$22:$M$22+N458:Y458))</f>
        <v>481.950382357786</v>
      </c>
      <c r="AO458" s="18" t="n">
        <f aca="false">SUMPRODUCT(MIN($B$22:$M$22+B458:M458+Z458:AK458))</f>
        <v>357.640584736103</v>
      </c>
      <c r="AP458" s="18" t="n">
        <f aca="false">SUMPRODUCT(MIN($B$23:$M$23+B458:M458+N458:Y458))</f>
        <v>405.406330236887</v>
      </c>
      <c r="AQ458" s="18" t="n">
        <f aca="false">SUMPRODUCT(MIN($B$23:$M$23+B458:M458+Z458:AK458))</f>
        <v>405.406330236887</v>
      </c>
      <c r="AR458" s="13" t="n">
        <f aca="false">IF(Y458&lt;0,1,0)</f>
        <v>0</v>
      </c>
    </row>
    <row r="459" customFormat="false" ht="15" hidden="false" customHeight="false" outlineLevel="0" collapsed="false">
      <c r="A459" s="13" t="n">
        <v>434</v>
      </c>
      <c r="B459" s="18" t="n">
        <f aca="false">Shock_sd*Draws!B438</f>
        <v>-17.5983821103169</v>
      </c>
      <c r="C459" s="18" t="n">
        <f aca="false">Persist_a*B459+Shock_sd*Draws!C438</f>
        <v>-15.2609665130751</v>
      </c>
      <c r="D459" s="18" t="n">
        <f aca="false">Persist_a*C459+Shock_sd*Draws!D438</f>
        <v>75.4227086803972</v>
      </c>
      <c r="E459" s="18" t="n">
        <f aca="false">Persist_a*D459+Shock_sd*Draws!E438</f>
        <v>50.7690929011586</v>
      </c>
      <c r="F459" s="18" t="n">
        <f aca="false">Persist_a*E459+Shock_sd*Draws!F438</f>
        <v>51.8060521640618</v>
      </c>
      <c r="G459" s="18" t="n">
        <f aca="false">Persist_a*F459+Shock_sd*Draws!G438</f>
        <v>24.0560317524832</v>
      </c>
      <c r="H459" s="18" t="n">
        <f aca="false">Persist_a*G459+Shock_sd*Draws!H438</f>
        <v>-27.4232550783248</v>
      </c>
      <c r="I459" s="18" t="n">
        <f aca="false">Persist_a*H459+Shock_sd*Draws!I438</f>
        <v>-2.71695714106306</v>
      </c>
      <c r="J459" s="18" t="n">
        <f aca="false">Persist_a*I459+Shock_sd*Draws!J438</f>
        <v>-65.1219583939592</v>
      </c>
      <c r="K459" s="18" t="n">
        <f aca="false">Persist_a*J459+Shock_sd*Draws!K438</f>
        <v>-17.7785581665918</v>
      </c>
      <c r="L459" s="18" t="n">
        <f aca="false">Persist_a*K459+Shock_sd*Draws!L438</f>
        <v>23.9580790854751</v>
      </c>
      <c r="M459" s="18" t="n">
        <f aca="false">Persist_a*L459+Shock_sd*Draws!M438</f>
        <v>59.8241294404293</v>
      </c>
      <c r="N459" s="18" t="n">
        <f aca="false">0-(Draws!N438+Draws!Z438)</f>
        <v>0</v>
      </c>
      <c r="O459" s="18" t="n">
        <f aca="false">N459-(Draws!O438+Draws!AA438)</f>
        <v>0</v>
      </c>
      <c r="P459" s="18" t="n">
        <f aca="false">O459-(Draws!P438+Draws!AB438)</f>
        <v>0</v>
      </c>
      <c r="Q459" s="18" t="n">
        <f aca="false">P459-(Draws!Q438+Draws!AC438)</f>
        <v>0</v>
      </c>
      <c r="R459" s="18" t="n">
        <f aca="false">Q459-(Draws!R438+Draws!AD438)</f>
        <v>0</v>
      </c>
      <c r="S459" s="18" t="n">
        <f aca="false">R459-(Draws!S438+Draws!AE438)</f>
        <v>0</v>
      </c>
      <c r="T459" s="18" t="n">
        <f aca="false">S459-(Draws!T438+Draws!AF438)</f>
        <v>0</v>
      </c>
      <c r="U459" s="18" t="n">
        <f aca="false">T459-(Draws!U438+Draws!AG438)</f>
        <v>0</v>
      </c>
      <c r="V459" s="18" t="n">
        <f aca="false">U459-(Draws!V438+Draws!AH438)</f>
        <v>0</v>
      </c>
      <c r="W459" s="18" t="n">
        <f aca="false">V459-(Draws!W438+Draws!AI438)</f>
        <v>0</v>
      </c>
      <c r="X459" s="18" t="n">
        <f aca="false">W459-(Draws!X438+Draws!AJ438)</f>
        <v>0</v>
      </c>
      <c r="Y459" s="18" t="n">
        <f aca="false">X459-(Draws!Y438+Draws!AK438)</f>
        <v>0</v>
      </c>
      <c r="Z459" s="18" t="n">
        <f aca="false">0-(MAX(Draws!N438-Line_cap,0)+MAX(Draws!Z438-Line_cap,0))</f>
        <v>0</v>
      </c>
      <c r="AA459" s="18" t="n">
        <f aca="false">Z459-(MAX(Draws!O438-Line_cap,0)+MAX(Draws!AA438-Line_cap,0))</f>
        <v>0</v>
      </c>
      <c r="AB459" s="18" t="n">
        <f aca="false">AA459-(MAX(Draws!P438-Line_cap,0)+MAX(Draws!AB438-Line_cap,0))</f>
        <v>0</v>
      </c>
      <c r="AC459" s="18" t="n">
        <f aca="false">AB459-(MAX(Draws!Q438-Line_cap,0)+MAX(Draws!AC438-Line_cap,0))</f>
        <v>0</v>
      </c>
      <c r="AD459" s="18" t="n">
        <f aca="false">AC459-(MAX(Draws!R438-Line_cap,0)+MAX(Draws!AD438-Line_cap,0))</f>
        <v>0</v>
      </c>
      <c r="AE459" s="18" t="n">
        <f aca="false">AD459-(MAX(Draws!S438-Line_cap,0)+MAX(Draws!AE438-Line_cap,0))</f>
        <v>0</v>
      </c>
      <c r="AF459" s="18" t="n">
        <f aca="false">AE459-(MAX(Draws!T438-Line_cap,0)+MAX(Draws!AF438-Line_cap,0))</f>
        <v>0</v>
      </c>
      <c r="AG459" s="18" t="n">
        <f aca="false">AF459-(MAX(Draws!U438-Line_cap,0)+MAX(Draws!AG438-Line_cap,0))</f>
        <v>0</v>
      </c>
      <c r="AH459" s="18" t="n">
        <f aca="false">AG459-(MAX(Draws!V438-Line_cap,0)+MAX(Draws!AH438-Line_cap,0))</f>
        <v>0</v>
      </c>
      <c r="AI459" s="18" t="n">
        <f aca="false">AH459-(MAX(Draws!W438-Line_cap,0)+MAX(Draws!AI438-Line_cap,0))</f>
        <v>0</v>
      </c>
      <c r="AJ459" s="18" t="n">
        <f aca="false">AI459-(MAX(Draws!X438-Line_cap,0)+MAX(Draws!AJ438-Line_cap,0))</f>
        <v>0</v>
      </c>
      <c r="AK459" s="18" t="n">
        <f aca="false">AJ459-(MAX(Draws!Y438-Line_cap,0)+MAX(Draws!AK438-Line_cap,0))</f>
        <v>0</v>
      </c>
      <c r="AL459" s="18" t="n">
        <f aca="false">SUMPRODUCT(MIN($B$22:$M$22+B459:M459+N459:Y459))</f>
        <v>423.075823023437</v>
      </c>
      <c r="AM459" s="18" t="n">
        <f aca="false">SUMPRODUCT(MIN($B$22:$M$22+B459:M459))</f>
        <v>423.075823023437</v>
      </c>
      <c r="AN459" s="18" t="n">
        <f aca="false">SUMPRODUCT(MIN($B$22:$M$22+N459:Y459))</f>
        <v>481.950382357786</v>
      </c>
      <c r="AO459" s="18" t="n">
        <f aca="false">SUMPRODUCT(MIN($B$22:$M$22+B459:M459+Z459:AK459))</f>
        <v>423.075823023437</v>
      </c>
      <c r="AP459" s="18" t="n">
        <f aca="false">SUMPRODUCT(MIN($B$23:$M$23+B459:M459+N459:Y459))</f>
        <v>472.319150187658</v>
      </c>
      <c r="AQ459" s="18" t="n">
        <f aca="false">SUMPRODUCT(MIN($B$23:$M$23+B459:M459+Z459:AK459))</f>
        <v>472.319150187658</v>
      </c>
      <c r="AR459" s="13" t="n">
        <f aca="false">IF(Y459&lt;0,1,0)</f>
        <v>0</v>
      </c>
    </row>
    <row r="460" customFormat="false" ht="15" hidden="false" customHeight="false" outlineLevel="0" collapsed="false">
      <c r="A460" s="13" t="n">
        <v>435</v>
      </c>
      <c r="B460" s="18" t="n">
        <f aca="false">Shock_sd*Draws!B439</f>
        <v>32.2216870203379</v>
      </c>
      <c r="C460" s="18" t="n">
        <f aca="false">Persist_a*B460+Shock_sd*Draws!C439</f>
        <v>88.5735959810791</v>
      </c>
      <c r="D460" s="18" t="n">
        <f aca="false">Persist_a*C460+Shock_sd*Draws!D439</f>
        <v>8.32344600889363</v>
      </c>
      <c r="E460" s="18" t="n">
        <f aca="false">Persist_a*D460+Shock_sd*Draws!E439</f>
        <v>22.5244213296046</v>
      </c>
      <c r="F460" s="18" t="n">
        <f aca="false">Persist_a*E460+Shock_sd*Draws!F439</f>
        <v>36.7233777869888</v>
      </c>
      <c r="G460" s="18" t="n">
        <f aca="false">Persist_a*F460+Shock_sd*Draws!G439</f>
        <v>44.9420551783723</v>
      </c>
      <c r="H460" s="18" t="n">
        <f aca="false">Persist_a*G460+Shock_sd*Draws!H439</f>
        <v>38.996213615593</v>
      </c>
      <c r="I460" s="18" t="n">
        <f aca="false">Persist_a*H460+Shock_sd*Draws!I439</f>
        <v>90.1161178267827</v>
      </c>
      <c r="J460" s="18" t="n">
        <f aca="false">Persist_a*I460+Shock_sd*Draws!J439</f>
        <v>-68.0894397407894</v>
      </c>
      <c r="K460" s="18" t="n">
        <f aca="false">Persist_a*J460+Shock_sd*Draws!K439</f>
        <v>-21.1289147633623</v>
      </c>
      <c r="L460" s="18" t="n">
        <f aca="false">Persist_a*K460+Shock_sd*Draws!L439</f>
        <v>-29.3236696820932</v>
      </c>
      <c r="M460" s="18" t="n">
        <f aca="false">Persist_a*L460+Shock_sd*Draws!M439</f>
        <v>3.20961874416366</v>
      </c>
      <c r="N460" s="18" t="n">
        <f aca="false">0-(Draws!N439+Draws!Z439)</f>
        <v>0</v>
      </c>
      <c r="O460" s="18" t="n">
        <f aca="false">N460-(Draws!O439+Draws!AA439)</f>
        <v>0</v>
      </c>
      <c r="P460" s="18" t="n">
        <f aca="false">O460-(Draws!P439+Draws!AB439)</f>
        <v>0</v>
      </c>
      <c r="Q460" s="18" t="n">
        <f aca="false">P460-(Draws!Q439+Draws!AC439)</f>
        <v>0</v>
      </c>
      <c r="R460" s="18" t="n">
        <f aca="false">Q460-(Draws!R439+Draws!AD439)</f>
        <v>0</v>
      </c>
      <c r="S460" s="18" t="n">
        <f aca="false">R460-(Draws!S439+Draws!AE439)</f>
        <v>0</v>
      </c>
      <c r="T460" s="18" t="n">
        <f aca="false">S460-(Draws!T439+Draws!AF439)</f>
        <v>0</v>
      </c>
      <c r="U460" s="18" t="n">
        <f aca="false">T460-(Draws!U439+Draws!AG439)</f>
        <v>0</v>
      </c>
      <c r="V460" s="18" t="n">
        <f aca="false">U460-(Draws!V439+Draws!AH439)</f>
        <v>-90.713243833036</v>
      </c>
      <c r="W460" s="18" t="n">
        <f aca="false">V460-(Draws!W439+Draws!AI439)</f>
        <v>-90.713243833036</v>
      </c>
      <c r="X460" s="18" t="n">
        <f aca="false">W460-(Draws!X439+Draws!AJ439)</f>
        <v>-90.713243833036</v>
      </c>
      <c r="Y460" s="18" t="n">
        <f aca="false">X460-(Draws!Y439+Draws!AK439)</f>
        <v>-90.713243833036</v>
      </c>
      <c r="Z460" s="18" t="n">
        <f aca="false">0-(MAX(Draws!N439-Line_cap,0)+MAX(Draws!Z439-Line_cap,0))</f>
        <v>0</v>
      </c>
      <c r="AA460" s="18" t="n">
        <f aca="false">Z460-(MAX(Draws!O439-Line_cap,0)+MAX(Draws!AA439-Line_cap,0))</f>
        <v>0</v>
      </c>
      <c r="AB460" s="18" t="n">
        <f aca="false">AA460-(MAX(Draws!P439-Line_cap,0)+MAX(Draws!AB439-Line_cap,0))</f>
        <v>0</v>
      </c>
      <c r="AC460" s="18" t="n">
        <f aca="false">AB460-(MAX(Draws!Q439-Line_cap,0)+MAX(Draws!AC439-Line_cap,0))</f>
        <v>0</v>
      </c>
      <c r="AD460" s="18" t="n">
        <f aca="false">AC460-(MAX(Draws!R439-Line_cap,0)+MAX(Draws!AD439-Line_cap,0))</f>
        <v>0</v>
      </c>
      <c r="AE460" s="18" t="n">
        <f aca="false">AD460-(MAX(Draws!S439-Line_cap,0)+MAX(Draws!AE439-Line_cap,0))</f>
        <v>0</v>
      </c>
      <c r="AF460" s="18" t="n">
        <f aca="false">AE460-(MAX(Draws!T439-Line_cap,0)+MAX(Draws!AF439-Line_cap,0))</f>
        <v>0</v>
      </c>
      <c r="AG460" s="18" t="n">
        <f aca="false">AF460-(MAX(Draws!U439-Line_cap,0)+MAX(Draws!AG439-Line_cap,0))</f>
        <v>0</v>
      </c>
      <c r="AH460" s="18" t="n">
        <f aca="false">AG460-(MAX(Draws!V439-Line_cap,0)+MAX(Draws!AH439-Line_cap,0))</f>
        <v>0</v>
      </c>
      <c r="AI460" s="18" t="n">
        <f aca="false">AH460-(MAX(Draws!W439-Line_cap,0)+MAX(Draws!AI439-Line_cap,0))</f>
        <v>0</v>
      </c>
      <c r="AJ460" s="18" t="n">
        <f aca="false">AI460-(MAX(Draws!X439-Line_cap,0)+MAX(Draws!AJ439-Line_cap,0))</f>
        <v>0</v>
      </c>
      <c r="AK460" s="18" t="n">
        <f aca="false">AJ460-(MAX(Draws!Y439-Line_cap,0)+MAX(Draws!AK439-Line_cap,0))</f>
        <v>0</v>
      </c>
      <c r="AL460" s="18" t="n">
        <f aca="false">SUMPRODUCT(MIN($B$22:$M$22+B460:M460+N460:Y460))</f>
        <v>329.395097843571</v>
      </c>
      <c r="AM460" s="18" t="n">
        <f aca="false">SUMPRODUCT(MIN($B$22:$M$22+B460:M460))</f>
        <v>420.108341676607</v>
      </c>
      <c r="AN460" s="18" t="n">
        <f aca="false">SUMPRODUCT(MIN($B$22:$M$22+N460:Y460))</f>
        <v>397.48453758436</v>
      </c>
      <c r="AO460" s="18" t="n">
        <f aca="false">SUMPRODUCT(MIN($B$22:$M$22+B460:M460+Z460:AK460))</f>
        <v>420.108341676607</v>
      </c>
      <c r="AP460" s="18" t="n">
        <f aca="false">SUMPRODUCT(MIN($B$23:$M$23+B460:M460+N460:Y460))</f>
        <v>378.638425007791</v>
      </c>
      <c r="AQ460" s="18" t="n">
        <f aca="false">SUMPRODUCT(MIN($B$23:$M$23+B460:M460+Z460:AK460))</f>
        <v>469.351668840827</v>
      </c>
      <c r="AR460" s="13" t="n">
        <f aca="false">IF(Y460&lt;0,1,0)</f>
        <v>1</v>
      </c>
    </row>
    <row r="461" customFormat="false" ht="15" hidden="false" customHeight="false" outlineLevel="0" collapsed="false">
      <c r="A461" s="13" t="n">
        <v>436</v>
      </c>
      <c r="B461" s="18" t="n">
        <f aca="false">Shock_sd*Draws!B440</f>
        <v>73.9100358019602</v>
      </c>
      <c r="C461" s="18" t="n">
        <f aca="false">Persist_a*B461+Shock_sd*Draws!C440</f>
        <v>58.5249274155155</v>
      </c>
      <c r="D461" s="18" t="n">
        <f aca="false">Persist_a*C461+Shock_sd*Draws!D440</f>
        <v>15.3940599348367</v>
      </c>
      <c r="E461" s="18" t="n">
        <f aca="false">Persist_a*D461+Shock_sd*Draws!E440</f>
        <v>21.198630901144</v>
      </c>
      <c r="F461" s="18" t="n">
        <f aca="false">Persist_a*E461+Shock_sd*Draws!F440</f>
        <v>-37.4171958675365</v>
      </c>
      <c r="G461" s="18" t="n">
        <f aca="false">Persist_a*F461+Shock_sd*Draws!G440</f>
        <v>-44.3643417778495</v>
      </c>
      <c r="H461" s="18" t="n">
        <f aca="false">Persist_a*G461+Shock_sd*Draws!H440</f>
        <v>-97.3286897750273</v>
      </c>
      <c r="I461" s="18" t="n">
        <f aca="false">Persist_a*H461+Shock_sd*Draws!I440</f>
        <v>-159.418796646539</v>
      </c>
      <c r="J461" s="18" t="n">
        <f aca="false">Persist_a*I461+Shock_sd*Draws!J440</f>
        <v>-69.6537795390259</v>
      </c>
      <c r="K461" s="18" t="n">
        <f aca="false">Persist_a*J461+Shock_sd*Draws!K440</f>
        <v>-165.788821337707</v>
      </c>
      <c r="L461" s="18" t="n">
        <f aca="false">Persist_a*K461+Shock_sd*Draws!L440</f>
        <v>-145.49012003581</v>
      </c>
      <c r="M461" s="18" t="n">
        <f aca="false">Persist_a*L461+Shock_sd*Draws!M440</f>
        <v>-90.2519778399185</v>
      </c>
      <c r="N461" s="18" t="n">
        <f aca="false">0-(Draws!N440+Draws!Z440)</f>
        <v>-132.49394535251</v>
      </c>
      <c r="O461" s="18" t="n">
        <f aca="false">N461-(Draws!O440+Draws!AA440)</f>
        <v>-132.49394535251</v>
      </c>
      <c r="P461" s="18" t="n">
        <f aca="false">O461-(Draws!P440+Draws!AB440)</f>
        <v>-132.49394535251</v>
      </c>
      <c r="Q461" s="18" t="n">
        <f aca="false">P461-(Draws!Q440+Draws!AC440)</f>
        <v>-132.49394535251</v>
      </c>
      <c r="R461" s="18" t="n">
        <f aca="false">Q461-(Draws!R440+Draws!AD440)</f>
        <v>-132.49394535251</v>
      </c>
      <c r="S461" s="18" t="n">
        <f aca="false">R461-(Draws!S440+Draws!AE440)</f>
        <v>-132.49394535251</v>
      </c>
      <c r="T461" s="18" t="n">
        <f aca="false">S461-(Draws!T440+Draws!AF440)</f>
        <v>-132.49394535251</v>
      </c>
      <c r="U461" s="18" t="n">
        <f aca="false">T461-(Draws!U440+Draws!AG440)</f>
        <v>-132.49394535251</v>
      </c>
      <c r="V461" s="18" t="n">
        <f aca="false">U461-(Draws!V440+Draws!AH440)</f>
        <v>-132.49394535251</v>
      </c>
      <c r="W461" s="18" t="n">
        <f aca="false">V461-(Draws!W440+Draws!AI440)</f>
        <v>-132.49394535251</v>
      </c>
      <c r="X461" s="18" t="n">
        <f aca="false">W461-(Draws!X440+Draws!AJ440)</f>
        <v>-132.49394535251</v>
      </c>
      <c r="Y461" s="18" t="n">
        <f aca="false">X461-(Draws!Y440+Draws!AK440)</f>
        <v>-132.49394535251</v>
      </c>
      <c r="Z461" s="18" t="n">
        <f aca="false">0-(MAX(Draws!N440-Line_cap,0)+MAX(Draws!Z440-Line_cap,0))</f>
        <v>-32.4939453525102</v>
      </c>
      <c r="AA461" s="18" t="n">
        <f aca="false">Z461-(MAX(Draws!O440-Line_cap,0)+MAX(Draws!AA440-Line_cap,0))</f>
        <v>-32.4939453525102</v>
      </c>
      <c r="AB461" s="18" t="n">
        <f aca="false">AA461-(MAX(Draws!P440-Line_cap,0)+MAX(Draws!AB440-Line_cap,0))</f>
        <v>-32.4939453525102</v>
      </c>
      <c r="AC461" s="18" t="n">
        <f aca="false">AB461-(MAX(Draws!Q440-Line_cap,0)+MAX(Draws!AC440-Line_cap,0))</f>
        <v>-32.4939453525102</v>
      </c>
      <c r="AD461" s="18" t="n">
        <f aca="false">AC461-(MAX(Draws!R440-Line_cap,0)+MAX(Draws!AD440-Line_cap,0))</f>
        <v>-32.4939453525102</v>
      </c>
      <c r="AE461" s="18" t="n">
        <f aca="false">AD461-(MAX(Draws!S440-Line_cap,0)+MAX(Draws!AE440-Line_cap,0))</f>
        <v>-32.4939453525102</v>
      </c>
      <c r="AF461" s="18" t="n">
        <f aca="false">AE461-(MAX(Draws!T440-Line_cap,0)+MAX(Draws!AF440-Line_cap,0))</f>
        <v>-32.4939453525102</v>
      </c>
      <c r="AG461" s="18" t="n">
        <f aca="false">AF461-(MAX(Draws!U440-Line_cap,0)+MAX(Draws!AG440-Line_cap,0))</f>
        <v>-32.4939453525102</v>
      </c>
      <c r="AH461" s="18" t="n">
        <f aca="false">AG461-(MAX(Draws!V440-Line_cap,0)+MAX(Draws!AH440-Line_cap,0))</f>
        <v>-32.4939453525102</v>
      </c>
      <c r="AI461" s="18" t="n">
        <f aca="false">AH461-(MAX(Draws!W440-Line_cap,0)+MAX(Draws!AI440-Line_cap,0))</f>
        <v>-32.4939453525102</v>
      </c>
      <c r="AJ461" s="18" t="n">
        <f aca="false">AI461-(MAX(Draws!X440-Line_cap,0)+MAX(Draws!AJ440-Line_cap,0))</f>
        <v>-32.4939453525102</v>
      </c>
      <c r="AK461" s="18" t="n">
        <f aca="false">AJ461-(MAX(Draws!Y440-Line_cap,0)+MAX(Draws!AK440-Line_cap,0))</f>
        <v>-32.4939453525102</v>
      </c>
      <c r="AL461" s="18" t="n">
        <f aca="false">SUMPRODUCT(MIN($B$22:$M$22+B461:M461+N461:Y461))</f>
        <v>191.941311398869</v>
      </c>
      <c r="AM461" s="18" t="n">
        <f aca="false">SUMPRODUCT(MIN($B$22:$M$22+B461:M461))</f>
        <v>324.43525675138</v>
      </c>
      <c r="AN461" s="18" t="n">
        <f aca="false">SUMPRODUCT(MIN($B$22:$M$22+N461:Y461))</f>
        <v>349.456437005275</v>
      </c>
      <c r="AO461" s="18" t="n">
        <f aca="false">SUMPRODUCT(MIN($B$22:$M$22+B461:M461+Z461:AK461))</f>
        <v>291.941311398869</v>
      </c>
      <c r="AP461" s="18" t="n">
        <f aca="false">SUMPRODUCT(MIN($B$23:$M$23+B461:M461+N461:Y461))</f>
        <v>241.54131139887</v>
      </c>
      <c r="AQ461" s="18" t="n">
        <f aca="false">SUMPRODUCT(MIN($B$23:$M$23+B461:M461+Z461:AK461))</f>
        <v>341.54131139887</v>
      </c>
      <c r="AR461" s="13" t="n">
        <f aca="false">IF(Y461&lt;0,1,0)</f>
        <v>1</v>
      </c>
    </row>
    <row r="462" customFormat="false" ht="15" hidden="false" customHeight="false" outlineLevel="0" collapsed="false">
      <c r="A462" s="13" t="n">
        <v>437</v>
      </c>
      <c r="B462" s="18" t="n">
        <f aca="false">Shock_sd*Draws!B441</f>
        <v>48.1400000369306</v>
      </c>
      <c r="C462" s="18" t="n">
        <f aca="false">Persist_a*B462+Shock_sd*Draws!C441</f>
        <v>8.17943507007161</v>
      </c>
      <c r="D462" s="18" t="n">
        <f aca="false">Persist_a*C462+Shock_sd*Draws!D441</f>
        <v>8.53644075832753</v>
      </c>
      <c r="E462" s="18" t="n">
        <f aca="false">Persist_a*D462+Shock_sd*Draws!E441</f>
        <v>29.1483915925114</v>
      </c>
      <c r="F462" s="18" t="n">
        <f aca="false">Persist_a*E462+Shock_sd*Draws!F441</f>
        <v>-59.4236744880294</v>
      </c>
      <c r="G462" s="18" t="n">
        <f aca="false">Persist_a*F462+Shock_sd*Draws!G441</f>
        <v>-94.0149828169954</v>
      </c>
      <c r="H462" s="18" t="n">
        <f aca="false">Persist_a*G462+Shock_sd*Draws!H441</f>
        <v>-45.597038653953</v>
      </c>
      <c r="I462" s="18" t="n">
        <f aca="false">Persist_a*H462+Shock_sd*Draws!I441</f>
        <v>-116.524884033139</v>
      </c>
      <c r="J462" s="18" t="n">
        <f aca="false">Persist_a*I462+Shock_sd*Draws!J441</f>
        <v>-8.79669009118003</v>
      </c>
      <c r="K462" s="18" t="n">
        <f aca="false">Persist_a*J462+Shock_sd*Draws!K441</f>
        <v>-6.39361540896369</v>
      </c>
      <c r="L462" s="18" t="n">
        <f aca="false">Persist_a*K462+Shock_sd*Draws!L441</f>
        <v>-23.4525750866828</v>
      </c>
      <c r="M462" s="18" t="n">
        <f aca="false">Persist_a*L462+Shock_sd*Draws!M441</f>
        <v>-78.0975766967739</v>
      </c>
      <c r="N462" s="18" t="n">
        <f aca="false">0-(Draws!N441+Draws!Z441)</f>
        <v>0</v>
      </c>
      <c r="O462" s="18" t="n">
        <f aca="false">N462-(Draws!O441+Draws!AA441)</f>
        <v>0</v>
      </c>
      <c r="P462" s="18" t="n">
        <f aca="false">O462-(Draws!P441+Draws!AB441)</f>
        <v>0</v>
      </c>
      <c r="Q462" s="18" t="n">
        <f aca="false">P462-(Draws!Q441+Draws!AC441)</f>
        <v>0</v>
      </c>
      <c r="R462" s="18" t="n">
        <f aca="false">Q462-(Draws!R441+Draws!AD441)</f>
        <v>0</v>
      </c>
      <c r="S462" s="18" t="n">
        <f aca="false">R462-(Draws!S441+Draws!AE441)</f>
        <v>0</v>
      </c>
      <c r="T462" s="18" t="n">
        <f aca="false">S462-(Draws!T441+Draws!AF441)</f>
        <v>0</v>
      </c>
      <c r="U462" s="18" t="n">
        <f aca="false">T462-(Draws!U441+Draws!AG441)</f>
        <v>0</v>
      </c>
      <c r="V462" s="18" t="n">
        <f aca="false">U462-(Draws!V441+Draws!AH441)</f>
        <v>0</v>
      </c>
      <c r="W462" s="18" t="n">
        <f aca="false">V462-(Draws!W441+Draws!AI441)</f>
        <v>0</v>
      </c>
      <c r="X462" s="18" t="n">
        <f aca="false">W462-(Draws!X441+Draws!AJ441)</f>
        <v>-152.582515832026</v>
      </c>
      <c r="Y462" s="18" t="n">
        <f aca="false">X462-(Draws!Y441+Draws!AK441)</f>
        <v>-152.582515832026</v>
      </c>
      <c r="Z462" s="18" t="n">
        <f aca="false">0-(MAX(Draws!N441-Line_cap,0)+MAX(Draws!Z441-Line_cap,0))</f>
        <v>0</v>
      </c>
      <c r="AA462" s="18" t="n">
        <f aca="false">Z462-(MAX(Draws!O441-Line_cap,0)+MAX(Draws!AA441-Line_cap,0))</f>
        <v>0</v>
      </c>
      <c r="AB462" s="18" t="n">
        <f aca="false">AA462-(MAX(Draws!P441-Line_cap,0)+MAX(Draws!AB441-Line_cap,0))</f>
        <v>0</v>
      </c>
      <c r="AC462" s="18" t="n">
        <f aca="false">AB462-(MAX(Draws!Q441-Line_cap,0)+MAX(Draws!AC441-Line_cap,0))</f>
        <v>0</v>
      </c>
      <c r="AD462" s="18" t="n">
        <f aca="false">AC462-(MAX(Draws!R441-Line_cap,0)+MAX(Draws!AD441-Line_cap,0))</f>
        <v>0</v>
      </c>
      <c r="AE462" s="18" t="n">
        <f aca="false">AD462-(MAX(Draws!S441-Line_cap,0)+MAX(Draws!AE441-Line_cap,0))</f>
        <v>0</v>
      </c>
      <c r="AF462" s="18" t="n">
        <f aca="false">AE462-(MAX(Draws!T441-Line_cap,0)+MAX(Draws!AF441-Line_cap,0))</f>
        <v>0</v>
      </c>
      <c r="AG462" s="18" t="n">
        <f aca="false">AF462-(MAX(Draws!U441-Line_cap,0)+MAX(Draws!AG441-Line_cap,0))</f>
        <v>0</v>
      </c>
      <c r="AH462" s="18" t="n">
        <f aca="false">AG462-(MAX(Draws!V441-Line_cap,0)+MAX(Draws!AH441-Line_cap,0))</f>
        <v>0</v>
      </c>
      <c r="AI462" s="18" t="n">
        <f aca="false">AH462-(MAX(Draws!W441-Line_cap,0)+MAX(Draws!AI441-Line_cap,0))</f>
        <v>0</v>
      </c>
      <c r="AJ462" s="18" t="n">
        <f aca="false">AI462-(MAX(Draws!X441-Line_cap,0)+MAX(Draws!AJ441-Line_cap,0))</f>
        <v>-52.5825158320256</v>
      </c>
      <c r="AK462" s="18" t="n">
        <f aca="false">AJ462-(MAX(Draws!Y441-Line_cap,0)+MAX(Draws!AK441-Line_cap,0))</f>
        <v>-52.5825158320256</v>
      </c>
      <c r="AL462" s="18" t="n">
        <f aca="false">SUMPRODUCT(MIN($B$22:$M$22+B462:M462+N462:Y462))</f>
        <v>279.743955148161</v>
      </c>
      <c r="AM462" s="18" t="n">
        <f aca="false">SUMPRODUCT(MIN($B$22:$M$22+B462:M462))</f>
        <v>367.32916936478</v>
      </c>
      <c r="AN462" s="18" t="n">
        <f aca="false">SUMPRODUCT(MIN($B$22:$M$22+N462:Y462))</f>
        <v>349.345431732356</v>
      </c>
      <c r="AO462" s="18" t="n">
        <f aca="false">SUMPRODUCT(MIN($B$22:$M$22+B462:M462+Z462:AK462))</f>
        <v>367.32916936478</v>
      </c>
      <c r="AP462" s="18" t="n">
        <f aca="false">SUMPRODUCT(MIN($B$23:$M$23+B462:M462+N462:Y462))</f>
        <v>324.869836230781</v>
      </c>
      <c r="AQ462" s="18" t="n">
        <f aca="false">SUMPRODUCT(MIN($B$23:$M$23+B462:M462+Z462:AK462))</f>
        <v>416.92916936478</v>
      </c>
      <c r="AR462" s="13" t="n">
        <f aca="false">IF(Y462&lt;0,1,0)</f>
        <v>1</v>
      </c>
    </row>
    <row r="463" customFormat="false" ht="15" hidden="false" customHeight="false" outlineLevel="0" collapsed="false">
      <c r="A463" s="13" t="n">
        <v>438</v>
      </c>
      <c r="B463" s="18" t="n">
        <f aca="false">Shock_sd*Draws!B442</f>
        <v>15.1578859375498</v>
      </c>
      <c r="C463" s="18" t="n">
        <f aca="false">Persist_a*B463+Shock_sd*Draws!C442</f>
        <v>-24.3131063218155</v>
      </c>
      <c r="D463" s="18" t="n">
        <f aca="false">Persist_a*C463+Shock_sd*Draws!D442</f>
        <v>42.3026425156668</v>
      </c>
      <c r="E463" s="18" t="n">
        <f aca="false">Persist_a*D463+Shock_sd*Draws!E442</f>
        <v>121.876902807314</v>
      </c>
      <c r="F463" s="18" t="n">
        <f aca="false">Persist_a*E463+Shock_sd*Draws!F442</f>
        <v>24.081851151842</v>
      </c>
      <c r="G463" s="18" t="n">
        <f aca="false">Persist_a*F463+Shock_sd*Draws!G442</f>
        <v>56.5773726113875</v>
      </c>
      <c r="H463" s="18" t="n">
        <f aca="false">Persist_a*G463+Shock_sd*Draws!H442</f>
        <v>-15.3477912785883</v>
      </c>
      <c r="I463" s="18" t="n">
        <f aca="false">Persist_a*H463+Shock_sd*Draws!I442</f>
        <v>-30.1377293583738</v>
      </c>
      <c r="J463" s="18" t="n">
        <f aca="false">Persist_a*I463+Shock_sd*Draws!J442</f>
        <v>70.8748037328738</v>
      </c>
      <c r="K463" s="18" t="n">
        <f aca="false">Persist_a*J463+Shock_sd*Draws!K442</f>
        <v>85.1484416741204</v>
      </c>
      <c r="L463" s="18" t="n">
        <f aca="false">Persist_a*K463+Shock_sd*Draws!L442</f>
        <v>77.6404877352985</v>
      </c>
      <c r="M463" s="18" t="n">
        <f aca="false">Persist_a*L463+Shock_sd*Draws!M442</f>
        <v>63.6353598793161</v>
      </c>
      <c r="N463" s="18" t="n">
        <f aca="false">0-(Draws!N442+Draws!Z442)</f>
        <v>0</v>
      </c>
      <c r="O463" s="18" t="n">
        <f aca="false">N463-(Draws!O442+Draws!AA442)</f>
        <v>0</v>
      </c>
      <c r="P463" s="18" t="n">
        <f aca="false">O463-(Draws!P442+Draws!AB442)</f>
        <v>0</v>
      </c>
      <c r="Q463" s="18" t="n">
        <f aca="false">P463-(Draws!Q442+Draws!AC442)</f>
        <v>-116.236266991941</v>
      </c>
      <c r="R463" s="18" t="n">
        <f aca="false">Q463-(Draws!R442+Draws!AD442)</f>
        <v>-116.236266991941</v>
      </c>
      <c r="S463" s="18" t="n">
        <f aca="false">R463-(Draws!S442+Draws!AE442)</f>
        <v>-116.236266991941</v>
      </c>
      <c r="T463" s="18" t="n">
        <f aca="false">S463-(Draws!T442+Draws!AF442)</f>
        <v>-116.236266991941</v>
      </c>
      <c r="U463" s="18" t="n">
        <f aca="false">T463-(Draws!U442+Draws!AG442)</f>
        <v>-116.236266991941</v>
      </c>
      <c r="V463" s="18" t="n">
        <f aca="false">U463-(Draws!V442+Draws!AH442)</f>
        <v>-116.236266991941</v>
      </c>
      <c r="W463" s="18" t="n">
        <f aca="false">V463-(Draws!W442+Draws!AI442)</f>
        <v>-116.236266991941</v>
      </c>
      <c r="X463" s="18" t="n">
        <f aca="false">W463-(Draws!X442+Draws!AJ442)</f>
        <v>-116.236266991941</v>
      </c>
      <c r="Y463" s="18" t="n">
        <f aca="false">X463-(Draws!Y442+Draws!AK442)</f>
        <v>-116.236266991941</v>
      </c>
      <c r="Z463" s="18" t="n">
        <f aca="false">0-(MAX(Draws!N442-Line_cap,0)+MAX(Draws!Z442-Line_cap,0))</f>
        <v>0</v>
      </c>
      <c r="AA463" s="18" t="n">
        <f aca="false">Z463-(MAX(Draws!O442-Line_cap,0)+MAX(Draws!AA442-Line_cap,0))</f>
        <v>0</v>
      </c>
      <c r="AB463" s="18" t="n">
        <f aca="false">AA463-(MAX(Draws!P442-Line_cap,0)+MAX(Draws!AB442-Line_cap,0))</f>
        <v>0</v>
      </c>
      <c r="AC463" s="18" t="n">
        <f aca="false">AB463-(MAX(Draws!Q442-Line_cap,0)+MAX(Draws!AC442-Line_cap,0))</f>
        <v>-16.2362669919412</v>
      </c>
      <c r="AD463" s="18" t="n">
        <f aca="false">AC463-(MAX(Draws!R442-Line_cap,0)+MAX(Draws!AD442-Line_cap,0))</f>
        <v>-16.2362669919412</v>
      </c>
      <c r="AE463" s="18" t="n">
        <f aca="false">AD463-(MAX(Draws!S442-Line_cap,0)+MAX(Draws!AE442-Line_cap,0))</f>
        <v>-16.2362669919412</v>
      </c>
      <c r="AF463" s="18" t="n">
        <f aca="false">AE463-(MAX(Draws!T442-Line_cap,0)+MAX(Draws!AF442-Line_cap,0))</f>
        <v>-16.2362669919412</v>
      </c>
      <c r="AG463" s="18" t="n">
        <f aca="false">AF463-(MAX(Draws!U442-Line_cap,0)+MAX(Draws!AG442-Line_cap,0))</f>
        <v>-16.2362669919412</v>
      </c>
      <c r="AH463" s="18" t="n">
        <f aca="false">AG463-(MAX(Draws!V442-Line_cap,0)+MAX(Draws!AH442-Line_cap,0))</f>
        <v>-16.2362669919412</v>
      </c>
      <c r="AI463" s="18" t="n">
        <f aca="false">AH463-(MAX(Draws!W442-Line_cap,0)+MAX(Draws!AI442-Line_cap,0))</f>
        <v>-16.2362669919412</v>
      </c>
      <c r="AJ463" s="18" t="n">
        <f aca="false">AI463-(MAX(Draws!X442-Line_cap,0)+MAX(Draws!AJ442-Line_cap,0))</f>
        <v>-16.2362669919412</v>
      </c>
      <c r="AK463" s="18" t="n">
        <f aca="false">AJ463-(MAX(Draws!Y442-Line_cap,0)+MAX(Draws!AK442-Line_cap,0))</f>
        <v>-16.2362669919412</v>
      </c>
      <c r="AL463" s="18" t="n">
        <f aca="false">SUMPRODUCT(MIN($B$22:$M$22+B463:M463+N463:Y463))</f>
        <v>337.480057047604</v>
      </c>
      <c r="AM463" s="18" t="n">
        <f aca="false">SUMPRODUCT(MIN($B$22:$M$22+B463:M463))</f>
        <v>453.716324039545</v>
      </c>
      <c r="AN463" s="18" t="n">
        <f aca="false">SUMPRODUCT(MIN($B$22:$M$22+N463:Y463))</f>
        <v>365.714115365844</v>
      </c>
      <c r="AO463" s="18" t="n">
        <f aca="false">SUMPRODUCT(MIN($B$22:$M$22+B463:M463+Z463:AK463))</f>
        <v>437.480057047604</v>
      </c>
      <c r="AP463" s="18" t="n">
        <f aca="false">SUMPRODUCT(MIN($B$23:$M$23+B463:M463+N463:Y463))</f>
        <v>387.080057047604</v>
      </c>
      <c r="AQ463" s="18" t="n">
        <f aca="false">SUMPRODUCT(MIN($B$23:$M$23+B463:M463+Z463:AK463))</f>
        <v>487.080057047604</v>
      </c>
      <c r="AR463" s="13" t="n">
        <f aca="false">IF(Y463&lt;0,1,0)</f>
        <v>1</v>
      </c>
    </row>
    <row r="464" customFormat="false" ht="15" hidden="false" customHeight="false" outlineLevel="0" collapsed="false">
      <c r="A464" s="13" t="n">
        <v>439</v>
      </c>
      <c r="B464" s="18" t="n">
        <f aca="false">Shock_sd*Draws!B443</f>
        <v>28.6935618351043</v>
      </c>
      <c r="C464" s="18" t="n">
        <f aca="false">Persist_a*B464+Shock_sd*Draws!C443</f>
        <v>47.1051351670962</v>
      </c>
      <c r="D464" s="18" t="n">
        <f aca="false">Persist_a*C464+Shock_sd*Draws!D443</f>
        <v>-11.1329083075639</v>
      </c>
      <c r="E464" s="18" t="n">
        <f aca="false">Persist_a*D464+Shock_sd*Draws!E443</f>
        <v>-24.0691240101238</v>
      </c>
      <c r="F464" s="18" t="n">
        <f aca="false">Persist_a*E464+Shock_sd*Draws!F443</f>
        <v>-12.0887684740774</v>
      </c>
      <c r="G464" s="18" t="n">
        <f aca="false">Persist_a*F464+Shock_sd*Draws!G443</f>
        <v>-6.47923211402765</v>
      </c>
      <c r="H464" s="18" t="n">
        <f aca="false">Persist_a*G464+Shock_sd*Draws!H443</f>
        <v>-74.9906771897776</v>
      </c>
      <c r="I464" s="18" t="n">
        <f aca="false">Persist_a*H464+Shock_sd*Draws!I443</f>
        <v>-40.1726951847713</v>
      </c>
      <c r="J464" s="18" t="n">
        <f aca="false">Persist_a*I464+Shock_sd*Draws!J443</f>
        <v>20.8021606565203</v>
      </c>
      <c r="K464" s="18" t="n">
        <f aca="false">Persist_a*J464+Shock_sd*Draws!K443</f>
        <v>29.5771015275301</v>
      </c>
      <c r="L464" s="18" t="n">
        <f aca="false">Persist_a*K464+Shock_sd*Draws!L443</f>
        <v>24.6045946232192</v>
      </c>
      <c r="M464" s="18" t="n">
        <f aca="false">Persist_a*L464+Shock_sd*Draws!M443</f>
        <v>47.6329399740557</v>
      </c>
      <c r="N464" s="18" t="n">
        <f aca="false">0-(Draws!N443+Draws!Z443)</f>
        <v>0</v>
      </c>
      <c r="O464" s="18" t="n">
        <f aca="false">N464-(Draws!O443+Draws!AA443)</f>
        <v>0</v>
      </c>
      <c r="P464" s="18" t="n">
        <f aca="false">O464-(Draws!P443+Draws!AB443)</f>
        <v>0</v>
      </c>
      <c r="Q464" s="18" t="n">
        <f aca="false">P464-(Draws!Q443+Draws!AC443)</f>
        <v>0</v>
      </c>
      <c r="R464" s="18" t="n">
        <f aca="false">Q464-(Draws!R443+Draws!AD443)</f>
        <v>0</v>
      </c>
      <c r="S464" s="18" t="n">
        <f aca="false">R464-(Draws!S443+Draws!AE443)</f>
        <v>0</v>
      </c>
      <c r="T464" s="18" t="n">
        <f aca="false">S464-(Draws!T443+Draws!AF443)</f>
        <v>0</v>
      </c>
      <c r="U464" s="18" t="n">
        <f aca="false">T464-(Draws!U443+Draws!AG443)</f>
        <v>0</v>
      </c>
      <c r="V464" s="18" t="n">
        <f aca="false">U464-(Draws!V443+Draws!AH443)</f>
        <v>0</v>
      </c>
      <c r="W464" s="18" t="n">
        <f aca="false">V464-(Draws!W443+Draws!AI443)</f>
        <v>0</v>
      </c>
      <c r="X464" s="18" t="n">
        <f aca="false">W464-(Draws!X443+Draws!AJ443)</f>
        <v>0</v>
      </c>
      <c r="Y464" s="18" t="n">
        <f aca="false">X464-(Draws!Y443+Draws!AK443)</f>
        <v>0</v>
      </c>
      <c r="Z464" s="18" t="n">
        <f aca="false">0-(MAX(Draws!N443-Line_cap,0)+MAX(Draws!Z443-Line_cap,0))</f>
        <v>0</v>
      </c>
      <c r="AA464" s="18" t="n">
        <f aca="false">Z464-(MAX(Draws!O443-Line_cap,0)+MAX(Draws!AA443-Line_cap,0))</f>
        <v>0</v>
      </c>
      <c r="AB464" s="18" t="n">
        <f aca="false">AA464-(MAX(Draws!P443-Line_cap,0)+MAX(Draws!AB443-Line_cap,0))</f>
        <v>0</v>
      </c>
      <c r="AC464" s="18" t="n">
        <f aca="false">AB464-(MAX(Draws!Q443-Line_cap,0)+MAX(Draws!AC443-Line_cap,0))</f>
        <v>0</v>
      </c>
      <c r="AD464" s="18" t="n">
        <f aca="false">AC464-(MAX(Draws!R443-Line_cap,0)+MAX(Draws!AD443-Line_cap,0))</f>
        <v>0</v>
      </c>
      <c r="AE464" s="18" t="n">
        <f aca="false">AD464-(MAX(Draws!S443-Line_cap,0)+MAX(Draws!AE443-Line_cap,0))</f>
        <v>0</v>
      </c>
      <c r="AF464" s="18" t="n">
        <f aca="false">AE464-(MAX(Draws!T443-Line_cap,0)+MAX(Draws!AF443-Line_cap,0))</f>
        <v>0</v>
      </c>
      <c r="AG464" s="18" t="n">
        <f aca="false">AF464-(MAX(Draws!U443-Line_cap,0)+MAX(Draws!AG443-Line_cap,0))</f>
        <v>0</v>
      </c>
      <c r="AH464" s="18" t="n">
        <f aca="false">AG464-(MAX(Draws!V443-Line_cap,0)+MAX(Draws!AH443-Line_cap,0))</f>
        <v>0</v>
      </c>
      <c r="AI464" s="18" t="n">
        <f aca="false">AH464-(MAX(Draws!W443-Line_cap,0)+MAX(Draws!AI443-Line_cap,0))</f>
        <v>0</v>
      </c>
      <c r="AJ464" s="18" t="n">
        <f aca="false">AI464-(MAX(Draws!X443-Line_cap,0)+MAX(Draws!AJ443-Line_cap,0))</f>
        <v>0</v>
      </c>
      <c r="AK464" s="18" t="n">
        <f aca="false">AJ464-(MAX(Draws!Y443-Line_cap,0)+MAX(Draws!AK443-Line_cap,0))</f>
        <v>0</v>
      </c>
      <c r="AL464" s="18" t="n">
        <f aca="false">SUMPRODUCT(MIN($B$22:$M$22+B464:M464+N464:Y464))</f>
        <v>406.959705168008</v>
      </c>
      <c r="AM464" s="18" t="n">
        <f aca="false">SUMPRODUCT(MIN($B$22:$M$22+B464:M464))</f>
        <v>406.959705168008</v>
      </c>
      <c r="AN464" s="18" t="n">
        <f aca="false">SUMPRODUCT(MIN($B$22:$M$22+N464:Y464))</f>
        <v>481.950382357786</v>
      </c>
      <c r="AO464" s="18" t="n">
        <f aca="false">SUMPRODUCT(MIN($B$22:$M$22+B464:M464+Z464:AK464))</f>
        <v>406.959705168008</v>
      </c>
      <c r="AP464" s="18" t="n">
        <f aca="false">SUMPRODUCT(MIN($B$23:$M$23+B464:M464+N464:Y464))</f>
        <v>456.138348031108</v>
      </c>
      <c r="AQ464" s="18" t="n">
        <f aca="false">SUMPRODUCT(MIN($B$23:$M$23+B464:M464+Z464:AK464))</f>
        <v>456.138348031108</v>
      </c>
      <c r="AR464" s="13" t="n">
        <f aca="false">IF(Y464&lt;0,1,0)</f>
        <v>0</v>
      </c>
    </row>
    <row r="465" customFormat="false" ht="15" hidden="false" customHeight="false" outlineLevel="0" collapsed="false">
      <c r="A465" s="13" t="n">
        <v>440</v>
      </c>
      <c r="B465" s="18" t="n">
        <f aca="false">Shock_sd*Draws!B444</f>
        <v>-69.6887594925303</v>
      </c>
      <c r="C465" s="18" t="n">
        <f aca="false">Persist_a*B465+Shock_sd*Draws!C444</f>
        <v>-32.4866980174269</v>
      </c>
      <c r="D465" s="18" t="n">
        <f aca="false">Persist_a*C465+Shock_sd*Draws!D444</f>
        <v>1.5411939280153</v>
      </c>
      <c r="E465" s="18" t="n">
        <f aca="false">Persist_a*D465+Shock_sd*Draws!E444</f>
        <v>12.4251449017598</v>
      </c>
      <c r="F465" s="18" t="n">
        <f aca="false">Persist_a*E465+Shock_sd*Draws!F444</f>
        <v>41.8522658212357</v>
      </c>
      <c r="G465" s="18" t="n">
        <f aca="false">Persist_a*F465+Shock_sd*Draws!G444</f>
        <v>6.77275322827828</v>
      </c>
      <c r="H465" s="18" t="n">
        <f aca="false">Persist_a*G465+Shock_sd*Draws!H444</f>
        <v>29.8583147247938</v>
      </c>
      <c r="I465" s="18" t="n">
        <f aca="false">Persist_a*H465+Shock_sd*Draws!I444</f>
        <v>101.642399246485</v>
      </c>
      <c r="J465" s="18" t="n">
        <f aca="false">Persist_a*I465+Shock_sd*Draws!J444</f>
        <v>100.755294878742</v>
      </c>
      <c r="K465" s="18" t="n">
        <f aca="false">Persist_a*J465+Shock_sd*Draws!K444</f>
        <v>34.6560509077544</v>
      </c>
      <c r="L465" s="18" t="n">
        <f aca="false">Persist_a*K465+Shock_sd*Draws!L444</f>
        <v>81.3130905945184</v>
      </c>
      <c r="M465" s="18" t="n">
        <f aca="false">Persist_a*L465+Shock_sd*Draws!M444</f>
        <v>23.1607639572625</v>
      </c>
      <c r="N465" s="18" t="n">
        <f aca="false">0-(Draws!N444+Draws!Z444)</f>
        <v>0</v>
      </c>
      <c r="O465" s="18" t="n">
        <f aca="false">N465-(Draws!O444+Draws!AA444)</f>
        <v>0</v>
      </c>
      <c r="P465" s="18" t="n">
        <f aca="false">O465-(Draws!P444+Draws!AB444)</f>
        <v>0</v>
      </c>
      <c r="Q465" s="18" t="n">
        <f aca="false">P465-(Draws!Q444+Draws!AC444)</f>
        <v>0</v>
      </c>
      <c r="R465" s="18" t="n">
        <f aca="false">Q465-(Draws!R444+Draws!AD444)</f>
        <v>0</v>
      </c>
      <c r="S465" s="18" t="n">
        <f aca="false">R465-(Draws!S444+Draws!AE444)</f>
        <v>0</v>
      </c>
      <c r="T465" s="18" t="n">
        <f aca="false">S465-(Draws!T444+Draws!AF444)</f>
        <v>0</v>
      </c>
      <c r="U465" s="18" t="n">
        <f aca="false">T465-(Draws!U444+Draws!AG444)</f>
        <v>0</v>
      </c>
      <c r="V465" s="18" t="n">
        <f aca="false">U465-(Draws!V444+Draws!AH444)</f>
        <v>0</v>
      </c>
      <c r="W465" s="18" t="n">
        <f aca="false">V465-(Draws!W444+Draws!AI444)</f>
        <v>0</v>
      </c>
      <c r="X465" s="18" t="n">
        <f aca="false">W465-(Draws!X444+Draws!AJ444)</f>
        <v>0</v>
      </c>
      <c r="Y465" s="18" t="n">
        <f aca="false">X465-(Draws!Y444+Draws!AK444)</f>
        <v>0</v>
      </c>
      <c r="Z465" s="18" t="n">
        <f aca="false">0-(MAX(Draws!N444-Line_cap,0)+MAX(Draws!Z444-Line_cap,0))</f>
        <v>0</v>
      </c>
      <c r="AA465" s="18" t="n">
        <f aca="false">Z465-(MAX(Draws!O444-Line_cap,0)+MAX(Draws!AA444-Line_cap,0))</f>
        <v>0</v>
      </c>
      <c r="AB465" s="18" t="n">
        <f aca="false">AA465-(MAX(Draws!P444-Line_cap,0)+MAX(Draws!AB444-Line_cap,0))</f>
        <v>0</v>
      </c>
      <c r="AC465" s="18" t="n">
        <f aca="false">AB465-(MAX(Draws!Q444-Line_cap,0)+MAX(Draws!AC444-Line_cap,0))</f>
        <v>0</v>
      </c>
      <c r="AD465" s="18" t="n">
        <f aca="false">AC465-(MAX(Draws!R444-Line_cap,0)+MAX(Draws!AD444-Line_cap,0))</f>
        <v>0</v>
      </c>
      <c r="AE465" s="18" t="n">
        <f aca="false">AD465-(MAX(Draws!S444-Line_cap,0)+MAX(Draws!AE444-Line_cap,0))</f>
        <v>0</v>
      </c>
      <c r="AF465" s="18" t="n">
        <f aca="false">AE465-(MAX(Draws!T444-Line_cap,0)+MAX(Draws!AF444-Line_cap,0))</f>
        <v>0</v>
      </c>
      <c r="AG465" s="18" t="n">
        <f aca="false">AF465-(MAX(Draws!U444-Line_cap,0)+MAX(Draws!AG444-Line_cap,0))</f>
        <v>0</v>
      </c>
      <c r="AH465" s="18" t="n">
        <f aca="false">AG465-(MAX(Draws!V444-Line_cap,0)+MAX(Draws!AH444-Line_cap,0))</f>
        <v>0</v>
      </c>
      <c r="AI465" s="18" t="n">
        <f aca="false">AH465-(MAX(Draws!W444-Line_cap,0)+MAX(Draws!AI444-Line_cap,0))</f>
        <v>0</v>
      </c>
      <c r="AJ465" s="18" t="n">
        <f aca="false">AI465-(MAX(Draws!X444-Line_cap,0)+MAX(Draws!AJ444-Line_cap,0))</f>
        <v>0</v>
      </c>
      <c r="AK465" s="18" t="n">
        <f aca="false">AJ465-(MAX(Draws!Y444-Line_cap,0)+MAX(Draws!AK444-Line_cap,0))</f>
        <v>0</v>
      </c>
      <c r="AL465" s="18" t="n">
        <f aca="false">SUMPRODUCT(MIN($B$22:$M$22+B465:M465+N465:Y465))</f>
        <v>489.980924866643</v>
      </c>
      <c r="AM465" s="18" t="n">
        <f aca="false">SUMPRODUCT(MIN($B$22:$M$22+B465:M465))</f>
        <v>489.980924866643</v>
      </c>
      <c r="AN465" s="18" t="n">
        <f aca="false">SUMPRODUCT(MIN($B$22:$M$22+N465:Y465))</f>
        <v>481.950382357786</v>
      </c>
      <c r="AO465" s="18" t="n">
        <f aca="false">SUMPRODUCT(MIN($B$22:$M$22+B465:M465+Z465:AK465))</f>
        <v>489.980924866643</v>
      </c>
      <c r="AP465" s="18" t="n">
        <f aca="false">SUMPRODUCT(MIN($B$23:$M$23+B465:M465+N465:Y465))</f>
        <v>519.361989400155</v>
      </c>
      <c r="AQ465" s="18" t="n">
        <f aca="false">SUMPRODUCT(MIN($B$23:$M$23+B465:M465+Z465:AK465))</f>
        <v>519.361989400155</v>
      </c>
      <c r="AR465" s="13" t="n">
        <f aca="false">IF(Y465&lt;0,1,0)</f>
        <v>0</v>
      </c>
    </row>
    <row r="466" customFormat="false" ht="15" hidden="false" customHeight="false" outlineLevel="0" collapsed="false">
      <c r="A466" s="13" t="n">
        <v>441</v>
      </c>
      <c r="B466" s="18" t="n">
        <f aca="false">Shock_sd*Draws!B445</f>
        <v>-19.5869476331632</v>
      </c>
      <c r="C466" s="18" t="n">
        <f aca="false">Persist_a*B466+Shock_sd*Draws!C445</f>
        <v>19.609399908836</v>
      </c>
      <c r="D466" s="18" t="n">
        <f aca="false">Persist_a*C466+Shock_sd*Draws!D445</f>
        <v>56.0764267939612</v>
      </c>
      <c r="E466" s="18" t="n">
        <f aca="false">Persist_a*D466+Shock_sd*Draws!E445</f>
        <v>71.5377931908238</v>
      </c>
      <c r="F466" s="18" t="n">
        <f aca="false">Persist_a*E466+Shock_sd*Draws!F445</f>
        <v>30.3542441423276</v>
      </c>
      <c r="G466" s="18" t="n">
        <f aca="false">Persist_a*F466+Shock_sd*Draws!G445</f>
        <v>22.1399145518083</v>
      </c>
      <c r="H466" s="18" t="n">
        <f aca="false">Persist_a*G466+Shock_sd*Draws!H445</f>
        <v>-114.302830722733</v>
      </c>
      <c r="I466" s="18" t="n">
        <f aca="false">Persist_a*H466+Shock_sd*Draws!I445</f>
        <v>-33.1383924942253</v>
      </c>
      <c r="J466" s="18" t="n">
        <f aca="false">Persist_a*I466+Shock_sd*Draws!J445</f>
        <v>-86.7438531860052</v>
      </c>
      <c r="K466" s="18" t="n">
        <f aca="false">Persist_a*J466+Shock_sd*Draws!K445</f>
        <v>-52.6742658878367</v>
      </c>
      <c r="L466" s="18" t="n">
        <f aca="false">Persist_a*K466+Shock_sd*Draws!L445</f>
        <v>-36.0871980360094</v>
      </c>
      <c r="M466" s="18" t="n">
        <f aca="false">Persist_a*L466+Shock_sd*Draws!M445</f>
        <v>-23.7051094417713</v>
      </c>
      <c r="N466" s="18" t="n">
        <f aca="false">0-(Draws!N445+Draws!Z445)</f>
        <v>0</v>
      </c>
      <c r="O466" s="18" t="n">
        <f aca="false">N466-(Draws!O445+Draws!AA445)</f>
        <v>0</v>
      </c>
      <c r="P466" s="18" t="n">
        <f aca="false">O466-(Draws!P445+Draws!AB445)</f>
        <v>0</v>
      </c>
      <c r="Q466" s="18" t="n">
        <f aca="false">P466-(Draws!Q445+Draws!AC445)</f>
        <v>0</v>
      </c>
      <c r="R466" s="18" t="n">
        <f aca="false">Q466-(Draws!R445+Draws!AD445)</f>
        <v>0</v>
      </c>
      <c r="S466" s="18" t="n">
        <f aca="false">R466-(Draws!S445+Draws!AE445)</f>
        <v>-116.303757659008</v>
      </c>
      <c r="T466" s="18" t="n">
        <f aca="false">S466-(Draws!T445+Draws!AF445)</f>
        <v>-116.303757659008</v>
      </c>
      <c r="U466" s="18" t="n">
        <f aca="false">T466-(Draws!U445+Draws!AG445)</f>
        <v>-116.303757659008</v>
      </c>
      <c r="V466" s="18" t="n">
        <f aca="false">U466-(Draws!V445+Draws!AH445)</f>
        <v>-116.303757659008</v>
      </c>
      <c r="W466" s="18" t="n">
        <f aca="false">V466-(Draws!W445+Draws!AI445)</f>
        <v>-116.303757659008</v>
      </c>
      <c r="X466" s="18" t="n">
        <f aca="false">W466-(Draws!X445+Draws!AJ445)</f>
        <v>-116.303757659008</v>
      </c>
      <c r="Y466" s="18" t="n">
        <f aca="false">X466-(Draws!Y445+Draws!AK445)</f>
        <v>-116.303757659008</v>
      </c>
      <c r="Z466" s="18" t="n">
        <f aca="false">0-(MAX(Draws!N445-Line_cap,0)+MAX(Draws!Z445-Line_cap,0))</f>
        <v>0</v>
      </c>
      <c r="AA466" s="18" t="n">
        <f aca="false">Z466-(MAX(Draws!O445-Line_cap,0)+MAX(Draws!AA445-Line_cap,0))</f>
        <v>0</v>
      </c>
      <c r="AB466" s="18" t="n">
        <f aca="false">AA466-(MAX(Draws!P445-Line_cap,0)+MAX(Draws!AB445-Line_cap,0))</f>
        <v>0</v>
      </c>
      <c r="AC466" s="18" t="n">
        <f aca="false">AB466-(MAX(Draws!Q445-Line_cap,0)+MAX(Draws!AC445-Line_cap,0))</f>
        <v>0</v>
      </c>
      <c r="AD466" s="18" t="n">
        <f aca="false">AC466-(MAX(Draws!R445-Line_cap,0)+MAX(Draws!AD445-Line_cap,0))</f>
        <v>0</v>
      </c>
      <c r="AE466" s="18" t="n">
        <f aca="false">AD466-(MAX(Draws!S445-Line_cap,0)+MAX(Draws!AE445-Line_cap,0))</f>
        <v>-16.3037576590078</v>
      </c>
      <c r="AF466" s="18" t="n">
        <f aca="false">AE466-(MAX(Draws!T445-Line_cap,0)+MAX(Draws!AF445-Line_cap,0))</f>
        <v>-16.3037576590078</v>
      </c>
      <c r="AG466" s="18" t="n">
        <f aca="false">AF466-(MAX(Draws!U445-Line_cap,0)+MAX(Draws!AG445-Line_cap,0))</f>
        <v>-16.3037576590078</v>
      </c>
      <c r="AH466" s="18" t="n">
        <f aca="false">AG466-(MAX(Draws!V445-Line_cap,0)+MAX(Draws!AH445-Line_cap,0))</f>
        <v>-16.3037576590078</v>
      </c>
      <c r="AI466" s="18" t="n">
        <f aca="false">AH466-(MAX(Draws!W445-Line_cap,0)+MAX(Draws!AI445-Line_cap,0))</f>
        <v>-16.3037576590078</v>
      </c>
      <c r="AJ466" s="18" t="n">
        <f aca="false">AI466-(MAX(Draws!X445-Line_cap,0)+MAX(Draws!AJ445-Line_cap,0))</f>
        <v>-16.3037576590078</v>
      </c>
      <c r="AK466" s="18" t="n">
        <f aca="false">AJ466-(MAX(Draws!Y445-Line_cap,0)+MAX(Draws!AK445-Line_cap,0))</f>
        <v>-16.3037576590078</v>
      </c>
      <c r="AL466" s="18" t="n">
        <f aca="false">SUMPRODUCT(MIN($B$22:$M$22+B466:M466+N466:Y466))</f>
        <v>251.343793976045</v>
      </c>
      <c r="AM466" s="18" t="n">
        <f aca="false">SUMPRODUCT(MIN($B$22:$M$22+B466:M466))</f>
        <v>367.647551635053</v>
      </c>
      <c r="AN466" s="18" t="n">
        <f aca="false">SUMPRODUCT(MIN($B$22:$M$22+N466:Y466))</f>
        <v>365.646624698778</v>
      </c>
      <c r="AO466" s="18" t="n">
        <f aca="false">SUMPRODUCT(MIN($B$22:$M$22+B466:M466+Z466:AK466))</f>
        <v>351.343793976045</v>
      </c>
      <c r="AP466" s="18" t="n">
        <f aca="false">SUMPRODUCT(MIN($B$23:$M$23+B466:M466+N466:Y466))</f>
        <v>300.522436839146</v>
      </c>
      <c r="AQ466" s="18" t="n">
        <f aca="false">SUMPRODUCT(MIN($B$23:$M$23+B466:M466+Z466:AK466))</f>
        <v>400.522436839146</v>
      </c>
      <c r="AR466" s="13" t="n">
        <f aca="false">IF(Y466&lt;0,1,0)</f>
        <v>1</v>
      </c>
    </row>
    <row r="467" customFormat="false" ht="15" hidden="false" customHeight="false" outlineLevel="0" collapsed="false">
      <c r="A467" s="13" t="n">
        <v>442</v>
      </c>
      <c r="B467" s="18" t="n">
        <f aca="false">Shock_sd*Draws!B446</f>
        <v>-5.12742224806313</v>
      </c>
      <c r="C467" s="18" t="n">
        <f aca="false">Persist_a*B467+Shock_sd*Draws!C446</f>
        <v>-26.6722375739936</v>
      </c>
      <c r="D467" s="18" t="n">
        <f aca="false">Persist_a*C467+Shock_sd*Draws!D446</f>
        <v>-14.2214087839928</v>
      </c>
      <c r="E467" s="18" t="n">
        <f aca="false">Persist_a*D467+Shock_sd*Draws!E446</f>
        <v>73.8734480054851</v>
      </c>
      <c r="F467" s="18" t="n">
        <f aca="false">Persist_a*E467+Shock_sd*Draws!F446</f>
        <v>-13.2550967523379</v>
      </c>
      <c r="G467" s="18" t="n">
        <f aca="false">Persist_a*F467+Shock_sd*Draws!G446</f>
        <v>83.8509143350272</v>
      </c>
      <c r="H467" s="18" t="n">
        <f aca="false">Persist_a*G467+Shock_sd*Draws!H446</f>
        <v>17.273662364006</v>
      </c>
      <c r="I467" s="18" t="n">
        <f aca="false">Persist_a*H467+Shock_sd*Draws!I446</f>
        <v>-3.12222991520958</v>
      </c>
      <c r="J467" s="18" t="n">
        <f aca="false">Persist_a*I467+Shock_sd*Draws!J446</f>
        <v>-94.344685900722</v>
      </c>
      <c r="K467" s="18" t="n">
        <f aca="false">Persist_a*J467+Shock_sd*Draws!K446</f>
        <v>-46.4646863463206</v>
      </c>
      <c r="L467" s="18" t="n">
        <f aca="false">Persist_a*K467+Shock_sd*Draws!L446</f>
        <v>-24.3268939023304</v>
      </c>
      <c r="M467" s="18" t="n">
        <f aca="false">Persist_a*L467+Shock_sd*Draws!M446</f>
        <v>73.1803316021907</v>
      </c>
      <c r="N467" s="18" t="n">
        <f aca="false">0-(Draws!N446+Draws!Z446)</f>
        <v>0</v>
      </c>
      <c r="O467" s="18" t="n">
        <f aca="false">N467-(Draws!O446+Draws!AA446)</f>
        <v>-77.5916161682866</v>
      </c>
      <c r="P467" s="18" t="n">
        <f aca="false">O467-(Draws!P446+Draws!AB446)</f>
        <v>-77.5916161682866</v>
      </c>
      <c r="Q467" s="18" t="n">
        <f aca="false">P467-(Draws!Q446+Draws!AC446)</f>
        <v>-77.5916161682866</v>
      </c>
      <c r="R467" s="18" t="n">
        <f aca="false">Q467-(Draws!R446+Draws!AD446)</f>
        <v>-193.267674196815</v>
      </c>
      <c r="S467" s="18" t="n">
        <f aca="false">R467-(Draws!S446+Draws!AE446)</f>
        <v>-193.267674196815</v>
      </c>
      <c r="T467" s="18" t="n">
        <f aca="false">S467-(Draws!T446+Draws!AF446)</f>
        <v>-193.267674196815</v>
      </c>
      <c r="U467" s="18" t="n">
        <f aca="false">T467-(Draws!U446+Draws!AG446)</f>
        <v>-193.267674196815</v>
      </c>
      <c r="V467" s="18" t="n">
        <f aca="false">U467-(Draws!V446+Draws!AH446)</f>
        <v>-193.267674196815</v>
      </c>
      <c r="W467" s="18" t="n">
        <f aca="false">V467-(Draws!W446+Draws!AI446)</f>
        <v>-193.267674196815</v>
      </c>
      <c r="X467" s="18" t="n">
        <f aca="false">W467-(Draws!X446+Draws!AJ446)</f>
        <v>-193.267674196815</v>
      </c>
      <c r="Y467" s="18" t="n">
        <f aca="false">X467-(Draws!Y446+Draws!AK446)</f>
        <v>-193.267674196815</v>
      </c>
      <c r="Z467" s="18" t="n">
        <f aca="false">0-(MAX(Draws!N446-Line_cap,0)+MAX(Draws!Z446-Line_cap,0))</f>
        <v>0</v>
      </c>
      <c r="AA467" s="18" t="n">
        <f aca="false">Z467-(MAX(Draws!O446-Line_cap,0)+MAX(Draws!AA446-Line_cap,0))</f>
        <v>0</v>
      </c>
      <c r="AB467" s="18" t="n">
        <f aca="false">AA467-(MAX(Draws!P446-Line_cap,0)+MAX(Draws!AB446-Line_cap,0))</f>
        <v>0</v>
      </c>
      <c r="AC467" s="18" t="n">
        <f aca="false">AB467-(MAX(Draws!Q446-Line_cap,0)+MAX(Draws!AC446-Line_cap,0))</f>
        <v>0</v>
      </c>
      <c r="AD467" s="18" t="n">
        <f aca="false">AC467-(MAX(Draws!R446-Line_cap,0)+MAX(Draws!AD446-Line_cap,0))</f>
        <v>-15.6760580285283</v>
      </c>
      <c r="AE467" s="18" t="n">
        <f aca="false">AD467-(MAX(Draws!S446-Line_cap,0)+MAX(Draws!AE446-Line_cap,0))</f>
        <v>-15.6760580285283</v>
      </c>
      <c r="AF467" s="18" t="n">
        <f aca="false">AE467-(MAX(Draws!T446-Line_cap,0)+MAX(Draws!AF446-Line_cap,0))</f>
        <v>-15.6760580285283</v>
      </c>
      <c r="AG467" s="18" t="n">
        <f aca="false">AF467-(MAX(Draws!U446-Line_cap,0)+MAX(Draws!AG446-Line_cap,0))</f>
        <v>-15.6760580285283</v>
      </c>
      <c r="AH467" s="18" t="n">
        <f aca="false">AG467-(MAX(Draws!V446-Line_cap,0)+MAX(Draws!AH446-Line_cap,0))</f>
        <v>-15.6760580285283</v>
      </c>
      <c r="AI467" s="18" t="n">
        <f aca="false">AH467-(MAX(Draws!W446-Line_cap,0)+MAX(Draws!AI446-Line_cap,0))</f>
        <v>-15.6760580285283</v>
      </c>
      <c r="AJ467" s="18" t="n">
        <f aca="false">AI467-(MAX(Draws!X446-Line_cap,0)+MAX(Draws!AJ446-Line_cap,0))</f>
        <v>-15.6760580285283</v>
      </c>
      <c r="AK467" s="18" t="n">
        <f aca="false">AJ467-(MAX(Draws!Y446-Line_cap,0)+MAX(Draws!AK446-Line_cap,0))</f>
        <v>-15.6760580285283</v>
      </c>
      <c r="AL467" s="18" t="n">
        <f aca="false">SUMPRODUCT(MIN($B$22:$M$22+B467:M467+N467:Y467))</f>
        <v>200.58542131986</v>
      </c>
      <c r="AM467" s="18" t="n">
        <f aca="false">SUMPRODUCT(MIN($B$22:$M$22+B467:M467))</f>
        <v>393.853095516674</v>
      </c>
      <c r="AN467" s="18" t="n">
        <f aca="false">SUMPRODUCT(MIN($B$22:$M$22+N467:Y467))</f>
        <v>288.682708160971</v>
      </c>
      <c r="AO467" s="18" t="n">
        <f aca="false">SUMPRODUCT(MIN($B$22:$M$22+B467:M467+Z467:AK467))</f>
        <v>378.177037488146</v>
      </c>
      <c r="AP467" s="18" t="n">
        <f aca="false">SUMPRODUCT(MIN($B$23:$M$23+B467:M467+N467:Y467))</f>
        <v>249.82874848408</v>
      </c>
      <c r="AQ467" s="18" t="n">
        <f aca="false">SUMPRODUCT(MIN($B$23:$M$23+B467:M467+Z467:AK467))</f>
        <v>427.420364652367</v>
      </c>
      <c r="AR467" s="13" t="n">
        <f aca="false">IF(Y467&lt;0,1,0)</f>
        <v>1</v>
      </c>
    </row>
    <row r="468" customFormat="false" ht="15" hidden="false" customHeight="false" outlineLevel="0" collapsed="false">
      <c r="A468" s="13" t="n">
        <v>443</v>
      </c>
      <c r="B468" s="18" t="n">
        <f aca="false">Shock_sd*Draws!B447</f>
        <v>-19.3529760579727</v>
      </c>
      <c r="C468" s="18" t="n">
        <f aca="false">Persist_a*B468+Shock_sd*Draws!C447</f>
        <v>21.9453696996514</v>
      </c>
      <c r="D468" s="18" t="n">
        <f aca="false">Persist_a*C468+Shock_sd*Draws!D447</f>
        <v>2.90490435642653</v>
      </c>
      <c r="E468" s="18" t="n">
        <f aca="false">Persist_a*D468+Shock_sd*Draws!E447</f>
        <v>102.386775555805</v>
      </c>
      <c r="F468" s="18" t="n">
        <f aca="false">Persist_a*E468+Shock_sd*Draws!F447</f>
        <v>-11.3243885979332</v>
      </c>
      <c r="G468" s="18" t="n">
        <f aca="false">Persist_a*F468+Shock_sd*Draws!G447</f>
        <v>-15.8968882891778</v>
      </c>
      <c r="H468" s="18" t="n">
        <f aca="false">Persist_a*G468+Shock_sd*Draws!H447</f>
        <v>-79.4410907271018</v>
      </c>
      <c r="I468" s="18" t="n">
        <f aca="false">Persist_a*H468+Shock_sd*Draws!I447</f>
        <v>-69.1005772790447</v>
      </c>
      <c r="J468" s="18" t="n">
        <f aca="false">Persist_a*I468+Shock_sd*Draws!J447</f>
        <v>-78.0226674508123</v>
      </c>
      <c r="K468" s="18" t="n">
        <f aca="false">Persist_a*J468+Shock_sd*Draws!K447</f>
        <v>-47.9329513463301</v>
      </c>
      <c r="L468" s="18" t="n">
        <f aca="false">Persist_a*K468+Shock_sd*Draws!L447</f>
        <v>-41.7370254880154</v>
      </c>
      <c r="M468" s="18" t="n">
        <f aca="false">Persist_a*L468+Shock_sd*Draws!M447</f>
        <v>-9.49038437352977</v>
      </c>
      <c r="N468" s="18" t="n">
        <f aca="false">0-(Draws!N447+Draws!Z447)</f>
        <v>0</v>
      </c>
      <c r="O468" s="18" t="n">
        <f aca="false">N468-(Draws!O447+Draws!AA447)</f>
        <v>0</v>
      </c>
      <c r="P468" s="18" t="n">
        <f aca="false">O468-(Draws!P447+Draws!AB447)</f>
        <v>0</v>
      </c>
      <c r="Q468" s="18" t="n">
        <f aca="false">P468-(Draws!Q447+Draws!AC447)</f>
        <v>0</v>
      </c>
      <c r="R468" s="18" t="n">
        <f aca="false">Q468-(Draws!R447+Draws!AD447)</f>
        <v>0</v>
      </c>
      <c r="S468" s="18" t="n">
        <f aca="false">R468-(Draws!S447+Draws!AE447)</f>
        <v>0</v>
      </c>
      <c r="T468" s="18" t="n">
        <f aca="false">S468-(Draws!T447+Draws!AF447)</f>
        <v>0</v>
      </c>
      <c r="U468" s="18" t="n">
        <f aca="false">T468-(Draws!U447+Draws!AG447)</f>
        <v>0</v>
      </c>
      <c r="V468" s="18" t="n">
        <f aca="false">U468-(Draws!V447+Draws!AH447)</f>
        <v>0</v>
      </c>
      <c r="W468" s="18" t="n">
        <f aca="false">V468-(Draws!W447+Draws!AI447)</f>
        <v>0</v>
      </c>
      <c r="X468" s="18" t="n">
        <f aca="false">W468-(Draws!X447+Draws!AJ447)</f>
        <v>0</v>
      </c>
      <c r="Y468" s="18" t="n">
        <f aca="false">X468-(Draws!Y447+Draws!AK447)</f>
        <v>0</v>
      </c>
      <c r="Z468" s="18" t="n">
        <f aca="false">0-(MAX(Draws!N447-Line_cap,0)+MAX(Draws!Z447-Line_cap,0))</f>
        <v>0</v>
      </c>
      <c r="AA468" s="18" t="n">
        <f aca="false">Z468-(MAX(Draws!O447-Line_cap,0)+MAX(Draws!AA447-Line_cap,0))</f>
        <v>0</v>
      </c>
      <c r="AB468" s="18" t="n">
        <f aca="false">AA468-(MAX(Draws!P447-Line_cap,0)+MAX(Draws!AB447-Line_cap,0))</f>
        <v>0</v>
      </c>
      <c r="AC468" s="18" t="n">
        <f aca="false">AB468-(MAX(Draws!Q447-Line_cap,0)+MAX(Draws!AC447-Line_cap,0))</f>
        <v>0</v>
      </c>
      <c r="AD468" s="18" t="n">
        <f aca="false">AC468-(MAX(Draws!R447-Line_cap,0)+MAX(Draws!AD447-Line_cap,0))</f>
        <v>0</v>
      </c>
      <c r="AE468" s="18" t="n">
        <f aca="false">AD468-(MAX(Draws!S447-Line_cap,0)+MAX(Draws!AE447-Line_cap,0))</f>
        <v>0</v>
      </c>
      <c r="AF468" s="18" t="n">
        <f aca="false">AE468-(MAX(Draws!T447-Line_cap,0)+MAX(Draws!AF447-Line_cap,0))</f>
        <v>0</v>
      </c>
      <c r="AG468" s="18" t="n">
        <f aca="false">AF468-(MAX(Draws!U447-Line_cap,0)+MAX(Draws!AG447-Line_cap,0))</f>
        <v>0</v>
      </c>
      <c r="AH468" s="18" t="n">
        <f aca="false">AG468-(MAX(Draws!V447-Line_cap,0)+MAX(Draws!AH447-Line_cap,0))</f>
        <v>0</v>
      </c>
      <c r="AI468" s="18" t="n">
        <f aca="false">AH468-(MAX(Draws!W447-Line_cap,0)+MAX(Draws!AI447-Line_cap,0))</f>
        <v>0</v>
      </c>
      <c r="AJ468" s="18" t="n">
        <f aca="false">AI468-(MAX(Draws!X447-Line_cap,0)+MAX(Draws!AJ447-Line_cap,0))</f>
        <v>0</v>
      </c>
      <c r="AK468" s="18" t="n">
        <f aca="false">AJ468-(MAX(Draws!Y447-Line_cap,0)+MAX(Draws!AK447-Line_cap,0))</f>
        <v>0</v>
      </c>
      <c r="AL468" s="18" t="n">
        <f aca="false">SUMPRODUCT(MIN($B$22:$M$22+B468:M468+N468:Y468))</f>
        <v>402.509291630684</v>
      </c>
      <c r="AM468" s="18" t="n">
        <f aca="false">SUMPRODUCT(MIN($B$22:$M$22+B468:M468))</f>
        <v>402.509291630684</v>
      </c>
      <c r="AN468" s="18" t="n">
        <f aca="false">SUMPRODUCT(MIN($B$22:$M$22+N468:Y468))</f>
        <v>481.950382357786</v>
      </c>
      <c r="AO468" s="18" t="n">
        <f aca="false">SUMPRODUCT(MIN($B$22:$M$22+B468:M468+Z468:AK468))</f>
        <v>402.509291630684</v>
      </c>
      <c r="AP468" s="18" t="n">
        <f aca="false">SUMPRODUCT(MIN($B$23:$M$23+B468:M468+N468:Y468))</f>
        <v>451.687934493784</v>
      </c>
      <c r="AQ468" s="18" t="n">
        <f aca="false">SUMPRODUCT(MIN($B$23:$M$23+B468:M468+Z468:AK468))</f>
        <v>451.687934493784</v>
      </c>
      <c r="AR468" s="13" t="n">
        <f aca="false">IF(Y468&lt;0,1,0)</f>
        <v>0</v>
      </c>
    </row>
    <row r="469" customFormat="false" ht="15" hidden="false" customHeight="false" outlineLevel="0" collapsed="false">
      <c r="A469" s="13" t="n">
        <v>444</v>
      </c>
      <c r="B469" s="18" t="n">
        <f aca="false">Shock_sd*Draws!B448</f>
        <v>-27.5294247769559</v>
      </c>
      <c r="C469" s="18" t="n">
        <f aca="false">Persist_a*B469+Shock_sd*Draws!C448</f>
        <v>-7.9446857753149</v>
      </c>
      <c r="D469" s="18" t="n">
        <f aca="false">Persist_a*C469+Shock_sd*Draws!D448</f>
        <v>-105.84367157585</v>
      </c>
      <c r="E469" s="18" t="n">
        <f aca="false">Persist_a*D469+Shock_sd*Draws!E448</f>
        <v>-24.0969205207301</v>
      </c>
      <c r="F469" s="18" t="n">
        <f aca="false">Persist_a*E469+Shock_sd*Draws!F448</f>
        <v>-70.7847595408603</v>
      </c>
      <c r="G469" s="18" t="n">
        <f aca="false">Persist_a*F469+Shock_sd*Draws!G448</f>
        <v>-107.51571277106</v>
      </c>
      <c r="H469" s="18" t="n">
        <f aca="false">Persist_a*G469+Shock_sd*Draws!H448</f>
        <v>-135.815922886208</v>
      </c>
      <c r="I469" s="18" t="n">
        <f aca="false">Persist_a*H469+Shock_sd*Draws!I448</f>
        <v>-69.2729947019455</v>
      </c>
      <c r="J469" s="18" t="n">
        <f aca="false">Persist_a*I469+Shock_sd*Draws!J448</f>
        <v>-157.49205089393</v>
      </c>
      <c r="K469" s="18" t="n">
        <f aca="false">Persist_a*J469+Shock_sd*Draws!K448</f>
        <v>2.82231276278912</v>
      </c>
      <c r="L469" s="18" t="n">
        <f aca="false">Persist_a*K469+Shock_sd*Draws!L448</f>
        <v>-115.994979158635</v>
      </c>
      <c r="M469" s="18" t="n">
        <f aca="false">Persist_a*L469+Shock_sd*Draws!M448</f>
        <v>-45.4790475898052</v>
      </c>
      <c r="N469" s="18" t="n">
        <f aca="false">0-(Draws!N448+Draws!Z448)</f>
        <v>0</v>
      </c>
      <c r="O469" s="18" t="n">
        <f aca="false">N469-(Draws!O448+Draws!AA448)</f>
        <v>0</v>
      </c>
      <c r="P469" s="18" t="n">
        <f aca="false">O469-(Draws!P448+Draws!AB448)</f>
        <v>0</v>
      </c>
      <c r="Q469" s="18" t="n">
        <f aca="false">P469-(Draws!Q448+Draws!AC448)</f>
        <v>0</v>
      </c>
      <c r="R469" s="18" t="n">
        <f aca="false">Q469-(Draws!R448+Draws!AD448)</f>
        <v>0</v>
      </c>
      <c r="S469" s="18" t="n">
        <f aca="false">R469-(Draws!S448+Draws!AE448)</f>
        <v>0</v>
      </c>
      <c r="T469" s="18" t="n">
        <f aca="false">S469-(Draws!T448+Draws!AF448)</f>
        <v>0</v>
      </c>
      <c r="U469" s="18" t="n">
        <f aca="false">T469-(Draws!U448+Draws!AG448)</f>
        <v>0</v>
      </c>
      <c r="V469" s="18" t="n">
        <f aca="false">U469-(Draws!V448+Draws!AH448)</f>
        <v>0</v>
      </c>
      <c r="W469" s="18" t="n">
        <f aca="false">V469-(Draws!W448+Draws!AI448)</f>
        <v>0</v>
      </c>
      <c r="X469" s="18" t="n">
        <f aca="false">W469-(Draws!X448+Draws!AJ448)</f>
        <v>0</v>
      </c>
      <c r="Y469" s="18" t="n">
        <f aca="false">X469-(Draws!Y448+Draws!AK448)</f>
        <v>0</v>
      </c>
      <c r="Z469" s="18" t="n">
        <f aca="false">0-(MAX(Draws!N448-Line_cap,0)+MAX(Draws!Z448-Line_cap,0))</f>
        <v>0</v>
      </c>
      <c r="AA469" s="18" t="n">
        <f aca="false">Z469-(MAX(Draws!O448-Line_cap,0)+MAX(Draws!AA448-Line_cap,0))</f>
        <v>0</v>
      </c>
      <c r="AB469" s="18" t="n">
        <f aca="false">AA469-(MAX(Draws!P448-Line_cap,0)+MAX(Draws!AB448-Line_cap,0))</f>
        <v>0</v>
      </c>
      <c r="AC469" s="18" t="n">
        <f aca="false">AB469-(MAX(Draws!Q448-Line_cap,0)+MAX(Draws!AC448-Line_cap,0))</f>
        <v>0</v>
      </c>
      <c r="AD469" s="18" t="n">
        <f aca="false">AC469-(MAX(Draws!R448-Line_cap,0)+MAX(Draws!AD448-Line_cap,0))</f>
        <v>0</v>
      </c>
      <c r="AE469" s="18" t="n">
        <f aca="false">AD469-(MAX(Draws!S448-Line_cap,0)+MAX(Draws!AE448-Line_cap,0))</f>
        <v>0</v>
      </c>
      <c r="AF469" s="18" t="n">
        <f aca="false">AE469-(MAX(Draws!T448-Line_cap,0)+MAX(Draws!AF448-Line_cap,0))</f>
        <v>0</v>
      </c>
      <c r="AG469" s="18" t="n">
        <f aca="false">AF469-(MAX(Draws!U448-Line_cap,0)+MAX(Draws!AG448-Line_cap,0))</f>
        <v>0</v>
      </c>
      <c r="AH469" s="18" t="n">
        <f aca="false">AG469-(MAX(Draws!V448-Line_cap,0)+MAX(Draws!AH448-Line_cap,0))</f>
        <v>0</v>
      </c>
      <c r="AI469" s="18" t="n">
        <f aca="false">AH469-(MAX(Draws!W448-Line_cap,0)+MAX(Draws!AI448-Line_cap,0))</f>
        <v>0</v>
      </c>
      <c r="AJ469" s="18" t="n">
        <f aca="false">AI469-(MAX(Draws!X448-Line_cap,0)+MAX(Draws!AJ448-Line_cap,0))</f>
        <v>0</v>
      </c>
      <c r="AK469" s="18" t="n">
        <f aca="false">AJ469-(MAX(Draws!Y448-Line_cap,0)+MAX(Draws!AK448-Line_cap,0))</f>
        <v>0</v>
      </c>
      <c r="AL469" s="18" t="n">
        <f aca="false">SUMPRODUCT(MIN($B$22:$M$22+B469:M469+N469:Y469))</f>
        <v>330.705730523466</v>
      </c>
      <c r="AM469" s="18" t="n">
        <f aca="false">SUMPRODUCT(MIN($B$22:$M$22+B469:M469))</f>
        <v>330.705730523466</v>
      </c>
      <c r="AN469" s="18" t="n">
        <f aca="false">SUMPRODUCT(MIN($B$22:$M$22+N469:Y469))</f>
        <v>481.950382357786</v>
      </c>
      <c r="AO469" s="18" t="n">
        <f aca="false">SUMPRODUCT(MIN($B$22:$M$22+B469:M469+Z469:AK469))</f>
        <v>330.705730523466</v>
      </c>
      <c r="AP469" s="18" t="n">
        <f aca="false">SUMPRODUCT(MIN($B$23:$M$23+B469:M469+N469:Y469))</f>
        <v>379.949057687687</v>
      </c>
      <c r="AQ469" s="18" t="n">
        <f aca="false">SUMPRODUCT(MIN($B$23:$M$23+B469:M469+Z469:AK469))</f>
        <v>379.949057687687</v>
      </c>
      <c r="AR469" s="13" t="n">
        <f aca="false">IF(Y469&lt;0,1,0)</f>
        <v>0</v>
      </c>
    </row>
    <row r="470" customFormat="false" ht="15" hidden="false" customHeight="false" outlineLevel="0" collapsed="false">
      <c r="A470" s="13" t="n">
        <v>445</v>
      </c>
      <c r="B470" s="18" t="n">
        <f aca="false">Shock_sd*Draws!B449</f>
        <v>5.13639950060555</v>
      </c>
      <c r="C470" s="18" t="n">
        <f aca="false">Persist_a*B470+Shock_sd*Draws!C449</f>
        <v>-27.9720409749747</v>
      </c>
      <c r="D470" s="18" t="n">
        <f aca="false">Persist_a*C470+Shock_sd*Draws!D449</f>
        <v>-111.659090779661</v>
      </c>
      <c r="E470" s="18" t="n">
        <f aca="false">Persist_a*D470+Shock_sd*Draws!E449</f>
        <v>8.36995946806805</v>
      </c>
      <c r="F470" s="18" t="n">
        <f aca="false">Persist_a*E470+Shock_sd*Draws!F449</f>
        <v>0.454151487647976</v>
      </c>
      <c r="G470" s="18" t="n">
        <f aca="false">Persist_a*F470+Shock_sd*Draws!G449</f>
        <v>-19.1275339909492</v>
      </c>
      <c r="H470" s="18" t="n">
        <f aca="false">Persist_a*G470+Shock_sd*Draws!H449</f>
        <v>-34.245676994416</v>
      </c>
      <c r="I470" s="18" t="n">
        <f aca="false">Persist_a*H470+Shock_sd*Draws!I449</f>
        <v>-80.5799405489544</v>
      </c>
      <c r="J470" s="18" t="n">
        <f aca="false">Persist_a*I470+Shock_sd*Draws!J449</f>
        <v>-78.8427207233746</v>
      </c>
      <c r="K470" s="18" t="n">
        <f aca="false">Persist_a*J470+Shock_sd*Draws!K449</f>
        <v>-85.1333514190763</v>
      </c>
      <c r="L470" s="18" t="n">
        <f aca="false">Persist_a*K470+Shock_sd*Draws!L449</f>
        <v>-35.0176694454453</v>
      </c>
      <c r="M470" s="18" t="n">
        <f aca="false">Persist_a*L470+Shock_sd*Draws!M449</f>
        <v>6.15553176855571</v>
      </c>
      <c r="N470" s="18" t="n">
        <f aca="false">0-(Draws!N449+Draws!Z449)</f>
        <v>0</v>
      </c>
      <c r="O470" s="18" t="n">
        <f aca="false">N470-(Draws!O449+Draws!AA449)</f>
        <v>0</v>
      </c>
      <c r="P470" s="18" t="n">
        <f aca="false">O470-(Draws!P449+Draws!AB449)</f>
        <v>0</v>
      </c>
      <c r="Q470" s="18" t="n">
        <f aca="false">P470-(Draws!Q449+Draws!AC449)</f>
        <v>0</v>
      </c>
      <c r="R470" s="18" t="n">
        <f aca="false">Q470-(Draws!R449+Draws!AD449)</f>
        <v>0</v>
      </c>
      <c r="S470" s="18" t="n">
        <f aca="false">R470-(Draws!S449+Draws!AE449)</f>
        <v>0</v>
      </c>
      <c r="T470" s="18" t="n">
        <f aca="false">S470-(Draws!T449+Draws!AF449)</f>
        <v>0</v>
      </c>
      <c r="U470" s="18" t="n">
        <f aca="false">T470-(Draws!U449+Draws!AG449)</f>
        <v>0</v>
      </c>
      <c r="V470" s="18" t="n">
        <f aca="false">U470-(Draws!V449+Draws!AH449)</f>
        <v>0</v>
      </c>
      <c r="W470" s="18" t="n">
        <f aca="false">V470-(Draws!W449+Draws!AI449)</f>
        <v>0</v>
      </c>
      <c r="X470" s="18" t="n">
        <f aca="false">W470-(Draws!X449+Draws!AJ449)</f>
        <v>0</v>
      </c>
      <c r="Y470" s="18" t="n">
        <f aca="false">X470-(Draws!Y449+Draws!AK449)</f>
        <v>0</v>
      </c>
      <c r="Z470" s="18" t="n">
        <f aca="false">0-(MAX(Draws!N449-Line_cap,0)+MAX(Draws!Z449-Line_cap,0))</f>
        <v>0</v>
      </c>
      <c r="AA470" s="18" t="n">
        <f aca="false">Z470-(MAX(Draws!O449-Line_cap,0)+MAX(Draws!AA449-Line_cap,0))</f>
        <v>0</v>
      </c>
      <c r="AB470" s="18" t="n">
        <f aca="false">AA470-(MAX(Draws!P449-Line_cap,0)+MAX(Draws!AB449-Line_cap,0))</f>
        <v>0</v>
      </c>
      <c r="AC470" s="18" t="n">
        <f aca="false">AB470-(MAX(Draws!Q449-Line_cap,0)+MAX(Draws!AC449-Line_cap,0))</f>
        <v>0</v>
      </c>
      <c r="AD470" s="18" t="n">
        <f aca="false">AC470-(MAX(Draws!R449-Line_cap,0)+MAX(Draws!AD449-Line_cap,0))</f>
        <v>0</v>
      </c>
      <c r="AE470" s="18" t="n">
        <f aca="false">AD470-(MAX(Draws!S449-Line_cap,0)+MAX(Draws!AE449-Line_cap,0))</f>
        <v>0</v>
      </c>
      <c r="AF470" s="18" t="n">
        <f aca="false">AE470-(MAX(Draws!T449-Line_cap,0)+MAX(Draws!AF449-Line_cap,0))</f>
        <v>0</v>
      </c>
      <c r="AG470" s="18" t="n">
        <f aca="false">AF470-(MAX(Draws!U449-Line_cap,0)+MAX(Draws!AG449-Line_cap,0))</f>
        <v>0</v>
      </c>
      <c r="AH470" s="18" t="n">
        <f aca="false">AG470-(MAX(Draws!V449-Line_cap,0)+MAX(Draws!AH449-Line_cap,0))</f>
        <v>0</v>
      </c>
      <c r="AI470" s="18" t="n">
        <f aca="false">AH470-(MAX(Draws!W449-Line_cap,0)+MAX(Draws!AI449-Line_cap,0))</f>
        <v>0</v>
      </c>
      <c r="AJ470" s="18" t="n">
        <f aca="false">AI470-(MAX(Draws!X449-Line_cap,0)+MAX(Draws!AJ449-Line_cap,0))</f>
        <v>0</v>
      </c>
      <c r="AK470" s="18" t="n">
        <f aca="false">AJ470-(MAX(Draws!Y449-Line_cap,0)+MAX(Draws!AK449-Line_cap,0))</f>
        <v>0</v>
      </c>
      <c r="AL470" s="18" t="n">
        <f aca="false">SUMPRODUCT(MIN($B$22:$M$22+B470:M470+N470:Y470))</f>
        <v>403.274112848965</v>
      </c>
      <c r="AM470" s="18" t="n">
        <f aca="false">SUMPRODUCT(MIN($B$22:$M$22+B470:M470))</f>
        <v>403.274112848965</v>
      </c>
      <c r="AN470" s="18" t="n">
        <f aca="false">SUMPRODUCT(MIN($B$22:$M$22+N470:Y470))</f>
        <v>481.950382357786</v>
      </c>
      <c r="AO470" s="18" t="n">
        <f aca="false">SUMPRODUCT(MIN($B$22:$M$22+B470:M470+Z470:AK470))</f>
        <v>403.274112848965</v>
      </c>
      <c r="AP470" s="18" t="n">
        <f aca="false">SUMPRODUCT(MIN($B$23:$M$23+B470:M470+N470:Y470))</f>
        <v>438.644470690719</v>
      </c>
      <c r="AQ470" s="18" t="n">
        <f aca="false">SUMPRODUCT(MIN($B$23:$M$23+B470:M470+Z470:AK470))</f>
        <v>438.644470690719</v>
      </c>
      <c r="AR470" s="13" t="n">
        <f aca="false">IF(Y470&lt;0,1,0)</f>
        <v>0</v>
      </c>
    </row>
    <row r="471" customFormat="false" ht="15" hidden="false" customHeight="false" outlineLevel="0" collapsed="false">
      <c r="A471" s="13" t="n">
        <v>446</v>
      </c>
      <c r="B471" s="18" t="n">
        <f aca="false">Shock_sd*Draws!B450</f>
        <v>27.5677634727689</v>
      </c>
      <c r="C471" s="18" t="n">
        <f aca="false">Persist_a*B471+Shock_sd*Draws!C450</f>
        <v>-8.28900603799171</v>
      </c>
      <c r="D471" s="18" t="n">
        <f aca="false">Persist_a*C471+Shock_sd*Draws!D450</f>
        <v>8.75937166127124</v>
      </c>
      <c r="E471" s="18" t="n">
        <f aca="false">Persist_a*D471+Shock_sd*Draws!E450</f>
        <v>27.1297946051443</v>
      </c>
      <c r="F471" s="18" t="n">
        <f aca="false">Persist_a*E471+Shock_sd*Draws!F450</f>
        <v>-65.4332386298029</v>
      </c>
      <c r="G471" s="18" t="n">
        <f aca="false">Persist_a*F471+Shock_sd*Draws!G450</f>
        <v>-4.6597291685482</v>
      </c>
      <c r="H471" s="18" t="n">
        <f aca="false">Persist_a*G471+Shock_sd*Draws!H450</f>
        <v>-22.7794086784052</v>
      </c>
      <c r="I471" s="18" t="n">
        <f aca="false">Persist_a*H471+Shock_sd*Draws!I450</f>
        <v>-52.3284172879918</v>
      </c>
      <c r="J471" s="18" t="n">
        <f aca="false">Persist_a*I471+Shock_sd*Draws!J450</f>
        <v>-34.6069071489744</v>
      </c>
      <c r="K471" s="18" t="n">
        <f aca="false">Persist_a*J471+Shock_sd*Draws!K450</f>
        <v>-64.4828309486094</v>
      </c>
      <c r="L471" s="18" t="n">
        <f aca="false">Persist_a*K471+Shock_sd*Draws!L450</f>
        <v>-50.6837156551471</v>
      </c>
      <c r="M471" s="18" t="n">
        <f aca="false">Persist_a*L471+Shock_sd*Draws!M450</f>
        <v>-24.9951041218444</v>
      </c>
      <c r="N471" s="18" t="n">
        <f aca="false">0-(Draws!N450+Draws!Z450)</f>
        <v>0</v>
      </c>
      <c r="O471" s="18" t="n">
        <f aca="false">N471-(Draws!O450+Draws!AA450)</f>
        <v>0</v>
      </c>
      <c r="P471" s="18" t="n">
        <f aca="false">O471-(Draws!P450+Draws!AB450)</f>
        <v>0</v>
      </c>
      <c r="Q471" s="18" t="n">
        <f aca="false">P471-(Draws!Q450+Draws!AC450)</f>
        <v>0</v>
      </c>
      <c r="R471" s="18" t="n">
        <f aca="false">Q471-(Draws!R450+Draws!AD450)</f>
        <v>0</v>
      </c>
      <c r="S471" s="18" t="n">
        <f aca="false">R471-(Draws!S450+Draws!AE450)</f>
        <v>0</v>
      </c>
      <c r="T471" s="18" t="n">
        <f aca="false">S471-(Draws!T450+Draws!AF450)</f>
        <v>0</v>
      </c>
      <c r="U471" s="18" t="n">
        <f aca="false">T471-(Draws!U450+Draws!AG450)</f>
        <v>0</v>
      </c>
      <c r="V471" s="18" t="n">
        <f aca="false">U471-(Draws!V450+Draws!AH450)</f>
        <v>0</v>
      </c>
      <c r="W471" s="18" t="n">
        <f aca="false">V471-(Draws!W450+Draws!AI450)</f>
        <v>0</v>
      </c>
      <c r="X471" s="18" t="n">
        <f aca="false">W471-(Draws!X450+Draws!AJ450)</f>
        <v>0</v>
      </c>
      <c r="Y471" s="18" t="n">
        <f aca="false">X471-(Draws!Y450+Draws!AK450)</f>
        <v>0</v>
      </c>
      <c r="Z471" s="18" t="n">
        <f aca="false">0-(MAX(Draws!N450-Line_cap,0)+MAX(Draws!Z450-Line_cap,0))</f>
        <v>0</v>
      </c>
      <c r="AA471" s="18" t="n">
        <f aca="false">Z471-(MAX(Draws!O450-Line_cap,0)+MAX(Draws!AA450-Line_cap,0))</f>
        <v>0</v>
      </c>
      <c r="AB471" s="18" t="n">
        <f aca="false">AA471-(MAX(Draws!P450-Line_cap,0)+MAX(Draws!AB450-Line_cap,0))</f>
        <v>0</v>
      </c>
      <c r="AC471" s="18" t="n">
        <f aca="false">AB471-(MAX(Draws!Q450-Line_cap,0)+MAX(Draws!AC450-Line_cap,0))</f>
        <v>0</v>
      </c>
      <c r="AD471" s="18" t="n">
        <f aca="false">AC471-(MAX(Draws!R450-Line_cap,0)+MAX(Draws!AD450-Line_cap,0))</f>
        <v>0</v>
      </c>
      <c r="AE471" s="18" t="n">
        <f aca="false">AD471-(MAX(Draws!S450-Line_cap,0)+MAX(Draws!AE450-Line_cap,0))</f>
        <v>0</v>
      </c>
      <c r="AF471" s="18" t="n">
        <f aca="false">AE471-(MAX(Draws!T450-Line_cap,0)+MAX(Draws!AF450-Line_cap,0))</f>
        <v>0</v>
      </c>
      <c r="AG471" s="18" t="n">
        <f aca="false">AF471-(MAX(Draws!U450-Line_cap,0)+MAX(Draws!AG450-Line_cap,0))</f>
        <v>0</v>
      </c>
      <c r="AH471" s="18" t="n">
        <f aca="false">AG471-(MAX(Draws!V450-Line_cap,0)+MAX(Draws!AH450-Line_cap,0))</f>
        <v>0</v>
      </c>
      <c r="AI471" s="18" t="n">
        <f aca="false">AH471-(MAX(Draws!W450-Line_cap,0)+MAX(Draws!AI450-Line_cap,0))</f>
        <v>0</v>
      </c>
      <c r="AJ471" s="18" t="n">
        <f aca="false">AI471-(MAX(Draws!X450-Line_cap,0)+MAX(Draws!AJ450-Line_cap,0))</f>
        <v>0</v>
      </c>
      <c r="AK471" s="18" t="n">
        <f aca="false">AJ471-(MAX(Draws!Y450-Line_cap,0)+MAX(Draws!AK450-Line_cap,0))</f>
        <v>0</v>
      </c>
      <c r="AL471" s="18" t="n">
        <f aca="false">SUMPRODUCT(MIN($B$22:$M$22+B471:M471+N471:Y471))</f>
        <v>423.063942517887</v>
      </c>
      <c r="AM471" s="18" t="n">
        <f aca="false">SUMPRODUCT(MIN($B$22:$M$22+B471:M471))</f>
        <v>423.063942517887</v>
      </c>
      <c r="AN471" s="18" t="n">
        <f aca="false">SUMPRODUCT(MIN($B$22:$M$22+N471:Y471))</f>
        <v>481.950382357786</v>
      </c>
      <c r="AO471" s="18" t="n">
        <f aca="false">SUMPRODUCT(MIN($B$22:$M$22+B471:M471+Z471:AK471))</f>
        <v>423.063942517887</v>
      </c>
      <c r="AP471" s="18" t="n">
        <f aca="false">SUMPRODUCT(MIN($B$23:$M$23+B471:M471+N471:Y471))</f>
        <v>468.168676371051</v>
      </c>
      <c r="AQ471" s="18" t="n">
        <f aca="false">SUMPRODUCT(MIN($B$23:$M$23+B471:M471+Z471:AK471))</f>
        <v>468.168676371051</v>
      </c>
      <c r="AR471" s="13" t="n">
        <f aca="false">IF(Y471&lt;0,1,0)</f>
        <v>0</v>
      </c>
    </row>
    <row r="472" customFormat="false" ht="15" hidden="false" customHeight="false" outlineLevel="0" collapsed="false">
      <c r="A472" s="13" t="n">
        <v>447</v>
      </c>
      <c r="B472" s="18" t="n">
        <f aca="false">Shock_sd*Draws!B451</f>
        <v>104.528110468274</v>
      </c>
      <c r="C472" s="18" t="n">
        <f aca="false">Persist_a*B472+Shock_sd*Draws!C451</f>
        <v>14.1368749052106</v>
      </c>
      <c r="D472" s="18" t="n">
        <f aca="false">Persist_a*C472+Shock_sd*Draws!D451</f>
        <v>-32.8253563528917</v>
      </c>
      <c r="E472" s="18" t="n">
        <f aca="false">Persist_a*D472+Shock_sd*Draws!E451</f>
        <v>-88.2077976023004</v>
      </c>
      <c r="F472" s="18" t="n">
        <f aca="false">Persist_a*E472+Shock_sd*Draws!F451</f>
        <v>-69.9899260009018</v>
      </c>
      <c r="G472" s="18" t="n">
        <f aca="false">Persist_a*F472+Shock_sd*Draws!G451</f>
        <v>-46.7294429993605</v>
      </c>
      <c r="H472" s="18" t="n">
        <f aca="false">Persist_a*G472+Shock_sd*Draws!H451</f>
        <v>-48.1189710940877</v>
      </c>
      <c r="I472" s="18" t="n">
        <f aca="false">Persist_a*H472+Shock_sd*Draws!I451</f>
        <v>-54.9258033163485</v>
      </c>
      <c r="J472" s="18" t="n">
        <f aca="false">Persist_a*I472+Shock_sd*Draws!J451</f>
        <v>-14.0706462868435</v>
      </c>
      <c r="K472" s="18" t="n">
        <f aca="false">Persist_a*J472+Shock_sd*Draws!K451</f>
        <v>-21.1384466802142</v>
      </c>
      <c r="L472" s="18" t="n">
        <f aca="false">Persist_a*K472+Shock_sd*Draws!L451</f>
        <v>-31.4636434364539</v>
      </c>
      <c r="M472" s="18" t="n">
        <f aca="false">Persist_a*L472+Shock_sd*Draws!M451</f>
        <v>3.48841156814933</v>
      </c>
      <c r="N472" s="18" t="n">
        <f aca="false">0-(Draws!N451+Draws!Z451)</f>
        <v>0</v>
      </c>
      <c r="O472" s="18" t="n">
        <f aca="false">N472-(Draws!O451+Draws!AA451)</f>
        <v>0</v>
      </c>
      <c r="P472" s="18" t="n">
        <f aca="false">O472-(Draws!P451+Draws!AB451)</f>
        <v>0</v>
      </c>
      <c r="Q472" s="18" t="n">
        <f aca="false">P472-(Draws!Q451+Draws!AC451)</f>
        <v>0</v>
      </c>
      <c r="R472" s="18" t="n">
        <f aca="false">Q472-(Draws!R451+Draws!AD451)</f>
        <v>0</v>
      </c>
      <c r="S472" s="18" t="n">
        <f aca="false">R472-(Draws!S451+Draws!AE451)</f>
        <v>0</v>
      </c>
      <c r="T472" s="18" t="n">
        <f aca="false">S472-(Draws!T451+Draws!AF451)</f>
        <v>0</v>
      </c>
      <c r="U472" s="18" t="n">
        <f aca="false">T472-(Draws!U451+Draws!AG451)</f>
        <v>0</v>
      </c>
      <c r="V472" s="18" t="n">
        <f aca="false">U472-(Draws!V451+Draws!AH451)</f>
        <v>0</v>
      </c>
      <c r="W472" s="18" t="n">
        <f aca="false">V472-(Draws!W451+Draws!AI451)</f>
        <v>0</v>
      </c>
      <c r="X472" s="18" t="n">
        <f aca="false">W472-(Draws!X451+Draws!AJ451)</f>
        <v>0</v>
      </c>
      <c r="Y472" s="18" t="n">
        <f aca="false">X472-(Draws!Y451+Draws!AK451)</f>
        <v>0</v>
      </c>
      <c r="Z472" s="18" t="n">
        <f aca="false">0-(MAX(Draws!N451-Line_cap,0)+MAX(Draws!Z451-Line_cap,0))</f>
        <v>0</v>
      </c>
      <c r="AA472" s="18" t="n">
        <f aca="false">Z472-(MAX(Draws!O451-Line_cap,0)+MAX(Draws!AA451-Line_cap,0))</f>
        <v>0</v>
      </c>
      <c r="AB472" s="18" t="n">
        <f aca="false">AA472-(MAX(Draws!P451-Line_cap,0)+MAX(Draws!AB451-Line_cap,0))</f>
        <v>0</v>
      </c>
      <c r="AC472" s="18" t="n">
        <f aca="false">AB472-(MAX(Draws!Q451-Line_cap,0)+MAX(Draws!AC451-Line_cap,0))</f>
        <v>0</v>
      </c>
      <c r="AD472" s="18" t="n">
        <f aca="false">AC472-(MAX(Draws!R451-Line_cap,0)+MAX(Draws!AD451-Line_cap,0))</f>
        <v>0</v>
      </c>
      <c r="AE472" s="18" t="n">
        <f aca="false">AD472-(MAX(Draws!S451-Line_cap,0)+MAX(Draws!AE451-Line_cap,0))</f>
        <v>0</v>
      </c>
      <c r="AF472" s="18" t="n">
        <f aca="false">AE472-(MAX(Draws!T451-Line_cap,0)+MAX(Draws!AF451-Line_cap,0))</f>
        <v>0</v>
      </c>
      <c r="AG472" s="18" t="n">
        <f aca="false">AF472-(MAX(Draws!U451-Line_cap,0)+MAX(Draws!AG451-Line_cap,0))</f>
        <v>0</v>
      </c>
      <c r="AH472" s="18" t="n">
        <f aca="false">AG472-(MAX(Draws!V451-Line_cap,0)+MAX(Draws!AH451-Line_cap,0))</f>
        <v>0</v>
      </c>
      <c r="AI472" s="18" t="n">
        <f aca="false">AH472-(MAX(Draws!W451-Line_cap,0)+MAX(Draws!AI451-Line_cap,0))</f>
        <v>0</v>
      </c>
      <c r="AJ472" s="18" t="n">
        <f aca="false">AI472-(MAX(Draws!X451-Line_cap,0)+MAX(Draws!AJ451-Line_cap,0))</f>
        <v>0</v>
      </c>
      <c r="AK472" s="18" t="n">
        <f aca="false">AJ472-(MAX(Draws!Y451-Line_cap,0)+MAX(Draws!AK451-Line_cap,0))</f>
        <v>0</v>
      </c>
      <c r="AL472" s="18" t="n">
        <f aca="false">SUMPRODUCT(MIN($B$22:$M$22+B472:M472+N472:Y472))</f>
        <v>410.654402225856</v>
      </c>
      <c r="AM472" s="18" t="n">
        <f aca="false">SUMPRODUCT(MIN($B$22:$M$22+B472:M472))</f>
        <v>410.654402225856</v>
      </c>
      <c r="AN472" s="18" t="n">
        <f aca="false">SUMPRODUCT(MIN($B$22:$M$22+N472:Y472))</f>
        <v>481.950382357786</v>
      </c>
      <c r="AO472" s="18" t="n">
        <f aca="false">SUMPRODUCT(MIN($B$22:$M$22+B472:M472+Z472:AK472))</f>
        <v>410.654402225856</v>
      </c>
      <c r="AP472" s="18" t="n">
        <f aca="false">SUMPRODUCT(MIN($B$23:$M$23+B472:M472+N472:Y472))</f>
        <v>451.542689739219</v>
      </c>
      <c r="AQ472" s="18" t="n">
        <f aca="false">SUMPRODUCT(MIN($B$23:$M$23+B472:M472+Z472:AK472))</f>
        <v>451.542689739219</v>
      </c>
      <c r="AR472" s="13" t="n">
        <f aca="false">IF(Y472&lt;0,1,0)</f>
        <v>0</v>
      </c>
    </row>
    <row r="473" customFormat="false" ht="15" hidden="false" customHeight="false" outlineLevel="0" collapsed="false">
      <c r="A473" s="13" t="n">
        <v>448</v>
      </c>
      <c r="B473" s="18" t="n">
        <f aca="false">Shock_sd*Draws!B452</f>
        <v>-27.5629921514597</v>
      </c>
      <c r="C473" s="18" t="n">
        <f aca="false">Persist_a*B473+Shock_sd*Draws!C452</f>
        <v>16.1314270894275</v>
      </c>
      <c r="D473" s="18" t="n">
        <f aca="false">Persist_a*C473+Shock_sd*Draws!D452</f>
        <v>53.4290529401088</v>
      </c>
      <c r="E473" s="18" t="n">
        <f aca="false">Persist_a*D473+Shock_sd*Draws!E452</f>
        <v>21.637499414119</v>
      </c>
      <c r="F473" s="18" t="n">
        <f aca="false">Persist_a*E473+Shock_sd*Draws!F452</f>
        <v>11.27579020119</v>
      </c>
      <c r="G473" s="18" t="n">
        <f aca="false">Persist_a*F473+Shock_sd*Draws!G452</f>
        <v>69.9873380380881</v>
      </c>
      <c r="H473" s="18" t="n">
        <f aca="false">Persist_a*G473+Shock_sd*Draws!H452</f>
        <v>60.1107165168417</v>
      </c>
      <c r="I473" s="18" t="n">
        <f aca="false">Persist_a*H473+Shock_sd*Draws!I452</f>
        <v>-1.6026223574445</v>
      </c>
      <c r="J473" s="18" t="n">
        <f aca="false">Persist_a*I473+Shock_sd*Draws!J452</f>
        <v>-30.0281171782414</v>
      </c>
      <c r="K473" s="18" t="n">
        <f aca="false">Persist_a*J473+Shock_sd*Draws!K452</f>
        <v>-41.3164653888669</v>
      </c>
      <c r="L473" s="18" t="n">
        <f aca="false">Persist_a*K473+Shock_sd*Draws!L452</f>
        <v>1.08104816964065</v>
      </c>
      <c r="M473" s="18" t="n">
        <f aca="false">Persist_a*L473+Shock_sd*Draws!M452</f>
        <v>-27.3351861455489</v>
      </c>
      <c r="N473" s="18" t="n">
        <f aca="false">0-(Draws!N452+Draws!Z452)</f>
        <v>0</v>
      </c>
      <c r="O473" s="18" t="n">
        <f aca="false">N473-(Draws!O452+Draws!AA452)</f>
        <v>0</v>
      </c>
      <c r="P473" s="18" t="n">
        <f aca="false">O473-(Draws!P452+Draws!AB452)</f>
        <v>0</v>
      </c>
      <c r="Q473" s="18" t="n">
        <f aca="false">P473-(Draws!Q452+Draws!AC452)</f>
        <v>0</v>
      </c>
      <c r="R473" s="18" t="n">
        <f aca="false">Q473-(Draws!R452+Draws!AD452)</f>
        <v>0</v>
      </c>
      <c r="S473" s="18" t="n">
        <f aca="false">R473-(Draws!S452+Draws!AE452)</f>
        <v>0</v>
      </c>
      <c r="T473" s="18" t="n">
        <f aca="false">S473-(Draws!T452+Draws!AF452)</f>
        <v>0</v>
      </c>
      <c r="U473" s="18" t="n">
        <f aca="false">T473-(Draws!U452+Draws!AG452)</f>
        <v>0</v>
      </c>
      <c r="V473" s="18" t="n">
        <f aca="false">U473-(Draws!V452+Draws!AH452)</f>
        <v>0</v>
      </c>
      <c r="W473" s="18" t="n">
        <f aca="false">V473-(Draws!W452+Draws!AI452)</f>
        <v>0</v>
      </c>
      <c r="X473" s="18" t="n">
        <f aca="false">W473-(Draws!X452+Draws!AJ452)</f>
        <v>0</v>
      </c>
      <c r="Y473" s="18" t="n">
        <f aca="false">X473-(Draws!Y452+Draws!AK452)</f>
        <v>0</v>
      </c>
      <c r="Z473" s="18" t="n">
        <f aca="false">0-(MAX(Draws!N452-Line_cap,0)+MAX(Draws!Z452-Line_cap,0))</f>
        <v>0</v>
      </c>
      <c r="AA473" s="18" t="n">
        <f aca="false">Z473-(MAX(Draws!O452-Line_cap,0)+MAX(Draws!AA452-Line_cap,0))</f>
        <v>0</v>
      </c>
      <c r="AB473" s="18" t="n">
        <f aca="false">AA473-(MAX(Draws!P452-Line_cap,0)+MAX(Draws!AB452-Line_cap,0))</f>
        <v>0</v>
      </c>
      <c r="AC473" s="18" t="n">
        <f aca="false">AB473-(MAX(Draws!Q452-Line_cap,0)+MAX(Draws!AC452-Line_cap,0))</f>
        <v>0</v>
      </c>
      <c r="AD473" s="18" t="n">
        <f aca="false">AC473-(MAX(Draws!R452-Line_cap,0)+MAX(Draws!AD452-Line_cap,0))</f>
        <v>0</v>
      </c>
      <c r="AE473" s="18" t="n">
        <f aca="false">AD473-(MAX(Draws!S452-Line_cap,0)+MAX(Draws!AE452-Line_cap,0))</f>
        <v>0</v>
      </c>
      <c r="AF473" s="18" t="n">
        <f aca="false">AE473-(MAX(Draws!T452-Line_cap,0)+MAX(Draws!AF452-Line_cap,0))</f>
        <v>0</v>
      </c>
      <c r="AG473" s="18" t="n">
        <f aca="false">AF473-(MAX(Draws!U452-Line_cap,0)+MAX(Draws!AG452-Line_cap,0))</f>
        <v>0</v>
      </c>
      <c r="AH473" s="18" t="n">
        <f aca="false">AG473-(MAX(Draws!V452-Line_cap,0)+MAX(Draws!AH452-Line_cap,0))</f>
        <v>0</v>
      </c>
      <c r="AI473" s="18" t="n">
        <f aca="false">AH473-(MAX(Draws!W452-Line_cap,0)+MAX(Draws!AI452-Line_cap,0))</f>
        <v>0</v>
      </c>
      <c r="AJ473" s="18" t="n">
        <f aca="false">AI473-(MAX(Draws!X452-Line_cap,0)+MAX(Draws!AJ452-Line_cap,0))</f>
        <v>0</v>
      </c>
      <c r="AK473" s="18" t="n">
        <f aca="false">AJ473-(MAX(Draws!Y452-Line_cap,0)+MAX(Draws!AK452-Line_cap,0))</f>
        <v>0</v>
      </c>
      <c r="AL473" s="18" t="n">
        <f aca="false">SUMPRODUCT(MIN($B$22:$M$22+B473:M473+N473:Y473))</f>
        <v>453.069230420557</v>
      </c>
      <c r="AM473" s="18" t="n">
        <f aca="false">SUMPRODUCT(MIN($B$22:$M$22+B473:M473))</f>
        <v>453.069230420557</v>
      </c>
      <c r="AN473" s="18" t="n">
        <f aca="false">SUMPRODUCT(MIN($B$22:$M$22+N473:Y473))</f>
        <v>481.950382357786</v>
      </c>
      <c r="AO473" s="18" t="n">
        <f aca="false">SUMPRODUCT(MIN($B$22:$M$22+B473:M473+Z473:AK473))</f>
        <v>453.069230420557</v>
      </c>
      <c r="AP473" s="18" t="n">
        <f aca="false">SUMPRODUCT(MIN($B$23:$M$23+B473:M473+N473:Y473))</f>
        <v>501.354878970984</v>
      </c>
      <c r="AQ473" s="18" t="n">
        <f aca="false">SUMPRODUCT(MIN($B$23:$M$23+B473:M473+Z473:AK473))</f>
        <v>501.354878970984</v>
      </c>
      <c r="AR473" s="13" t="n">
        <f aca="false">IF(Y473&lt;0,1,0)</f>
        <v>0</v>
      </c>
    </row>
    <row r="474" customFormat="false" ht="15" hidden="false" customHeight="false" outlineLevel="0" collapsed="false">
      <c r="A474" s="13" t="n">
        <v>449</v>
      </c>
      <c r="B474" s="18" t="n">
        <f aca="false">Shock_sd*Draws!B453</f>
        <v>-37.9872538531992</v>
      </c>
      <c r="C474" s="18" t="n">
        <f aca="false">Persist_a*B474+Shock_sd*Draws!C453</f>
        <v>-21.0261426382192</v>
      </c>
      <c r="D474" s="18" t="n">
        <f aca="false">Persist_a*C474+Shock_sd*Draws!D453</f>
        <v>-17.958612448603</v>
      </c>
      <c r="E474" s="18" t="n">
        <f aca="false">Persist_a*D474+Shock_sd*Draws!E453</f>
        <v>50.2616796429915</v>
      </c>
      <c r="F474" s="18" t="n">
        <f aca="false">Persist_a*E474+Shock_sd*Draws!F453</f>
        <v>72.3372153317804</v>
      </c>
      <c r="G474" s="18" t="n">
        <f aca="false">Persist_a*F474+Shock_sd*Draws!G453</f>
        <v>16.2372317734769</v>
      </c>
      <c r="H474" s="18" t="n">
        <f aca="false">Persist_a*G474+Shock_sd*Draws!H453</f>
        <v>57.5270169604184</v>
      </c>
      <c r="I474" s="18" t="n">
        <f aca="false">Persist_a*H474+Shock_sd*Draws!I453</f>
        <v>39.19660395688</v>
      </c>
      <c r="J474" s="18" t="n">
        <f aca="false">Persist_a*I474+Shock_sd*Draws!J453</f>
        <v>5.24264021311712</v>
      </c>
      <c r="K474" s="18" t="n">
        <f aca="false">Persist_a*J474+Shock_sd*Draws!K453</f>
        <v>-47.6970755524745</v>
      </c>
      <c r="L474" s="18" t="n">
        <f aca="false">Persist_a*K474+Shock_sd*Draws!L453</f>
        <v>-92.25937472485</v>
      </c>
      <c r="M474" s="18" t="n">
        <f aca="false">Persist_a*L474+Shock_sd*Draws!M453</f>
        <v>-127.995529776731</v>
      </c>
      <c r="N474" s="18" t="n">
        <f aca="false">0-(Draws!N453+Draws!Z453)</f>
        <v>0</v>
      </c>
      <c r="O474" s="18" t="n">
        <f aca="false">N474-(Draws!O453+Draws!AA453)</f>
        <v>0</v>
      </c>
      <c r="P474" s="18" t="n">
        <f aca="false">O474-(Draws!P453+Draws!AB453)</f>
        <v>0</v>
      </c>
      <c r="Q474" s="18" t="n">
        <f aca="false">P474-(Draws!Q453+Draws!AC453)</f>
        <v>0</v>
      </c>
      <c r="R474" s="18" t="n">
        <f aca="false">Q474-(Draws!R453+Draws!AD453)</f>
        <v>0</v>
      </c>
      <c r="S474" s="18" t="n">
        <f aca="false">R474-(Draws!S453+Draws!AE453)</f>
        <v>0</v>
      </c>
      <c r="T474" s="18" t="n">
        <f aca="false">S474-(Draws!T453+Draws!AF453)</f>
        <v>0</v>
      </c>
      <c r="U474" s="18" t="n">
        <f aca="false">T474-(Draws!U453+Draws!AG453)</f>
        <v>0</v>
      </c>
      <c r="V474" s="18" t="n">
        <f aca="false">U474-(Draws!V453+Draws!AH453)</f>
        <v>0</v>
      </c>
      <c r="W474" s="18" t="n">
        <f aca="false">V474-(Draws!W453+Draws!AI453)</f>
        <v>0</v>
      </c>
      <c r="X474" s="18" t="n">
        <f aca="false">W474-(Draws!X453+Draws!AJ453)</f>
        <v>0</v>
      </c>
      <c r="Y474" s="18" t="n">
        <f aca="false">X474-(Draws!Y453+Draws!AK453)</f>
        <v>0</v>
      </c>
      <c r="Z474" s="18" t="n">
        <f aca="false">0-(MAX(Draws!N453-Line_cap,0)+MAX(Draws!Z453-Line_cap,0))</f>
        <v>0</v>
      </c>
      <c r="AA474" s="18" t="n">
        <f aca="false">Z474-(MAX(Draws!O453-Line_cap,0)+MAX(Draws!AA453-Line_cap,0))</f>
        <v>0</v>
      </c>
      <c r="AB474" s="18" t="n">
        <f aca="false">AA474-(MAX(Draws!P453-Line_cap,0)+MAX(Draws!AB453-Line_cap,0))</f>
        <v>0</v>
      </c>
      <c r="AC474" s="18" t="n">
        <f aca="false">AB474-(MAX(Draws!Q453-Line_cap,0)+MAX(Draws!AC453-Line_cap,0))</f>
        <v>0</v>
      </c>
      <c r="AD474" s="18" t="n">
        <f aca="false">AC474-(MAX(Draws!R453-Line_cap,0)+MAX(Draws!AD453-Line_cap,0))</f>
        <v>0</v>
      </c>
      <c r="AE474" s="18" t="n">
        <f aca="false">AD474-(MAX(Draws!S453-Line_cap,0)+MAX(Draws!AE453-Line_cap,0))</f>
        <v>0</v>
      </c>
      <c r="AF474" s="18" t="n">
        <f aca="false">AE474-(MAX(Draws!T453-Line_cap,0)+MAX(Draws!AF453-Line_cap,0))</f>
        <v>0</v>
      </c>
      <c r="AG474" s="18" t="n">
        <f aca="false">AF474-(MAX(Draws!U453-Line_cap,0)+MAX(Draws!AG453-Line_cap,0))</f>
        <v>0</v>
      </c>
      <c r="AH474" s="18" t="n">
        <f aca="false">AG474-(MAX(Draws!V453-Line_cap,0)+MAX(Draws!AH453-Line_cap,0))</f>
        <v>0</v>
      </c>
      <c r="AI474" s="18" t="n">
        <f aca="false">AH474-(MAX(Draws!W453-Line_cap,0)+MAX(Draws!AI453-Line_cap,0))</f>
        <v>0</v>
      </c>
      <c r="AJ474" s="18" t="n">
        <f aca="false">AI474-(MAX(Draws!X453-Line_cap,0)+MAX(Draws!AJ453-Line_cap,0))</f>
        <v>0</v>
      </c>
      <c r="AK474" s="18" t="n">
        <f aca="false">AJ474-(MAX(Draws!Y453-Line_cap,0)+MAX(Draws!AK453-Line_cap,0))</f>
        <v>0</v>
      </c>
      <c r="AL474" s="18" t="n">
        <f aca="false">SUMPRODUCT(MIN($B$22:$M$22+B474:M474+N474:Y474))</f>
        <v>382.428517900229</v>
      </c>
      <c r="AM474" s="18" t="n">
        <f aca="false">SUMPRODUCT(MIN($B$22:$M$22+B474:M474))</f>
        <v>382.428517900229</v>
      </c>
      <c r="AN474" s="18" t="n">
        <f aca="false">SUMPRODUCT(MIN($B$22:$M$22+N474:Y474))</f>
        <v>481.950382357786</v>
      </c>
      <c r="AO474" s="18" t="n">
        <f aca="false">SUMPRODUCT(MIN($B$22:$M$22+B474:M474+Z474:AK474))</f>
        <v>382.428517900229</v>
      </c>
      <c r="AP474" s="18" t="n">
        <f aca="false">SUMPRODUCT(MIN($B$23:$M$23+B474:M474+N474:Y474))</f>
        <v>427.554398982849</v>
      </c>
      <c r="AQ474" s="18" t="n">
        <f aca="false">SUMPRODUCT(MIN($B$23:$M$23+B474:M474+Z474:AK474))</f>
        <v>427.554398982849</v>
      </c>
      <c r="AR474" s="13" t="n">
        <f aca="false">IF(Y474&lt;0,1,0)</f>
        <v>0</v>
      </c>
    </row>
    <row r="475" customFormat="false" ht="15" hidden="false" customHeight="false" outlineLevel="0" collapsed="false">
      <c r="A475" s="13" t="n">
        <v>450</v>
      </c>
      <c r="B475" s="18" t="n">
        <f aca="false">Shock_sd*Draws!B454</f>
        <v>57.3070587864775</v>
      </c>
      <c r="C475" s="18" t="n">
        <f aca="false">Persist_a*B475+Shock_sd*Draws!C454</f>
        <v>86.5879639140617</v>
      </c>
      <c r="D475" s="18" t="n">
        <f aca="false">Persist_a*C475+Shock_sd*Draws!D454</f>
        <v>49.4652612915277</v>
      </c>
      <c r="E475" s="18" t="n">
        <f aca="false">Persist_a*D475+Shock_sd*Draws!E454</f>
        <v>37.7835443563368</v>
      </c>
      <c r="F475" s="18" t="n">
        <f aca="false">Persist_a*E475+Shock_sd*Draws!F454</f>
        <v>20.1026083448498</v>
      </c>
      <c r="G475" s="18" t="n">
        <f aca="false">Persist_a*F475+Shock_sd*Draws!G454</f>
        <v>14.9296511935599</v>
      </c>
      <c r="H475" s="18" t="n">
        <f aca="false">Persist_a*G475+Shock_sd*Draws!H454</f>
        <v>-8.78905951061647</v>
      </c>
      <c r="I475" s="18" t="n">
        <f aca="false">Persist_a*H475+Shock_sd*Draws!I454</f>
        <v>83.0135517243559</v>
      </c>
      <c r="J475" s="18" t="n">
        <f aca="false">Persist_a*I475+Shock_sd*Draws!J454</f>
        <v>12.9650659015078</v>
      </c>
      <c r="K475" s="18" t="n">
        <f aca="false">Persist_a*J475+Shock_sd*Draws!K454</f>
        <v>40.1099308233131</v>
      </c>
      <c r="L475" s="18" t="n">
        <f aca="false">Persist_a*K475+Shock_sd*Draws!L454</f>
        <v>62.7956241595618</v>
      </c>
      <c r="M475" s="18" t="n">
        <f aca="false">Persist_a*L475+Shock_sd*Draws!M454</f>
        <v>22.8274500642542</v>
      </c>
      <c r="N475" s="18" t="n">
        <f aca="false">0-(Draws!N454+Draws!Z454)</f>
        <v>0</v>
      </c>
      <c r="O475" s="18" t="n">
        <f aca="false">N475-(Draws!O454+Draws!AA454)</f>
        <v>0</v>
      </c>
      <c r="P475" s="18" t="n">
        <f aca="false">O475-(Draws!P454+Draws!AB454)</f>
        <v>0</v>
      </c>
      <c r="Q475" s="18" t="n">
        <f aca="false">P475-(Draws!Q454+Draws!AC454)</f>
        <v>0</v>
      </c>
      <c r="R475" s="18" t="n">
        <f aca="false">Q475-(Draws!R454+Draws!AD454)</f>
        <v>0</v>
      </c>
      <c r="S475" s="18" t="n">
        <f aca="false">R475-(Draws!S454+Draws!AE454)</f>
        <v>0</v>
      </c>
      <c r="T475" s="18" t="n">
        <f aca="false">S475-(Draws!T454+Draws!AF454)</f>
        <v>0</v>
      </c>
      <c r="U475" s="18" t="n">
        <f aca="false">T475-(Draws!U454+Draws!AG454)</f>
        <v>0</v>
      </c>
      <c r="V475" s="18" t="n">
        <f aca="false">U475-(Draws!V454+Draws!AH454)</f>
        <v>0</v>
      </c>
      <c r="W475" s="18" t="n">
        <f aca="false">V475-(Draws!W454+Draws!AI454)</f>
        <v>0</v>
      </c>
      <c r="X475" s="18" t="n">
        <f aca="false">W475-(Draws!X454+Draws!AJ454)</f>
        <v>0</v>
      </c>
      <c r="Y475" s="18" t="n">
        <f aca="false">X475-(Draws!Y454+Draws!AK454)</f>
        <v>0</v>
      </c>
      <c r="Z475" s="18" t="n">
        <f aca="false">0-(MAX(Draws!N454-Line_cap,0)+MAX(Draws!Z454-Line_cap,0))</f>
        <v>0</v>
      </c>
      <c r="AA475" s="18" t="n">
        <f aca="false">Z475-(MAX(Draws!O454-Line_cap,0)+MAX(Draws!AA454-Line_cap,0))</f>
        <v>0</v>
      </c>
      <c r="AB475" s="18" t="n">
        <f aca="false">AA475-(MAX(Draws!P454-Line_cap,0)+MAX(Draws!AB454-Line_cap,0))</f>
        <v>0</v>
      </c>
      <c r="AC475" s="18" t="n">
        <f aca="false">AB475-(MAX(Draws!Q454-Line_cap,0)+MAX(Draws!AC454-Line_cap,0))</f>
        <v>0</v>
      </c>
      <c r="AD475" s="18" t="n">
        <f aca="false">AC475-(MAX(Draws!R454-Line_cap,0)+MAX(Draws!AD454-Line_cap,0))</f>
        <v>0</v>
      </c>
      <c r="AE475" s="18" t="n">
        <f aca="false">AD475-(MAX(Draws!S454-Line_cap,0)+MAX(Draws!AE454-Line_cap,0))</f>
        <v>0</v>
      </c>
      <c r="AF475" s="18" t="n">
        <f aca="false">AE475-(MAX(Draws!T454-Line_cap,0)+MAX(Draws!AF454-Line_cap,0))</f>
        <v>0</v>
      </c>
      <c r="AG475" s="18" t="n">
        <f aca="false">AF475-(MAX(Draws!U454-Line_cap,0)+MAX(Draws!AG454-Line_cap,0))</f>
        <v>0</v>
      </c>
      <c r="AH475" s="18" t="n">
        <f aca="false">AG475-(MAX(Draws!V454-Line_cap,0)+MAX(Draws!AH454-Line_cap,0))</f>
        <v>0</v>
      </c>
      <c r="AI475" s="18" t="n">
        <f aca="false">AH475-(MAX(Draws!W454-Line_cap,0)+MAX(Draws!AI454-Line_cap,0))</f>
        <v>0</v>
      </c>
      <c r="AJ475" s="18" t="n">
        <f aca="false">AI475-(MAX(Draws!X454-Line_cap,0)+MAX(Draws!AJ454-Line_cap,0))</f>
        <v>0</v>
      </c>
      <c r="AK475" s="18" t="n">
        <f aca="false">AJ475-(MAX(Draws!Y454-Line_cap,0)+MAX(Draws!AK454-Line_cap,0))</f>
        <v>0</v>
      </c>
      <c r="AL475" s="18" t="n">
        <f aca="false">SUMPRODUCT(MIN($B$22:$M$22+B475:M475+N475:Y475))</f>
        <v>473.161322847169</v>
      </c>
      <c r="AM475" s="18" t="n">
        <f aca="false">SUMPRODUCT(MIN($B$22:$M$22+B475:M475))</f>
        <v>473.161322847169</v>
      </c>
      <c r="AN475" s="18" t="n">
        <f aca="false">SUMPRODUCT(MIN($B$22:$M$22+N475:Y475))</f>
        <v>481.950382357786</v>
      </c>
      <c r="AO475" s="18" t="n">
        <f aca="false">SUMPRODUCT(MIN($B$22:$M$22+B475:M475+Z475:AK475))</f>
        <v>473.161322847169</v>
      </c>
      <c r="AP475" s="18" t="n">
        <f aca="false">SUMPRODUCT(MIN($B$23:$M$23+B475:M475+N475:Y475))</f>
        <v>522.339965710269</v>
      </c>
      <c r="AQ475" s="18" t="n">
        <f aca="false">SUMPRODUCT(MIN($B$23:$M$23+B475:M475+Z475:AK475))</f>
        <v>522.339965710269</v>
      </c>
      <c r="AR475" s="13" t="n">
        <f aca="false">IF(Y475&lt;0,1,0)</f>
        <v>0</v>
      </c>
    </row>
    <row r="476" customFormat="false" ht="15" hidden="false" customHeight="false" outlineLevel="0" collapsed="false">
      <c r="A476" s="13" t="n">
        <v>451</v>
      </c>
      <c r="B476" s="18" t="n">
        <f aca="false">Shock_sd*Draws!B455</f>
        <v>15.2287008079385</v>
      </c>
      <c r="C476" s="18" t="n">
        <f aca="false">Persist_a*B476+Shock_sd*Draws!C455</f>
        <v>-115.72076351163</v>
      </c>
      <c r="D476" s="18" t="n">
        <f aca="false">Persist_a*C476+Shock_sd*Draws!D455</f>
        <v>-145.151800241982</v>
      </c>
      <c r="E476" s="18" t="n">
        <f aca="false">Persist_a*D476+Shock_sd*Draws!E455</f>
        <v>-159.445450207928</v>
      </c>
      <c r="F476" s="18" t="n">
        <f aca="false">Persist_a*E476+Shock_sd*Draws!F455</f>
        <v>-168.623680522928</v>
      </c>
      <c r="G476" s="18" t="n">
        <f aca="false">Persist_a*F476+Shock_sd*Draws!G455</f>
        <v>-117.512306342235</v>
      </c>
      <c r="H476" s="18" t="n">
        <f aca="false">Persist_a*G476+Shock_sd*Draws!H455</f>
        <v>-145.088003464868</v>
      </c>
      <c r="I476" s="18" t="n">
        <f aca="false">Persist_a*H476+Shock_sd*Draws!I455</f>
        <v>-57.2853594295614</v>
      </c>
      <c r="J476" s="18" t="n">
        <f aca="false">Persist_a*I476+Shock_sd*Draws!J455</f>
        <v>-68.7671614626432</v>
      </c>
      <c r="K476" s="18" t="n">
        <f aca="false">Persist_a*J476+Shock_sd*Draws!K455</f>
        <v>-68.4975393012735</v>
      </c>
      <c r="L476" s="18" t="n">
        <f aca="false">Persist_a*K476+Shock_sd*Draws!L455</f>
        <v>13.0829402658141</v>
      </c>
      <c r="M476" s="18" t="n">
        <f aca="false">Persist_a*L476+Shock_sd*Draws!M455</f>
        <v>-1.1444024587197</v>
      </c>
      <c r="N476" s="18" t="n">
        <f aca="false">0-(Draws!N455+Draws!Z455)</f>
        <v>0</v>
      </c>
      <c r="O476" s="18" t="n">
        <f aca="false">N476-(Draws!O455+Draws!AA455)</f>
        <v>0</v>
      </c>
      <c r="P476" s="18" t="n">
        <f aca="false">O476-(Draws!P455+Draws!AB455)</f>
        <v>0</v>
      </c>
      <c r="Q476" s="18" t="n">
        <f aca="false">P476-(Draws!Q455+Draws!AC455)</f>
        <v>0</v>
      </c>
      <c r="R476" s="18" t="n">
        <f aca="false">Q476-(Draws!R455+Draws!AD455)</f>
        <v>0</v>
      </c>
      <c r="S476" s="18" t="n">
        <f aca="false">R476-(Draws!S455+Draws!AE455)</f>
        <v>0</v>
      </c>
      <c r="T476" s="18" t="n">
        <f aca="false">S476-(Draws!T455+Draws!AF455)</f>
        <v>0</v>
      </c>
      <c r="U476" s="18" t="n">
        <f aca="false">T476-(Draws!U455+Draws!AG455)</f>
        <v>0</v>
      </c>
      <c r="V476" s="18" t="n">
        <f aca="false">U476-(Draws!V455+Draws!AH455)</f>
        <v>0</v>
      </c>
      <c r="W476" s="18" t="n">
        <f aca="false">V476-(Draws!W455+Draws!AI455)</f>
        <v>0</v>
      </c>
      <c r="X476" s="18" t="n">
        <f aca="false">W476-(Draws!X455+Draws!AJ455)</f>
        <v>0</v>
      </c>
      <c r="Y476" s="18" t="n">
        <f aca="false">X476-(Draws!Y455+Draws!AK455)</f>
        <v>0</v>
      </c>
      <c r="Z476" s="18" t="n">
        <f aca="false">0-(MAX(Draws!N455-Line_cap,0)+MAX(Draws!Z455-Line_cap,0))</f>
        <v>0</v>
      </c>
      <c r="AA476" s="18" t="n">
        <f aca="false">Z476-(MAX(Draws!O455-Line_cap,0)+MAX(Draws!AA455-Line_cap,0))</f>
        <v>0</v>
      </c>
      <c r="AB476" s="18" t="n">
        <f aca="false">AA476-(MAX(Draws!P455-Line_cap,0)+MAX(Draws!AB455-Line_cap,0))</f>
        <v>0</v>
      </c>
      <c r="AC476" s="18" t="n">
        <f aca="false">AB476-(MAX(Draws!Q455-Line_cap,0)+MAX(Draws!AC455-Line_cap,0))</f>
        <v>0</v>
      </c>
      <c r="AD476" s="18" t="n">
        <f aca="false">AC476-(MAX(Draws!R455-Line_cap,0)+MAX(Draws!AD455-Line_cap,0))</f>
        <v>0</v>
      </c>
      <c r="AE476" s="18" t="n">
        <f aca="false">AD476-(MAX(Draws!S455-Line_cap,0)+MAX(Draws!AE455-Line_cap,0))</f>
        <v>0</v>
      </c>
      <c r="AF476" s="18" t="n">
        <f aca="false">AE476-(MAX(Draws!T455-Line_cap,0)+MAX(Draws!AF455-Line_cap,0))</f>
        <v>0</v>
      </c>
      <c r="AG476" s="18" t="n">
        <f aca="false">AF476-(MAX(Draws!U455-Line_cap,0)+MAX(Draws!AG455-Line_cap,0))</f>
        <v>0</v>
      </c>
      <c r="AH476" s="18" t="n">
        <f aca="false">AG476-(MAX(Draws!V455-Line_cap,0)+MAX(Draws!AH455-Line_cap,0))</f>
        <v>0</v>
      </c>
      <c r="AI476" s="18" t="n">
        <f aca="false">AH476-(MAX(Draws!W455-Line_cap,0)+MAX(Draws!AI455-Line_cap,0))</f>
        <v>0</v>
      </c>
      <c r="AJ476" s="18" t="n">
        <f aca="false">AI476-(MAX(Draws!X455-Line_cap,0)+MAX(Draws!AJ455-Line_cap,0))</f>
        <v>0</v>
      </c>
      <c r="AK476" s="18" t="n">
        <f aca="false">AJ476-(MAX(Draws!Y455-Line_cap,0)+MAX(Draws!AK455-Line_cap,0))</f>
        <v>0</v>
      </c>
      <c r="AL476" s="18" t="n">
        <f aca="false">SUMPRODUCT(MIN($B$22:$M$22+B476:M476+N476:Y476))</f>
        <v>319.873500624762</v>
      </c>
      <c r="AM476" s="18" t="n">
        <f aca="false">SUMPRODUCT(MIN($B$22:$M$22+B476:M476))</f>
        <v>319.873500624762</v>
      </c>
      <c r="AN476" s="18" t="n">
        <f aca="false">SUMPRODUCT(MIN($B$22:$M$22+N476:Y476))</f>
        <v>481.950382357786</v>
      </c>
      <c r="AO476" s="18" t="n">
        <f aca="false">SUMPRODUCT(MIN($B$22:$M$22+B476:M476+Z476:AK476))</f>
        <v>319.873500624762</v>
      </c>
      <c r="AP476" s="18" t="n">
        <f aca="false">SUMPRODUCT(MIN($B$23:$M$23+B476:M476+N476:Y476))</f>
        <v>364.978234477926</v>
      </c>
      <c r="AQ476" s="18" t="n">
        <f aca="false">SUMPRODUCT(MIN($B$23:$M$23+B476:M476+Z476:AK476))</f>
        <v>364.978234477926</v>
      </c>
      <c r="AR476" s="13" t="n">
        <f aca="false">IF(Y476&lt;0,1,0)</f>
        <v>0</v>
      </c>
    </row>
    <row r="477" customFormat="false" ht="15" hidden="false" customHeight="false" outlineLevel="0" collapsed="false">
      <c r="A477" s="13" t="n">
        <v>452</v>
      </c>
      <c r="B477" s="18" t="n">
        <f aca="false">Shock_sd*Draws!B456</f>
        <v>-36.9886630428952</v>
      </c>
      <c r="C477" s="18" t="n">
        <f aca="false">Persist_a*B477+Shock_sd*Draws!C456</f>
        <v>19.4664959702427</v>
      </c>
      <c r="D477" s="18" t="n">
        <f aca="false">Persist_a*C477+Shock_sd*Draws!D456</f>
        <v>19.1460401459269</v>
      </c>
      <c r="E477" s="18" t="n">
        <f aca="false">Persist_a*D477+Shock_sd*Draws!E456</f>
        <v>-47.3672659487519</v>
      </c>
      <c r="F477" s="18" t="n">
        <f aca="false">Persist_a*E477+Shock_sd*Draws!F456</f>
        <v>16.7794123141832</v>
      </c>
      <c r="G477" s="18" t="n">
        <f aca="false">Persist_a*F477+Shock_sd*Draws!G456</f>
        <v>147.467599389743</v>
      </c>
      <c r="H477" s="18" t="n">
        <f aca="false">Persist_a*G477+Shock_sd*Draws!H456</f>
        <v>42.8421007275764</v>
      </c>
      <c r="I477" s="18" t="n">
        <f aca="false">Persist_a*H477+Shock_sd*Draws!I456</f>
        <v>-21.5637110502882</v>
      </c>
      <c r="J477" s="18" t="n">
        <f aca="false">Persist_a*I477+Shock_sd*Draws!J456</f>
        <v>24.8827437654434</v>
      </c>
      <c r="K477" s="18" t="n">
        <f aca="false">Persist_a*J477+Shock_sd*Draws!K456</f>
        <v>9.44168520945382</v>
      </c>
      <c r="L477" s="18" t="n">
        <f aca="false">Persist_a*K477+Shock_sd*Draws!L456</f>
        <v>-8.38311806870896</v>
      </c>
      <c r="M477" s="18" t="n">
        <f aca="false">Persist_a*L477+Shock_sd*Draws!M456</f>
        <v>-25.9367681516512</v>
      </c>
      <c r="N477" s="18" t="n">
        <f aca="false">0-(Draws!N456+Draws!Z456)</f>
        <v>0</v>
      </c>
      <c r="O477" s="18" t="n">
        <f aca="false">N477-(Draws!O456+Draws!AA456)</f>
        <v>0</v>
      </c>
      <c r="P477" s="18" t="n">
        <f aca="false">O477-(Draws!P456+Draws!AB456)</f>
        <v>0</v>
      </c>
      <c r="Q477" s="18" t="n">
        <f aca="false">P477-(Draws!Q456+Draws!AC456)</f>
        <v>0</v>
      </c>
      <c r="R477" s="18" t="n">
        <f aca="false">Q477-(Draws!R456+Draws!AD456)</f>
        <v>0</v>
      </c>
      <c r="S477" s="18" t="n">
        <f aca="false">R477-(Draws!S456+Draws!AE456)</f>
        <v>0</v>
      </c>
      <c r="T477" s="18" t="n">
        <f aca="false">S477-(Draws!T456+Draws!AF456)</f>
        <v>0</v>
      </c>
      <c r="U477" s="18" t="n">
        <f aca="false">T477-(Draws!U456+Draws!AG456)</f>
        <v>0</v>
      </c>
      <c r="V477" s="18" t="n">
        <f aca="false">U477-(Draws!V456+Draws!AH456)</f>
        <v>0</v>
      </c>
      <c r="W477" s="18" t="n">
        <f aca="false">V477-(Draws!W456+Draws!AI456)</f>
        <v>0</v>
      </c>
      <c r="X477" s="18" t="n">
        <f aca="false">W477-(Draws!X456+Draws!AJ456)</f>
        <v>0</v>
      </c>
      <c r="Y477" s="18" t="n">
        <f aca="false">X477-(Draws!Y456+Draws!AK456)</f>
        <v>0</v>
      </c>
      <c r="Z477" s="18" t="n">
        <f aca="false">0-(MAX(Draws!N456-Line_cap,0)+MAX(Draws!Z456-Line_cap,0))</f>
        <v>0</v>
      </c>
      <c r="AA477" s="18" t="n">
        <f aca="false">Z477-(MAX(Draws!O456-Line_cap,0)+MAX(Draws!AA456-Line_cap,0))</f>
        <v>0</v>
      </c>
      <c r="AB477" s="18" t="n">
        <f aca="false">AA477-(MAX(Draws!P456-Line_cap,0)+MAX(Draws!AB456-Line_cap,0))</f>
        <v>0</v>
      </c>
      <c r="AC477" s="18" t="n">
        <f aca="false">AB477-(MAX(Draws!Q456-Line_cap,0)+MAX(Draws!AC456-Line_cap,0))</f>
        <v>0</v>
      </c>
      <c r="AD477" s="18" t="n">
        <f aca="false">AC477-(MAX(Draws!R456-Line_cap,0)+MAX(Draws!AD456-Line_cap,0))</f>
        <v>0</v>
      </c>
      <c r="AE477" s="18" t="n">
        <f aca="false">AD477-(MAX(Draws!S456-Line_cap,0)+MAX(Draws!AE456-Line_cap,0))</f>
        <v>0</v>
      </c>
      <c r="AF477" s="18" t="n">
        <f aca="false">AE477-(MAX(Draws!T456-Line_cap,0)+MAX(Draws!AF456-Line_cap,0))</f>
        <v>0</v>
      </c>
      <c r="AG477" s="18" t="n">
        <f aca="false">AF477-(MAX(Draws!U456-Line_cap,0)+MAX(Draws!AG456-Line_cap,0))</f>
        <v>0</v>
      </c>
      <c r="AH477" s="18" t="n">
        <f aca="false">AG477-(MAX(Draws!V456-Line_cap,0)+MAX(Draws!AH456-Line_cap,0))</f>
        <v>0</v>
      </c>
      <c r="AI477" s="18" t="n">
        <f aca="false">AH477-(MAX(Draws!W456-Line_cap,0)+MAX(Draws!AI456-Line_cap,0))</f>
        <v>0</v>
      </c>
      <c r="AJ477" s="18" t="n">
        <f aca="false">AI477-(MAX(Draws!X456-Line_cap,0)+MAX(Draws!AJ456-Line_cap,0))</f>
        <v>0</v>
      </c>
      <c r="AK477" s="18" t="n">
        <f aca="false">AJ477-(MAX(Draws!Y456-Line_cap,0)+MAX(Draws!AK456-Line_cap,0))</f>
        <v>0</v>
      </c>
      <c r="AL477" s="18" t="n">
        <f aca="false">SUMPRODUCT(MIN($B$22:$M$22+B477:M477+N477:Y477))</f>
        <v>451.494933879405</v>
      </c>
      <c r="AM477" s="18" t="n">
        <f aca="false">SUMPRODUCT(MIN($B$22:$M$22+B477:M477))</f>
        <v>451.494933879405</v>
      </c>
      <c r="AN477" s="18" t="n">
        <f aca="false">SUMPRODUCT(MIN($B$22:$M$22+N477:Y477))</f>
        <v>481.950382357786</v>
      </c>
      <c r="AO477" s="18" t="n">
        <f aca="false">SUMPRODUCT(MIN($B$22:$M$22+B477:M477+Z477:AK477))</f>
        <v>451.494933879405</v>
      </c>
      <c r="AP477" s="18" t="n">
        <f aca="false">SUMPRODUCT(MIN($B$23:$M$23+B477:M477+N477:Y477))</f>
        <v>492.383221392768</v>
      </c>
      <c r="AQ477" s="18" t="n">
        <f aca="false">SUMPRODUCT(MIN($B$23:$M$23+B477:M477+Z477:AK477))</f>
        <v>492.383221392768</v>
      </c>
      <c r="AR477" s="13" t="n">
        <f aca="false">IF(Y477&lt;0,1,0)</f>
        <v>0</v>
      </c>
    </row>
    <row r="478" customFormat="false" ht="15" hidden="false" customHeight="false" outlineLevel="0" collapsed="false">
      <c r="A478" s="13" t="n">
        <v>453</v>
      </c>
      <c r="B478" s="18" t="n">
        <f aca="false">Shock_sd*Draws!B457</f>
        <v>84.0289195861259</v>
      </c>
      <c r="C478" s="18" t="n">
        <f aca="false">Persist_a*B478+Shock_sd*Draws!C457</f>
        <v>109.84613867399</v>
      </c>
      <c r="D478" s="18" t="n">
        <f aca="false">Persist_a*C478+Shock_sd*Draws!D457</f>
        <v>153.11003386448</v>
      </c>
      <c r="E478" s="18" t="n">
        <f aca="false">Persist_a*D478+Shock_sd*Draws!E457</f>
        <v>203.989597177558</v>
      </c>
      <c r="F478" s="18" t="n">
        <f aca="false">Persist_a*E478+Shock_sd*Draws!F457</f>
        <v>117.753888734492</v>
      </c>
      <c r="G478" s="18" t="n">
        <f aca="false">Persist_a*F478+Shock_sd*Draws!G457</f>
        <v>77.1040850264886</v>
      </c>
      <c r="H478" s="18" t="n">
        <f aca="false">Persist_a*G478+Shock_sd*Draws!H457</f>
        <v>131.311170582623</v>
      </c>
      <c r="I478" s="18" t="n">
        <f aca="false">Persist_a*H478+Shock_sd*Draws!I457</f>
        <v>80.5525967080608</v>
      </c>
      <c r="J478" s="18" t="n">
        <f aca="false">Persist_a*I478+Shock_sd*Draws!J457</f>
        <v>22.4042323416919</v>
      </c>
      <c r="K478" s="18" t="n">
        <f aca="false">Persist_a*J478+Shock_sd*Draws!K457</f>
        <v>-23.187722007737</v>
      </c>
      <c r="L478" s="18" t="n">
        <f aca="false">Persist_a*K478+Shock_sd*Draws!L457</f>
        <v>67.3800114753746</v>
      </c>
      <c r="M478" s="18" t="n">
        <f aca="false">Persist_a*L478+Shock_sd*Draws!M457</f>
        <v>97.5611790970038</v>
      </c>
      <c r="N478" s="18" t="n">
        <f aca="false">0-(Draws!N457+Draws!Z457)</f>
        <v>0</v>
      </c>
      <c r="O478" s="18" t="n">
        <f aca="false">N478-(Draws!O457+Draws!AA457)</f>
        <v>0</v>
      </c>
      <c r="P478" s="18" t="n">
        <f aca="false">O478-(Draws!P457+Draws!AB457)</f>
        <v>0</v>
      </c>
      <c r="Q478" s="18" t="n">
        <f aca="false">P478-(Draws!Q457+Draws!AC457)</f>
        <v>0</v>
      </c>
      <c r="R478" s="18" t="n">
        <f aca="false">Q478-(Draws!R457+Draws!AD457)</f>
        <v>0</v>
      </c>
      <c r="S478" s="18" t="n">
        <f aca="false">R478-(Draws!S457+Draws!AE457)</f>
        <v>0</v>
      </c>
      <c r="T478" s="18" t="n">
        <f aca="false">S478-(Draws!T457+Draws!AF457)</f>
        <v>-66.8241147857547</v>
      </c>
      <c r="U478" s="18" t="n">
        <f aca="false">T478-(Draws!U457+Draws!AG457)</f>
        <v>-66.8241147857547</v>
      </c>
      <c r="V478" s="18" t="n">
        <f aca="false">U478-(Draws!V457+Draws!AH457)</f>
        <v>-66.8241147857547</v>
      </c>
      <c r="W478" s="18" t="n">
        <f aca="false">V478-(Draws!W457+Draws!AI457)</f>
        <v>-66.8241147857547</v>
      </c>
      <c r="X478" s="18" t="n">
        <f aca="false">W478-(Draws!X457+Draws!AJ457)</f>
        <v>-66.8241147857547</v>
      </c>
      <c r="Y478" s="18" t="n">
        <f aca="false">X478-(Draws!Y457+Draws!AK457)</f>
        <v>-66.8241147857547</v>
      </c>
      <c r="Z478" s="18" t="n">
        <f aca="false">0-(MAX(Draws!N457-Line_cap,0)+MAX(Draws!Z457-Line_cap,0))</f>
        <v>0</v>
      </c>
      <c r="AA478" s="18" t="n">
        <f aca="false">Z478-(MAX(Draws!O457-Line_cap,0)+MAX(Draws!AA457-Line_cap,0))</f>
        <v>0</v>
      </c>
      <c r="AB478" s="18" t="n">
        <f aca="false">AA478-(MAX(Draws!P457-Line_cap,0)+MAX(Draws!AB457-Line_cap,0))</f>
        <v>0</v>
      </c>
      <c r="AC478" s="18" t="n">
        <f aca="false">AB478-(MAX(Draws!Q457-Line_cap,0)+MAX(Draws!AC457-Line_cap,0))</f>
        <v>0</v>
      </c>
      <c r="AD478" s="18" t="n">
        <f aca="false">AC478-(MAX(Draws!R457-Line_cap,0)+MAX(Draws!AD457-Line_cap,0))</f>
        <v>0</v>
      </c>
      <c r="AE478" s="18" t="n">
        <f aca="false">AD478-(MAX(Draws!S457-Line_cap,0)+MAX(Draws!AE457-Line_cap,0))</f>
        <v>0</v>
      </c>
      <c r="AF478" s="18" t="n">
        <f aca="false">AE478-(MAX(Draws!T457-Line_cap,0)+MAX(Draws!AF457-Line_cap,0))</f>
        <v>0</v>
      </c>
      <c r="AG478" s="18" t="n">
        <f aca="false">AF478-(MAX(Draws!U457-Line_cap,0)+MAX(Draws!AG457-Line_cap,0))</f>
        <v>0</v>
      </c>
      <c r="AH478" s="18" t="n">
        <f aca="false">AG478-(MAX(Draws!V457-Line_cap,0)+MAX(Draws!AH457-Line_cap,0))</f>
        <v>0</v>
      </c>
      <c r="AI478" s="18" t="n">
        <f aca="false">AH478-(MAX(Draws!W457-Line_cap,0)+MAX(Draws!AI457-Line_cap,0))</f>
        <v>0</v>
      </c>
      <c r="AJ478" s="18" t="n">
        <f aca="false">AI478-(MAX(Draws!X457-Line_cap,0)+MAX(Draws!AJ457-Line_cap,0))</f>
        <v>0</v>
      </c>
      <c r="AK478" s="18" t="n">
        <f aca="false">AJ478-(MAX(Draws!Y457-Line_cap,0)+MAX(Draws!AK457-Line_cap,0))</f>
        <v>0</v>
      </c>
      <c r="AL478" s="18" t="n">
        <f aca="false">SUMPRODUCT(MIN($B$22:$M$22+B478:M478+N478:Y478))</f>
        <v>404.373859015932</v>
      </c>
      <c r="AM478" s="18" t="n">
        <f aca="false">SUMPRODUCT(MIN($B$22:$M$22+B478:M478))</f>
        <v>471.197973801687</v>
      </c>
      <c r="AN478" s="18" t="n">
        <f aca="false">SUMPRODUCT(MIN($B$22:$M$22+N478:Y478))</f>
        <v>415.126267572031</v>
      </c>
      <c r="AO478" s="18" t="n">
        <f aca="false">SUMPRODUCT(MIN($B$22:$M$22+B478:M478+Z478:AK478))</f>
        <v>471.197973801687</v>
      </c>
      <c r="AP478" s="18" t="n">
        <f aca="false">SUMPRODUCT(MIN($B$23:$M$23+B478:M478+N478:Y478))</f>
        <v>452.65950756636</v>
      </c>
      <c r="AQ478" s="18" t="n">
        <f aca="false">SUMPRODUCT(MIN($B$23:$M$23+B478:M478+Z478:AK478))</f>
        <v>519.483622352114</v>
      </c>
      <c r="AR478" s="13" t="n">
        <f aca="false">IF(Y478&lt;0,1,0)</f>
        <v>1</v>
      </c>
    </row>
    <row r="479" customFormat="false" ht="15" hidden="false" customHeight="false" outlineLevel="0" collapsed="false">
      <c r="A479" s="13" t="n">
        <v>454</v>
      </c>
      <c r="B479" s="18" t="n">
        <f aca="false">Shock_sd*Draws!B458</f>
        <v>-3.00412597757087</v>
      </c>
      <c r="C479" s="18" t="n">
        <f aca="false">Persist_a*B479+Shock_sd*Draws!C458</f>
        <v>47.3489672846024</v>
      </c>
      <c r="D479" s="18" t="n">
        <f aca="false">Persist_a*C479+Shock_sd*Draws!D458</f>
        <v>-51.0735516358273</v>
      </c>
      <c r="E479" s="18" t="n">
        <f aca="false">Persist_a*D479+Shock_sd*Draws!E458</f>
        <v>49.561716757962</v>
      </c>
      <c r="F479" s="18" t="n">
        <f aca="false">Persist_a*E479+Shock_sd*Draws!F458</f>
        <v>-26.6986221048121</v>
      </c>
      <c r="G479" s="18" t="n">
        <f aca="false">Persist_a*F479+Shock_sd*Draws!G458</f>
        <v>-33.618372278923</v>
      </c>
      <c r="H479" s="18" t="n">
        <f aca="false">Persist_a*G479+Shock_sd*Draws!H458</f>
        <v>-83.7676993853625</v>
      </c>
      <c r="I479" s="18" t="n">
        <f aca="false">Persist_a*H479+Shock_sd*Draws!I458</f>
        <v>-65.8473728817811</v>
      </c>
      <c r="J479" s="18" t="n">
        <f aca="false">Persist_a*I479+Shock_sd*Draws!J458</f>
        <v>-63.2047832846173</v>
      </c>
      <c r="K479" s="18" t="n">
        <f aca="false">Persist_a*J479+Shock_sd*Draws!K458</f>
        <v>-32.6096657293209</v>
      </c>
      <c r="L479" s="18" t="n">
        <f aca="false">Persist_a*K479+Shock_sd*Draws!L458</f>
        <v>-103.437694563689</v>
      </c>
      <c r="M479" s="18" t="n">
        <f aca="false">Persist_a*L479+Shock_sd*Draws!M458</f>
        <v>24.7570183909711</v>
      </c>
      <c r="N479" s="18" t="n">
        <f aca="false">0-(Draws!N458+Draws!Z458)</f>
        <v>0</v>
      </c>
      <c r="O479" s="18" t="n">
        <f aca="false">N479-(Draws!O458+Draws!AA458)</f>
        <v>0</v>
      </c>
      <c r="P479" s="18" t="n">
        <f aca="false">O479-(Draws!P458+Draws!AB458)</f>
        <v>0</v>
      </c>
      <c r="Q479" s="18" t="n">
        <f aca="false">P479-(Draws!Q458+Draws!AC458)</f>
        <v>0</v>
      </c>
      <c r="R479" s="18" t="n">
        <f aca="false">Q479-(Draws!R458+Draws!AD458)</f>
        <v>0</v>
      </c>
      <c r="S479" s="18" t="n">
        <f aca="false">R479-(Draws!S458+Draws!AE458)</f>
        <v>-138.24675911232</v>
      </c>
      <c r="T479" s="18" t="n">
        <f aca="false">S479-(Draws!T458+Draws!AF458)</f>
        <v>-138.24675911232</v>
      </c>
      <c r="U479" s="18" t="n">
        <f aca="false">T479-(Draws!U458+Draws!AG458)</f>
        <v>-138.24675911232</v>
      </c>
      <c r="V479" s="18" t="n">
        <f aca="false">U479-(Draws!V458+Draws!AH458)</f>
        <v>-138.24675911232</v>
      </c>
      <c r="W479" s="18" t="n">
        <f aca="false">V479-(Draws!W458+Draws!AI458)</f>
        <v>-138.24675911232</v>
      </c>
      <c r="X479" s="18" t="n">
        <f aca="false">W479-(Draws!X458+Draws!AJ458)</f>
        <v>-138.24675911232</v>
      </c>
      <c r="Y479" s="18" t="n">
        <f aca="false">X479-(Draws!Y458+Draws!AK458)</f>
        <v>-138.24675911232</v>
      </c>
      <c r="Z479" s="18" t="n">
        <f aca="false">0-(MAX(Draws!N458-Line_cap,0)+MAX(Draws!Z458-Line_cap,0))</f>
        <v>0</v>
      </c>
      <c r="AA479" s="18" t="n">
        <f aca="false">Z479-(MAX(Draws!O458-Line_cap,0)+MAX(Draws!AA458-Line_cap,0))</f>
        <v>0</v>
      </c>
      <c r="AB479" s="18" t="n">
        <f aca="false">AA479-(MAX(Draws!P458-Line_cap,0)+MAX(Draws!AB458-Line_cap,0))</f>
        <v>0</v>
      </c>
      <c r="AC479" s="18" t="n">
        <f aca="false">AB479-(MAX(Draws!Q458-Line_cap,0)+MAX(Draws!AC458-Line_cap,0))</f>
        <v>0</v>
      </c>
      <c r="AD479" s="18" t="n">
        <f aca="false">AC479-(MAX(Draws!R458-Line_cap,0)+MAX(Draws!AD458-Line_cap,0))</f>
        <v>0</v>
      </c>
      <c r="AE479" s="18" t="n">
        <f aca="false">AD479-(MAX(Draws!S458-Line_cap,0)+MAX(Draws!AE458-Line_cap,0))</f>
        <v>-38.2467591123195</v>
      </c>
      <c r="AF479" s="18" t="n">
        <f aca="false">AE479-(MAX(Draws!T458-Line_cap,0)+MAX(Draws!AF458-Line_cap,0))</f>
        <v>-38.2467591123195</v>
      </c>
      <c r="AG479" s="18" t="n">
        <f aca="false">AF479-(MAX(Draws!U458-Line_cap,0)+MAX(Draws!AG458-Line_cap,0))</f>
        <v>-38.2467591123195</v>
      </c>
      <c r="AH479" s="18" t="n">
        <f aca="false">AG479-(MAX(Draws!V458-Line_cap,0)+MAX(Draws!AH458-Line_cap,0))</f>
        <v>-38.2467591123195</v>
      </c>
      <c r="AI479" s="18" t="n">
        <f aca="false">AH479-(MAX(Draws!W458-Line_cap,0)+MAX(Draws!AI458-Line_cap,0))</f>
        <v>-38.2467591123195</v>
      </c>
      <c r="AJ479" s="18" t="n">
        <f aca="false">AI479-(MAX(Draws!X458-Line_cap,0)+MAX(Draws!AJ458-Line_cap,0))</f>
        <v>-38.2467591123195</v>
      </c>
      <c r="AK479" s="18" t="n">
        <f aca="false">AJ479-(MAX(Draws!Y458-Line_cap,0)+MAX(Draws!AK458-Line_cap,0))</f>
        <v>-38.2467591123195</v>
      </c>
      <c r="AL479" s="18" t="n">
        <f aca="false">SUMPRODUCT(MIN($B$22:$M$22+B479:M479+N479:Y479))</f>
        <v>259.935923860104</v>
      </c>
      <c r="AM479" s="18" t="n">
        <f aca="false">SUMPRODUCT(MIN($B$22:$M$22+B479:M479))</f>
        <v>398.182682972423</v>
      </c>
      <c r="AN479" s="18" t="n">
        <f aca="false">SUMPRODUCT(MIN($B$22:$M$22+N479:Y479))</f>
        <v>343.703623245466</v>
      </c>
      <c r="AO479" s="18" t="n">
        <f aca="false">SUMPRODUCT(MIN($B$22:$M$22+B479:M479+Z479:AK479))</f>
        <v>359.935923860104</v>
      </c>
      <c r="AP479" s="18" t="n">
        <f aca="false">SUMPRODUCT(MIN($B$23:$M$23+B479:M479+N479:Y479))</f>
        <v>307.116622701917</v>
      </c>
      <c r="AQ479" s="18" t="n">
        <f aca="false">SUMPRODUCT(MIN($B$23:$M$23+B479:M479+Z479:AK479))</f>
        <v>407.116622701917</v>
      </c>
      <c r="AR479" s="13" t="n">
        <f aca="false">IF(Y479&lt;0,1,0)</f>
        <v>1</v>
      </c>
    </row>
    <row r="480" customFormat="false" ht="15" hidden="false" customHeight="false" outlineLevel="0" collapsed="false">
      <c r="A480" s="13" t="n">
        <v>455</v>
      </c>
      <c r="B480" s="18" t="n">
        <f aca="false">Shock_sd*Draws!B459</f>
        <v>-8.92712806226305</v>
      </c>
      <c r="C480" s="18" t="n">
        <f aca="false">Persist_a*B480+Shock_sd*Draws!C459</f>
        <v>-52.2125077464441</v>
      </c>
      <c r="D480" s="18" t="n">
        <f aca="false">Persist_a*C480+Shock_sd*Draws!D459</f>
        <v>-68.2104347337686</v>
      </c>
      <c r="E480" s="18" t="n">
        <f aca="false">Persist_a*D480+Shock_sd*Draws!E459</f>
        <v>-71.8324892237324</v>
      </c>
      <c r="F480" s="18" t="n">
        <f aca="false">Persist_a*E480+Shock_sd*Draws!F459</f>
        <v>-35.540421743981</v>
      </c>
      <c r="G480" s="18" t="n">
        <f aca="false">Persist_a*F480+Shock_sd*Draws!G459</f>
        <v>-17.4858696088249</v>
      </c>
      <c r="H480" s="18" t="n">
        <f aca="false">Persist_a*G480+Shock_sd*Draws!H459</f>
        <v>-62.7699764916989</v>
      </c>
      <c r="I480" s="18" t="n">
        <f aca="false">Persist_a*H480+Shock_sd*Draws!I459</f>
        <v>-48.522541564595</v>
      </c>
      <c r="J480" s="18" t="n">
        <f aca="false">Persist_a*I480+Shock_sd*Draws!J459</f>
        <v>-23.1583029302609</v>
      </c>
      <c r="K480" s="18" t="n">
        <f aca="false">Persist_a*J480+Shock_sd*Draws!K459</f>
        <v>-9.00310284408389</v>
      </c>
      <c r="L480" s="18" t="n">
        <f aca="false">Persist_a*K480+Shock_sd*Draws!L459</f>
        <v>-95.0871404081595</v>
      </c>
      <c r="M480" s="18" t="n">
        <f aca="false">Persist_a*L480+Shock_sd*Draws!M459</f>
        <v>-52.407375486247</v>
      </c>
      <c r="N480" s="18" t="n">
        <f aca="false">0-(Draws!N459+Draws!Z459)</f>
        <v>0</v>
      </c>
      <c r="O480" s="18" t="n">
        <f aca="false">N480-(Draws!O459+Draws!AA459)</f>
        <v>0</v>
      </c>
      <c r="P480" s="18" t="n">
        <f aca="false">O480-(Draws!P459+Draws!AB459)</f>
        <v>0</v>
      </c>
      <c r="Q480" s="18" t="n">
        <f aca="false">P480-(Draws!Q459+Draws!AC459)</f>
        <v>0</v>
      </c>
      <c r="R480" s="18" t="n">
        <f aca="false">Q480-(Draws!R459+Draws!AD459)</f>
        <v>0</v>
      </c>
      <c r="S480" s="18" t="n">
        <f aca="false">R480-(Draws!S459+Draws!AE459)</f>
        <v>0</v>
      </c>
      <c r="T480" s="18" t="n">
        <f aca="false">S480-(Draws!T459+Draws!AF459)</f>
        <v>0</v>
      </c>
      <c r="U480" s="18" t="n">
        <f aca="false">T480-(Draws!U459+Draws!AG459)</f>
        <v>0</v>
      </c>
      <c r="V480" s="18" t="n">
        <f aca="false">U480-(Draws!V459+Draws!AH459)</f>
        <v>0</v>
      </c>
      <c r="W480" s="18" t="n">
        <f aca="false">V480-(Draws!W459+Draws!AI459)</f>
        <v>0</v>
      </c>
      <c r="X480" s="18" t="n">
        <f aca="false">W480-(Draws!X459+Draws!AJ459)</f>
        <v>0</v>
      </c>
      <c r="Y480" s="18" t="n">
        <f aca="false">X480-(Draws!Y459+Draws!AK459)</f>
        <v>0</v>
      </c>
      <c r="Z480" s="18" t="n">
        <f aca="false">0-(MAX(Draws!N459-Line_cap,0)+MAX(Draws!Z459-Line_cap,0))</f>
        <v>0</v>
      </c>
      <c r="AA480" s="18" t="n">
        <f aca="false">Z480-(MAX(Draws!O459-Line_cap,0)+MAX(Draws!AA459-Line_cap,0))</f>
        <v>0</v>
      </c>
      <c r="AB480" s="18" t="n">
        <f aca="false">AA480-(MAX(Draws!P459-Line_cap,0)+MAX(Draws!AB459-Line_cap,0))</f>
        <v>0</v>
      </c>
      <c r="AC480" s="18" t="n">
        <f aca="false">AB480-(MAX(Draws!Q459-Line_cap,0)+MAX(Draws!AC459-Line_cap,0))</f>
        <v>0</v>
      </c>
      <c r="AD480" s="18" t="n">
        <f aca="false">AC480-(MAX(Draws!R459-Line_cap,0)+MAX(Draws!AD459-Line_cap,0))</f>
        <v>0</v>
      </c>
      <c r="AE480" s="18" t="n">
        <f aca="false">AD480-(MAX(Draws!S459-Line_cap,0)+MAX(Draws!AE459-Line_cap,0))</f>
        <v>0</v>
      </c>
      <c r="AF480" s="18" t="n">
        <f aca="false">AE480-(MAX(Draws!T459-Line_cap,0)+MAX(Draws!AF459-Line_cap,0))</f>
        <v>0</v>
      </c>
      <c r="AG480" s="18" t="n">
        <f aca="false">AF480-(MAX(Draws!U459-Line_cap,0)+MAX(Draws!AG459-Line_cap,0))</f>
        <v>0</v>
      </c>
      <c r="AH480" s="18" t="n">
        <f aca="false">AG480-(MAX(Draws!V459-Line_cap,0)+MAX(Draws!AH459-Line_cap,0))</f>
        <v>0</v>
      </c>
      <c r="AI480" s="18" t="n">
        <f aca="false">AH480-(MAX(Draws!W459-Line_cap,0)+MAX(Draws!AI459-Line_cap,0))</f>
        <v>0</v>
      </c>
      <c r="AJ480" s="18" t="n">
        <f aca="false">AI480-(MAX(Draws!X459-Line_cap,0)+MAX(Draws!AJ459-Line_cap,0))</f>
        <v>0</v>
      </c>
      <c r="AK480" s="18" t="n">
        <f aca="false">AJ480-(MAX(Draws!Y459-Line_cap,0)+MAX(Draws!AK459-Line_cap,0))</f>
        <v>0</v>
      </c>
      <c r="AL480" s="18" t="n">
        <f aca="false">SUMPRODUCT(MIN($B$22:$M$22+B480:M480+N480:Y480))</f>
        <v>406.840807156222</v>
      </c>
      <c r="AM480" s="18" t="n">
        <f aca="false">SUMPRODUCT(MIN($B$22:$M$22+B480:M480))</f>
        <v>406.840807156222</v>
      </c>
      <c r="AN480" s="18" t="n">
        <f aca="false">SUMPRODUCT(MIN($B$22:$M$22+N480:Y480))</f>
        <v>481.950382357786</v>
      </c>
      <c r="AO480" s="18" t="n">
        <f aca="false">SUMPRODUCT(MIN($B$22:$M$22+B480:M480+Z480:AK480))</f>
        <v>406.840807156222</v>
      </c>
      <c r="AP480" s="18" t="n">
        <f aca="false">SUMPRODUCT(MIN($B$23:$M$23+B480:M480+N480:Y480))</f>
        <v>453.713935969766</v>
      </c>
      <c r="AQ480" s="18" t="n">
        <f aca="false">SUMPRODUCT(MIN($B$23:$M$23+B480:M480+Z480:AK480))</f>
        <v>453.713935969766</v>
      </c>
      <c r="AR480" s="13" t="n">
        <f aca="false">IF(Y480&lt;0,1,0)</f>
        <v>0</v>
      </c>
    </row>
    <row r="481" customFormat="false" ht="15" hidden="false" customHeight="false" outlineLevel="0" collapsed="false">
      <c r="A481" s="13" t="n">
        <v>456</v>
      </c>
      <c r="B481" s="18" t="n">
        <f aca="false">Shock_sd*Draws!B460</f>
        <v>-23.3789764925309</v>
      </c>
      <c r="C481" s="18" t="n">
        <f aca="false">Persist_a*B481+Shock_sd*Draws!C460</f>
        <v>56.6101843871822</v>
      </c>
      <c r="D481" s="18" t="n">
        <f aca="false">Persist_a*C481+Shock_sd*Draws!D460</f>
        <v>31.6516750824539</v>
      </c>
      <c r="E481" s="18" t="n">
        <f aca="false">Persist_a*D481+Shock_sd*Draws!E460</f>
        <v>4.82300666655531</v>
      </c>
      <c r="F481" s="18" t="n">
        <f aca="false">Persist_a*E481+Shock_sd*Draws!F460</f>
        <v>-117.472321177426</v>
      </c>
      <c r="G481" s="18" t="n">
        <f aca="false">Persist_a*F481+Shock_sd*Draws!G460</f>
        <v>-80.7240206246041</v>
      </c>
      <c r="H481" s="18" t="n">
        <f aca="false">Persist_a*G481+Shock_sd*Draws!H460</f>
        <v>-114.382628845331</v>
      </c>
      <c r="I481" s="18" t="n">
        <f aca="false">Persist_a*H481+Shock_sd*Draws!I460</f>
        <v>-68.0734151746178</v>
      </c>
      <c r="J481" s="18" t="n">
        <f aca="false">Persist_a*I481+Shock_sd*Draws!J460</f>
        <v>-54.0837415554501</v>
      </c>
      <c r="K481" s="18" t="n">
        <f aca="false">Persist_a*J481+Shock_sd*Draws!K460</f>
        <v>24.3190508335393</v>
      </c>
      <c r="L481" s="18" t="n">
        <f aca="false">Persist_a*K481+Shock_sd*Draws!L460</f>
        <v>17.4259211613977</v>
      </c>
      <c r="M481" s="18" t="n">
        <f aca="false">Persist_a*L481+Shock_sd*Draws!M460</f>
        <v>19.7945136529972</v>
      </c>
      <c r="N481" s="18" t="n">
        <f aca="false">0-(Draws!N460+Draws!Z460)</f>
        <v>0</v>
      </c>
      <c r="O481" s="18" t="n">
        <f aca="false">N481-(Draws!O460+Draws!AA460)</f>
        <v>0</v>
      </c>
      <c r="P481" s="18" t="n">
        <f aca="false">O481-(Draws!P460+Draws!AB460)</f>
        <v>0</v>
      </c>
      <c r="Q481" s="18" t="n">
        <f aca="false">P481-(Draws!Q460+Draws!AC460)</f>
        <v>0</v>
      </c>
      <c r="R481" s="18" t="n">
        <f aca="false">Q481-(Draws!R460+Draws!AD460)</f>
        <v>0</v>
      </c>
      <c r="S481" s="18" t="n">
        <f aca="false">R481-(Draws!S460+Draws!AE460)</f>
        <v>0</v>
      </c>
      <c r="T481" s="18" t="n">
        <f aca="false">S481-(Draws!T460+Draws!AF460)</f>
        <v>0</v>
      </c>
      <c r="U481" s="18" t="n">
        <f aca="false">T481-(Draws!U460+Draws!AG460)</f>
        <v>0</v>
      </c>
      <c r="V481" s="18" t="n">
        <f aca="false">U481-(Draws!V460+Draws!AH460)</f>
        <v>0</v>
      </c>
      <c r="W481" s="18" t="n">
        <f aca="false">V481-(Draws!W460+Draws!AI460)</f>
        <v>0</v>
      </c>
      <c r="X481" s="18" t="n">
        <f aca="false">W481-(Draws!X460+Draws!AJ460)</f>
        <v>0</v>
      </c>
      <c r="Y481" s="18" t="n">
        <f aca="false">X481-(Draws!Y460+Draws!AK460)</f>
        <v>0</v>
      </c>
      <c r="Z481" s="18" t="n">
        <f aca="false">0-(MAX(Draws!N460-Line_cap,0)+MAX(Draws!Z460-Line_cap,0))</f>
        <v>0</v>
      </c>
      <c r="AA481" s="18" t="n">
        <f aca="false">Z481-(MAX(Draws!O460-Line_cap,0)+MAX(Draws!AA460-Line_cap,0))</f>
        <v>0</v>
      </c>
      <c r="AB481" s="18" t="n">
        <f aca="false">AA481-(MAX(Draws!P460-Line_cap,0)+MAX(Draws!AB460-Line_cap,0))</f>
        <v>0</v>
      </c>
      <c r="AC481" s="18" t="n">
        <f aca="false">AB481-(MAX(Draws!Q460-Line_cap,0)+MAX(Draws!AC460-Line_cap,0))</f>
        <v>0</v>
      </c>
      <c r="AD481" s="18" t="n">
        <f aca="false">AC481-(MAX(Draws!R460-Line_cap,0)+MAX(Draws!AD460-Line_cap,0))</f>
        <v>0</v>
      </c>
      <c r="AE481" s="18" t="n">
        <f aca="false">AD481-(MAX(Draws!S460-Line_cap,0)+MAX(Draws!AE460-Line_cap,0))</f>
        <v>0</v>
      </c>
      <c r="AF481" s="18" t="n">
        <f aca="false">AE481-(MAX(Draws!T460-Line_cap,0)+MAX(Draws!AF460-Line_cap,0))</f>
        <v>0</v>
      </c>
      <c r="AG481" s="18" t="n">
        <f aca="false">AF481-(MAX(Draws!U460-Line_cap,0)+MAX(Draws!AG460-Line_cap,0))</f>
        <v>0</v>
      </c>
      <c r="AH481" s="18" t="n">
        <f aca="false">AG481-(MAX(Draws!V460-Line_cap,0)+MAX(Draws!AH460-Line_cap,0))</f>
        <v>0</v>
      </c>
      <c r="AI481" s="18" t="n">
        <f aca="false">AH481-(MAX(Draws!W460-Line_cap,0)+MAX(Draws!AI460-Line_cap,0))</f>
        <v>0</v>
      </c>
      <c r="AJ481" s="18" t="n">
        <f aca="false">AI481-(MAX(Draws!X460-Line_cap,0)+MAX(Draws!AJ460-Line_cap,0))</f>
        <v>0</v>
      </c>
      <c r="AK481" s="18" t="n">
        <f aca="false">AJ481-(MAX(Draws!Y460-Line_cap,0)+MAX(Draws!AK460-Line_cap,0))</f>
        <v>0</v>
      </c>
      <c r="AL481" s="18" t="n">
        <f aca="false">SUMPRODUCT(MIN($B$22:$M$22+B481:M481+N481:Y481))</f>
        <v>367.567753512455</v>
      </c>
      <c r="AM481" s="18" t="n">
        <f aca="false">SUMPRODUCT(MIN($B$22:$M$22+B481:M481))</f>
        <v>367.567753512455</v>
      </c>
      <c r="AN481" s="18" t="n">
        <f aca="false">SUMPRODUCT(MIN($B$22:$M$22+N481:Y481))</f>
        <v>481.950382357786</v>
      </c>
      <c r="AO481" s="18" t="n">
        <f aca="false">SUMPRODUCT(MIN($B$22:$M$22+B481:M481+Z481:AK481))</f>
        <v>367.567753512455</v>
      </c>
      <c r="AP481" s="18" t="n">
        <f aca="false">SUMPRODUCT(MIN($B$23:$M$23+B481:M481+N481:Y481))</f>
        <v>416.129593823429</v>
      </c>
      <c r="AQ481" s="18" t="n">
        <f aca="false">SUMPRODUCT(MIN($B$23:$M$23+B481:M481+Z481:AK481))</f>
        <v>416.129593823429</v>
      </c>
      <c r="AR481" s="13" t="n">
        <f aca="false">IF(Y481&lt;0,1,0)</f>
        <v>0</v>
      </c>
    </row>
    <row r="482" customFormat="false" ht="15" hidden="false" customHeight="false" outlineLevel="0" collapsed="false">
      <c r="A482" s="13" t="n">
        <v>457</v>
      </c>
      <c r="B482" s="18" t="n">
        <f aca="false">Shock_sd*Draws!B461</f>
        <v>-38.784236523713</v>
      </c>
      <c r="C482" s="18" t="n">
        <f aca="false">Persist_a*B482+Shock_sd*Draws!C461</f>
        <v>-52.3054350768031</v>
      </c>
      <c r="D482" s="18" t="n">
        <f aca="false">Persist_a*C482+Shock_sd*Draws!D461</f>
        <v>-51.6764720897869</v>
      </c>
      <c r="E482" s="18" t="n">
        <f aca="false">Persist_a*D482+Shock_sd*Draws!E461</f>
        <v>-66.6101231957314</v>
      </c>
      <c r="F482" s="18" t="n">
        <f aca="false">Persist_a*E482+Shock_sd*Draws!F461</f>
        <v>-6.34493489480867</v>
      </c>
      <c r="G482" s="18" t="n">
        <f aca="false">Persist_a*F482+Shock_sd*Draws!G461</f>
        <v>76.5281181082845</v>
      </c>
      <c r="H482" s="18" t="n">
        <f aca="false">Persist_a*G482+Shock_sd*Draws!H461</f>
        <v>66.6032638850779</v>
      </c>
      <c r="I482" s="18" t="n">
        <f aca="false">Persist_a*H482+Shock_sd*Draws!I461</f>
        <v>-25.7617171457494</v>
      </c>
      <c r="J482" s="18" t="n">
        <f aca="false">Persist_a*I482+Shock_sd*Draws!J461</f>
        <v>-36.879769425024</v>
      </c>
      <c r="K482" s="18" t="n">
        <f aca="false">Persist_a*J482+Shock_sd*Draws!K461</f>
        <v>-92.843493106538</v>
      </c>
      <c r="L482" s="18" t="n">
        <f aca="false">Persist_a*K482+Shock_sd*Draws!L461</f>
        <v>-7.84268504283103</v>
      </c>
      <c r="M482" s="18" t="n">
        <f aca="false">Persist_a*L482+Shock_sd*Draws!M461</f>
        <v>-18.7390450935683</v>
      </c>
      <c r="N482" s="18" t="n">
        <f aca="false">0-(Draws!N461+Draws!Z461)</f>
        <v>-127.465516179361</v>
      </c>
      <c r="O482" s="18" t="n">
        <f aca="false">N482-(Draws!O461+Draws!AA461)</f>
        <v>-127.465516179361</v>
      </c>
      <c r="P482" s="18" t="n">
        <f aca="false">O482-(Draws!P461+Draws!AB461)</f>
        <v>-127.465516179361</v>
      </c>
      <c r="Q482" s="18" t="n">
        <f aca="false">P482-(Draws!Q461+Draws!AC461)</f>
        <v>-127.465516179361</v>
      </c>
      <c r="R482" s="18" t="n">
        <f aca="false">Q482-(Draws!R461+Draws!AD461)</f>
        <v>-127.465516179361</v>
      </c>
      <c r="S482" s="18" t="n">
        <f aca="false">R482-(Draws!S461+Draws!AE461)</f>
        <v>-127.465516179361</v>
      </c>
      <c r="T482" s="18" t="n">
        <f aca="false">S482-(Draws!T461+Draws!AF461)</f>
        <v>-127.465516179361</v>
      </c>
      <c r="U482" s="18" t="n">
        <f aca="false">T482-(Draws!U461+Draws!AG461)</f>
        <v>-127.465516179361</v>
      </c>
      <c r="V482" s="18" t="n">
        <f aca="false">U482-(Draws!V461+Draws!AH461)</f>
        <v>-127.465516179361</v>
      </c>
      <c r="W482" s="18" t="n">
        <f aca="false">V482-(Draws!W461+Draws!AI461)</f>
        <v>-127.465516179361</v>
      </c>
      <c r="X482" s="18" t="n">
        <f aca="false">W482-(Draws!X461+Draws!AJ461)</f>
        <v>-127.465516179361</v>
      </c>
      <c r="Y482" s="18" t="n">
        <f aca="false">X482-(Draws!Y461+Draws!AK461)</f>
        <v>-127.465516179361</v>
      </c>
      <c r="Z482" s="18" t="n">
        <f aca="false">0-(MAX(Draws!N461-Line_cap,0)+MAX(Draws!Z461-Line_cap,0))</f>
        <v>-27.4655161793613</v>
      </c>
      <c r="AA482" s="18" t="n">
        <f aca="false">Z482-(MAX(Draws!O461-Line_cap,0)+MAX(Draws!AA461-Line_cap,0))</f>
        <v>-27.4655161793613</v>
      </c>
      <c r="AB482" s="18" t="n">
        <f aca="false">AA482-(MAX(Draws!P461-Line_cap,0)+MAX(Draws!AB461-Line_cap,0))</f>
        <v>-27.4655161793613</v>
      </c>
      <c r="AC482" s="18" t="n">
        <f aca="false">AB482-(MAX(Draws!Q461-Line_cap,0)+MAX(Draws!AC461-Line_cap,0))</f>
        <v>-27.4655161793613</v>
      </c>
      <c r="AD482" s="18" t="n">
        <f aca="false">AC482-(MAX(Draws!R461-Line_cap,0)+MAX(Draws!AD461-Line_cap,0))</f>
        <v>-27.4655161793613</v>
      </c>
      <c r="AE482" s="18" t="n">
        <f aca="false">AD482-(MAX(Draws!S461-Line_cap,0)+MAX(Draws!AE461-Line_cap,0))</f>
        <v>-27.4655161793613</v>
      </c>
      <c r="AF482" s="18" t="n">
        <f aca="false">AE482-(MAX(Draws!T461-Line_cap,0)+MAX(Draws!AF461-Line_cap,0))</f>
        <v>-27.4655161793613</v>
      </c>
      <c r="AG482" s="18" t="n">
        <f aca="false">AF482-(MAX(Draws!U461-Line_cap,0)+MAX(Draws!AG461-Line_cap,0))</f>
        <v>-27.4655161793613</v>
      </c>
      <c r="AH482" s="18" t="n">
        <f aca="false">AG482-(MAX(Draws!V461-Line_cap,0)+MAX(Draws!AH461-Line_cap,0))</f>
        <v>-27.4655161793613</v>
      </c>
      <c r="AI482" s="18" t="n">
        <f aca="false">AH482-(MAX(Draws!W461-Line_cap,0)+MAX(Draws!AI461-Line_cap,0))</f>
        <v>-27.4655161793613</v>
      </c>
      <c r="AJ482" s="18" t="n">
        <f aca="false">AI482-(MAX(Draws!X461-Line_cap,0)+MAX(Draws!AJ461-Line_cap,0))</f>
        <v>-27.4655161793613</v>
      </c>
      <c r="AK482" s="18" t="n">
        <f aca="false">AJ482-(MAX(Draws!Y461-Line_cap,0)+MAX(Draws!AK461-Line_cap,0))</f>
        <v>-27.4655161793613</v>
      </c>
      <c r="AL482" s="18" t="n">
        <f aca="false">SUMPRODUCT(MIN($B$22:$M$22+B482:M482+N482:Y482))</f>
        <v>274.076686523525</v>
      </c>
      <c r="AM482" s="18" t="n">
        <f aca="false">SUMPRODUCT(MIN($B$22:$M$22+B482:M482))</f>
        <v>401.542202702886</v>
      </c>
      <c r="AN482" s="18" t="n">
        <f aca="false">SUMPRODUCT(MIN($B$22:$M$22+N482:Y482))</f>
        <v>354.484866178424</v>
      </c>
      <c r="AO482" s="18" t="n">
        <f aca="false">SUMPRODUCT(MIN($B$22:$M$22+B482:M482+Z482:AK482))</f>
        <v>374.076686523525</v>
      </c>
      <c r="AP482" s="18" t="n">
        <f aca="false">SUMPRODUCT(MIN($B$23:$M$23+B482:M482+N482:Y482))</f>
        <v>322.362335073952</v>
      </c>
      <c r="AQ482" s="18" t="n">
        <f aca="false">SUMPRODUCT(MIN($B$23:$M$23+B482:M482+Z482:AK482))</f>
        <v>422.362335073952</v>
      </c>
      <c r="AR482" s="13" t="n">
        <f aca="false">IF(Y482&lt;0,1,0)</f>
        <v>1</v>
      </c>
    </row>
    <row r="483" customFormat="false" ht="15" hidden="false" customHeight="false" outlineLevel="0" collapsed="false">
      <c r="A483" s="13" t="n">
        <v>458</v>
      </c>
      <c r="B483" s="18" t="n">
        <f aca="false">Shock_sd*Draws!B462</f>
        <v>12.261686938393</v>
      </c>
      <c r="C483" s="18" t="n">
        <f aca="false">Persist_a*B483+Shock_sd*Draws!C462</f>
        <v>42.4901517351145</v>
      </c>
      <c r="D483" s="18" t="n">
        <f aca="false">Persist_a*C483+Shock_sd*Draws!D462</f>
        <v>74.8234403695665</v>
      </c>
      <c r="E483" s="18" t="n">
        <f aca="false">Persist_a*D483+Shock_sd*Draws!E462</f>
        <v>4.47067605361374</v>
      </c>
      <c r="F483" s="18" t="n">
        <f aca="false">Persist_a*E483+Shock_sd*Draws!F462</f>
        <v>-67.6346196006164</v>
      </c>
      <c r="G483" s="18" t="n">
        <f aca="false">Persist_a*F483+Shock_sd*Draws!G462</f>
        <v>-51.4352685299216</v>
      </c>
      <c r="H483" s="18" t="n">
        <f aca="false">Persist_a*G483+Shock_sd*Draws!H462</f>
        <v>18.3096544293238</v>
      </c>
      <c r="I483" s="18" t="n">
        <f aca="false">Persist_a*H483+Shock_sd*Draws!I462</f>
        <v>-91.0552952849037</v>
      </c>
      <c r="J483" s="18" t="n">
        <f aca="false">Persist_a*I483+Shock_sd*Draws!J462</f>
        <v>-57.012634804731</v>
      </c>
      <c r="K483" s="18" t="n">
        <f aca="false">Persist_a*J483+Shock_sd*Draws!K462</f>
        <v>124.479764959803</v>
      </c>
      <c r="L483" s="18" t="n">
        <f aca="false">Persist_a*K483+Shock_sd*Draws!L462</f>
        <v>74.3095896729464</v>
      </c>
      <c r="M483" s="18" t="n">
        <f aca="false">Persist_a*L483+Shock_sd*Draws!M462</f>
        <v>67.1388312498604</v>
      </c>
      <c r="N483" s="18" t="n">
        <f aca="false">0-(Draws!N462+Draws!Z462)</f>
        <v>0</v>
      </c>
      <c r="O483" s="18" t="n">
        <f aca="false">N483-(Draws!O462+Draws!AA462)</f>
        <v>0</v>
      </c>
      <c r="P483" s="18" t="n">
        <f aca="false">O483-(Draws!P462+Draws!AB462)</f>
        <v>0</v>
      </c>
      <c r="Q483" s="18" t="n">
        <f aca="false">P483-(Draws!Q462+Draws!AC462)</f>
        <v>0</v>
      </c>
      <c r="R483" s="18" t="n">
        <f aca="false">Q483-(Draws!R462+Draws!AD462)</f>
        <v>0</v>
      </c>
      <c r="S483" s="18" t="n">
        <f aca="false">R483-(Draws!S462+Draws!AE462)</f>
        <v>0</v>
      </c>
      <c r="T483" s="18" t="n">
        <f aca="false">S483-(Draws!T462+Draws!AF462)</f>
        <v>0</v>
      </c>
      <c r="U483" s="18" t="n">
        <f aca="false">T483-(Draws!U462+Draws!AG462)</f>
        <v>0</v>
      </c>
      <c r="V483" s="18" t="n">
        <f aca="false">U483-(Draws!V462+Draws!AH462)</f>
        <v>0</v>
      </c>
      <c r="W483" s="18" t="n">
        <f aca="false">V483-(Draws!W462+Draws!AI462)</f>
        <v>0</v>
      </c>
      <c r="X483" s="18" t="n">
        <f aca="false">W483-(Draws!X462+Draws!AJ462)</f>
        <v>0</v>
      </c>
      <c r="Y483" s="18" t="n">
        <f aca="false">X483-(Draws!Y462+Draws!AK462)</f>
        <v>0</v>
      </c>
      <c r="Z483" s="18" t="n">
        <f aca="false">0-(MAX(Draws!N462-Line_cap,0)+MAX(Draws!Z462-Line_cap,0))</f>
        <v>0</v>
      </c>
      <c r="AA483" s="18" t="n">
        <f aca="false">Z483-(MAX(Draws!O462-Line_cap,0)+MAX(Draws!AA462-Line_cap,0))</f>
        <v>0</v>
      </c>
      <c r="AB483" s="18" t="n">
        <f aca="false">AA483-(MAX(Draws!P462-Line_cap,0)+MAX(Draws!AB462-Line_cap,0))</f>
        <v>0</v>
      </c>
      <c r="AC483" s="18" t="n">
        <f aca="false">AB483-(MAX(Draws!Q462-Line_cap,0)+MAX(Draws!AC462-Line_cap,0))</f>
        <v>0</v>
      </c>
      <c r="AD483" s="18" t="n">
        <f aca="false">AC483-(MAX(Draws!R462-Line_cap,0)+MAX(Draws!AD462-Line_cap,0))</f>
        <v>0</v>
      </c>
      <c r="AE483" s="18" t="n">
        <f aca="false">AD483-(MAX(Draws!S462-Line_cap,0)+MAX(Draws!AE462-Line_cap,0))</f>
        <v>0</v>
      </c>
      <c r="AF483" s="18" t="n">
        <f aca="false">AE483-(MAX(Draws!T462-Line_cap,0)+MAX(Draws!AF462-Line_cap,0))</f>
        <v>0</v>
      </c>
      <c r="AG483" s="18" t="n">
        <f aca="false">AF483-(MAX(Draws!U462-Line_cap,0)+MAX(Draws!AG462-Line_cap,0))</f>
        <v>0</v>
      </c>
      <c r="AH483" s="18" t="n">
        <f aca="false">AG483-(MAX(Draws!V462-Line_cap,0)+MAX(Draws!AH462-Line_cap,0))</f>
        <v>0</v>
      </c>
      <c r="AI483" s="18" t="n">
        <f aca="false">AH483-(MAX(Draws!W462-Line_cap,0)+MAX(Draws!AI462-Line_cap,0))</f>
        <v>0</v>
      </c>
      <c r="AJ483" s="18" t="n">
        <f aca="false">AI483-(MAX(Draws!X462-Line_cap,0)+MAX(Draws!AJ462-Line_cap,0))</f>
        <v>0</v>
      </c>
      <c r="AK483" s="18" t="n">
        <f aca="false">AJ483-(MAX(Draws!Y462-Line_cap,0)+MAX(Draws!AK462-Line_cap,0))</f>
        <v>0</v>
      </c>
      <c r="AL483" s="18" t="n">
        <f aca="false">SUMPRODUCT(MIN($B$22:$M$22+B483:M483+N483:Y483))</f>
        <v>392.798758113015</v>
      </c>
      <c r="AM483" s="18" t="n">
        <f aca="false">SUMPRODUCT(MIN($B$22:$M$22+B483:M483))</f>
        <v>392.798758113015</v>
      </c>
      <c r="AN483" s="18" t="n">
        <f aca="false">SUMPRODUCT(MIN($B$22:$M$22+N483:Y483))</f>
        <v>481.950382357786</v>
      </c>
      <c r="AO483" s="18" t="n">
        <f aca="false">SUMPRODUCT(MIN($B$22:$M$22+B483:M483+Z483:AK483))</f>
        <v>392.798758113015</v>
      </c>
      <c r="AP483" s="18" t="n">
        <f aca="false">SUMPRODUCT(MIN($B$23:$M$23+B483:M483+N483:Y483))</f>
        <v>442.398758113016</v>
      </c>
      <c r="AQ483" s="18" t="n">
        <f aca="false">SUMPRODUCT(MIN($B$23:$M$23+B483:M483+Z483:AK483))</f>
        <v>442.398758113016</v>
      </c>
      <c r="AR483" s="13" t="n">
        <f aca="false">IF(Y483&lt;0,1,0)</f>
        <v>0</v>
      </c>
    </row>
    <row r="484" customFormat="false" ht="15" hidden="false" customHeight="false" outlineLevel="0" collapsed="false">
      <c r="A484" s="13" t="n">
        <v>459</v>
      </c>
      <c r="B484" s="18" t="n">
        <f aca="false">Shock_sd*Draws!B463</f>
        <v>-40.730724669784</v>
      </c>
      <c r="C484" s="18" t="n">
        <f aca="false">Persist_a*B484+Shock_sd*Draws!C463</f>
        <v>9.80601056152903</v>
      </c>
      <c r="D484" s="18" t="n">
        <f aca="false">Persist_a*C484+Shock_sd*Draws!D463</f>
        <v>22.2928729139151</v>
      </c>
      <c r="E484" s="18" t="n">
        <f aca="false">Persist_a*D484+Shock_sd*Draws!E463</f>
        <v>-45.4994180907217</v>
      </c>
      <c r="F484" s="18" t="n">
        <f aca="false">Persist_a*E484+Shock_sd*Draws!F463</f>
        <v>-42.1002015528755</v>
      </c>
      <c r="G484" s="18" t="n">
        <f aca="false">Persist_a*F484+Shock_sd*Draws!G463</f>
        <v>-11.1928429539498</v>
      </c>
      <c r="H484" s="18" t="n">
        <f aca="false">Persist_a*G484+Shock_sd*Draws!H463</f>
        <v>-39.7278983875351</v>
      </c>
      <c r="I484" s="18" t="n">
        <f aca="false">Persist_a*H484+Shock_sd*Draws!I463</f>
        <v>-45.4061089861142</v>
      </c>
      <c r="J484" s="18" t="n">
        <f aca="false">Persist_a*I484+Shock_sd*Draws!J463</f>
        <v>-9.67910703413414</v>
      </c>
      <c r="K484" s="18" t="n">
        <f aca="false">Persist_a*J484+Shock_sd*Draws!K463</f>
        <v>66.0306983014285</v>
      </c>
      <c r="L484" s="18" t="n">
        <f aca="false">Persist_a*K484+Shock_sd*Draws!L463</f>
        <v>-16.0259149743859</v>
      </c>
      <c r="M484" s="18" t="n">
        <f aca="false">Persist_a*L484+Shock_sd*Draws!M463</f>
        <v>-26.3658850580781</v>
      </c>
      <c r="N484" s="18" t="n">
        <f aca="false">0-(Draws!N463+Draws!Z463)</f>
        <v>0</v>
      </c>
      <c r="O484" s="18" t="n">
        <f aca="false">N484-(Draws!O463+Draws!AA463)</f>
        <v>0</v>
      </c>
      <c r="P484" s="18" t="n">
        <f aca="false">O484-(Draws!P463+Draws!AB463)</f>
        <v>0</v>
      </c>
      <c r="Q484" s="18" t="n">
        <f aca="false">P484-(Draws!Q463+Draws!AC463)</f>
        <v>0</v>
      </c>
      <c r="R484" s="18" t="n">
        <f aca="false">Q484-(Draws!R463+Draws!AD463)</f>
        <v>0</v>
      </c>
      <c r="S484" s="18" t="n">
        <f aca="false">R484-(Draws!S463+Draws!AE463)</f>
        <v>0</v>
      </c>
      <c r="T484" s="18" t="n">
        <f aca="false">S484-(Draws!T463+Draws!AF463)</f>
        <v>0</v>
      </c>
      <c r="U484" s="18" t="n">
        <f aca="false">T484-(Draws!U463+Draws!AG463)</f>
        <v>0</v>
      </c>
      <c r="V484" s="18" t="n">
        <f aca="false">U484-(Draws!V463+Draws!AH463)</f>
        <v>0</v>
      </c>
      <c r="W484" s="18" t="n">
        <f aca="false">V484-(Draws!W463+Draws!AI463)</f>
        <v>0</v>
      </c>
      <c r="X484" s="18" t="n">
        <f aca="false">W484-(Draws!X463+Draws!AJ463)</f>
        <v>0</v>
      </c>
      <c r="Y484" s="18" t="n">
        <f aca="false">X484-(Draws!Y463+Draws!AK463)</f>
        <v>0</v>
      </c>
      <c r="Z484" s="18" t="n">
        <f aca="false">0-(MAX(Draws!N463-Line_cap,0)+MAX(Draws!Z463-Line_cap,0))</f>
        <v>0</v>
      </c>
      <c r="AA484" s="18" t="n">
        <f aca="false">Z484-(MAX(Draws!O463-Line_cap,0)+MAX(Draws!AA463-Line_cap,0))</f>
        <v>0</v>
      </c>
      <c r="AB484" s="18" t="n">
        <f aca="false">AA484-(MAX(Draws!P463-Line_cap,0)+MAX(Draws!AB463-Line_cap,0))</f>
        <v>0</v>
      </c>
      <c r="AC484" s="18" t="n">
        <f aca="false">AB484-(MAX(Draws!Q463-Line_cap,0)+MAX(Draws!AC463-Line_cap,0))</f>
        <v>0</v>
      </c>
      <c r="AD484" s="18" t="n">
        <f aca="false">AC484-(MAX(Draws!R463-Line_cap,0)+MAX(Draws!AD463-Line_cap,0))</f>
        <v>0</v>
      </c>
      <c r="AE484" s="18" t="n">
        <f aca="false">AD484-(MAX(Draws!S463-Line_cap,0)+MAX(Draws!AE463-Line_cap,0))</f>
        <v>0</v>
      </c>
      <c r="AF484" s="18" t="n">
        <f aca="false">AE484-(MAX(Draws!T463-Line_cap,0)+MAX(Draws!AF463-Line_cap,0))</f>
        <v>0</v>
      </c>
      <c r="AG484" s="18" t="n">
        <f aca="false">AF484-(MAX(Draws!U463-Line_cap,0)+MAX(Draws!AG463-Line_cap,0))</f>
        <v>0</v>
      </c>
      <c r="AH484" s="18" t="n">
        <f aca="false">AG484-(MAX(Draws!V463-Line_cap,0)+MAX(Draws!AH463-Line_cap,0))</f>
        <v>0</v>
      </c>
      <c r="AI484" s="18" t="n">
        <f aca="false">AH484-(MAX(Draws!W463-Line_cap,0)+MAX(Draws!AI463-Line_cap,0))</f>
        <v>0</v>
      </c>
      <c r="AJ484" s="18" t="n">
        <f aca="false">AI484-(MAX(Draws!X463-Line_cap,0)+MAX(Draws!AJ463-Line_cap,0))</f>
        <v>0</v>
      </c>
      <c r="AK484" s="18" t="n">
        <f aca="false">AJ484-(MAX(Draws!Y463-Line_cap,0)+MAX(Draws!AK463-Line_cap,0))</f>
        <v>0</v>
      </c>
      <c r="AL484" s="18" t="n">
        <f aca="false">SUMPRODUCT(MIN($B$22:$M$22+B484:M484+N484:Y484))</f>
        <v>438.447944411805</v>
      </c>
      <c r="AM484" s="18" t="n">
        <f aca="false">SUMPRODUCT(MIN($B$22:$M$22+B484:M484))</f>
        <v>438.447944411805</v>
      </c>
      <c r="AN484" s="18" t="n">
        <f aca="false">SUMPRODUCT(MIN($B$22:$M$22+N484:Y484))</f>
        <v>481.950382357786</v>
      </c>
      <c r="AO484" s="18" t="n">
        <f aca="false">SUMPRODUCT(MIN($B$22:$M$22+B484:M484+Z484:AK484))</f>
        <v>438.447944411805</v>
      </c>
      <c r="AP484" s="18" t="n">
        <f aca="false">SUMPRODUCT(MIN($B$23:$M$23+B484:M484+N484:Y484))</f>
        <v>488.047944411805</v>
      </c>
      <c r="AQ484" s="18" t="n">
        <f aca="false">SUMPRODUCT(MIN($B$23:$M$23+B484:M484+Z484:AK484))</f>
        <v>488.047944411805</v>
      </c>
      <c r="AR484" s="13" t="n">
        <f aca="false">IF(Y484&lt;0,1,0)</f>
        <v>0</v>
      </c>
    </row>
    <row r="485" customFormat="false" ht="15" hidden="false" customHeight="false" outlineLevel="0" collapsed="false">
      <c r="A485" s="13" t="n">
        <v>460</v>
      </c>
      <c r="B485" s="18" t="n">
        <f aca="false">Shock_sd*Draws!B464</f>
        <v>129.831779581758</v>
      </c>
      <c r="C485" s="18" t="n">
        <f aca="false">Persist_a*B485+Shock_sd*Draws!C464</f>
        <v>7.56259231594767</v>
      </c>
      <c r="D485" s="18" t="n">
        <f aca="false">Persist_a*C485+Shock_sd*Draws!D464</f>
        <v>54.7206096489538</v>
      </c>
      <c r="E485" s="18" t="n">
        <f aca="false">Persist_a*D485+Shock_sd*Draws!E464</f>
        <v>83.0343702009735</v>
      </c>
      <c r="F485" s="18" t="n">
        <f aca="false">Persist_a*E485+Shock_sd*Draws!F464</f>
        <v>78.1065782253538</v>
      </c>
      <c r="G485" s="18" t="n">
        <f aca="false">Persist_a*F485+Shock_sd*Draws!G464</f>
        <v>17.542571650053</v>
      </c>
      <c r="H485" s="18" t="n">
        <f aca="false">Persist_a*G485+Shock_sd*Draws!H464</f>
        <v>23.9218251911838</v>
      </c>
      <c r="I485" s="18" t="n">
        <f aca="false">Persist_a*H485+Shock_sd*Draws!I464</f>
        <v>45.6591056708938</v>
      </c>
      <c r="J485" s="18" t="n">
        <f aca="false">Persist_a*I485+Shock_sd*Draws!J464</f>
        <v>28.7949629138477</v>
      </c>
      <c r="K485" s="18" t="n">
        <f aca="false">Persist_a*J485+Shock_sd*Draws!K464</f>
        <v>114.783105137291</v>
      </c>
      <c r="L485" s="18" t="n">
        <f aca="false">Persist_a*K485+Shock_sd*Draws!L464</f>
        <v>60.9401344148402</v>
      </c>
      <c r="M485" s="18" t="n">
        <f aca="false">Persist_a*L485+Shock_sd*Draws!M464</f>
        <v>95.9843990199553</v>
      </c>
      <c r="N485" s="18" t="n">
        <f aca="false">0-(Draws!N464+Draws!Z464)</f>
        <v>0</v>
      </c>
      <c r="O485" s="18" t="n">
        <f aca="false">N485-(Draws!O464+Draws!AA464)</f>
        <v>0</v>
      </c>
      <c r="P485" s="18" t="n">
        <f aca="false">O485-(Draws!P464+Draws!AB464)</f>
        <v>0</v>
      </c>
      <c r="Q485" s="18" t="n">
        <f aca="false">P485-(Draws!Q464+Draws!AC464)</f>
        <v>0</v>
      </c>
      <c r="R485" s="18" t="n">
        <f aca="false">Q485-(Draws!R464+Draws!AD464)</f>
        <v>0</v>
      </c>
      <c r="S485" s="18" t="n">
        <f aca="false">R485-(Draws!S464+Draws!AE464)</f>
        <v>0</v>
      </c>
      <c r="T485" s="18" t="n">
        <f aca="false">S485-(Draws!T464+Draws!AF464)</f>
        <v>0</v>
      </c>
      <c r="U485" s="18" t="n">
        <f aca="false">T485-(Draws!U464+Draws!AG464)</f>
        <v>0</v>
      </c>
      <c r="V485" s="18" t="n">
        <f aca="false">U485-(Draws!V464+Draws!AH464)</f>
        <v>0</v>
      </c>
      <c r="W485" s="18" t="n">
        <f aca="false">V485-(Draws!W464+Draws!AI464)</f>
        <v>0</v>
      </c>
      <c r="X485" s="18" t="n">
        <f aca="false">W485-(Draws!X464+Draws!AJ464)</f>
        <v>0</v>
      </c>
      <c r="Y485" s="18" t="n">
        <f aca="false">X485-(Draws!Y464+Draws!AK464)</f>
        <v>0</v>
      </c>
      <c r="Z485" s="18" t="n">
        <f aca="false">0-(MAX(Draws!N464-Line_cap,0)+MAX(Draws!Z464-Line_cap,0))</f>
        <v>0</v>
      </c>
      <c r="AA485" s="18" t="n">
        <f aca="false">Z485-(MAX(Draws!O464-Line_cap,0)+MAX(Draws!AA464-Line_cap,0))</f>
        <v>0</v>
      </c>
      <c r="AB485" s="18" t="n">
        <f aca="false">AA485-(MAX(Draws!P464-Line_cap,0)+MAX(Draws!AB464-Line_cap,0))</f>
        <v>0</v>
      </c>
      <c r="AC485" s="18" t="n">
        <f aca="false">AB485-(MAX(Draws!Q464-Line_cap,0)+MAX(Draws!AC464-Line_cap,0))</f>
        <v>0</v>
      </c>
      <c r="AD485" s="18" t="n">
        <f aca="false">AC485-(MAX(Draws!R464-Line_cap,0)+MAX(Draws!AD464-Line_cap,0))</f>
        <v>0</v>
      </c>
      <c r="AE485" s="18" t="n">
        <f aca="false">AD485-(MAX(Draws!S464-Line_cap,0)+MAX(Draws!AE464-Line_cap,0))</f>
        <v>0</v>
      </c>
      <c r="AF485" s="18" t="n">
        <f aca="false">AE485-(MAX(Draws!T464-Line_cap,0)+MAX(Draws!AF464-Line_cap,0))</f>
        <v>0</v>
      </c>
      <c r="AG485" s="18" t="n">
        <f aca="false">AF485-(MAX(Draws!U464-Line_cap,0)+MAX(Draws!AG464-Line_cap,0))</f>
        <v>0</v>
      </c>
      <c r="AH485" s="18" t="n">
        <f aca="false">AG485-(MAX(Draws!V464-Line_cap,0)+MAX(Draws!AH464-Line_cap,0))</f>
        <v>0</v>
      </c>
      <c r="AI485" s="18" t="n">
        <f aca="false">AH485-(MAX(Draws!W464-Line_cap,0)+MAX(Draws!AI464-Line_cap,0))</f>
        <v>0</v>
      </c>
      <c r="AJ485" s="18" t="n">
        <f aca="false">AI485-(MAX(Draws!X464-Line_cap,0)+MAX(Draws!AJ464-Line_cap,0))</f>
        <v>0</v>
      </c>
      <c r="AK485" s="18" t="n">
        <f aca="false">AJ485-(MAX(Draws!Y464-Line_cap,0)+MAX(Draws!AK464-Line_cap,0))</f>
        <v>0</v>
      </c>
      <c r="AL485" s="18" t="n">
        <f aca="false">SUMPRODUCT(MIN($B$22:$M$22+B485:M485+N485:Y485))</f>
        <v>500.750743288418</v>
      </c>
      <c r="AM485" s="18" t="n">
        <f aca="false">SUMPRODUCT(MIN($B$22:$M$22+B485:M485))</f>
        <v>500.750743288418</v>
      </c>
      <c r="AN485" s="18" t="n">
        <f aca="false">SUMPRODUCT(MIN($B$22:$M$22+N485:Y485))</f>
        <v>481.950382357786</v>
      </c>
      <c r="AO485" s="18" t="n">
        <f aca="false">SUMPRODUCT(MIN($B$22:$M$22+B485:M485+Z485:AK485))</f>
        <v>500.750743288418</v>
      </c>
      <c r="AP485" s="18" t="n">
        <f aca="false">SUMPRODUCT(MIN($B$23:$M$23+B485:M485+N485:Y485))</f>
        <v>548.516488789202</v>
      </c>
      <c r="AQ485" s="18" t="n">
        <f aca="false">SUMPRODUCT(MIN($B$23:$M$23+B485:M485+Z485:AK485))</f>
        <v>548.516488789202</v>
      </c>
      <c r="AR485" s="13" t="n">
        <f aca="false">IF(Y485&lt;0,1,0)</f>
        <v>0</v>
      </c>
    </row>
    <row r="486" customFormat="false" ht="15" hidden="false" customHeight="false" outlineLevel="0" collapsed="false">
      <c r="A486" s="13" t="n">
        <v>461</v>
      </c>
      <c r="B486" s="18" t="n">
        <f aca="false">Shock_sd*Draws!B465</f>
        <v>23.6078534576001</v>
      </c>
      <c r="C486" s="18" t="n">
        <f aca="false">Persist_a*B486+Shock_sd*Draws!C465</f>
        <v>16.7641816247314</v>
      </c>
      <c r="D486" s="18" t="n">
        <f aca="false">Persist_a*C486+Shock_sd*Draws!D465</f>
        <v>13.7612583304595</v>
      </c>
      <c r="E486" s="18" t="n">
        <f aca="false">Persist_a*D486+Shock_sd*Draws!E465</f>
        <v>-51.1213244494523</v>
      </c>
      <c r="F486" s="18" t="n">
        <f aca="false">Persist_a*E486+Shock_sd*Draws!F465</f>
        <v>-36.5719059130224</v>
      </c>
      <c r="G486" s="18" t="n">
        <f aca="false">Persist_a*F486+Shock_sd*Draws!G465</f>
        <v>-127.188136580477</v>
      </c>
      <c r="H486" s="18" t="n">
        <f aca="false">Persist_a*G486+Shock_sd*Draws!H465</f>
        <v>-81.2562913035637</v>
      </c>
      <c r="I486" s="18" t="n">
        <f aca="false">Persist_a*H486+Shock_sd*Draws!I465</f>
        <v>-48.9491335073181</v>
      </c>
      <c r="J486" s="18" t="n">
        <f aca="false">Persist_a*I486+Shock_sd*Draws!J465</f>
        <v>-114.620264097654</v>
      </c>
      <c r="K486" s="18" t="n">
        <f aca="false">Persist_a*J486+Shock_sd*Draws!K465</f>
        <v>-20.6543724513296</v>
      </c>
      <c r="L486" s="18" t="n">
        <f aca="false">Persist_a*K486+Shock_sd*Draws!L465</f>
        <v>69.8022935710946</v>
      </c>
      <c r="M486" s="18" t="n">
        <f aca="false">Persist_a*L486+Shock_sd*Draws!M465</f>
        <v>96.4937619272429</v>
      </c>
      <c r="N486" s="18" t="n">
        <f aca="false">0-(Draws!N465+Draws!Z465)</f>
        <v>0</v>
      </c>
      <c r="O486" s="18" t="n">
        <f aca="false">N486-(Draws!O465+Draws!AA465)</f>
        <v>0</v>
      </c>
      <c r="P486" s="18" t="n">
        <f aca="false">O486-(Draws!P465+Draws!AB465)</f>
        <v>0</v>
      </c>
      <c r="Q486" s="18" t="n">
        <f aca="false">P486-(Draws!Q465+Draws!AC465)</f>
        <v>0</v>
      </c>
      <c r="R486" s="18" t="n">
        <f aca="false">Q486-(Draws!R465+Draws!AD465)</f>
        <v>0</v>
      </c>
      <c r="S486" s="18" t="n">
        <f aca="false">R486-(Draws!S465+Draws!AE465)</f>
        <v>0</v>
      </c>
      <c r="T486" s="18" t="n">
        <f aca="false">S486-(Draws!T465+Draws!AF465)</f>
        <v>0</v>
      </c>
      <c r="U486" s="18" t="n">
        <f aca="false">T486-(Draws!U465+Draws!AG465)</f>
        <v>0</v>
      </c>
      <c r="V486" s="18" t="n">
        <f aca="false">U486-(Draws!V465+Draws!AH465)</f>
        <v>0</v>
      </c>
      <c r="W486" s="18" t="n">
        <f aca="false">V486-(Draws!W465+Draws!AI465)</f>
        <v>0</v>
      </c>
      <c r="X486" s="18" t="n">
        <f aca="false">W486-(Draws!X465+Draws!AJ465)</f>
        <v>0</v>
      </c>
      <c r="Y486" s="18" t="n">
        <f aca="false">X486-(Draws!Y465+Draws!AK465)</f>
        <v>0</v>
      </c>
      <c r="Z486" s="18" t="n">
        <f aca="false">0-(MAX(Draws!N465-Line_cap,0)+MAX(Draws!Z465-Line_cap,0))</f>
        <v>0</v>
      </c>
      <c r="AA486" s="18" t="n">
        <f aca="false">Z486-(MAX(Draws!O465-Line_cap,0)+MAX(Draws!AA465-Line_cap,0))</f>
        <v>0</v>
      </c>
      <c r="AB486" s="18" t="n">
        <f aca="false">AA486-(MAX(Draws!P465-Line_cap,0)+MAX(Draws!AB465-Line_cap,0))</f>
        <v>0</v>
      </c>
      <c r="AC486" s="18" t="n">
        <f aca="false">AB486-(MAX(Draws!Q465-Line_cap,0)+MAX(Draws!AC465-Line_cap,0))</f>
        <v>0</v>
      </c>
      <c r="AD486" s="18" t="n">
        <f aca="false">AC486-(MAX(Draws!R465-Line_cap,0)+MAX(Draws!AD465-Line_cap,0))</f>
        <v>0</v>
      </c>
      <c r="AE486" s="18" t="n">
        <f aca="false">AD486-(MAX(Draws!S465-Line_cap,0)+MAX(Draws!AE465-Line_cap,0))</f>
        <v>0</v>
      </c>
      <c r="AF486" s="18" t="n">
        <f aca="false">AE486-(MAX(Draws!T465-Line_cap,0)+MAX(Draws!AF465-Line_cap,0))</f>
        <v>0</v>
      </c>
      <c r="AG486" s="18" t="n">
        <f aca="false">AF486-(MAX(Draws!U465-Line_cap,0)+MAX(Draws!AG465-Line_cap,0))</f>
        <v>0</v>
      </c>
      <c r="AH486" s="18" t="n">
        <f aca="false">AG486-(MAX(Draws!V465-Line_cap,0)+MAX(Draws!AH465-Line_cap,0))</f>
        <v>0</v>
      </c>
      <c r="AI486" s="18" t="n">
        <f aca="false">AH486-(MAX(Draws!W465-Line_cap,0)+MAX(Draws!AI465-Line_cap,0))</f>
        <v>0</v>
      </c>
      <c r="AJ486" s="18" t="n">
        <f aca="false">AI486-(MAX(Draws!X465-Line_cap,0)+MAX(Draws!AJ465-Line_cap,0))</f>
        <v>0</v>
      </c>
      <c r="AK486" s="18" t="n">
        <f aca="false">AJ486-(MAX(Draws!Y465-Line_cap,0)+MAX(Draws!AK465-Line_cap,0))</f>
        <v>0</v>
      </c>
      <c r="AL486" s="18" t="n">
        <f aca="false">SUMPRODUCT(MIN($B$22:$M$22+B486:M486+N486:Y486))</f>
        <v>356.020035057888</v>
      </c>
      <c r="AM486" s="18" t="n">
        <f aca="false">SUMPRODUCT(MIN($B$22:$M$22+B486:M486))</f>
        <v>356.020035057888</v>
      </c>
      <c r="AN486" s="18" t="n">
        <f aca="false">SUMPRODUCT(MIN($B$22:$M$22+N486:Y486))</f>
        <v>481.950382357786</v>
      </c>
      <c r="AO486" s="18" t="n">
        <f aca="false">SUMPRODUCT(MIN($B$22:$M$22+B486:M486+Z486:AK486))</f>
        <v>356.020035057888</v>
      </c>
      <c r="AP486" s="18" t="n">
        <f aca="false">SUMPRODUCT(MIN($B$23:$M$23+B486:M486+N486:Y486))</f>
        <v>403.785780558672</v>
      </c>
      <c r="AQ486" s="18" t="n">
        <f aca="false">SUMPRODUCT(MIN($B$23:$M$23+B486:M486+Z486:AK486))</f>
        <v>403.785780558672</v>
      </c>
      <c r="AR486" s="13" t="n">
        <f aca="false">IF(Y486&lt;0,1,0)</f>
        <v>0</v>
      </c>
    </row>
    <row r="487" customFormat="false" ht="15" hidden="false" customHeight="false" outlineLevel="0" collapsed="false">
      <c r="A487" s="13" t="n">
        <v>462</v>
      </c>
      <c r="B487" s="18" t="n">
        <f aca="false">Shock_sd*Draws!B466</f>
        <v>-5.61713288926981</v>
      </c>
      <c r="C487" s="18" t="n">
        <f aca="false">Persist_a*B487+Shock_sd*Draws!C466</f>
        <v>-86.503984896123</v>
      </c>
      <c r="D487" s="18" t="n">
        <f aca="false">Persist_a*C487+Shock_sd*Draws!D466</f>
        <v>-66.5014984287961</v>
      </c>
      <c r="E487" s="18" t="n">
        <f aca="false">Persist_a*D487+Shock_sd*Draws!E466</f>
        <v>-21.5464785176518</v>
      </c>
      <c r="F487" s="18" t="n">
        <f aca="false">Persist_a*E487+Shock_sd*Draws!F466</f>
        <v>-28.3722168697827</v>
      </c>
      <c r="G487" s="18" t="n">
        <f aca="false">Persist_a*F487+Shock_sd*Draws!G466</f>
        <v>-49.8183965315783</v>
      </c>
      <c r="H487" s="18" t="n">
        <f aca="false">Persist_a*G487+Shock_sd*Draws!H466</f>
        <v>-100.98850576007</v>
      </c>
      <c r="I487" s="18" t="n">
        <f aca="false">Persist_a*H487+Shock_sd*Draws!I466</f>
        <v>-133.096226328117</v>
      </c>
      <c r="J487" s="18" t="n">
        <f aca="false">Persist_a*I487+Shock_sd*Draws!J466</f>
        <v>-115.154744775847</v>
      </c>
      <c r="K487" s="18" t="n">
        <f aca="false">Persist_a*J487+Shock_sd*Draws!K466</f>
        <v>-106.910099727766</v>
      </c>
      <c r="L487" s="18" t="n">
        <f aca="false">Persist_a*K487+Shock_sd*Draws!L466</f>
        <v>-80.3052784327139</v>
      </c>
      <c r="M487" s="18" t="n">
        <f aca="false">Persist_a*L487+Shock_sd*Draws!M466</f>
        <v>-9.02364110347962</v>
      </c>
      <c r="N487" s="18" t="n">
        <f aca="false">0-(Draws!N466+Draws!Z466)</f>
        <v>-103.076760890052</v>
      </c>
      <c r="O487" s="18" t="n">
        <f aca="false">N487-(Draws!O466+Draws!AA466)</f>
        <v>-103.076760890052</v>
      </c>
      <c r="P487" s="18" t="n">
        <f aca="false">O487-(Draws!P466+Draws!AB466)</f>
        <v>-103.076760890052</v>
      </c>
      <c r="Q487" s="18" t="n">
        <f aca="false">P487-(Draws!Q466+Draws!AC466)</f>
        <v>-103.076760890052</v>
      </c>
      <c r="R487" s="18" t="n">
        <f aca="false">Q487-(Draws!R466+Draws!AD466)</f>
        <v>-103.076760890052</v>
      </c>
      <c r="S487" s="18" t="n">
        <f aca="false">R487-(Draws!S466+Draws!AE466)</f>
        <v>-103.076760890052</v>
      </c>
      <c r="T487" s="18" t="n">
        <f aca="false">S487-(Draws!T466+Draws!AF466)</f>
        <v>-103.076760890052</v>
      </c>
      <c r="U487" s="18" t="n">
        <f aca="false">T487-(Draws!U466+Draws!AG466)</f>
        <v>-103.076760890052</v>
      </c>
      <c r="V487" s="18" t="n">
        <f aca="false">U487-(Draws!V466+Draws!AH466)</f>
        <v>-103.076760890052</v>
      </c>
      <c r="W487" s="18" t="n">
        <f aca="false">V487-(Draws!W466+Draws!AI466)</f>
        <v>-103.076760890052</v>
      </c>
      <c r="X487" s="18" t="n">
        <f aca="false">W487-(Draws!X466+Draws!AJ466)</f>
        <v>-103.076760890052</v>
      </c>
      <c r="Y487" s="18" t="n">
        <f aca="false">X487-(Draws!Y466+Draws!AK466)</f>
        <v>-103.076760890052</v>
      </c>
      <c r="Z487" s="18" t="n">
        <f aca="false">0-(MAX(Draws!N466-Line_cap,0)+MAX(Draws!Z466-Line_cap,0))</f>
        <v>-3.0767608900517</v>
      </c>
      <c r="AA487" s="18" t="n">
        <f aca="false">Z487-(MAX(Draws!O466-Line_cap,0)+MAX(Draws!AA466-Line_cap,0))</f>
        <v>-3.0767608900517</v>
      </c>
      <c r="AB487" s="18" t="n">
        <f aca="false">AA487-(MAX(Draws!P466-Line_cap,0)+MAX(Draws!AB466-Line_cap,0))</f>
        <v>-3.0767608900517</v>
      </c>
      <c r="AC487" s="18" t="n">
        <f aca="false">AB487-(MAX(Draws!Q466-Line_cap,0)+MAX(Draws!AC466-Line_cap,0))</f>
        <v>-3.0767608900517</v>
      </c>
      <c r="AD487" s="18" t="n">
        <f aca="false">AC487-(MAX(Draws!R466-Line_cap,0)+MAX(Draws!AD466-Line_cap,0))</f>
        <v>-3.0767608900517</v>
      </c>
      <c r="AE487" s="18" t="n">
        <f aca="false">AD487-(MAX(Draws!S466-Line_cap,0)+MAX(Draws!AE466-Line_cap,0))</f>
        <v>-3.0767608900517</v>
      </c>
      <c r="AF487" s="18" t="n">
        <f aca="false">AE487-(MAX(Draws!T466-Line_cap,0)+MAX(Draws!AF466-Line_cap,0))</f>
        <v>-3.0767608900517</v>
      </c>
      <c r="AG487" s="18" t="n">
        <f aca="false">AF487-(MAX(Draws!U466-Line_cap,0)+MAX(Draws!AG466-Line_cap,0))</f>
        <v>-3.0767608900517</v>
      </c>
      <c r="AH487" s="18" t="n">
        <f aca="false">AG487-(MAX(Draws!V466-Line_cap,0)+MAX(Draws!AH466-Line_cap,0))</f>
        <v>-3.0767608900517</v>
      </c>
      <c r="AI487" s="18" t="n">
        <f aca="false">AH487-(MAX(Draws!W466-Line_cap,0)+MAX(Draws!AI466-Line_cap,0))</f>
        <v>-3.0767608900517</v>
      </c>
      <c r="AJ487" s="18" t="n">
        <f aca="false">AI487-(MAX(Draws!X466-Line_cap,0)+MAX(Draws!AJ466-Line_cap,0))</f>
        <v>-3.0767608900517</v>
      </c>
      <c r="AK487" s="18" t="n">
        <f aca="false">AJ487-(MAX(Draws!Y466-Line_cap,0)+MAX(Draws!AK466-Line_cap,0))</f>
        <v>-3.0767608900517</v>
      </c>
      <c r="AL487" s="18" t="n">
        <f aca="false">SUMPRODUCT(MIN($B$22:$M$22+B487:M487+N487:Y487))</f>
        <v>247.68106617975</v>
      </c>
      <c r="AM487" s="18" t="n">
        <f aca="false">SUMPRODUCT(MIN($B$22:$M$22+B487:M487))</f>
        <v>350.757827069802</v>
      </c>
      <c r="AN487" s="18" t="n">
        <f aca="false">SUMPRODUCT(MIN($B$22:$M$22+N487:Y487))</f>
        <v>378.873621467734</v>
      </c>
      <c r="AO487" s="18" t="n">
        <f aca="false">SUMPRODUCT(MIN($B$22:$M$22+B487:M487+Z487:AK487))</f>
        <v>347.68106617975</v>
      </c>
      <c r="AP487" s="18" t="n">
        <f aca="false">SUMPRODUCT(MIN($B$23:$M$23+B487:M487+N487:Y487))</f>
        <v>297.28106617975</v>
      </c>
      <c r="AQ487" s="18" t="n">
        <f aca="false">SUMPRODUCT(MIN($B$23:$M$23+B487:M487+Z487:AK487))</f>
        <v>397.28106617975</v>
      </c>
      <c r="AR487" s="13" t="n">
        <f aca="false">IF(Y487&lt;0,1,0)</f>
        <v>1</v>
      </c>
    </row>
    <row r="488" customFormat="false" ht="15" hidden="false" customHeight="false" outlineLevel="0" collapsed="false">
      <c r="A488" s="13" t="n">
        <v>463</v>
      </c>
      <c r="B488" s="18" t="n">
        <f aca="false">Shock_sd*Draws!B467</f>
        <v>-32.0531395721035</v>
      </c>
      <c r="C488" s="18" t="n">
        <f aca="false">Persist_a*B488+Shock_sd*Draws!C467</f>
        <v>23.5480632486737</v>
      </c>
      <c r="D488" s="18" t="n">
        <f aca="false">Persist_a*C488+Shock_sd*Draws!D467</f>
        <v>31.5462437735687</v>
      </c>
      <c r="E488" s="18" t="n">
        <f aca="false">Persist_a*D488+Shock_sd*Draws!E467</f>
        <v>44.6627242591764</v>
      </c>
      <c r="F488" s="18" t="n">
        <f aca="false">Persist_a*E488+Shock_sd*Draws!F467</f>
        <v>27.6900098870556</v>
      </c>
      <c r="G488" s="18" t="n">
        <f aca="false">Persist_a*F488+Shock_sd*Draws!G467</f>
        <v>-52.1506736247593</v>
      </c>
      <c r="H488" s="18" t="n">
        <f aca="false">Persist_a*G488+Shock_sd*Draws!H467</f>
        <v>24.214282876248</v>
      </c>
      <c r="I488" s="18" t="n">
        <f aca="false">Persist_a*H488+Shock_sd*Draws!I467</f>
        <v>-84.7976884763423</v>
      </c>
      <c r="J488" s="18" t="n">
        <f aca="false">Persist_a*I488+Shock_sd*Draws!J467</f>
        <v>-72.5269222382592</v>
      </c>
      <c r="K488" s="18" t="n">
        <f aca="false">Persist_a*J488+Shock_sd*Draws!K467</f>
        <v>4.02510921523412</v>
      </c>
      <c r="L488" s="18" t="n">
        <f aca="false">Persist_a*K488+Shock_sd*Draws!L467</f>
        <v>-26.4065203162635</v>
      </c>
      <c r="M488" s="18" t="n">
        <f aca="false">Persist_a*L488+Shock_sd*Draws!M467</f>
        <v>9.97003376180929</v>
      </c>
      <c r="N488" s="18" t="n">
        <f aca="false">0-(Draws!N467+Draws!Z467)</f>
        <v>0</v>
      </c>
      <c r="O488" s="18" t="n">
        <f aca="false">N488-(Draws!O467+Draws!AA467)</f>
        <v>0</v>
      </c>
      <c r="P488" s="18" t="n">
        <f aca="false">O488-(Draws!P467+Draws!AB467)</f>
        <v>0</v>
      </c>
      <c r="Q488" s="18" t="n">
        <f aca="false">P488-(Draws!Q467+Draws!AC467)</f>
        <v>0</v>
      </c>
      <c r="R488" s="18" t="n">
        <f aca="false">Q488-(Draws!R467+Draws!AD467)</f>
        <v>-118.475170423866</v>
      </c>
      <c r="S488" s="18" t="n">
        <f aca="false">R488-(Draws!S467+Draws!AE467)</f>
        <v>-118.475170423866</v>
      </c>
      <c r="T488" s="18" t="n">
        <f aca="false">S488-(Draws!T467+Draws!AF467)</f>
        <v>-118.475170423866</v>
      </c>
      <c r="U488" s="18" t="n">
        <f aca="false">T488-(Draws!U467+Draws!AG467)</f>
        <v>-118.475170423866</v>
      </c>
      <c r="V488" s="18" t="n">
        <f aca="false">U488-(Draws!V467+Draws!AH467)</f>
        <v>-118.475170423866</v>
      </c>
      <c r="W488" s="18" t="n">
        <f aca="false">V488-(Draws!W467+Draws!AI467)</f>
        <v>-118.475170423866</v>
      </c>
      <c r="X488" s="18" t="n">
        <f aca="false">W488-(Draws!X467+Draws!AJ467)</f>
        <v>-118.475170423866</v>
      </c>
      <c r="Y488" s="18" t="n">
        <f aca="false">X488-(Draws!Y467+Draws!AK467)</f>
        <v>-118.475170423866</v>
      </c>
      <c r="Z488" s="18" t="n">
        <f aca="false">0-(MAX(Draws!N467-Line_cap,0)+MAX(Draws!Z467-Line_cap,0))</f>
        <v>0</v>
      </c>
      <c r="AA488" s="18" t="n">
        <f aca="false">Z488-(MAX(Draws!O467-Line_cap,0)+MAX(Draws!AA467-Line_cap,0))</f>
        <v>0</v>
      </c>
      <c r="AB488" s="18" t="n">
        <f aca="false">AA488-(MAX(Draws!P467-Line_cap,0)+MAX(Draws!AB467-Line_cap,0))</f>
        <v>0</v>
      </c>
      <c r="AC488" s="18" t="n">
        <f aca="false">AB488-(MAX(Draws!Q467-Line_cap,0)+MAX(Draws!AC467-Line_cap,0))</f>
        <v>0</v>
      </c>
      <c r="AD488" s="18" t="n">
        <f aca="false">AC488-(MAX(Draws!R467-Line_cap,0)+MAX(Draws!AD467-Line_cap,0))</f>
        <v>-18.4751704238659</v>
      </c>
      <c r="AE488" s="18" t="n">
        <f aca="false">AD488-(MAX(Draws!S467-Line_cap,0)+MAX(Draws!AE467-Line_cap,0))</f>
        <v>-18.4751704238659</v>
      </c>
      <c r="AF488" s="18" t="n">
        <f aca="false">AE488-(MAX(Draws!T467-Line_cap,0)+MAX(Draws!AF467-Line_cap,0))</f>
        <v>-18.4751704238659</v>
      </c>
      <c r="AG488" s="18" t="n">
        <f aca="false">AF488-(MAX(Draws!U467-Line_cap,0)+MAX(Draws!AG467-Line_cap,0))</f>
        <v>-18.4751704238659</v>
      </c>
      <c r="AH488" s="18" t="n">
        <f aca="false">AG488-(MAX(Draws!V467-Line_cap,0)+MAX(Draws!AH467-Line_cap,0))</f>
        <v>-18.4751704238659</v>
      </c>
      <c r="AI488" s="18" t="n">
        <f aca="false">AH488-(MAX(Draws!W467-Line_cap,0)+MAX(Draws!AI467-Line_cap,0))</f>
        <v>-18.4751704238659</v>
      </c>
      <c r="AJ488" s="18" t="n">
        <f aca="false">AI488-(MAX(Draws!X467-Line_cap,0)+MAX(Draws!AJ467-Line_cap,0))</f>
        <v>-18.4751704238659</v>
      </c>
      <c r="AK488" s="18" t="n">
        <f aca="false">AJ488-(MAX(Draws!Y467-Line_cap,0)+MAX(Draws!AK467-Line_cap,0))</f>
        <v>-18.4751704238659</v>
      </c>
      <c r="AL488" s="18" t="n">
        <f aca="false">SUMPRODUCT(MIN($B$22:$M$22+B488:M488+N488:Y488))</f>
        <v>280.581194497711</v>
      </c>
      <c r="AM488" s="18" t="n">
        <f aca="false">SUMPRODUCT(MIN($B$22:$M$22+B488:M488))</f>
        <v>399.056364921577</v>
      </c>
      <c r="AN488" s="18" t="n">
        <f aca="false">SUMPRODUCT(MIN($B$22:$M$22+N488:Y488))</f>
        <v>363.47521193392</v>
      </c>
      <c r="AO488" s="18" t="n">
        <f aca="false">SUMPRODUCT(MIN($B$22:$M$22+B488:M488+Z488:AK488))</f>
        <v>380.581194497711</v>
      </c>
      <c r="AP488" s="18" t="n">
        <f aca="false">SUMPRODUCT(MIN($B$23:$M$23+B488:M488+N488:Y488))</f>
        <v>330.181194497711</v>
      </c>
      <c r="AQ488" s="18" t="n">
        <f aca="false">SUMPRODUCT(MIN($B$23:$M$23+B488:M488+Z488:AK488))</f>
        <v>430.181194497711</v>
      </c>
      <c r="AR488" s="13" t="n">
        <f aca="false">IF(Y488&lt;0,1,0)</f>
        <v>1</v>
      </c>
    </row>
    <row r="489" customFormat="false" ht="15" hidden="false" customHeight="false" outlineLevel="0" collapsed="false">
      <c r="A489" s="13" t="n">
        <v>464</v>
      </c>
      <c r="B489" s="18" t="n">
        <f aca="false">Shock_sd*Draws!B468</f>
        <v>19.2596099342071</v>
      </c>
      <c r="C489" s="18" t="n">
        <f aca="false">Persist_a*B489+Shock_sd*Draws!C468</f>
        <v>-73.0313944002406</v>
      </c>
      <c r="D489" s="18" t="n">
        <f aca="false">Persist_a*C489+Shock_sd*Draws!D468</f>
        <v>-129.950295712805</v>
      </c>
      <c r="E489" s="18" t="n">
        <f aca="false">Persist_a*D489+Shock_sd*Draws!E468</f>
        <v>-6.71184374416333</v>
      </c>
      <c r="F489" s="18" t="n">
        <f aca="false">Persist_a*E489+Shock_sd*Draws!F468</f>
        <v>9.67579068941951</v>
      </c>
      <c r="G489" s="18" t="n">
        <f aca="false">Persist_a*F489+Shock_sd*Draws!G468</f>
        <v>-39.4669961029004</v>
      </c>
      <c r="H489" s="18" t="n">
        <f aca="false">Persist_a*G489+Shock_sd*Draws!H468</f>
        <v>2.87140445267891</v>
      </c>
      <c r="I489" s="18" t="n">
        <f aca="false">Persist_a*H489+Shock_sd*Draws!I468</f>
        <v>109.233497754098</v>
      </c>
      <c r="J489" s="18" t="n">
        <f aca="false">Persist_a*I489+Shock_sd*Draws!J468</f>
        <v>80.6405276913622</v>
      </c>
      <c r="K489" s="18" t="n">
        <f aca="false">Persist_a*J489+Shock_sd*Draws!K468</f>
        <v>84.7744807203016</v>
      </c>
      <c r="L489" s="18" t="n">
        <f aca="false">Persist_a*K489+Shock_sd*Draws!L468</f>
        <v>19.1110221194736</v>
      </c>
      <c r="M489" s="18" t="n">
        <f aca="false">Persist_a*L489+Shock_sd*Draws!M468</f>
        <v>1.29665313359951</v>
      </c>
      <c r="N489" s="18" t="n">
        <f aca="false">0-(Draws!N468+Draws!Z468)</f>
        <v>0</v>
      </c>
      <c r="O489" s="18" t="n">
        <f aca="false">N489-(Draws!O468+Draws!AA468)</f>
        <v>0</v>
      </c>
      <c r="P489" s="18" t="n">
        <f aca="false">O489-(Draws!P468+Draws!AB468)</f>
        <v>0</v>
      </c>
      <c r="Q489" s="18" t="n">
        <f aca="false">P489-(Draws!Q468+Draws!AC468)</f>
        <v>0</v>
      </c>
      <c r="R489" s="18" t="n">
        <f aca="false">Q489-(Draws!R468+Draws!AD468)</f>
        <v>0</v>
      </c>
      <c r="S489" s="18" t="n">
        <f aca="false">R489-(Draws!S468+Draws!AE468)</f>
        <v>0</v>
      </c>
      <c r="T489" s="18" t="n">
        <f aca="false">S489-(Draws!T468+Draws!AF468)</f>
        <v>-55.7398945840369</v>
      </c>
      <c r="U489" s="18" t="n">
        <f aca="false">T489-(Draws!U468+Draws!AG468)</f>
        <v>-55.7398945840369</v>
      </c>
      <c r="V489" s="18" t="n">
        <f aca="false">U489-(Draws!V468+Draws!AH468)</f>
        <v>-55.7398945840369</v>
      </c>
      <c r="W489" s="18" t="n">
        <f aca="false">V489-(Draws!W468+Draws!AI468)</f>
        <v>-55.7398945840369</v>
      </c>
      <c r="X489" s="18" t="n">
        <f aca="false">W489-(Draws!X468+Draws!AJ468)</f>
        <v>-55.7398945840369</v>
      </c>
      <c r="Y489" s="18" t="n">
        <f aca="false">X489-(Draws!Y468+Draws!AK468)</f>
        <v>-55.7398945840369</v>
      </c>
      <c r="Z489" s="18" t="n">
        <f aca="false">0-(MAX(Draws!N468-Line_cap,0)+MAX(Draws!Z468-Line_cap,0))</f>
        <v>0</v>
      </c>
      <c r="AA489" s="18" t="n">
        <f aca="false">Z489-(MAX(Draws!O468-Line_cap,0)+MAX(Draws!AA468-Line_cap,0))</f>
        <v>0</v>
      </c>
      <c r="AB489" s="18" t="n">
        <f aca="false">AA489-(MAX(Draws!P468-Line_cap,0)+MAX(Draws!AB468-Line_cap,0))</f>
        <v>0</v>
      </c>
      <c r="AC489" s="18" t="n">
        <f aca="false">AB489-(MAX(Draws!Q468-Line_cap,0)+MAX(Draws!AC468-Line_cap,0))</f>
        <v>0</v>
      </c>
      <c r="AD489" s="18" t="n">
        <f aca="false">AC489-(MAX(Draws!R468-Line_cap,0)+MAX(Draws!AD468-Line_cap,0))</f>
        <v>0</v>
      </c>
      <c r="AE489" s="18" t="n">
        <f aca="false">AD489-(MAX(Draws!S468-Line_cap,0)+MAX(Draws!AE468-Line_cap,0))</f>
        <v>0</v>
      </c>
      <c r="AF489" s="18" t="n">
        <f aca="false">AE489-(MAX(Draws!T468-Line_cap,0)+MAX(Draws!AF468-Line_cap,0))</f>
        <v>0</v>
      </c>
      <c r="AG489" s="18" t="n">
        <f aca="false">AF489-(MAX(Draws!U468-Line_cap,0)+MAX(Draws!AG468-Line_cap,0))</f>
        <v>0</v>
      </c>
      <c r="AH489" s="18" t="n">
        <f aca="false">AG489-(MAX(Draws!V468-Line_cap,0)+MAX(Draws!AH468-Line_cap,0))</f>
        <v>0</v>
      </c>
      <c r="AI489" s="18" t="n">
        <f aca="false">AH489-(MAX(Draws!W468-Line_cap,0)+MAX(Draws!AI468-Line_cap,0))</f>
        <v>0</v>
      </c>
      <c r="AJ489" s="18" t="n">
        <f aca="false">AI489-(MAX(Draws!X468-Line_cap,0)+MAX(Draws!AJ468-Line_cap,0))</f>
        <v>0</v>
      </c>
      <c r="AK489" s="18" t="n">
        <f aca="false">AJ489-(MAX(Draws!Y468-Line_cap,0)+MAX(Draws!AK468-Line_cap,0))</f>
        <v>0</v>
      </c>
      <c r="AL489" s="18" t="n">
        <f aca="false">SUMPRODUCT(MIN($B$22:$M$22+B489:M489+N489:Y489))</f>
        <v>385.603890949336</v>
      </c>
      <c r="AM489" s="18" t="n">
        <f aca="false">SUMPRODUCT(MIN($B$22:$M$22+B489:M489))</f>
        <v>385.603890949336</v>
      </c>
      <c r="AN489" s="18" t="n">
        <f aca="false">SUMPRODUCT(MIN($B$22:$M$22+N489:Y489))</f>
        <v>426.210487773749</v>
      </c>
      <c r="AO489" s="18" t="n">
        <f aca="false">SUMPRODUCT(MIN($B$22:$M$22+B489:M489+Z489:AK489))</f>
        <v>385.603890949336</v>
      </c>
      <c r="AP489" s="18" t="n">
        <f aca="false">SUMPRODUCT(MIN($B$23:$M$23+B489:M489+N489:Y489))</f>
        <v>420.353265757575</v>
      </c>
      <c r="AQ489" s="18" t="n">
        <f aca="false">SUMPRODUCT(MIN($B$23:$M$23+B489:M489+Z489:AK489))</f>
        <v>420.353265757575</v>
      </c>
      <c r="AR489" s="13" t="n">
        <f aca="false">IF(Y489&lt;0,1,0)</f>
        <v>1</v>
      </c>
    </row>
    <row r="490" customFormat="false" ht="15" hidden="false" customHeight="false" outlineLevel="0" collapsed="false">
      <c r="A490" s="13" t="n">
        <v>465</v>
      </c>
      <c r="B490" s="18" t="n">
        <f aca="false">Shock_sd*Draws!B469</f>
        <v>56.0685173572305</v>
      </c>
      <c r="C490" s="18" t="n">
        <f aca="false">Persist_a*B490+Shock_sd*Draws!C469</f>
        <v>19.8807812848777</v>
      </c>
      <c r="D490" s="18" t="n">
        <f aca="false">Persist_a*C490+Shock_sd*Draws!D469</f>
        <v>-55.3275044688712</v>
      </c>
      <c r="E490" s="18" t="n">
        <f aca="false">Persist_a*D490+Shock_sd*Draws!E469</f>
        <v>23.474789711457</v>
      </c>
      <c r="F490" s="18" t="n">
        <f aca="false">Persist_a*E490+Shock_sd*Draws!F469</f>
        <v>-109.535222853422</v>
      </c>
      <c r="G490" s="18" t="n">
        <f aca="false">Persist_a*F490+Shock_sd*Draws!G469</f>
        <v>-190.436972695131</v>
      </c>
      <c r="H490" s="18" t="n">
        <f aca="false">Persist_a*G490+Shock_sd*Draws!H469</f>
        <v>-91.4838672401035</v>
      </c>
      <c r="I490" s="18" t="n">
        <f aca="false">Persist_a*H490+Shock_sd*Draws!I469</f>
        <v>-105.124047464086</v>
      </c>
      <c r="J490" s="18" t="n">
        <f aca="false">Persist_a*I490+Shock_sd*Draws!J469</f>
        <v>-61.7472178360936</v>
      </c>
      <c r="K490" s="18" t="n">
        <f aca="false">Persist_a*J490+Shock_sd*Draws!K469</f>
        <v>-82.3092836271112</v>
      </c>
      <c r="L490" s="18" t="n">
        <f aca="false">Persist_a*K490+Shock_sd*Draws!L469</f>
        <v>-77.9512261726424</v>
      </c>
      <c r="M490" s="18" t="n">
        <f aca="false">Persist_a*L490+Shock_sd*Draws!M469</f>
        <v>-25.9928273104764</v>
      </c>
      <c r="N490" s="18" t="n">
        <f aca="false">0-(Draws!N469+Draws!Z469)</f>
        <v>0</v>
      </c>
      <c r="O490" s="18" t="n">
        <f aca="false">N490-(Draws!O469+Draws!AA469)</f>
        <v>0</v>
      </c>
      <c r="P490" s="18" t="n">
        <f aca="false">O490-(Draws!P469+Draws!AB469)</f>
        <v>0</v>
      </c>
      <c r="Q490" s="18" t="n">
        <f aca="false">P490-(Draws!Q469+Draws!AC469)</f>
        <v>0</v>
      </c>
      <c r="R490" s="18" t="n">
        <f aca="false">Q490-(Draws!R469+Draws!AD469)</f>
        <v>-185.541106554314</v>
      </c>
      <c r="S490" s="18" t="n">
        <f aca="false">R490-(Draws!S469+Draws!AE469)</f>
        <v>-185.541106554314</v>
      </c>
      <c r="T490" s="18" t="n">
        <f aca="false">S490-(Draws!T469+Draws!AF469)</f>
        <v>-185.541106554314</v>
      </c>
      <c r="U490" s="18" t="n">
        <f aca="false">T490-(Draws!U469+Draws!AG469)</f>
        <v>-185.541106554314</v>
      </c>
      <c r="V490" s="18" t="n">
        <f aca="false">U490-(Draws!V469+Draws!AH469)</f>
        <v>-185.541106554314</v>
      </c>
      <c r="W490" s="18" t="n">
        <f aca="false">V490-(Draws!W469+Draws!AI469)</f>
        <v>-185.541106554314</v>
      </c>
      <c r="X490" s="18" t="n">
        <f aca="false">W490-(Draws!X469+Draws!AJ469)</f>
        <v>-185.541106554314</v>
      </c>
      <c r="Y490" s="18" t="n">
        <f aca="false">X490-(Draws!Y469+Draws!AK469)</f>
        <v>-185.541106554314</v>
      </c>
      <c r="Z490" s="18" t="n">
        <f aca="false">0-(MAX(Draws!N469-Line_cap,0)+MAX(Draws!Z469-Line_cap,0))</f>
        <v>0</v>
      </c>
      <c r="AA490" s="18" t="n">
        <f aca="false">Z490-(MAX(Draws!O469-Line_cap,0)+MAX(Draws!AA469-Line_cap,0))</f>
        <v>0</v>
      </c>
      <c r="AB490" s="18" t="n">
        <f aca="false">AA490-(MAX(Draws!P469-Line_cap,0)+MAX(Draws!AB469-Line_cap,0))</f>
        <v>0</v>
      </c>
      <c r="AC490" s="18" t="n">
        <f aca="false">AB490-(MAX(Draws!Q469-Line_cap,0)+MAX(Draws!AC469-Line_cap,0))</f>
        <v>0</v>
      </c>
      <c r="AD490" s="18" t="n">
        <f aca="false">AC490-(MAX(Draws!R469-Line_cap,0)+MAX(Draws!AD469-Line_cap,0))</f>
        <v>-85.5411065543142</v>
      </c>
      <c r="AE490" s="18" t="n">
        <f aca="false">AD490-(MAX(Draws!S469-Line_cap,0)+MAX(Draws!AE469-Line_cap,0))</f>
        <v>-85.5411065543142</v>
      </c>
      <c r="AF490" s="18" t="n">
        <f aca="false">AE490-(MAX(Draws!T469-Line_cap,0)+MAX(Draws!AF469-Line_cap,0))</f>
        <v>-85.5411065543142</v>
      </c>
      <c r="AG490" s="18" t="n">
        <f aca="false">AF490-(MAX(Draws!U469-Line_cap,0)+MAX(Draws!AG469-Line_cap,0))</f>
        <v>-85.5411065543142</v>
      </c>
      <c r="AH490" s="18" t="n">
        <f aca="false">AG490-(MAX(Draws!V469-Line_cap,0)+MAX(Draws!AH469-Line_cap,0))</f>
        <v>-85.5411065543142</v>
      </c>
      <c r="AI490" s="18" t="n">
        <f aca="false">AH490-(MAX(Draws!W469-Line_cap,0)+MAX(Draws!AI469-Line_cap,0))</f>
        <v>-85.5411065543142</v>
      </c>
      <c r="AJ490" s="18" t="n">
        <f aca="false">AI490-(MAX(Draws!X469-Line_cap,0)+MAX(Draws!AJ469-Line_cap,0))</f>
        <v>-85.5411065543142</v>
      </c>
      <c r="AK490" s="18" t="n">
        <f aca="false">AJ490-(MAX(Draws!Y469-Line_cap,0)+MAX(Draws!AK469-Line_cap,0))</f>
        <v>-85.5411065543142</v>
      </c>
      <c r="AL490" s="18" t="n">
        <f aca="false">SUMPRODUCT(MIN($B$22:$M$22+B490:M490+N490:Y490))</f>
        <v>107.23009238892</v>
      </c>
      <c r="AM490" s="18" t="n">
        <f aca="false">SUMPRODUCT(MIN($B$22:$M$22+B490:M490))</f>
        <v>292.771198943234</v>
      </c>
      <c r="AN490" s="18" t="n">
        <f aca="false">SUMPRODUCT(MIN($B$22:$M$22+N490:Y490))</f>
        <v>296.409275803471</v>
      </c>
      <c r="AO490" s="18" t="n">
        <f aca="false">SUMPRODUCT(MIN($B$22:$M$22+B490:M490+Z490:AK490))</f>
        <v>207.23009238892</v>
      </c>
      <c r="AP490" s="18" t="n">
        <f aca="false">SUMPRODUCT(MIN($B$23:$M$23+B490:M490+N490:Y490))</f>
        <v>154.995837889704</v>
      </c>
      <c r="AQ490" s="18" t="n">
        <f aca="false">SUMPRODUCT(MIN($B$23:$M$23+B490:M490+Z490:AK490))</f>
        <v>254.995837889704</v>
      </c>
      <c r="AR490" s="13" t="n">
        <f aca="false">IF(Y490&lt;0,1,0)</f>
        <v>1</v>
      </c>
    </row>
    <row r="491" customFormat="false" ht="15" hidden="false" customHeight="false" outlineLevel="0" collapsed="false">
      <c r="A491" s="13" t="n">
        <v>466</v>
      </c>
      <c r="B491" s="18" t="n">
        <f aca="false">Shock_sd*Draws!B470</f>
        <v>18.1838896084322</v>
      </c>
      <c r="C491" s="18" t="n">
        <f aca="false">Persist_a*B491+Shock_sd*Draws!C470</f>
        <v>19.028453216896</v>
      </c>
      <c r="D491" s="18" t="n">
        <f aca="false">Persist_a*C491+Shock_sd*Draws!D470</f>
        <v>69.8878677715739</v>
      </c>
      <c r="E491" s="18" t="n">
        <f aca="false">Persist_a*D491+Shock_sd*Draws!E470</f>
        <v>42.7763605362979</v>
      </c>
      <c r="F491" s="18" t="n">
        <f aca="false">Persist_a*E491+Shock_sd*Draws!F470</f>
        <v>-21.7255459588672</v>
      </c>
      <c r="G491" s="18" t="n">
        <f aca="false">Persist_a*F491+Shock_sd*Draws!G470</f>
        <v>-42.4700759018551</v>
      </c>
      <c r="H491" s="18" t="n">
        <f aca="false">Persist_a*G491+Shock_sd*Draws!H470</f>
        <v>-15.9968046585139</v>
      </c>
      <c r="I491" s="18" t="n">
        <f aca="false">Persist_a*H491+Shock_sd*Draws!I470</f>
        <v>46.0806466719537</v>
      </c>
      <c r="J491" s="18" t="n">
        <f aca="false">Persist_a*I491+Shock_sd*Draws!J470</f>
        <v>47.6345809378063</v>
      </c>
      <c r="K491" s="18" t="n">
        <f aca="false">Persist_a*J491+Shock_sd*Draws!K470</f>
        <v>98.9583157628484</v>
      </c>
      <c r="L491" s="18" t="n">
        <f aca="false">Persist_a*K491+Shock_sd*Draws!L470</f>
        <v>42.097427684358</v>
      </c>
      <c r="M491" s="18" t="n">
        <f aca="false">Persist_a*L491+Shock_sd*Draws!M470</f>
        <v>80.8846779789792</v>
      </c>
      <c r="N491" s="18" t="n">
        <f aca="false">0-(Draws!N470+Draws!Z470)</f>
        <v>0</v>
      </c>
      <c r="O491" s="18" t="n">
        <f aca="false">N491-(Draws!O470+Draws!AA470)</f>
        <v>0</v>
      </c>
      <c r="P491" s="18" t="n">
        <f aca="false">O491-(Draws!P470+Draws!AB470)</f>
        <v>0</v>
      </c>
      <c r="Q491" s="18" t="n">
        <f aca="false">P491-(Draws!Q470+Draws!AC470)</f>
        <v>0</v>
      </c>
      <c r="R491" s="18" t="n">
        <f aca="false">Q491-(Draws!R470+Draws!AD470)</f>
        <v>0</v>
      </c>
      <c r="S491" s="18" t="n">
        <f aca="false">R491-(Draws!S470+Draws!AE470)</f>
        <v>0</v>
      </c>
      <c r="T491" s="18" t="n">
        <f aca="false">S491-(Draws!T470+Draws!AF470)</f>
        <v>0</v>
      </c>
      <c r="U491" s="18" t="n">
        <f aca="false">T491-(Draws!U470+Draws!AG470)</f>
        <v>0</v>
      </c>
      <c r="V491" s="18" t="n">
        <f aca="false">U491-(Draws!V470+Draws!AH470)</f>
        <v>0</v>
      </c>
      <c r="W491" s="18" t="n">
        <f aca="false">V491-(Draws!W470+Draws!AI470)</f>
        <v>0</v>
      </c>
      <c r="X491" s="18" t="n">
        <f aca="false">W491-(Draws!X470+Draws!AJ470)</f>
        <v>0</v>
      </c>
      <c r="Y491" s="18" t="n">
        <f aca="false">X491-(Draws!Y470+Draws!AK470)</f>
        <v>0</v>
      </c>
      <c r="Z491" s="18" t="n">
        <f aca="false">0-(MAX(Draws!N470-Line_cap,0)+MAX(Draws!Z470-Line_cap,0))</f>
        <v>0</v>
      </c>
      <c r="AA491" s="18" t="n">
        <f aca="false">Z491-(MAX(Draws!O470-Line_cap,0)+MAX(Draws!AA470-Line_cap,0))</f>
        <v>0</v>
      </c>
      <c r="AB491" s="18" t="n">
        <f aca="false">AA491-(MAX(Draws!P470-Line_cap,0)+MAX(Draws!AB470-Line_cap,0))</f>
        <v>0</v>
      </c>
      <c r="AC491" s="18" t="n">
        <f aca="false">AB491-(MAX(Draws!Q470-Line_cap,0)+MAX(Draws!AC470-Line_cap,0))</f>
        <v>0</v>
      </c>
      <c r="AD491" s="18" t="n">
        <f aca="false">AC491-(MAX(Draws!R470-Line_cap,0)+MAX(Draws!AD470-Line_cap,0))</f>
        <v>0</v>
      </c>
      <c r="AE491" s="18" t="n">
        <f aca="false">AD491-(MAX(Draws!S470-Line_cap,0)+MAX(Draws!AE470-Line_cap,0))</f>
        <v>0</v>
      </c>
      <c r="AF491" s="18" t="n">
        <f aca="false">AE491-(MAX(Draws!T470-Line_cap,0)+MAX(Draws!AF470-Line_cap,0))</f>
        <v>0</v>
      </c>
      <c r="AG491" s="18" t="n">
        <f aca="false">AF491-(MAX(Draws!U470-Line_cap,0)+MAX(Draws!AG470-Line_cap,0))</f>
        <v>0</v>
      </c>
      <c r="AH491" s="18" t="n">
        <f aca="false">AG491-(MAX(Draws!V470-Line_cap,0)+MAX(Draws!AH470-Line_cap,0))</f>
        <v>0</v>
      </c>
      <c r="AI491" s="18" t="n">
        <f aca="false">AH491-(MAX(Draws!W470-Line_cap,0)+MAX(Draws!AI470-Line_cap,0))</f>
        <v>0</v>
      </c>
      <c r="AJ491" s="18" t="n">
        <f aca="false">AI491-(MAX(Draws!X470-Line_cap,0)+MAX(Draws!AJ470-Line_cap,0))</f>
        <v>0</v>
      </c>
      <c r="AK491" s="18" t="n">
        <f aca="false">AJ491-(MAX(Draws!Y470-Line_cap,0)+MAX(Draws!AK470-Line_cap,0))</f>
        <v>0</v>
      </c>
      <c r="AL491" s="18" t="n">
        <f aca="false">SUMPRODUCT(MIN($B$22:$M$22+B491:M491+N491:Y491))</f>
        <v>440.73809573651</v>
      </c>
      <c r="AM491" s="18" t="n">
        <f aca="false">SUMPRODUCT(MIN($B$22:$M$22+B491:M491))</f>
        <v>440.73809573651</v>
      </c>
      <c r="AN491" s="18" t="n">
        <f aca="false">SUMPRODUCT(MIN($B$22:$M$22+N491:Y491))</f>
        <v>481.950382357786</v>
      </c>
      <c r="AO491" s="18" t="n">
        <f aca="false">SUMPRODUCT(MIN($B$22:$M$22+B491:M491+Z491:AK491))</f>
        <v>440.73809573651</v>
      </c>
      <c r="AP491" s="18" t="n">
        <f aca="false">SUMPRODUCT(MIN($B$23:$M$23+B491:M491+N491:Y491))</f>
        <v>488.503841237294</v>
      </c>
      <c r="AQ491" s="18" t="n">
        <f aca="false">SUMPRODUCT(MIN($B$23:$M$23+B491:M491+Z491:AK491))</f>
        <v>488.503841237294</v>
      </c>
      <c r="AR491" s="13" t="n">
        <f aca="false">IF(Y491&lt;0,1,0)</f>
        <v>0</v>
      </c>
    </row>
    <row r="492" customFormat="false" ht="15" hidden="false" customHeight="false" outlineLevel="0" collapsed="false">
      <c r="A492" s="13" t="n">
        <v>467</v>
      </c>
      <c r="B492" s="18" t="n">
        <f aca="false">Shock_sd*Draws!B471</f>
        <v>-51.139372979552</v>
      </c>
      <c r="C492" s="18" t="n">
        <f aca="false">Persist_a*B492+Shock_sd*Draws!C471</f>
        <v>-31.4877727201094</v>
      </c>
      <c r="D492" s="18" t="n">
        <f aca="false">Persist_a*C492+Shock_sd*Draws!D471</f>
        <v>90.6395223226784</v>
      </c>
      <c r="E492" s="18" t="n">
        <f aca="false">Persist_a*D492+Shock_sd*Draws!E471</f>
        <v>50.3341457030095</v>
      </c>
      <c r="F492" s="18" t="n">
        <f aca="false">Persist_a*E492+Shock_sd*Draws!F471</f>
        <v>28.8676114950144</v>
      </c>
      <c r="G492" s="18" t="n">
        <f aca="false">Persist_a*F492+Shock_sd*Draws!G471</f>
        <v>-36.4480609855522</v>
      </c>
      <c r="H492" s="18" t="n">
        <f aca="false">Persist_a*G492+Shock_sd*Draws!H471</f>
        <v>-16.153324741768</v>
      </c>
      <c r="I492" s="18" t="n">
        <f aca="false">Persist_a*H492+Shock_sd*Draws!I471</f>
        <v>9.05057365668028</v>
      </c>
      <c r="J492" s="18" t="n">
        <f aca="false">Persist_a*I492+Shock_sd*Draws!J471</f>
        <v>-13.5267393460723</v>
      </c>
      <c r="K492" s="18" t="n">
        <f aca="false">Persist_a*J492+Shock_sd*Draws!K471</f>
        <v>-37.7458972681677</v>
      </c>
      <c r="L492" s="18" t="n">
        <f aca="false">Persist_a*K492+Shock_sd*Draws!L471</f>
        <v>-11.9802507575576</v>
      </c>
      <c r="M492" s="18" t="n">
        <f aca="false">Persist_a*L492+Shock_sd*Draws!M471</f>
        <v>-11.8303408786374</v>
      </c>
      <c r="N492" s="18" t="n">
        <f aca="false">0-(Draws!N471+Draws!Z471)</f>
        <v>0</v>
      </c>
      <c r="O492" s="18" t="n">
        <f aca="false">N492-(Draws!O471+Draws!AA471)</f>
        <v>0</v>
      </c>
      <c r="P492" s="18" t="n">
        <f aca="false">O492-(Draws!P471+Draws!AB471)</f>
        <v>0</v>
      </c>
      <c r="Q492" s="18" t="n">
        <f aca="false">P492-(Draws!Q471+Draws!AC471)</f>
        <v>0</v>
      </c>
      <c r="R492" s="18" t="n">
        <f aca="false">Q492-(Draws!R471+Draws!AD471)</f>
        <v>0</v>
      </c>
      <c r="S492" s="18" t="n">
        <f aca="false">R492-(Draws!S471+Draws!AE471)</f>
        <v>0</v>
      </c>
      <c r="T492" s="18" t="n">
        <f aca="false">S492-(Draws!T471+Draws!AF471)</f>
        <v>0</v>
      </c>
      <c r="U492" s="18" t="n">
        <f aca="false">T492-(Draws!U471+Draws!AG471)</f>
        <v>0</v>
      </c>
      <c r="V492" s="18" t="n">
        <f aca="false">U492-(Draws!V471+Draws!AH471)</f>
        <v>0</v>
      </c>
      <c r="W492" s="18" t="n">
        <f aca="false">V492-(Draws!W471+Draws!AI471)</f>
        <v>0</v>
      </c>
      <c r="X492" s="18" t="n">
        <f aca="false">W492-(Draws!X471+Draws!AJ471)</f>
        <v>0</v>
      </c>
      <c r="Y492" s="18" t="n">
        <f aca="false">X492-(Draws!Y471+Draws!AK471)</f>
        <v>0</v>
      </c>
      <c r="Z492" s="18" t="n">
        <f aca="false">0-(MAX(Draws!N471-Line_cap,0)+MAX(Draws!Z471-Line_cap,0))</f>
        <v>0</v>
      </c>
      <c r="AA492" s="18" t="n">
        <f aca="false">Z492-(MAX(Draws!O471-Line_cap,0)+MAX(Draws!AA471-Line_cap,0))</f>
        <v>0</v>
      </c>
      <c r="AB492" s="18" t="n">
        <f aca="false">AA492-(MAX(Draws!P471-Line_cap,0)+MAX(Draws!AB471-Line_cap,0))</f>
        <v>0</v>
      </c>
      <c r="AC492" s="18" t="n">
        <f aca="false">AB492-(MAX(Draws!Q471-Line_cap,0)+MAX(Draws!AC471-Line_cap,0))</f>
        <v>0</v>
      </c>
      <c r="AD492" s="18" t="n">
        <f aca="false">AC492-(MAX(Draws!R471-Line_cap,0)+MAX(Draws!AD471-Line_cap,0))</f>
        <v>0</v>
      </c>
      <c r="AE492" s="18" t="n">
        <f aca="false">AD492-(MAX(Draws!S471-Line_cap,0)+MAX(Draws!AE471-Line_cap,0))</f>
        <v>0</v>
      </c>
      <c r="AF492" s="18" t="n">
        <f aca="false">AE492-(MAX(Draws!T471-Line_cap,0)+MAX(Draws!AF471-Line_cap,0))</f>
        <v>0</v>
      </c>
      <c r="AG492" s="18" t="n">
        <f aca="false">AF492-(MAX(Draws!U471-Line_cap,0)+MAX(Draws!AG471-Line_cap,0))</f>
        <v>0</v>
      </c>
      <c r="AH492" s="18" t="n">
        <f aca="false">AG492-(MAX(Draws!V471-Line_cap,0)+MAX(Draws!AH471-Line_cap,0))</f>
        <v>0</v>
      </c>
      <c r="AI492" s="18" t="n">
        <f aca="false">AH492-(MAX(Draws!W471-Line_cap,0)+MAX(Draws!AI471-Line_cap,0))</f>
        <v>0</v>
      </c>
      <c r="AJ492" s="18" t="n">
        <f aca="false">AI492-(MAX(Draws!X471-Line_cap,0)+MAX(Draws!AJ471-Line_cap,0))</f>
        <v>0</v>
      </c>
      <c r="AK492" s="18" t="n">
        <f aca="false">AJ492-(MAX(Draws!Y471-Line_cap,0)+MAX(Draws!AK471-Line_cap,0))</f>
        <v>0</v>
      </c>
      <c r="AL492" s="18" t="n">
        <f aca="false">SUMPRODUCT(MIN($B$22:$M$22+B492:M492+N492:Y492))</f>
        <v>446.760110652813</v>
      </c>
      <c r="AM492" s="18" t="n">
        <f aca="false">SUMPRODUCT(MIN($B$22:$M$22+B492:M492))</f>
        <v>446.760110652813</v>
      </c>
      <c r="AN492" s="18" t="n">
        <f aca="false">SUMPRODUCT(MIN($B$22:$M$22+N492:Y492))</f>
        <v>481.950382357786</v>
      </c>
      <c r="AO492" s="18" t="n">
        <f aca="false">SUMPRODUCT(MIN($B$22:$M$22+B492:M492+Z492:AK492))</f>
        <v>446.760110652813</v>
      </c>
      <c r="AP492" s="18" t="n">
        <f aca="false">SUMPRODUCT(MIN($B$23:$M$23+B492:M492+N492:Y492))</f>
        <v>494.525856153597</v>
      </c>
      <c r="AQ492" s="18" t="n">
        <f aca="false">SUMPRODUCT(MIN($B$23:$M$23+B492:M492+Z492:AK492))</f>
        <v>494.525856153597</v>
      </c>
      <c r="AR492" s="13" t="n">
        <f aca="false">IF(Y492&lt;0,1,0)</f>
        <v>0</v>
      </c>
    </row>
    <row r="493" customFormat="false" ht="15" hidden="false" customHeight="false" outlineLevel="0" collapsed="false">
      <c r="A493" s="13" t="n">
        <v>468</v>
      </c>
      <c r="B493" s="18" t="n">
        <f aca="false">Shock_sd*Draws!B472</f>
        <v>-5.70607590502941</v>
      </c>
      <c r="C493" s="18" t="n">
        <f aca="false">Persist_a*B493+Shock_sd*Draws!C472</f>
        <v>3.50305404604785</v>
      </c>
      <c r="D493" s="18" t="n">
        <f aca="false">Persist_a*C493+Shock_sd*Draws!D472</f>
        <v>20.309525950074</v>
      </c>
      <c r="E493" s="18" t="n">
        <f aca="false">Persist_a*D493+Shock_sd*Draws!E472</f>
        <v>-43.661998813673</v>
      </c>
      <c r="F493" s="18" t="n">
        <f aca="false">Persist_a*E493+Shock_sd*Draws!F472</f>
        <v>-2.70958630379225</v>
      </c>
      <c r="G493" s="18" t="n">
        <f aca="false">Persist_a*F493+Shock_sd*Draws!G472</f>
        <v>-78.6842694906296</v>
      </c>
      <c r="H493" s="18" t="n">
        <f aca="false">Persist_a*G493+Shock_sd*Draws!H472</f>
        <v>-18.8685104830289</v>
      </c>
      <c r="I493" s="18" t="n">
        <f aca="false">Persist_a*H493+Shock_sd*Draws!I472</f>
        <v>-64.5155435516573</v>
      </c>
      <c r="J493" s="18" t="n">
        <f aca="false">Persist_a*I493+Shock_sd*Draws!J472</f>
        <v>-42.8614870839483</v>
      </c>
      <c r="K493" s="18" t="n">
        <f aca="false">Persist_a*J493+Shock_sd*Draws!K472</f>
        <v>-27.8041951970899</v>
      </c>
      <c r="L493" s="18" t="n">
        <f aca="false">Persist_a*K493+Shock_sd*Draws!L472</f>
        <v>-41.5651866631316</v>
      </c>
      <c r="M493" s="18" t="n">
        <f aca="false">Persist_a*L493+Shock_sd*Draws!M472</f>
        <v>-57.9405296629437</v>
      </c>
      <c r="N493" s="18" t="n">
        <f aca="false">0-(Draws!N472+Draws!Z472)</f>
        <v>0</v>
      </c>
      <c r="O493" s="18" t="n">
        <f aca="false">N493-(Draws!O472+Draws!AA472)</f>
        <v>0</v>
      </c>
      <c r="P493" s="18" t="n">
        <f aca="false">O493-(Draws!P472+Draws!AB472)</f>
        <v>0</v>
      </c>
      <c r="Q493" s="18" t="n">
        <f aca="false">P493-(Draws!Q472+Draws!AC472)</f>
        <v>0</v>
      </c>
      <c r="R493" s="18" t="n">
        <f aca="false">Q493-(Draws!R472+Draws!AD472)</f>
        <v>0</v>
      </c>
      <c r="S493" s="18" t="n">
        <f aca="false">R493-(Draws!S472+Draws!AE472)</f>
        <v>0</v>
      </c>
      <c r="T493" s="18" t="n">
        <f aca="false">S493-(Draws!T472+Draws!AF472)</f>
        <v>0</v>
      </c>
      <c r="U493" s="18" t="n">
        <f aca="false">T493-(Draws!U472+Draws!AG472)</f>
        <v>0</v>
      </c>
      <c r="V493" s="18" t="n">
        <f aca="false">U493-(Draws!V472+Draws!AH472)</f>
        <v>0</v>
      </c>
      <c r="W493" s="18" t="n">
        <f aca="false">V493-(Draws!W472+Draws!AI472)</f>
        <v>0</v>
      </c>
      <c r="X493" s="18" t="n">
        <f aca="false">W493-(Draws!X472+Draws!AJ472)</f>
        <v>0</v>
      </c>
      <c r="Y493" s="18" t="n">
        <f aca="false">X493-(Draws!Y472+Draws!AK472)</f>
        <v>0</v>
      </c>
      <c r="Z493" s="18" t="n">
        <f aca="false">0-(MAX(Draws!N472-Line_cap,0)+MAX(Draws!Z472-Line_cap,0))</f>
        <v>0</v>
      </c>
      <c r="AA493" s="18" t="n">
        <f aca="false">Z493-(MAX(Draws!O472-Line_cap,0)+MAX(Draws!AA472-Line_cap,0))</f>
        <v>0</v>
      </c>
      <c r="AB493" s="18" t="n">
        <f aca="false">AA493-(MAX(Draws!P472-Line_cap,0)+MAX(Draws!AB472-Line_cap,0))</f>
        <v>0</v>
      </c>
      <c r="AC493" s="18" t="n">
        <f aca="false">AB493-(MAX(Draws!Q472-Line_cap,0)+MAX(Draws!AC472-Line_cap,0))</f>
        <v>0</v>
      </c>
      <c r="AD493" s="18" t="n">
        <f aca="false">AC493-(MAX(Draws!R472-Line_cap,0)+MAX(Draws!AD472-Line_cap,0))</f>
        <v>0</v>
      </c>
      <c r="AE493" s="18" t="n">
        <f aca="false">AD493-(MAX(Draws!S472-Line_cap,0)+MAX(Draws!AE472-Line_cap,0))</f>
        <v>0</v>
      </c>
      <c r="AF493" s="18" t="n">
        <f aca="false">AE493-(MAX(Draws!T472-Line_cap,0)+MAX(Draws!AF472-Line_cap,0))</f>
        <v>0</v>
      </c>
      <c r="AG493" s="18" t="n">
        <f aca="false">AF493-(MAX(Draws!U472-Line_cap,0)+MAX(Draws!AG472-Line_cap,0))</f>
        <v>0</v>
      </c>
      <c r="AH493" s="18" t="n">
        <f aca="false">AG493-(MAX(Draws!V472-Line_cap,0)+MAX(Draws!AH472-Line_cap,0))</f>
        <v>0</v>
      </c>
      <c r="AI493" s="18" t="n">
        <f aca="false">AH493-(MAX(Draws!W472-Line_cap,0)+MAX(Draws!AI472-Line_cap,0))</f>
        <v>0</v>
      </c>
      <c r="AJ493" s="18" t="n">
        <f aca="false">AI493-(MAX(Draws!X472-Line_cap,0)+MAX(Draws!AJ472-Line_cap,0))</f>
        <v>0</v>
      </c>
      <c r="AK493" s="18" t="n">
        <f aca="false">AJ493-(MAX(Draws!Y472-Line_cap,0)+MAX(Draws!AK472-Line_cap,0))</f>
        <v>0</v>
      </c>
      <c r="AL493" s="18" t="n">
        <f aca="false">SUMPRODUCT(MIN($B$22:$M$22+B493:M493+N493:Y493))</f>
        <v>404.523902147735</v>
      </c>
      <c r="AM493" s="18" t="n">
        <f aca="false">SUMPRODUCT(MIN($B$22:$M$22+B493:M493))</f>
        <v>404.523902147735</v>
      </c>
      <c r="AN493" s="18" t="n">
        <f aca="false">SUMPRODUCT(MIN($B$22:$M$22+N493:Y493))</f>
        <v>481.950382357786</v>
      </c>
      <c r="AO493" s="18" t="n">
        <f aca="false">SUMPRODUCT(MIN($B$22:$M$22+B493:M493+Z493:AK493))</f>
        <v>404.523902147735</v>
      </c>
      <c r="AP493" s="18" t="n">
        <f aca="false">SUMPRODUCT(MIN($B$23:$M$23+B493:M493+N493:Y493))</f>
        <v>452.289647648519</v>
      </c>
      <c r="AQ493" s="18" t="n">
        <f aca="false">SUMPRODUCT(MIN($B$23:$M$23+B493:M493+Z493:AK493))</f>
        <v>452.289647648519</v>
      </c>
      <c r="AR493" s="13" t="n">
        <f aca="false">IF(Y493&lt;0,1,0)</f>
        <v>0</v>
      </c>
    </row>
    <row r="494" customFormat="false" ht="15" hidden="false" customHeight="false" outlineLevel="0" collapsed="false">
      <c r="A494" s="13" t="n">
        <v>469</v>
      </c>
      <c r="B494" s="18" t="n">
        <f aca="false">Shock_sd*Draws!B473</f>
        <v>-79.5393547457804</v>
      </c>
      <c r="C494" s="18" t="n">
        <f aca="false">Persist_a*B494+Shock_sd*Draws!C473</f>
        <v>-59.4553575011325</v>
      </c>
      <c r="D494" s="18" t="n">
        <f aca="false">Persist_a*C494+Shock_sd*Draws!D473</f>
        <v>-32.7378771558479</v>
      </c>
      <c r="E494" s="18" t="n">
        <f aca="false">Persist_a*D494+Shock_sd*Draws!E473</f>
        <v>64.7297921440887</v>
      </c>
      <c r="F494" s="18" t="n">
        <f aca="false">Persist_a*E494+Shock_sd*Draws!F473</f>
        <v>56.722176381898</v>
      </c>
      <c r="G494" s="18" t="n">
        <f aca="false">Persist_a*F494+Shock_sd*Draws!G473</f>
        <v>74.5500772315267</v>
      </c>
      <c r="H494" s="18" t="n">
        <f aca="false">Persist_a*G494+Shock_sd*Draws!H473</f>
        <v>31.3062697078489</v>
      </c>
      <c r="I494" s="18" t="n">
        <f aca="false">Persist_a*H494+Shock_sd*Draws!I473</f>
        <v>25.8533439350944</v>
      </c>
      <c r="J494" s="18" t="n">
        <f aca="false">Persist_a*I494+Shock_sd*Draws!J473</f>
        <v>43.8873297888975</v>
      </c>
      <c r="K494" s="18" t="n">
        <f aca="false">Persist_a*J494+Shock_sd*Draws!K473</f>
        <v>67.8165924386817</v>
      </c>
      <c r="L494" s="18" t="n">
        <f aca="false">Persist_a*K494+Shock_sd*Draws!L473</f>
        <v>96.0350586299589</v>
      </c>
      <c r="M494" s="18" t="n">
        <f aca="false">Persist_a*L494+Shock_sd*Draws!M473</f>
        <v>86.2799738277311</v>
      </c>
      <c r="N494" s="18" t="n">
        <f aca="false">0-(Draws!N473+Draws!Z473)</f>
        <v>0</v>
      </c>
      <c r="O494" s="18" t="n">
        <f aca="false">N494-(Draws!O473+Draws!AA473)</f>
        <v>0</v>
      </c>
      <c r="P494" s="18" t="n">
        <f aca="false">O494-(Draws!P473+Draws!AB473)</f>
        <v>-121.39132695715</v>
      </c>
      <c r="Q494" s="18" t="n">
        <f aca="false">P494-(Draws!Q473+Draws!AC473)</f>
        <v>-121.39132695715</v>
      </c>
      <c r="R494" s="18" t="n">
        <f aca="false">Q494-(Draws!R473+Draws!AD473)</f>
        <v>-121.39132695715</v>
      </c>
      <c r="S494" s="18" t="n">
        <f aca="false">R494-(Draws!S473+Draws!AE473)</f>
        <v>-121.39132695715</v>
      </c>
      <c r="T494" s="18" t="n">
        <f aca="false">S494-(Draws!T473+Draws!AF473)</f>
        <v>-121.39132695715</v>
      </c>
      <c r="U494" s="18" t="n">
        <f aca="false">T494-(Draws!U473+Draws!AG473)</f>
        <v>-216.407999299401</v>
      </c>
      <c r="V494" s="18" t="n">
        <f aca="false">U494-(Draws!V473+Draws!AH473)</f>
        <v>-216.407999299401</v>
      </c>
      <c r="W494" s="18" t="n">
        <f aca="false">V494-(Draws!W473+Draws!AI473)</f>
        <v>-216.407999299401</v>
      </c>
      <c r="X494" s="18" t="n">
        <f aca="false">W494-(Draws!X473+Draws!AJ473)</f>
        <v>-216.407999299401</v>
      </c>
      <c r="Y494" s="18" t="n">
        <f aca="false">X494-(Draws!Y473+Draws!AK473)</f>
        <v>-216.407999299401</v>
      </c>
      <c r="Z494" s="18" t="n">
        <f aca="false">0-(MAX(Draws!N473-Line_cap,0)+MAX(Draws!Z473-Line_cap,0))</f>
        <v>0</v>
      </c>
      <c r="AA494" s="18" t="n">
        <f aca="false">Z494-(MAX(Draws!O473-Line_cap,0)+MAX(Draws!AA473-Line_cap,0))</f>
        <v>0</v>
      </c>
      <c r="AB494" s="18" t="n">
        <f aca="false">AA494-(MAX(Draws!P473-Line_cap,0)+MAX(Draws!AB473-Line_cap,0))</f>
        <v>-21.3913269571498</v>
      </c>
      <c r="AC494" s="18" t="n">
        <f aca="false">AB494-(MAX(Draws!Q473-Line_cap,0)+MAX(Draws!AC473-Line_cap,0))</f>
        <v>-21.3913269571498</v>
      </c>
      <c r="AD494" s="18" t="n">
        <f aca="false">AC494-(MAX(Draws!R473-Line_cap,0)+MAX(Draws!AD473-Line_cap,0))</f>
        <v>-21.3913269571498</v>
      </c>
      <c r="AE494" s="18" t="n">
        <f aca="false">AD494-(MAX(Draws!S473-Line_cap,0)+MAX(Draws!AE473-Line_cap,0))</f>
        <v>-21.3913269571498</v>
      </c>
      <c r="AF494" s="18" t="n">
        <f aca="false">AE494-(MAX(Draws!T473-Line_cap,0)+MAX(Draws!AF473-Line_cap,0))</f>
        <v>-21.3913269571498</v>
      </c>
      <c r="AG494" s="18" t="n">
        <f aca="false">AF494-(MAX(Draws!U473-Line_cap,0)+MAX(Draws!AG473-Line_cap,0))</f>
        <v>-21.3913269571498</v>
      </c>
      <c r="AH494" s="18" t="n">
        <f aca="false">AG494-(MAX(Draws!V473-Line_cap,0)+MAX(Draws!AH473-Line_cap,0))</f>
        <v>-21.3913269571498</v>
      </c>
      <c r="AI494" s="18" t="n">
        <f aca="false">AH494-(MAX(Draws!W473-Line_cap,0)+MAX(Draws!AI473-Line_cap,0))</f>
        <v>-21.3913269571498</v>
      </c>
      <c r="AJ494" s="18" t="n">
        <f aca="false">AI494-(MAX(Draws!X473-Line_cap,0)+MAX(Draws!AJ473-Line_cap,0))</f>
        <v>-21.3913269571498</v>
      </c>
      <c r="AK494" s="18" t="n">
        <f aca="false">AJ494-(MAX(Draws!Y473-Line_cap,0)+MAX(Draws!AK473-Line_cap,0))</f>
        <v>-21.3913269571498</v>
      </c>
      <c r="AL494" s="18" t="n">
        <f aca="false">SUMPRODUCT(MIN($B$22:$M$22+B494:M494+N494:Y494))</f>
        <v>293.299398033613</v>
      </c>
      <c r="AM494" s="18" t="n">
        <f aca="false">SUMPRODUCT(MIN($B$22:$M$22+B494:M494))</f>
        <v>480.611239432648</v>
      </c>
      <c r="AN494" s="18" t="n">
        <f aca="false">SUMPRODUCT(MIN($B$22:$M$22+N494:Y494))</f>
        <v>267.446054098518</v>
      </c>
      <c r="AO494" s="18" t="n">
        <f aca="false">SUMPRODUCT(MIN($B$22:$M$22+B494:M494+Z494:AK494))</f>
        <v>461.424982549143</v>
      </c>
      <c r="AP494" s="18" t="n">
        <f aca="false">SUMPRODUCT(MIN($B$23:$M$23+B494:M494+N494:Y494))</f>
        <v>342.899398033613</v>
      </c>
      <c r="AQ494" s="18" t="n">
        <f aca="false">SUMPRODUCT(MIN($B$23:$M$23+B494:M494+Z494:AK494))</f>
        <v>496.174357357382</v>
      </c>
      <c r="AR494" s="13" t="n">
        <f aca="false">IF(Y494&lt;0,1,0)</f>
        <v>1</v>
      </c>
    </row>
    <row r="495" customFormat="false" ht="15" hidden="false" customHeight="false" outlineLevel="0" collapsed="false">
      <c r="A495" s="13" t="n">
        <v>470</v>
      </c>
      <c r="B495" s="18" t="n">
        <f aca="false">Shock_sd*Draws!B474</f>
        <v>77.3174639748269</v>
      </c>
      <c r="C495" s="18" t="n">
        <f aca="false">Persist_a*B495+Shock_sd*Draws!C474</f>
        <v>41.8780643876479</v>
      </c>
      <c r="D495" s="18" t="n">
        <f aca="false">Persist_a*C495+Shock_sd*Draws!D474</f>
        <v>125.243018568259</v>
      </c>
      <c r="E495" s="18" t="n">
        <f aca="false">Persist_a*D495+Shock_sd*Draws!E474</f>
        <v>91.1959736448034</v>
      </c>
      <c r="F495" s="18" t="n">
        <f aca="false">Persist_a*E495+Shock_sd*Draws!F474</f>
        <v>176.157188483925</v>
      </c>
      <c r="G495" s="18" t="n">
        <f aca="false">Persist_a*F495+Shock_sd*Draws!G474</f>
        <v>160.438019738733</v>
      </c>
      <c r="H495" s="18" t="n">
        <f aca="false">Persist_a*G495+Shock_sd*Draws!H474</f>
        <v>45.5974000438156</v>
      </c>
      <c r="I495" s="18" t="n">
        <f aca="false">Persist_a*H495+Shock_sd*Draws!I474</f>
        <v>-56.9321868392614</v>
      </c>
      <c r="J495" s="18" t="n">
        <f aca="false">Persist_a*I495+Shock_sd*Draws!J474</f>
        <v>-19.0783998360867</v>
      </c>
      <c r="K495" s="18" t="n">
        <f aca="false">Persist_a*J495+Shock_sd*Draws!K474</f>
        <v>-3.19774443887768</v>
      </c>
      <c r="L495" s="18" t="n">
        <f aca="false">Persist_a*K495+Shock_sd*Draws!L474</f>
        <v>-43.0576517491516</v>
      </c>
      <c r="M495" s="18" t="n">
        <f aca="false">Persist_a*L495+Shock_sd*Draws!M474</f>
        <v>-54.933199000827</v>
      </c>
      <c r="N495" s="18" t="n">
        <f aca="false">0-(Draws!N474+Draws!Z474)</f>
        <v>0</v>
      </c>
      <c r="O495" s="18" t="n">
        <f aca="false">N495-(Draws!O474+Draws!AA474)</f>
        <v>0</v>
      </c>
      <c r="P495" s="18" t="n">
        <f aca="false">O495-(Draws!P474+Draws!AB474)</f>
        <v>0</v>
      </c>
      <c r="Q495" s="18" t="n">
        <f aca="false">P495-(Draws!Q474+Draws!AC474)</f>
        <v>0</v>
      </c>
      <c r="R495" s="18" t="n">
        <f aca="false">Q495-(Draws!R474+Draws!AD474)</f>
        <v>0</v>
      </c>
      <c r="S495" s="18" t="n">
        <f aca="false">R495-(Draws!S474+Draws!AE474)</f>
        <v>-53.9479448675507</v>
      </c>
      <c r="T495" s="18" t="n">
        <f aca="false">S495-(Draws!T474+Draws!AF474)</f>
        <v>-53.9479448675507</v>
      </c>
      <c r="U495" s="18" t="n">
        <f aca="false">T495-(Draws!U474+Draws!AG474)</f>
        <v>-53.9479448675507</v>
      </c>
      <c r="V495" s="18" t="n">
        <f aca="false">U495-(Draws!V474+Draws!AH474)</f>
        <v>-53.9479448675507</v>
      </c>
      <c r="W495" s="18" t="n">
        <f aca="false">V495-(Draws!W474+Draws!AI474)</f>
        <v>-53.9479448675507</v>
      </c>
      <c r="X495" s="18" t="n">
        <f aca="false">W495-(Draws!X474+Draws!AJ474)</f>
        <v>-53.9479448675507</v>
      </c>
      <c r="Y495" s="18" t="n">
        <f aca="false">X495-(Draws!Y474+Draws!AK474)</f>
        <v>-53.9479448675507</v>
      </c>
      <c r="Z495" s="18" t="n">
        <f aca="false">0-(MAX(Draws!N474-Line_cap,0)+MAX(Draws!Z474-Line_cap,0))</f>
        <v>0</v>
      </c>
      <c r="AA495" s="18" t="n">
        <f aca="false">Z495-(MAX(Draws!O474-Line_cap,0)+MAX(Draws!AA474-Line_cap,0))</f>
        <v>0</v>
      </c>
      <c r="AB495" s="18" t="n">
        <f aca="false">AA495-(MAX(Draws!P474-Line_cap,0)+MAX(Draws!AB474-Line_cap,0))</f>
        <v>0</v>
      </c>
      <c r="AC495" s="18" t="n">
        <f aca="false">AB495-(MAX(Draws!Q474-Line_cap,0)+MAX(Draws!AC474-Line_cap,0))</f>
        <v>0</v>
      </c>
      <c r="AD495" s="18" t="n">
        <f aca="false">AC495-(MAX(Draws!R474-Line_cap,0)+MAX(Draws!AD474-Line_cap,0))</f>
        <v>0</v>
      </c>
      <c r="AE495" s="18" t="n">
        <f aca="false">AD495-(MAX(Draws!S474-Line_cap,0)+MAX(Draws!AE474-Line_cap,0))</f>
        <v>0</v>
      </c>
      <c r="AF495" s="18" t="n">
        <f aca="false">AE495-(MAX(Draws!T474-Line_cap,0)+MAX(Draws!AF474-Line_cap,0))</f>
        <v>0</v>
      </c>
      <c r="AG495" s="18" t="n">
        <f aca="false">AF495-(MAX(Draws!U474-Line_cap,0)+MAX(Draws!AG474-Line_cap,0))</f>
        <v>0</v>
      </c>
      <c r="AH495" s="18" t="n">
        <f aca="false">AG495-(MAX(Draws!V474-Line_cap,0)+MAX(Draws!AH474-Line_cap,0))</f>
        <v>0</v>
      </c>
      <c r="AI495" s="18" t="n">
        <f aca="false">AH495-(MAX(Draws!W474-Line_cap,0)+MAX(Draws!AI474-Line_cap,0))</f>
        <v>0</v>
      </c>
      <c r="AJ495" s="18" t="n">
        <f aca="false">AI495-(MAX(Draws!X474-Line_cap,0)+MAX(Draws!AJ474-Line_cap,0))</f>
        <v>0</v>
      </c>
      <c r="AK495" s="18" t="n">
        <f aca="false">AJ495-(MAX(Draws!Y474-Line_cap,0)+MAX(Draws!AK474-Line_cap,0))</f>
        <v>0</v>
      </c>
      <c r="AL495" s="18" t="n">
        <f aca="false">SUMPRODUCT(MIN($B$22:$M$22+B495:M495+N495:Y495))</f>
        <v>372.973921691107</v>
      </c>
      <c r="AM495" s="18" t="n">
        <f aca="false">SUMPRODUCT(MIN($B$22:$M$22+B495:M495))</f>
        <v>426.921866558658</v>
      </c>
      <c r="AN495" s="18" t="n">
        <f aca="false">SUMPRODUCT(MIN($B$22:$M$22+N495:Y495))</f>
        <v>428.002437490235</v>
      </c>
      <c r="AO495" s="18" t="n">
        <f aca="false">SUMPRODUCT(MIN($B$22:$M$22+B495:M495+Z495:AK495))</f>
        <v>426.921866558658</v>
      </c>
      <c r="AP495" s="18" t="n">
        <f aca="false">SUMPRODUCT(MIN($B$23:$M$23+B495:M495+N495:Y495))</f>
        <v>422.573921691107</v>
      </c>
      <c r="AQ495" s="18" t="n">
        <f aca="false">SUMPRODUCT(MIN($B$23:$M$23+B495:M495+Z495:AK495))</f>
        <v>476.521866558658</v>
      </c>
      <c r="AR495" s="13" t="n">
        <f aca="false">IF(Y495&lt;0,1,0)</f>
        <v>1</v>
      </c>
    </row>
    <row r="496" customFormat="false" ht="15" hidden="false" customHeight="false" outlineLevel="0" collapsed="false">
      <c r="A496" s="13" t="n">
        <v>471</v>
      </c>
      <c r="B496" s="18" t="n">
        <f aca="false">Shock_sd*Draws!B475</f>
        <v>39.6757970974869</v>
      </c>
      <c r="C496" s="18" t="n">
        <f aca="false">Persist_a*B496+Shock_sd*Draws!C475</f>
        <v>45.4143492813355</v>
      </c>
      <c r="D496" s="18" t="n">
        <f aca="false">Persist_a*C496+Shock_sd*Draws!D475</f>
        <v>4.61705497447352</v>
      </c>
      <c r="E496" s="18" t="n">
        <f aca="false">Persist_a*D496+Shock_sd*Draws!E475</f>
        <v>-21.4277650089221</v>
      </c>
      <c r="F496" s="18" t="n">
        <f aca="false">Persist_a*E496+Shock_sd*Draws!F475</f>
        <v>-63.3075247821583</v>
      </c>
      <c r="G496" s="18" t="n">
        <f aca="false">Persist_a*F496+Shock_sd*Draws!G475</f>
        <v>-105.714824554322</v>
      </c>
      <c r="H496" s="18" t="n">
        <f aca="false">Persist_a*G496+Shock_sd*Draws!H475</f>
        <v>0.358384163609159</v>
      </c>
      <c r="I496" s="18" t="n">
        <f aca="false">Persist_a*H496+Shock_sd*Draws!I475</f>
        <v>40.4079575495427</v>
      </c>
      <c r="J496" s="18" t="n">
        <f aca="false">Persist_a*I496+Shock_sd*Draws!J475</f>
        <v>-14.4322127707949</v>
      </c>
      <c r="K496" s="18" t="n">
        <f aca="false">Persist_a*J496+Shock_sd*Draws!K475</f>
        <v>93.7551322180749</v>
      </c>
      <c r="L496" s="18" t="n">
        <f aca="false">Persist_a*K496+Shock_sd*Draws!L475</f>
        <v>15.8112012732523</v>
      </c>
      <c r="M496" s="18" t="n">
        <f aca="false">Persist_a*L496+Shock_sd*Draws!M475</f>
        <v>63.7918505706061</v>
      </c>
      <c r="N496" s="18" t="n">
        <f aca="false">0-(Draws!N475+Draws!Z475)</f>
        <v>0</v>
      </c>
      <c r="O496" s="18" t="n">
        <f aca="false">N496-(Draws!O475+Draws!AA475)</f>
        <v>0</v>
      </c>
      <c r="P496" s="18" t="n">
        <f aca="false">O496-(Draws!P475+Draws!AB475)</f>
        <v>0</v>
      </c>
      <c r="Q496" s="18" t="n">
        <f aca="false">P496-(Draws!Q475+Draws!AC475)</f>
        <v>0</v>
      </c>
      <c r="R496" s="18" t="n">
        <f aca="false">Q496-(Draws!R475+Draws!AD475)</f>
        <v>0</v>
      </c>
      <c r="S496" s="18" t="n">
        <f aca="false">R496-(Draws!S475+Draws!AE475)</f>
        <v>0</v>
      </c>
      <c r="T496" s="18" t="n">
        <f aca="false">S496-(Draws!T475+Draws!AF475)</f>
        <v>0</v>
      </c>
      <c r="U496" s="18" t="n">
        <f aca="false">T496-(Draws!U475+Draws!AG475)</f>
        <v>0</v>
      </c>
      <c r="V496" s="18" t="n">
        <f aca="false">U496-(Draws!V475+Draws!AH475)</f>
        <v>0</v>
      </c>
      <c r="W496" s="18" t="n">
        <f aca="false">V496-(Draws!W475+Draws!AI475)</f>
        <v>0</v>
      </c>
      <c r="X496" s="18" t="n">
        <f aca="false">W496-(Draws!X475+Draws!AJ475)</f>
        <v>0</v>
      </c>
      <c r="Y496" s="18" t="n">
        <f aca="false">X496-(Draws!Y475+Draws!AK475)</f>
        <v>0</v>
      </c>
      <c r="Z496" s="18" t="n">
        <f aca="false">0-(MAX(Draws!N475-Line_cap,0)+MAX(Draws!Z475-Line_cap,0))</f>
        <v>0</v>
      </c>
      <c r="AA496" s="18" t="n">
        <f aca="false">Z496-(MAX(Draws!O475-Line_cap,0)+MAX(Draws!AA475-Line_cap,0))</f>
        <v>0</v>
      </c>
      <c r="AB496" s="18" t="n">
        <f aca="false">AA496-(MAX(Draws!P475-Line_cap,0)+MAX(Draws!AB475-Line_cap,0))</f>
        <v>0</v>
      </c>
      <c r="AC496" s="18" t="n">
        <f aca="false">AB496-(MAX(Draws!Q475-Line_cap,0)+MAX(Draws!AC475-Line_cap,0))</f>
        <v>0</v>
      </c>
      <c r="AD496" s="18" t="n">
        <f aca="false">AC496-(MAX(Draws!R475-Line_cap,0)+MAX(Draws!AD475-Line_cap,0))</f>
        <v>0</v>
      </c>
      <c r="AE496" s="18" t="n">
        <f aca="false">AD496-(MAX(Draws!S475-Line_cap,0)+MAX(Draws!AE475-Line_cap,0))</f>
        <v>0</v>
      </c>
      <c r="AF496" s="18" t="n">
        <f aca="false">AE496-(MAX(Draws!T475-Line_cap,0)+MAX(Draws!AF475-Line_cap,0))</f>
        <v>0</v>
      </c>
      <c r="AG496" s="18" t="n">
        <f aca="false">AF496-(MAX(Draws!U475-Line_cap,0)+MAX(Draws!AG475-Line_cap,0))</f>
        <v>0</v>
      </c>
      <c r="AH496" s="18" t="n">
        <f aca="false">AG496-(MAX(Draws!V475-Line_cap,0)+MAX(Draws!AH475-Line_cap,0))</f>
        <v>0</v>
      </c>
      <c r="AI496" s="18" t="n">
        <f aca="false">AH496-(MAX(Draws!W475-Line_cap,0)+MAX(Draws!AI475-Line_cap,0))</f>
        <v>0</v>
      </c>
      <c r="AJ496" s="18" t="n">
        <f aca="false">AI496-(MAX(Draws!X475-Line_cap,0)+MAX(Draws!AJ475-Line_cap,0))</f>
        <v>0</v>
      </c>
      <c r="AK496" s="18" t="n">
        <f aca="false">AJ496-(MAX(Draws!Y475-Line_cap,0)+MAX(Draws!AK475-Line_cap,0))</f>
        <v>0</v>
      </c>
      <c r="AL496" s="18" t="n">
        <f aca="false">SUMPRODUCT(MIN($B$22:$M$22+B496:M496+N496:Y496))</f>
        <v>377.493347084043</v>
      </c>
      <c r="AM496" s="18" t="n">
        <f aca="false">SUMPRODUCT(MIN($B$22:$M$22+B496:M496))</f>
        <v>377.493347084043</v>
      </c>
      <c r="AN496" s="18" t="n">
        <f aca="false">SUMPRODUCT(MIN($B$22:$M$22+N496:Y496))</f>
        <v>481.950382357786</v>
      </c>
      <c r="AO496" s="18" t="n">
        <f aca="false">SUMPRODUCT(MIN($B$22:$M$22+B496:M496+Z496:AK496))</f>
        <v>377.493347084043</v>
      </c>
      <c r="AP496" s="18" t="n">
        <f aca="false">SUMPRODUCT(MIN($B$23:$M$23+B496:M496+N496:Y496))</f>
        <v>425.259092584828</v>
      </c>
      <c r="AQ496" s="18" t="n">
        <f aca="false">SUMPRODUCT(MIN($B$23:$M$23+B496:M496+Z496:AK496))</f>
        <v>425.259092584828</v>
      </c>
      <c r="AR496" s="13" t="n">
        <f aca="false">IF(Y496&lt;0,1,0)</f>
        <v>0</v>
      </c>
    </row>
    <row r="497" customFormat="false" ht="15" hidden="false" customHeight="false" outlineLevel="0" collapsed="false">
      <c r="A497" s="13" t="n">
        <v>472</v>
      </c>
      <c r="B497" s="18" t="n">
        <f aca="false">Shock_sd*Draws!B476</f>
        <v>15.8526957376557</v>
      </c>
      <c r="C497" s="18" t="n">
        <f aca="false">Persist_a*B497+Shock_sd*Draws!C476</f>
        <v>-10.7440013701833</v>
      </c>
      <c r="D497" s="18" t="n">
        <f aca="false">Persist_a*C497+Shock_sd*Draws!D476</f>
        <v>21.4473003716557</v>
      </c>
      <c r="E497" s="18" t="n">
        <f aca="false">Persist_a*D497+Shock_sd*Draws!E476</f>
        <v>2.9035116785105</v>
      </c>
      <c r="F497" s="18" t="n">
        <f aca="false">Persist_a*E497+Shock_sd*Draws!F476</f>
        <v>9.73731929623333</v>
      </c>
      <c r="G497" s="18" t="n">
        <f aca="false">Persist_a*F497+Shock_sd*Draws!G476</f>
        <v>56.8446573815509</v>
      </c>
      <c r="H497" s="18" t="n">
        <f aca="false">Persist_a*G497+Shock_sd*Draws!H476</f>
        <v>8.25760014836335</v>
      </c>
      <c r="I497" s="18" t="n">
        <f aca="false">Persist_a*H497+Shock_sd*Draws!I476</f>
        <v>68.9077404965755</v>
      </c>
      <c r="J497" s="18" t="n">
        <f aca="false">Persist_a*I497+Shock_sd*Draws!J476</f>
        <v>84.664968680908</v>
      </c>
      <c r="K497" s="18" t="n">
        <f aca="false">Persist_a*J497+Shock_sd*Draws!K476</f>
        <v>45.4484998875487</v>
      </c>
      <c r="L497" s="18" t="n">
        <f aca="false">Persist_a*K497+Shock_sd*Draws!L476</f>
        <v>-42.5937233084343</v>
      </c>
      <c r="M497" s="18" t="n">
        <f aca="false">Persist_a*L497+Shock_sd*Draws!M476</f>
        <v>-41.0337708534132</v>
      </c>
      <c r="N497" s="18" t="n">
        <f aca="false">0-(Draws!N476+Draws!Z476)</f>
        <v>0</v>
      </c>
      <c r="O497" s="18" t="n">
        <f aca="false">N497-(Draws!O476+Draws!AA476)</f>
        <v>0</v>
      </c>
      <c r="P497" s="18" t="n">
        <f aca="false">O497-(Draws!P476+Draws!AB476)</f>
        <v>0</v>
      </c>
      <c r="Q497" s="18" t="n">
        <f aca="false">P497-(Draws!Q476+Draws!AC476)</f>
        <v>0</v>
      </c>
      <c r="R497" s="18" t="n">
        <f aca="false">Q497-(Draws!R476+Draws!AD476)</f>
        <v>0</v>
      </c>
      <c r="S497" s="18" t="n">
        <f aca="false">R497-(Draws!S476+Draws!AE476)</f>
        <v>0</v>
      </c>
      <c r="T497" s="18" t="n">
        <f aca="false">S497-(Draws!T476+Draws!AF476)</f>
        <v>0</v>
      </c>
      <c r="U497" s="18" t="n">
        <f aca="false">T497-(Draws!U476+Draws!AG476)</f>
        <v>0</v>
      </c>
      <c r="V497" s="18" t="n">
        <f aca="false">U497-(Draws!V476+Draws!AH476)</f>
        <v>0</v>
      </c>
      <c r="W497" s="18" t="n">
        <f aca="false">V497-(Draws!W476+Draws!AI476)</f>
        <v>0</v>
      </c>
      <c r="X497" s="18" t="n">
        <f aca="false">W497-(Draws!X476+Draws!AJ476)</f>
        <v>0</v>
      </c>
      <c r="Y497" s="18" t="n">
        <f aca="false">X497-(Draws!Y476+Draws!AK476)</f>
        <v>0</v>
      </c>
      <c r="Z497" s="18" t="n">
        <f aca="false">0-(MAX(Draws!N476-Line_cap,0)+MAX(Draws!Z476-Line_cap,0))</f>
        <v>0</v>
      </c>
      <c r="AA497" s="18" t="n">
        <f aca="false">Z497-(MAX(Draws!O476-Line_cap,0)+MAX(Draws!AA476-Line_cap,0))</f>
        <v>0</v>
      </c>
      <c r="AB497" s="18" t="n">
        <f aca="false">AA497-(MAX(Draws!P476-Line_cap,0)+MAX(Draws!AB476-Line_cap,0))</f>
        <v>0</v>
      </c>
      <c r="AC497" s="18" t="n">
        <f aca="false">AB497-(MAX(Draws!Q476-Line_cap,0)+MAX(Draws!AC476-Line_cap,0))</f>
        <v>0</v>
      </c>
      <c r="AD497" s="18" t="n">
        <f aca="false">AC497-(MAX(Draws!R476-Line_cap,0)+MAX(Draws!AD476-Line_cap,0))</f>
        <v>0</v>
      </c>
      <c r="AE497" s="18" t="n">
        <f aca="false">AD497-(MAX(Draws!S476-Line_cap,0)+MAX(Draws!AE476-Line_cap,0))</f>
        <v>0</v>
      </c>
      <c r="AF497" s="18" t="n">
        <f aca="false">AE497-(MAX(Draws!T476-Line_cap,0)+MAX(Draws!AF476-Line_cap,0))</f>
        <v>0</v>
      </c>
      <c r="AG497" s="18" t="n">
        <f aca="false">AF497-(MAX(Draws!U476-Line_cap,0)+MAX(Draws!AG476-Line_cap,0))</f>
        <v>0</v>
      </c>
      <c r="AH497" s="18" t="n">
        <f aca="false">AG497-(MAX(Draws!V476-Line_cap,0)+MAX(Draws!AH476-Line_cap,0))</f>
        <v>0</v>
      </c>
      <c r="AI497" s="18" t="n">
        <f aca="false">AH497-(MAX(Draws!W476-Line_cap,0)+MAX(Draws!AI476-Line_cap,0))</f>
        <v>0</v>
      </c>
      <c r="AJ497" s="18" t="n">
        <f aca="false">AI497-(MAX(Draws!X476-Line_cap,0)+MAX(Draws!AJ476-Line_cap,0))</f>
        <v>0</v>
      </c>
      <c r="AK497" s="18" t="n">
        <f aca="false">AJ497-(MAX(Draws!Y476-Line_cap,0)+MAX(Draws!AK476-Line_cap,0))</f>
        <v>0</v>
      </c>
      <c r="AL497" s="18" t="n">
        <f aca="false">SUMPRODUCT(MIN($B$22:$M$22+B497:M497+N497:Y497))</f>
        <v>459.334224255947</v>
      </c>
      <c r="AM497" s="18" t="n">
        <f aca="false">SUMPRODUCT(MIN($B$22:$M$22+B497:M497))</f>
        <v>459.334224255947</v>
      </c>
      <c r="AN497" s="18" t="n">
        <f aca="false">SUMPRODUCT(MIN($B$22:$M$22+N497:Y497))</f>
        <v>481.950382357786</v>
      </c>
      <c r="AO497" s="18" t="n">
        <f aca="false">SUMPRODUCT(MIN($B$22:$M$22+B497:M497+Z497:AK497))</f>
        <v>459.334224255947</v>
      </c>
      <c r="AP497" s="18" t="n">
        <f aca="false">SUMPRODUCT(MIN($B$23:$M$23+B497:M497+N497:Y497))</f>
        <v>506.207353069491</v>
      </c>
      <c r="AQ497" s="18" t="n">
        <f aca="false">SUMPRODUCT(MIN($B$23:$M$23+B497:M497+Z497:AK497))</f>
        <v>506.207353069491</v>
      </c>
      <c r="AR497" s="13" t="n">
        <f aca="false">IF(Y497&lt;0,1,0)</f>
        <v>0</v>
      </c>
    </row>
    <row r="498" customFormat="false" ht="15" hidden="false" customHeight="false" outlineLevel="0" collapsed="false">
      <c r="A498" s="13" t="n">
        <v>473</v>
      </c>
      <c r="B498" s="18" t="n">
        <f aca="false">Shock_sd*Draws!B477</f>
        <v>20.0733869931613</v>
      </c>
      <c r="C498" s="18" t="n">
        <f aca="false">Persist_a*B498+Shock_sd*Draws!C477</f>
        <v>-14.3068967249675</v>
      </c>
      <c r="D498" s="18" t="n">
        <f aca="false">Persist_a*C498+Shock_sd*Draws!D477</f>
        <v>30.7214634592945</v>
      </c>
      <c r="E498" s="18" t="n">
        <f aca="false">Persist_a*D498+Shock_sd*Draws!E477</f>
        <v>10.2008045054396</v>
      </c>
      <c r="F498" s="18" t="n">
        <f aca="false">Persist_a*E498+Shock_sd*Draws!F477</f>
        <v>4.14879982209908</v>
      </c>
      <c r="G498" s="18" t="n">
        <f aca="false">Persist_a*F498+Shock_sd*Draws!G477</f>
        <v>-55.8795966371791</v>
      </c>
      <c r="H498" s="18" t="n">
        <f aca="false">Persist_a*G498+Shock_sd*Draws!H477</f>
        <v>-106.384631355556</v>
      </c>
      <c r="I498" s="18" t="n">
        <f aca="false">Persist_a*H498+Shock_sd*Draws!I477</f>
        <v>-146.298228278738</v>
      </c>
      <c r="J498" s="18" t="n">
        <f aca="false">Persist_a*I498+Shock_sd*Draws!J477</f>
        <v>-84.372226823853</v>
      </c>
      <c r="K498" s="18" t="n">
        <f aca="false">Persist_a*J498+Shock_sd*Draws!K477</f>
        <v>-38.6921105141795</v>
      </c>
      <c r="L498" s="18" t="n">
        <f aca="false">Persist_a*K498+Shock_sd*Draws!L477</f>
        <v>45.1283237256498</v>
      </c>
      <c r="M498" s="18" t="n">
        <f aca="false">Persist_a*L498+Shock_sd*Draws!M477</f>
        <v>33.6523585984759</v>
      </c>
      <c r="N498" s="18" t="n">
        <f aca="false">0-(Draws!N477+Draws!Z477)</f>
        <v>0</v>
      </c>
      <c r="O498" s="18" t="n">
        <f aca="false">N498-(Draws!O477+Draws!AA477)</f>
        <v>0</v>
      </c>
      <c r="P498" s="18" t="n">
        <f aca="false">O498-(Draws!P477+Draws!AB477)</f>
        <v>0</v>
      </c>
      <c r="Q498" s="18" t="n">
        <f aca="false">P498-(Draws!Q477+Draws!AC477)</f>
        <v>0</v>
      </c>
      <c r="R498" s="18" t="n">
        <f aca="false">Q498-(Draws!R477+Draws!AD477)</f>
        <v>0</v>
      </c>
      <c r="S498" s="18" t="n">
        <f aca="false">R498-(Draws!S477+Draws!AE477)</f>
        <v>0</v>
      </c>
      <c r="T498" s="18" t="n">
        <f aca="false">S498-(Draws!T477+Draws!AF477)</f>
        <v>0</v>
      </c>
      <c r="U498" s="18" t="n">
        <f aca="false">T498-(Draws!U477+Draws!AG477)</f>
        <v>0</v>
      </c>
      <c r="V498" s="18" t="n">
        <f aca="false">U498-(Draws!V477+Draws!AH477)</f>
        <v>0</v>
      </c>
      <c r="W498" s="18" t="n">
        <f aca="false">V498-(Draws!W477+Draws!AI477)</f>
        <v>0</v>
      </c>
      <c r="X498" s="18" t="n">
        <f aca="false">W498-(Draws!X477+Draws!AJ477)</f>
        <v>0</v>
      </c>
      <c r="Y498" s="18" t="n">
        <f aca="false">X498-(Draws!Y477+Draws!AK477)</f>
        <v>0</v>
      </c>
      <c r="Z498" s="18" t="n">
        <f aca="false">0-(MAX(Draws!N477-Line_cap,0)+MAX(Draws!Z477-Line_cap,0))</f>
        <v>0</v>
      </c>
      <c r="AA498" s="18" t="n">
        <f aca="false">Z498-(MAX(Draws!O477-Line_cap,0)+MAX(Draws!AA477-Line_cap,0))</f>
        <v>0</v>
      </c>
      <c r="AB498" s="18" t="n">
        <f aca="false">AA498-(MAX(Draws!P477-Line_cap,0)+MAX(Draws!AB477-Line_cap,0))</f>
        <v>0</v>
      </c>
      <c r="AC498" s="18" t="n">
        <f aca="false">AB498-(MAX(Draws!Q477-Line_cap,0)+MAX(Draws!AC477-Line_cap,0))</f>
        <v>0</v>
      </c>
      <c r="AD498" s="18" t="n">
        <f aca="false">AC498-(MAX(Draws!R477-Line_cap,0)+MAX(Draws!AD477-Line_cap,0))</f>
        <v>0</v>
      </c>
      <c r="AE498" s="18" t="n">
        <f aca="false">AD498-(MAX(Draws!S477-Line_cap,0)+MAX(Draws!AE477-Line_cap,0))</f>
        <v>0</v>
      </c>
      <c r="AF498" s="18" t="n">
        <f aca="false">AE498-(MAX(Draws!T477-Line_cap,0)+MAX(Draws!AF477-Line_cap,0))</f>
        <v>0</v>
      </c>
      <c r="AG498" s="18" t="n">
        <f aca="false">AF498-(MAX(Draws!U477-Line_cap,0)+MAX(Draws!AG477-Line_cap,0))</f>
        <v>0</v>
      </c>
      <c r="AH498" s="18" t="n">
        <f aca="false">AG498-(MAX(Draws!V477-Line_cap,0)+MAX(Draws!AH477-Line_cap,0))</f>
        <v>0</v>
      </c>
      <c r="AI498" s="18" t="n">
        <f aca="false">AH498-(MAX(Draws!W477-Line_cap,0)+MAX(Draws!AI477-Line_cap,0))</f>
        <v>0</v>
      </c>
      <c r="AJ498" s="18" t="n">
        <f aca="false">AI498-(MAX(Draws!X477-Line_cap,0)+MAX(Draws!AJ477-Line_cap,0))</f>
        <v>0</v>
      </c>
      <c r="AK498" s="18" t="n">
        <f aca="false">AJ498-(MAX(Draws!Y477-Line_cap,0)+MAX(Draws!AK477-Line_cap,0))</f>
        <v>0</v>
      </c>
      <c r="AL498" s="18" t="n">
        <f aca="false">SUMPRODUCT(MIN($B$22:$M$22+B498:M498+N498:Y498))</f>
        <v>337.555825119182</v>
      </c>
      <c r="AM498" s="18" t="n">
        <f aca="false">SUMPRODUCT(MIN($B$22:$M$22+B498:M498))</f>
        <v>337.555825119182</v>
      </c>
      <c r="AN498" s="18" t="n">
        <f aca="false">SUMPRODUCT(MIN($B$22:$M$22+N498:Y498))</f>
        <v>481.950382357786</v>
      </c>
      <c r="AO498" s="18" t="n">
        <f aca="false">SUMPRODUCT(MIN($B$22:$M$22+B498:M498+Z498:AK498))</f>
        <v>337.555825119182</v>
      </c>
      <c r="AP498" s="18" t="n">
        <f aca="false">SUMPRODUCT(MIN($B$23:$M$23+B498:M498+N498:Y498))</f>
        <v>387.155825119182</v>
      </c>
      <c r="AQ498" s="18" t="n">
        <f aca="false">SUMPRODUCT(MIN($B$23:$M$23+B498:M498+Z498:AK498))</f>
        <v>387.155825119182</v>
      </c>
      <c r="AR498" s="13" t="n">
        <f aca="false">IF(Y498&lt;0,1,0)</f>
        <v>0</v>
      </c>
    </row>
    <row r="499" customFormat="false" ht="15" hidden="false" customHeight="false" outlineLevel="0" collapsed="false">
      <c r="A499" s="13" t="n">
        <v>474</v>
      </c>
      <c r="B499" s="18" t="n">
        <f aca="false">Shock_sd*Draws!B478</f>
        <v>-22.9434007891309</v>
      </c>
      <c r="C499" s="18" t="n">
        <f aca="false">Persist_a*B499+Shock_sd*Draws!C478</f>
        <v>-16.0901856626345</v>
      </c>
      <c r="D499" s="18" t="n">
        <f aca="false">Persist_a*C499+Shock_sd*Draws!D478</f>
        <v>-44.2265047745917</v>
      </c>
      <c r="E499" s="18" t="n">
        <f aca="false">Persist_a*D499+Shock_sd*Draws!E478</f>
        <v>-4.03843490019974</v>
      </c>
      <c r="F499" s="18" t="n">
        <f aca="false">Persist_a*E499+Shock_sd*Draws!F478</f>
        <v>32.1507664253898</v>
      </c>
      <c r="G499" s="18" t="n">
        <f aca="false">Persist_a*F499+Shock_sd*Draws!G478</f>
        <v>107.334650858393</v>
      </c>
      <c r="H499" s="18" t="n">
        <f aca="false">Persist_a*G499+Shock_sd*Draws!H478</f>
        <v>56.9854133549536</v>
      </c>
      <c r="I499" s="18" t="n">
        <f aca="false">Persist_a*H499+Shock_sd*Draws!I478</f>
        <v>76.4390051552327</v>
      </c>
      <c r="J499" s="18" t="n">
        <f aca="false">Persist_a*I499+Shock_sd*Draws!J478</f>
        <v>57.5499100211905</v>
      </c>
      <c r="K499" s="18" t="n">
        <f aca="false">Persist_a*J499+Shock_sd*Draws!K478</f>
        <v>-64.6606753236204</v>
      </c>
      <c r="L499" s="18" t="n">
        <f aca="false">Persist_a*K499+Shock_sd*Draws!L478</f>
        <v>-2.65482237274782</v>
      </c>
      <c r="M499" s="18" t="n">
        <f aca="false">Persist_a*L499+Shock_sd*Draws!M478</f>
        <v>15.62999334085</v>
      </c>
      <c r="N499" s="18" t="n">
        <f aca="false">0-(Draws!N478+Draws!Z478)</f>
        <v>0</v>
      </c>
      <c r="O499" s="18" t="n">
        <f aca="false">N499-(Draws!O478+Draws!AA478)</f>
        <v>0</v>
      </c>
      <c r="P499" s="18" t="n">
        <f aca="false">O499-(Draws!P478+Draws!AB478)</f>
        <v>0</v>
      </c>
      <c r="Q499" s="18" t="n">
        <f aca="false">P499-(Draws!Q478+Draws!AC478)</f>
        <v>0</v>
      </c>
      <c r="R499" s="18" t="n">
        <f aca="false">Q499-(Draws!R478+Draws!AD478)</f>
        <v>0</v>
      </c>
      <c r="S499" s="18" t="n">
        <f aca="false">R499-(Draws!S478+Draws!AE478)</f>
        <v>0</v>
      </c>
      <c r="T499" s="18" t="n">
        <f aca="false">S499-(Draws!T478+Draws!AF478)</f>
        <v>0</v>
      </c>
      <c r="U499" s="18" t="n">
        <f aca="false">T499-(Draws!U478+Draws!AG478)</f>
        <v>0</v>
      </c>
      <c r="V499" s="18" t="n">
        <f aca="false">U499-(Draws!V478+Draws!AH478)</f>
        <v>0</v>
      </c>
      <c r="W499" s="18" t="n">
        <f aca="false">V499-(Draws!W478+Draws!AI478)</f>
        <v>0</v>
      </c>
      <c r="X499" s="18" t="n">
        <f aca="false">W499-(Draws!X478+Draws!AJ478)</f>
        <v>0</v>
      </c>
      <c r="Y499" s="18" t="n">
        <f aca="false">X499-(Draws!Y478+Draws!AK478)</f>
        <v>0</v>
      </c>
      <c r="Z499" s="18" t="n">
        <f aca="false">0-(MAX(Draws!N478-Line_cap,0)+MAX(Draws!Z478-Line_cap,0))</f>
        <v>0</v>
      </c>
      <c r="AA499" s="18" t="n">
        <f aca="false">Z499-(MAX(Draws!O478-Line_cap,0)+MAX(Draws!AA478-Line_cap,0))</f>
        <v>0</v>
      </c>
      <c r="AB499" s="18" t="n">
        <f aca="false">AA499-(MAX(Draws!P478-Line_cap,0)+MAX(Draws!AB478-Line_cap,0))</f>
        <v>0</v>
      </c>
      <c r="AC499" s="18" t="n">
        <f aca="false">AB499-(MAX(Draws!Q478-Line_cap,0)+MAX(Draws!AC478-Line_cap,0))</f>
        <v>0</v>
      </c>
      <c r="AD499" s="18" t="n">
        <f aca="false">AC499-(MAX(Draws!R478-Line_cap,0)+MAX(Draws!AD478-Line_cap,0))</f>
        <v>0</v>
      </c>
      <c r="AE499" s="18" t="n">
        <f aca="false">AD499-(MAX(Draws!S478-Line_cap,0)+MAX(Draws!AE478-Line_cap,0))</f>
        <v>0</v>
      </c>
      <c r="AF499" s="18" t="n">
        <f aca="false">AE499-(MAX(Draws!T478-Line_cap,0)+MAX(Draws!AF478-Line_cap,0))</f>
        <v>0</v>
      </c>
      <c r="AG499" s="18" t="n">
        <f aca="false">AF499-(MAX(Draws!U478-Line_cap,0)+MAX(Draws!AG478-Line_cap,0))</f>
        <v>0</v>
      </c>
      <c r="AH499" s="18" t="n">
        <f aca="false">AG499-(MAX(Draws!V478-Line_cap,0)+MAX(Draws!AH478-Line_cap,0))</f>
        <v>0</v>
      </c>
      <c r="AI499" s="18" t="n">
        <f aca="false">AH499-(MAX(Draws!W478-Line_cap,0)+MAX(Draws!AI478-Line_cap,0))</f>
        <v>0</v>
      </c>
      <c r="AJ499" s="18" t="n">
        <f aca="false">AI499-(MAX(Draws!X478-Line_cap,0)+MAX(Draws!AJ478-Line_cap,0))</f>
        <v>0</v>
      </c>
      <c r="AK499" s="18" t="n">
        <f aca="false">AJ499-(MAX(Draws!Y478-Line_cap,0)+MAX(Draws!AK478-Line_cap,0))</f>
        <v>0</v>
      </c>
      <c r="AL499" s="18" t="n">
        <f aca="false">SUMPRODUCT(MIN($B$22:$M$22+B499:M499+N499:Y499))</f>
        <v>429.725020485804</v>
      </c>
      <c r="AM499" s="18" t="n">
        <f aca="false">SUMPRODUCT(MIN($B$22:$M$22+B499:M499))</f>
        <v>429.725020485804</v>
      </c>
      <c r="AN499" s="18" t="n">
        <f aca="false">SUMPRODUCT(MIN($B$22:$M$22+N499:Y499))</f>
        <v>481.950382357786</v>
      </c>
      <c r="AO499" s="18" t="n">
        <f aca="false">SUMPRODUCT(MIN($B$22:$M$22+B499:M499+Z499:AK499))</f>
        <v>429.725020485804</v>
      </c>
      <c r="AP499" s="18" t="n">
        <f aca="false">SUMPRODUCT(MIN($B$23:$M$23+B499:M499+N499:Y499))</f>
        <v>478.010669036231</v>
      </c>
      <c r="AQ499" s="18" t="n">
        <f aca="false">SUMPRODUCT(MIN($B$23:$M$23+B499:M499+Z499:AK499))</f>
        <v>478.010669036231</v>
      </c>
      <c r="AR499" s="13" t="n">
        <f aca="false">IF(Y499&lt;0,1,0)</f>
        <v>0</v>
      </c>
    </row>
    <row r="500" customFormat="false" ht="15" hidden="false" customHeight="false" outlineLevel="0" collapsed="false">
      <c r="A500" s="13" t="n">
        <v>475</v>
      </c>
      <c r="B500" s="18" t="n">
        <f aca="false">Shock_sd*Draws!B479</f>
        <v>-1.84751139317996</v>
      </c>
      <c r="C500" s="18" t="n">
        <f aca="false">Persist_a*B500+Shock_sd*Draws!C479</f>
        <v>-26.2283598078899</v>
      </c>
      <c r="D500" s="18" t="n">
        <f aca="false">Persist_a*C500+Shock_sd*Draws!D479</f>
        <v>-11.2961564601484</v>
      </c>
      <c r="E500" s="18" t="n">
        <f aca="false">Persist_a*D500+Shock_sd*Draws!E479</f>
        <v>-86.530272012664</v>
      </c>
      <c r="F500" s="18" t="n">
        <f aca="false">Persist_a*E500+Shock_sd*Draws!F479</f>
        <v>-178.227678266172</v>
      </c>
      <c r="G500" s="18" t="n">
        <f aca="false">Persist_a*F500+Shock_sd*Draws!G479</f>
        <v>-77.2703275937344</v>
      </c>
      <c r="H500" s="18" t="n">
        <f aca="false">Persist_a*G500+Shock_sd*Draws!H479</f>
        <v>-17.682470904063</v>
      </c>
      <c r="I500" s="18" t="n">
        <f aca="false">Persist_a*H500+Shock_sd*Draws!I479</f>
        <v>66.9007764392109</v>
      </c>
      <c r="J500" s="18" t="n">
        <f aca="false">Persist_a*I500+Shock_sd*Draws!J479</f>
        <v>-20.9164406421958</v>
      </c>
      <c r="K500" s="18" t="n">
        <f aca="false">Persist_a*J500+Shock_sd*Draws!K479</f>
        <v>-46.8973058264363</v>
      </c>
      <c r="L500" s="18" t="n">
        <f aca="false">Persist_a*K500+Shock_sd*Draws!L479</f>
        <v>12.2095245329265</v>
      </c>
      <c r="M500" s="18" t="n">
        <f aca="false">Persist_a*L500+Shock_sd*Draws!M479</f>
        <v>56.7045499178756</v>
      </c>
      <c r="N500" s="18" t="n">
        <f aca="false">0-(Draws!N479+Draws!Z479)</f>
        <v>0</v>
      </c>
      <c r="O500" s="18" t="n">
        <f aca="false">N500-(Draws!O479+Draws!AA479)</f>
        <v>0</v>
      </c>
      <c r="P500" s="18" t="n">
        <f aca="false">O500-(Draws!P479+Draws!AB479)</f>
        <v>0</v>
      </c>
      <c r="Q500" s="18" t="n">
        <f aca="false">P500-(Draws!Q479+Draws!AC479)</f>
        <v>0</v>
      </c>
      <c r="R500" s="18" t="n">
        <f aca="false">Q500-(Draws!R479+Draws!AD479)</f>
        <v>0</v>
      </c>
      <c r="S500" s="18" t="n">
        <f aca="false">R500-(Draws!S479+Draws!AE479)</f>
        <v>0</v>
      </c>
      <c r="T500" s="18" t="n">
        <f aca="false">S500-(Draws!T479+Draws!AF479)</f>
        <v>0</v>
      </c>
      <c r="U500" s="18" t="n">
        <f aca="false">T500-(Draws!U479+Draws!AG479)</f>
        <v>0</v>
      </c>
      <c r="V500" s="18" t="n">
        <f aca="false">U500-(Draws!V479+Draws!AH479)</f>
        <v>0</v>
      </c>
      <c r="W500" s="18" t="n">
        <f aca="false">V500-(Draws!W479+Draws!AI479)</f>
        <v>0</v>
      </c>
      <c r="X500" s="18" t="n">
        <f aca="false">W500-(Draws!X479+Draws!AJ479)</f>
        <v>0</v>
      </c>
      <c r="Y500" s="18" t="n">
        <f aca="false">X500-(Draws!Y479+Draws!AK479)</f>
        <v>0</v>
      </c>
      <c r="Z500" s="18" t="n">
        <f aca="false">0-(MAX(Draws!N479-Line_cap,0)+MAX(Draws!Z479-Line_cap,0))</f>
        <v>0</v>
      </c>
      <c r="AA500" s="18" t="n">
        <f aca="false">Z500-(MAX(Draws!O479-Line_cap,0)+MAX(Draws!AA479-Line_cap,0))</f>
        <v>0</v>
      </c>
      <c r="AB500" s="18" t="n">
        <f aca="false">AA500-(MAX(Draws!P479-Line_cap,0)+MAX(Draws!AB479-Line_cap,0))</f>
        <v>0</v>
      </c>
      <c r="AC500" s="18" t="n">
        <f aca="false">AB500-(MAX(Draws!Q479-Line_cap,0)+MAX(Draws!AC479-Line_cap,0))</f>
        <v>0</v>
      </c>
      <c r="AD500" s="18" t="n">
        <f aca="false">AC500-(MAX(Draws!R479-Line_cap,0)+MAX(Draws!AD479-Line_cap,0))</f>
        <v>0</v>
      </c>
      <c r="AE500" s="18" t="n">
        <f aca="false">AD500-(MAX(Draws!S479-Line_cap,0)+MAX(Draws!AE479-Line_cap,0))</f>
        <v>0</v>
      </c>
      <c r="AF500" s="18" t="n">
        <f aca="false">AE500-(MAX(Draws!T479-Line_cap,0)+MAX(Draws!AF479-Line_cap,0))</f>
        <v>0</v>
      </c>
      <c r="AG500" s="18" t="n">
        <f aca="false">AF500-(MAX(Draws!U479-Line_cap,0)+MAX(Draws!AG479-Line_cap,0))</f>
        <v>0</v>
      </c>
      <c r="AH500" s="18" t="n">
        <f aca="false">AG500-(MAX(Draws!V479-Line_cap,0)+MAX(Draws!AH479-Line_cap,0))</f>
        <v>0</v>
      </c>
      <c r="AI500" s="18" t="n">
        <f aca="false">AH500-(MAX(Draws!W479-Line_cap,0)+MAX(Draws!AI479-Line_cap,0))</f>
        <v>0</v>
      </c>
      <c r="AJ500" s="18" t="n">
        <f aca="false">AI500-(MAX(Draws!X479-Line_cap,0)+MAX(Draws!AJ479-Line_cap,0))</f>
        <v>0</v>
      </c>
      <c r="AK500" s="18" t="n">
        <f aca="false">AJ500-(MAX(Draws!Y479-Line_cap,0)+MAX(Draws!AK479-Line_cap,0))</f>
        <v>0</v>
      </c>
      <c r="AL500" s="18" t="n">
        <f aca="false">SUMPRODUCT(MIN($B$22:$M$22+B500:M500+N500:Y500))</f>
        <v>310.269502881518</v>
      </c>
      <c r="AM500" s="18" t="n">
        <f aca="false">SUMPRODUCT(MIN($B$22:$M$22+B500:M500))</f>
        <v>310.269502881518</v>
      </c>
      <c r="AN500" s="18" t="n">
        <f aca="false">SUMPRODUCT(MIN($B$22:$M$22+N500:Y500))</f>
        <v>481.950382357786</v>
      </c>
      <c r="AO500" s="18" t="n">
        <f aca="false">SUMPRODUCT(MIN($B$22:$M$22+B500:M500+Z500:AK500))</f>
        <v>310.269502881518</v>
      </c>
      <c r="AP500" s="18" t="n">
        <f aca="false">SUMPRODUCT(MIN($B$23:$M$23+B500:M500+N500:Y500))</f>
        <v>355.374236734683</v>
      </c>
      <c r="AQ500" s="18" t="n">
        <f aca="false">SUMPRODUCT(MIN($B$23:$M$23+B500:M500+Z500:AK500))</f>
        <v>355.374236734683</v>
      </c>
      <c r="AR500" s="13" t="n">
        <f aca="false">IF(Y500&lt;0,1,0)</f>
        <v>0</v>
      </c>
    </row>
    <row r="501" customFormat="false" ht="15" hidden="false" customHeight="false" outlineLevel="0" collapsed="false">
      <c r="A501" s="13" t="n">
        <v>476</v>
      </c>
      <c r="B501" s="18" t="n">
        <f aca="false">Shock_sd*Draws!B480</f>
        <v>53.5002087473181</v>
      </c>
      <c r="C501" s="18" t="n">
        <f aca="false">Persist_a*B501+Shock_sd*Draws!C480</f>
        <v>-50.1969196878705</v>
      </c>
      <c r="D501" s="18" t="n">
        <f aca="false">Persist_a*C501+Shock_sd*Draws!D480</f>
        <v>18.9873589155131</v>
      </c>
      <c r="E501" s="18" t="n">
        <f aca="false">Persist_a*D501+Shock_sd*Draws!E480</f>
        <v>-28.0464036608186</v>
      </c>
      <c r="F501" s="18" t="n">
        <f aca="false">Persist_a*E501+Shock_sd*Draws!F480</f>
        <v>-80.8773591666416</v>
      </c>
      <c r="G501" s="18" t="n">
        <f aca="false">Persist_a*F501+Shock_sd*Draws!G480</f>
        <v>-43.3844530245231</v>
      </c>
      <c r="H501" s="18" t="n">
        <f aca="false">Persist_a*G501+Shock_sd*Draws!H480</f>
        <v>63.5813215789993</v>
      </c>
      <c r="I501" s="18" t="n">
        <f aca="false">Persist_a*H501+Shock_sd*Draws!I480</f>
        <v>127.995741606895</v>
      </c>
      <c r="J501" s="18" t="n">
        <f aca="false">Persist_a*I501+Shock_sd*Draws!J480</f>
        <v>125.112741856085</v>
      </c>
      <c r="K501" s="18" t="n">
        <f aca="false">Persist_a*J501+Shock_sd*Draws!K480</f>
        <v>138.967563854105</v>
      </c>
      <c r="L501" s="18" t="n">
        <f aca="false">Persist_a*K501+Shock_sd*Draws!L480</f>
        <v>109.915402692836</v>
      </c>
      <c r="M501" s="18" t="n">
        <f aca="false">Persist_a*L501+Shock_sd*Draws!M480</f>
        <v>124.6953354495</v>
      </c>
      <c r="N501" s="18" t="n">
        <f aca="false">0-(Draws!N480+Draws!Z480)</f>
        <v>0</v>
      </c>
      <c r="O501" s="18" t="n">
        <f aca="false">N501-(Draws!O480+Draws!AA480)</f>
        <v>0</v>
      </c>
      <c r="P501" s="18" t="n">
        <f aca="false">O501-(Draws!P480+Draws!AB480)</f>
        <v>0</v>
      </c>
      <c r="Q501" s="18" t="n">
        <f aca="false">P501-(Draws!Q480+Draws!AC480)</f>
        <v>0</v>
      </c>
      <c r="R501" s="18" t="n">
        <f aca="false">Q501-(Draws!R480+Draws!AD480)</f>
        <v>0</v>
      </c>
      <c r="S501" s="18" t="n">
        <f aca="false">R501-(Draws!S480+Draws!AE480)</f>
        <v>0</v>
      </c>
      <c r="T501" s="18" t="n">
        <f aca="false">S501-(Draws!T480+Draws!AF480)</f>
        <v>0</v>
      </c>
      <c r="U501" s="18" t="n">
        <f aca="false">T501-(Draws!U480+Draws!AG480)</f>
        <v>0</v>
      </c>
      <c r="V501" s="18" t="n">
        <f aca="false">U501-(Draws!V480+Draws!AH480)</f>
        <v>0</v>
      </c>
      <c r="W501" s="18" t="n">
        <f aca="false">V501-(Draws!W480+Draws!AI480)</f>
        <v>0</v>
      </c>
      <c r="X501" s="18" t="n">
        <f aca="false">W501-(Draws!X480+Draws!AJ480)</f>
        <v>0</v>
      </c>
      <c r="Y501" s="18" t="n">
        <f aca="false">X501-(Draws!Y480+Draws!AK480)</f>
        <v>0</v>
      </c>
      <c r="Z501" s="18" t="n">
        <f aca="false">0-(MAX(Draws!N480-Line_cap,0)+MAX(Draws!Z480-Line_cap,0))</f>
        <v>0</v>
      </c>
      <c r="AA501" s="18" t="n">
        <f aca="false">Z501-(MAX(Draws!O480-Line_cap,0)+MAX(Draws!AA480-Line_cap,0))</f>
        <v>0</v>
      </c>
      <c r="AB501" s="18" t="n">
        <f aca="false">AA501-(MAX(Draws!P480-Line_cap,0)+MAX(Draws!AB480-Line_cap,0))</f>
        <v>0</v>
      </c>
      <c r="AC501" s="18" t="n">
        <f aca="false">AB501-(MAX(Draws!Q480-Line_cap,0)+MAX(Draws!AC480-Line_cap,0))</f>
        <v>0</v>
      </c>
      <c r="AD501" s="18" t="n">
        <f aca="false">AC501-(MAX(Draws!R480-Line_cap,0)+MAX(Draws!AD480-Line_cap,0))</f>
        <v>0</v>
      </c>
      <c r="AE501" s="18" t="n">
        <f aca="false">AD501-(MAX(Draws!S480-Line_cap,0)+MAX(Draws!AE480-Line_cap,0))</f>
        <v>0</v>
      </c>
      <c r="AF501" s="18" t="n">
        <f aca="false">AE501-(MAX(Draws!T480-Line_cap,0)+MAX(Draws!AF480-Line_cap,0))</f>
        <v>0</v>
      </c>
      <c r="AG501" s="18" t="n">
        <f aca="false">AF501-(MAX(Draws!U480-Line_cap,0)+MAX(Draws!AG480-Line_cap,0))</f>
        <v>0</v>
      </c>
      <c r="AH501" s="18" t="n">
        <f aca="false">AG501-(MAX(Draws!V480-Line_cap,0)+MAX(Draws!AH480-Line_cap,0))</f>
        <v>0</v>
      </c>
      <c r="AI501" s="18" t="n">
        <f aca="false">AH501-(MAX(Draws!W480-Line_cap,0)+MAX(Draws!AI480-Line_cap,0))</f>
        <v>0</v>
      </c>
      <c r="AJ501" s="18" t="n">
        <f aca="false">AI501-(MAX(Draws!X480-Line_cap,0)+MAX(Draws!AJ480-Line_cap,0))</f>
        <v>0</v>
      </c>
      <c r="AK501" s="18" t="n">
        <f aca="false">AJ501-(MAX(Draws!Y480-Line_cap,0)+MAX(Draws!AK480-Line_cap,0))</f>
        <v>0</v>
      </c>
      <c r="AL501" s="18" t="n">
        <f aca="false">SUMPRODUCT(MIN($B$22:$M$22+B501:M501+N501:Y501))</f>
        <v>407.619821981048</v>
      </c>
      <c r="AM501" s="18" t="n">
        <f aca="false">SUMPRODUCT(MIN($B$22:$M$22+B501:M501))</f>
        <v>407.619821981048</v>
      </c>
      <c r="AN501" s="18" t="n">
        <f aca="false">SUMPRODUCT(MIN($B$22:$M$22+N501:Y501))</f>
        <v>481.950382357786</v>
      </c>
      <c r="AO501" s="18" t="n">
        <f aca="false">SUMPRODUCT(MIN($B$22:$M$22+B501:M501+Z501:AK501))</f>
        <v>407.619821981048</v>
      </c>
      <c r="AP501" s="18" t="n">
        <f aca="false">SUMPRODUCT(MIN($B$23:$M$23+B501:M501+N501:Y501))</f>
        <v>452.724555834213</v>
      </c>
      <c r="AQ501" s="18" t="n">
        <f aca="false">SUMPRODUCT(MIN($B$23:$M$23+B501:M501+Z501:AK501))</f>
        <v>452.724555834213</v>
      </c>
      <c r="AR501" s="13" t="n">
        <f aca="false">IF(Y501&lt;0,1,0)</f>
        <v>0</v>
      </c>
    </row>
    <row r="502" customFormat="false" ht="15" hidden="false" customHeight="false" outlineLevel="0" collapsed="false">
      <c r="A502" s="13" t="n">
        <v>477</v>
      </c>
      <c r="B502" s="18" t="n">
        <f aca="false">Shock_sd*Draws!B481</f>
        <v>3.24557844778087</v>
      </c>
      <c r="C502" s="18" t="n">
        <f aca="false">Persist_a*B502+Shock_sd*Draws!C481</f>
        <v>-35.4975982859685</v>
      </c>
      <c r="D502" s="18" t="n">
        <f aca="false">Persist_a*C502+Shock_sd*Draws!D481</f>
        <v>-64.3223344979429</v>
      </c>
      <c r="E502" s="18" t="n">
        <f aca="false">Persist_a*D502+Shock_sd*Draws!E481</f>
        <v>-62.8786923640027</v>
      </c>
      <c r="F502" s="18" t="n">
        <f aca="false">Persist_a*E502+Shock_sd*Draws!F481</f>
        <v>-88.9275981289516</v>
      </c>
      <c r="G502" s="18" t="n">
        <f aca="false">Persist_a*F502+Shock_sd*Draws!G481</f>
        <v>-119.761614331762</v>
      </c>
      <c r="H502" s="18" t="n">
        <f aca="false">Persist_a*G502+Shock_sd*Draws!H481</f>
        <v>-12.4226107378817</v>
      </c>
      <c r="I502" s="18" t="n">
        <f aca="false">Persist_a*H502+Shock_sd*Draws!I481</f>
        <v>-13.6946350488758</v>
      </c>
      <c r="J502" s="18" t="n">
        <f aca="false">Persist_a*I502+Shock_sd*Draws!J481</f>
        <v>-46.2236351133355</v>
      </c>
      <c r="K502" s="18" t="n">
        <f aca="false">Persist_a*J502+Shock_sd*Draws!K481</f>
        <v>30.4655933159098</v>
      </c>
      <c r="L502" s="18" t="n">
        <f aca="false">Persist_a*K502+Shock_sd*Draws!L481</f>
        <v>-37.0103660752651</v>
      </c>
      <c r="M502" s="18" t="n">
        <f aca="false">Persist_a*L502+Shock_sd*Draws!M481</f>
        <v>66.2911219952474</v>
      </c>
      <c r="N502" s="18" t="n">
        <f aca="false">0-(Draws!N481+Draws!Z481)</f>
        <v>0</v>
      </c>
      <c r="O502" s="18" t="n">
        <f aca="false">N502-(Draws!O481+Draws!AA481)</f>
        <v>0</v>
      </c>
      <c r="P502" s="18" t="n">
        <f aca="false">O502-(Draws!P481+Draws!AB481)</f>
        <v>0</v>
      </c>
      <c r="Q502" s="18" t="n">
        <f aca="false">P502-(Draws!Q481+Draws!AC481)</f>
        <v>0</v>
      </c>
      <c r="R502" s="18" t="n">
        <f aca="false">Q502-(Draws!R481+Draws!AD481)</f>
        <v>0</v>
      </c>
      <c r="S502" s="18" t="n">
        <f aca="false">R502-(Draws!S481+Draws!AE481)</f>
        <v>0</v>
      </c>
      <c r="T502" s="18" t="n">
        <f aca="false">S502-(Draws!T481+Draws!AF481)</f>
        <v>0</v>
      </c>
      <c r="U502" s="18" t="n">
        <f aca="false">T502-(Draws!U481+Draws!AG481)</f>
        <v>0</v>
      </c>
      <c r="V502" s="18" t="n">
        <f aca="false">U502-(Draws!V481+Draws!AH481)</f>
        <v>0</v>
      </c>
      <c r="W502" s="18" t="n">
        <f aca="false">V502-(Draws!W481+Draws!AI481)</f>
        <v>0</v>
      </c>
      <c r="X502" s="18" t="n">
        <f aca="false">W502-(Draws!X481+Draws!AJ481)</f>
        <v>0</v>
      </c>
      <c r="Y502" s="18" t="n">
        <f aca="false">X502-(Draws!Y481+Draws!AK481)</f>
        <v>0</v>
      </c>
      <c r="Z502" s="18" t="n">
        <f aca="false">0-(MAX(Draws!N481-Line_cap,0)+MAX(Draws!Z481-Line_cap,0))</f>
        <v>0</v>
      </c>
      <c r="AA502" s="18" t="n">
        <f aca="false">Z502-(MAX(Draws!O481-Line_cap,0)+MAX(Draws!AA481-Line_cap,0))</f>
        <v>0</v>
      </c>
      <c r="AB502" s="18" t="n">
        <f aca="false">AA502-(MAX(Draws!P481-Line_cap,0)+MAX(Draws!AB481-Line_cap,0))</f>
        <v>0</v>
      </c>
      <c r="AC502" s="18" t="n">
        <f aca="false">AB502-(MAX(Draws!Q481-Line_cap,0)+MAX(Draws!AC481-Line_cap,0))</f>
        <v>0</v>
      </c>
      <c r="AD502" s="18" t="n">
        <f aca="false">AC502-(MAX(Draws!R481-Line_cap,0)+MAX(Draws!AD481-Line_cap,0))</f>
        <v>0</v>
      </c>
      <c r="AE502" s="18" t="n">
        <f aca="false">AD502-(MAX(Draws!S481-Line_cap,0)+MAX(Draws!AE481-Line_cap,0))</f>
        <v>0</v>
      </c>
      <c r="AF502" s="18" t="n">
        <f aca="false">AE502-(MAX(Draws!T481-Line_cap,0)+MAX(Draws!AF481-Line_cap,0))</f>
        <v>0</v>
      </c>
      <c r="AG502" s="18" t="n">
        <f aca="false">AF502-(MAX(Draws!U481-Line_cap,0)+MAX(Draws!AG481-Line_cap,0))</f>
        <v>0</v>
      </c>
      <c r="AH502" s="18" t="n">
        <f aca="false">AG502-(MAX(Draws!V481-Line_cap,0)+MAX(Draws!AH481-Line_cap,0))</f>
        <v>0</v>
      </c>
      <c r="AI502" s="18" t="n">
        <f aca="false">AH502-(MAX(Draws!W481-Line_cap,0)+MAX(Draws!AI481-Line_cap,0))</f>
        <v>0</v>
      </c>
      <c r="AJ502" s="18" t="n">
        <f aca="false">AI502-(MAX(Draws!X481-Line_cap,0)+MAX(Draws!AJ481-Line_cap,0))</f>
        <v>0</v>
      </c>
      <c r="AK502" s="18" t="n">
        <f aca="false">AJ502-(MAX(Draws!Y481-Line_cap,0)+MAX(Draws!AK481-Line_cap,0))</f>
        <v>0</v>
      </c>
      <c r="AL502" s="18" t="n">
        <f aca="false">SUMPRODUCT(MIN($B$22:$M$22+B502:M502+N502:Y502))</f>
        <v>363.446557306603</v>
      </c>
      <c r="AM502" s="18" t="n">
        <f aca="false">SUMPRODUCT(MIN($B$22:$M$22+B502:M502))</f>
        <v>363.446557306603</v>
      </c>
      <c r="AN502" s="18" t="n">
        <f aca="false">SUMPRODUCT(MIN($B$22:$M$22+N502:Y502))</f>
        <v>481.950382357786</v>
      </c>
      <c r="AO502" s="18" t="n">
        <f aca="false">SUMPRODUCT(MIN($B$22:$M$22+B502:M502+Z502:AK502))</f>
        <v>363.446557306603</v>
      </c>
      <c r="AP502" s="18" t="n">
        <f aca="false">SUMPRODUCT(MIN($B$23:$M$23+B502:M502+N502:Y502))</f>
        <v>411.212302807387</v>
      </c>
      <c r="AQ502" s="18" t="n">
        <f aca="false">SUMPRODUCT(MIN($B$23:$M$23+B502:M502+Z502:AK502))</f>
        <v>411.212302807387</v>
      </c>
      <c r="AR502" s="13" t="n">
        <f aca="false">IF(Y502&lt;0,1,0)</f>
        <v>0</v>
      </c>
    </row>
    <row r="503" customFormat="false" ht="15" hidden="false" customHeight="false" outlineLevel="0" collapsed="false">
      <c r="A503" s="13" t="n">
        <v>478</v>
      </c>
      <c r="B503" s="18" t="n">
        <f aca="false">Shock_sd*Draws!B482</f>
        <v>34.8889969903739</v>
      </c>
      <c r="C503" s="18" t="n">
        <f aca="false">Persist_a*B503+Shock_sd*Draws!C482</f>
        <v>16.9300247741249</v>
      </c>
      <c r="D503" s="18" t="n">
        <f aca="false">Persist_a*C503+Shock_sd*Draws!D482</f>
        <v>-51.8487520065529</v>
      </c>
      <c r="E503" s="18" t="n">
        <f aca="false">Persist_a*D503+Shock_sd*Draws!E482</f>
        <v>-61.9995685269442</v>
      </c>
      <c r="F503" s="18" t="n">
        <f aca="false">Persist_a*E503+Shock_sd*Draws!F482</f>
        <v>-93.1379019653608</v>
      </c>
      <c r="G503" s="18" t="n">
        <f aca="false">Persist_a*F503+Shock_sd*Draws!G482</f>
        <v>-103.045511002891</v>
      </c>
      <c r="H503" s="18" t="n">
        <f aca="false">Persist_a*G503+Shock_sd*Draws!H482</f>
        <v>-85.1225330776402</v>
      </c>
      <c r="I503" s="18" t="n">
        <f aca="false">Persist_a*H503+Shock_sd*Draws!I482</f>
        <v>-62.5986086275304</v>
      </c>
      <c r="J503" s="18" t="n">
        <f aca="false">Persist_a*I503+Shock_sd*Draws!J482</f>
        <v>-78.5538263657941</v>
      </c>
      <c r="K503" s="18" t="n">
        <f aca="false">Persist_a*J503+Shock_sd*Draws!K482</f>
        <v>35.6142570835397</v>
      </c>
      <c r="L503" s="18" t="n">
        <f aca="false">Persist_a*K503+Shock_sd*Draws!L482</f>
        <v>26.5347360834471</v>
      </c>
      <c r="M503" s="18" t="n">
        <f aca="false">Persist_a*L503+Shock_sd*Draws!M482</f>
        <v>38.0231303561834</v>
      </c>
      <c r="N503" s="18" t="n">
        <f aca="false">0-(Draws!N482+Draws!Z482)</f>
        <v>0</v>
      </c>
      <c r="O503" s="18" t="n">
        <f aca="false">N503-(Draws!O482+Draws!AA482)</f>
        <v>0</v>
      </c>
      <c r="P503" s="18" t="n">
        <f aca="false">O503-(Draws!P482+Draws!AB482)</f>
        <v>0</v>
      </c>
      <c r="Q503" s="18" t="n">
        <f aca="false">P503-(Draws!Q482+Draws!AC482)</f>
        <v>0</v>
      </c>
      <c r="R503" s="18" t="n">
        <f aca="false">Q503-(Draws!R482+Draws!AD482)</f>
        <v>0</v>
      </c>
      <c r="S503" s="18" t="n">
        <f aca="false">R503-(Draws!S482+Draws!AE482)</f>
        <v>0</v>
      </c>
      <c r="T503" s="18" t="n">
        <f aca="false">S503-(Draws!T482+Draws!AF482)</f>
        <v>0</v>
      </c>
      <c r="U503" s="18" t="n">
        <f aca="false">T503-(Draws!U482+Draws!AG482)</f>
        <v>0</v>
      </c>
      <c r="V503" s="18" t="n">
        <f aca="false">U503-(Draws!V482+Draws!AH482)</f>
        <v>0</v>
      </c>
      <c r="W503" s="18" t="n">
        <f aca="false">V503-(Draws!W482+Draws!AI482)</f>
        <v>0</v>
      </c>
      <c r="X503" s="18" t="n">
        <f aca="false">W503-(Draws!X482+Draws!AJ482)</f>
        <v>0</v>
      </c>
      <c r="Y503" s="18" t="n">
        <f aca="false">X503-(Draws!Y482+Draws!AK482)</f>
        <v>0</v>
      </c>
      <c r="Z503" s="18" t="n">
        <f aca="false">0-(MAX(Draws!N482-Line_cap,0)+MAX(Draws!Z482-Line_cap,0))</f>
        <v>0</v>
      </c>
      <c r="AA503" s="18" t="n">
        <f aca="false">Z503-(MAX(Draws!O482-Line_cap,0)+MAX(Draws!AA482-Line_cap,0))</f>
        <v>0</v>
      </c>
      <c r="AB503" s="18" t="n">
        <f aca="false">AA503-(MAX(Draws!P482-Line_cap,0)+MAX(Draws!AB482-Line_cap,0))</f>
        <v>0</v>
      </c>
      <c r="AC503" s="18" t="n">
        <f aca="false">AB503-(MAX(Draws!Q482-Line_cap,0)+MAX(Draws!AC482-Line_cap,0))</f>
        <v>0</v>
      </c>
      <c r="AD503" s="18" t="n">
        <f aca="false">AC503-(MAX(Draws!R482-Line_cap,0)+MAX(Draws!AD482-Line_cap,0))</f>
        <v>0</v>
      </c>
      <c r="AE503" s="18" t="n">
        <f aca="false">AD503-(MAX(Draws!S482-Line_cap,0)+MAX(Draws!AE482-Line_cap,0))</f>
        <v>0</v>
      </c>
      <c r="AF503" s="18" t="n">
        <f aca="false">AE503-(MAX(Draws!T482-Line_cap,0)+MAX(Draws!AF482-Line_cap,0))</f>
        <v>0</v>
      </c>
      <c r="AG503" s="18" t="n">
        <f aca="false">AF503-(MAX(Draws!U482-Line_cap,0)+MAX(Draws!AG482-Line_cap,0))</f>
        <v>0</v>
      </c>
      <c r="AH503" s="18" t="n">
        <f aca="false">AG503-(MAX(Draws!V482-Line_cap,0)+MAX(Draws!AH482-Line_cap,0))</f>
        <v>0</v>
      </c>
      <c r="AI503" s="18" t="n">
        <f aca="false">AH503-(MAX(Draws!W482-Line_cap,0)+MAX(Draws!AI482-Line_cap,0))</f>
        <v>0</v>
      </c>
      <c r="AJ503" s="18" t="n">
        <f aca="false">AI503-(MAX(Draws!X482-Line_cap,0)+MAX(Draws!AJ482-Line_cap,0))</f>
        <v>0</v>
      </c>
      <c r="AK503" s="18" t="n">
        <f aca="false">AJ503-(MAX(Draws!Y482-Line_cap,0)+MAX(Draws!AK482-Line_cap,0))</f>
        <v>0</v>
      </c>
      <c r="AL503" s="18" t="n">
        <f aca="false">SUMPRODUCT(MIN($B$22:$M$22+B503:M503+N503:Y503))</f>
        <v>380.162660635474</v>
      </c>
      <c r="AM503" s="18" t="n">
        <f aca="false">SUMPRODUCT(MIN($B$22:$M$22+B503:M503))</f>
        <v>380.162660635474</v>
      </c>
      <c r="AN503" s="18" t="n">
        <f aca="false">SUMPRODUCT(MIN($B$22:$M$22+N503:Y503))</f>
        <v>481.950382357786</v>
      </c>
      <c r="AO503" s="18" t="n">
        <f aca="false">SUMPRODUCT(MIN($B$22:$M$22+B503:M503+Z503:AK503))</f>
        <v>380.162660635474</v>
      </c>
      <c r="AP503" s="18" t="n">
        <f aca="false">SUMPRODUCT(MIN($B$23:$M$23+B503:M503+N503:Y503))</f>
        <v>427.928406136258</v>
      </c>
      <c r="AQ503" s="18" t="n">
        <f aca="false">SUMPRODUCT(MIN($B$23:$M$23+B503:M503+Z503:AK503))</f>
        <v>427.928406136258</v>
      </c>
      <c r="AR503" s="13" t="n">
        <f aca="false">IF(Y503&lt;0,1,0)</f>
        <v>0</v>
      </c>
    </row>
    <row r="504" customFormat="false" ht="15" hidden="false" customHeight="false" outlineLevel="0" collapsed="false">
      <c r="A504" s="13" t="n">
        <v>479</v>
      </c>
      <c r="B504" s="18" t="n">
        <f aca="false">Shock_sd*Draws!B483</f>
        <v>16.4610195829118</v>
      </c>
      <c r="C504" s="18" t="n">
        <f aca="false">Persist_a*B504+Shock_sd*Draws!C483</f>
        <v>36.5918493588519</v>
      </c>
      <c r="D504" s="18" t="n">
        <f aca="false">Persist_a*C504+Shock_sd*Draws!D483</f>
        <v>-33.39549197186</v>
      </c>
      <c r="E504" s="18" t="n">
        <f aca="false">Persist_a*D504+Shock_sd*Draws!E483</f>
        <v>-41.4664635640024</v>
      </c>
      <c r="F504" s="18" t="n">
        <f aca="false">Persist_a*E504+Shock_sd*Draws!F483</f>
        <v>-4.98004245354322</v>
      </c>
      <c r="G504" s="18" t="n">
        <f aca="false">Persist_a*F504+Shock_sd*Draws!G483</f>
        <v>-17.4969292158902</v>
      </c>
      <c r="H504" s="18" t="n">
        <f aca="false">Persist_a*G504+Shock_sd*Draws!H483</f>
        <v>73.4292732934285</v>
      </c>
      <c r="I504" s="18" t="n">
        <f aca="false">Persist_a*H504+Shock_sd*Draws!I483</f>
        <v>3.74842280051242</v>
      </c>
      <c r="J504" s="18" t="n">
        <f aca="false">Persist_a*I504+Shock_sd*Draws!J483</f>
        <v>0.503518715614032</v>
      </c>
      <c r="K504" s="18" t="n">
        <f aca="false">Persist_a*J504+Shock_sd*Draws!K483</f>
        <v>5.54813116267491</v>
      </c>
      <c r="L504" s="18" t="n">
        <f aca="false">Persist_a*K504+Shock_sd*Draws!L483</f>
        <v>34.3195560874495</v>
      </c>
      <c r="M504" s="18" t="n">
        <f aca="false">Persist_a*L504+Shock_sd*Draws!M483</f>
        <v>-20.2933151037008</v>
      </c>
      <c r="N504" s="18" t="n">
        <f aca="false">0-(Draws!N483+Draws!Z483)</f>
        <v>0</v>
      </c>
      <c r="O504" s="18" t="n">
        <f aca="false">N504-(Draws!O483+Draws!AA483)</f>
        <v>0</v>
      </c>
      <c r="P504" s="18" t="n">
        <f aca="false">O504-(Draws!P483+Draws!AB483)</f>
        <v>0</v>
      </c>
      <c r="Q504" s="18" t="n">
        <f aca="false">P504-(Draws!Q483+Draws!AC483)</f>
        <v>0</v>
      </c>
      <c r="R504" s="18" t="n">
        <f aca="false">Q504-(Draws!R483+Draws!AD483)</f>
        <v>0</v>
      </c>
      <c r="S504" s="18" t="n">
        <f aca="false">R504-(Draws!S483+Draws!AE483)</f>
        <v>0</v>
      </c>
      <c r="T504" s="18" t="n">
        <f aca="false">S504-(Draws!T483+Draws!AF483)</f>
        <v>0</v>
      </c>
      <c r="U504" s="18" t="n">
        <f aca="false">T504-(Draws!U483+Draws!AG483)</f>
        <v>0</v>
      </c>
      <c r="V504" s="18" t="n">
        <f aca="false">U504-(Draws!V483+Draws!AH483)</f>
        <v>0</v>
      </c>
      <c r="W504" s="18" t="n">
        <f aca="false">V504-(Draws!W483+Draws!AI483)</f>
        <v>0</v>
      </c>
      <c r="X504" s="18" t="n">
        <f aca="false">W504-(Draws!X483+Draws!AJ483)</f>
        <v>0</v>
      </c>
      <c r="Y504" s="18" t="n">
        <f aca="false">X504-(Draws!Y483+Draws!AK483)</f>
        <v>0</v>
      </c>
      <c r="Z504" s="18" t="n">
        <f aca="false">0-(MAX(Draws!N483-Line_cap,0)+MAX(Draws!Z483-Line_cap,0))</f>
        <v>0</v>
      </c>
      <c r="AA504" s="18" t="n">
        <f aca="false">Z504-(MAX(Draws!O483-Line_cap,0)+MAX(Draws!AA483-Line_cap,0))</f>
        <v>0</v>
      </c>
      <c r="AB504" s="18" t="n">
        <f aca="false">AA504-(MAX(Draws!P483-Line_cap,0)+MAX(Draws!AB483-Line_cap,0))</f>
        <v>0</v>
      </c>
      <c r="AC504" s="18" t="n">
        <f aca="false">AB504-(MAX(Draws!Q483-Line_cap,0)+MAX(Draws!AC483-Line_cap,0))</f>
        <v>0</v>
      </c>
      <c r="AD504" s="18" t="n">
        <f aca="false">AC504-(MAX(Draws!R483-Line_cap,0)+MAX(Draws!AD483-Line_cap,0))</f>
        <v>0</v>
      </c>
      <c r="AE504" s="18" t="n">
        <f aca="false">AD504-(MAX(Draws!S483-Line_cap,0)+MAX(Draws!AE483-Line_cap,0))</f>
        <v>0</v>
      </c>
      <c r="AF504" s="18" t="n">
        <f aca="false">AE504-(MAX(Draws!T483-Line_cap,0)+MAX(Draws!AF483-Line_cap,0))</f>
        <v>0</v>
      </c>
      <c r="AG504" s="18" t="n">
        <f aca="false">AF504-(MAX(Draws!U483-Line_cap,0)+MAX(Draws!AG483-Line_cap,0))</f>
        <v>0</v>
      </c>
      <c r="AH504" s="18" t="n">
        <f aca="false">AG504-(MAX(Draws!V483-Line_cap,0)+MAX(Draws!AH483-Line_cap,0))</f>
        <v>0</v>
      </c>
      <c r="AI504" s="18" t="n">
        <f aca="false">AH504-(MAX(Draws!W483-Line_cap,0)+MAX(Draws!AI483-Line_cap,0))</f>
        <v>0</v>
      </c>
      <c r="AJ504" s="18" t="n">
        <f aca="false">AI504-(MAX(Draws!X483-Line_cap,0)+MAX(Draws!AJ483-Line_cap,0))</f>
        <v>0</v>
      </c>
      <c r="AK504" s="18" t="n">
        <f aca="false">AJ504-(MAX(Draws!Y483-Line_cap,0)+MAX(Draws!AK483-Line_cap,0))</f>
        <v>0</v>
      </c>
      <c r="AL504" s="18" t="n">
        <f aca="false">SUMPRODUCT(MIN($B$22:$M$22+B504:M504+N504:Y504))</f>
        <v>457.395736264154</v>
      </c>
      <c r="AM504" s="18" t="n">
        <f aca="false">SUMPRODUCT(MIN($B$22:$M$22+B504:M504))</f>
        <v>457.395736264154</v>
      </c>
      <c r="AN504" s="18" t="n">
        <f aca="false">SUMPRODUCT(MIN($B$22:$M$22+N504:Y504))</f>
        <v>481.950382357786</v>
      </c>
      <c r="AO504" s="18" t="n">
        <f aca="false">SUMPRODUCT(MIN($B$22:$M$22+B504:M504+Z504:AK504))</f>
        <v>457.395736264154</v>
      </c>
      <c r="AP504" s="18" t="n">
        <f aca="false">SUMPRODUCT(MIN($B$23:$M$23+B504:M504+N504:Y504))</f>
        <v>498.284023777517</v>
      </c>
      <c r="AQ504" s="18" t="n">
        <f aca="false">SUMPRODUCT(MIN($B$23:$M$23+B504:M504+Z504:AK504))</f>
        <v>498.284023777517</v>
      </c>
      <c r="AR504" s="13" t="n">
        <f aca="false">IF(Y504&lt;0,1,0)</f>
        <v>0</v>
      </c>
    </row>
    <row r="505" customFormat="false" ht="15" hidden="false" customHeight="false" outlineLevel="0" collapsed="false">
      <c r="A505" s="13" t="n">
        <v>480</v>
      </c>
      <c r="B505" s="18" t="n">
        <f aca="false">Shock_sd*Draws!B484</f>
        <v>17.0666798600444</v>
      </c>
      <c r="C505" s="18" t="n">
        <f aca="false">Persist_a*B505+Shock_sd*Draws!C484</f>
        <v>-4.10744517965792</v>
      </c>
      <c r="D505" s="18" t="n">
        <f aca="false">Persist_a*C505+Shock_sd*Draws!D484</f>
        <v>-106.846901063713</v>
      </c>
      <c r="E505" s="18" t="n">
        <f aca="false">Persist_a*D505+Shock_sd*Draws!E484</f>
        <v>-29.3054436610393</v>
      </c>
      <c r="F505" s="18" t="n">
        <f aca="false">Persist_a*E505+Shock_sd*Draws!F484</f>
        <v>-118.206788670502</v>
      </c>
      <c r="G505" s="18" t="n">
        <f aca="false">Persist_a*F505+Shock_sd*Draws!G484</f>
        <v>-76.0050697426562</v>
      </c>
      <c r="H505" s="18" t="n">
        <f aca="false">Persist_a*G505+Shock_sd*Draws!H484</f>
        <v>-38.5612737919465</v>
      </c>
      <c r="I505" s="18" t="n">
        <f aca="false">Persist_a*H505+Shock_sd*Draws!I484</f>
        <v>-46.5498242939654</v>
      </c>
      <c r="J505" s="18" t="n">
        <f aca="false">Persist_a*I505+Shock_sd*Draws!J484</f>
        <v>-61.420074815109</v>
      </c>
      <c r="K505" s="18" t="n">
        <f aca="false">Persist_a*J505+Shock_sd*Draws!K484</f>
        <v>-46.4811332342273</v>
      </c>
      <c r="L505" s="18" t="n">
        <f aca="false">Persist_a*K505+Shock_sd*Draws!L484</f>
        <v>-55.7761943491751</v>
      </c>
      <c r="M505" s="18" t="n">
        <f aca="false">Persist_a*L505+Shock_sd*Draws!M484</f>
        <v>12.8344314051282</v>
      </c>
      <c r="N505" s="18" t="n">
        <f aca="false">0-(Draws!N484+Draws!Z484)</f>
        <v>0</v>
      </c>
      <c r="O505" s="18" t="n">
        <f aca="false">N505-(Draws!O484+Draws!AA484)</f>
        <v>0</v>
      </c>
      <c r="P505" s="18" t="n">
        <f aca="false">O505-(Draws!P484+Draws!AB484)</f>
        <v>0</v>
      </c>
      <c r="Q505" s="18" t="n">
        <f aca="false">P505-(Draws!Q484+Draws!AC484)</f>
        <v>0</v>
      </c>
      <c r="R505" s="18" t="n">
        <f aca="false">Q505-(Draws!R484+Draws!AD484)</f>
        <v>0</v>
      </c>
      <c r="S505" s="18" t="n">
        <f aca="false">R505-(Draws!S484+Draws!AE484)</f>
        <v>0</v>
      </c>
      <c r="T505" s="18" t="n">
        <f aca="false">S505-(Draws!T484+Draws!AF484)</f>
        <v>0</v>
      </c>
      <c r="U505" s="18" t="n">
        <f aca="false">T505-(Draws!U484+Draws!AG484)</f>
        <v>0</v>
      </c>
      <c r="V505" s="18" t="n">
        <f aca="false">U505-(Draws!V484+Draws!AH484)</f>
        <v>0</v>
      </c>
      <c r="W505" s="18" t="n">
        <f aca="false">V505-(Draws!W484+Draws!AI484)</f>
        <v>0</v>
      </c>
      <c r="X505" s="18" t="n">
        <f aca="false">W505-(Draws!X484+Draws!AJ484)</f>
        <v>0</v>
      </c>
      <c r="Y505" s="18" t="n">
        <f aca="false">X505-(Draws!Y484+Draws!AK484)</f>
        <v>0</v>
      </c>
      <c r="Z505" s="18" t="n">
        <f aca="false">0-(MAX(Draws!N484-Line_cap,0)+MAX(Draws!Z484-Line_cap,0))</f>
        <v>0</v>
      </c>
      <c r="AA505" s="18" t="n">
        <f aca="false">Z505-(MAX(Draws!O484-Line_cap,0)+MAX(Draws!AA484-Line_cap,0))</f>
        <v>0</v>
      </c>
      <c r="AB505" s="18" t="n">
        <f aca="false">AA505-(MAX(Draws!P484-Line_cap,0)+MAX(Draws!AB484-Line_cap,0))</f>
        <v>0</v>
      </c>
      <c r="AC505" s="18" t="n">
        <f aca="false">AB505-(MAX(Draws!Q484-Line_cap,0)+MAX(Draws!AC484-Line_cap,0))</f>
        <v>0</v>
      </c>
      <c r="AD505" s="18" t="n">
        <f aca="false">AC505-(MAX(Draws!R484-Line_cap,0)+MAX(Draws!AD484-Line_cap,0))</f>
        <v>0</v>
      </c>
      <c r="AE505" s="18" t="n">
        <f aca="false">AD505-(MAX(Draws!S484-Line_cap,0)+MAX(Draws!AE484-Line_cap,0))</f>
        <v>0</v>
      </c>
      <c r="AF505" s="18" t="n">
        <f aca="false">AE505-(MAX(Draws!T484-Line_cap,0)+MAX(Draws!AF484-Line_cap,0))</f>
        <v>0</v>
      </c>
      <c r="AG505" s="18" t="n">
        <f aca="false">AF505-(MAX(Draws!U484-Line_cap,0)+MAX(Draws!AG484-Line_cap,0))</f>
        <v>0</v>
      </c>
      <c r="AH505" s="18" t="n">
        <f aca="false">AG505-(MAX(Draws!V484-Line_cap,0)+MAX(Draws!AH484-Line_cap,0))</f>
        <v>0</v>
      </c>
      <c r="AI505" s="18" t="n">
        <f aca="false">AH505-(MAX(Draws!W484-Line_cap,0)+MAX(Draws!AI484-Line_cap,0))</f>
        <v>0</v>
      </c>
      <c r="AJ505" s="18" t="n">
        <f aca="false">AI505-(MAX(Draws!X484-Line_cap,0)+MAX(Draws!AJ484-Line_cap,0))</f>
        <v>0</v>
      </c>
      <c r="AK505" s="18" t="n">
        <f aca="false">AJ505-(MAX(Draws!Y484-Line_cap,0)+MAX(Draws!AK484-Line_cap,0))</f>
        <v>0</v>
      </c>
      <c r="AL505" s="18" t="n">
        <f aca="false">SUMPRODUCT(MIN($B$22:$M$22+B505:M505+N505:Y505))</f>
        <v>370.290392477188</v>
      </c>
      <c r="AM505" s="18" t="n">
        <f aca="false">SUMPRODUCT(MIN($B$22:$M$22+B505:M505))</f>
        <v>370.290392477188</v>
      </c>
      <c r="AN505" s="18" t="n">
        <f aca="false">SUMPRODUCT(MIN($B$22:$M$22+N505:Y505))</f>
        <v>481.950382357786</v>
      </c>
      <c r="AO505" s="18" t="n">
        <f aca="false">SUMPRODUCT(MIN($B$22:$M$22+B505:M505+Z505:AK505))</f>
        <v>370.290392477188</v>
      </c>
      <c r="AP505" s="18" t="n">
        <f aca="false">SUMPRODUCT(MIN($B$23:$M$23+B505:M505+N505:Y505))</f>
        <v>415.395126330352</v>
      </c>
      <c r="AQ505" s="18" t="n">
        <f aca="false">SUMPRODUCT(MIN($B$23:$M$23+B505:M505+Z505:AK505))</f>
        <v>415.395126330352</v>
      </c>
      <c r="AR505" s="13" t="n">
        <f aca="false">IF(Y505&lt;0,1,0)</f>
        <v>0</v>
      </c>
    </row>
    <row r="506" customFormat="false" ht="15" hidden="false" customHeight="false" outlineLevel="0" collapsed="false">
      <c r="A506" s="13" t="n">
        <v>481</v>
      </c>
      <c r="B506" s="18" t="n">
        <f aca="false">Shock_sd*Draws!B485</f>
        <v>21.424167618884</v>
      </c>
      <c r="C506" s="18" t="n">
        <f aca="false">Persist_a*B506+Shock_sd*Draws!C485</f>
        <v>-16.2726365162696</v>
      </c>
      <c r="D506" s="18" t="n">
        <f aca="false">Persist_a*C506+Shock_sd*Draws!D485</f>
        <v>-23.184020455263</v>
      </c>
      <c r="E506" s="18" t="n">
        <f aca="false">Persist_a*D506+Shock_sd*Draws!E485</f>
        <v>14.0947406284867</v>
      </c>
      <c r="F506" s="18" t="n">
        <f aca="false">Persist_a*E506+Shock_sd*Draws!F485</f>
        <v>-27.9061382021337</v>
      </c>
      <c r="G506" s="18" t="n">
        <f aca="false">Persist_a*F506+Shock_sd*Draws!G485</f>
        <v>-88.6844946969409</v>
      </c>
      <c r="H506" s="18" t="n">
        <f aca="false">Persist_a*G506+Shock_sd*Draws!H485</f>
        <v>21.9315896608779</v>
      </c>
      <c r="I506" s="18" t="n">
        <f aca="false">Persist_a*H506+Shock_sd*Draws!I485</f>
        <v>-15.0830155823012</v>
      </c>
      <c r="J506" s="18" t="n">
        <f aca="false">Persist_a*I506+Shock_sd*Draws!J485</f>
        <v>-117.255796290989</v>
      </c>
      <c r="K506" s="18" t="n">
        <f aca="false">Persist_a*J506+Shock_sd*Draws!K485</f>
        <v>-123.193747297661</v>
      </c>
      <c r="L506" s="18" t="n">
        <f aca="false">Persist_a*K506+Shock_sd*Draws!L485</f>
        <v>-57.8996258015537</v>
      </c>
      <c r="M506" s="18" t="n">
        <f aca="false">Persist_a*L506+Shock_sd*Draws!M485</f>
        <v>-95.0514308044666</v>
      </c>
      <c r="N506" s="18" t="n">
        <f aca="false">0-(Draws!N485+Draws!Z485)</f>
        <v>0</v>
      </c>
      <c r="O506" s="18" t="n">
        <f aca="false">N506-(Draws!O485+Draws!AA485)</f>
        <v>0</v>
      </c>
      <c r="P506" s="18" t="n">
        <f aca="false">O506-(Draws!P485+Draws!AB485)</f>
        <v>0</v>
      </c>
      <c r="Q506" s="18" t="n">
        <f aca="false">P506-(Draws!Q485+Draws!AC485)</f>
        <v>0</v>
      </c>
      <c r="R506" s="18" t="n">
        <f aca="false">Q506-(Draws!R485+Draws!AD485)</f>
        <v>0</v>
      </c>
      <c r="S506" s="18" t="n">
        <f aca="false">R506-(Draws!S485+Draws!AE485)</f>
        <v>0</v>
      </c>
      <c r="T506" s="18" t="n">
        <f aca="false">S506-(Draws!T485+Draws!AF485)</f>
        <v>0</v>
      </c>
      <c r="U506" s="18" t="n">
        <f aca="false">T506-(Draws!U485+Draws!AG485)</f>
        <v>0</v>
      </c>
      <c r="V506" s="18" t="n">
        <f aca="false">U506-(Draws!V485+Draws!AH485)</f>
        <v>0</v>
      </c>
      <c r="W506" s="18" t="n">
        <f aca="false">V506-(Draws!W485+Draws!AI485)</f>
        <v>0</v>
      </c>
      <c r="X506" s="18" t="n">
        <f aca="false">W506-(Draws!X485+Draws!AJ485)</f>
        <v>0</v>
      </c>
      <c r="Y506" s="18" t="n">
        <f aca="false">X506-(Draws!Y485+Draws!AK485)</f>
        <v>0</v>
      </c>
      <c r="Z506" s="18" t="n">
        <f aca="false">0-(MAX(Draws!N485-Line_cap,0)+MAX(Draws!Z485-Line_cap,0))</f>
        <v>0</v>
      </c>
      <c r="AA506" s="18" t="n">
        <f aca="false">Z506-(MAX(Draws!O485-Line_cap,0)+MAX(Draws!AA485-Line_cap,0))</f>
        <v>0</v>
      </c>
      <c r="AB506" s="18" t="n">
        <f aca="false">AA506-(MAX(Draws!P485-Line_cap,0)+MAX(Draws!AB485-Line_cap,0))</f>
        <v>0</v>
      </c>
      <c r="AC506" s="18" t="n">
        <f aca="false">AB506-(MAX(Draws!Q485-Line_cap,0)+MAX(Draws!AC485-Line_cap,0))</f>
        <v>0</v>
      </c>
      <c r="AD506" s="18" t="n">
        <f aca="false">AC506-(MAX(Draws!R485-Line_cap,0)+MAX(Draws!AD485-Line_cap,0))</f>
        <v>0</v>
      </c>
      <c r="AE506" s="18" t="n">
        <f aca="false">AD506-(MAX(Draws!S485-Line_cap,0)+MAX(Draws!AE485-Line_cap,0))</f>
        <v>0</v>
      </c>
      <c r="AF506" s="18" t="n">
        <f aca="false">AE506-(MAX(Draws!T485-Line_cap,0)+MAX(Draws!AF485-Line_cap,0))</f>
        <v>0</v>
      </c>
      <c r="AG506" s="18" t="n">
        <f aca="false">AF506-(MAX(Draws!U485-Line_cap,0)+MAX(Draws!AG485-Line_cap,0))</f>
        <v>0</v>
      </c>
      <c r="AH506" s="18" t="n">
        <f aca="false">AG506-(MAX(Draws!V485-Line_cap,0)+MAX(Draws!AH485-Line_cap,0))</f>
        <v>0</v>
      </c>
      <c r="AI506" s="18" t="n">
        <f aca="false">AH506-(MAX(Draws!W485-Line_cap,0)+MAX(Draws!AI485-Line_cap,0))</f>
        <v>0</v>
      </c>
      <c r="AJ506" s="18" t="n">
        <f aca="false">AI506-(MAX(Draws!X485-Line_cap,0)+MAX(Draws!AJ485-Line_cap,0))</f>
        <v>0</v>
      </c>
      <c r="AK506" s="18" t="n">
        <f aca="false">AJ506-(MAX(Draws!Y485-Line_cap,0)+MAX(Draws!AK485-Line_cap,0))</f>
        <v>0</v>
      </c>
      <c r="AL506" s="18" t="n">
        <f aca="false">SUMPRODUCT(MIN($B$22:$M$22+B506:M506+N506:Y506))</f>
        <v>370.941985126407</v>
      </c>
      <c r="AM506" s="18" t="n">
        <f aca="false">SUMPRODUCT(MIN($B$22:$M$22+B506:M506))</f>
        <v>370.941985126407</v>
      </c>
      <c r="AN506" s="18" t="n">
        <f aca="false">SUMPRODUCT(MIN($B$22:$M$22+N506:Y506))</f>
        <v>481.950382357786</v>
      </c>
      <c r="AO506" s="18" t="n">
        <f aca="false">SUMPRODUCT(MIN($B$22:$M$22+B506:M506+Z506:AK506))</f>
        <v>370.941985126407</v>
      </c>
      <c r="AP506" s="18" t="n">
        <f aca="false">SUMPRODUCT(MIN($B$23:$M$23+B506:M506+N506:Y506))</f>
        <v>419.47759706219</v>
      </c>
      <c r="AQ506" s="18" t="n">
        <f aca="false">SUMPRODUCT(MIN($B$23:$M$23+B506:M506+Z506:AK506))</f>
        <v>419.47759706219</v>
      </c>
      <c r="AR506" s="13" t="n">
        <f aca="false">IF(Y506&lt;0,1,0)</f>
        <v>0</v>
      </c>
    </row>
    <row r="507" customFormat="false" ht="15" hidden="false" customHeight="false" outlineLevel="0" collapsed="false">
      <c r="A507" s="13" t="n">
        <v>482</v>
      </c>
      <c r="B507" s="18" t="n">
        <f aca="false">Shock_sd*Draws!B486</f>
        <v>57.5403192917268</v>
      </c>
      <c r="C507" s="18" t="n">
        <f aca="false">Persist_a*B507+Shock_sd*Draws!C486</f>
        <v>-78.3897228070405</v>
      </c>
      <c r="D507" s="18" t="n">
        <f aca="false">Persist_a*C507+Shock_sd*Draws!D486</f>
        <v>-78.1915370853138</v>
      </c>
      <c r="E507" s="18" t="n">
        <f aca="false">Persist_a*D507+Shock_sd*Draws!E486</f>
        <v>16.6689323375238</v>
      </c>
      <c r="F507" s="18" t="n">
        <f aca="false">Persist_a*E507+Shock_sd*Draws!F486</f>
        <v>-74.0542417054317</v>
      </c>
      <c r="G507" s="18" t="n">
        <f aca="false">Persist_a*F507+Shock_sd*Draws!G486</f>
        <v>2.53515355774672</v>
      </c>
      <c r="H507" s="18" t="n">
        <f aca="false">Persist_a*G507+Shock_sd*Draws!H486</f>
        <v>-1.78939809891768</v>
      </c>
      <c r="I507" s="18" t="n">
        <f aca="false">Persist_a*H507+Shock_sd*Draws!I486</f>
        <v>-4.4811311189298</v>
      </c>
      <c r="J507" s="18" t="n">
        <f aca="false">Persist_a*I507+Shock_sd*Draws!J486</f>
        <v>46.7889224465928</v>
      </c>
      <c r="K507" s="18" t="n">
        <f aca="false">Persist_a*J507+Shock_sd*Draws!K486</f>
        <v>42.3637474351326</v>
      </c>
      <c r="L507" s="18" t="n">
        <f aca="false">Persist_a*K507+Shock_sd*Draws!L486</f>
        <v>52.0318229252237</v>
      </c>
      <c r="M507" s="18" t="n">
        <f aca="false">Persist_a*L507+Shock_sd*Draws!M486</f>
        <v>85.9711227694127</v>
      </c>
      <c r="N507" s="18" t="n">
        <f aca="false">0-(Draws!N486+Draws!Z486)</f>
        <v>0</v>
      </c>
      <c r="O507" s="18" t="n">
        <f aca="false">N507-(Draws!O486+Draws!AA486)</f>
        <v>0</v>
      </c>
      <c r="P507" s="18" t="n">
        <f aca="false">O507-(Draws!P486+Draws!AB486)</f>
        <v>0</v>
      </c>
      <c r="Q507" s="18" t="n">
        <f aca="false">P507-(Draws!Q486+Draws!AC486)</f>
        <v>0</v>
      </c>
      <c r="R507" s="18" t="n">
        <f aca="false">Q507-(Draws!R486+Draws!AD486)</f>
        <v>0</v>
      </c>
      <c r="S507" s="18" t="n">
        <f aca="false">R507-(Draws!S486+Draws!AE486)</f>
        <v>0</v>
      </c>
      <c r="T507" s="18" t="n">
        <f aca="false">S507-(Draws!T486+Draws!AF486)</f>
        <v>0</v>
      </c>
      <c r="U507" s="18" t="n">
        <f aca="false">T507-(Draws!U486+Draws!AG486)</f>
        <v>0</v>
      </c>
      <c r="V507" s="18" t="n">
        <f aca="false">U507-(Draws!V486+Draws!AH486)</f>
        <v>0</v>
      </c>
      <c r="W507" s="18" t="n">
        <f aca="false">V507-(Draws!W486+Draws!AI486)</f>
        <v>0</v>
      </c>
      <c r="X507" s="18" t="n">
        <f aca="false">W507-(Draws!X486+Draws!AJ486)</f>
        <v>0</v>
      </c>
      <c r="Y507" s="18" t="n">
        <f aca="false">X507-(Draws!Y486+Draws!AK486)</f>
        <v>0</v>
      </c>
      <c r="Z507" s="18" t="n">
        <f aca="false">0-(MAX(Draws!N486-Line_cap,0)+MAX(Draws!Z486-Line_cap,0))</f>
        <v>0</v>
      </c>
      <c r="AA507" s="18" t="n">
        <f aca="false">Z507-(MAX(Draws!O486-Line_cap,0)+MAX(Draws!AA486-Line_cap,0))</f>
        <v>0</v>
      </c>
      <c r="AB507" s="18" t="n">
        <f aca="false">AA507-(MAX(Draws!P486-Line_cap,0)+MAX(Draws!AB486-Line_cap,0))</f>
        <v>0</v>
      </c>
      <c r="AC507" s="18" t="n">
        <f aca="false">AB507-(MAX(Draws!Q486-Line_cap,0)+MAX(Draws!AC486-Line_cap,0))</f>
        <v>0</v>
      </c>
      <c r="AD507" s="18" t="n">
        <f aca="false">AC507-(MAX(Draws!R486-Line_cap,0)+MAX(Draws!AD486-Line_cap,0))</f>
        <v>0</v>
      </c>
      <c r="AE507" s="18" t="n">
        <f aca="false">AD507-(MAX(Draws!S486-Line_cap,0)+MAX(Draws!AE486-Line_cap,0))</f>
        <v>0</v>
      </c>
      <c r="AF507" s="18" t="n">
        <f aca="false">AE507-(MAX(Draws!T486-Line_cap,0)+MAX(Draws!AF486-Line_cap,0))</f>
        <v>0</v>
      </c>
      <c r="AG507" s="18" t="n">
        <f aca="false">AF507-(MAX(Draws!U486-Line_cap,0)+MAX(Draws!AG486-Line_cap,0))</f>
        <v>0</v>
      </c>
      <c r="AH507" s="18" t="n">
        <f aca="false">AG507-(MAX(Draws!V486-Line_cap,0)+MAX(Draws!AH486-Line_cap,0))</f>
        <v>0</v>
      </c>
      <c r="AI507" s="18" t="n">
        <f aca="false">AH507-(MAX(Draws!W486-Line_cap,0)+MAX(Draws!AI486-Line_cap,0))</f>
        <v>0</v>
      </c>
      <c r="AJ507" s="18" t="n">
        <f aca="false">AI507-(MAX(Draws!X486-Line_cap,0)+MAX(Draws!AJ486-Line_cap,0))</f>
        <v>0</v>
      </c>
      <c r="AK507" s="18" t="n">
        <f aca="false">AJ507-(MAX(Draws!Y486-Line_cap,0)+MAX(Draws!AK486-Line_cap,0))</f>
        <v>0</v>
      </c>
      <c r="AL507" s="18" t="n">
        <f aca="false">SUMPRODUCT(MIN($B$22:$M$22+B507:M507+N507:Y507))</f>
        <v>414.442939442258</v>
      </c>
      <c r="AM507" s="18" t="n">
        <f aca="false">SUMPRODUCT(MIN($B$22:$M$22+B507:M507))</f>
        <v>414.442939442258</v>
      </c>
      <c r="AN507" s="18" t="n">
        <f aca="false">SUMPRODUCT(MIN($B$22:$M$22+N507:Y507))</f>
        <v>481.950382357786</v>
      </c>
      <c r="AO507" s="18" t="n">
        <f aca="false">SUMPRODUCT(MIN($B$22:$M$22+B507:M507+Z507:AK507))</f>
        <v>414.442939442258</v>
      </c>
      <c r="AP507" s="18" t="n">
        <f aca="false">SUMPRODUCT(MIN($B$23:$M$23+B507:M507+N507:Y507))</f>
        <v>459.547673295423</v>
      </c>
      <c r="AQ507" s="18" t="n">
        <f aca="false">SUMPRODUCT(MIN($B$23:$M$23+B507:M507+Z507:AK507))</f>
        <v>459.547673295423</v>
      </c>
      <c r="AR507" s="13" t="n">
        <f aca="false">IF(Y507&lt;0,1,0)</f>
        <v>0</v>
      </c>
    </row>
    <row r="508" customFormat="false" ht="15" hidden="false" customHeight="false" outlineLevel="0" collapsed="false">
      <c r="A508" s="13" t="n">
        <v>483</v>
      </c>
      <c r="B508" s="18" t="n">
        <f aca="false">Shock_sd*Draws!B487</f>
        <v>-9.00069002209862</v>
      </c>
      <c r="C508" s="18" t="n">
        <f aca="false">Persist_a*B508+Shock_sd*Draws!C487</f>
        <v>26.3628689452261</v>
      </c>
      <c r="D508" s="18" t="n">
        <f aca="false">Persist_a*C508+Shock_sd*Draws!D487</f>
        <v>7.77618322519357</v>
      </c>
      <c r="E508" s="18" t="n">
        <f aca="false">Persist_a*D508+Shock_sd*Draws!E487</f>
        <v>19.4697243633158</v>
      </c>
      <c r="F508" s="18" t="n">
        <f aca="false">Persist_a*E508+Shock_sd*Draws!F487</f>
        <v>125.160886000781</v>
      </c>
      <c r="G508" s="18" t="n">
        <f aca="false">Persist_a*F508+Shock_sd*Draws!G487</f>
        <v>168.482776778926</v>
      </c>
      <c r="H508" s="18" t="n">
        <f aca="false">Persist_a*G508+Shock_sd*Draws!H487</f>
        <v>107.751668606998</v>
      </c>
      <c r="I508" s="18" t="n">
        <f aca="false">Persist_a*H508+Shock_sd*Draws!I487</f>
        <v>55.5875379509311</v>
      </c>
      <c r="J508" s="18" t="n">
        <f aca="false">Persist_a*I508+Shock_sd*Draws!J487</f>
        <v>-2.58242643892824</v>
      </c>
      <c r="K508" s="18" t="n">
        <f aca="false">Persist_a*J508+Shock_sd*Draws!K487</f>
        <v>39.8997038967162</v>
      </c>
      <c r="L508" s="18" t="n">
        <f aca="false">Persist_a*K508+Shock_sd*Draws!L487</f>
        <v>76.9706939943385</v>
      </c>
      <c r="M508" s="18" t="n">
        <f aca="false">Persist_a*L508+Shock_sd*Draws!M487</f>
        <v>34.7153542931748</v>
      </c>
      <c r="N508" s="18" t="n">
        <f aca="false">0-(Draws!N487+Draws!Z487)</f>
        <v>0</v>
      </c>
      <c r="O508" s="18" t="n">
        <f aca="false">N508-(Draws!O487+Draws!AA487)</f>
        <v>0</v>
      </c>
      <c r="P508" s="18" t="n">
        <f aca="false">O508-(Draws!P487+Draws!AB487)</f>
        <v>0</v>
      </c>
      <c r="Q508" s="18" t="n">
        <f aca="false">P508-(Draws!Q487+Draws!AC487)</f>
        <v>0</v>
      </c>
      <c r="R508" s="18" t="n">
        <f aca="false">Q508-(Draws!R487+Draws!AD487)</f>
        <v>0</v>
      </c>
      <c r="S508" s="18" t="n">
        <f aca="false">R508-(Draws!S487+Draws!AE487)</f>
        <v>0</v>
      </c>
      <c r="T508" s="18" t="n">
        <f aca="false">S508-(Draws!T487+Draws!AF487)</f>
        <v>0</v>
      </c>
      <c r="U508" s="18" t="n">
        <f aca="false">T508-(Draws!U487+Draws!AG487)</f>
        <v>0</v>
      </c>
      <c r="V508" s="18" t="n">
        <f aca="false">U508-(Draws!V487+Draws!AH487)</f>
        <v>0</v>
      </c>
      <c r="W508" s="18" t="n">
        <f aca="false">V508-(Draws!W487+Draws!AI487)</f>
        <v>0</v>
      </c>
      <c r="X508" s="18" t="n">
        <f aca="false">W508-(Draws!X487+Draws!AJ487)</f>
        <v>0</v>
      </c>
      <c r="Y508" s="18" t="n">
        <f aca="false">X508-(Draws!Y487+Draws!AK487)</f>
        <v>0</v>
      </c>
      <c r="Z508" s="18" t="n">
        <f aca="false">0-(MAX(Draws!N487-Line_cap,0)+MAX(Draws!Z487-Line_cap,0))</f>
        <v>0</v>
      </c>
      <c r="AA508" s="18" t="n">
        <f aca="false">Z508-(MAX(Draws!O487-Line_cap,0)+MAX(Draws!AA487-Line_cap,0))</f>
        <v>0</v>
      </c>
      <c r="AB508" s="18" t="n">
        <f aca="false">AA508-(MAX(Draws!P487-Line_cap,0)+MAX(Draws!AB487-Line_cap,0))</f>
        <v>0</v>
      </c>
      <c r="AC508" s="18" t="n">
        <f aca="false">AB508-(MAX(Draws!Q487-Line_cap,0)+MAX(Draws!AC487-Line_cap,0))</f>
        <v>0</v>
      </c>
      <c r="AD508" s="18" t="n">
        <f aca="false">AC508-(MAX(Draws!R487-Line_cap,0)+MAX(Draws!AD487-Line_cap,0))</f>
        <v>0</v>
      </c>
      <c r="AE508" s="18" t="n">
        <f aca="false">AD508-(MAX(Draws!S487-Line_cap,0)+MAX(Draws!AE487-Line_cap,0))</f>
        <v>0</v>
      </c>
      <c r="AF508" s="18" t="n">
        <f aca="false">AE508-(MAX(Draws!T487-Line_cap,0)+MAX(Draws!AF487-Line_cap,0))</f>
        <v>0</v>
      </c>
      <c r="AG508" s="18" t="n">
        <f aca="false">AF508-(MAX(Draws!U487-Line_cap,0)+MAX(Draws!AG487-Line_cap,0))</f>
        <v>0</v>
      </c>
      <c r="AH508" s="18" t="n">
        <f aca="false">AG508-(MAX(Draws!V487-Line_cap,0)+MAX(Draws!AH487-Line_cap,0))</f>
        <v>0</v>
      </c>
      <c r="AI508" s="18" t="n">
        <f aca="false">AH508-(MAX(Draws!W487-Line_cap,0)+MAX(Draws!AI487-Line_cap,0))</f>
        <v>0</v>
      </c>
      <c r="AJ508" s="18" t="n">
        <f aca="false">AI508-(MAX(Draws!X487-Line_cap,0)+MAX(Draws!AJ487-Line_cap,0))</f>
        <v>0</v>
      </c>
      <c r="AK508" s="18" t="n">
        <f aca="false">AJ508-(MAX(Draws!Y487-Line_cap,0)+MAX(Draws!AK487-Line_cap,0))</f>
        <v>0</v>
      </c>
      <c r="AL508" s="18" t="n">
        <f aca="false">SUMPRODUCT(MIN($B$22:$M$22+B508:M508+N508:Y508))</f>
        <v>485.615354978468</v>
      </c>
      <c r="AM508" s="18" t="n">
        <f aca="false">SUMPRODUCT(MIN($B$22:$M$22+B508:M508))</f>
        <v>485.615354978468</v>
      </c>
      <c r="AN508" s="18" t="n">
        <f aca="false">SUMPRODUCT(MIN($B$22:$M$22+N508:Y508))</f>
        <v>481.950382357786</v>
      </c>
      <c r="AO508" s="18" t="n">
        <f aca="false">SUMPRODUCT(MIN($B$22:$M$22+B508:M508+Z508:AK508))</f>
        <v>485.615354978468</v>
      </c>
      <c r="AP508" s="18" t="n">
        <f aca="false">SUMPRODUCT(MIN($B$23:$M$23+B508:M508+N508:Y508))</f>
        <v>534.858682142689</v>
      </c>
      <c r="AQ508" s="18" t="n">
        <f aca="false">SUMPRODUCT(MIN($B$23:$M$23+B508:M508+Z508:AK508))</f>
        <v>534.858682142689</v>
      </c>
      <c r="AR508" s="13" t="n">
        <f aca="false">IF(Y508&lt;0,1,0)</f>
        <v>0</v>
      </c>
    </row>
    <row r="509" customFormat="false" ht="15" hidden="false" customHeight="false" outlineLevel="0" collapsed="false">
      <c r="A509" s="13" t="n">
        <v>484</v>
      </c>
      <c r="B509" s="18" t="n">
        <f aca="false">Shock_sd*Draws!B488</f>
        <v>39.5991543003819</v>
      </c>
      <c r="C509" s="18" t="n">
        <f aca="false">Persist_a*B509+Shock_sd*Draws!C488</f>
        <v>75.853694362167</v>
      </c>
      <c r="D509" s="18" t="n">
        <f aca="false">Persist_a*C509+Shock_sd*Draws!D488</f>
        <v>4.11015545169238</v>
      </c>
      <c r="E509" s="18" t="n">
        <f aca="false">Persist_a*D509+Shock_sd*Draws!E488</f>
        <v>74.6261045134847</v>
      </c>
      <c r="F509" s="18" t="n">
        <f aca="false">Persist_a*E509+Shock_sd*Draws!F488</f>
        <v>55.9649659249856</v>
      </c>
      <c r="G509" s="18" t="n">
        <f aca="false">Persist_a*F509+Shock_sd*Draws!G488</f>
        <v>6.09561657055137</v>
      </c>
      <c r="H509" s="18" t="n">
        <f aca="false">Persist_a*G509+Shock_sd*Draws!H488</f>
        <v>-46.7308325049579</v>
      </c>
      <c r="I509" s="18" t="n">
        <f aca="false">Persist_a*H509+Shock_sd*Draws!I488</f>
        <v>-24.6686458666799</v>
      </c>
      <c r="J509" s="18" t="n">
        <f aca="false">Persist_a*I509+Shock_sd*Draws!J488</f>
        <v>-44.3517777628985</v>
      </c>
      <c r="K509" s="18" t="n">
        <f aca="false">Persist_a*J509+Shock_sd*Draws!K488</f>
        <v>41.0731856866299</v>
      </c>
      <c r="L509" s="18" t="n">
        <f aca="false">Persist_a*K509+Shock_sd*Draws!L488</f>
        <v>57.1658132552806</v>
      </c>
      <c r="M509" s="18" t="n">
        <f aca="false">Persist_a*L509+Shock_sd*Draws!M488</f>
        <v>-19.0369726693749</v>
      </c>
      <c r="N509" s="18" t="n">
        <f aca="false">0-(Draws!N488+Draws!Z488)</f>
        <v>0</v>
      </c>
      <c r="O509" s="18" t="n">
        <f aca="false">N509-(Draws!O488+Draws!AA488)</f>
        <v>0</v>
      </c>
      <c r="P509" s="18" t="n">
        <f aca="false">O509-(Draws!P488+Draws!AB488)</f>
        <v>0</v>
      </c>
      <c r="Q509" s="18" t="n">
        <f aca="false">P509-(Draws!Q488+Draws!AC488)</f>
        <v>0</v>
      </c>
      <c r="R509" s="18" t="n">
        <f aca="false">Q509-(Draws!R488+Draws!AD488)</f>
        <v>0</v>
      </c>
      <c r="S509" s="18" t="n">
        <f aca="false">R509-(Draws!S488+Draws!AE488)</f>
        <v>0</v>
      </c>
      <c r="T509" s="18" t="n">
        <f aca="false">S509-(Draws!T488+Draws!AF488)</f>
        <v>0</v>
      </c>
      <c r="U509" s="18" t="n">
        <f aca="false">T509-(Draws!U488+Draws!AG488)</f>
        <v>0</v>
      </c>
      <c r="V509" s="18" t="n">
        <f aca="false">U509-(Draws!V488+Draws!AH488)</f>
        <v>0</v>
      </c>
      <c r="W509" s="18" t="n">
        <f aca="false">V509-(Draws!W488+Draws!AI488)</f>
        <v>0</v>
      </c>
      <c r="X509" s="18" t="n">
        <f aca="false">W509-(Draws!X488+Draws!AJ488)</f>
        <v>0</v>
      </c>
      <c r="Y509" s="18" t="n">
        <f aca="false">X509-(Draws!Y488+Draws!AK488)</f>
        <v>0</v>
      </c>
      <c r="Z509" s="18" t="n">
        <f aca="false">0-(MAX(Draws!N488-Line_cap,0)+MAX(Draws!Z488-Line_cap,0))</f>
        <v>0</v>
      </c>
      <c r="AA509" s="18" t="n">
        <f aca="false">Z509-(MAX(Draws!O488-Line_cap,0)+MAX(Draws!AA488-Line_cap,0))</f>
        <v>0</v>
      </c>
      <c r="AB509" s="18" t="n">
        <f aca="false">AA509-(MAX(Draws!P488-Line_cap,0)+MAX(Draws!AB488-Line_cap,0))</f>
        <v>0</v>
      </c>
      <c r="AC509" s="18" t="n">
        <f aca="false">AB509-(MAX(Draws!Q488-Line_cap,0)+MAX(Draws!AC488-Line_cap,0))</f>
        <v>0</v>
      </c>
      <c r="AD509" s="18" t="n">
        <f aca="false">AC509-(MAX(Draws!R488-Line_cap,0)+MAX(Draws!AD488-Line_cap,0))</f>
        <v>0</v>
      </c>
      <c r="AE509" s="18" t="n">
        <f aca="false">AD509-(MAX(Draws!S488-Line_cap,0)+MAX(Draws!AE488-Line_cap,0))</f>
        <v>0</v>
      </c>
      <c r="AF509" s="18" t="n">
        <f aca="false">AE509-(MAX(Draws!T488-Line_cap,0)+MAX(Draws!AF488-Line_cap,0))</f>
        <v>0</v>
      </c>
      <c r="AG509" s="18" t="n">
        <f aca="false">AF509-(MAX(Draws!U488-Line_cap,0)+MAX(Draws!AG488-Line_cap,0))</f>
        <v>0</v>
      </c>
      <c r="AH509" s="18" t="n">
        <f aca="false">AG509-(MAX(Draws!V488-Line_cap,0)+MAX(Draws!AH488-Line_cap,0))</f>
        <v>0</v>
      </c>
      <c r="AI509" s="18" t="n">
        <f aca="false">AH509-(MAX(Draws!W488-Line_cap,0)+MAX(Draws!AI488-Line_cap,0))</f>
        <v>0</v>
      </c>
      <c r="AJ509" s="18" t="n">
        <f aca="false">AI509-(MAX(Draws!X488-Line_cap,0)+MAX(Draws!AJ488-Line_cap,0))</f>
        <v>0</v>
      </c>
      <c r="AK509" s="18" t="n">
        <f aca="false">AJ509-(MAX(Draws!Y488-Line_cap,0)+MAX(Draws!AK488-Line_cap,0))</f>
        <v>0</v>
      </c>
      <c r="AL509" s="18" t="n">
        <f aca="false">SUMPRODUCT(MIN($B$22:$M$22+B509:M509+N509:Y509))</f>
        <v>435.219549852828</v>
      </c>
      <c r="AM509" s="18" t="n">
        <f aca="false">SUMPRODUCT(MIN($B$22:$M$22+B509:M509))</f>
        <v>435.219549852828</v>
      </c>
      <c r="AN509" s="18" t="n">
        <f aca="false">SUMPRODUCT(MIN($B$22:$M$22+N509:Y509))</f>
        <v>481.950382357786</v>
      </c>
      <c r="AO509" s="18" t="n">
        <f aca="false">SUMPRODUCT(MIN($B$22:$M$22+B509:M509+Z509:AK509))</f>
        <v>435.219549852828</v>
      </c>
      <c r="AP509" s="18" t="n">
        <f aca="false">SUMPRODUCT(MIN($B$23:$M$23+B509:M509+N509:Y509))</f>
        <v>484.398192715928</v>
      </c>
      <c r="AQ509" s="18" t="n">
        <f aca="false">SUMPRODUCT(MIN($B$23:$M$23+B509:M509+Z509:AK509))</f>
        <v>484.398192715928</v>
      </c>
      <c r="AR509" s="13" t="n">
        <f aca="false">IF(Y509&lt;0,1,0)</f>
        <v>0</v>
      </c>
    </row>
    <row r="510" customFormat="false" ht="15" hidden="false" customHeight="false" outlineLevel="0" collapsed="false">
      <c r="A510" s="13" t="n">
        <v>485</v>
      </c>
      <c r="B510" s="18" t="n">
        <f aca="false">Shock_sd*Draws!B489</f>
        <v>-33.8454188446649</v>
      </c>
      <c r="C510" s="18" t="n">
        <f aca="false">Persist_a*B510+Shock_sd*Draws!C489</f>
        <v>-48.3442652338233</v>
      </c>
      <c r="D510" s="18" t="n">
        <f aca="false">Persist_a*C510+Shock_sd*Draws!D489</f>
        <v>2.50390957603992</v>
      </c>
      <c r="E510" s="18" t="n">
        <f aca="false">Persist_a*D510+Shock_sd*Draws!E489</f>
        <v>15.152373057091</v>
      </c>
      <c r="F510" s="18" t="n">
        <f aca="false">Persist_a*E510+Shock_sd*Draws!F489</f>
        <v>1.78679296195792</v>
      </c>
      <c r="G510" s="18" t="n">
        <f aca="false">Persist_a*F510+Shock_sd*Draws!G489</f>
        <v>48.6660713977958</v>
      </c>
      <c r="H510" s="18" t="n">
        <f aca="false">Persist_a*G510+Shock_sd*Draws!H489</f>
        <v>66.9233467572244</v>
      </c>
      <c r="I510" s="18" t="n">
        <f aca="false">Persist_a*H510+Shock_sd*Draws!I489</f>
        <v>-3.17560764428973</v>
      </c>
      <c r="J510" s="18" t="n">
        <f aca="false">Persist_a*I510+Shock_sd*Draws!J489</f>
        <v>-24.8880342802206</v>
      </c>
      <c r="K510" s="18" t="n">
        <f aca="false">Persist_a*J510+Shock_sd*Draws!K489</f>
        <v>-56.9318322921998</v>
      </c>
      <c r="L510" s="18" t="n">
        <f aca="false">Persist_a*K510+Shock_sd*Draws!L489</f>
        <v>25.2749863695602</v>
      </c>
      <c r="M510" s="18" t="n">
        <f aca="false">Persist_a*L510+Shock_sd*Draws!M489</f>
        <v>58.2895407966114</v>
      </c>
      <c r="N510" s="18" t="n">
        <f aca="false">0-(Draws!N489+Draws!Z489)</f>
        <v>0</v>
      </c>
      <c r="O510" s="18" t="n">
        <f aca="false">N510-(Draws!O489+Draws!AA489)</f>
        <v>0</v>
      </c>
      <c r="P510" s="18" t="n">
        <f aca="false">O510-(Draws!P489+Draws!AB489)</f>
        <v>0</v>
      </c>
      <c r="Q510" s="18" t="n">
        <f aca="false">P510-(Draws!Q489+Draws!AC489)</f>
        <v>0</v>
      </c>
      <c r="R510" s="18" t="n">
        <f aca="false">Q510-(Draws!R489+Draws!AD489)</f>
        <v>0</v>
      </c>
      <c r="S510" s="18" t="n">
        <f aca="false">R510-(Draws!S489+Draws!AE489)</f>
        <v>0</v>
      </c>
      <c r="T510" s="18" t="n">
        <f aca="false">S510-(Draws!T489+Draws!AF489)</f>
        <v>0</v>
      </c>
      <c r="U510" s="18" t="n">
        <f aca="false">T510-(Draws!U489+Draws!AG489)</f>
        <v>0</v>
      </c>
      <c r="V510" s="18" t="n">
        <f aca="false">U510-(Draws!V489+Draws!AH489)</f>
        <v>0</v>
      </c>
      <c r="W510" s="18" t="n">
        <f aca="false">V510-(Draws!W489+Draws!AI489)</f>
        <v>0</v>
      </c>
      <c r="X510" s="18" t="n">
        <f aca="false">W510-(Draws!X489+Draws!AJ489)</f>
        <v>0</v>
      </c>
      <c r="Y510" s="18" t="n">
        <f aca="false">X510-(Draws!Y489+Draws!AK489)</f>
        <v>0</v>
      </c>
      <c r="Z510" s="18" t="n">
        <f aca="false">0-(MAX(Draws!N489-Line_cap,0)+MAX(Draws!Z489-Line_cap,0))</f>
        <v>0</v>
      </c>
      <c r="AA510" s="18" t="n">
        <f aca="false">Z510-(MAX(Draws!O489-Line_cap,0)+MAX(Draws!AA489-Line_cap,0))</f>
        <v>0</v>
      </c>
      <c r="AB510" s="18" t="n">
        <f aca="false">AA510-(MAX(Draws!P489-Line_cap,0)+MAX(Draws!AB489-Line_cap,0))</f>
        <v>0</v>
      </c>
      <c r="AC510" s="18" t="n">
        <f aca="false">AB510-(MAX(Draws!Q489-Line_cap,0)+MAX(Draws!AC489-Line_cap,0))</f>
        <v>0</v>
      </c>
      <c r="AD510" s="18" t="n">
        <f aca="false">AC510-(MAX(Draws!R489-Line_cap,0)+MAX(Draws!AD489-Line_cap,0))</f>
        <v>0</v>
      </c>
      <c r="AE510" s="18" t="n">
        <f aca="false">AD510-(MAX(Draws!S489-Line_cap,0)+MAX(Draws!AE489-Line_cap,0))</f>
        <v>0</v>
      </c>
      <c r="AF510" s="18" t="n">
        <f aca="false">AE510-(MAX(Draws!T489-Line_cap,0)+MAX(Draws!AF489-Line_cap,0))</f>
        <v>0</v>
      </c>
      <c r="AG510" s="18" t="n">
        <f aca="false">AF510-(MAX(Draws!U489-Line_cap,0)+MAX(Draws!AG489-Line_cap,0))</f>
        <v>0</v>
      </c>
      <c r="AH510" s="18" t="n">
        <f aca="false">AG510-(MAX(Draws!V489-Line_cap,0)+MAX(Draws!AH489-Line_cap,0))</f>
        <v>0</v>
      </c>
      <c r="AI510" s="18" t="n">
        <f aca="false">AH510-(MAX(Draws!W489-Line_cap,0)+MAX(Draws!AI489-Line_cap,0))</f>
        <v>0</v>
      </c>
      <c r="AJ510" s="18" t="n">
        <f aca="false">AI510-(MAX(Draws!X489-Line_cap,0)+MAX(Draws!AJ489-Line_cap,0))</f>
        <v>0</v>
      </c>
      <c r="AK510" s="18" t="n">
        <f aca="false">AJ510-(MAX(Draws!Y489-Line_cap,0)+MAX(Draws!AK489-Line_cap,0))</f>
        <v>0</v>
      </c>
      <c r="AL510" s="18" t="n">
        <f aca="false">SUMPRODUCT(MIN($B$22:$M$22+B510:M510+N510:Y510))</f>
        <v>437.453863517224</v>
      </c>
      <c r="AM510" s="18" t="n">
        <f aca="false">SUMPRODUCT(MIN($B$22:$M$22+B510:M510))</f>
        <v>437.453863517224</v>
      </c>
      <c r="AN510" s="18" t="n">
        <f aca="false">SUMPRODUCT(MIN($B$22:$M$22+N510:Y510))</f>
        <v>481.950382357786</v>
      </c>
      <c r="AO510" s="18" t="n">
        <f aca="false">SUMPRODUCT(MIN($B$22:$M$22+B510:M510+Z510:AK510))</f>
        <v>437.453863517224</v>
      </c>
      <c r="AP510" s="18" t="n">
        <f aca="false">SUMPRODUCT(MIN($B$23:$M$23+B510:M510+N510:Y510))</f>
        <v>485.739512067651</v>
      </c>
      <c r="AQ510" s="18" t="n">
        <f aca="false">SUMPRODUCT(MIN($B$23:$M$23+B510:M510+Z510:AK510))</f>
        <v>485.739512067651</v>
      </c>
      <c r="AR510" s="13" t="n">
        <f aca="false">IF(Y510&lt;0,1,0)</f>
        <v>0</v>
      </c>
    </row>
    <row r="511" customFormat="false" ht="15" hidden="false" customHeight="false" outlineLevel="0" collapsed="false">
      <c r="A511" s="13" t="n">
        <v>486</v>
      </c>
      <c r="B511" s="18" t="n">
        <f aca="false">Shock_sd*Draws!B490</f>
        <v>-23.3426822896093</v>
      </c>
      <c r="C511" s="18" t="n">
        <f aca="false">Persist_a*B511+Shock_sd*Draws!C490</f>
        <v>-68.8611007673936</v>
      </c>
      <c r="D511" s="18" t="n">
        <f aca="false">Persist_a*C511+Shock_sd*Draws!D490</f>
        <v>-56.5737850315802</v>
      </c>
      <c r="E511" s="18" t="n">
        <f aca="false">Persist_a*D511+Shock_sd*Draws!E490</f>
        <v>-96.4940437721744</v>
      </c>
      <c r="F511" s="18" t="n">
        <f aca="false">Persist_a*E511+Shock_sd*Draws!F490</f>
        <v>-91.6432629749383</v>
      </c>
      <c r="G511" s="18" t="n">
        <f aca="false">Persist_a*F511+Shock_sd*Draws!G490</f>
        <v>-89.7920737700601</v>
      </c>
      <c r="H511" s="18" t="n">
        <f aca="false">Persist_a*G511+Shock_sd*Draws!H490</f>
        <v>-71.3503355208168</v>
      </c>
      <c r="I511" s="18" t="n">
        <f aca="false">Persist_a*H511+Shock_sd*Draws!I490</f>
        <v>39.543017347961</v>
      </c>
      <c r="J511" s="18" t="n">
        <f aca="false">Persist_a*I511+Shock_sd*Draws!J490</f>
        <v>-11.5457793790846</v>
      </c>
      <c r="K511" s="18" t="n">
        <f aca="false">Persist_a*J511+Shock_sd*Draws!K490</f>
        <v>29.1315856080311</v>
      </c>
      <c r="L511" s="18" t="n">
        <f aca="false">Persist_a*K511+Shock_sd*Draws!L490</f>
        <v>26.5713990446964</v>
      </c>
      <c r="M511" s="18" t="n">
        <f aca="false">Persist_a*L511+Shock_sd*Draws!M490</f>
        <v>-15.7778284036429</v>
      </c>
      <c r="N511" s="18" t="n">
        <f aca="false">0-(Draws!N490+Draws!Z490)</f>
        <v>0</v>
      </c>
      <c r="O511" s="18" t="n">
        <f aca="false">N511-(Draws!O490+Draws!AA490)</f>
        <v>0</v>
      </c>
      <c r="P511" s="18" t="n">
        <f aca="false">O511-(Draws!P490+Draws!AB490)</f>
        <v>0</v>
      </c>
      <c r="Q511" s="18" t="n">
        <f aca="false">P511-(Draws!Q490+Draws!AC490)</f>
        <v>0</v>
      </c>
      <c r="R511" s="18" t="n">
        <f aca="false">Q511-(Draws!R490+Draws!AD490)</f>
        <v>0</v>
      </c>
      <c r="S511" s="18" t="n">
        <f aca="false">R511-(Draws!S490+Draws!AE490)</f>
        <v>0</v>
      </c>
      <c r="T511" s="18" t="n">
        <f aca="false">S511-(Draws!T490+Draws!AF490)</f>
        <v>0</v>
      </c>
      <c r="U511" s="18" t="n">
        <f aca="false">T511-(Draws!U490+Draws!AG490)</f>
        <v>0</v>
      </c>
      <c r="V511" s="18" t="n">
        <f aca="false">U511-(Draws!V490+Draws!AH490)</f>
        <v>-157.259098763962</v>
      </c>
      <c r="W511" s="18" t="n">
        <f aca="false">V511-(Draws!W490+Draws!AI490)</f>
        <v>-157.259098763962</v>
      </c>
      <c r="X511" s="18" t="n">
        <f aca="false">W511-(Draws!X490+Draws!AJ490)</f>
        <v>-157.259098763962</v>
      </c>
      <c r="Y511" s="18" t="n">
        <f aca="false">X511-(Draws!Y490+Draws!AK490)</f>
        <v>-157.259098763962</v>
      </c>
      <c r="Z511" s="18" t="n">
        <f aca="false">0-(MAX(Draws!N490-Line_cap,0)+MAX(Draws!Z490-Line_cap,0))</f>
        <v>0</v>
      </c>
      <c r="AA511" s="18" t="n">
        <f aca="false">Z511-(MAX(Draws!O490-Line_cap,0)+MAX(Draws!AA490-Line_cap,0))</f>
        <v>0</v>
      </c>
      <c r="AB511" s="18" t="n">
        <f aca="false">AA511-(MAX(Draws!P490-Line_cap,0)+MAX(Draws!AB490-Line_cap,0))</f>
        <v>0</v>
      </c>
      <c r="AC511" s="18" t="n">
        <f aca="false">AB511-(MAX(Draws!Q490-Line_cap,0)+MAX(Draws!AC490-Line_cap,0))</f>
        <v>0</v>
      </c>
      <c r="AD511" s="18" t="n">
        <f aca="false">AC511-(MAX(Draws!R490-Line_cap,0)+MAX(Draws!AD490-Line_cap,0))</f>
        <v>0</v>
      </c>
      <c r="AE511" s="18" t="n">
        <f aca="false">AD511-(MAX(Draws!S490-Line_cap,0)+MAX(Draws!AE490-Line_cap,0))</f>
        <v>0</v>
      </c>
      <c r="AF511" s="18" t="n">
        <f aca="false">AE511-(MAX(Draws!T490-Line_cap,0)+MAX(Draws!AF490-Line_cap,0))</f>
        <v>0</v>
      </c>
      <c r="AG511" s="18" t="n">
        <f aca="false">AF511-(MAX(Draws!U490-Line_cap,0)+MAX(Draws!AG490-Line_cap,0))</f>
        <v>0</v>
      </c>
      <c r="AH511" s="18" t="n">
        <f aca="false">AG511-(MAX(Draws!V490-Line_cap,0)+MAX(Draws!AH490-Line_cap,0))</f>
        <v>-57.2590987639623</v>
      </c>
      <c r="AI511" s="18" t="n">
        <f aca="false">AH511-(MAX(Draws!W490-Line_cap,0)+MAX(Draws!AI490-Line_cap,0))</f>
        <v>-57.2590987639623</v>
      </c>
      <c r="AJ511" s="18" t="n">
        <f aca="false">AI511-(MAX(Draws!X490-Line_cap,0)+MAX(Draws!AJ490-Line_cap,0))</f>
        <v>-57.2590987639623</v>
      </c>
      <c r="AK511" s="18" t="n">
        <f aca="false">AJ511-(MAX(Draws!Y490-Line_cap,0)+MAX(Draws!AK490-Line_cap,0))</f>
        <v>-57.2590987639623</v>
      </c>
      <c r="AL511" s="18" t="n">
        <f aca="false">SUMPRODUCT(MIN($B$22:$M$22+B511:M511+N511:Y511))</f>
        <v>319.39290327435</v>
      </c>
      <c r="AM511" s="18" t="n">
        <f aca="false">SUMPRODUCT(MIN($B$22:$M$22+B511:M511))</f>
        <v>393.416097868305</v>
      </c>
      <c r="AN511" s="18" t="n">
        <f aca="false">SUMPRODUCT(MIN($B$22:$M$22+N511:Y511))</f>
        <v>330.938682653434</v>
      </c>
      <c r="AO511" s="18" t="n">
        <f aca="false">SUMPRODUCT(MIN($B$22:$M$22+B511:M511+Z511:AK511))</f>
        <v>393.416097868305</v>
      </c>
      <c r="AP511" s="18" t="n">
        <f aca="false">SUMPRODUCT(MIN($B$23:$M$23+B511:M511+N511:Y511))</f>
        <v>368.63623043857</v>
      </c>
      <c r="AQ511" s="18" t="n">
        <f aca="false">SUMPRODUCT(MIN($B$23:$M$23+B511:M511+Z511:AK511))</f>
        <v>441.181843369089</v>
      </c>
      <c r="AR511" s="13" t="n">
        <f aca="false">IF(Y511&lt;0,1,0)</f>
        <v>1</v>
      </c>
    </row>
    <row r="512" customFormat="false" ht="15" hidden="false" customHeight="false" outlineLevel="0" collapsed="false">
      <c r="A512" s="13" t="n">
        <v>487</v>
      </c>
      <c r="B512" s="18" t="n">
        <f aca="false">Shock_sd*Draws!B491</f>
        <v>-30.0481425333168</v>
      </c>
      <c r="C512" s="18" t="n">
        <f aca="false">Persist_a*B512+Shock_sd*Draws!C491</f>
        <v>-6.19754803639395</v>
      </c>
      <c r="D512" s="18" t="n">
        <f aca="false">Persist_a*C512+Shock_sd*Draws!D491</f>
        <v>13.5211596157332</v>
      </c>
      <c r="E512" s="18" t="n">
        <f aca="false">Persist_a*D512+Shock_sd*Draws!E491</f>
        <v>-26.1325164865174</v>
      </c>
      <c r="F512" s="18" t="n">
        <f aca="false">Persist_a*E512+Shock_sd*Draws!F491</f>
        <v>-11.8600949030885</v>
      </c>
      <c r="G512" s="18" t="n">
        <f aca="false">Persist_a*F512+Shock_sd*Draws!G491</f>
        <v>-32.4561310487946</v>
      </c>
      <c r="H512" s="18" t="n">
        <f aca="false">Persist_a*G512+Shock_sd*Draws!H491</f>
        <v>-27.127239863557</v>
      </c>
      <c r="I512" s="18" t="n">
        <f aca="false">Persist_a*H512+Shock_sd*Draws!I491</f>
        <v>-37.6158560005069</v>
      </c>
      <c r="J512" s="18" t="n">
        <f aca="false">Persist_a*I512+Shock_sd*Draws!J491</f>
        <v>-56.646794011239</v>
      </c>
      <c r="K512" s="18" t="n">
        <f aca="false">Persist_a*J512+Shock_sd*Draws!K491</f>
        <v>-10.0476299192156</v>
      </c>
      <c r="L512" s="18" t="n">
        <f aca="false">Persist_a*K512+Shock_sd*Draws!L491</f>
        <v>31.6294191838613</v>
      </c>
      <c r="M512" s="18" t="n">
        <f aca="false">Persist_a*L512+Shock_sd*Draws!M491</f>
        <v>-43.747813484291</v>
      </c>
      <c r="N512" s="18" t="n">
        <f aca="false">0-(Draws!N491+Draws!Z491)</f>
        <v>0</v>
      </c>
      <c r="O512" s="18" t="n">
        <f aca="false">N512-(Draws!O491+Draws!AA491)</f>
        <v>0</v>
      </c>
      <c r="P512" s="18" t="n">
        <f aca="false">O512-(Draws!P491+Draws!AB491)</f>
        <v>0</v>
      </c>
      <c r="Q512" s="18" t="n">
        <f aca="false">P512-(Draws!Q491+Draws!AC491)</f>
        <v>0</v>
      </c>
      <c r="R512" s="18" t="n">
        <f aca="false">Q512-(Draws!R491+Draws!AD491)</f>
        <v>0</v>
      </c>
      <c r="S512" s="18" t="n">
        <f aca="false">R512-(Draws!S491+Draws!AE491)</f>
        <v>0</v>
      </c>
      <c r="T512" s="18" t="n">
        <f aca="false">S512-(Draws!T491+Draws!AF491)</f>
        <v>0</v>
      </c>
      <c r="U512" s="18" t="n">
        <f aca="false">T512-(Draws!U491+Draws!AG491)</f>
        <v>0</v>
      </c>
      <c r="V512" s="18" t="n">
        <f aca="false">U512-(Draws!V491+Draws!AH491)</f>
        <v>0</v>
      </c>
      <c r="W512" s="18" t="n">
        <f aca="false">V512-(Draws!W491+Draws!AI491)</f>
        <v>0</v>
      </c>
      <c r="X512" s="18" t="n">
        <f aca="false">W512-(Draws!X491+Draws!AJ491)</f>
        <v>0</v>
      </c>
      <c r="Y512" s="18" t="n">
        <f aca="false">X512-(Draws!Y491+Draws!AK491)</f>
        <v>0</v>
      </c>
      <c r="Z512" s="18" t="n">
        <f aca="false">0-(MAX(Draws!N491-Line_cap,0)+MAX(Draws!Z491-Line_cap,0))</f>
        <v>0</v>
      </c>
      <c r="AA512" s="18" t="n">
        <f aca="false">Z512-(MAX(Draws!O491-Line_cap,0)+MAX(Draws!AA491-Line_cap,0))</f>
        <v>0</v>
      </c>
      <c r="AB512" s="18" t="n">
        <f aca="false">AA512-(MAX(Draws!P491-Line_cap,0)+MAX(Draws!AB491-Line_cap,0))</f>
        <v>0</v>
      </c>
      <c r="AC512" s="18" t="n">
        <f aca="false">AB512-(MAX(Draws!Q491-Line_cap,0)+MAX(Draws!AC491-Line_cap,0))</f>
        <v>0</v>
      </c>
      <c r="AD512" s="18" t="n">
        <f aca="false">AC512-(MAX(Draws!R491-Line_cap,0)+MAX(Draws!AD491-Line_cap,0))</f>
        <v>0</v>
      </c>
      <c r="AE512" s="18" t="n">
        <f aca="false">AD512-(MAX(Draws!S491-Line_cap,0)+MAX(Draws!AE491-Line_cap,0))</f>
        <v>0</v>
      </c>
      <c r="AF512" s="18" t="n">
        <f aca="false">AE512-(MAX(Draws!T491-Line_cap,0)+MAX(Draws!AF491-Line_cap,0))</f>
        <v>0</v>
      </c>
      <c r="AG512" s="18" t="n">
        <f aca="false">AF512-(MAX(Draws!U491-Line_cap,0)+MAX(Draws!AG491-Line_cap,0))</f>
        <v>0</v>
      </c>
      <c r="AH512" s="18" t="n">
        <f aca="false">AG512-(MAX(Draws!V491-Line_cap,0)+MAX(Draws!AH491-Line_cap,0))</f>
        <v>0</v>
      </c>
      <c r="AI512" s="18" t="n">
        <f aca="false">AH512-(MAX(Draws!W491-Line_cap,0)+MAX(Draws!AI491-Line_cap,0))</f>
        <v>0</v>
      </c>
      <c r="AJ512" s="18" t="n">
        <f aca="false">AI512-(MAX(Draws!X491-Line_cap,0)+MAX(Draws!AJ491-Line_cap,0))</f>
        <v>0</v>
      </c>
      <c r="AK512" s="18" t="n">
        <f aca="false">AJ512-(MAX(Draws!Y491-Line_cap,0)+MAX(Draws!AK491-Line_cap,0))</f>
        <v>0</v>
      </c>
      <c r="AL512" s="18" t="n">
        <f aca="false">SUMPRODUCT(MIN($B$22:$M$22+B512:M512+N512:Y512))</f>
        <v>431.550987406157</v>
      </c>
      <c r="AM512" s="18" t="n">
        <f aca="false">SUMPRODUCT(MIN($B$22:$M$22+B512:M512))</f>
        <v>431.550987406157</v>
      </c>
      <c r="AN512" s="18" t="n">
        <f aca="false">SUMPRODUCT(MIN($B$22:$M$22+N512:Y512))</f>
        <v>481.950382357786</v>
      </c>
      <c r="AO512" s="18" t="n">
        <f aca="false">SUMPRODUCT(MIN($B$22:$M$22+B512:M512+Z512:AK512))</f>
        <v>431.550987406157</v>
      </c>
      <c r="AP512" s="18" t="n">
        <f aca="false">SUMPRODUCT(MIN($B$23:$M$23+B512:M512+N512:Y512))</f>
        <v>480.794314570378</v>
      </c>
      <c r="AQ512" s="18" t="n">
        <f aca="false">SUMPRODUCT(MIN($B$23:$M$23+B512:M512+Z512:AK512))</f>
        <v>480.794314570378</v>
      </c>
      <c r="AR512" s="13" t="n">
        <f aca="false">IF(Y512&lt;0,1,0)</f>
        <v>0</v>
      </c>
    </row>
    <row r="513" customFormat="false" ht="15" hidden="false" customHeight="false" outlineLevel="0" collapsed="false">
      <c r="A513" s="13" t="n">
        <v>488</v>
      </c>
      <c r="B513" s="18" t="n">
        <f aca="false">Shock_sd*Draws!B492</f>
        <v>48.4722956886443</v>
      </c>
      <c r="C513" s="18" t="n">
        <f aca="false">Persist_a*B513+Shock_sd*Draws!C492</f>
        <v>-22.9100437229813</v>
      </c>
      <c r="D513" s="18" t="n">
        <f aca="false">Persist_a*C513+Shock_sd*Draws!D492</f>
        <v>17.2856485222641</v>
      </c>
      <c r="E513" s="18" t="n">
        <f aca="false">Persist_a*D513+Shock_sd*Draws!E492</f>
        <v>106.875017799426</v>
      </c>
      <c r="F513" s="18" t="n">
        <f aca="false">Persist_a*E513+Shock_sd*Draws!F492</f>
        <v>5.91908005811397</v>
      </c>
      <c r="G513" s="18" t="n">
        <f aca="false">Persist_a*F513+Shock_sd*Draws!G492</f>
        <v>85.8876561859197</v>
      </c>
      <c r="H513" s="18" t="n">
        <f aca="false">Persist_a*G513+Shock_sd*Draws!H492</f>
        <v>121.169557863567</v>
      </c>
      <c r="I513" s="18" t="n">
        <f aca="false">Persist_a*H513+Shock_sd*Draws!I492</f>
        <v>42.1718536603961</v>
      </c>
      <c r="J513" s="18" t="n">
        <f aca="false">Persist_a*I513+Shock_sd*Draws!J492</f>
        <v>26.9699774753428</v>
      </c>
      <c r="K513" s="18" t="n">
        <f aca="false">Persist_a*J513+Shock_sd*Draws!K492</f>
        <v>-24.934041875198</v>
      </c>
      <c r="L513" s="18" t="n">
        <f aca="false">Persist_a*K513+Shock_sd*Draws!L492</f>
        <v>14.3979569119223</v>
      </c>
      <c r="M513" s="18" t="n">
        <f aca="false">Persist_a*L513+Shock_sd*Draws!M492</f>
        <v>9.17795158943269</v>
      </c>
      <c r="N513" s="18" t="n">
        <f aca="false">0-(Draws!N492+Draws!Z492)</f>
        <v>0</v>
      </c>
      <c r="O513" s="18" t="n">
        <f aca="false">N513-(Draws!O492+Draws!AA492)</f>
        <v>0</v>
      </c>
      <c r="P513" s="18" t="n">
        <f aca="false">O513-(Draws!P492+Draws!AB492)</f>
        <v>0</v>
      </c>
      <c r="Q513" s="18" t="n">
        <f aca="false">P513-(Draws!Q492+Draws!AC492)</f>
        <v>0</v>
      </c>
      <c r="R513" s="18" t="n">
        <f aca="false">Q513-(Draws!R492+Draws!AD492)</f>
        <v>0</v>
      </c>
      <c r="S513" s="18" t="n">
        <f aca="false">R513-(Draws!S492+Draws!AE492)</f>
        <v>0</v>
      </c>
      <c r="T513" s="18" t="n">
        <f aca="false">S513-(Draws!T492+Draws!AF492)</f>
        <v>0</v>
      </c>
      <c r="U513" s="18" t="n">
        <f aca="false">T513-(Draws!U492+Draws!AG492)</f>
        <v>0</v>
      </c>
      <c r="V513" s="18" t="n">
        <f aca="false">U513-(Draws!V492+Draws!AH492)</f>
        <v>0</v>
      </c>
      <c r="W513" s="18" t="n">
        <f aca="false">V513-(Draws!W492+Draws!AI492)</f>
        <v>0</v>
      </c>
      <c r="X513" s="18" t="n">
        <f aca="false">W513-(Draws!X492+Draws!AJ492)</f>
        <v>0</v>
      </c>
      <c r="Y513" s="18" t="n">
        <f aca="false">X513-(Draws!Y492+Draws!AK492)</f>
        <v>0</v>
      </c>
      <c r="Z513" s="18" t="n">
        <f aca="false">0-(MAX(Draws!N492-Line_cap,0)+MAX(Draws!Z492-Line_cap,0))</f>
        <v>0</v>
      </c>
      <c r="AA513" s="18" t="n">
        <f aca="false">Z513-(MAX(Draws!O492-Line_cap,0)+MAX(Draws!AA492-Line_cap,0))</f>
        <v>0</v>
      </c>
      <c r="AB513" s="18" t="n">
        <f aca="false">AA513-(MAX(Draws!P492-Line_cap,0)+MAX(Draws!AB492-Line_cap,0))</f>
        <v>0</v>
      </c>
      <c r="AC513" s="18" t="n">
        <f aca="false">AB513-(MAX(Draws!Q492-Line_cap,0)+MAX(Draws!AC492-Line_cap,0))</f>
        <v>0</v>
      </c>
      <c r="AD513" s="18" t="n">
        <f aca="false">AC513-(MAX(Draws!R492-Line_cap,0)+MAX(Draws!AD492-Line_cap,0))</f>
        <v>0</v>
      </c>
      <c r="AE513" s="18" t="n">
        <f aca="false">AD513-(MAX(Draws!S492-Line_cap,0)+MAX(Draws!AE492-Line_cap,0))</f>
        <v>0</v>
      </c>
      <c r="AF513" s="18" t="n">
        <f aca="false">AE513-(MAX(Draws!T492-Line_cap,0)+MAX(Draws!AF492-Line_cap,0))</f>
        <v>0</v>
      </c>
      <c r="AG513" s="18" t="n">
        <f aca="false">AF513-(MAX(Draws!U492-Line_cap,0)+MAX(Draws!AG492-Line_cap,0))</f>
        <v>0</v>
      </c>
      <c r="AH513" s="18" t="n">
        <f aca="false">AG513-(MAX(Draws!V492-Line_cap,0)+MAX(Draws!AH492-Line_cap,0))</f>
        <v>0</v>
      </c>
      <c r="AI513" s="18" t="n">
        <f aca="false">AH513-(MAX(Draws!W492-Line_cap,0)+MAX(Draws!AI492-Line_cap,0))</f>
        <v>0</v>
      </c>
      <c r="AJ513" s="18" t="n">
        <f aca="false">AI513-(MAX(Draws!X492-Line_cap,0)+MAX(Draws!AJ492-Line_cap,0))</f>
        <v>0</v>
      </c>
      <c r="AK513" s="18" t="n">
        <f aca="false">AJ513-(MAX(Draws!Y492-Line_cap,0)+MAX(Draws!AK492-Line_cap,0))</f>
        <v>0</v>
      </c>
      <c r="AL513" s="18" t="n">
        <f aca="false">SUMPRODUCT(MIN($B$22:$M$22+B513:M513+N513:Y513))</f>
        <v>469.451653934226</v>
      </c>
      <c r="AM513" s="18" t="n">
        <f aca="false">SUMPRODUCT(MIN($B$22:$M$22+B513:M513))</f>
        <v>469.451653934226</v>
      </c>
      <c r="AN513" s="18" t="n">
        <f aca="false">SUMPRODUCT(MIN($B$22:$M$22+N513:Y513))</f>
        <v>481.950382357786</v>
      </c>
      <c r="AO513" s="18" t="n">
        <f aca="false">SUMPRODUCT(MIN($B$22:$M$22+B513:M513+Z513:AK513))</f>
        <v>469.451653934226</v>
      </c>
      <c r="AP513" s="18" t="n">
        <f aca="false">SUMPRODUCT(MIN($B$23:$M$23+B513:M513+N513:Y513))</f>
        <v>517.737302484653</v>
      </c>
      <c r="AQ513" s="18" t="n">
        <f aca="false">SUMPRODUCT(MIN($B$23:$M$23+B513:M513+Z513:AK513))</f>
        <v>517.737302484653</v>
      </c>
      <c r="AR513" s="13" t="n">
        <f aca="false">IF(Y513&lt;0,1,0)</f>
        <v>0</v>
      </c>
    </row>
    <row r="514" customFormat="false" ht="15" hidden="false" customHeight="false" outlineLevel="0" collapsed="false">
      <c r="A514" s="13" t="n">
        <v>489</v>
      </c>
      <c r="B514" s="18" t="n">
        <f aca="false">Shock_sd*Draws!B493</f>
        <v>-9.19632299745097</v>
      </c>
      <c r="C514" s="18" t="n">
        <f aca="false">Persist_a*B514+Shock_sd*Draws!C493</f>
        <v>-71.2691760876925</v>
      </c>
      <c r="D514" s="18" t="n">
        <f aca="false">Persist_a*C514+Shock_sd*Draws!D493</f>
        <v>-64.0909790672194</v>
      </c>
      <c r="E514" s="18" t="n">
        <f aca="false">Persist_a*D514+Shock_sd*Draws!E493</f>
        <v>16.3557910545652</v>
      </c>
      <c r="F514" s="18" t="n">
        <f aca="false">Persist_a*E514+Shock_sd*Draws!F493</f>
        <v>-71.6110550358937</v>
      </c>
      <c r="G514" s="18" t="n">
        <f aca="false">Persist_a*F514+Shock_sd*Draws!G493</f>
        <v>-59.6584998690965</v>
      </c>
      <c r="H514" s="18" t="n">
        <f aca="false">Persist_a*G514+Shock_sd*Draws!H493</f>
        <v>-19.1191843619123</v>
      </c>
      <c r="I514" s="18" t="n">
        <f aca="false">Persist_a*H514+Shock_sd*Draws!I493</f>
        <v>0.625830048574564</v>
      </c>
      <c r="J514" s="18" t="n">
        <f aca="false">Persist_a*I514+Shock_sd*Draws!J493</f>
        <v>-17.0508977361817</v>
      </c>
      <c r="K514" s="18" t="n">
        <f aca="false">Persist_a*J514+Shock_sd*Draws!K493</f>
        <v>9.85023406253382</v>
      </c>
      <c r="L514" s="18" t="n">
        <f aca="false">Persist_a*K514+Shock_sd*Draws!L493</f>
        <v>89.8119511245298</v>
      </c>
      <c r="M514" s="18" t="n">
        <f aca="false">Persist_a*L514+Shock_sd*Draws!M493</f>
        <v>108.779848611791</v>
      </c>
      <c r="N514" s="18" t="n">
        <f aca="false">0-(Draws!N493+Draws!Z493)</f>
        <v>0</v>
      </c>
      <c r="O514" s="18" t="n">
        <f aca="false">N514-(Draws!O493+Draws!AA493)</f>
        <v>0</v>
      </c>
      <c r="P514" s="18" t="n">
        <f aca="false">O514-(Draws!P493+Draws!AB493)</f>
        <v>0</v>
      </c>
      <c r="Q514" s="18" t="n">
        <f aca="false">P514-(Draws!Q493+Draws!AC493)</f>
        <v>0</v>
      </c>
      <c r="R514" s="18" t="n">
        <f aca="false">Q514-(Draws!R493+Draws!AD493)</f>
        <v>0</v>
      </c>
      <c r="S514" s="18" t="n">
        <f aca="false">R514-(Draws!S493+Draws!AE493)</f>
        <v>0</v>
      </c>
      <c r="T514" s="18" t="n">
        <f aca="false">S514-(Draws!T493+Draws!AF493)</f>
        <v>-159.639528243094</v>
      </c>
      <c r="U514" s="18" t="n">
        <f aca="false">T514-(Draws!U493+Draws!AG493)</f>
        <v>-159.639528243094</v>
      </c>
      <c r="V514" s="18" t="n">
        <f aca="false">U514-(Draws!V493+Draws!AH493)</f>
        <v>-159.639528243094</v>
      </c>
      <c r="W514" s="18" t="n">
        <f aca="false">V514-(Draws!W493+Draws!AI493)</f>
        <v>-159.639528243094</v>
      </c>
      <c r="X514" s="18" t="n">
        <f aca="false">W514-(Draws!X493+Draws!AJ493)</f>
        <v>-159.639528243094</v>
      </c>
      <c r="Y514" s="18" t="n">
        <f aca="false">X514-(Draws!Y493+Draws!AK493)</f>
        <v>-159.639528243094</v>
      </c>
      <c r="Z514" s="18" t="n">
        <f aca="false">0-(MAX(Draws!N493-Line_cap,0)+MAX(Draws!Z493-Line_cap,0))</f>
        <v>0</v>
      </c>
      <c r="AA514" s="18" t="n">
        <f aca="false">Z514-(MAX(Draws!O493-Line_cap,0)+MAX(Draws!AA493-Line_cap,0))</f>
        <v>0</v>
      </c>
      <c r="AB514" s="18" t="n">
        <f aca="false">AA514-(MAX(Draws!P493-Line_cap,0)+MAX(Draws!AB493-Line_cap,0))</f>
        <v>0</v>
      </c>
      <c r="AC514" s="18" t="n">
        <f aca="false">AB514-(MAX(Draws!Q493-Line_cap,0)+MAX(Draws!AC493-Line_cap,0))</f>
        <v>0</v>
      </c>
      <c r="AD514" s="18" t="n">
        <f aca="false">AC514-(MAX(Draws!R493-Line_cap,0)+MAX(Draws!AD493-Line_cap,0))</f>
        <v>0</v>
      </c>
      <c r="AE514" s="18" t="n">
        <f aca="false">AD514-(MAX(Draws!S493-Line_cap,0)+MAX(Draws!AE493-Line_cap,0))</f>
        <v>0</v>
      </c>
      <c r="AF514" s="18" t="n">
        <f aca="false">AE514-(MAX(Draws!T493-Line_cap,0)+MAX(Draws!AF493-Line_cap,0))</f>
        <v>-59.6395282430938</v>
      </c>
      <c r="AG514" s="18" t="n">
        <f aca="false">AF514-(MAX(Draws!U493-Line_cap,0)+MAX(Draws!AG493-Line_cap,0))</f>
        <v>-59.6395282430938</v>
      </c>
      <c r="AH514" s="18" t="n">
        <f aca="false">AG514-(MAX(Draws!V493-Line_cap,0)+MAX(Draws!AH493-Line_cap,0))</f>
        <v>-59.6395282430938</v>
      </c>
      <c r="AI514" s="18" t="n">
        <f aca="false">AH514-(MAX(Draws!W493-Line_cap,0)+MAX(Draws!AI493-Line_cap,0))</f>
        <v>-59.6395282430938</v>
      </c>
      <c r="AJ514" s="18" t="n">
        <f aca="false">AI514-(MAX(Draws!X493-Line_cap,0)+MAX(Draws!AJ493-Line_cap,0))</f>
        <v>-59.6395282430938</v>
      </c>
      <c r="AK514" s="18" t="n">
        <f aca="false">AJ514-(MAX(Draws!Y493-Line_cap,0)+MAX(Draws!AK493-Line_cap,0))</f>
        <v>-59.6395282430938</v>
      </c>
      <c r="AL514" s="18" t="n">
        <f aca="false">SUMPRODUCT(MIN($B$22:$M$22+B514:M514+N514:Y514))</f>
        <v>303.19166975278</v>
      </c>
      <c r="AM514" s="18" t="n">
        <f aca="false">SUMPRODUCT(MIN($B$22:$M$22+B514:M514))</f>
        <v>416.886126111796</v>
      </c>
      <c r="AN514" s="18" t="n">
        <f aca="false">SUMPRODUCT(MIN($B$22:$M$22+N514:Y514))</f>
        <v>322.310854114692</v>
      </c>
      <c r="AO514" s="18" t="n">
        <f aca="false">SUMPRODUCT(MIN($B$22:$M$22+B514:M514+Z514:AK514))</f>
        <v>403.19166975278</v>
      </c>
      <c r="AP514" s="18" t="n">
        <f aca="false">SUMPRODUCT(MIN($B$23:$M$23+B514:M514+N514:Y514))</f>
        <v>352.37031261588</v>
      </c>
      <c r="AQ514" s="18" t="n">
        <f aca="false">SUMPRODUCT(MIN($B$23:$M$23+B514:M514+Z514:AK514))</f>
        <v>452.37031261588</v>
      </c>
      <c r="AR514" s="13" t="n">
        <f aca="false">IF(Y514&lt;0,1,0)</f>
        <v>1</v>
      </c>
    </row>
    <row r="515" customFormat="false" ht="15" hidden="false" customHeight="false" outlineLevel="0" collapsed="false">
      <c r="A515" s="13" t="n">
        <v>490</v>
      </c>
      <c r="B515" s="18" t="n">
        <f aca="false">Shock_sd*Draws!B494</f>
        <v>67.2666304805981</v>
      </c>
      <c r="C515" s="18" t="n">
        <f aca="false">Persist_a*B515+Shock_sd*Draws!C494</f>
        <v>63.2009477957215</v>
      </c>
      <c r="D515" s="18" t="n">
        <f aca="false">Persist_a*C515+Shock_sd*Draws!D494</f>
        <v>20.9386377602641</v>
      </c>
      <c r="E515" s="18" t="n">
        <f aca="false">Persist_a*D515+Shock_sd*Draws!E494</f>
        <v>33.5130680747381</v>
      </c>
      <c r="F515" s="18" t="n">
        <f aca="false">Persist_a*E515+Shock_sd*Draws!F494</f>
        <v>-22.0230619351644</v>
      </c>
      <c r="G515" s="18" t="n">
        <f aca="false">Persist_a*F515+Shock_sd*Draws!G494</f>
        <v>-91.5881866583535</v>
      </c>
      <c r="H515" s="18" t="n">
        <f aca="false">Persist_a*G515+Shock_sd*Draws!H494</f>
        <v>-98.2532676345868</v>
      </c>
      <c r="I515" s="18" t="n">
        <f aca="false">Persist_a*H515+Shock_sd*Draws!I494</f>
        <v>-85.6669285724442</v>
      </c>
      <c r="J515" s="18" t="n">
        <f aca="false">Persist_a*I515+Shock_sd*Draws!J494</f>
        <v>-56.538619550368</v>
      </c>
      <c r="K515" s="18" t="n">
        <f aca="false">Persist_a*J515+Shock_sd*Draws!K494</f>
        <v>-53.749767995671</v>
      </c>
      <c r="L515" s="18" t="n">
        <f aca="false">Persist_a*K515+Shock_sd*Draws!L494</f>
        <v>-17.5357473951611</v>
      </c>
      <c r="M515" s="18" t="n">
        <f aca="false">Persist_a*L515+Shock_sd*Draws!M494</f>
        <v>-87.2473090640454</v>
      </c>
      <c r="N515" s="18" t="n">
        <f aca="false">0-(Draws!N494+Draws!Z494)</f>
        <v>0</v>
      </c>
      <c r="O515" s="18" t="n">
        <f aca="false">N515-(Draws!O494+Draws!AA494)</f>
        <v>0</v>
      </c>
      <c r="P515" s="18" t="n">
        <f aca="false">O515-(Draws!P494+Draws!AB494)</f>
        <v>0</v>
      </c>
      <c r="Q515" s="18" t="n">
        <f aca="false">P515-(Draws!Q494+Draws!AC494)</f>
        <v>0</v>
      </c>
      <c r="R515" s="18" t="n">
        <f aca="false">Q515-(Draws!R494+Draws!AD494)</f>
        <v>0</v>
      </c>
      <c r="S515" s="18" t="n">
        <f aca="false">R515-(Draws!S494+Draws!AE494)</f>
        <v>-218.802931428948</v>
      </c>
      <c r="T515" s="18" t="n">
        <f aca="false">S515-(Draws!T494+Draws!AF494)</f>
        <v>-218.802931428948</v>
      </c>
      <c r="U515" s="18" t="n">
        <f aca="false">T515-(Draws!U494+Draws!AG494)</f>
        <v>-286.502852201692</v>
      </c>
      <c r="V515" s="18" t="n">
        <f aca="false">U515-(Draws!V494+Draws!AH494)</f>
        <v>-286.502852201692</v>
      </c>
      <c r="W515" s="18" t="n">
        <f aca="false">V515-(Draws!W494+Draws!AI494)</f>
        <v>-286.502852201692</v>
      </c>
      <c r="X515" s="18" t="n">
        <f aca="false">W515-(Draws!X494+Draws!AJ494)</f>
        <v>-286.502852201692</v>
      </c>
      <c r="Y515" s="18" t="n">
        <f aca="false">X515-(Draws!Y494+Draws!AK494)</f>
        <v>-286.502852201692</v>
      </c>
      <c r="Z515" s="18" t="n">
        <f aca="false">0-(MAX(Draws!N494-Line_cap,0)+MAX(Draws!Z494-Line_cap,0))</f>
        <v>0</v>
      </c>
      <c r="AA515" s="18" t="n">
        <f aca="false">Z515-(MAX(Draws!O494-Line_cap,0)+MAX(Draws!AA494-Line_cap,0))</f>
        <v>0</v>
      </c>
      <c r="AB515" s="18" t="n">
        <f aca="false">AA515-(MAX(Draws!P494-Line_cap,0)+MAX(Draws!AB494-Line_cap,0))</f>
        <v>0</v>
      </c>
      <c r="AC515" s="18" t="n">
        <f aca="false">AB515-(MAX(Draws!Q494-Line_cap,0)+MAX(Draws!AC494-Line_cap,0))</f>
        <v>0</v>
      </c>
      <c r="AD515" s="18" t="n">
        <f aca="false">AC515-(MAX(Draws!R494-Line_cap,0)+MAX(Draws!AD494-Line_cap,0))</f>
        <v>0</v>
      </c>
      <c r="AE515" s="18" t="n">
        <f aca="false">AD515-(MAX(Draws!S494-Line_cap,0)+MAX(Draws!AE494-Line_cap,0))</f>
        <v>-118.802931428948</v>
      </c>
      <c r="AF515" s="18" t="n">
        <f aca="false">AE515-(MAX(Draws!T494-Line_cap,0)+MAX(Draws!AF494-Line_cap,0))</f>
        <v>-118.802931428948</v>
      </c>
      <c r="AG515" s="18" t="n">
        <f aca="false">AF515-(MAX(Draws!U494-Line_cap,0)+MAX(Draws!AG494-Line_cap,0))</f>
        <v>-118.802931428948</v>
      </c>
      <c r="AH515" s="18" t="n">
        <f aca="false">AG515-(MAX(Draws!V494-Line_cap,0)+MAX(Draws!AH494-Line_cap,0))</f>
        <v>-118.802931428948</v>
      </c>
      <c r="AI515" s="18" t="n">
        <f aca="false">AH515-(MAX(Draws!W494-Line_cap,0)+MAX(Draws!AI494-Line_cap,0))</f>
        <v>-118.802931428948</v>
      </c>
      <c r="AJ515" s="18" t="n">
        <f aca="false">AI515-(MAX(Draws!X494-Line_cap,0)+MAX(Draws!AJ494-Line_cap,0))</f>
        <v>-118.802931428948</v>
      </c>
      <c r="AK515" s="18" t="n">
        <f aca="false">AJ515-(MAX(Draws!Y494-Line_cap,0)+MAX(Draws!AK494-Line_cap,0))</f>
        <v>-118.802931428948</v>
      </c>
      <c r="AL515" s="18" t="n">
        <f aca="false">SUMPRODUCT(MIN($B$22:$M$22+B515:M515+N515:Y515))</f>
        <v>111.684272623783</v>
      </c>
      <c r="AM515" s="18" t="n">
        <f aca="false">SUMPRODUCT(MIN($B$22:$M$22+B515:M515))</f>
        <v>383.697114723199</v>
      </c>
      <c r="AN515" s="18" t="n">
        <f aca="false">SUMPRODUCT(MIN($B$22:$M$22+N515:Y515))</f>
        <v>197.351201196227</v>
      </c>
      <c r="AO515" s="18" t="n">
        <f aca="false">SUMPRODUCT(MIN($B$22:$M$22+B515:M515+Z515:AK515))</f>
        <v>264.894183294251</v>
      </c>
      <c r="AP515" s="18" t="n">
        <f aca="false">SUMPRODUCT(MIN($B$23:$M$23+B515:M515+N515:Y515))</f>
        <v>161.284272623783</v>
      </c>
      <c r="AQ515" s="18" t="n">
        <f aca="false">SUMPRODUCT(MIN($B$23:$M$23+B515:M515+Z515:AK515))</f>
        <v>314.072826157351</v>
      </c>
      <c r="AR515" s="13" t="n">
        <f aca="false">IF(Y515&lt;0,1,0)</f>
        <v>1</v>
      </c>
    </row>
    <row r="516" customFormat="false" ht="15" hidden="false" customHeight="false" outlineLevel="0" collapsed="false">
      <c r="A516" s="13" t="n">
        <v>491</v>
      </c>
      <c r="B516" s="18" t="n">
        <f aca="false">Shock_sd*Draws!B495</f>
        <v>-44.9679157041887</v>
      </c>
      <c r="C516" s="18" t="n">
        <f aca="false">Persist_a*B516+Shock_sd*Draws!C495</f>
        <v>-19.5321405635955</v>
      </c>
      <c r="D516" s="18" t="n">
        <f aca="false">Persist_a*C516+Shock_sd*Draws!D495</f>
        <v>7.84219330428353</v>
      </c>
      <c r="E516" s="18" t="n">
        <f aca="false">Persist_a*D516+Shock_sd*Draws!E495</f>
        <v>37.2764110420001</v>
      </c>
      <c r="F516" s="18" t="n">
        <f aca="false">Persist_a*E516+Shock_sd*Draws!F495</f>
        <v>-24.5749742496902</v>
      </c>
      <c r="G516" s="18" t="n">
        <f aca="false">Persist_a*F516+Shock_sd*Draws!G495</f>
        <v>-64.1754892942868</v>
      </c>
      <c r="H516" s="18" t="n">
        <f aca="false">Persist_a*G516+Shock_sd*Draws!H495</f>
        <v>-53.5558336010636</v>
      </c>
      <c r="I516" s="18" t="n">
        <f aca="false">Persist_a*H516+Shock_sd*Draws!I495</f>
        <v>-13.4970618802997</v>
      </c>
      <c r="J516" s="18" t="n">
        <f aca="false">Persist_a*I516+Shock_sd*Draws!J495</f>
        <v>-51.6601999315053</v>
      </c>
      <c r="K516" s="18" t="n">
        <f aca="false">Persist_a*J516+Shock_sd*Draws!K495</f>
        <v>-98.0264405041661</v>
      </c>
      <c r="L516" s="18" t="n">
        <f aca="false">Persist_a*K516+Shock_sd*Draws!L495</f>
        <v>-130.699608417284</v>
      </c>
      <c r="M516" s="18" t="n">
        <f aca="false">Persist_a*L516+Shock_sd*Draws!M495</f>
        <v>-116.626630212813</v>
      </c>
      <c r="N516" s="18" t="n">
        <f aca="false">0-(Draws!N495+Draws!Z495)</f>
        <v>0</v>
      </c>
      <c r="O516" s="18" t="n">
        <f aca="false">N516-(Draws!O495+Draws!AA495)</f>
        <v>0</v>
      </c>
      <c r="P516" s="18" t="n">
        <f aca="false">O516-(Draws!P495+Draws!AB495)</f>
        <v>0</v>
      </c>
      <c r="Q516" s="18" t="n">
        <f aca="false">P516-(Draws!Q495+Draws!AC495)</f>
        <v>0</v>
      </c>
      <c r="R516" s="18" t="n">
        <f aca="false">Q516-(Draws!R495+Draws!AD495)</f>
        <v>0</v>
      </c>
      <c r="S516" s="18" t="n">
        <f aca="false">R516-(Draws!S495+Draws!AE495)</f>
        <v>0</v>
      </c>
      <c r="T516" s="18" t="n">
        <f aca="false">S516-(Draws!T495+Draws!AF495)</f>
        <v>0</v>
      </c>
      <c r="U516" s="18" t="n">
        <f aca="false">T516-(Draws!U495+Draws!AG495)</f>
        <v>0</v>
      </c>
      <c r="V516" s="18" t="n">
        <f aca="false">U516-(Draws!V495+Draws!AH495)</f>
        <v>0</v>
      </c>
      <c r="W516" s="18" t="n">
        <f aca="false">V516-(Draws!W495+Draws!AI495)</f>
        <v>0</v>
      </c>
      <c r="X516" s="18" t="n">
        <f aca="false">W516-(Draws!X495+Draws!AJ495)</f>
        <v>0</v>
      </c>
      <c r="Y516" s="18" t="n">
        <f aca="false">X516-(Draws!Y495+Draws!AK495)</f>
        <v>0</v>
      </c>
      <c r="Z516" s="18" t="n">
        <f aca="false">0-(MAX(Draws!N495-Line_cap,0)+MAX(Draws!Z495-Line_cap,0))</f>
        <v>0</v>
      </c>
      <c r="AA516" s="18" t="n">
        <f aca="false">Z516-(MAX(Draws!O495-Line_cap,0)+MAX(Draws!AA495-Line_cap,0))</f>
        <v>0</v>
      </c>
      <c r="AB516" s="18" t="n">
        <f aca="false">AA516-(MAX(Draws!P495-Line_cap,0)+MAX(Draws!AB495-Line_cap,0))</f>
        <v>0</v>
      </c>
      <c r="AC516" s="18" t="n">
        <f aca="false">AB516-(MAX(Draws!Q495-Line_cap,0)+MAX(Draws!AC495-Line_cap,0))</f>
        <v>0</v>
      </c>
      <c r="AD516" s="18" t="n">
        <f aca="false">AC516-(MAX(Draws!R495-Line_cap,0)+MAX(Draws!AD495-Line_cap,0))</f>
        <v>0</v>
      </c>
      <c r="AE516" s="18" t="n">
        <f aca="false">AD516-(MAX(Draws!S495-Line_cap,0)+MAX(Draws!AE495-Line_cap,0))</f>
        <v>0</v>
      </c>
      <c r="AF516" s="18" t="n">
        <f aca="false">AE516-(MAX(Draws!T495-Line_cap,0)+MAX(Draws!AF495-Line_cap,0))</f>
        <v>0</v>
      </c>
      <c r="AG516" s="18" t="n">
        <f aca="false">AF516-(MAX(Draws!U495-Line_cap,0)+MAX(Draws!AG495-Line_cap,0))</f>
        <v>0</v>
      </c>
      <c r="AH516" s="18" t="n">
        <f aca="false">AG516-(MAX(Draws!V495-Line_cap,0)+MAX(Draws!AH495-Line_cap,0))</f>
        <v>0</v>
      </c>
      <c r="AI516" s="18" t="n">
        <f aca="false">AH516-(MAX(Draws!W495-Line_cap,0)+MAX(Draws!AI495-Line_cap,0))</f>
        <v>0</v>
      </c>
      <c r="AJ516" s="18" t="n">
        <f aca="false">AI516-(MAX(Draws!X495-Line_cap,0)+MAX(Draws!AJ495-Line_cap,0))</f>
        <v>0</v>
      </c>
      <c r="AK516" s="18" t="n">
        <f aca="false">AJ516-(MAX(Draws!Y495-Line_cap,0)+MAX(Draws!AK495-Line_cap,0))</f>
        <v>0</v>
      </c>
      <c r="AL516" s="18" t="n">
        <f aca="false">SUMPRODUCT(MIN($B$22:$M$22+B516:M516+N516:Y516))</f>
        <v>371.228339147097</v>
      </c>
      <c r="AM516" s="18" t="n">
        <f aca="false">SUMPRODUCT(MIN($B$22:$M$22+B516:M516))</f>
        <v>371.228339147097</v>
      </c>
      <c r="AN516" s="18" t="n">
        <f aca="false">SUMPRODUCT(MIN($B$22:$M$22+N516:Y516))</f>
        <v>481.950382357786</v>
      </c>
      <c r="AO516" s="18" t="n">
        <f aca="false">SUMPRODUCT(MIN($B$22:$M$22+B516:M516+Z516:AK516))</f>
        <v>371.228339147097</v>
      </c>
      <c r="AP516" s="18" t="n">
        <f aca="false">SUMPRODUCT(MIN($B$23:$M$23+B516:M516+N516:Y516))</f>
        <v>418.101467960641</v>
      </c>
      <c r="AQ516" s="18" t="n">
        <f aca="false">SUMPRODUCT(MIN($B$23:$M$23+B516:M516+Z516:AK516))</f>
        <v>418.101467960641</v>
      </c>
      <c r="AR516" s="13" t="n">
        <f aca="false">IF(Y516&lt;0,1,0)</f>
        <v>0</v>
      </c>
    </row>
    <row r="517" customFormat="false" ht="15" hidden="false" customHeight="false" outlineLevel="0" collapsed="false">
      <c r="A517" s="13" t="n">
        <v>492</v>
      </c>
      <c r="B517" s="18" t="n">
        <f aca="false">Shock_sd*Draws!B496</f>
        <v>25.3418224571567</v>
      </c>
      <c r="C517" s="18" t="n">
        <f aca="false">Persist_a*B517+Shock_sd*Draws!C496</f>
        <v>31.8956227891168</v>
      </c>
      <c r="D517" s="18" t="n">
        <f aca="false">Persist_a*C517+Shock_sd*Draws!D496</f>
        <v>100.337198529506</v>
      </c>
      <c r="E517" s="18" t="n">
        <f aca="false">Persist_a*D517+Shock_sd*Draws!E496</f>
        <v>83.7724678647803</v>
      </c>
      <c r="F517" s="18" t="n">
        <f aca="false">Persist_a*E517+Shock_sd*Draws!F496</f>
        <v>55.5775697283727</v>
      </c>
      <c r="G517" s="18" t="n">
        <f aca="false">Persist_a*F517+Shock_sd*Draws!G496</f>
        <v>53.4256873054984</v>
      </c>
      <c r="H517" s="18" t="n">
        <f aca="false">Persist_a*G517+Shock_sd*Draws!H496</f>
        <v>12.4629318700368</v>
      </c>
      <c r="I517" s="18" t="n">
        <f aca="false">Persist_a*H517+Shock_sd*Draws!I496</f>
        <v>47.0204933862979</v>
      </c>
      <c r="J517" s="18" t="n">
        <f aca="false">Persist_a*I517+Shock_sd*Draws!J496</f>
        <v>-75.6095464813279</v>
      </c>
      <c r="K517" s="18" t="n">
        <f aca="false">Persist_a*J517+Shock_sd*Draws!K496</f>
        <v>-66.4455144592968</v>
      </c>
      <c r="L517" s="18" t="n">
        <f aca="false">Persist_a*K517+Shock_sd*Draws!L496</f>
        <v>-100.902382308872</v>
      </c>
      <c r="M517" s="18" t="n">
        <f aca="false">Persist_a*L517+Shock_sd*Draws!M496</f>
        <v>-41.0287943180254</v>
      </c>
      <c r="N517" s="18" t="n">
        <f aca="false">0-(Draws!N496+Draws!Z496)</f>
        <v>0</v>
      </c>
      <c r="O517" s="18" t="n">
        <f aca="false">N517-(Draws!O496+Draws!AA496)</f>
        <v>0</v>
      </c>
      <c r="P517" s="18" t="n">
        <f aca="false">O517-(Draws!P496+Draws!AB496)</f>
        <v>0</v>
      </c>
      <c r="Q517" s="18" t="n">
        <f aca="false">P517-(Draws!Q496+Draws!AC496)</f>
        <v>0</v>
      </c>
      <c r="R517" s="18" t="n">
        <f aca="false">Q517-(Draws!R496+Draws!AD496)</f>
        <v>-55.5467106480318</v>
      </c>
      <c r="S517" s="18" t="n">
        <f aca="false">R517-(Draws!S496+Draws!AE496)</f>
        <v>-55.5467106480318</v>
      </c>
      <c r="T517" s="18" t="n">
        <f aca="false">S517-(Draws!T496+Draws!AF496)</f>
        <v>-55.5467106480318</v>
      </c>
      <c r="U517" s="18" t="n">
        <f aca="false">T517-(Draws!U496+Draws!AG496)</f>
        <v>-55.5467106480318</v>
      </c>
      <c r="V517" s="18" t="n">
        <f aca="false">U517-(Draws!V496+Draws!AH496)</f>
        <v>-55.5467106480318</v>
      </c>
      <c r="W517" s="18" t="n">
        <f aca="false">V517-(Draws!W496+Draws!AI496)</f>
        <v>-55.5467106480318</v>
      </c>
      <c r="X517" s="18" t="n">
        <f aca="false">W517-(Draws!X496+Draws!AJ496)</f>
        <v>-55.5467106480318</v>
      </c>
      <c r="Y517" s="18" t="n">
        <f aca="false">X517-(Draws!Y496+Draws!AK496)</f>
        <v>-55.5467106480318</v>
      </c>
      <c r="Z517" s="18" t="n">
        <f aca="false">0-(MAX(Draws!N496-Line_cap,0)+MAX(Draws!Z496-Line_cap,0))</f>
        <v>0</v>
      </c>
      <c r="AA517" s="18" t="n">
        <f aca="false">Z517-(MAX(Draws!O496-Line_cap,0)+MAX(Draws!AA496-Line_cap,0))</f>
        <v>0</v>
      </c>
      <c r="AB517" s="18" t="n">
        <f aca="false">AA517-(MAX(Draws!P496-Line_cap,0)+MAX(Draws!AB496-Line_cap,0))</f>
        <v>0</v>
      </c>
      <c r="AC517" s="18" t="n">
        <f aca="false">AB517-(MAX(Draws!Q496-Line_cap,0)+MAX(Draws!AC496-Line_cap,0))</f>
        <v>0</v>
      </c>
      <c r="AD517" s="18" t="n">
        <f aca="false">AC517-(MAX(Draws!R496-Line_cap,0)+MAX(Draws!AD496-Line_cap,0))</f>
        <v>0</v>
      </c>
      <c r="AE517" s="18" t="n">
        <f aca="false">AD517-(MAX(Draws!S496-Line_cap,0)+MAX(Draws!AE496-Line_cap,0))</f>
        <v>0</v>
      </c>
      <c r="AF517" s="18" t="n">
        <f aca="false">AE517-(MAX(Draws!T496-Line_cap,0)+MAX(Draws!AF496-Line_cap,0))</f>
        <v>0</v>
      </c>
      <c r="AG517" s="18" t="n">
        <f aca="false">AF517-(MAX(Draws!U496-Line_cap,0)+MAX(Draws!AG496-Line_cap,0))</f>
        <v>0</v>
      </c>
      <c r="AH517" s="18" t="n">
        <f aca="false">AG517-(MAX(Draws!V496-Line_cap,0)+MAX(Draws!AH496-Line_cap,0))</f>
        <v>0</v>
      </c>
      <c r="AI517" s="18" t="n">
        <f aca="false">AH517-(MAX(Draws!W496-Line_cap,0)+MAX(Draws!AI496-Line_cap,0))</f>
        <v>0</v>
      </c>
      <c r="AJ517" s="18" t="n">
        <f aca="false">AI517-(MAX(Draws!X496-Line_cap,0)+MAX(Draws!AJ496-Line_cap,0))</f>
        <v>0</v>
      </c>
      <c r="AK517" s="18" t="n">
        <f aca="false">AJ517-(MAX(Draws!Y496-Line_cap,0)+MAX(Draws!AK496-Line_cap,0))</f>
        <v>0</v>
      </c>
      <c r="AL517" s="18" t="n">
        <f aca="false">SUMPRODUCT(MIN($B$22:$M$22+B517:M517+N517:Y517))</f>
        <v>345.478854607477</v>
      </c>
      <c r="AM517" s="18" t="n">
        <f aca="false">SUMPRODUCT(MIN($B$22:$M$22+B517:M517))</f>
        <v>401.025565255509</v>
      </c>
      <c r="AN517" s="18" t="n">
        <f aca="false">SUMPRODUCT(MIN($B$22:$M$22+N517:Y517))</f>
        <v>426.403671709754</v>
      </c>
      <c r="AO517" s="18" t="n">
        <f aca="false">SUMPRODUCT(MIN($B$22:$M$22+B517:M517+Z517:AK517))</f>
        <v>401.025565255509</v>
      </c>
      <c r="AP517" s="18" t="n">
        <f aca="false">SUMPRODUCT(MIN($B$23:$M$23+B517:M517+N517:Y517))</f>
        <v>392.351983421022</v>
      </c>
      <c r="AQ517" s="18" t="n">
        <f aca="false">SUMPRODUCT(MIN($B$23:$M$23+B517:M517+Z517:AK517))</f>
        <v>447.898694069054</v>
      </c>
      <c r="AR517" s="13" t="n">
        <f aca="false">IF(Y517&lt;0,1,0)</f>
        <v>1</v>
      </c>
    </row>
    <row r="518" customFormat="false" ht="15" hidden="false" customHeight="false" outlineLevel="0" collapsed="false">
      <c r="A518" s="13" t="n">
        <v>493</v>
      </c>
      <c r="B518" s="18" t="n">
        <f aca="false">Shock_sd*Draws!B497</f>
        <v>-51.657427669279</v>
      </c>
      <c r="C518" s="18" t="n">
        <f aca="false">Persist_a*B518+Shock_sd*Draws!C497</f>
        <v>-54.3043910691422</v>
      </c>
      <c r="D518" s="18" t="n">
        <f aca="false">Persist_a*C518+Shock_sd*Draws!D497</f>
        <v>-96.456874098795</v>
      </c>
      <c r="E518" s="18" t="n">
        <f aca="false">Persist_a*D518+Shock_sd*Draws!E497</f>
        <v>-63.2690439111728</v>
      </c>
      <c r="F518" s="18" t="n">
        <f aca="false">Persist_a*E518+Shock_sd*Draws!F497</f>
        <v>16.7232917252121</v>
      </c>
      <c r="G518" s="18" t="n">
        <f aca="false">Persist_a*F518+Shock_sd*Draws!G497</f>
        <v>-3.71729882285172</v>
      </c>
      <c r="H518" s="18" t="n">
        <f aca="false">Persist_a*G518+Shock_sd*Draws!H497</f>
        <v>-51.5612338359881</v>
      </c>
      <c r="I518" s="18" t="n">
        <f aca="false">Persist_a*H518+Shock_sd*Draws!I497</f>
        <v>16.2243343363313</v>
      </c>
      <c r="J518" s="18" t="n">
        <f aca="false">Persist_a*I518+Shock_sd*Draws!J497</f>
        <v>46.0679988018</v>
      </c>
      <c r="K518" s="18" t="n">
        <f aca="false">Persist_a*J518+Shock_sd*Draws!K497</f>
        <v>40.4228983769319</v>
      </c>
      <c r="L518" s="18" t="n">
        <f aca="false">Persist_a*K518+Shock_sd*Draws!L497</f>
        <v>-9.83104064042064</v>
      </c>
      <c r="M518" s="18" t="n">
        <f aca="false">Persist_a*L518+Shock_sd*Draws!M497</f>
        <v>-78.1012143568524</v>
      </c>
      <c r="N518" s="18" t="n">
        <f aca="false">0-(Draws!N497+Draws!Z497)</f>
        <v>0</v>
      </c>
      <c r="O518" s="18" t="n">
        <f aca="false">N518-(Draws!O497+Draws!AA497)</f>
        <v>0</v>
      </c>
      <c r="P518" s="18" t="n">
        <f aca="false">O518-(Draws!P497+Draws!AB497)</f>
        <v>0</v>
      </c>
      <c r="Q518" s="18" t="n">
        <f aca="false">P518-(Draws!Q497+Draws!AC497)</f>
        <v>0</v>
      </c>
      <c r="R518" s="18" t="n">
        <f aca="false">Q518-(Draws!R497+Draws!AD497)</f>
        <v>0</v>
      </c>
      <c r="S518" s="18" t="n">
        <f aca="false">R518-(Draws!S497+Draws!AE497)</f>
        <v>0</v>
      </c>
      <c r="T518" s="18" t="n">
        <f aca="false">S518-(Draws!T497+Draws!AF497)</f>
        <v>-167.829659543581</v>
      </c>
      <c r="U518" s="18" t="n">
        <f aca="false">T518-(Draws!U497+Draws!AG497)</f>
        <v>-167.829659543581</v>
      </c>
      <c r="V518" s="18" t="n">
        <f aca="false">U518-(Draws!V497+Draws!AH497)</f>
        <v>-167.829659543581</v>
      </c>
      <c r="W518" s="18" t="n">
        <f aca="false">V518-(Draws!W497+Draws!AI497)</f>
        <v>-167.829659543581</v>
      </c>
      <c r="X518" s="18" t="n">
        <f aca="false">W518-(Draws!X497+Draws!AJ497)</f>
        <v>-167.829659543581</v>
      </c>
      <c r="Y518" s="18" t="n">
        <f aca="false">X518-(Draws!Y497+Draws!AK497)</f>
        <v>-167.829659543581</v>
      </c>
      <c r="Z518" s="18" t="n">
        <f aca="false">0-(MAX(Draws!N497-Line_cap,0)+MAX(Draws!Z497-Line_cap,0))</f>
        <v>0</v>
      </c>
      <c r="AA518" s="18" t="n">
        <f aca="false">Z518-(MAX(Draws!O497-Line_cap,0)+MAX(Draws!AA497-Line_cap,0))</f>
        <v>0</v>
      </c>
      <c r="AB518" s="18" t="n">
        <f aca="false">AA518-(MAX(Draws!P497-Line_cap,0)+MAX(Draws!AB497-Line_cap,0))</f>
        <v>0</v>
      </c>
      <c r="AC518" s="18" t="n">
        <f aca="false">AB518-(MAX(Draws!Q497-Line_cap,0)+MAX(Draws!AC497-Line_cap,0))</f>
        <v>0</v>
      </c>
      <c r="AD518" s="18" t="n">
        <f aca="false">AC518-(MAX(Draws!R497-Line_cap,0)+MAX(Draws!AD497-Line_cap,0))</f>
        <v>0</v>
      </c>
      <c r="AE518" s="18" t="n">
        <f aca="false">AD518-(MAX(Draws!S497-Line_cap,0)+MAX(Draws!AE497-Line_cap,0))</f>
        <v>0</v>
      </c>
      <c r="AF518" s="18" t="n">
        <f aca="false">AE518-(MAX(Draws!T497-Line_cap,0)+MAX(Draws!AF497-Line_cap,0))</f>
        <v>-67.829659543581</v>
      </c>
      <c r="AG518" s="18" t="n">
        <f aca="false">AF518-(MAX(Draws!U497-Line_cap,0)+MAX(Draws!AG497-Line_cap,0))</f>
        <v>-67.829659543581</v>
      </c>
      <c r="AH518" s="18" t="n">
        <f aca="false">AG518-(MAX(Draws!V497-Line_cap,0)+MAX(Draws!AH497-Line_cap,0))</f>
        <v>-67.829659543581</v>
      </c>
      <c r="AI518" s="18" t="n">
        <f aca="false">AH518-(MAX(Draws!W497-Line_cap,0)+MAX(Draws!AI497-Line_cap,0))</f>
        <v>-67.829659543581</v>
      </c>
      <c r="AJ518" s="18" t="n">
        <f aca="false">AI518-(MAX(Draws!X497-Line_cap,0)+MAX(Draws!AJ497-Line_cap,0))</f>
        <v>-67.829659543581</v>
      </c>
      <c r="AK518" s="18" t="n">
        <f aca="false">AJ518-(MAX(Draws!Y497-Line_cap,0)+MAX(Draws!AK497-Line_cap,0))</f>
        <v>-67.829659543581</v>
      </c>
      <c r="AL518" s="18" t="n">
        <f aca="false">SUMPRODUCT(MIN($B$22:$M$22+B518:M518+N518:Y518))</f>
        <v>262.559488978217</v>
      </c>
      <c r="AM518" s="18" t="n">
        <f aca="false">SUMPRODUCT(MIN($B$22:$M$22+B518:M518))</f>
        <v>419.097312563346</v>
      </c>
      <c r="AN518" s="18" t="n">
        <f aca="false">SUMPRODUCT(MIN($B$22:$M$22+N518:Y518))</f>
        <v>314.120722814205</v>
      </c>
      <c r="AO518" s="18" t="n">
        <f aca="false">SUMPRODUCT(MIN($B$22:$M$22+B518:M518+Z518:AK518))</f>
        <v>362.559488978217</v>
      </c>
      <c r="AP518" s="18" t="n">
        <f aca="false">SUMPRODUCT(MIN($B$23:$M$23+B518:M518+N518:Y518))</f>
        <v>309.619054859147</v>
      </c>
      <c r="AQ518" s="18" t="n">
        <f aca="false">SUMPRODUCT(MIN($B$23:$M$23+B518:M518+Z518:AK518))</f>
        <v>409.619054859147</v>
      </c>
      <c r="AR518" s="13" t="n">
        <f aca="false">IF(Y518&lt;0,1,0)</f>
        <v>1</v>
      </c>
    </row>
    <row r="519" customFormat="false" ht="15" hidden="false" customHeight="false" outlineLevel="0" collapsed="false">
      <c r="A519" s="13" t="n">
        <v>494</v>
      </c>
      <c r="B519" s="18" t="n">
        <f aca="false">Shock_sd*Draws!B498</f>
        <v>62.2832055196362</v>
      </c>
      <c r="C519" s="18" t="n">
        <f aca="false">Persist_a*B519+Shock_sd*Draws!C498</f>
        <v>27.496624210362</v>
      </c>
      <c r="D519" s="18" t="n">
        <f aca="false">Persist_a*C519+Shock_sd*Draws!D498</f>
        <v>15.239987408763</v>
      </c>
      <c r="E519" s="18" t="n">
        <f aca="false">Persist_a*D519+Shock_sd*Draws!E498</f>
        <v>117.16774995608</v>
      </c>
      <c r="F519" s="18" t="n">
        <f aca="false">Persist_a*E519+Shock_sd*Draws!F498</f>
        <v>87.9354529178062</v>
      </c>
      <c r="G519" s="18" t="n">
        <f aca="false">Persist_a*F519+Shock_sd*Draws!G498</f>
        <v>131.438713286468</v>
      </c>
      <c r="H519" s="18" t="n">
        <f aca="false">Persist_a*G519+Shock_sd*Draws!H498</f>
        <v>189.812901485546</v>
      </c>
      <c r="I519" s="18" t="n">
        <f aca="false">Persist_a*H519+Shock_sd*Draws!I498</f>
        <v>100.220151988194</v>
      </c>
      <c r="J519" s="18" t="n">
        <f aca="false">Persist_a*I519+Shock_sd*Draws!J498</f>
        <v>95.2174276943518</v>
      </c>
      <c r="K519" s="18" t="n">
        <f aca="false">Persist_a*J519+Shock_sd*Draws!K498</f>
        <v>147.097566328387</v>
      </c>
      <c r="L519" s="18" t="n">
        <f aca="false">Persist_a*K519+Shock_sd*Draws!L498</f>
        <v>243.591066593784</v>
      </c>
      <c r="M519" s="18" t="n">
        <f aca="false">Persist_a*L519+Shock_sd*Draws!M498</f>
        <v>165.85203410594</v>
      </c>
      <c r="N519" s="18" t="n">
        <f aca="false">0-(Draws!N498+Draws!Z498)</f>
        <v>0</v>
      </c>
      <c r="O519" s="18" t="n">
        <f aca="false">N519-(Draws!O498+Draws!AA498)</f>
        <v>0</v>
      </c>
      <c r="P519" s="18" t="n">
        <f aca="false">O519-(Draws!P498+Draws!AB498)</f>
        <v>0</v>
      </c>
      <c r="Q519" s="18" t="n">
        <f aca="false">P519-(Draws!Q498+Draws!AC498)</f>
        <v>0</v>
      </c>
      <c r="R519" s="18" t="n">
        <f aca="false">Q519-(Draws!R498+Draws!AD498)</f>
        <v>0</v>
      </c>
      <c r="S519" s="18" t="n">
        <f aca="false">R519-(Draws!S498+Draws!AE498)</f>
        <v>0</v>
      </c>
      <c r="T519" s="18" t="n">
        <f aca="false">S519-(Draws!T498+Draws!AF498)</f>
        <v>0</v>
      </c>
      <c r="U519" s="18" t="n">
        <f aca="false">T519-(Draws!U498+Draws!AG498)</f>
        <v>0</v>
      </c>
      <c r="V519" s="18" t="n">
        <f aca="false">U519-(Draws!V498+Draws!AH498)</f>
        <v>0</v>
      </c>
      <c r="W519" s="18" t="n">
        <f aca="false">V519-(Draws!W498+Draws!AI498)</f>
        <v>0</v>
      </c>
      <c r="X519" s="18" t="n">
        <f aca="false">W519-(Draws!X498+Draws!AJ498)</f>
        <v>0</v>
      </c>
      <c r="Y519" s="18" t="n">
        <f aca="false">X519-(Draws!Y498+Draws!AK498)</f>
        <v>0</v>
      </c>
      <c r="Z519" s="18" t="n">
        <f aca="false">0-(MAX(Draws!N498-Line_cap,0)+MAX(Draws!Z498-Line_cap,0))</f>
        <v>0</v>
      </c>
      <c r="AA519" s="18" t="n">
        <f aca="false">Z519-(MAX(Draws!O498-Line_cap,0)+MAX(Draws!AA498-Line_cap,0))</f>
        <v>0</v>
      </c>
      <c r="AB519" s="18" t="n">
        <f aca="false">AA519-(MAX(Draws!P498-Line_cap,0)+MAX(Draws!AB498-Line_cap,0))</f>
        <v>0</v>
      </c>
      <c r="AC519" s="18" t="n">
        <f aca="false">AB519-(MAX(Draws!Q498-Line_cap,0)+MAX(Draws!AC498-Line_cap,0))</f>
        <v>0</v>
      </c>
      <c r="AD519" s="18" t="n">
        <f aca="false">AC519-(MAX(Draws!R498-Line_cap,0)+MAX(Draws!AD498-Line_cap,0))</f>
        <v>0</v>
      </c>
      <c r="AE519" s="18" t="n">
        <f aca="false">AD519-(MAX(Draws!S498-Line_cap,0)+MAX(Draws!AE498-Line_cap,0))</f>
        <v>0</v>
      </c>
      <c r="AF519" s="18" t="n">
        <f aca="false">AE519-(MAX(Draws!T498-Line_cap,0)+MAX(Draws!AF498-Line_cap,0))</f>
        <v>0</v>
      </c>
      <c r="AG519" s="18" t="n">
        <f aca="false">AF519-(MAX(Draws!U498-Line_cap,0)+MAX(Draws!AG498-Line_cap,0))</f>
        <v>0</v>
      </c>
      <c r="AH519" s="18" t="n">
        <f aca="false">AG519-(MAX(Draws!V498-Line_cap,0)+MAX(Draws!AH498-Line_cap,0))</f>
        <v>0</v>
      </c>
      <c r="AI519" s="18" t="n">
        <f aca="false">AH519-(MAX(Draws!W498-Line_cap,0)+MAX(Draws!AI498-Line_cap,0))</f>
        <v>0</v>
      </c>
      <c r="AJ519" s="18" t="n">
        <f aca="false">AI519-(MAX(Draws!X498-Line_cap,0)+MAX(Draws!AJ498-Line_cap,0))</f>
        <v>0</v>
      </c>
      <c r="AK519" s="18" t="n">
        <f aca="false">AJ519-(MAX(Draws!Y498-Line_cap,0)+MAX(Draws!AK498-Line_cap,0))</f>
        <v>0</v>
      </c>
      <c r="AL519" s="18" t="n">
        <f aca="false">SUMPRODUCT(MIN($B$22:$M$22+B519:M519+N519:Y519))</f>
        <v>530.794174070904</v>
      </c>
      <c r="AM519" s="18" t="n">
        <f aca="false">SUMPRODUCT(MIN($B$22:$M$22+B519:M519))</f>
        <v>530.794174070904</v>
      </c>
      <c r="AN519" s="18" t="n">
        <f aca="false">SUMPRODUCT(MIN($B$22:$M$22+N519:Y519))</f>
        <v>481.950382357786</v>
      </c>
      <c r="AO519" s="18" t="n">
        <f aca="false">SUMPRODUCT(MIN($B$22:$M$22+B519:M519+Z519:AK519))</f>
        <v>530.794174070904</v>
      </c>
      <c r="AP519" s="18" t="n">
        <f aca="false">SUMPRODUCT(MIN($B$23:$M$23+B519:M519+N519:Y519))</f>
        <v>565.543548879143</v>
      </c>
      <c r="AQ519" s="18" t="n">
        <f aca="false">SUMPRODUCT(MIN($B$23:$M$23+B519:M519+Z519:AK519))</f>
        <v>565.543548879143</v>
      </c>
      <c r="AR519" s="13" t="n">
        <f aca="false">IF(Y519&lt;0,1,0)</f>
        <v>0</v>
      </c>
    </row>
    <row r="520" customFormat="false" ht="15" hidden="false" customHeight="false" outlineLevel="0" collapsed="false">
      <c r="A520" s="13" t="n">
        <v>495</v>
      </c>
      <c r="B520" s="18" t="n">
        <f aca="false">Shock_sd*Draws!B499</f>
        <v>-28.4626841786055</v>
      </c>
      <c r="C520" s="18" t="n">
        <f aca="false">Persist_a*B520+Shock_sd*Draws!C499</f>
        <v>55.0042863589569</v>
      </c>
      <c r="D520" s="18" t="n">
        <f aca="false">Persist_a*C520+Shock_sd*Draws!D499</f>
        <v>37.0961560683733</v>
      </c>
      <c r="E520" s="18" t="n">
        <f aca="false">Persist_a*D520+Shock_sd*Draws!E499</f>
        <v>-66.623354466335</v>
      </c>
      <c r="F520" s="18" t="n">
        <f aca="false">Persist_a*E520+Shock_sd*Draws!F499</f>
        <v>-57.2059042506712</v>
      </c>
      <c r="G520" s="18" t="n">
        <f aca="false">Persist_a*F520+Shock_sd*Draws!G499</f>
        <v>-21.0987531689815</v>
      </c>
      <c r="H520" s="18" t="n">
        <f aca="false">Persist_a*G520+Shock_sd*Draws!H499</f>
        <v>-17.9952537611837</v>
      </c>
      <c r="I520" s="18" t="n">
        <f aca="false">Persist_a*H520+Shock_sd*Draws!I499</f>
        <v>-72.6378295631329</v>
      </c>
      <c r="J520" s="18" t="n">
        <f aca="false">Persist_a*I520+Shock_sd*Draws!J499</f>
        <v>-8.41568402554822</v>
      </c>
      <c r="K520" s="18" t="n">
        <f aca="false">Persist_a*J520+Shock_sd*Draws!K499</f>
        <v>67.6714784185374</v>
      </c>
      <c r="L520" s="18" t="n">
        <f aca="false">Persist_a*K520+Shock_sd*Draws!L499</f>
        <v>71.463201726884</v>
      </c>
      <c r="M520" s="18" t="n">
        <f aca="false">Persist_a*L520+Shock_sd*Draws!M499</f>
        <v>78.0899173378975</v>
      </c>
      <c r="N520" s="18" t="n">
        <f aca="false">0-(Draws!N499+Draws!Z499)</f>
        <v>0</v>
      </c>
      <c r="O520" s="18" t="n">
        <f aca="false">N520-(Draws!O499+Draws!AA499)</f>
        <v>0</v>
      </c>
      <c r="P520" s="18" t="n">
        <f aca="false">O520-(Draws!P499+Draws!AB499)</f>
        <v>0</v>
      </c>
      <c r="Q520" s="18" t="n">
        <f aca="false">P520-(Draws!Q499+Draws!AC499)</f>
        <v>0</v>
      </c>
      <c r="R520" s="18" t="n">
        <f aca="false">Q520-(Draws!R499+Draws!AD499)</f>
        <v>0</v>
      </c>
      <c r="S520" s="18" t="n">
        <f aca="false">R520-(Draws!S499+Draws!AE499)</f>
        <v>0</v>
      </c>
      <c r="T520" s="18" t="n">
        <f aca="false">S520-(Draws!T499+Draws!AF499)</f>
        <v>0</v>
      </c>
      <c r="U520" s="18" t="n">
        <f aca="false">T520-(Draws!U499+Draws!AG499)</f>
        <v>0</v>
      </c>
      <c r="V520" s="18" t="n">
        <f aca="false">U520-(Draws!V499+Draws!AH499)</f>
        <v>0</v>
      </c>
      <c r="W520" s="18" t="n">
        <f aca="false">V520-(Draws!W499+Draws!AI499)</f>
        <v>0</v>
      </c>
      <c r="X520" s="18" t="n">
        <f aca="false">W520-(Draws!X499+Draws!AJ499)</f>
        <v>0</v>
      </c>
      <c r="Y520" s="18" t="n">
        <f aca="false">X520-(Draws!Y499+Draws!AK499)</f>
        <v>0</v>
      </c>
      <c r="Z520" s="18" t="n">
        <f aca="false">0-(MAX(Draws!N499-Line_cap,0)+MAX(Draws!Z499-Line_cap,0))</f>
        <v>0</v>
      </c>
      <c r="AA520" s="18" t="n">
        <f aca="false">Z520-(MAX(Draws!O499-Line_cap,0)+MAX(Draws!AA499-Line_cap,0))</f>
        <v>0</v>
      </c>
      <c r="AB520" s="18" t="n">
        <f aca="false">AA520-(MAX(Draws!P499-Line_cap,0)+MAX(Draws!AB499-Line_cap,0))</f>
        <v>0</v>
      </c>
      <c r="AC520" s="18" t="n">
        <f aca="false">AB520-(MAX(Draws!Q499-Line_cap,0)+MAX(Draws!AC499-Line_cap,0))</f>
        <v>0</v>
      </c>
      <c r="AD520" s="18" t="n">
        <f aca="false">AC520-(MAX(Draws!R499-Line_cap,0)+MAX(Draws!AD499-Line_cap,0))</f>
        <v>0</v>
      </c>
      <c r="AE520" s="18" t="n">
        <f aca="false">AD520-(MAX(Draws!S499-Line_cap,0)+MAX(Draws!AE499-Line_cap,0))</f>
        <v>0</v>
      </c>
      <c r="AF520" s="18" t="n">
        <f aca="false">AE520-(MAX(Draws!T499-Line_cap,0)+MAX(Draws!AF499-Line_cap,0))</f>
        <v>0</v>
      </c>
      <c r="AG520" s="18" t="n">
        <f aca="false">AF520-(MAX(Draws!U499-Line_cap,0)+MAX(Draws!AG499-Line_cap,0))</f>
        <v>0</v>
      </c>
      <c r="AH520" s="18" t="n">
        <f aca="false">AG520-(MAX(Draws!V499-Line_cap,0)+MAX(Draws!AH499-Line_cap,0))</f>
        <v>0</v>
      </c>
      <c r="AI520" s="18" t="n">
        <f aca="false">AH520-(MAX(Draws!W499-Line_cap,0)+MAX(Draws!AI499-Line_cap,0))</f>
        <v>0</v>
      </c>
      <c r="AJ520" s="18" t="n">
        <f aca="false">AI520-(MAX(Draws!X499-Line_cap,0)+MAX(Draws!AJ499-Line_cap,0))</f>
        <v>0</v>
      </c>
      <c r="AK520" s="18" t="n">
        <f aca="false">AJ520-(MAX(Draws!Y499-Line_cap,0)+MAX(Draws!AK499-Line_cap,0))</f>
        <v>0</v>
      </c>
      <c r="AL520" s="18" t="n">
        <f aca="false">SUMPRODUCT(MIN($B$22:$M$22+B520:M520+N520:Y520))</f>
        <v>411.216223834786</v>
      </c>
      <c r="AM520" s="18" t="n">
        <f aca="false">SUMPRODUCT(MIN($B$22:$M$22+B520:M520))</f>
        <v>411.216223834786</v>
      </c>
      <c r="AN520" s="18" t="n">
        <f aca="false">SUMPRODUCT(MIN($B$22:$M$22+N520:Y520))</f>
        <v>481.950382357786</v>
      </c>
      <c r="AO520" s="18" t="n">
        <f aca="false">SUMPRODUCT(MIN($B$22:$M$22+B520:M520+Z520:AK520))</f>
        <v>411.216223834786</v>
      </c>
      <c r="AP520" s="18" t="n">
        <f aca="false">SUMPRODUCT(MIN($B$23:$M$23+B520:M520+N520:Y520))</f>
        <v>460.816223834786</v>
      </c>
      <c r="AQ520" s="18" t="n">
        <f aca="false">SUMPRODUCT(MIN($B$23:$M$23+B520:M520+Z520:AK520))</f>
        <v>460.816223834786</v>
      </c>
      <c r="AR520" s="13" t="n">
        <f aca="false">IF(Y520&lt;0,1,0)</f>
        <v>0</v>
      </c>
    </row>
    <row r="521" customFormat="false" ht="15" hidden="false" customHeight="false" outlineLevel="0" collapsed="false">
      <c r="A521" s="13" t="n">
        <v>496</v>
      </c>
      <c r="B521" s="18" t="n">
        <f aca="false">Shock_sd*Draws!B500</f>
        <v>29.0070212777696</v>
      </c>
      <c r="C521" s="18" t="n">
        <f aca="false">Persist_a*B521+Shock_sd*Draws!C500</f>
        <v>-30.2172499642605</v>
      </c>
      <c r="D521" s="18" t="n">
        <f aca="false">Persist_a*C521+Shock_sd*Draws!D500</f>
        <v>-39.5432470712955</v>
      </c>
      <c r="E521" s="18" t="n">
        <f aca="false">Persist_a*D521+Shock_sd*Draws!E500</f>
        <v>-42.8960425772062</v>
      </c>
      <c r="F521" s="18" t="n">
        <f aca="false">Persist_a*E521+Shock_sd*Draws!F500</f>
        <v>-36.5968262233485</v>
      </c>
      <c r="G521" s="18" t="n">
        <f aca="false">Persist_a*F521+Shock_sd*Draws!G500</f>
        <v>-4.35686688221476</v>
      </c>
      <c r="H521" s="18" t="n">
        <f aca="false">Persist_a*G521+Shock_sd*Draws!H500</f>
        <v>-18.8018789583399</v>
      </c>
      <c r="I521" s="18" t="n">
        <f aca="false">Persist_a*H521+Shock_sd*Draws!I500</f>
        <v>103.519177554294</v>
      </c>
      <c r="J521" s="18" t="n">
        <f aca="false">Persist_a*I521+Shock_sd*Draws!J500</f>
        <v>77.1158447369845</v>
      </c>
      <c r="K521" s="18" t="n">
        <f aca="false">Persist_a*J521+Shock_sd*Draws!K500</f>
        <v>56.852115284204</v>
      </c>
      <c r="L521" s="18" t="n">
        <f aca="false">Persist_a*K521+Shock_sd*Draws!L500</f>
        <v>38.305563966487</v>
      </c>
      <c r="M521" s="18" t="n">
        <f aca="false">Persist_a*L521+Shock_sd*Draws!M500</f>
        <v>51.9706467701076</v>
      </c>
      <c r="N521" s="18" t="n">
        <f aca="false">0-(Draws!N500+Draws!Z500)</f>
        <v>0</v>
      </c>
      <c r="O521" s="18" t="n">
        <f aca="false">N521-(Draws!O500+Draws!AA500)</f>
        <v>0</v>
      </c>
      <c r="P521" s="18" t="n">
        <f aca="false">O521-(Draws!P500+Draws!AB500)</f>
        <v>0</v>
      </c>
      <c r="Q521" s="18" t="n">
        <f aca="false">P521-(Draws!Q500+Draws!AC500)</f>
        <v>0</v>
      </c>
      <c r="R521" s="18" t="n">
        <f aca="false">Q521-(Draws!R500+Draws!AD500)</f>
        <v>0</v>
      </c>
      <c r="S521" s="18" t="n">
        <f aca="false">R521-(Draws!S500+Draws!AE500)</f>
        <v>0</v>
      </c>
      <c r="T521" s="18" t="n">
        <f aca="false">S521-(Draws!T500+Draws!AF500)</f>
        <v>0</v>
      </c>
      <c r="U521" s="18" t="n">
        <f aca="false">T521-(Draws!U500+Draws!AG500)</f>
        <v>0</v>
      </c>
      <c r="V521" s="18" t="n">
        <f aca="false">U521-(Draws!V500+Draws!AH500)</f>
        <v>-156.31158887325</v>
      </c>
      <c r="W521" s="18" t="n">
        <f aca="false">V521-(Draws!W500+Draws!AI500)</f>
        <v>-156.31158887325</v>
      </c>
      <c r="X521" s="18" t="n">
        <f aca="false">W521-(Draws!X500+Draws!AJ500)</f>
        <v>-156.31158887325</v>
      </c>
      <c r="Y521" s="18" t="n">
        <f aca="false">X521-(Draws!Y500+Draws!AK500)</f>
        <v>-156.31158887325</v>
      </c>
      <c r="Z521" s="18" t="n">
        <f aca="false">0-(MAX(Draws!N500-Line_cap,0)+MAX(Draws!Z500-Line_cap,0))</f>
        <v>0</v>
      </c>
      <c r="AA521" s="18" t="n">
        <f aca="false">Z521-(MAX(Draws!O500-Line_cap,0)+MAX(Draws!AA500-Line_cap,0))</f>
        <v>0</v>
      </c>
      <c r="AB521" s="18" t="n">
        <f aca="false">AA521-(MAX(Draws!P500-Line_cap,0)+MAX(Draws!AB500-Line_cap,0))</f>
        <v>0</v>
      </c>
      <c r="AC521" s="18" t="n">
        <f aca="false">AB521-(MAX(Draws!Q500-Line_cap,0)+MAX(Draws!AC500-Line_cap,0))</f>
        <v>0</v>
      </c>
      <c r="AD521" s="18" t="n">
        <f aca="false">AC521-(MAX(Draws!R500-Line_cap,0)+MAX(Draws!AD500-Line_cap,0))</f>
        <v>0</v>
      </c>
      <c r="AE521" s="18" t="n">
        <f aca="false">AD521-(MAX(Draws!S500-Line_cap,0)+MAX(Draws!AE500-Line_cap,0))</f>
        <v>0</v>
      </c>
      <c r="AF521" s="18" t="n">
        <f aca="false">AE521-(MAX(Draws!T500-Line_cap,0)+MAX(Draws!AF500-Line_cap,0))</f>
        <v>0</v>
      </c>
      <c r="AG521" s="18" t="n">
        <f aca="false">AF521-(MAX(Draws!U500-Line_cap,0)+MAX(Draws!AG500-Line_cap,0))</f>
        <v>0</v>
      </c>
      <c r="AH521" s="18" t="n">
        <f aca="false">AG521-(MAX(Draws!V500-Line_cap,0)+MAX(Draws!AH500-Line_cap,0))</f>
        <v>-56.3115888732497</v>
      </c>
      <c r="AI521" s="18" t="n">
        <f aca="false">AH521-(MAX(Draws!W500-Line_cap,0)+MAX(Draws!AI500-Line_cap,0))</f>
        <v>-56.3115888732497</v>
      </c>
      <c r="AJ521" s="18" t="n">
        <f aca="false">AI521-(MAX(Draws!X500-Line_cap,0)+MAX(Draws!AJ500-Line_cap,0))</f>
        <v>-56.3115888732497</v>
      </c>
      <c r="AK521" s="18" t="n">
        <f aca="false">AJ521-(MAX(Draws!Y500-Line_cap,0)+MAX(Draws!AK500-Line_cap,0))</f>
        <v>-56.3115888732497</v>
      </c>
      <c r="AL521" s="18" t="n">
        <f aca="false">SUMPRODUCT(MIN($B$22:$M$22+B521:M521+N521:Y521))</f>
        <v>383.921922657619</v>
      </c>
      <c r="AM521" s="18" t="n">
        <f aca="false">SUMPRODUCT(MIN($B$22:$M$22+B521:M521))</f>
        <v>451.900354924342</v>
      </c>
      <c r="AN521" s="18" t="n">
        <f aca="false">SUMPRODUCT(MIN($B$22:$M$22+N521:Y521))</f>
        <v>331.886192544147</v>
      </c>
      <c r="AO521" s="18" t="n">
        <f aca="false">SUMPRODUCT(MIN($B$22:$M$22+B521:M521+Z521:AK521))</f>
        <v>451.900354924342</v>
      </c>
      <c r="AP521" s="18" t="n">
        <f aca="false">SUMPRODUCT(MIN($B$23:$M$23+B521:M521+N521:Y521))</f>
        <v>430.795051471163</v>
      </c>
      <c r="AQ521" s="18" t="n">
        <f aca="false">SUMPRODUCT(MIN($B$23:$M$23+B521:M521+Z521:AK521))</f>
        <v>496.854444764314</v>
      </c>
      <c r="AR521" s="13" t="n">
        <f aca="false">IF(Y521&lt;0,1,0)</f>
        <v>1</v>
      </c>
    </row>
    <row r="522" customFormat="false" ht="15" hidden="false" customHeight="false" outlineLevel="0" collapsed="false">
      <c r="A522" s="13" t="n">
        <v>497</v>
      </c>
      <c r="B522" s="18" t="n">
        <f aca="false">Shock_sd*Draws!B501</f>
        <v>-28.1800303353811</v>
      </c>
      <c r="C522" s="18" t="n">
        <f aca="false">Persist_a*B522+Shock_sd*Draws!C501</f>
        <v>-65.8108162378163</v>
      </c>
      <c r="D522" s="18" t="n">
        <f aca="false">Persist_a*C522+Shock_sd*Draws!D501</f>
        <v>-107.212629730078</v>
      </c>
      <c r="E522" s="18" t="n">
        <f aca="false">Persist_a*D522+Shock_sd*Draws!E501</f>
        <v>-60.1552062904039</v>
      </c>
      <c r="F522" s="18" t="n">
        <f aca="false">Persist_a*E522+Shock_sd*Draws!F501</f>
        <v>-37.4673386412181</v>
      </c>
      <c r="G522" s="18" t="n">
        <f aca="false">Persist_a*F522+Shock_sd*Draws!G501</f>
        <v>-71.620767457025</v>
      </c>
      <c r="H522" s="18" t="n">
        <f aca="false">Persist_a*G522+Shock_sd*Draws!H501</f>
        <v>-40.6785920800217</v>
      </c>
      <c r="I522" s="18" t="n">
        <f aca="false">Persist_a*H522+Shock_sd*Draws!I501</f>
        <v>-77.5083599843588</v>
      </c>
      <c r="J522" s="18" t="n">
        <f aca="false">Persist_a*I522+Shock_sd*Draws!J501</f>
        <v>15.7205807066432</v>
      </c>
      <c r="K522" s="18" t="n">
        <f aca="false">Persist_a*J522+Shock_sd*Draws!K501</f>
        <v>54.1820215086984</v>
      </c>
      <c r="L522" s="18" t="n">
        <f aca="false">Persist_a*K522+Shock_sd*Draws!L501</f>
        <v>38.797017263966</v>
      </c>
      <c r="M522" s="18" t="n">
        <f aca="false">Persist_a*L522+Shock_sd*Draws!M501</f>
        <v>113.261497793098</v>
      </c>
      <c r="N522" s="18" t="n">
        <f aca="false">0-(Draws!N501+Draws!Z501)</f>
        <v>0</v>
      </c>
      <c r="O522" s="18" t="n">
        <f aca="false">N522-(Draws!O501+Draws!AA501)</f>
        <v>0</v>
      </c>
      <c r="P522" s="18" t="n">
        <f aca="false">O522-(Draws!P501+Draws!AB501)</f>
        <v>0</v>
      </c>
      <c r="Q522" s="18" t="n">
        <f aca="false">P522-(Draws!Q501+Draws!AC501)</f>
        <v>0</v>
      </c>
      <c r="R522" s="18" t="n">
        <f aca="false">Q522-(Draws!R501+Draws!AD501)</f>
        <v>0</v>
      </c>
      <c r="S522" s="18" t="n">
        <f aca="false">R522-(Draws!S501+Draws!AE501)</f>
        <v>-104.790033719517</v>
      </c>
      <c r="T522" s="18" t="n">
        <f aca="false">S522-(Draws!T501+Draws!AF501)</f>
        <v>-104.790033719517</v>
      </c>
      <c r="U522" s="18" t="n">
        <f aca="false">T522-(Draws!U501+Draws!AG501)</f>
        <v>-104.790033719517</v>
      </c>
      <c r="V522" s="18" t="n">
        <f aca="false">U522-(Draws!V501+Draws!AH501)</f>
        <v>-104.790033719517</v>
      </c>
      <c r="W522" s="18" t="n">
        <f aca="false">V522-(Draws!W501+Draws!AI501)</f>
        <v>-104.790033719517</v>
      </c>
      <c r="X522" s="18" t="n">
        <f aca="false">W522-(Draws!X501+Draws!AJ501)</f>
        <v>-104.790033719517</v>
      </c>
      <c r="Y522" s="18" t="n">
        <f aca="false">X522-(Draws!Y501+Draws!AK501)</f>
        <v>-104.790033719517</v>
      </c>
      <c r="Z522" s="18" t="n">
        <f aca="false">0-(MAX(Draws!N501-Line_cap,0)+MAX(Draws!Z501-Line_cap,0))</f>
        <v>0</v>
      </c>
      <c r="AA522" s="18" t="n">
        <f aca="false">Z522-(MAX(Draws!O501-Line_cap,0)+MAX(Draws!AA501-Line_cap,0))</f>
        <v>0</v>
      </c>
      <c r="AB522" s="18" t="n">
        <f aca="false">AA522-(MAX(Draws!P501-Line_cap,0)+MAX(Draws!AB501-Line_cap,0))</f>
        <v>0</v>
      </c>
      <c r="AC522" s="18" t="n">
        <f aca="false">AB522-(MAX(Draws!Q501-Line_cap,0)+MAX(Draws!AC501-Line_cap,0))</f>
        <v>0</v>
      </c>
      <c r="AD522" s="18" t="n">
        <f aca="false">AC522-(MAX(Draws!R501-Line_cap,0)+MAX(Draws!AD501-Line_cap,0))</f>
        <v>0</v>
      </c>
      <c r="AE522" s="18" t="n">
        <f aca="false">AD522-(MAX(Draws!S501-Line_cap,0)+MAX(Draws!AE501-Line_cap,0))</f>
        <v>-4.7900337195171</v>
      </c>
      <c r="AF522" s="18" t="n">
        <f aca="false">AE522-(MAX(Draws!T501-Line_cap,0)+MAX(Draws!AF501-Line_cap,0))</f>
        <v>-4.7900337195171</v>
      </c>
      <c r="AG522" s="18" t="n">
        <f aca="false">AF522-(MAX(Draws!U501-Line_cap,0)+MAX(Draws!AG501-Line_cap,0))</f>
        <v>-4.7900337195171</v>
      </c>
      <c r="AH522" s="18" t="n">
        <f aca="false">AG522-(MAX(Draws!V501-Line_cap,0)+MAX(Draws!AH501-Line_cap,0))</f>
        <v>-4.7900337195171</v>
      </c>
      <c r="AI522" s="18" t="n">
        <f aca="false">AH522-(MAX(Draws!W501-Line_cap,0)+MAX(Draws!AI501-Line_cap,0))</f>
        <v>-4.7900337195171</v>
      </c>
      <c r="AJ522" s="18" t="n">
        <f aca="false">AI522-(MAX(Draws!X501-Line_cap,0)+MAX(Draws!AJ501-Line_cap,0))</f>
        <v>-4.7900337195171</v>
      </c>
      <c r="AK522" s="18" t="n">
        <f aca="false">AJ522-(MAX(Draws!Y501-Line_cap,0)+MAX(Draws!AK501-Line_cap,0))</f>
        <v>-4.7900337195171</v>
      </c>
      <c r="AL522" s="18" t="n">
        <f aca="false">SUMPRODUCT(MIN($B$22:$M$22+B522:M522+N522:Y522))</f>
        <v>301.555659694043</v>
      </c>
      <c r="AM522" s="18" t="n">
        <f aca="false">SUMPRODUCT(MIN($B$22:$M$22+B522:M522))</f>
        <v>406.34569341356</v>
      </c>
      <c r="AN522" s="18" t="n">
        <f aca="false">SUMPRODUCT(MIN($B$22:$M$22+N522:Y522))</f>
        <v>377.160348638269</v>
      </c>
      <c r="AO522" s="18" t="n">
        <f aca="false">SUMPRODUCT(MIN($B$22:$M$22+B522:M522+Z522:AK522))</f>
        <v>401.555659694043</v>
      </c>
      <c r="AP522" s="18" t="n">
        <f aca="false">SUMPRODUCT(MIN($B$23:$M$23+B522:M522+N522:Y522))</f>
        <v>351.155659694043</v>
      </c>
      <c r="AQ522" s="18" t="n">
        <f aca="false">SUMPRODUCT(MIN($B$23:$M$23+B522:M522+Z522:AK522))</f>
        <v>443.090931740302</v>
      </c>
      <c r="AR522" s="13" t="n">
        <f aca="false">IF(Y522&lt;0,1,0)</f>
        <v>1</v>
      </c>
    </row>
    <row r="523" customFormat="false" ht="15" hidden="false" customHeight="false" outlineLevel="0" collapsed="false">
      <c r="A523" s="13" t="n">
        <v>498</v>
      </c>
      <c r="B523" s="18" t="n">
        <f aca="false">Shock_sd*Draws!B502</f>
        <v>-32.0548863758284</v>
      </c>
      <c r="C523" s="18" t="n">
        <f aca="false">Persist_a*B523+Shock_sd*Draws!C502</f>
        <v>-48.6812268662917</v>
      </c>
      <c r="D523" s="18" t="n">
        <f aca="false">Persist_a*C523+Shock_sd*Draws!D502</f>
        <v>-19.3558791074233</v>
      </c>
      <c r="E523" s="18" t="n">
        <f aca="false">Persist_a*D523+Shock_sd*Draws!E502</f>
        <v>-63.8449001157928</v>
      </c>
      <c r="F523" s="18" t="n">
        <f aca="false">Persist_a*E523+Shock_sd*Draws!F502</f>
        <v>-15.9468045295493</v>
      </c>
      <c r="G523" s="18" t="n">
        <f aca="false">Persist_a*F523+Shock_sd*Draws!G502</f>
        <v>-19.6123613689496</v>
      </c>
      <c r="H523" s="18" t="n">
        <f aca="false">Persist_a*G523+Shock_sd*Draws!H502</f>
        <v>-4.65508276725492</v>
      </c>
      <c r="I523" s="18" t="n">
        <f aca="false">Persist_a*H523+Shock_sd*Draws!I502</f>
        <v>93.0623643229181</v>
      </c>
      <c r="J523" s="18" t="n">
        <f aca="false">Persist_a*I523+Shock_sd*Draws!J502</f>
        <v>110.093321858872</v>
      </c>
      <c r="K523" s="18" t="n">
        <f aca="false">Persist_a*J523+Shock_sd*Draws!K502</f>
        <v>114.683017147569</v>
      </c>
      <c r="L523" s="18" t="n">
        <f aca="false">Persist_a*K523+Shock_sd*Draws!L502</f>
        <v>74.3762660731133</v>
      </c>
      <c r="M523" s="18" t="n">
        <f aca="false">Persist_a*L523+Shock_sd*Draws!M502</f>
        <v>111.560365869594</v>
      </c>
      <c r="N523" s="18" t="n">
        <f aca="false">0-(Draws!N502+Draws!Z502)</f>
        <v>0</v>
      </c>
      <c r="O523" s="18" t="n">
        <f aca="false">N523-(Draws!O502+Draws!AA502)</f>
        <v>0</v>
      </c>
      <c r="P523" s="18" t="n">
        <f aca="false">O523-(Draws!P502+Draws!AB502)</f>
        <v>0</v>
      </c>
      <c r="Q523" s="18" t="n">
        <f aca="false">P523-(Draws!Q502+Draws!AC502)</f>
        <v>0</v>
      </c>
      <c r="R523" s="18" t="n">
        <f aca="false">Q523-(Draws!R502+Draws!AD502)</f>
        <v>0</v>
      </c>
      <c r="S523" s="18" t="n">
        <f aca="false">R523-(Draws!S502+Draws!AE502)</f>
        <v>0</v>
      </c>
      <c r="T523" s="18" t="n">
        <f aca="false">S523-(Draws!T502+Draws!AF502)</f>
        <v>0</v>
      </c>
      <c r="U523" s="18" t="n">
        <f aca="false">T523-(Draws!U502+Draws!AG502)</f>
        <v>0</v>
      </c>
      <c r="V523" s="18" t="n">
        <f aca="false">U523-(Draws!V502+Draws!AH502)</f>
        <v>0</v>
      </c>
      <c r="W523" s="18" t="n">
        <f aca="false">V523-(Draws!W502+Draws!AI502)</f>
        <v>0</v>
      </c>
      <c r="X523" s="18" t="n">
        <f aca="false">W523-(Draws!X502+Draws!AJ502)</f>
        <v>0</v>
      </c>
      <c r="Y523" s="18" t="n">
        <f aca="false">X523-(Draws!Y502+Draws!AK502)</f>
        <v>0</v>
      </c>
      <c r="Z523" s="18" t="n">
        <f aca="false">0-(MAX(Draws!N502-Line_cap,0)+MAX(Draws!Z502-Line_cap,0))</f>
        <v>0</v>
      </c>
      <c r="AA523" s="18" t="n">
        <f aca="false">Z523-(MAX(Draws!O502-Line_cap,0)+MAX(Draws!AA502-Line_cap,0))</f>
        <v>0</v>
      </c>
      <c r="AB523" s="18" t="n">
        <f aca="false">AA523-(MAX(Draws!P502-Line_cap,0)+MAX(Draws!AB502-Line_cap,0))</f>
        <v>0</v>
      </c>
      <c r="AC523" s="18" t="n">
        <f aca="false">AB523-(MAX(Draws!Q502-Line_cap,0)+MAX(Draws!AC502-Line_cap,0))</f>
        <v>0</v>
      </c>
      <c r="AD523" s="18" t="n">
        <f aca="false">AC523-(MAX(Draws!R502-Line_cap,0)+MAX(Draws!AD502-Line_cap,0))</f>
        <v>0</v>
      </c>
      <c r="AE523" s="18" t="n">
        <f aca="false">AD523-(MAX(Draws!S502-Line_cap,0)+MAX(Draws!AE502-Line_cap,0))</f>
        <v>0</v>
      </c>
      <c r="AF523" s="18" t="n">
        <f aca="false">AE523-(MAX(Draws!T502-Line_cap,0)+MAX(Draws!AF502-Line_cap,0))</f>
        <v>0</v>
      </c>
      <c r="AG523" s="18" t="n">
        <f aca="false">AF523-(MAX(Draws!U502-Line_cap,0)+MAX(Draws!AG502-Line_cap,0))</f>
        <v>0</v>
      </c>
      <c r="AH523" s="18" t="n">
        <f aca="false">AG523-(MAX(Draws!V502-Line_cap,0)+MAX(Draws!AH502-Line_cap,0))</f>
        <v>0</v>
      </c>
      <c r="AI523" s="18" t="n">
        <f aca="false">AH523-(MAX(Draws!W502-Line_cap,0)+MAX(Draws!AI502-Line_cap,0))</f>
        <v>0</v>
      </c>
      <c r="AJ523" s="18" t="n">
        <f aca="false">AI523-(MAX(Draws!X502-Line_cap,0)+MAX(Draws!AJ502-Line_cap,0))</f>
        <v>0</v>
      </c>
      <c r="AK523" s="18" t="n">
        <f aca="false">AJ523-(MAX(Draws!Y502-Line_cap,0)+MAX(Draws!AK502-Line_cap,0))</f>
        <v>0</v>
      </c>
      <c r="AL523" s="18" t="n">
        <f aca="false">SUMPRODUCT(MIN($B$22:$M$22+B523:M523+N523:Y523))</f>
        <v>435.017299712364</v>
      </c>
      <c r="AM523" s="18" t="n">
        <f aca="false">SUMPRODUCT(MIN($B$22:$M$22+B523:M523))</f>
        <v>435.017299712364</v>
      </c>
      <c r="AN523" s="18" t="n">
        <f aca="false">SUMPRODUCT(MIN($B$22:$M$22+N523:Y523))</f>
        <v>481.950382357786</v>
      </c>
      <c r="AO523" s="18" t="n">
        <f aca="false">SUMPRODUCT(MIN($B$22:$M$22+B523:M523+Z523:AK523))</f>
        <v>435.017299712364</v>
      </c>
      <c r="AP523" s="18" t="n">
        <f aca="false">SUMPRODUCT(MIN($B$23:$M$23+B523:M523+N523:Y523))</f>
        <v>475.905587225727</v>
      </c>
      <c r="AQ523" s="18" t="n">
        <f aca="false">SUMPRODUCT(MIN($B$23:$M$23+B523:M523+Z523:AK523))</f>
        <v>475.905587225727</v>
      </c>
      <c r="AR523" s="13" t="n">
        <f aca="false">IF(Y523&lt;0,1,0)</f>
        <v>0</v>
      </c>
    </row>
    <row r="524" customFormat="false" ht="15" hidden="false" customHeight="false" outlineLevel="0" collapsed="false">
      <c r="A524" s="13" t="n">
        <v>499</v>
      </c>
      <c r="B524" s="18" t="n">
        <f aca="false">Shock_sd*Draws!B503</f>
        <v>18.2646784995209</v>
      </c>
      <c r="C524" s="18" t="n">
        <f aca="false">Persist_a*B524+Shock_sd*Draws!C503</f>
        <v>-39.6092754948375</v>
      </c>
      <c r="D524" s="18" t="n">
        <f aca="false">Persist_a*C524+Shock_sd*Draws!D503</f>
        <v>-56.9505805171907</v>
      </c>
      <c r="E524" s="18" t="n">
        <f aca="false">Persist_a*D524+Shock_sd*Draws!E503</f>
        <v>-118.721075471607</v>
      </c>
      <c r="F524" s="18" t="n">
        <f aca="false">Persist_a*E524+Shock_sd*Draws!F503</f>
        <v>-12.7703053551992</v>
      </c>
      <c r="G524" s="18" t="n">
        <f aca="false">Persist_a*F524+Shock_sd*Draws!G503</f>
        <v>-80.3389597648124</v>
      </c>
      <c r="H524" s="18" t="n">
        <f aca="false">Persist_a*G524+Shock_sd*Draws!H503</f>
        <v>-48.3621018456841</v>
      </c>
      <c r="I524" s="18" t="n">
        <f aca="false">Persist_a*H524+Shock_sd*Draws!I503</f>
        <v>-19.0866081902639</v>
      </c>
      <c r="J524" s="18" t="n">
        <f aca="false">Persist_a*I524+Shock_sd*Draws!J503</f>
        <v>41.0232447846556</v>
      </c>
      <c r="K524" s="18" t="n">
        <f aca="false">Persist_a*J524+Shock_sd*Draws!K503</f>
        <v>115.435075919009</v>
      </c>
      <c r="L524" s="18" t="n">
        <f aca="false">Persist_a*K524+Shock_sd*Draws!L503</f>
        <v>87.5922349694927</v>
      </c>
      <c r="M524" s="18" t="n">
        <f aca="false">Persist_a*L524+Shock_sd*Draws!M503</f>
        <v>81.9008343536224</v>
      </c>
      <c r="N524" s="18" t="n">
        <f aca="false">0-(Draws!N503+Draws!Z503)</f>
        <v>0</v>
      </c>
      <c r="O524" s="18" t="n">
        <f aca="false">N524-(Draws!O503+Draws!AA503)</f>
        <v>0</v>
      </c>
      <c r="P524" s="18" t="n">
        <f aca="false">O524-(Draws!P503+Draws!AB503)</f>
        <v>0</v>
      </c>
      <c r="Q524" s="18" t="n">
        <f aca="false">P524-(Draws!Q503+Draws!AC503)</f>
        <v>0</v>
      </c>
      <c r="R524" s="18" t="n">
        <f aca="false">Q524-(Draws!R503+Draws!AD503)</f>
        <v>0</v>
      </c>
      <c r="S524" s="18" t="n">
        <f aca="false">R524-(Draws!S503+Draws!AE503)</f>
        <v>0</v>
      </c>
      <c r="T524" s="18" t="n">
        <f aca="false">S524-(Draws!T503+Draws!AF503)</f>
        <v>0</v>
      </c>
      <c r="U524" s="18" t="n">
        <f aca="false">T524-(Draws!U503+Draws!AG503)</f>
        <v>-121.37362999006</v>
      </c>
      <c r="V524" s="18" t="n">
        <f aca="false">U524-(Draws!V503+Draws!AH503)</f>
        <v>-121.37362999006</v>
      </c>
      <c r="W524" s="18" t="n">
        <f aca="false">V524-(Draws!W503+Draws!AI503)</f>
        <v>-231.264382293389</v>
      </c>
      <c r="X524" s="18" t="n">
        <f aca="false">W524-(Draws!X503+Draws!AJ503)</f>
        <v>-231.264382293389</v>
      </c>
      <c r="Y524" s="18" t="n">
        <f aca="false">X524-(Draws!Y503+Draws!AK503)</f>
        <v>-231.264382293389</v>
      </c>
      <c r="Z524" s="18" t="n">
        <f aca="false">0-(MAX(Draws!N503-Line_cap,0)+MAX(Draws!Z503-Line_cap,0))</f>
        <v>0</v>
      </c>
      <c r="AA524" s="18" t="n">
        <f aca="false">Z524-(MAX(Draws!O503-Line_cap,0)+MAX(Draws!AA503-Line_cap,0))</f>
        <v>0</v>
      </c>
      <c r="AB524" s="18" t="n">
        <f aca="false">AA524-(MAX(Draws!P503-Line_cap,0)+MAX(Draws!AB503-Line_cap,0))</f>
        <v>0</v>
      </c>
      <c r="AC524" s="18" t="n">
        <f aca="false">AB524-(MAX(Draws!Q503-Line_cap,0)+MAX(Draws!AC503-Line_cap,0))</f>
        <v>0</v>
      </c>
      <c r="AD524" s="18" t="n">
        <f aca="false">AC524-(MAX(Draws!R503-Line_cap,0)+MAX(Draws!AD503-Line_cap,0))</f>
        <v>0</v>
      </c>
      <c r="AE524" s="18" t="n">
        <f aca="false">AD524-(MAX(Draws!S503-Line_cap,0)+MAX(Draws!AE503-Line_cap,0))</f>
        <v>0</v>
      </c>
      <c r="AF524" s="18" t="n">
        <f aca="false">AE524-(MAX(Draws!T503-Line_cap,0)+MAX(Draws!AF503-Line_cap,0))</f>
        <v>0</v>
      </c>
      <c r="AG524" s="18" t="n">
        <f aca="false">AF524-(MAX(Draws!U503-Line_cap,0)+MAX(Draws!AG503-Line_cap,0))</f>
        <v>-21.3736299900602</v>
      </c>
      <c r="AH524" s="18" t="n">
        <f aca="false">AG524-(MAX(Draws!V503-Line_cap,0)+MAX(Draws!AH503-Line_cap,0))</f>
        <v>-21.3736299900602</v>
      </c>
      <c r="AI524" s="18" t="n">
        <f aca="false">AH524-(MAX(Draws!W503-Line_cap,0)+MAX(Draws!AI503-Line_cap,0))</f>
        <v>-31.264382293389</v>
      </c>
      <c r="AJ524" s="18" t="n">
        <f aca="false">AI524-(MAX(Draws!X503-Line_cap,0)+MAX(Draws!AJ503-Line_cap,0))</f>
        <v>-31.264382293389</v>
      </c>
      <c r="AK524" s="18" t="n">
        <f aca="false">AJ524-(MAX(Draws!Y503-Line_cap,0)+MAX(Draws!AK503-Line_cap,0))</f>
        <v>-31.264382293389</v>
      </c>
      <c r="AL524" s="18" t="n">
        <f aca="false">SUMPRODUCT(MIN($B$22:$M$22+B524:M524+N524:Y524))</f>
        <v>343.393815217595</v>
      </c>
      <c r="AM524" s="18" t="n">
        <f aca="false">SUMPRODUCT(MIN($B$22:$M$22+B524:M524))</f>
        <v>380.141124356549</v>
      </c>
      <c r="AN524" s="18" t="n">
        <f aca="false">SUMPRODUCT(MIN($B$22:$M$22+N524:Y524))</f>
        <v>263.121313516035</v>
      </c>
      <c r="AO524" s="18" t="n">
        <f aca="false">SUMPRODUCT(MIN($B$22:$M$22+B524:M524+Z524:AK524))</f>
        <v>380.141124356549</v>
      </c>
      <c r="AP524" s="18" t="n">
        <f aca="false">SUMPRODUCT(MIN($B$23:$M$23+B524:M524+N524:Y524))</f>
        <v>392.993815217595</v>
      </c>
      <c r="AQ524" s="18" t="n">
        <f aca="false">SUMPRODUCT(MIN($B$23:$M$23+B524:M524+Z524:AK524))</f>
        <v>421.029411869913</v>
      </c>
      <c r="AR524" s="13" t="n">
        <f aca="false">IF(Y524&lt;0,1,0)</f>
        <v>1</v>
      </c>
    </row>
    <row r="525" customFormat="false" ht="15" hidden="false" customHeight="false" outlineLevel="0" collapsed="false">
      <c r="A525" s="13" t="n">
        <v>500</v>
      </c>
      <c r="B525" s="18" t="n">
        <f aca="false">Shock_sd*Draws!B504</f>
        <v>-79.5820750023888</v>
      </c>
      <c r="C525" s="18" t="n">
        <f aca="false">Persist_a*B525+Shock_sd*Draws!C504</f>
        <v>-49.0649548239295</v>
      </c>
      <c r="D525" s="18" t="n">
        <f aca="false">Persist_a*C525+Shock_sd*Draws!D504</f>
        <v>-38.1351757048112</v>
      </c>
      <c r="E525" s="18" t="n">
        <f aca="false">Persist_a*D525+Shock_sd*Draws!E504</f>
        <v>-43.7180782923808</v>
      </c>
      <c r="F525" s="18" t="n">
        <f aca="false">Persist_a*E525+Shock_sd*Draws!F504</f>
        <v>-112.591729623328</v>
      </c>
      <c r="G525" s="18" t="n">
        <f aca="false">Persist_a*F525+Shock_sd*Draws!G504</f>
        <v>-106.396211488406</v>
      </c>
      <c r="H525" s="18" t="n">
        <f aca="false">Persist_a*G525+Shock_sd*Draws!H504</f>
        <v>-24.1208507604259</v>
      </c>
      <c r="I525" s="18" t="n">
        <f aca="false">Persist_a*H525+Shock_sd*Draws!I504</f>
        <v>-21.9399005619772</v>
      </c>
      <c r="J525" s="18" t="n">
        <f aca="false">Persist_a*I525+Shock_sd*Draws!J504</f>
        <v>-54.2555129988411</v>
      </c>
      <c r="K525" s="18" t="n">
        <f aca="false">Persist_a*J525+Shock_sd*Draws!K504</f>
        <v>-39.0069016597321</v>
      </c>
      <c r="L525" s="18" t="n">
        <f aca="false">Persist_a*K525+Shock_sd*Draws!L504</f>
        <v>-19.2524742548007</v>
      </c>
      <c r="M525" s="18" t="n">
        <f aca="false">Persist_a*L525+Shock_sd*Draws!M504</f>
        <v>-5.01512042425717</v>
      </c>
      <c r="N525" s="18" t="n">
        <f aca="false">0-(Draws!N504+Draws!Z504)</f>
        <v>0</v>
      </c>
      <c r="O525" s="18" t="n">
        <f aca="false">N525-(Draws!O504+Draws!AA504)</f>
        <v>0</v>
      </c>
      <c r="P525" s="18" t="n">
        <f aca="false">O525-(Draws!P504+Draws!AB504)</f>
        <v>0</v>
      </c>
      <c r="Q525" s="18" t="n">
        <f aca="false">P525-(Draws!Q504+Draws!AC504)</f>
        <v>0</v>
      </c>
      <c r="R525" s="18" t="n">
        <f aca="false">Q525-(Draws!R504+Draws!AD504)</f>
        <v>0</v>
      </c>
      <c r="S525" s="18" t="n">
        <f aca="false">R525-(Draws!S504+Draws!AE504)</f>
        <v>0</v>
      </c>
      <c r="T525" s="18" t="n">
        <f aca="false">S525-(Draws!T504+Draws!AF504)</f>
        <v>0</v>
      </c>
      <c r="U525" s="18" t="n">
        <f aca="false">T525-(Draws!U504+Draws!AG504)</f>
        <v>0</v>
      </c>
      <c r="V525" s="18" t="n">
        <f aca="false">U525-(Draws!V504+Draws!AH504)</f>
        <v>0</v>
      </c>
      <c r="W525" s="18" t="n">
        <f aca="false">V525-(Draws!W504+Draws!AI504)</f>
        <v>0</v>
      </c>
      <c r="X525" s="18" t="n">
        <f aca="false">W525-(Draws!X504+Draws!AJ504)</f>
        <v>0</v>
      </c>
      <c r="Y525" s="18" t="n">
        <f aca="false">X525-(Draws!Y504+Draws!AK504)</f>
        <v>0</v>
      </c>
      <c r="Z525" s="18" t="n">
        <f aca="false">0-(MAX(Draws!N504-Line_cap,0)+MAX(Draws!Z504-Line_cap,0))</f>
        <v>0</v>
      </c>
      <c r="AA525" s="18" t="n">
        <f aca="false">Z525-(MAX(Draws!O504-Line_cap,0)+MAX(Draws!AA504-Line_cap,0))</f>
        <v>0</v>
      </c>
      <c r="AB525" s="18" t="n">
        <f aca="false">AA525-(MAX(Draws!P504-Line_cap,0)+MAX(Draws!AB504-Line_cap,0))</f>
        <v>0</v>
      </c>
      <c r="AC525" s="18" t="n">
        <f aca="false">AB525-(MAX(Draws!Q504-Line_cap,0)+MAX(Draws!AC504-Line_cap,0))</f>
        <v>0</v>
      </c>
      <c r="AD525" s="18" t="n">
        <f aca="false">AC525-(MAX(Draws!R504-Line_cap,0)+MAX(Draws!AD504-Line_cap,0))</f>
        <v>0</v>
      </c>
      <c r="AE525" s="18" t="n">
        <f aca="false">AD525-(MAX(Draws!S504-Line_cap,0)+MAX(Draws!AE504-Line_cap,0))</f>
        <v>0</v>
      </c>
      <c r="AF525" s="18" t="n">
        <f aca="false">AE525-(MAX(Draws!T504-Line_cap,0)+MAX(Draws!AF504-Line_cap,0))</f>
        <v>0</v>
      </c>
      <c r="AG525" s="18" t="n">
        <f aca="false">AF525-(MAX(Draws!U504-Line_cap,0)+MAX(Draws!AG504-Line_cap,0))</f>
        <v>0</v>
      </c>
      <c r="AH525" s="18" t="n">
        <f aca="false">AG525-(MAX(Draws!V504-Line_cap,0)+MAX(Draws!AH504-Line_cap,0))</f>
        <v>0</v>
      </c>
      <c r="AI525" s="18" t="n">
        <f aca="false">AH525-(MAX(Draws!W504-Line_cap,0)+MAX(Draws!AI504-Line_cap,0))</f>
        <v>0</v>
      </c>
      <c r="AJ525" s="18" t="n">
        <f aca="false">AI525-(MAX(Draws!X504-Line_cap,0)+MAX(Draws!AJ504-Line_cap,0))</f>
        <v>0</v>
      </c>
      <c r="AK525" s="18" t="n">
        <f aca="false">AJ525-(MAX(Draws!Y504-Line_cap,0)+MAX(Draws!AK504-Line_cap,0))</f>
        <v>0</v>
      </c>
      <c r="AL525" s="18" t="n">
        <f aca="false">SUMPRODUCT(MIN($B$22:$M$22+B525:M525+N525:Y525))</f>
        <v>375.905451524362</v>
      </c>
      <c r="AM525" s="18" t="n">
        <f aca="false">SUMPRODUCT(MIN($B$22:$M$22+B525:M525))</f>
        <v>375.905451524362</v>
      </c>
      <c r="AN525" s="18" t="n">
        <f aca="false">SUMPRODUCT(MIN($B$22:$M$22+N525:Y525))</f>
        <v>481.950382357786</v>
      </c>
      <c r="AO525" s="18" t="n">
        <f aca="false">SUMPRODUCT(MIN($B$22:$M$22+B525:M525+Z525:AK525))</f>
        <v>375.905451524362</v>
      </c>
      <c r="AP525" s="18" t="n">
        <f aca="false">SUMPRODUCT(MIN($B$23:$M$23+B525:M525+N525:Y525))</f>
        <v>421.010185377526</v>
      </c>
      <c r="AQ525" s="18" t="n">
        <f aca="false">SUMPRODUCT(MIN($B$23:$M$23+B525:M525+Z525:AK525))</f>
        <v>421.010185377526</v>
      </c>
      <c r="AR525" s="13" t="n">
        <f aca="false">IF(Y525&lt;0,1,0)</f>
        <v>0</v>
      </c>
    </row>
    <row r="526" customFormat="false" ht="15" hidden="false" customHeight="false" outlineLevel="0" collapsed="false">
      <c r="A526" s="13" t="n">
        <v>501</v>
      </c>
      <c r="B526" s="18" t="n">
        <f aca="false">Shock_sd*Draws!B505</f>
        <v>-53.4338378354247</v>
      </c>
      <c r="C526" s="18" t="n">
        <f aca="false">Persist_a*B526+Shock_sd*Draws!C505</f>
        <v>-5.64334549020652</v>
      </c>
      <c r="D526" s="18" t="n">
        <f aca="false">Persist_a*C526+Shock_sd*Draws!D505</f>
        <v>-50.762306135377</v>
      </c>
      <c r="E526" s="18" t="n">
        <f aca="false">Persist_a*D526+Shock_sd*Draws!E505</f>
        <v>36.033044502162</v>
      </c>
      <c r="F526" s="18" t="n">
        <f aca="false">Persist_a*E526+Shock_sd*Draws!F505</f>
        <v>60.3270347434132</v>
      </c>
      <c r="G526" s="18" t="n">
        <f aca="false">Persist_a*F526+Shock_sd*Draws!G505</f>
        <v>64.9933086677728</v>
      </c>
      <c r="H526" s="18" t="n">
        <f aca="false">Persist_a*G526+Shock_sd*Draws!H505</f>
        <v>108.15182543064</v>
      </c>
      <c r="I526" s="18" t="n">
        <f aca="false">Persist_a*H526+Shock_sd*Draws!I505</f>
        <v>106.784833379285</v>
      </c>
      <c r="J526" s="18" t="n">
        <f aca="false">Persist_a*I526+Shock_sd*Draws!J505</f>
        <v>58.1131530164022</v>
      </c>
      <c r="K526" s="18" t="n">
        <f aca="false">Persist_a*J526+Shock_sd*Draws!K505</f>
        <v>-14.9713849007971</v>
      </c>
      <c r="L526" s="18" t="n">
        <f aca="false">Persist_a*K526+Shock_sd*Draws!L505</f>
        <v>-57.9322650788627</v>
      </c>
      <c r="M526" s="18" t="n">
        <f aca="false">Persist_a*L526+Shock_sd*Draws!M505</f>
        <v>-30.8860550170383</v>
      </c>
      <c r="N526" s="18" t="n">
        <f aca="false">0-(Draws!N505+Draws!Z505)</f>
        <v>0</v>
      </c>
      <c r="O526" s="18" t="n">
        <f aca="false">N526-(Draws!O505+Draws!AA505)</f>
        <v>0</v>
      </c>
      <c r="P526" s="18" t="n">
        <f aca="false">O526-(Draws!P505+Draws!AB505)</f>
        <v>0</v>
      </c>
      <c r="Q526" s="18" t="n">
        <f aca="false">P526-(Draws!Q505+Draws!AC505)</f>
        <v>0</v>
      </c>
      <c r="R526" s="18" t="n">
        <f aca="false">Q526-(Draws!R505+Draws!AD505)</f>
        <v>0</v>
      </c>
      <c r="S526" s="18" t="n">
        <f aca="false">R526-(Draws!S505+Draws!AE505)</f>
        <v>0</v>
      </c>
      <c r="T526" s="18" t="n">
        <f aca="false">S526-(Draws!T505+Draws!AF505)</f>
        <v>0</v>
      </c>
      <c r="U526" s="18" t="n">
        <f aca="false">T526-(Draws!U505+Draws!AG505)</f>
        <v>0</v>
      </c>
      <c r="V526" s="18" t="n">
        <f aca="false">U526-(Draws!V505+Draws!AH505)</f>
        <v>0</v>
      </c>
      <c r="W526" s="18" t="n">
        <f aca="false">V526-(Draws!W505+Draws!AI505)</f>
        <v>0</v>
      </c>
      <c r="X526" s="18" t="n">
        <f aca="false">W526-(Draws!X505+Draws!AJ505)</f>
        <v>0</v>
      </c>
      <c r="Y526" s="18" t="n">
        <f aca="false">X526-(Draws!Y505+Draws!AK505)</f>
        <v>0</v>
      </c>
      <c r="Z526" s="18" t="n">
        <f aca="false">0-(MAX(Draws!N505-Line_cap,0)+MAX(Draws!Z505-Line_cap,0))</f>
        <v>0</v>
      </c>
      <c r="AA526" s="18" t="n">
        <f aca="false">Z526-(MAX(Draws!O505-Line_cap,0)+MAX(Draws!AA505-Line_cap,0))</f>
        <v>0</v>
      </c>
      <c r="AB526" s="18" t="n">
        <f aca="false">AA526-(MAX(Draws!P505-Line_cap,0)+MAX(Draws!AB505-Line_cap,0))</f>
        <v>0</v>
      </c>
      <c r="AC526" s="18" t="n">
        <f aca="false">AB526-(MAX(Draws!Q505-Line_cap,0)+MAX(Draws!AC505-Line_cap,0))</f>
        <v>0</v>
      </c>
      <c r="AD526" s="18" t="n">
        <f aca="false">AC526-(MAX(Draws!R505-Line_cap,0)+MAX(Draws!AD505-Line_cap,0))</f>
        <v>0</v>
      </c>
      <c r="AE526" s="18" t="n">
        <f aca="false">AD526-(MAX(Draws!S505-Line_cap,0)+MAX(Draws!AE505-Line_cap,0))</f>
        <v>0</v>
      </c>
      <c r="AF526" s="18" t="n">
        <f aca="false">AE526-(MAX(Draws!T505-Line_cap,0)+MAX(Draws!AF505-Line_cap,0))</f>
        <v>0</v>
      </c>
      <c r="AG526" s="18" t="n">
        <f aca="false">AF526-(MAX(Draws!U505-Line_cap,0)+MAX(Draws!AG505-Line_cap,0))</f>
        <v>0</v>
      </c>
      <c r="AH526" s="18" t="n">
        <f aca="false">AG526-(MAX(Draws!V505-Line_cap,0)+MAX(Draws!AH505-Line_cap,0))</f>
        <v>0</v>
      </c>
      <c r="AI526" s="18" t="n">
        <f aca="false">AH526-(MAX(Draws!W505-Line_cap,0)+MAX(Draws!AI505-Line_cap,0))</f>
        <v>0</v>
      </c>
      <c r="AJ526" s="18" t="n">
        <f aca="false">AI526-(MAX(Draws!X505-Line_cap,0)+MAX(Draws!AJ505-Line_cap,0))</f>
        <v>0</v>
      </c>
      <c r="AK526" s="18" t="n">
        <f aca="false">AJ526-(MAX(Draws!Y505-Line_cap,0)+MAX(Draws!AK505-Line_cap,0))</f>
        <v>0</v>
      </c>
      <c r="AL526" s="18" t="n">
        <f aca="false">SUMPRODUCT(MIN($B$22:$M$22+B526:M526+N526:Y526))</f>
        <v>443.995682485519</v>
      </c>
      <c r="AM526" s="18" t="n">
        <f aca="false">SUMPRODUCT(MIN($B$22:$M$22+B526:M526))</f>
        <v>443.995682485519</v>
      </c>
      <c r="AN526" s="18" t="n">
        <f aca="false">SUMPRODUCT(MIN($B$22:$M$22+N526:Y526))</f>
        <v>481.950382357786</v>
      </c>
      <c r="AO526" s="18" t="n">
        <f aca="false">SUMPRODUCT(MIN($B$22:$M$22+B526:M526+Z526:AK526))</f>
        <v>443.995682485519</v>
      </c>
      <c r="AP526" s="18" t="n">
        <f aca="false">SUMPRODUCT(MIN($B$23:$M$23+B526:M526+N526:Y526))</f>
        <v>490.868811299063</v>
      </c>
      <c r="AQ526" s="18" t="n">
        <f aca="false">SUMPRODUCT(MIN($B$23:$M$23+B526:M526+Z526:AK526))</f>
        <v>490.868811299063</v>
      </c>
      <c r="AR526" s="13" t="n">
        <f aca="false">IF(Y526&lt;0,1,0)</f>
        <v>0</v>
      </c>
    </row>
    <row r="527" customFormat="false" ht="15" hidden="false" customHeight="false" outlineLevel="0" collapsed="false">
      <c r="A527" s="13" t="n">
        <v>502</v>
      </c>
      <c r="B527" s="18" t="n">
        <f aca="false">Shock_sd*Draws!B506</f>
        <v>81.7098696385117</v>
      </c>
      <c r="C527" s="18" t="n">
        <f aca="false">Persist_a*B527+Shock_sd*Draws!C506</f>
        <v>42.086855556628</v>
      </c>
      <c r="D527" s="18" t="n">
        <f aca="false">Persist_a*C527+Shock_sd*Draws!D506</f>
        <v>7.47477877423055</v>
      </c>
      <c r="E527" s="18" t="n">
        <f aca="false">Persist_a*D527+Shock_sd*Draws!E506</f>
        <v>46.6015312670899</v>
      </c>
      <c r="F527" s="18" t="n">
        <f aca="false">Persist_a*E527+Shock_sd*Draws!F506</f>
        <v>73.3834912823712</v>
      </c>
      <c r="G527" s="18" t="n">
        <f aca="false">Persist_a*F527+Shock_sd*Draws!G506</f>
        <v>11.4549186916233</v>
      </c>
      <c r="H527" s="18" t="n">
        <f aca="false">Persist_a*G527+Shock_sd*Draws!H506</f>
        <v>-19.1708729260045</v>
      </c>
      <c r="I527" s="18" t="n">
        <f aca="false">Persist_a*H527+Shock_sd*Draws!I506</f>
        <v>48.5094703055854</v>
      </c>
      <c r="J527" s="18" t="n">
        <f aca="false">Persist_a*I527+Shock_sd*Draws!J506</f>
        <v>-18.4799268710538</v>
      </c>
      <c r="K527" s="18" t="n">
        <f aca="false">Persist_a*J527+Shock_sd*Draws!K506</f>
        <v>37.3550683478231</v>
      </c>
      <c r="L527" s="18" t="n">
        <f aca="false">Persist_a*K527+Shock_sd*Draws!L506</f>
        <v>-46.5800976644946</v>
      </c>
      <c r="M527" s="18" t="n">
        <f aca="false">Persist_a*L527+Shock_sd*Draws!M506</f>
        <v>-36.2422925531649</v>
      </c>
      <c r="N527" s="18" t="n">
        <f aca="false">0-(Draws!N506+Draws!Z506)</f>
        <v>0</v>
      </c>
      <c r="O527" s="18" t="n">
        <f aca="false">N527-(Draws!O506+Draws!AA506)</f>
        <v>0</v>
      </c>
      <c r="P527" s="18" t="n">
        <f aca="false">O527-(Draws!P506+Draws!AB506)</f>
        <v>0</v>
      </c>
      <c r="Q527" s="18" t="n">
        <f aca="false">P527-(Draws!Q506+Draws!AC506)</f>
        <v>0</v>
      </c>
      <c r="R527" s="18" t="n">
        <f aca="false">Q527-(Draws!R506+Draws!AD506)</f>
        <v>0</v>
      </c>
      <c r="S527" s="18" t="n">
        <f aca="false">R527-(Draws!S506+Draws!AE506)</f>
        <v>0</v>
      </c>
      <c r="T527" s="18" t="n">
        <f aca="false">S527-(Draws!T506+Draws!AF506)</f>
        <v>0</v>
      </c>
      <c r="U527" s="18" t="n">
        <f aca="false">T527-(Draws!U506+Draws!AG506)</f>
        <v>0</v>
      </c>
      <c r="V527" s="18" t="n">
        <f aca="false">U527-(Draws!V506+Draws!AH506)</f>
        <v>0</v>
      </c>
      <c r="W527" s="18" t="n">
        <f aca="false">V527-(Draws!W506+Draws!AI506)</f>
        <v>0</v>
      </c>
      <c r="X527" s="18" t="n">
        <f aca="false">W527-(Draws!X506+Draws!AJ506)</f>
        <v>0</v>
      </c>
      <c r="Y527" s="18" t="n">
        <f aca="false">X527-(Draws!Y506+Draws!AK506)</f>
        <v>0</v>
      </c>
      <c r="Z527" s="18" t="n">
        <f aca="false">0-(MAX(Draws!N506-Line_cap,0)+MAX(Draws!Z506-Line_cap,0))</f>
        <v>0</v>
      </c>
      <c r="AA527" s="18" t="n">
        <f aca="false">Z527-(MAX(Draws!O506-Line_cap,0)+MAX(Draws!AA506-Line_cap,0))</f>
        <v>0</v>
      </c>
      <c r="AB527" s="18" t="n">
        <f aca="false">AA527-(MAX(Draws!P506-Line_cap,0)+MAX(Draws!AB506-Line_cap,0))</f>
        <v>0</v>
      </c>
      <c r="AC527" s="18" t="n">
        <f aca="false">AB527-(MAX(Draws!Q506-Line_cap,0)+MAX(Draws!AC506-Line_cap,0))</f>
        <v>0</v>
      </c>
      <c r="AD527" s="18" t="n">
        <f aca="false">AC527-(MAX(Draws!R506-Line_cap,0)+MAX(Draws!AD506-Line_cap,0))</f>
        <v>0</v>
      </c>
      <c r="AE527" s="18" t="n">
        <f aca="false">AD527-(MAX(Draws!S506-Line_cap,0)+MAX(Draws!AE506-Line_cap,0))</f>
        <v>0</v>
      </c>
      <c r="AF527" s="18" t="n">
        <f aca="false">AE527-(MAX(Draws!T506-Line_cap,0)+MAX(Draws!AF506-Line_cap,0))</f>
        <v>0</v>
      </c>
      <c r="AG527" s="18" t="n">
        <f aca="false">AF527-(MAX(Draws!U506-Line_cap,0)+MAX(Draws!AG506-Line_cap,0))</f>
        <v>0</v>
      </c>
      <c r="AH527" s="18" t="n">
        <f aca="false">AG527-(MAX(Draws!V506-Line_cap,0)+MAX(Draws!AH506-Line_cap,0))</f>
        <v>0</v>
      </c>
      <c r="AI527" s="18" t="n">
        <f aca="false">AH527-(MAX(Draws!W506-Line_cap,0)+MAX(Draws!AI506-Line_cap,0))</f>
        <v>0</v>
      </c>
      <c r="AJ527" s="18" t="n">
        <f aca="false">AI527-(MAX(Draws!X506-Line_cap,0)+MAX(Draws!AJ506-Line_cap,0))</f>
        <v>0</v>
      </c>
      <c r="AK527" s="18" t="n">
        <f aca="false">AJ527-(MAX(Draws!Y506-Line_cap,0)+MAX(Draws!AK506-Line_cap,0))</f>
        <v>0</v>
      </c>
      <c r="AL527" s="18" t="n">
        <f aca="false">SUMPRODUCT(MIN($B$22:$M$22+B527:M527+N527:Y527))</f>
        <v>455.347849899887</v>
      </c>
      <c r="AM527" s="18" t="n">
        <f aca="false">SUMPRODUCT(MIN($B$22:$M$22+B527:M527))</f>
        <v>455.347849899887</v>
      </c>
      <c r="AN527" s="18" t="n">
        <f aca="false">SUMPRODUCT(MIN($B$22:$M$22+N527:Y527))</f>
        <v>481.950382357786</v>
      </c>
      <c r="AO527" s="18" t="n">
        <f aca="false">SUMPRODUCT(MIN($B$22:$M$22+B527:M527+Z527:AK527))</f>
        <v>455.347849899887</v>
      </c>
      <c r="AP527" s="18" t="n">
        <f aca="false">SUMPRODUCT(MIN($B$23:$M$23+B527:M527+N527:Y527))</f>
        <v>502.220978713431</v>
      </c>
      <c r="AQ527" s="18" t="n">
        <f aca="false">SUMPRODUCT(MIN($B$23:$M$23+B527:M527+Z527:AK527))</f>
        <v>502.220978713431</v>
      </c>
      <c r="AR527" s="13" t="n">
        <f aca="false">IF(Y527&lt;0,1,0)</f>
        <v>0</v>
      </c>
    </row>
    <row r="528" customFormat="false" ht="15" hidden="false" customHeight="false" outlineLevel="0" collapsed="false">
      <c r="A528" s="13" t="n">
        <v>503</v>
      </c>
      <c r="B528" s="18" t="n">
        <f aca="false">Shock_sd*Draws!B507</f>
        <v>-34.8894436150927</v>
      </c>
      <c r="C528" s="18" t="n">
        <f aca="false">Persist_a*B528+Shock_sd*Draws!C507</f>
        <v>-22.8736041752819</v>
      </c>
      <c r="D528" s="18" t="n">
        <f aca="false">Persist_a*C528+Shock_sd*Draws!D507</f>
        <v>-13.048964040504</v>
      </c>
      <c r="E528" s="18" t="n">
        <f aca="false">Persist_a*D528+Shock_sd*Draws!E507</f>
        <v>67.1638605978952</v>
      </c>
      <c r="F528" s="18" t="n">
        <f aca="false">Persist_a*E528+Shock_sd*Draws!F507</f>
        <v>114.483391609529</v>
      </c>
      <c r="G528" s="18" t="n">
        <f aca="false">Persist_a*F528+Shock_sd*Draws!G507</f>
        <v>137.101805448126</v>
      </c>
      <c r="H528" s="18" t="n">
        <f aca="false">Persist_a*G528+Shock_sd*Draws!H507</f>
        <v>135.891883787422</v>
      </c>
      <c r="I528" s="18" t="n">
        <f aca="false">Persist_a*H528+Shock_sd*Draws!I507</f>
        <v>141.743058553554</v>
      </c>
      <c r="J528" s="18" t="n">
        <f aca="false">Persist_a*I528+Shock_sd*Draws!J507</f>
        <v>132.161169784564</v>
      </c>
      <c r="K528" s="18" t="n">
        <f aca="false">Persist_a*J528+Shock_sd*Draws!K507</f>
        <v>81.4994600867969</v>
      </c>
      <c r="L528" s="18" t="n">
        <f aca="false">Persist_a*K528+Shock_sd*Draws!L507</f>
        <v>70.8310942305243</v>
      </c>
      <c r="M528" s="18" t="n">
        <f aca="false">Persist_a*L528+Shock_sd*Draws!M507</f>
        <v>58.8616946147753</v>
      </c>
      <c r="N528" s="18" t="n">
        <f aca="false">0-(Draws!N507+Draws!Z507)</f>
        <v>0</v>
      </c>
      <c r="O528" s="18" t="n">
        <f aca="false">N528-(Draws!O507+Draws!AA507)</f>
        <v>0</v>
      </c>
      <c r="P528" s="18" t="n">
        <f aca="false">O528-(Draws!P507+Draws!AB507)</f>
        <v>0</v>
      </c>
      <c r="Q528" s="18" t="n">
        <f aca="false">P528-(Draws!Q507+Draws!AC507)</f>
        <v>0</v>
      </c>
      <c r="R528" s="18" t="n">
        <f aca="false">Q528-(Draws!R507+Draws!AD507)</f>
        <v>0</v>
      </c>
      <c r="S528" s="18" t="n">
        <f aca="false">R528-(Draws!S507+Draws!AE507)</f>
        <v>0</v>
      </c>
      <c r="T528" s="18" t="n">
        <f aca="false">S528-(Draws!T507+Draws!AF507)</f>
        <v>0</v>
      </c>
      <c r="U528" s="18" t="n">
        <f aca="false">T528-(Draws!U507+Draws!AG507)</f>
        <v>0</v>
      </c>
      <c r="V528" s="18" t="n">
        <f aca="false">U528-(Draws!V507+Draws!AH507)</f>
        <v>0</v>
      </c>
      <c r="W528" s="18" t="n">
        <f aca="false">V528-(Draws!W507+Draws!AI507)</f>
        <v>0</v>
      </c>
      <c r="X528" s="18" t="n">
        <f aca="false">W528-(Draws!X507+Draws!AJ507)</f>
        <v>0</v>
      </c>
      <c r="Y528" s="18" t="n">
        <f aca="false">X528-(Draws!Y507+Draws!AK507)</f>
        <v>0</v>
      </c>
      <c r="Z528" s="18" t="n">
        <f aca="false">0-(MAX(Draws!N507-Line_cap,0)+MAX(Draws!Z507-Line_cap,0))</f>
        <v>0</v>
      </c>
      <c r="AA528" s="18" t="n">
        <f aca="false">Z528-(MAX(Draws!O507-Line_cap,0)+MAX(Draws!AA507-Line_cap,0))</f>
        <v>0</v>
      </c>
      <c r="AB528" s="18" t="n">
        <f aca="false">AA528-(MAX(Draws!P507-Line_cap,0)+MAX(Draws!AB507-Line_cap,0))</f>
        <v>0</v>
      </c>
      <c r="AC528" s="18" t="n">
        <f aca="false">AB528-(MAX(Draws!Q507-Line_cap,0)+MAX(Draws!AC507-Line_cap,0))</f>
        <v>0</v>
      </c>
      <c r="AD528" s="18" t="n">
        <f aca="false">AC528-(MAX(Draws!R507-Line_cap,0)+MAX(Draws!AD507-Line_cap,0))</f>
        <v>0</v>
      </c>
      <c r="AE528" s="18" t="n">
        <f aca="false">AD528-(MAX(Draws!S507-Line_cap,0)+MAX(Draws!AE507-Line_cap,0))</f>
        <v>0</v>
      </c>
      <c r="AF528" s="18" t="n">
        <f aca="false">AE528-(MAX(Draws!T507-Line_cap,0)+MAX(Draws!AF507-Line_cap,0))</f>
        <v>0</v>
      </c>
      <c r="AG528" s="18" t="n">
        <f aca="false">AF528-(MAX(Draws!U507-Line_cap,0)+MAX(Draws!AG507-Line_cap,0))</f>
        <v>0</v>
      </c>
      <c r="AH528" s="18" t="n">
        <f aca="false">AG528-(MAX(Draws!V507-Line_cap,0)+MAX(Draws!AH507-Line_cap,0))</f>
        <v>0</v>
      </c>
      <c r="AI528" s="18" t="n">
        <f aca="false">AH528-(MAX(Draws!W507-Line_cap,0)+MAX(Draws!AI507-Line_cap,0))</f>
        <v>0</v>
      </c>
      <c r="AJ528" s="18" t="n">
        <f aca="false">AI528-(MAX(Draws!X507-Line_cap,0)+MAX(Draws!AJ507-Line_cap,0))</f>
        <v>0</v>
      </c>
      <c r="AK528" s="18" t="n">
        <f aca="false">AJ528-(MAX(Draws!Y507-Line_cap,0)+MAX(Draws!AK507-Line_cap,0))</f>
        <v>0</v>
      </c>
      <c r="AL528" s="18" t="n">
        <f aca="false">SUMPRODUCT(MIN($B$22:$M$22+B528:M528+N528:Y528))</f>
        <v>502.505222621637</v>
      </c>
      <c r="AM528" s="18" t="n">
        <f aca="false">SUMPRODUCT(MIN($B$22:$M$22+B528:M528))</f>
        <v>502.505222621637</v>
      </c>
      <c r="AN528" s="18" t="n">
        <f aca="false">SUMPRODUCT(MIN($B$22:$M$22+N528:Y528))</f>
        <v>481.950382357786</v>
      </c>
      <c r="AO528" s="18" t="n">
        <f aca="false">SUMPRODUCT(MIN($B$22:$M$22+B528:M528+Z528:AK528))</f>
        <v>502.505222621637</v>
      </c>
      <c r="AP528" s="18" t="n">
        <f aca="false">SUMPRODUCT(MIN($B$23:$M$23+B528:M528+N528:Y528))</f>
        <v>537.254597429876</v>
      </c>
      <c r="AQ528" s="18" t="n">
        <f aca="false">SUMPRODUCT(MIN($B$23:$M$23+B528:M528+Z528:AK528))</f>
        <v>537.254597429876</v>
      </c>
      <c r="AR528" s="13" t="n">
        <f aca="false">IF(Y528&lt;0,1,0)</f>
        <v>0</v>
      </c>
    </row>
    <row r="529" customFormat="false" ht="15" hidden="false" customHeight="false" outlineLevel="0" collapsed="false">
      <c r="A529" s="13" t="n">
        <v>504</v>
      </c>
      <c r="B529" s="18" t="n">
        <f aca="false">Shock_sd*Draws!B508</f>
        <v>46.9153869645453</v>
      </c>
      <c r="C529" s="18" t="n">
        <f aca="false">Persist_a*B529+Shock_sd*Draws!C508</f>
        <v>60.1018991573009</v>
      </c>
      <c r="D529" s="18" t="n">
        <f aca="false">Persist_a*C529+Shock_sd*Draws!D508</f>
        <v>81.8382849381521</v>
      </c>
      <c r="E529" s="18" t="n">
        <f aca="false">Persist_a*D529+Shock_sd*Draws!E508</f>
        <v>82.7607525271901</v>
      </c>
      <c r="F529" s="18" t="n">
        <f aca="false">Persist_a*E529+Shock_sd*Draws!F508</f>
        <v>7.84876443283662</v>
      </c>
      <c r="G529" s="18" t="n">
        <f aca="false">Persist_a*F529+Shock_sd*Draws!G508</f>
        <v>-52.439580336593</v>
      </c>
      <c r="H529" s="18" t="n">
        <f aca="false">Persist_a*G529+Shock_sd*Draws!H508</f>
        <v>-8.93152375972276</v>
      </c>
      <c r="I529" s="18" t="n">
        <f aca="false">Persist_a*H529+Shock_sd*Draws!I508</f>
        <v>-61.4456685461838</v>
      </c>
      <c r="J529" s="18" t="n">
        <f aca="false">Persist_a*I529+Shock_sd*Draws!J508</f>
        <v>-49.5968927071539</v>
      </c>
      <c r="K529" s="18" t="n">
        <f aca="false">Persist_a*J529+Shock_sd*Draws!K508</f>
        <v>40.1597454866395</v>
      </c>
      <c r="L529" s="18" t="n">
        <f aca="false">Persist_a*K529+Shock_sd*Draws!L508</f>
        <v>-7.53053555589554</v>
      </c>
      <c r="M529" s="18" t="n">
        <f aca="false">Persist_a*L529+Shock_sd*Draws!M508</f>
        <v>-16.0302979099364</v>
      </c>
      <c r="N529" s="18" t="n">
        <f aca="false">0-(Draws!N508+Draws!Z508)</f>
        <v>0</v>
      </c>
      <c r="O529" s="18" t="n">
        <f aca="false">N529-(Draws!O508+Draws!AA508)</f>
        <v>0</v>
      </c>
      <c r="P529" s="18" t="n">
        <f aca="false">O529-(Draws!P508+Draws!AB508)</f>
        <v>0</v>
      </c>
      <c r="Q529" s="18" t="n">
        <f aca="false">P529-(Draws!Q508+Draws!AC508)</f>
        <v>0</v>
      </c>
      <c r="R529" s="18" t="n">
        <f aca="false">Q529-(Draws!R508+Draws!AD508)</f>
        <v>0</v>
      </c>
      <c r="S529" s="18" t="n">
        <f aca="false">R529-(Draws!S508+Draws!AE508)</f>
        <v>0</v>
      </c>
      <c r="T529" s="18" t="n">
        <f aca="false">S529-(Draws!T508+Draws!AF508)</f>
        <v>0</v>
      </c>
      <c r="U529" s="18" t="n">
        <f aca="false">T529-(Draws!U508+Draws!AG508)</f>
        <v>0</v>
      </c>
      <c r="V529" s="18" t="n">
        <f aca="false">U529-(Draws!V508+Draws!AH508)</f>
        <v>0</v>
      </c>
      <c r="W529" s="18" t="n">
        <f aca="false">V529-(Draws!W508+Draws!AI508)</f>
        <v>0</v>
      </c>
      <c r="X529" s="18" t="n">
        <f aca="false">W529-(Draws!X508+Draws!AJ508)</f>
        <v>0</v>
      </c>
      <c r="Y529" s="18" t="n">
        <f aca="false">X529-(Draws!Y508+Draws!AK508)</f>
        <v>0</v>
      </c>
      <c r="Z529" s="18" t="n">
        <f aca="false">0-(MAX(Draws!N508-Line_cap,0)+MAX(Draws!Z508-Line_cap,0))</f>
        <v>0</v>
      </c>
      <c r="AA529" s="18" t="n">
        <f aca="false">Z529-(MAX(Draws!O508-Line_cap,0)+MAX(Draws!AA508-Line_cap,0))</f>
        <v>0</v>
      </c>
      <c r="AB529" s="18" t="n">
        <f aca="false">AA529-(MAX(Draws!P508-Line_cap,0)+MAX(Draws!AB508-Line_cap,0))</f>
        <v>0</v>
      </c>
      <c r="AC529" s="18" t="n">
        <f aca="false">AB529-(MAX(Draws!Q508-Line_cap,0)+MAX(Draws!AC508-Line_cap,0))</f>
        <v>0</v>
      </c>
      <c r="AD529" s="18" t="n">
        <f aca="false">AC529-(MAX(Draws!R508-Line_cap,0)+MAX(Draws!AD508-Line_cap,0))</f>
        <v>0</v>
      </c>
      <c r="AE529" s="18" t="n">
        <f aca="false">AD529-(MAX(Draws!S508-Line_cap,0)+MAX(Draws!AE508-Line_cap,0))</f>
        <v>0</v>
      </c>
      <c r="AF529" s="18" t="n">
        <f aca="false">AE529-(MAX(Draws!T508-Line_cap,0)+MAX(Draws!AF508-Line_cap,0))</f>
        <v>0</v>
      </c>
      <c r="AG529" s="18" t="n">
        <f aca="false">AF529-(MAX(Draws!U508-Line_cap,0)+MAX(Draws!AG508-Line_cap,0))</f>
        <v>0</v>
      </c>
      <c r="AH529" s="18" t="n">
        <f aca="false">AG529-(MAX(Draws!V508-Line_cap,0)+MAX(Draws!AH508-Line_cap,0))</f>
        <v>0</v>
      </c>
      <c r="AI529" s="18" t="n">
        <f aca="false">AH529-(MAX(Draws!W508-Line_cap,0)+MAX(Draws!AI508-Line_cap,0))</f>
        <v>0</v>
      </c>
      <c r="AJ529" s="18" t="n">
        <f aca="false">AI529-(MAX(Draws!X508-Line_cap,0)+MAX(Draws!AJ508-Line_cap,0))</f>
        <v>0</v>
      </c>
      <c r="AK529" s="18" t="n">
        <f aca="false">AJ529-(MAX(Draws!Y508-Line_cap,0)+MAX(Draws!AK508-Line_cap,0))</f>
        <v>0</v>
      </c>
      <c r="AL529" s="18" t="n">
        <f aca="false">SUMPRODUCT(MIN($B$22:$M$22+B529:M529+N529:Y529))</f>
        <v>422.408384851735</v>
      </c>
      <c r="AM529" s="18" t="n">
        <f aca="false">SUMPRODUCT(MIN($B$22:$M$22+B529:M529))</f>
        <v>422.408384851735</v>
      </c>
      <c r="AN529" s="18" t="n">
        <f aca="false">SUMPRODUCT(MIN($B$22:$M$22+N529:Y529))</f>
        <v>481.950382357786</v>
      </c>
      <c r="AO529" s="18" t="n">
        <f aca="false">SUMPRODUCT(MIN($B$22:$M$22+B529:M529+Z529:AK529))</f>
        <v>422.408384851735</v>
      </c>
      <c r="AP529" s="18" t="n">
        <f aca="false">SUMPRODUCT(MIN($B$23:$M$23+B529:M529+N529:Y529))</f>
        <v>472.008384851735</v>
      </c>
      <c r="AQ529" s="18" t="n">
        <f aca="false">SUMPRODUCT(MIN($B$23:$M$23+B529:M529+Z529:AK529))</f>
        <v>472.008384851735</v>
      </c>
      <c r="AR529" s="13" t="n">
        <f aca="false">IF(Y529&lt;0,1,0)</f>
        <v>0</v>
      </c>
    </row>
    <row r="530" customFormat="false" ht="15" hidden="false" customHeight="false" outlineLevel="0" collapsed="false">
      <c r="A530" s="13" t="n">
        <v>505</v>
      </c>
      <c r="B530" s="18" t="n">
        <f aca="false">Shock_sd*Draws!B509</f>
        <v>-36.8662974004591</v>
      </c>
      <c r="C530" s="18" t="n">
        <f aca="false">Persist_a*B530+Shock_sd*Draws!C509</f>
        <v>31.2708156981505</v>
      </c>
      <c r="D530" s="18" t="n">
        <f aca="false">Persist_a*C530+Shock_sd*Draws!D509</f>
        <v>0.804757443615586</v>
      </c>
      <c r="E530" s="18" t="n">
        <f aca="false">Persist_a*D530+Shock_sd*Draws!E509</f>
        <v>79.6341581677</v>
      </c>
      <c r="F530" s="18" t="n">
        <f aca="false">Persist_a*E530+Shock_sd*Draws!F509</f>
        <v>143.13534730016</v>
      </c>
      <c r="G530" s="18" t="n">
        <f aca="false">Persist_a*F530+Shock_sd*Draws!G509</f>
        <v>-54.0352182513371</v>
      </c>
      <c r="H530" s="18" t="n">
        <f aca="false">Persist_a*G530+Shock_sd*Draws!H509</f>
        <v>-108.562457146546</v>
      </c>
      <c r="I530" s="18" t="n">
        <f aca="false">Persist_a*H530+Shock_sd*Draws!I509</f>
        <v>26.7733227635642</v>
      </c>
      <c r="J530" s="18" t="n">
        <f aca="false">Persist_a*I530+Shock_sd*Draws!J509</f>
        <v>54.1215195099239</v>
      </c>
      <c r="K530" s="18" t="n">
        <f aca="false">Persist_a*J530+Shock_sd*Draws!K509</f>
        <v>75.1893502371368</v>
      </c>
      <c r="L530" s="18" t="n">
        <f aca="false">Persist_a*K530+Shock_sd*Draws!L509</f>
        <v>-21.3311495027313</v>
      </c>
      <c r="M530" s="18" t="n">
        <f aca="false">Persist_a*L530+Shock_sd*Draws!M509</f>
        <v>-61.1189004685159</v>
      </c>
      <c r="N530" s="18" t="n">
        <f aca="false">0-(Draws!N509+Draws!Z509)</f>
        <v>0</v>
      </c>
      <c r="O530" s="18" t="n">
        <f aca="false">N530-(Draws!O509+Draws!AA509)</f>
        <v>0</v>
      </c>
      <c r="P530" s="18" t="n">
        <f aca="false">O530-(Draws!P509+Draws!AB509)</f>
        <v>0</v>
      </c>
      <c r="Q530" s="18" t="n">
        <f aca="false">P530-(Draws!Q509+Draws!AC509)</f>
        <v>0</v>
      </c>
      <c r="R530" s="18" t="n">
        <f aca="false">Q530-(Draws!R509+Draws!AD509)</f>
        <v>0</v>
      </c>
      <c r="S530" s="18" t="n">
        <f aca="false">R530-(Draws!S509+Draws!AE509)</f>
        <v>0</v>
      </c>
      <c r="T530" s="18" t="n">
        <f aca="false">S530-(Draws!T509+Draws!AF509)</f>
        <v>0</v>
      </c>
      <c r="U530" s="18" t="n">
        <f aca="false">T530-(Draws!U509+Draws!AG509)</f>
        <v>0</v>
      </c>
      <c r="V530" s="18" t="n">
        <f aca="false">U530-(Draws!V509+Draws!AH509)</f>
        <v>0</v>
      </c>
      <c r="W530" s="18" t="n">
        <f aca="false">V530-(Draws!W509+Draws!AI509)</f>
        <v>0</v>
      </c>
      <c r="X530" s="18" t="n">
        <f aca="false">W530-(Draws!X509+Draws!AJ509)</f>
        <v>0</v>
      </c>
      <c r="Y530" s="18" t="n">
        <f aca="false">X530-(Draws!Y509+Draws!AK509)</f>
        <v>0</v>
      </c>
      <c r="Z530" s="18" t="n">
        <f aca="false">0-(MAX(Draws!N509-Line_cap,0)+MAX(Draws!Z509-Line_cap,0))</f>
        <v>0</v>
      </c>
      <c r="AA530" s="18" t="n">
        <f aca="false">Z530-(MAX(Draws!O509-Line_cap,0)+MAX(Draws!AA509-Line_cap,0))</f>
        <v>0</v>
      </c>
      <c r="AB530" s="18" t="n">
        <f aca="false">AA530-(MAX(Draws!P509-Line_cap,0)+MAX(Draws!AB509-Line_cap,0))</f>
        <v>0</v>
      </c>
      <c r="AC530" s="18" t="n">
        <f aca="false">AB530-(MAX(Draws!Q509-Line_cap,0)+MAX(Draws!AC509-Line_cap,0))</f>
        <v>0</v>
      </c>
      <c r="AD530" s="18" t="n">
        <f aca="false">AC530-(MAX(Draws!R509-Line_cap,0)+MAX(Draws!AD509-Line_cap,0))</f>
        <v>0</v>
      </c>
      <c r="AE530" s="18" t="n">
        <f aca="false">AD530-(MAX(Draws!S509-Line_cap,0)+MAX(Draws!AE509-Line_cap,0))</f>
        <v>0</v>
      </c>
      <c r="AF530" s="18" t="n">
        <f aca="false">AE530-(MAX(Draws!T509-Line_cap,0)+MAX(Draws!AF509-Line_cap,0))</f>
        <v>0</v>
      </c>
      <c r="AG530" s="18" t="n">
        <f aca="false">AF530-(MAX(Draws!U509-Line_cap,0)+MAX(Draws!AG509-Line_cap,0))</f>
        <v>0</v>
      </c>
      <c r="AH530" s="18" t="n">
        <f aca="false">AG530-(MAX(Draws!V509-Line_cap,0)+MAX(Draws!AH509-Line_cap,0))</f>
        <v>0</v>
      </c>
      <c r="AI530" s="18" t="n">
        <f aca="false">AH530-(MAX(Draws!W509-Line_cap,0)+MAX(Draws!AI509-Line_cap,0))</f>
        <v>0</v>
      </c>
      <c r="AJ530" s="18" t="n">
        <f aca="false">AI530-(MAX(Draws!X509-Line_cap,0)+MAX(Draws!AJ509-Line_cap,0))</f>
        <v>0</v>
      </c>
      <c r="AK530" s="18" t="n">
        <f aca="false">AJ530-(MAX(Draws!Y509-Line_cap,0)+MAX(Draws!AK509-Line_cap,0))</f>
        <v>0</v>
      </c>
      <c r="AL530" s="18" t="n">
        <f aca="false">SUMPRODUCT(MIN($B$22:$M$22+B530:M530+N530:Y530))</f>
        <v>373.38792521124</v>
      </c>
      <c r="AM530" s="18" t="n">
        <f aca="false">SUMPRODUCT(MIN($B$22:$M$22+B530:M530))</f>
        <v>373.38792521124</v>
      </c>
      <c r="AN530" s="18" t="n">
        <f aca="false">SUMPRODUCT(MIN($B$22:$M$22+N530:Y530))</f>
        <v>481.950382357786</v>
      </c>
      <c r="AO530" s="18" t="n">
        <f aca="false">SUMPRODUCT(MIN($B$22:$M$22+B530:M530+Z530:AK530))</f>
        <v>373.38792521124</v>
      </c>
      <c r="AP530" s="18" t="n">
        <f aca="false">SUMPRODUCT(MIN($B$23:$M$23+B530:M530+N530:Y530))</f>
        <v>422.56656807434</v>
      </c>
      <c r="AQ530" s="18" t="n">
        <f aca="false">SUMPRODUCT(MIN($B$23:$M$23+B530:M530+Z530:AK530))</f>
        <v>422.56656807434</v>
      </c>
      <c r="AR530" s="13" t="n">
        <f aca="false">IF(Y530&lt;0,1,0)</f>
        <v>0</v>
      </c>
    </row>
    <row r="531" customFormat="false" ht="15" hidden="false" customHeight="false" outlineLevel="0" collapsed="false">
      <c r="A531" s="13" t="n">
        <v>506</v>
      </c>
      <c r="B531" s="18" t="n">
        <f aca="false">Shock_sd*Draws!B510</f>
        <v>-75.8777271845393</v>
      </c>
      <c r="C531" s="18" t="n">
        <f aca="false">Persist_a*B531+Shock_sd*Draws!C510</f>
        <v>-45.1914199453572</v>
      </c>
      <c r="D531" s="18" t="n">
        <f aca="false">Persist_a*C531+Shock_sd*Draws!D510</f>
        <v>-18.691022732413</v>
      </c>
      <c r="E531" s="18" t="n">
        <f aca="false">Persist_a*D531+Shock_sd*Draws!E510</f>
        <v>84.9451098331189</v>
      </c>
      <c r="F531" s="18" t="n">
        <f aca="false">Persist_a*E531+Shock_sd*Draws!F510</f>
        <v>64.115392367472</v>
      </c>
      <c r="G531" s="18" t="n">
        <f aca="false">Persist_a*F531+Shock_sd*Draws!G510</f>
        <v>87.8648332117033</v>
      </c>
      <c r="H531" s="18" t="n">
        <f aca="false">Persist_a*G531+Shock_sd*Draws!H510</f>
        <v>16.3619600851353</v>
      </c>
      <c r="I531" s="18" t="n">
        <f aca="false">Persist_a*H531+Shock_sd*Draws!I510</f>
        <v>-24.7647067671992</v>
      </c>
      <c r="J531" s="18" t="n">
        <f aca="false">Persist_a*I531+Shock_sd*Draws!J510</f>
        <v>2.78783511327412</v>
      </c>
      <c r="K531" s="18" t="n">
        <f aca="false">Persist_a*J531+Shock_sd*Draws!K510</f>
        <v>-17.3311442138007</v>
      </c>
      <c r="L531" s="18" t="n">
        <f aca="false">Persist_a*K531+Shock_sd*Draws!L510</f>
        <v>-60.5839215772284</v>
      </c>
      <c r="M531" s="18" t="n">
        <f aca="false">Persist_a*L531+Shock_sd*Draws!M510</f>
        <v>-86.4392125283408</v>
      </c>
      <c r="N531" s="18" t="n">
        <f aca="false">0-(Draws!N510+Draws!Z510)</f>
        <v>0</v>
      </c>
      <c r="O531" s="18" t="n">
        <f aca="false">N531-(Draws!O510+Draws!AA510)</f>
        <v>0</v>
      </c>
      <c r="P531" s="18" t="n">
        <f aca="false">O531-(Draws!P510+Draws!AB510)</f>
        <v>-67.4740924184047</v>
      </c>
      <c r="Q531" s="18" t="n">
        <f aca="false">P531-(Draws!Q510+Draws!AC510)</f>
        <v>-67.4740924184047</v>
      </c>
      <c r="R531" s="18" t="n">
        <f aca="false">Q531-(Draws!R510+Draws!AD510)</f>
        <v>-67.4740924184047</v>
      </c>
      <c r="S531" s="18" t="n">
        <f aca="false">R531-(Draws!S510+Draws!AE510)</f>
        <v>-67.4740924184047</v>
      </c>
      <c r="T531" s="18" t="n">
        <f aca="false">S531-(Draws!T510+Draws!AF510)</f>
        <v>-67.4740924184047</v>
      </c>
      <c r="U531" s="18" t="n">
        <f aca="false">T531-(Draws!U510+Draws!AG510)</f>
        <v>-67.4740924184047</v>
      </c>
      <c r="V531" s="18" t="n">
        <f aca="false">U531-(Draws!V510+Draws!AH510)</f>
        <v>-67.4740924184047</v>
      </c>
      <c r="W531" s="18" t="n">
        <f aca="false">V531-(Draws!W510+Draws!AI510)</f>
        <v>-67.4740924184047</v>
      </c>
      <c r="X531" s="18" t="n">
        <f aca="false">W531-(Draws!X510+Draws!AJ510)</f>
        <v>-67.4740924184047</v>
      </c>
      <c r="Y531" s="18" t="n">
        <f aca="false">X531-(Draws!Y510+Draws!AK510)</f>
        <v>-67.4740924184047</v>
      </c>
      <c r="Z531" s="18" t="n">
        <f aca="false">0-(MAX(Draws!N510-Line_cap,0)+MAX(Draws!Z510-Line_cap,0))</f>
        <v>0</v>
      </c>
      <c r="AA531" s="18" t="n">
        <f aca="false">Z531-(MAX(Draws!O510-Line_cap,0)+MAX(Draws!AA510-Line_cap,0))</f>
        <v>0</v>
      </c>
      <c r="AB531" s="18" t="n">
        <f aca="false">AA531-(MAX(Draws!P510-Line_cap,0)+MAX(Draws!AB510-Line_cap,0))</f>
        <v>0</v>
      </c>
      <c r="AC531" s="18" t="n">
        <f aca="false">AB531-(MAX(Draws!Q510-Line_cap,0)+MAX(Draws!AC510-Line_cap,0))</f>
        <v>0</v>
      </c>
      <c r="AD531" s="18" t="n">
        <f aca="false">AC531-(MAX(Draws!R510-Line_cap,0)+MAX(Draws!AD510-Line_cap,0))</f>
        <v>0</v>
      </c>
      <c r="AE531" s="18" t="n">
        <f aca="false">AD531-(MAX(Draws!S510-Line_cap,0)+MAX(Draws!AE510-Line_cap,0))</f>
        <v>0</v>
      </c>
      <c r="AF531" s="18" t="n">
        <f aca="false">AE531-(MAX(Draws!T510-Line_cap,0)+MAX(Draws!AF510-Line_cap,0))</f>
        <v>0</v>
      </c>
      <c r="AG531" s="18" t="n">
        <f aca="false">AF531-(MAX(Draws!U510-Line_cap,0)+MAX(Draws!AG510-Line_cap,0))</f>
        <v>0</v>
      </c>
      <c r="AH531" s="18" t="n">
        <f aca="false">AG531-(MAX(Draws!V510-Line_cap,0)+MAX(Draws!AH510-Line_cap,0))</f>
        <v>0</v>
      </c>
      <c r="AI531" s="18" t="n">
        <f aca="false">AH531-(MAX(Draws!W510-Line_cap,0)+MAX(Draws!AI510-Line_cap,0))</f>
        <v>0</v>
      </c>
      <c r="AJ531" s="18" t="n">
        <f aca="false">AI531-(MAX(Draws!X510-Line_cap,0)+MAX(Draws!AJ510-Line_cap,0))</f>
        <v>0</v>
      </c>
      <c r="AK531" s="18" t="n">
        <f aca="false">AJ531-(MAX(Draws!Y510-Line_cap,0)+MAX(Draws!AK510-Line_cap,0))</f>
        <v>0</v>
      </c>
      <c r="AL531" s="18" t="n">
        <f aca="false">SUMPRODUCT(MIN($B$22:$M$22+B531:M531+N531:Y531))</f>
        <v>356.510742730215</v>
      </c>
      <c r="AM531" s="18" t="n">
        <f aca="false">SUMPRODUCT(MIN($B$22:$M$22+B531:M531))</f>
        <v>423.98483514862</v>
      </c>
      <c r="AN531" s="18" t="n">
        <f aca="false">SUMPRODUCT(MIN($B$22:$M$22+N531:Y531))</f>
        <v>414.476289939381</v>
      </c>
      <c r="AO531" s="18" t="n">
        <f aca="false">SUMPRODUCT(MIN($B$22:$M$22+B531:M531+Z531:AK531))</f>
        <v>423.98483514862</v>
      </c>
      <c r="AP531" s="18" t="n">
        <f aca="false">SUMPRODUCT(MIN($B$23:$M$23+B531:M531+N531:Y531))</f>
        <v>401.636623812835</v>
      </c>
      <c r="AQ531" s="18" t="n">
        <f aca="false">SUMPRODUCT(MIN($B$23:$M$23+B531:M531+Z531:AK531))</f>
        <v>469.110716231239</v>
      </c>
      <c r="AR531" s="13" t="n">
        <f aca="false">IF(Y531&lt;0,1,0)</f>
        <v>1</v>
      </c>
    </row>
    <row r="532" customFormat="false" ht="15" hidden="false" customHeight="false" outlineLevel="0" collapsed="false">
      <c r="A532" s="13" t="n">
        <v>507</v>
      </c>
      <c r="B532" s="18" t="n">
        <f aca="false">Shock_sd*Draws!B511</f>
        <v>-14.5566139826896</v>
      </c>
      <c r="C532" s="18" t="n">
        <f aca="false">Persist_a*B532+Shock_sd*Draws!C511</f>
        <v>-7.36382223230999</v>
      </c>
      <c r="D532" s="18" t="n">
        <f aca="false">Persist_a*C532+Shock_sd*Draws!D511</f>
        <v>-15.3183840091301</v>
      </c>
      <c r="E532" s="18" t="n">
        <f aca="false">Persist_a*D532+Shock_sd*Draws!E511</f>
        <v>69.153547430543</v>
      </c>
      <c r="F532" s="18" t="n">
        <f aca="false">Persist_a*E532+Shock_sd*Draws!F511</f>
        <v>-18.3171208809676</v>
      </c>
      <c r="G532" s="18" t="n">
        <f aca="false">Persist_a*F532+Shock_sd*Draws!G511</f>
        <v>-72.6313427217099</v>
      </c>
      <c r="H532" s="18" t="n">
        <f aca="false">Persist_a*G532+Shock_sd*Draws!H511</f>
        <v>2.33740676605991</v>
      </c>
      <c r="I532" s="18" t="n">
        <f aca="false">Persist_a*H532+Shock_sd*Draws!I511</f>
        <v>29.4571430049097</v>
      </c>
      <c r="J532" s="18" t="n">
        <f aca="false">Persist_a*I532+Shock_sd*Draws!J511</f>
        <v>65.5608538675881</v>
      </c>
      <c r="K532" s="18" t="n">
        <f aca="false">Persist_a*J532+Shock_sd*Draws!K511</f>
        <v>-12.7370064927898</v>
      </c>
      <c r="L532" s="18" t="n">
        <f aca="false">Persist_a*K532+Shock_sd*Draws!L511</f>
        <v>-1.8865606277129</v>
      </c>
      <c r="M532" s="18" t="n">
        <f aca="false">Persist_a*L532+Shock_sd*Draws!M511</f>
        <v>48.8186349124873</v>
      </c>
      <c r="N532" s="18" t="n">
        <f aca="false">0-(Draws!N511+Draws!Z511)</f>
        <v>0</v>
      </c>
      <c r="O532" s="18" t="n">
        <f aca="false">N532-(Draws!O511+Draws!AA511)</f>
        <v>0</v>
      </c>
      <c r="P532" s="18" t="n">
        <f aca="false">O532-(Draws!P511+Draws!AB511)</f>
        <v>0</v>
      </c>
      <c r="Q532" s="18" t="n">
        <f aca="false">P532-(Draws!Q511+Draws!AC511)</f>
        <v>0</v>
      </c>
      <c r="R532" s="18" t="n">
        <f aca="false">Q532-(Draws!R511+Draws!AD511)</f>
        <v>0</v>
      </c>
      <c r="S532" s="18" t="n">
        <f aca="false">R532-(Draws!S511+Draws!AE511)</f>
        <v>0</v>
      </c>
      <c r="T532" s="18" t="n">
        <f aca="false">S532-(Draws!T511+Draws!AF511)</f>
        <v>0</v>
      </c>
      <c r="U532" s="18" t="n">
        <f aca="false">T532-(Draws!U511+Draws!AG511)</f>
        <v>-156.149563540989</v>
      </c>
      <c r="V532" s="18" t="n">
        <f aca="false">U532-(Draws!V511+Draws!AH511)</f>
        <v>-156.149563540989</v>
      </c>
      <c r="W532" s="18" t="n">
        <f aca="false">V532-(Draws!W511+Draws!AI511)</f>
        <v>-156.149563540989</v>
      </c>
      <c r="X532" s="18" t="n">
        <f aca="false">W532-(Draws!X511+Draws!AJ511)</f>
        <v>-156.149563540989</v>
      </c>
      <c r="Y532" s="18" t="n">
        <f aca="false">X532-(Draws!Y511+Draws!AK511)</f>
        <v>-156.149563540989</v>
      </c>
      <c r="Z532" s="18" t="n">
        <f aca="false">0-(MAX(Draws!N511-Line_cap,0)+MAX(Draws!Z511-Line_cap,0))</f>
        <v>0</v>
      </c>
      <c r="AA532" s="18" t="n">
        <f aca="false">Z532-(MAX(Draws!O511-Line_cap,0)+MAX(Draws!AA511-Line_cap,0))</f>
        <v>0</v>
      </c>
      <c r="AB532" s="18" t="n">
        <f aca="false">AA532-(MAX(Draws!P511-Line_cap,0)+MAX(Draws!AB511-Line_cap,0))</f>
        <v>0</v>
      </c>
      <c r="AC532" s="18" t="n">
        <f aca="false">AB532-(MAX(Draws!Q511-Line_cap,0)+MAX(Draws!AC511-Line_cap,0))</f>
        <v>0</v>
      </c>
      <c r="AD532" s="18" t="n">
        <f aca="false">AC532-(MAX(Draws!R511-Line_cap,0)+MAX(Draws!AD511-Line_cap,0))</f>
        <v>0</v>
      </c>
      <c r="AE532" s="18" t="n">
        <f aca="false">AD532-(MAX(Draws!S511-Line_cap,0)+MAX(Draws!AE511-Line_cap,0))</f>
        <v>0</v>
      </c>
      <c r="AF532" s="18" t="n">
        <f aca="false">AE532-(MAX(Draws!T511-Line_cap,0)+MAX(Draws!AF511-Line_cap,0))</f>
        <v>0</v>
      </c>
      <c r="AG532" s="18" t="n">
        <f aca="false">AF532-(MAX(Draws!U511-Line_cap,0)+MAX(Draws!AG511-Line_cap,0))</f>
        <v>-56.1495635409885</v>
      </c>
      <c r="AH532" s="18" t="n">
        <f aca="false">AG532-(MAX(Draws!V511-Line_cap,0)+MAX(Draws!AH511-Line_cap,0))</f>
        <v>-56.1495635409885</v>
      </c>
      <c r="AI532" s="18" t="n">
        <f aca="false">AH532-(MAX(Draws!W511-Line_cap,0)+MAX(Draws!AI511-Line_cap,0))</f>
        <v>-56.1495635409885</v>
      </c>
      <c r="AJ532" s="18" t="n">
        <f aca="false">AI532-(MAX(Draws!X511-Line_cap,0)+MAX(Draws!AJ511-Line_cap,0))</f>
        <v>-56.1495635409885</v>
      </c>
      <c r="AK532" s="18" t="n">
        <f aca="false">AJ532-(MAX(Draws!Y511-Line_cap,0)+MAX(Draws!AK511-Line_cap,0))</f>
        <v>-56.1495635409885</v>
      </c>
      <c r="AL532" s="18" t="n">
        <f aca="false">SUMPRODUCT(MIN($B$22:$M$22+B532:M532+N532:Y532))</f>
        <v>325.499125775646</v>
      </c>
      <c r="AM532" s="18" t="n">
        <f aca="false">SUMPRODUCT(MIN($B$22:$M$22+B532:M532))</f>
        <v>410.576828916655</v>
      </c>
      <c r="AN532" s="18" t="n">
        <f aca="false">SUMPRODUCT(MIN($B$22:$M$22+N532:Y532))</f>
        <v>327.704489856931</v>
      </c>
      <c r="AO532" s="18" t="n">
        <f aca="false">SUMPRODUCT(MIN($B$22:$M$22+B532:M532+Z532:AK532))</f>
        <v>410.576828916655</v>
      </c>
      <c r="AP532" s="18" t="n">
        <f aca="false">SUMPRODUCT(MIN($B$23:$M$23+B532:M532+N532:Y532))</f>
        <v>373.784774326073</v>
      </c>
      <c r="AQ532" s="18" t="n">
        <f aca="false">SUMPRODUCT(MIN($B$23:$M$23+B532:M532+Z532:AK532))</f>
        <v>458.342574417439</v>
      </c>
      <c r="AR532" s="13" t="n">
        <f aca="false">IF(Y532&lt;0,1,0)</f>
        <v>1</v>
      </c>
    </row>
    <row r="533" customFormat="false" ht="15" hidden="false" customHeight="false" outlineLevel="0" collapsed="false">
      <c r="A533" s="13" t="n">
        <v>508</v>
      </c>
      <c r="B533" s="18" t="n">
        <f aca="false">Shock_sd*Draws!B512</f>
        <v>49.3524851205687</v>
      </c>
      <c r="C533" s="18" t="n">
        <f aca="false">Persist_a*B533+Shock_sd*Draws!C512</f>
        <v>-29.0014303170847</v>
      </c>
      <c r="D533" s="18" t="n">
        <f aca="false">Persist_a*C533+Shock_sd*Draws!D512</f>
        <v>61.8331038516645</v>
      </c>
      <c r="E533" s="18" t="n">
        <f aca="false">Persist_a*D533+Shock_sd*Draws!E512</f>
        <v>49.2577721442443</v>
      </c>
      <c r="F533" s="18" t="n">
        <f aca="false">Persist_a*E533+Shock_sd*Draws!F512</f>
        <v>2.50238441170198</v>
      </c>
      <c r="G533" s="18" t="n">
        <f aca="false">Persist_a*F533+Shock_sd*Draws!G512</f>
        <v>-66.1050467210855</v>
      </c>
      <c r="H533" s="18" t="n">
        <f aca="false">Persist_a*G533+Shock_sd*Draws!H512</f>
        <v>-90.7432819056673</v>
      </c>
      <c r="I533" s="18" t="n">
        <f aca="false">Persist_a*H533+Shock_sd*Draws!I512</f>
        <v>-21.3771154378173</v>
      </c>
      <c r="J533" s="18" t="n">
        <f aca="false">Persist_a*I533+Shock_sd*Draws!J512</f>
        <v>31.2919445126123</v>
      </c>
      <c r="K533" s="18" t="n">
        <f aca="false">Persist_a*J533+Shock_sd*Draws!K512</f>
        <v>-18.7511212996036</v>
      </c>
      <c r="L533" s="18" t="n">
        <f aca="false">Persist_a*K533+Shock_sd*Draws!L512</f>
        <v>-9.28864441221612</v>
      </c>
      <c r="M533" s="18" t="n">
        <f aca="false">Persist_a*L533+Shock_sd*Draws!M512</f>
        <v>-65.4163617238264</v>
      </c>
      <c r="N533" s="18" t="n">
        <f aca="false">0-(Draws!N512+Draws!Z512)</f>
        <v>0</v>
      </c>
      <c r="O533" s="18" t="n">
        <f aca="false">N533-(Draws!O512+Draws!AA512)</f>
        <v>0</v>
      </c>
      <c r="P533" s="18" t="n">
        <f aca="false">O533-(Draws!P512+Draws!AB512)</f>
        <v>0</v>
      </c>
      <c r="Q533" s="18" t="n">
        <f aca="false">P533-(Draws!Q512+Draws!AC512)</f>
        <v>0</v>
      </c>
      <c r="R533" s="18" t="n">
        <f aca="false">Q533-(Draws!R512+Draws!AD512)</f>
        <v>0</v>
      </c>
      <c r="S533" s="18" t="n">
        <f aca="false">R533-(Draws!S512+Draws!AE512)</f>
        <v>0</v>
      </c>
      <c r="T533" s="18" t="n">
        <f aca="false">S533-(Draws!T512+Draws!AF512)</f>
        <v>0</v>
      </c>
      <c r="U533" s="18" t="n">
        <f aca="false">T533-(Draws!U512+Draws!AG512)</f>
        <v>0</v>
      </c>
      <c r="V533" s="18" t="n">
        <f aca="false">U533-(Draws!V512+Draws!AH512)</f>
        <v>0</v>
      </c>
      <c r="W533" s="18" t="n">
        <f aca="false">V533-(Draws!W512+Draws!AI512)</f>
        <v>0</v>
      </c>
      <c r="X533" s="18" t="n">
        <f aca="false">W533-(Draws!X512+Draws!AJ512)</f>
        <v>0</v>
      </c>
      <c r="Y533" s="18" t="n">
        <f aca="false">X533-(Draws!Y512+Draws!AK512)</f>
        <v>0</v>
      </c>
      <c r="Z533" s="18" t="n">
        <f aca="false">0-(MAX(Draws!N512-Line_cap,0)+MAX(Draws!Z512-Line_cap,0))</f>
        <v>0</v>
      </c>
      <c r="AA533" s="18" t="n">
        <f aca="false">Z533-(MAX(Draws!O512-Line_cap,0)+MAX(Draws!AA512-Line_cap,0))</f>
        <v>0</v>
      </c>
      <c r="AB533" s="18" t="n">
        <f aca="false">AA533-(MAX(Draws!P512-Line_cap,0)+MAX(Draws!AB512-Line_cap,0))</f>
        <v>0</v>
      </c>
      <c r="AC533" s="18" t="n">
        <f aca="false">AB533-(MAX(Draws!Q512-Line_cap,0)+MAX(Draws!AC512-Line_cap,0))</f>
        <v>0</v>
      </c>
      <c r="AD533" s="18" t="n">
        <f aca="false">AC533-(MAX(Draws!R512-Line_cap,0)+MAX(Draws!AD512-Line_cap,0))</f>
        <v>0</v>
      </c>
      <c r="AE533" s="18" t="n">
        <f aca="false">AD533-(MAX(Draws!S512-Line_cap,0)+MAX(Draws!AE512-Line_cap,0))</f>
        <v>0</v>
      </c>
      <c r="AF533" s="18" t="n">
        <f aca="false">AE533-(MAX(Draws!T512-Line_cap,0)+MAX(Draws!AF512-Line_cap,0))</f>
        <v>0</v>
      </c>
      <c r="AG533" s="18" t="n">
        <f aca="false">AF533-(MAX(Draws!U512-Line_cap,0)+MAX(Draws!AG512-Line_cap,0))</f>
        <v>0</v>
      </c>
      <c r="AH533" s="18" t="n">
        <f aca="false">AG533-(MAX(Draws!V512-Line_cap,0)+MAX(Draws!AH512-Line_cap,0))</f>
        <v>0</v>
      </c>
      <c r="AI533" s="18" t="n">
        <f aca="false">AH533-(MAX(Draws!W512-Line_cap,0)+MAX(Draws!AI512-Line_cap,0))</f>
        <v>0</v>
      </c>
      <c r="AJ533" s="18" t="n">
        <f aca="false">AI533-(MAX(Draws!X512-Line_cap,0)+MAX(Draws!AJ512-Line_cap,0))</f>
        <v>0</v>
      </c>
      <c r="AK533" s="18" t="n">
        <f aca="false">AJ533-(MAX(Draws!Y512-Line_cap,0)+MAX(Draws!AK512-Line_cap,0))</f>
        <v>0</v>
      </c>
      <c r="AL533" s="18" t="n">
        <f aca="false">SUMPRODUCT(MIN($B$22:$M$22+B533:M533+N533:Y533))</f>
        <v>391.207100452118</v>
      </c>
      <c r="AM533" s="18" t="n">
        <f aca="false">SUMPRODUCT(MIN($B$22:$M$22+B533:M533))</f>
        <v>391.207100452118</v>
      </c>
      <c r="AN533" s="18" t="n">
        <f aca="false">SUMPRODUCT(MIN($B$22:$M$22+N533:Y533))</f>
        <v>481.950382357786</v>
      </c>
      <c r="AO533" s="18" t="n">
        <f aca="false">SUMPRODUCT(MIN($B$22:$M$22+B533:M533+Z533:AK533))</f>
        <v>391.207100452118</v>
      </c>
      <c r="AP533" s="18" t="n">
        <f aca="false">SUMPRODUCT(MIN($B$23:$M$23+B533:M533+N533:Y533))</f>
        <v>440.385743315219</v>
      </c>
      <c r="AQ533" s="18" t="n">
        <f aca="false">SUMPRODUCT(MIN($B$23:$M$23+B533:M533+Z533:AK533))</f>
        <v>440.385743315219</v>
      </c>
      <c r="AR533" s="13" t="n">
        <f aca="false">IF(Y533&lt;0,1,0)</f>
        <v>0</v>
      </c>
    </row>
    <row r="534" customFormat="false" ht="15" hidden="false" customHeight="false" outlineLevel="0" collapsed="false">
      <c r="A534" s="13" t="n">
        <v>509</v>
      </c>
      <c r="B534" s="18" t="n">
        <f aca="false">Shock_sd*Draws!B513</f>
        <v>4.76386429883395</v>
      </c>
      <c r="C534" s="18" t="n">
        <f aca="false">Persist_a*B534+Shock_sd*Draws!C513</f>
        <v>29.2411042802859</v>
      </c>
      <c r="D534" s="18" t="n">
        <f aca="false">Persist_a*C534+Shock_sd*Draws!D513</f>
        <v>76.6841044664095</v>
      </c>
      <c r="E534" s="18" t="n">
        <f aca="false">Persist_a*D534+Shock_sd*Draws!E513</f>
        <v>39.4931676459121</v>
      </c>
      <c r="F534" s="18" t="n">
        <f aca="false">Persist_a*E534+Shock_sd*Draws!F513</f>
        <v>-15.5158698554861</v>
      </c>
      <c r="G534" s="18" t="n">
        <f aca="false">Persist_a*F534+Shock_sd*Draws!G513</f>
        <v>66.1284324513523</v>
      </c>
      <c r="H534" s="18" t="n">
        <f aca="false">Persist_a*G534+Shock_sd*Draws!H513</f>
        <v>9.75221135090695</v>
      </c>
      <c r="I534" s="18" t="n">
        <f aca="false">Persist_a*H534+Shock_sd*Draws!I513</f>
        <v>42.584355476103</v>
      </c>
      <c r="J534" s="18" t="n">
        <f aca="false">Persist_a*I534+Shock_sd*Draws!J513</f>
        <v>-21.7273609146909</v>
      </c>
      <c r="K534" s="18" t="n">
        <f aca="false">Persist_a*J534+Shock_sd*Draws!K513</f>
        <v>30.4966369784568</v>
      </c>
      <c r="L534" s="18" t="n">
        <f aca="false">Persist_a*K534+Shock_sd*Draws!L513</f>
        <v>3.09769850040779</v>
      </c>
      <c r="M534" s="18" t="n">
        <f aca="false">Persist_a*L534+Shock_sd*Draws!M513</f>
        <v>97.4731799877141</v>
      </c>
      <c r="N534" s="18" t="n">
        <f aca="false">0-(Draws!N513+Draws!Z513)</f>
        <v>0</v>
      </c>
      <c r="O534" s="18" t="n">
        <f aca="false">N534-(Draws!O513+Draws!AA513)</f>
        <v>0</v>
      </c>
      <c r="P534" s="18" t="n">
        <f aca="false">O534-(Draws!P513+Draws!AB513)</f>
        <v>0</v>
      </c>
      <c r="Q534" s="18" t="n">
        <f aca="false">P534-(Draws!Q513+Draws!AC513)</f>
        <v>0</v>
      </c>
      <c r="R534" s="18" t="n">
        <f aca="false">Q534-(Draws!R513+Draws!AD513)</f>
        <v>0</v>
      </c>
      <c r="S534" s="18" t="n">
        <f aca="false">R534-(Draws!S513+Draws!AE513)</f>
        <v>0</v>
      </c>
      <c r="T534" s="18" t="n">
        <f aca="false">S534-(Draws!T513+Draws!AF513)</f>
        <v>0</v>
      </c>
      <c r="U534" s="18" t="n">
        <f aca="false">T534-(Draws!U513+Draws!AG513)</f>
        <v>0</v>
      </c>
      <c r="V534" s="18" t="n">
        <f aca="false">U534-(Draws!V513+Draws!AH513)</f>
        <v>0</v>
      </c>
      <c r="W534" s="18" t="n">
        <f aca="false">V534-(Draws!W513+Draws!AI513)</f>
        <v>0</v>
      </c>
      <c r="X534" s="18" t="n">
        <f aca="false">W534-(Draws!X513+Draws!AJ513)</f>
        <v>0</v>
      </c>
      <c r="Y534" s="18" t="n">
        <f aca="false">X534-(Draws!Y513+Draws!AK513)</f>
        <v>0</v>
      </c>
      <c r="Z534" s="18" t="n">
        <f aca="false">0-(MAX(Draws!N513-Line_cap,0)+MAX(Draws!Z513-Line_cap,0))</f>
        <v>0</v>
      </c>
      <c r="AA534" s="18" t="n">
        <f aca="false">Z534-(MAX(Draws!O513-Line_cap,0)+MAX(Draws!AA513-Line_cap,0))</f>
        <v>0</v>
      </c>
      <c r="AB534" s="18" t="n">
        <f aca="false">AA534-(MAX(Draws!P513-Line_cap,0)+MAX(Draws!AB513-Line_cap,0))</f>
        <v>0</v>
      </c>
      <c r="AC534" s="18" t="n">
        <f aca="false">AB534-(MAX(Draws!Q513-Line_cap,0)+MAX(Draws!AC513-Line_cap,0))</f>
        <v>0</v>
      </c>
      <c r="AD534" s="18" t="n">
        <f aca="false">AC534-(MAX(Draws!R513-Line_cap,0)+MAX(Draws!AD513-Line_cap,0))</f>
        <v>0</v>
      </c>
      <c r="AE534" s="18" t="n">
        <f aca="false">AD534-(MAX(Draws!S513-Line_cap,0)+MAX(Draws!AE513-Line_cap,0))</f>
        <v>0</v>
      </c>
      <c r="AF534" s="18" t="n">
        <f aca="false">AE534-(MAX(Draws!T513-Line_cap,0)+MAX(Draws!AF513-Line_cap,0))</f>
        <v>0</v>
      </c>
      <c r="AG534" s="18" t="n">
        <f aca="false">AF534-(MAX(Draws!U513-Line_cap,0)+MAX(Draws!AG513-Line_cap,0))</f>
        <v>0</v>
      </c>
      <c r="AH534" s="18" t="n">
        <f aca="false">AG534-(MAX(Draws!V513-Line_cap,0)+MAX(Draws!AH513-Line_cap,0))</f>
        <v>0</v>
      </c>
      <c r="AI534" s="18" t="n">
        <f aca="false">AH534-(MAX(Draws!W513-Line_cap,0)+MAX(Draws!AI513-Line_cap,0))</f>
        <v>0</v>
      </c>
      <c r="AJ534" s="18" t="n">
        <f aca="false">AI534-(MAX(Draws!X513-Line_cap,0)+MAX(Draws!AJ513-Line_cap,0))</f>
        <v>0</v>
      </c>
      <c r="AK534" s="18" t="n">
        <f aca="false">AJ534-(MAX(Draws!Y513-Line_cap,0)+MAX(Draws!AK513-Line_cap,0))</f>
        <v>0</v>
      </c>
      <c r="AL534" s="18" t="n">
        <f aca="false">SUMPRODUCT(MIN($B$22:$M$22+B534:M534+N534:Y534))</f>
        <v>466.470420502706</v>
      </c>
      <c r="AM534" s="18" t="n">
        <f aca="false">SUMPRODUCT(MIN($B$22:$M$22+B534:M534))</f>
        <v>466.470420502706</v>
      </c>
      <c r="AN534" s="18" t="n">
        <f aca="false">SUMPRODUCT(MIN($B$22:$M$22+N534:Y534))</f>
        <v>481.950382357786</v>
      </c>
      <c r="AO534" s="18" t="n">
        <f aca="false">SUMPRODUCT(MIN($B$22:$M$22+B534:M534+Z534:AK534))</f>
        <v>466.470420502706</v>
      </c>
      <c r="AP534" s="18" t="n">
        <f aca="false">SUMPRODUCT(MIN($B$23:$M$23+B534:M534+N534:Y534))</f>
        <v>515.713747666926</v>
      </c>
      <c r="AQ534" s="18" t="n">
        <f aca="false">SUMPRODUCT(MIN($B$23:$M$23+B534:M534+Z534:AK534))</f>
        <v>515.713747666926</v>
      </c>
      <c r="AR534" s="13" t="n">
        <f aca="false">IF(Y534&lt;0,1,0)</f>
        <v>0</v>
      </c>
    </row>
    <row r="535" customFormat="false" ht="15" hidden="false" customHeight="false" outlineLevel="0" collapsed="false">
      <c r="A535" s="13" t="n">
        <v>510</v>
      </c>
      <c r="B535" s="18" t="n">
        <f aca="false">Shock_sd*Draws!B514</f>
        <v>-8.73366571693479</v>
      </c>
      <c r="C535" s="18" t="n">
        <f aca="false">Persist_a*B535+Shock_sd*Draws!C514</f>
        <v>40.9940422083418</v>
      </c>
      <c r="D535" s="18" t="n">
        <f aca="false">Persist_a*C535+Shock_sd*Draws!D514</f>
        <v>39.2821144215524</v>
      </c>
      <c r="E535" s="18" t="n">
        <f aca="false">Persist_a*D535+Shock_sd*Draws!E514</f>
        <v>-47.9744346486583</v>
      </c>
      <c r="F535" s="18" t="n">
        <f aca="false">Persist_a*E535+Shock_sd*Draws!F514</f>
        <v>32.99991654034</v>
      </c>
      <c r="G535" s="18" t="n">
        <f aca="false">Persist_a*F535+Shock_sd*Draws!G514</f>
        <v>54.9055206795761</v>
      </c>
      <c r="H535" s="18" t="n">
        <f aca="false">Persist_a*G535+Shock_sd*Draws!H514</f>
        <v>74.2971853904132</v>
      </c>
      <c r="I535" s="18" t="n">
        <f aca="false">Persist_a*H535+Shock_sd*Draws!I514</f>
        <v>71.5409331133674</v>
      </c>
      <c r="J535" s="18" t="n">
        <f aca="false">Persist_a*I535+Shock_sd*Draws!J514</f>
        <v>102.266367572339</v>
      </c>
      <c r="K535" s="18" t="n">
        <f aca="false">Persist_a*J535+Shock_sd*Draws!K514</f>
        <v>115.149644170022</v>
      </c>
      <c r="L535" s="18" t="n">
        <f aca="false">Persist_a*K535+Shock_sd*Draws!L514</f>
        <v>92.7523610742558</v>
      </c>
      <c r="M535" s="18" t="n">
        <f aca="false">Persist_a*L535+Shock_sd*Draws!M514</f>
        <v>45.1809897074155</v>
      </c>
      <c r="N535" s="18" t="n">
        <f aca="false">0-(Draws!N514+Draws!Z514)</f>
        <v>0</v>
      </c>
      <c r="O535" s="18" t="n">
        <f aca="false">N535-(Draws!O514+Draws!AA514)</f>
        <v>0</v>
      </c>
      <c r="P535" s="18" t="n">
        <f aca="false">O535-(Draws!P514+Draws!AB514)</f>
        <v>0</v>
      </c>
      <c r="Q535" s="18" t="n">
        <f aca="false">P535-(Draws!Q514+Draws!AC514)</f>
        <v>0</v>
      </c>
      <c r="R535" s="18" t="n">
        <f aca="false">Q535-(Draws!R514+Draws!AD514)</f>
        <v>0</v>
      </c>
      <c r="S535" s="18" t="n">
        <f aca="false">R535-(Draws!S514+Draws!AE514)</f>
        <v>0</v>
      </c>
      <c r="T535" s="18" t="n">
        <f aca="false">S535-(Draws!T514+Draws!AF514)</f>
        <v>0</v>
      </c>
      <c r="U535" s="18" t="n">
        <f aca="false">T535-(Draws!U514+Draws!AG514)</f>
        <v>0</v>
      </c>
      <c r="V535" s="18" t="n">
        <f aca="false">U535-(Draws!V514+Draws!AH514)</f>
        <v>0</v>
      </c>
      <c r="W535" s="18" t="n">
        <f aca="false">V535-(Draws!W514+Draws!AI514)</f>
        <v>0</v>
      </c>
      <c r="X535" s="18" t="n">
        <f aca="false">W535-(Draws!X514+Draws!AJ514)</f>
        <v>0</v>
      </c>
      <c r="Y535" s="18" t="n">
        <f aca="false">X535-(Draws!Y514+Draws!AK514)</f>
        <v>0</v>
      </c>
      <c r="Z535" s="18" t="n">
        <f aca="false">0-(MAX(Draws!N514-Line_cap,0)+MAX(Draws!Z514-Line_cap,0))</f>
        <v>0</v>
      </c>
      <c r="AA535" s="18" t="n">
        <f aca="false">Z535-(MAX(Draws!O514-Line_cap,0)+MAX(Draws!AA514-Line_cap,0))</f>
        <v>0</v>
      </c>
      <c r="AB535" s="18" t="n">
        <f aca="false">AA535-(MAX(Draws!P514-Line_cap,0)+MAX(Draws!AB514-Line_cap,0))</f>
        <v>0</v>
      </c>
      <c r="AC535" s="18" t="n">
        <f aca="false">AB535-(MAX(Draws!Q514-Line_cap,0)+MAX(Draws!AC514-Line_cap,0))</f>
        <v>0</v>
      </c>
      <c r="AD535" s="18" t="n">
        <f aca="false">AC535-(MAX(Draws!R514-Line_cap,0)+MAX(Draws!AD514-Line_cap,0))</f>
        <v>0</v>
      </c>
      <c r="AE535" s="18" t="n">
        <f aca="false">AD535-(MAX(Draws!S514-Line_cap,0)+MAX(Draws!AE514-Line_cap,0))</f>
        <v>0</v>
      </c>
      <c r="AF535" s="18" t="n">
        <f aca="false">AE535-(MAX(Draws!T514-Line_cap,0)+MAX(Draws!AF514-Line_cap,0))</f>
        <v>0</v>
      </c>
      <c r="AG535" s="18" t="n">
        <f aca="false">AF535-(MAX(Draws!U514-Line_cap,0)+MAX(Draws!AG514-Line_cap,0))</f>
        <v>0</v>
      </c>
      <c r="AH535" s="18" t="n">
        <f aca="false">AG535-(MAX(Draws!V514-Line_cap,0)+MAX(Draws!AH514-Line_cap,0))</f>
        <v>0</v>
      </c>
      <c r="AI535" s="18" t="n">
        <f aca="false">AH535-(MAX(Draws!W514-Line_cap,0)+MAX(Draws!AI514-Line_cap,0))</f>
        <v>0</v>
      </c>
      <c r="AJ535" s="18" t="n">
        <f aca="false">AI535-(MAX(Draws!X514-Line_cap,0)+MAX(Draws!AJ514-Line_cap,0))</f>
        <v>0</v>
      </c>
      <c r="AK535" s="18" t="n">
        <f aca="false">AJ535-(MAX(Draws!Y514-Line_cap,0)+MAX(Draws!AK514-Line_cap,0))</f>
        <v>0</v>
      </c>
      <c r="AL535" s="18" t="n">
        <f aca="false">SUMPRODUCT(MIN($B$22:$M$22+B535:M535+N535:Y535))</f>
        <v>450.887765179498</v>
      </c>
      <c r="AM535" s="18" t="n">
        <f aca="false">SUMPRODUCT(MIN($B$22:$M$22+B535:M535))</f>
        <v>450.887765179498</v>
      </c>
      <c r="AN535" s="18" t="n">
        <f aca="false">SUMPRODUCT(MIN($B$22:$M$22+N535:Y535))</f>
        <v>481.950382357786</v>
      </c>
      <c r="AO535" s="18" t="n">
        <f aca="false">SUMPRODUCT(MIN($B$22:$M$22+B535:M535+Z535:AK535))</f>
        <v>450.887765179498</v>
      </c>
      <c r="AP535" s="18" t="n">
        <f aca="false">SUMPRODUCT(MIN($B$23:$M$23+B535:M535+N535:Y535))</f>
        <v>491.776052692861</v>
      </c>
      <c r="AQ535" s="18" t="n">
        <f aca="false">SUMPRODUCT(MIN($B$23:$M$23+B535:M535+Z535:AK535))</f>
        <v>491.776052692861</v>
      </c>
      <c r="AR535" s="13" t="n">
        <f aca="false">IF(Y535&lt;0,1,0)</f>
        <v>0</v>
      </c>
    </row>
    <row r="536" customFormat="false" ht="15" hidden="false" customHeight="false" outlineLevel="0" collapsed="false">
      <c r="A536" s="13" t="n">
        <v>511</v>
      </c>
      <c r="B536" s="18" t="n">
        <f aca="false">Shock_sd*Draws!B515</f>
        <v>48.7382213572701</v>
      </c>
      <c r="C536" s="18" t="n">
        <f aca="false">Persist_a*B536+Shock_sd*Draws!C515</f>
        <v>38.2468717744846</v>
      </c>
      <c r="D536" s="18" t="n">
        <f aca="false">Persist_a*C536+Shock_sd*Draws!D515</f>
        <v>-45.4735241353212</v>
      </c>
      <c r="E536" s="18" t="n">
        <f aca="false">Persist_a*D536+Shock_sd*Draws!E515</f>
        <v>50.8097027575149</v>
      </c>
      <c r="F536" s="18" t="n">
        <f aca="false">Persist_a*E536+Shock_sd*Draws!F515</f>
        <v>12.3548080997929</v>
      </c>
      <c r="G536" s="18" t="n">
        <f aca="false">Persist_a*F536+Shock_sd*Draws!G515</f>
        <v>55.3579621050645</v>
      </c>
      <c r="H536" s="18" t="n">
        <f aca="false">Persist_a*G536+Shock_sd*Draws!H515</f>
        <v>-14.0274934984873</v>
      </c>
      <c r="I536" s="18" t="n">
        <f aca="false">Persist_a*H536+Shock_sd*Draws!I515</f>
        <v>-39.2779153508081</v>
      </c>
      <c r="J536" s="18" t="n">
        <f aca="false">Persist_a*I536+Shock_sd*Draws!J515</f>
        <v>-73.0678003315864</v>
      </c>
      <c r="K536" s="18" t="n">
        <f aca="false">Persist_a*J536+Shock_sd*Draws!K515</f>
        <v>-76.0824614113433</v>
      </c>
      <c r="L536" s="18" t="n">
        <f aca="false">Persist_a*K536+Shock_sd*Draws!L515</f>
        <v>102.308069903863</v>
      </c>
      <c r="M536" s="18" t="n">
        <f aca="false">Persist_a*L536+Shock_sd*Draws!M515</f>
        <v>92.5812079551068</v>
      </c>
      <c r="N536" s="18" t="n">
        <f aca="false">0-(Draws!N515+Draws!Z515)</f>
        <v>0</v>
      </c>
      <c r="O536" s="18" t="n">
        <f aca="false">N536-(Draws!O515+Draws!AA515)</f>
        <v>0</v>
      </c>
      <c r="P536" s="18" t="n">
        <f aca="false">O536-(Draws!P515+Draws!AB515)</f>
        <v>0</v>
      </c>
      <c r="Q536" s="18" t="n">
        <f aca="false">P536-(Draws!Q515+Draws!AC515)</f>
        <v>0</v>
      </c>
      <c r="R536" s="18" t="n">
        <f aca="false">Q536-(Draws!R515+Draws!AD515)</f>
        <v>0</v>
      </c>
      <c r="S536" s="18" t="n">
        <f aca="false">R536-(Draws!S515+Draws!AE515)</f>
        <v>0</v>
      </c>
      <c r="T536" s="18" t="n">
        <f aca="false">S536-(Draws!T515+Draws!AF515)</f>
        <v>0</v>
      </c>
      <c r="U536" s="18" t="n">
        <f aca="false">T536-(Draws!U515+Draws!AG515)</f>
        <v>0</v>
      </c>
      <c r="V536" s="18" t="n">
        <f aca="false">U536-(Draws!V515+Draws!AH515)</f>
        <v>0</v>
      </c>
      <c r="W536" s="18" t="n">
        <f aca="false">V536-(Draws!W515+Draws!AI515)</f>
        <v>0</v>
      </c>
      <c r="X536" s="18" t="n">
        <f aca="false">W536-(Draws!X515+Draws!AJ515)</f>
        <v>0</v>
      </c>
      <c r="Y536" s="18" t="n">
        <f aca="false">X536-(Draws!Y515+Draws!AK515)</f>
        <v>0</v>
      </c>
      <c r="Z536" s="18" t="n">
        <f aca="false">0-(MAX(Draws!N515-Line_cap,0)+MAX(Draws!Z515-Line_cap,0))</f>
        <v>0</v>
      </c>
      <c r="AA536" s="18" t="n">
        <f aca="false">Z536-(MAX(Draws!O515-Line_cap,0)+MAX(Draws!AA515-Line_cap,0))</f>
        <v>0</v>
      </c>
      <c r="AB536" s="18" t="n">
        <f aca="false">AA536-(MAX(Draws!P515-Line_cap,0)+MAX(Draws!AB515-Line_cap,0))</f>
        <v>0</v>
      </c>
      <c r="AC536" s="18" t="n">
        <f aca="false">AB536-(MAX(Draws!Q515-Line_cap,0)+MAX(Draws!AC515-Line_cap,0))</f>
        <v>0</v>
      </c>
      <c r="AD536" s="18" t="n">
        <f aca="false">AC536-(MAX(Draws!R515-Line_cap,0)+MAX(Draws!AD515-Line_cap,0))</f>
        <v>0</v>
      </c>
      <c r="AE536" s="18" t="n">
        <f aca="false">AD536-(MAX(Draws!S515-Line_cap,0)+MAX(Draws!AE515-Line_cap,0))</f>
        <v>0</v>
      </c>
      <c r="AF536" s="18" t="n">
        <f aca="false">AE536-(MAX(Draws!T515-Line_cap,0)+MAX(Draws!AF515-Line_cap,0))</f>
        <v>0</v>
      </c>
      <c r="AG536" s="18" t="n">
        <f aca="false">AF536-(MAX(Draws!U515-Line_cap,0)+MAX(Draws!AG515-Line_cap,0))</f>
        <v>0</v>
      </c>
      <c r="AH536" s="18" t="n">
        <f aca="false">AG536-(MAX(Draws!V515-Line_cap,0)+MAX(Draws!AH515-Line_cap,0))</f>
        <v>0</v>
      </c>
      <c r="AI536" s="18" t="n">
        <f aca="false">AH536-(MAX(Draws!W515-Line_cap,0)+MAX(Draws!AI515-Line_cap,0))</f>
        <v>0</v>
      </c>
      <c r="AJ536" s="18" t="n">
        <f aca="false">AI536-(MAX(Draws!X515-Line_cap,0)+MAX(Draws!AJ515-Line_cap,0))</f>
        <v>0</v>
      </c>
      <c r="AK536" s="18" t="n">
        <f aca="false">AJ536-(MAX(Draws!Y515-Line_cap,0)+MAX(Draws!AK515-Line_cap,0))</f>
        <v>0</v>
      </c>
      <c r="AL536" s="18" t="n">
        <f aca="false">SUMPRODUCT(MIN($B$22:$M$22+B536:M536+N536:Y536))</f>
        <v>415.12998108581</v>
      </c>
      <c r="AM536" s="18" t="n">
        <f aca="false">SUMPRODUCT(MIN($B$22:$M$22+B536:M536))</f>
        <v>415.12998108581</v>
      </c>
      <c r="AN536" s="18" t="n">
        <f aca="false">SUMPRODUCT(MIN($B$22:$M$22+N536:Y536))</f>
        <v>481.950382357786</v>
      </c>
      <c r="AO536" s="18" t="n">
        <f aca="false">SUMPRODUCT(MIN($B$22:$M$22+B536:M536+Z536:AK536))</f>
        <v>415.12998108581</v>
      </c>
      <c r="AP536" s="18" t="n">
        <f aca="false">SUMPRODUCT(MIN($B$23:$M$23+B536:M536+N536:Y536))</f>
        <v>464.37330825003</v>
      </c>
      <c r="AQ536" s="18" t="n">
        <f aca="false">SUMPRODUCT(MIN($B$23:$M$23+B536:M536+Z536:AK536))</f>
        <v>464.37330825003</v>
      </c>
      <c r="AR536" s="13" t="n">
        <f aca="false">IF(Y536&lt;0,1,0)</f>
        <v>0</v>
      </c>
    </row>
    <row r="537" customFormat="false" ht="15" hidden="false" customHeight="false" outlineLevel="0" collapsed="false">
      <c r="A537" s="13" t="n">
        <v>512</v>
      </c>
      <c r="B537" s="18" t="n">
        <f aca="false">Shock_sd*Draws!B516</f>
        <v>-32.0168662410954</v>
      </c>
      <c r="C537" s="18" t="n">
        <f aca="false">Persist_a*B537+Shock_sd*Draws!C516</f>
        <v>-74.3178015032657</v>
      </c>
      <c r="D537" s="18" t="n">
        <f aca="false">Persist_a*C537+Shock_sd*Draws!D516</f>
        <v>3.35170480224427</v>
      </c>
      <c r="E537" s="18" t="n">
        <f aca="false">Persist_a*D537+Shock_sd*Draws!E516</f>
        <v>-48.6409467176236</v>
      </c>
      <c r="F537" s="18" t="n">
        <f aca="false">Persist_a*E537+Shock_sd*Draws!F516</f>
        <v>-64.1517520187904</v>
      </c>
      <c r="G537" s="18" t="n">
        <f aca="false">Persist_a*F537+Shock_sd*Draws!G516</f>
        <v>-20.041999333357</v>
      </c>
      <c r="H537" s="18" t="n">
        <f aca="false">Persist_a*G537+Shock_sd*Draws!H516</f>
        <v>-82.528247043505</v>
      </c>
      <c r="I537" s="18" t="n">
        <f aca="false">Persist_a*H537+Shock_sd*Draws!I516</f>
        <v>-74.9270765333794</v>
      </c>
      <c r="J537" s="18" t="n">
        <f aca="false">Persist_a*I537+Shock_sd*Draws!J516</f>
        <v>-3.81108035844765</v>
      </c>
      <c r="K537" s="18" t="n">
        <f aca="false">Persist_a*J537+Shock_sd*Draws!K516</f>
        <v>34.3081999854736</v>
      </c>
      <c r="L537" s="18" t="n">
        <f aca="false">Persist_a*K537+Shock_sd*Draws!L516</f>
        <v>50.5691503127416</v>
      </c>
      <c r="M537" s="18" t="n">
        <f aca="false">Persist_a*L537+Shock_sd*Draws!M516</f>
        <v>50.7844406949138</v>
      </c>
      <c r="N537" s="18" t="n">
        <f aca="false">0-(Draws!N516+Draws!Z516)</f>
        <v>0</v>
      </c>
      <c r="O537" s="18" t="n">
        <f aca="false">N537-(Draws!O516+Draws!AA516)</f>
        <v>0</v>
      </c>
      <c r="P537" s="18" t="n">
        <f aca="false">O537-(Draws!P516+Draws!AB516)</f>
        <v>0</v>
      </c>
      <c r="Q537" s="18" t="n">
        <f aca="false">P537-(Draws!Q516+Draws!AC516)</f>
        <v>0</v>
      </c>
      <c r="R537" s="18" t="n">
        <f aca="false">Q537-(Draws!R516+Draws!AD516)</f>
        <v>0</v>
      </c>
      <c r="S537" s="18" t="n">
        <f aca="false">R537-(Draws!S516+Draws!AE516)</f>
        <v>0</v>
      </c>
      <c r="T537" s="18" t="n">
        <f aca="false">S537-(Draws!T516+Draws!AF516)</f>
        <v>0</v>
      </c>
      <c r="U537" s="18" t="n">
        <f aca="false">T537-(Draws!U516+Draws!AG516)</f>
        <v>0</v>
      </c>
      <c r="V537" s="18" t="n">
        <f aca="false">U537-(Draws!V516+Draws!AH516)</f>
        <v>0</v>
      </c>
      <c r="W537" s="18" t="n">
        <f aca="false">V537-(Draws!W516+Draws!AI516)</f>
        <v>0</v>
      </c>
      <c r="X537" s="18" t="n">
        <f aca="false">W537-(Draws!X516+Draws!AJ516)</f>
        <v>0</v>
      </c>
      <c r="Y537" s="18" t="n">
        <f aca="false">X537-(Draws!Y516+Draws!AK516)</f>
        <v>0</v>
      </c>
      <c r="Z537" s="18" t="n">
        <f aca="false">0-(MAX(Draws!N516-Line_cap,0)+MAX(Draws!Z516-Line_cap,0))</f>
        <v>0</v>
      </c>
      <c r="AA537" s="18" t="n">
        <f aca="false">Z537-(MAX(Draws!O516-Line_cap,0)+MAX(Draws!AA516-Line_cap,0))</f>
        <v>0</v>
      </c>
      <c r="AB537" s="18" t="n">
        <f aca="false">AA537-(MAX(Draws!P516-Line_cap,0)+MAX(Draws!AB516-Line_cap,0))</f>
        <v>0</v>
      </c>
      <c r="AC537" s="18" t="n">
        <f aca="false">AB537-(MAX(Draws!Q516-Line_cap,0)+MAX(Draws!AC516-Line_cap,0))</f>
        <v>0</v>
      </c>
      <c r="AD537" s="18" t="n">
        <f aca="false">AC537-(MAX(Draws!R516-Line_cap,0)+MAX(Draws!AD516-Line_cap,0))</f>
        <v>0</v>
      </c>
      <c r="AE537" s="18" t="n">
        <f aca="false">AD537-(MAX(Draws!S516-Line_cap,0)+MAX(Draws!AE516-Line_cap,0))</f>
        <v>0</v>
      </c>
      <c r="AF537" s="18" t="n">
        <f aca="false">AE537-(MAX(Draws!T516-Line_cap,0)+MAX(Draws!AF516-Line_cap,0))</f>
        <v>0</v>
      </c>
      <c r="AG537" s="18" t="n">
        <f aca="false">AF537-(MAX(Draws!U516-Line_cap,0)+MAX(Draws!AG516-Line_cap,0))</f>
        <v>0</v>
      </c>
      <c r="AH537" s="18" t="n">
        <f aca="false">AG537-(MAX(Draws!V516-Line_cap,0)+MAX(Draws!AH516-Line_cap,0))</f>
        <v>0</v>
      </c>
      <c r="AI537" s="18" t="n">
        <f aca="false">AH537-(MAX(Draws!W516-Line_cap,0)+MAX(Draws!AI516-Line_cap,0))</f>
        <v>0</v>
      </c>
      <c r="AJ537" s="18" t="n">
        <f aca="false">AI537-(MAX(Draws!X516-Line_cap,0)+MAX(Draws!AJ516-Line_cap,0))</f>
        <v>0</v>
      </c>
      <c r="AK537" s="18" t="n">
        <f aca="false">AJ537-(MAX(Draws!Y516-Line_cap,0)+MAX(Draws!AK516-Line_cap,0))</f>
        <v>0</v>
      </c>
      <c r="AL537" s="18" t="n">
        <f aca="false">SUMPRODUCT(MIN($B$22:$M$22+B537:M537+N537:Y537))</f>
        <v>399.422135314281</v>
      </c>
      <c r="AM537" s="18" t="n">
        <f aca="false">SUMPRODUCT(MIN($B$22:$M$22+B537:M537))</f>
        <v>399.422135314281</v>
      </c>
      <c r="AN537" s="18" t="n">
        <f aca="false">SUMPRODUCT(MIN($B$22:$M$22+N537:Y537))</f>
        <v>481.950382357786</v>
      </c>
      <c r="AO537" s="18" t="n">
        <f aca="false">SUMPRODUCT(MIN($B$22:$M$22+B537:M537+Z537:AK537))</f>
        <v>399.422135314281</v>
      </c>
      <c r="AP537" s="18" t="n">
        <f aca="false">SUMPRODUCT(MIN($B$23:$M$23+B537:M537+N537:Y537))</f>
        <v>448.600778177381</v>
      </c>
      <c r="AQ537" s="18" t="n">
        <f aca="false">SUMPRODUCT(MIN($B$23:$M$23+B537:M537+Z537:AK537))</f>
        <v>448.600778177381</v>
      </c>
      <c r="AR537" s="13" t="n">
        <f aca="false">IF(Y537&lt;0,1,0)</f>
        <v>0</v>
      </c>
    </row>
    <row r="538" customFormat="false" ht="15" hidden="false" customHeight="false" outlineLevel="0" collapsed="false">
      <c r="A538" s="13" t="n">
        <v>513</v>
      </c>
      <c r="B538" s="18" t="n">
        <f aca="false">Shock_sd*Draws!B517</f>
        <v>42.0544042321374</v>
      </c>
      <c r="C538" s="18" t="n">
        <f aca="false">Persist_a*B538+Shock_sd*Draws!C517</f>
        <v>-6.42511075670412</v>
      </c>
      <c r="D538" s="18" t="n">
        <f aca="false">Persist_a*C538+Shock_sd*Draws!D517</f>
        <v>-26.2800069893132</v>
      </c>
      <c r="E538" s="18" t="n">
        <f aca="false">Persist_a*D538+Shock_sd*Draws!E517</f>
        <v>-6.15756306215042</v>
      </c>
      <c r="F538" s="18" t="n">
        <f aca="false">Persist_a*E538+Shock_sd*Draws!F517</f>
        <v>2.08658975313568</v>
      </c>
      <c r="G538" s="18" t="n">
        <f aca="false">Persist_a*F538+Shock_sd*Draws!G517</f>
        <v>-8.3712798699641</v>
      </c>
      <c r="H538" s="18" t="n">
        <f aca="false">Persist_a*G538+Shock_sd*Draws!H517</f>
        <v>81.6239095331466</v>
      </c>
      <c r="I538" s="18" t="n">
        <f aca="false">Persist_a*H538+Shock_sd*Draws!I517</f>
        <v>-4.19951575175595</v>
      </c>
      <c r="J538" s="18" t="n">
        <f aca="false">Persist_a*I538+Shock_sd*Draws!J517</f>
        <v>38.0727435399995</v>
      </c>
      <c r="K538" s="18" t="n">
        <f aca="false">Persist_a*J538+Shock_sd*Draws!K517</f>
        <v>10.5864868831271</v>
      </c>
      <c r="L538" s="18" t="n">
        <f aca="false">Persist_a*K538+Shock_sd*Draws!L517</f>
        <v>33.1926917873994</v>
      </c>
      <c r="M538" s="18" t="n">
        <f aca="false">Persist_a*L538+Shock_sd*Draws!M517</f>
        <v>-40.2978821156985</v>
      </c>
      <c r="N538" s="18" t="n">
        <f aca="false">0-(Draws!N517+Draws!Z517)</f>
        <v>0</v>
      </c>
      <c r="O538" s="18" t="n">
        <f aca="false">N538-(Draws!O517+Draws!AA517)</f>
        <v>0</v>
      </c>
      <c r="P538" s="18" t="n">
        <f aca="false">O538-(Draws!P517+Draws!AB517)</f>
        <v>0</v>
      </c>
      <c r="Q538" s="18" t="n">
        <f aca="false">P538-(Draws!Q517+Draws!AC517)</f>
        <v>0</v>
      </c>
      <c r="R538" s="18" t="n">
        <f aca="false">Q538-(Draws!R517+Draws!AD517)</f>
        <v>0</v>
      </c>
      <c r="S538" s="18" t="n">
        <f aca="false">R538-(Draws!S517+Draws!AE517)</f>
        <v>0</v>
      </c>
      <c r="T538" s="18" t="n">
        <f aca="false">S538-(Draws!T517+Draws!AF517)</f>
        <v>0</v>
      </c>
      <c r="U538" s="18" t="n">
        <f aca="false">T538-(Draws!U517+Draws!AG517)</f>
        <v>0</v>
      </c>
      <c r="V538" s="18" t="n">
        <f aca="false">U538-(Draws!V517+Draws!AH517)</f>
        <v>0</v>
      </c>
      <c r="W538" s="18" t="n">
        <f aca="false">V538-(Draws!W517+Draws!AI517)</f>
        <v>0</v>
      </c>
      <c r="X538" s="18" t="n">
        <f aca="false">W538-(Draws!X517+Draws!AJ517)</f>
        <v>0</v>
      </c>
      <c r="Y538" s="18" t="n">
        <f aca="false">X538-(Draws!Y517+Draws!AK517)</f>
        <v>0</v>
      </c>
      <c r="Z538" s="18" t="n">
        <f aca="false">0-(MAX(Draws!N517-Line_cap,0)+MAX(Draws!Z517-Line_cap,0))</f>
        <v>0</v>
      </c>
      <c r="AA538" s="18" t="n">
        <f aca="false">Z538-(MAX(Draws!O517-Line_cap,0)+MAX(Draws!AA517-Line_cap,0))</f>
        <v>0</v>
      </c>
      <c r="AB538" s="18" t="n">
        <f aca="false">AA538-(MAX(Draws!P517-Line_cap,0)+MAX(Draws!AB517-Line_cap,0))</f>
        <v>0</v>
      </c>
      <c r="AC538" s="18" t="n">
        <f aca="false">AB538-(MAX(Draws!Q517-Line_cap,0)+MAX(Draws!AC517-Line_cap,0))</f>
        <v>0</v>
      </c>
      <c r="AD538" s="18" t="n">
        <f aca="false">AC538-(MAX(Draws!R517-Line_cap,0)+MAX(Draws!AD517-Line_cap,0))</f>
        <v>0</v>
      </c>
      <c r="AE538" s="18" t="n">
        <f aca="false">AD538-(MAX(Draws!S517-Line_cap,0)+MAX(Draws!AE517-Line_cap,0))</f>
        <v>0</v>
      </c>
      <c r="AF538" s="18" t="n">
        <f aca="false">AE538-(MAX(Draws!T517-Line_cap,0)+MAX(Draws!AF517-Line_cap,0))</f>
        <v>0</v>
      </c>
      <c r="AG538" s="18" t="n">
        <f aca="false">AF538-(MAX(Draws!U517-Line_cap,0)+MAX(Draws!AG517-Line_cap,0))</f>
        <v>0</v>
      </c>
      <c r="AH538" s="18" t="n">
        <f aca="false">AG538-(MAX(Draws!V517-Line_cap,0)+MAX(Draws!AH517-Line_cap,0))</f>
        <v>0</v>
      </c>
      <c r="AI538" s="18" t="n">
        <f aca="false">AH538-(MAX(Draws!W517-Line_cap,0)+MAX(Draws!AI517-Line_cap,0))</f>
        <v>0</v>
      </c>
      <c r="AJ538" s="18" t="n">
        <f aca="false">AI538-(MAX(Draws!X517-Line_cap,0)+MAX(Draws!AJ517-Line_cap,0))</f>
        <v>0</v>
      </c>
      <c r="AK538" s="18" t="n">
        <f aca="false">AJ538-(MAX(Draws!Y517-Line_cap,0)+MAX(Draws!AK517-Line_cap,0))</f>
        <v>0</v>
      </c>
      <c r="AL538" s="18" t="n">
        <f aca="false">SUMPRODUCT(MIN($B$22:$M$22+B538:M538+N538:Y538))</f>
        <v>470.126165561262</v>
      </c>
      <c r="AM538" s="18" t="n">
        <f aca="false">SUMPRODUCT(MIN($B$22:$M$22+B538:M538))</f>
        <v>470.126165561262</v>
      </c>
      <c r="AN538" s="18" t="n">
        <f aca="false">SUMPRODUCT(MIN($B$22:$M$22+N538:Y538))</f>
        <v>481.950382357786</v>
      </c>
      <c r="AO538" s="18" t="n">
        <f aca="false">SUMPRODUCT(MIN($B$22:$M$22+B538:M538+Z538:AK538))</f>
        <v>470.126165561262</v>
      </c>
      <c r="AP538" s="18" t="n">
        <f aca="false">SUMPRODUCT(MIN($B$23:$M$23+B538:M538+N538:Y538))</f>
        <v>515.252046643882</v>
      </c>
      <c r="AQ538" s="18" t="n">
        <f aca="false">SUMPRODUCT(MIN($B$23:$M$23+B538:M538+Z538:AK538))</f>
        <v>515.252046643882</v>
      </c>
      <c r="AR538" s="13" t="n">
        <f aca="false">IF(Y538&lt;0,1,0)</f>
        <v>0</v>
      </c>
    </row>
    <row r="539" customFormat="false" ht="15" hidden="false" customHeight="false" outlineLevel="0" collapsed="false">
      <c r="A539" s="13" t="n">
        <v>514</v>
      </c>
      <c r="B539" s="18" t="n">
        <f aca="false">Shock_sd*Draws!B518</f>
        <v>21.4716134649405</v>
      </c>
      <c r="C539" s="18" t="n">
        <f aca="false">Persist_a*B539+Shock_sd*Draws!C518</f>
        <v>69.0550642627876</v>
      </c>
      <c r="D539" s="18" t="n">
        <f aca="false">Persist_a*C539+Shock_sd*Draws!D518</f>
        <v>57.7953364905264</v>
      </c>
      <c r="E539" s="18" t="n">
        <f aca="false">Persist_a*D539+Shock_sd*Draws!E518</f>
        <v>38.0654042100225</v>
      </c>
      <c r="F539" s="18" t="n">
        <f aca="false">Persist_a*E539+Shock_sd*Draws!F518</f>
        <v>45.0937635426959</v>
      </c>
      <c r="G539" s="18" t="n">
        <f aca="false">Persist_a*F539+Shock_sd*Draws!G518</f>
        <v>37.5560394272711</v>
      </c>
      <c r="H539" s="18" t="n">
        <f aca="false">Persist_a*G539+Shock_sd*Draws!H518</f>
        <v>48.7844051027349</v>
      </c>
      <c r="I539" s="18" t="n">
        <f aca="false">Persist_a*H539+Shock_sd*Draws!I518</f>
        <v>63.2681535617251</v>
      </c>
      <c r="J539" s="18" t="n">
        <f aca="false">Persist_a*I539+Shock_sd*Draws!J518</f>
        <v>93.9274398091473</v>
      </c>
      <c r="K539" s="18" t="n">
        <f aca="false">Persist_a*J539+Shock_sd*Draws!K518</f>
        <v>91.8041545904913</v>
      </c>
      <c r="L539" s="18" t="n">
        <f aca="false">Persist_a*K539+Shock_sd*Draws!L518</f>
        <v>76.1388540166881</v>
      </c>
      <c r="M539" s="18" t="n">
        <f aca="false">Persist_a*L539+Shock_sd*Draws!M518</f>
        <v>60.9914375177913</v>
      </c>
      <c r="N539" s="18" t="n">
        <f aca="false">0-(Draws!N518+Draws!Z518)</f>
        <v>0</v>
      </c>
      <c r="O539" s="18" t="n">
        <f aca="false">N539-(Draws!O518+Draws!AA518)</f>
        <v>0</v>
      </c>
      <c r="P539" s="18" t="n">
        <f aca="false">O539-(Draws!P518+Draws!AB518)</f>
        <v>0</v>
      </c>
      <c r="Q539" s="18" t="n">
        <f aca="false">P539-(Draws!Q518+Draws!AC518)</f>
        <v>0</v>
      </c>
      <c r="R539" s="18" t="n">
        <f aca="false">Q539-(Draws!R518+Draws!AD518)</f>
        <v>0</v>
      </c>
      <c r="S539" s="18" t="n">
        <f aca="false">R539-(Draws!S518+Draws!AE518)</f>
        <v>0</v>
      </c>
      <c r="T539" s="18" t="n">
        <f aca="false">S539-(Draws!T518+Draws!AF518)</f>
        <v>0</v>
      </c>
      <c r="U539" s="18" t="n">
        <f aca="false">T539-(Draws!U518+Draws!AG518)</f>
        <v>0</v>
      </c>
      <c r="V539" s="18" t="n">
        <f aca="false">U539-(Draws!V518+Draws!AH518)</f>
        <v>0</v>
      </c>
      <c r="W539" s="18" t="n">
        <f aca="false">V539-(Draws!W518+Draws!AI518)</f>
        <v>0</v>
      </c>
      <c r="X539" s="18" t="n">
        <f aca="false">W539-(Draws!X518+Draws!AJ518)</f>
        <v>0</v>
      </c>
      <c r="Y539" s="18" t="n">
        <f aca="false">X539-(Draws!Y518+Draws!AK518)</f>
        <v>0</v>
      </c>
      <c r="Z539" s="18" t="n">
        <f aca="false">0-(MAX(Draws!N518-Line_cap,0)+MAX(Draws!Z518-Line_cap,0))</f>
        <v>0</v>
      </c>
      <c r="AA539" s="18" t="n">
        <f aca="false">Z539-(MAX(Draws!O518-Line_cap,0)+MAX(Draws!AA518-Line_cap,0))</f>
        <v>0</v>
      </c>
      <c r="AB539" s="18" t="n">
        <f aca="false">AA539-(MAX(Draws!P518-Line_cap,0)+MAX(Draws!AB518-Line_cap,0))</f>
        <v>0</v>
      </c>
      <c r="AC539" s="18" t="n">
        <f aca="false">AB539-(MAX(Draws!Q518-Line_cap,0)+MAX(Draws!AC518-Line_cap,0))</f>
        <v>0</v>
      </c>
      <c r="AD539" s="18" t="n">
        <f aca="false">AC539-(MAX(Draws!R518-Line_cap,0)+MAX(Draws!AD518-Line_cap,0))</f>
        <v>0</v>
      </c>
      <c r="AE539" s="18" t="n">
        <f aca="false">AD539-(MAX(Draws!S518-Line_cap,0)+MAX(Draws!AE518-Line_cap,0))</f>
        <v>0</v>
      </c>
      <c r="AF539" s="18" t="n">
        <f aca="false">AE539-(MAX(Draws!T518-Line_cap,0)+MAX(Draws!AF518-Line_cap,0))</f>
        <v>0</v>
      </c>
      <c r="AG539" s="18" t="n">
        <f aca="false">AF539-(MAX(Draws!U518-Line_cap,0)+MAX(Draws!AG518-Line_cap,0))</f>
        <v>0</v>
      </c>
      <c r="AH539" s="18" t="n">
        <f aca="false">AG539-(MAX(Draws!V518-Line_cap,0)+MAX(Draws!AH518-Line_cap,0))</f>
        <v>0</v>
      </c>
      <c r="AI539" s="18" t="n">
        <f aca="false">AH539-(MAX(Draws!W518-Line_cap,0)+MAX(Draws!AI518-Line_cap,0))</f>
        <v>0</v>
      </c>
      <c r="AJ539" s="18" t="n">
        <f aca="false">AI539-(MAX(Draws!X518-Line_cap,0)+MAX(Draws!AJ518-Line_cap,0))</f>
        <v>0</v>
      </c>
      <c r="AK539" s="18" t="n">
        <f aca="false">AJ539-(MAX(Draws!Y518-Line_cap,0)+MAX(Draws!AK518-Line_cap,0))</f>
        <v>0</v>
      </c>
      <c r="AL539" s="18" t="n">
        <f aca="false">SUMPRODUCT(MIN($B$22:$M$22+B539:M539+N539:Y539))</f>
        <v>520.764211065636</v>
      </c>
      <c r="AM539" s="18" t="n">
        <f aca="false">SUMPRODUCT(MIN($B$22:$M$22+B539:M539))</f>
        <v>520.764211065636</v>
      </c>
      <c r="AN539" s="18" t="n">
        <f aca="false">SUMPRODUCT(MIN($B$22:$M$22+N539:Y539))</f>
        <v>481.950382357786</v>
      </c>
      <c r="AO539" s="18" t="n">
        <f aca="false">SUMPRODUCT(MIN($B$22:$M$22+B539:M539+Z539:AK539))</f>
        <v>520.764211065636</v>
      </c>
      <c r="AP539" s="18" t="n">
        <f aca="false">SUMPRODUCT(MIN($B$23:$M$23+B539:M539+N539:Y539))</f>
        <v>568.52995656642</v>
      </c>
      <c r="AQ539" s="18" t="n">
        <f aca="false">SUMPRODUCT(MIN($B$23:$M$23+B539:M539+Z539:AK539))</f>
        <v>568.52995656642</v>
      </c>
      <c r="AR539" s="13" t="n">
        <f aca="false">IF(Y539&lt;0,1,0)</f>
        <v>0</v>
      </c>
    </row>
    <row r="540" customFormat="false" ht="15" hidden="false" customHeight="false" outlineLevel="0" collapsed="false">
      <c r="A540" s="13" t="n">
        <v>515</v>
      </c>
      <c r="B540" s="18" t="n">
        <f aca="false">Shock_sd*Draws!B519</f>
        <v>-45.5436144570208</v>
      </c>
      <c r="C540" s="18" t="n">
        <f aca="false">Persist_a*B540+Shock_sd*Draws!C519</f>
        <v>-69.2291984429624</v>
      </c>
      <c r="D540" s="18" t="n">
        <f aca="false">Persist_a*C540+Shock_sd*Draws!D519</f>
        <v>-58.0027231961241</v>
      </c>
      <c r="E540" s="18" t="n">
        <f aca="false">Persist_a*D540+Shock_sd*Draws!E519</f>
        <v>-47.9504919649337</v>
      </c>
      <c r="F540" s="18" t="n">
        <f aca="false">Persist_a*E540+Shock_sd*Draws!F519</f>
        <v>-112.711791803774</v>
      </c>
      <c r="G540" s="18" t="n">
        <f aca="false">Persist_a*F540+Shock_sd*Draws!G519</f>
        <v>-56.0062499637835</v>
      </c>
      <c r="H540" s="18" t="n">
        <f aca="false">Persist_a*G540+Shock_sd*Draws!H519</f>
        <v>-79.3819248675248</v>
      </c>
      <c r="I540" s="18" t="n">
        <f aca="false">Persist_a*H540+Shock_sd*Draws!I519</f>
        <v>3.00220731057316</v>
      </c>
      <c r="J540" s="18" t="n">
        <f aca="false">Persist_a*I540+Shock_sd*Draws!J519</f>
        <v>95.5160383148639</v>
      </c>
      <c r="K540" s="18" t="n">
        <f aca="false">Persist_a*J540+Shock_sd*Draws!K519</f>
        <v>-9.86590780607422</v>
      </c>
      <c r="L540" s="18" t="n">
        <f aca="false">Persist_a*K540+Shock_sd*Draws!L519</f>
        <v>-76.2794956380192</v>
      </c>
      <c r="M540" s="18" t="n">
        <f aca="false">Persist_a*L540+Shock_sd*Draws!M519</f>
        <v>-57.2147585345468</v>
      </c>
      <c r="N540" s="18" t="n">
        <f aca="false">0-(Draws!N519+Draws!Z519)</f>
        <v>0</v>
      </c>
      <c r="O540" s="18" t="n">
        <f aca="false">N540-(Draws!O519+Draws!AA519)</f>
        <v>0</v>
      </c>
      <c r="P540" s="18" t="n">
        <f aca="false">O540-(Draws!P519+Draws!AB519)</f>
        <v>0</v>
      </c>
      <c r="Q540" s="18" t="n">
        <f aca="false">P540-(Draws!Q519+Draws!AC519)</f>
        <v>0</v>
      </c>
      <c r="R540" s="18" t="n">
        <f aca="false">Q540-(Draws!R519+Draws!AD519)</f>
        <v>0</v>
      </c>
      <c r="S540" s="18" t="n">
        <f aca="false">R540-(Draws!S519+Draws!AE519)</f>
        <v>0</v>
      </c>
      <c r="T540" s="18" t="n">
        <f aca="false">S540-(Draws!T519+Draws!AF519)</f>
        <v>0</v>
      </c>
      <c r="U540" s="18" t="n">
        <f aca="false">T540-(Draws!U519+Draws!AG519)</f>
        <v>0</v>
      </c>
      <c r="V540" s="18" t="n">
        <f aca="false">U540-(Draws!V519+Draws!AH519)</f>
        <v>0</v>
      </c>
      <c r="W540" s="18" t="n">
        <f aca="false">V540-(Draws!W519+Draws!AI519)</f>
        <v>0</v>
      </c>
      <c r="X540" s="18" t="n">
        <f aca="false">W540-(Draws!X519+Draws!AJ519)</f>
        <v>0</v>
      </c>
      <c r="Y540" s="18" t="n">
        <f aca="false">X540-(Draws!Y519+Draws!AK519)</f>
        <v>0</v>
      </c>
      <c r="Z540" s="18" t="n">
        <f aca="false">0-(MAX(Draws!N519-Line_cap,0)+MAX(Draws!Z519-Line_cap,0))</f>
        <v>0</v>
      </c>
      <c r="AA540" s="18" t="n">
        <f aca="false">Z540-(MAX(Draws!O519-Line_cap,0)+MAX(Draws!AA519-Line_cap,0))</f>
        <v>0</v>
      </c>
      <c r="AB540" s="18" t="n">
        <f aca="false">AA540-(MAX(Draws!P519-Line_cap,0)+MAX(Draws!AB519-Line_cap,0))</f>
        <v>0</v>
      </c>
      <c r="AC540" s="18" t="n">
        <f aca="false">AB540-(MAX(Draws!Q519-Line_cap,0)+MAX(Draws!AC519-Line_cap,0))</f>
        <v>0</v>
      </c>
      <c r="AD540" s="18" t="n">
        <f aca="false">AC540-(MAX(Draws!R519-Line_cap,0)+MAX(Draws!AD519-Line_cap,0))</f>
        <v>0</v>
      </c>
      <c r="AE540" s="18" t="n">
        <f aca="false">AD540-(MAX(Draws!S519-Line_cap,0)+MAX(Draws!AE519-Line_cap,0))</f>
        <v>0</v>
      </c>
      <c r="AF540" s="18" t="n">
        <f aca="false">AE540-(MAX(Draws!T519-Line_cap,0)+MAX(Draws!AF519-Line_cap,0))</f>
        <v>0</v>
      </c>
      <c r="AG540" s="18" t="n">
        <f aca="false">AF540-(MAX(Draws!U519-Line_cap,0)+MAX(Draws!AG519-Line_cap,0))</f>
        <v>0</v>
      </c>
      <c r="AH540" s="18" t="n">
        <f aca="false">AG540-(MAX(Draws!V519-Line_cap,0)+MAX(Draws!AH519-Line_cap,0))</f>
        <v>0</v>
      </c>
      <c r="AI540" s="18" t="n">
        <f aca="false">AH540-(MAX(Draws!W519-Line_cap,0)+MAX(Draws!AI519-Line_cap,0))</f>
        <v>0</v>
      </c>
      <c r="AJ540" s="18" t="n">
        <f aca="false">AI540-(MAX(Draws!X519-Line_cap,0)+MAX(Draws!AJ519-Line_cap,0))</f>
        <v>0</v>
      </c>
      <c r="AK540" s="18" t="n">
        <f aca="false">AJ540-(MAX(Draws!Y519-Line_cap,0)+MAX(Draws!AK519-Line_cap,0))</f>
        <v>0</v>
      </c>
      <c r="AL540" s="18" t="n">
        <f aca="false">SUMPRODUCT(MIN($B$22:$M$22+B540:M540+N540:Y540))</f>
        <v>375.785389343916</v>
      </c>
      <c r="AM540" s="18" t="n">
        <f aca="false">SUMPRODUCT(MIN($B$22:$M$22+B540:M540))</f>
        <v>375.785389343916</v>
      </c>
      <c r="AN540" s="18" t="n">
        <f aca="false">SUMPRODUCT(MIN($B$22:$M$22+N540:Y540))</f>
        <v>481.950382357786</v>
      </c>
      <c r="AO540" s="18" t="n">
        <f aca="false">SUMPRODUCT(MIN($B$22:$M$22+B540:M540+Z540:AK540))</f>
        <v>375.785389343916</v>
      </c>
      <c r="AP540" s="18" t="n">
        <f aca="false">SUMPRODUCT(MIN($B$23:$M$23+B540:M540+N540:Y540))</f>
        <v>420.89012319708</v>
      </c>
      <c r="AQ540" s="18" t="n">
        <f aca="false">SUMPRODUCT(MIN($B$23:$M$23+B540:M540+Z540:AK540))</f>
        <v>420.89012319708</v>
      </c>
      <c r="AR540" s="13" t="n">
        <f aca="false">IF(Y540&lt;0,1,0)</f>
        <v>0</v>
      </c>
    </row>
    <row r="541" customFormat="false" ht="15" hidden="false" customHeight="false" outlineLevel="0" collapsed="false">
      <c r="A541" s="13" t="n">
        <v>516</v>
      </c>
      <c r="B541" s="18" t="n">
        <f aca="false">Shock_sd*Draws!B520</f>
        <v>51.9316366183516</v>
      </c>
      <c r="C541" s="18" t="n">
        <f aca="false">Persist_a*B541+Shock_sd*Draws!C520</f>
        <v>138.296553788169</v>
      </c>
      <c r="D541" s="18" t="n">
        <f aca="false">Persist_a*C541+Shock_sd*Draws!D520</f>
        <v>65.5029530337547</v>
      </c>
      <c r="E541" s="18" t="n">
        <f aca="false">Persist_a*D541+Shock_sd*Draws!E520</f>
        <v>59.8918883799889</v>
      </c>
      <c r="F541" s="18" t="n">
        <f aca="false">Persist_a*E541+Shock_sd*Draws!F520</f>
        <v>45.7833375759569</v>
      </c>
      <c r="G541" s="18" t="n">
        <f aca="false">Persist_a*F541+Shock_sd*Draws!G520</f>
        <v>64.7611630761881</v>
      </c>
      <c r="H541" s="18" t="n">
        <f aca="false">Persist_a*G541+Shock_sd*Draws!H520</f>
        <v>88.3716008644958</v>
      </c>
      <c r="I541" s="18" t="n">
        <f aca="false">Persist_a*H541+Shock_sd*Draws!I520</f>
        <v>72.8845286027811</v>
      </c>
      <c r="J541" s="18" t="n">
        <f aca="false">Persist_a*I541+Shock_sd*Draws!J520</f>
        <v>49.7563207026832</v>
      </c>
      <c r="K541" s="18" t="n">
        <f aca="false">Persist_a*J541+Shock_sd*Draws!K520</f>
        <v>37.2760056455492</v>
      </c>
      <c r="L541" s="18" t="n">
        <f aca="false">Persist_a*K541+Shock_sd*Draws!L520</f>
        <v>99.6464308254761</v>
      </c>
      <c r="M541" s="18" t="n">
        <f aca="false">Persist_a*L541+Shock_sd*Draws!M520</f>
        <v>133.773768924214</v>
      </c>
      <c r="N541" s="18" t="n">
        <f aca="false">0-(Draws!N520+Draws!Z520)</f>
        <v>0</v>
      </c>
      <c r="O541" s="18" t="n">
        <f aca="false">N541-(Draws!O520+Draws!AA520)</f>
        <v>0</v>
      </c>
      <c r="P541" s="18" t="n">
        <f aca="false">O541-(Draws!P520+Draws!AB520)</f>
        <v>0</v>
      </c>
      <c r="Q541" s="18" t="n">
        <f aca="false">P541-(Draws!Q520+Draws!AC520)</f>
        <v>0</v>
      </c>
      <c r="R541" s="18" t="n">
        <f aca="false">Q541-(Draws!R520+Draws!AD520)</f>
        <v>0</v>
      </c>
      <c r="S541" s="18" t="n">
        <f aca="false">R541-(Draws!S520+Draws!AE520)</f>
        <v>0</v>
      </c>
      <c r="T541" s="18" t="n">
        <f aca="false">S541-(Draws!T520+Draws!AF520)</f>
        <v>0</v>
      </c>
      <c r="U541" s="18" t="n">
        <f aca="false">T541-(Draws!U520+Draws!AG520)</f>
        <v>0</v>
      </c>
      <c r="V541" s="18" t="n">
        <f aca="false">U541-(Draws!V520+Draws!AH520)</f>
        <v>0</v>
      </c>
      <c r="W541" s="18" t="n">
        <f aca="false">V541-(Draws!W520+Draws!AI520)</f>
        <v>0</v>
      </c>
      <c r="X541" s="18" t="n">
        <f aca="false">W541-(Draws!X520+Draws!AJ520)</f>
        <v>0</v>
      </c>
      <c r="Y541" s="18" t="n">
        <f aca="false">X541-(Draws!Y520+Draws!AK520)</f>
        <v>-157.914364099078</v>
      </c>
      <c r="Z541" s="18" t="n">
        <f aca="false">0-(MAX(Draws!N520-Line_cap,0)+MAX(Draws!Z520-Line_cap,0))</f>
        <v>0</v>
      </c>
      <c r="AA541" s="18" t="n">
        <f aca="false">Z541-(MAX(Draws!O520-Line_cap,0)+MAX(Draws!AA520-Line_cap,0))</f>
        <v>0</v>
      </c>
      <c r="AB541" s="18" t="n">
        <f aca="false">AA541-(MAX(Draws!P520-Line_cap,0)+MAX(Draws!AB520-Line_cap,0))</f>
        <v>0</v>
      </c>
      <c r="AC541" s="18" t="n">
        <f aca="false">AB541-(MAX(Draws!Q520-Line_cap,0)+MAX(Draws!AC520-Line_cap,0))</f>
        <v>0</v>
      </c>
      <c r="AD541" s="18" t="n">
        <f aca="false">AC541-(MAX(Draws!R520-Line_cap,0)+MAX(Draws!AD520-Line_cap,0))</f>
        <v>0</v>
      </c>
      <c r="AE541" s="18" t="n">
        <f aca="false">AD541-(MAX(Draws!S520-Line_cap,0)+MAX(Draws!AE520-Line_cap,0))</f>
        <v>0</v>
      </c>
      <c r="AF541" s="18" t="n">
        <f aca="false">AE541-(MAX(Draws!T520-Line_cap,0)+MAX(Draws!AF520-Line_cap,0))</f>
        <v>0</v>
      </c>
      <c r="AG541" s="18" t="n">
        <f aca="false">AF541-(MAX(Draws!U520-Line_cap,0)+MAX(Draws!AG520-Line_cap,0))</f>
        <v>0</v>
      </c>
      <c r="AH541" s="18" t="n">
        <f aca="false">AG541-(MAX(Draws!V520-Line_cap,0)+MAX(Draws!AH520-Line_cap,0))</f>
        <v>0</v>
      </c>
      <c r="AI541" s="18" t="n">
        <f aca="false">AH541-(MAX(Draws!W520-Line_cap,0)+MAX(Draws!AI520-Line_cap,0))</f>
        <v>0</v>
      </c>
      <c r="AJ541" s="18" t="n">
        <f aca="false">AI541-(MAX(Draws!X520-Line_cap,0)+MAX(Draws!AJ520-Line_cap,0))</f>
        <v>0</v>
      </c>
      <c r="AK541" s="18" t="n">
        <f aca="false">AJ541-(MAX(Draws!Y520-Line_cap,0)+MAX(Draws!AK520-Line_cap,0))</f>
        <v>-57.9143640990777</v>
      </c>
      <c r="AL541" s="18" t="n">
        <f aca="false">SUMPRODUCT(MIN($B$22:$M$22+B541:M541+N541:Y541))</f>
        <v>486.283452502096</v>
      </c>
      <c r="AM541" s="18" t="n">
        <f aca="false">SUMPRODUCT(MIN($B$22:$M$22+B541:M541))</f>
        <v>531.661701454973</v>
      </c>
      <c r="AN541" s="18" t="n">
        <f aca="false">SUMPRODUCT(MIN($B$22:$M$22+N541:Y541))</f>
        <v>352.509683577883</v>
      </c>
      <c r="AO541" s="18" t="n">
        <f aca="false">SUMPRODUCT(MIN($B$22:$M$22+B541:M541+Z541:AK541))</f>
        <v>531.661701454973</v>
      </c>
      <c r="AP541" s="18" t="n">
        <f aca="false">SUMPRODUCT(MIN($B$23:$M$23+B541:M541+N541:Y541))</f>
        <v>531.409333584716</v>
      </c>
      <c r="AQ541" s="18" t="n">
        <f aca="false">SUMPRODUCT(MIN($B$23:$M$23+B541:M541+Z541:AK541))</f>
        <v>579.385252576811</v>
      </c>
      <c r="AR541" s="13" t="n">
        <f aca="false">IF(Y541&lt;0,1,0)</f>
        <v>1</v>
      </c>
    </row>
    <row r="542" customFormat="false" ht="15" hidden="false" customHeight="false" outlineLevel="0" collapsed="false">
      <c r="A542" s="13" t="n">
        <v>517</v>
      </c>
      <c r="B542" s="18" t="n">
        <f aca="false">Shock_sd*Draws!B521</f>
        <v>61.759698234033</v>
      </c>
      <c r="C542" s="18" t="n">
        <f aca="false">Persist_a*B542+Shock_sd*Draws!C521</f>
        <v>53.4484895118056</v>
      </c>
      <c r="D542" s="18" t="n">
        <f aca="false">Persist_a*C542+Shock_sd*Draws!D521</f>
        <v>25.9573900363324</v>
      </c>
      <c r="E542" s="18" t="n">
        <f aca="false">Persist_a*D542+Shock_sd*Draws!E521</f>
        <v>78.2108410893201</v>
      </c>
      <c r="F542" s="18" t="n">
        <f aca="false">Persist_a*E542+Shock_sd*Draws!F521</f>
        <v>61.2592482200404</v>
      </c>
      <c r="G542" s="18" t="n">
        <f aca="false">Persist_a*F542+Shock_sd*Draws!G521</f>
        <v>86.1287424568118</v>
      </c>
      <c r="H542" s="18" t="n">
        <f aca="false">Persist_a*G542+Shock_sd*Draws!H521</f>
        <v>-6.27587515355751</v>
      </c>
      <c r="I542" s="18" t="n">
        <f aca="false">Persist_a*H542+Shock_sd*Draws!I521</f>
        <v>-49.6942033440212</v>
      </c>
      <c r="J542" s="18" t="n">
        <f aca="false">Persist_a*I542+Shock_sd*Draws!J521</f>
        <v>-129.480017428239</v>
      </c>
      <c r="K542" s="18" t="n">
        <f aca="false">Persist_a*J542+Shock_sd*Draws!K521</f>
        <v>-60.4259180223233</v>
      </c>
      <c r="L542" s="18" t="n">
        <f aca="false">Persist_a*K542+Shock_sd*Draws!L521</f>
        <v>-62.9143385861573</v>
      </c>
      <c r="M542" s="18" t="n">
        <f aca="false">Persist_a*L542+Shock_sd*Draws!M521</f>
        <v>-13.6296317791352</v>
      </c>
      <c r="N542" s="18" t="n">
        <f aca="false">0-(Draws!N521+Draws!Z521)</f>
        <v>0</v>
      </c>
      <c r="O542" s="18" t="n">
        <f aca="false">N542-(Draws!O521+Draws!AA521)</f>
        <v>0</v>
      </c>
      <c r="P542" s="18" t="n">
        <f aca="false">O542-(Draws!P521+Draws!AB521)</f>
        <v>0</v>
      </c>
      <c r="Q542" s="18" t="n">
        <f aca="false">P542-(Draws!Q521+Draws!AC521)</f>
        <v>0</v>
      </c>
      <c r="R542" s="18" t="n">
        <f aca="false">Q542-(Draws!R521+Draws!AD521)</f>
        <v>0</v>
      </c>
      <c r="S542" s="18" t="n">
        <f aca="false">R542-(Draws!S521+Draws!AE521)</f>
        <v>0</v>
      </c>
      <c r="T542" s="18" t="n">
        <f aca="false">S542-(Draws!T521+Draws!AF521)</f>
        <v>0</v>
      </c>
      <c r="U542" s="18" t="n">
        <f aca="false">T542-(Draws!U521+Draws!AG521)</f>
        <v>0</v>
      </c>
      <c r="V542" s="18" t="n">
        <f aca="false">U542-(Draws!V521+Draws!AH521)</f>
        <v>0</v>
      </c>
      <c r="W542" s="18" t="n">
        <f aca="false">V542-(Draws!W521+Draws!AI521)</f>
        <v>0</v>
      </c>
      <c r="X542" s="18" t="n">
        <f aca="false">W542-(Draws!X521+Draws!AJ521)</f>
        <v>0</v>
      </c>
      <c r="Y542" s="18" t="n">
        <f aca="false">X542-(Draws!Y521+Draws!AK521)</f>
        <v>0</v>
      </c>
      <c r="Z542" s="18" t="n">
        <f aca="false">0-(MAX(Draws!N521-Line_cap,0)+MAX(Draws!Z521-Line_cap,0))</f>
        <v>0</v>
      </c>
      <c r="AA542" s="18" t="n">
        <f aca="false">Z542-(MAX(Draws!O521-Line_cap,0)+MAX(Draws!AA521-Line_cap,0))</f>
        <v>0</v>
      </c>
      <c r="AB542" s="18" t="n">
        <f aca="false">AA542-(MAX(Draws!P521-Line_cap,0)+MAX(Draws!AB521-Line_cap,0))</f>
        <v>0</v>
      </c>
      <c r="AC542" s="18" t="n">
        <f aca="false">AB542-(MAX(Draws!Q521-Line_cap,0)+MAX(Draws!AC521-Line_cap,0))</f>
        <v>0</v>
      </c>
      <c r="AD542" s="18" t="n">
        <f aca="false">AC542-(MAX(Draws!R521-Line_cap,0)+MAX(Draws!AD521-Line_cap,0))</f>
        <v>0</v>
      </c>
      <c r="AE542" s="18" t="n">
        <f aca="false">AD542-(MAX(Draws!S521-Line_cap,0)+MAX(Draws!AE521-Line_cap,0))</f>
        <v>0</v>
      </c>
      <c r="AF542" s="18" t="n">
        <f aca="false">AE542-(MAX(Draws!T521-Line_cap,0)+MAX(Draws!AF521-Line_cap,0))</f>
        <v>0</v>
      </c>
      <c r="AG542" s="18" t="n">
        <f aca="false">AF542-(MAX(Draws!U521-Line_cap,0)+MAX(Draws!AG521-Line_cap,0))</f>
        <v>0</v>
      </c>
      <c r="AH542" s="18" t="n">
        <f aca="false">AG542-(MAX(Draws!V521-Line_cap,0)+MAX(Draws!AH521-Line_cap,0))</f>
        <v>0</v>
      </c>
      <c r="AI542" s="18" t="n">
        <f aca="false">AH542-(MAX(Draws!W521-Line_cap,0)+MAX(Draws!AI521-Line_cap,0))</f>
        <v>0</v>
      </c>
      <c r="AJ542" s="18" t="n">
        <f aca="false">AI542-(MAX(Draws!X521-Line_cap,0)+MAX(Draws!AJ521-Line_cap,0))</f>
        <v>0</v>
      </c>
      <c r="AK542" s="18" t="n">
        <f aca="false">AJ542-(MAX(Draws!Y521-Line_cap,0)+MAX(Draws!AK521-Line_cap,0))</f>
        <v>0</v>
      </c>
      <c r="AL542" s="18" t="n">
        <f aca="false">SUMPRODUCT(MIN($B$22:$M$22+B542:M542+N542:Y542))</f>
        <v>358.717763989158</v>
      </c>
      <c r="AM542" s="18" t="n">
        <f aca="false">SUMPRODUCT(MIN($B$22:$M$22+B542:M542))</f>
        <v>358.717763989158</v>
      </c>
      <c r="AN542" s="18" t="n">
        <f aca="false">SUMPRODUCT(MIN($B$22:$M$22+N542:Y542))</f>
        <v>481.950382357786</v>
      </c>
      <c r="AO542" s="18" t="n">
        <f aca="false">SUMPRODUCT(MIN($B$22:$M$22+B542:M542+Z542:AK542))</f>
        <v>358.717763989158</v>
      </c>
      <c r="AP542" s="18" t="n">
        <f aca="false">SUMPRODUCT(MIN($B$23:$M$23+B542:M542+N542:Y542))</f>
        <v>407.961091153378</v>
      </c>
      <c r="AQ542" s="18" t="n">
        <f aca="false">SUMPRODUCT(MIN($B$23:$M$23+B542:M542+Z542:AK542))</f>
        <v>407.961091153378</v>
      </c>
      <c r="AR542" s="13" t="n">
        <f aca="false">IF(Y542&lt;0,1,0)</f>
        <v>0</v>
      </c>
    </row>
    <row r="543" customFormat="false" ht="15" hidden="false" customHeight="false" outlineLevel="0" collapsed="false">
      <c r="A543" s="13" t="n">
        <v>518</v>
      </c>
      <c r="B543" s="18" t="n">
        <f aca="false">Shock_sd*Draws!B522</f>
        <v>-6.618711965161</v>
      </c>
      <c r="C543" s="18" t="n">
        <f aca="false">Persist_a*B543+Shock_sd*Draws!C522</f>
        <v>29.2055206418905</v>
      </c>
      <c r="D543" s="18" t="n">
        <f aca="false">Persist_a*C543+Shock_sd*Draws!D522</f>
        <v>108.683639235107</v>
      </c>
      <c r="E543" s="18" t="n">
        <f aca="false">Persist_a*D543+Shock_sd*Draws!E522</f>
        <v>97.7827514049701</v>
      </c>
      <c r="F543" s="18" t="n">
        <f aca="false">Persist_a*E543+Shock_sd*Draws!F522</f>
        <v>-5.25041237384924</v>
      </c>
      <c r="G543" s="18" t="n">
        <f aca="false">Persist_a*F543+Shock_sd*Draws!G522</f>
        <v>-4.45808164799358</v>
      </c>
      <c r="H543" s="18" t="n">
        <f aca="false">Persist_a*G543+Shock_sd*Draws!H522</f>
        <v>61.0401828032927</v>
      </c>
      <c r="I543" s="18" t="n">
        <f aca="false">Persist_a*H543+Shock_sd*Draws!I522</f>
        <v>62.3328446223949</v>
      </c>
      <c r="J543" s="18" t="n">
        <f aca="false">Persist_a*I543+Shock_sd*Draws!J522</f>
        <v>55.3817469800078</v>
      </c>
      <c r="K543" s="18" t="n">
        <f aca="false">Persist_a*J543+Shock_sd*Draws!K522</f>
        <v>120.204233224666</v>
      </c>
      <c r="L543" s="18" t="n">
        <f aca="false">Persist_a*K543+Shock_sd*Draws!L522</f>
        <v>64.3571487823875</v>
      </c>
      <c r="M543" s="18" t="n">
        <f aca="false">Persist_a*L543+Shock_sd*Draws!M522</f>
        <v>47.6545904853205</v>
      </c>
      <c r="N543" s="18" t="n">
        <f aca="false">0-(Draws!N522+Draws!Z522)</f>
        <v>0</v>
      </c>
      <c r="O543" s="18" t="n">
        <f aca="false">N543-(Draws!O522+Draws!AA522)</f>
        <v>0</v>
      </c>
      <c r="P543" s="18" t="n">
        <f aca="false">O543-(Draws!P522+Draws!AB522)</f>
        <v>0</v>
      </c>
      <c r="Q543" s="18" t="n">
        <f aca="false">P543-(Draws!Q522+Draws!AC522)</f>
        <v>0</v>
      </c>
      <c r="R543" s="18" t="n">
        <f aca="false">Q543-(Draws!R522+Draws!AD522)</f>
        <v>0</v>
      </c>
      <c r="S543" s="18" t="n">
        <f aca="false">R543-(Draws!S522+Draws!AE522)</f>
        <v>0</v>
      </c>
      <c r="T543" s="18" t="n">
        <f aca="false">S543-(Draws!T522+Draws!AF522)</f>
        <v>0</v>
      </c>
      <c r="U543" s="18" t="n">
        <f aca="false">T543-(Draws!U522+Draws!AG522)</f>
        <v>0</v>
      </c>
      <c r="V543" s="18" t="n">
        <f aca="false">U543-(Draws!V522+Draws!AH522)</f>
        <v>0</v>
      </c>
      <c r="W543" s="18" t="n">
        <f aca="false">V543-(Draws!W522+Draws!AI522)</f>
        <v>0</v>
      </c>
      <c r="X543" s="18" t="n">
        <f aca="false">W543-(Draws!X522+Draws!AJ522)</f>
        <v>0</v>
      </c>
      <c r="Y543" s="18" t="n">
        <f aca="false">X543-(Draws!Y522+Draws!AK522)</f>
        <v>0</v>
      </c>
      <c r="Z543" s="18" t="n">
        <f aca="false">0-(MAX(Draws!N522-Line_cap,0)+MAX(Draws!Z522-Line_cap,0))</f>
        <v>0</v>
      </c>
      <c r="AA543" s="18" t="n">
        <f aca="false">Z543-(MAX(Draws!O522-Line_cap,0)+MAX(Draws!AA522-Line_cap,0))</f>
        <v>0</v>
      </c>
      <c r="AB543" s="18" t="n">
        <f aca="false">AA543-(MAX(Draws!P522-Line_cap,0)+MAX(Draws!AB522-Line_cap,0))</f>
        <v>0</v>
      </c>
      <c r="AC543" s="18" t="n">
        <f aca="false">AB543-(MAX(Draws!Q522-Line_cap,0)+MAX(Draws!AC522-Line_cap,0))</f>
        <v>0</v>
      </c>
      <c r="AD543" s="18" t="n">
        <f aca="false">AC543-(MAX(Draws!R522-Line_cap,0)+MAX(Draws!AD522-Line_cap,0))</f>
        <v>0</v>
      </c>
      <c r="AE543" s="18" t="n">
        <f aca="false">AD543-(MAX(Draws!S522-Line_cap,0)+MAX(Draws!AE522-Line_cap,0))</f>
        <v>0</v>
      </c>
      <c r="AF543" s="18" t="n">
        <f aca="false">AE543-(MAX(Draws!T522-Line_cap,0)+MAX(Draws!AF522-Line_cap,0))</f>
        <v>0</v>
      </c>
      <c r="AG543" s="18" t="n">
        <f aca="false">AF543-(MAX(Draws!U522-Line_cap,0)+MAX(Draws!AG522-Line_cap,0))</f>
        <v>0</v>
      </c>
      <c r="AH543" s="18" t="n">
        <f aca="false">AG543-(MAX(Draws!V522-Line_cap,0)+MAX(Draws!AH522-Line_cap,0))</f>
        <v>0</v>
      </c>
      <c r="AI543" s="18" t="n">
        <f aca="false">AH543-(MAX(Draws!W522-Line_cap,0)+MAX(Draws!AI522-Line_cap,0))</f>
        <v>0</v>
      </c>
      <c r="AJ543" s="18" t="n">
        <f aca="false">AI543-(MAX(Draws!X522-Line_cap,0)+MAX(Draws!AJ522-Line_cap,0))</f>
        <v>0</v>
      </c>
      <c r="AK543" s="18" t="n">
        <f aca="false">AJ543-(MAX(Draws!Y522-Line_cap,0)+MAX(Draws!AK522-Line_cap,0))</f>
        <v>0</v>
      </c>
      <c r="AL543" s="18" t="n">
        <f aca="false">SUMPRODUCT(MIN($B$22:$M$22+B543:M543+N543:Y543))</f>
        <v>478.750089990371</v>
      </c>
      <c r="AM543" s="18" t="n">
        <f aca="false">SUMPRODUCT(MIN($B$22:$M$22+B543:M543))</f>
        <v>478.750089990371</v>
      </c>
      <c r="AN543" s="18" t="n">
        <f aca="false">SUMPRODUCT(MIN($B$22:$M$22+N543:Y543))</f>
        <v>481.950382357786</v>
      </c>
      <c r="AO543" s="18" t="n">
        <f aca="false">SUMPRODUCT(MIN($B$22:$M$22+B543:M543+Z543:AK543))</f>
        <v>478.750089990371</v>
      </c>
      <c r="AP543" s="18" t="n">
        <f aca="false">SUMPRODUCT(MIN($B$23:$M$23+B543:M543+N543:Y543))</f>
        <v>526.515835491156</v>
      </c>
      <c r="AQ543" s="18" t="n">
        <f aca="false">SUMPRODUCT(MIN($B$23:$M$23+B543:M543+Z543:AK543))</f>
        <v>526.515835491156</v>
      </c>
      <c r="AR543" s="13" t="n">
        <f aca="false">IF(Y543&lt;0,1,0)</f>
        <v>0</v>
      </c>
    </row>
    <row r="544" customFormat="false" ht="15" hidden="false" customHeight="false" outlineLevel="0" collapsed="false">
      <c r="A544" s="13" t="n">
        <v>519</v>
      </c>
      <c r="B544" s="18" t="n">
        <f aca="false">Shock_sd*Draws!B523</f>
        <v>11.4745823217458</v>
      </c>
      <c r="C544" s="18" t="n">
        <f aca="false">Persist_a*B544+Shock_sd*Draws!C523</f>
        <v>-27.2702960391813</v>
      </c>
      <c r="D544" s="18" t="n">
        <f aca="false">Persist_a*C544+Shock_sd*Draws!D523</f>
        <v>-6.55723986812622</v>
      </c>
      <c r="E544" s="18" t="n">
        <f aca="false">Persist_a*D544+Shock_sd*Draws!E523</f>
        <v>-29.4158907741743</v>
      </c>
      <c r="F544" s="18" t="n">
        <f aca="false">Persist_a*E544+Shock_sd*Draws!F523</f>
        <v>0.858568186490615</v>
      </c>
      <c r="G544" s="18" t="n">
        <f aca="false">Persist_a*F544+Shock_sd*Draws!G523</f>
        <v>-1.80153178255085</v>
      </c>
      <c r="H544" s="18" t="n">
        <f aca="false">Persist_a*G544+Shock_sd*Draws!H523</f>
        <v>-5.74891439461304</v>
      </c>
      <c r="I544" s="18" t="n">
        <f aca="false">Persist_a*H544+Shock_sd*Draws!I523</f>
        <v>74.8965393422569</v>
      </c>
      <c r="J544" s="18" t="n">
        <f aca="false">Persist_a*I544+Shock_sd*Draws!J523</f>
        <v>147.272421704498</v>
      </c>
      <c r="K544" s="18" t="n">
        <f aca="false">Persist_a*J544+Shock_sd*Draws!K523</f>
        <v>124.29772575703</v>
      </c>
      <c r="L544" s="18" t="n">
        <f aca="false">Persist_a*K544+Shock_sd*Draws!L523</f>
        <v>92.4020856185074</v>
      </c>
      <c r="M544" s="18" t="n">
        <f aca="false">Persist_a*L544+Shock_sd*Draws!M523</f>
        <v>114.424955599588</v>
      </c>
      <c r="N544" s="18" t="n">
        <f aca="false">0-(Draws!N523+Draws!Z523)</f>
        <v>0</v>
      </c>
      <c r="O544" s="18" t="n">
        <f aca="false">N544-(Draws!O523+Draws!AA523)</f>
        <v>0</v>
      </c>
      <c r="P544" s="18" t="n">
        <f aca="false">O544-(Draws!P523+Draws!AB523)</f>
        <v>0</v>
      </c>
      <c r="Q544" s="18" t="n">
        <f aca="false">P544-(Draws!Q523+Draws!AC523)</f>
        <v>0</v>
      </c>
      <c r="R544" s="18" t="n">
        <f aca="false">Q544-(Draws!R523+Draws!AD523)</f>
        <v>0</v>
      </c>
      <c r="S544" s="18" t="n">
        <f aca="false">R544-(Draws!S523+Draws!AE523)</f>
        <v>0</v>
      </c>
      <c r="T544" s="18" t="n">
        <f aca="false">S544-(Draws!T523+Draws!AF523)</f>
        <v>0</v>
      </c>
      <c r="U544" s="18" t="n">
        <f aca="false">T544-(Draws!U523+Draws!AG523)</f>
        <v>0</v>
      </c>
      <c r="V544" s="18" t="n">
        <f aca="false">U544-(Draws!V523+Draws!AH523)</f>
        <v>0</v>
      </c>
      <c r="W544" s="18" t="n">
        <f aca="false">V544-(Draws!W523+Draws!AI523)</f>
        <v>0</v>
      </c>
      <c r="X544" s="18" t="n">
        <f aca="false">W544-(Draws!X523+Draws!AJ523)</f>
        <v>0</v>
      </c>
      <c r="Y544" s="18" t="n">
        <f aca="false">X544-(Draws!Y523+Draws!AK523)</f>
        <v>0</v>
      </c>
      <c r="Z544" s="18" t="n">
        <f aca="false">0-(MAX(Draws!N523-Line_cap,0)+MAX(Draws!Z523-Line_cap,0))</f>
        <v>0</v>
      </c>
      <c r="AA544" s="18" t="n">
        <f aca="false">Z544-(MAX(Draws!O523-Line_cap,0)+MAX(Draws!AA523-Line_cap,0))</f>
        <v>0</v>
      </c>
      <c r="AB544" s="18" t="n">
        <f aca="false">AA544-(MAX(Draws!P523-Line_cap,0)+MAX(Draws!AB523-Line_cap,0))</f>
        <v>0</v>
      </c>
      <c r="AC544" s="18" t="n">
        <f aca="false">AB544-(MAX(Draws!Q523-Line_cap,0)+MAX(Draws!AC523-Line_cap,0))</f>
        <v>0</v>
      </c>
      <c r="AD544" s="18" t="n">
        <f aca="false">AC544-(MAX(Draws!R523-Line_cap,0)+MAX(Draws!AD523-Line_cap,0))</f>
        <v>0</v>
      </c>
      <c r="AE544" s="18" t="n">
        <f aca="false">AD544-(MAX(Draws!S523-Line_cap,0)+MAX(Draws!AE523-Line_cap,0))</f>
        <v>0</v>
      </c>
      <c r="AF544" s="18" t="n">
        <f aca="false">AE544-(MAX(Draws!T523-Line_cap,0)+MAX(Draws!AF523-Line_cap,0))</f>
        <v>0</v>
      </c>
      <c r="AG544" s="18" t="n">
        <f aca="false">AF544-(MAX(Draws!U523-Line_cap,0)+MAX(Draws!AG523-Line_cap,0))</f>
        <v>0</v>
      </c>
      <c r="AH544" s="18" t="n">
        <f aca="false">AG544-(MAX(Draws!V523-Line_cap,0)+MAX(Draws!AH523-Line_cap,0))</f>
        <v>0</v>
      </c>
      <c r="AI544" s="18" t="n">
        <f aca="false">AH544-(MAX(Draws!W523-Line_cap,0)+MAX(Draws!AI523-Line_cap,0))</f>
        <v>0</v>
      </c>
      <c r="AJ544" s="18" t="n">
        <f aca="false">AI544-(MAX(Draws!X523-Line_cap,0)+MAX(Draws!AJ523-Line_cap,0))</f>
        <v>0</v>
      </c>
      <c r="AK544" s="18" t="n">
        <f aca="false">AJ544-(MAX(Draws!Y523-Line_cap,0)+MAX(Draws!AK523-Line_cap,0))</f>
        <v>0</v>
      </c>
      <c r="AL544" s="18" t="n">
        <f aca="false">SUMPRODUCT(MIN($B$22:$M$22+B544:M544+N544:Y544))</f>
        <v>469.446309053982</v>
      </c>
      <c r="AM544" s="18" t="n">
        <f aca="false">SUMPRODUCT(MIN($B$22:$M$22+B544:M544))</f>
        <v>469.446309053982</v>
      </c>
      <c r="AN544" s="18" t="n">
        <f aca="false">SUMPRODUCT(MIN($B$22:$M$22+N544:Y544))</f>
        <v>481.950382357786</v>
      </c>
      <c r="AO544" s="18" t="n">
        <f aca="false">SUMPRODUCT(MIN($B$22:$M$22+B544:M544+Z544:AK544))</f>
        <v>469.446309053982</v>
      </c>
      <c r="AP544" s="18" t="n">
        <f aca="false">SUMPRODUCT(MIN($B$23:$M$23+B544:M544+N544:Y544))</f>
        <v>510.334596567345</v>
      </c>
      <c r="AQ544" s="18" t="n">
        <f aca="false">SUMPRODUCT(MIN($B$23:$M$23+B544:M544+Z544:AK544))</f>
        <v>510.334596567345</v>
      </c>
      <c r="AR544" s="13" t="n">
        <f aca="false">IF(Y544&lt;0,1,0)</f>
        <v>0</v>
      </c>
    </row>
    <row r="545" customFormat="false" ht="15" hidden="false" customHeight="false" outlineLevel="0" collapsed="false">
      <c r="A545" s="13" t="n">
        <v>520</v>
      </c>
      <c r="B545" s="18" t="n">
        <f aca="false">Shock_sd*Draws!B524</f>
        <v>-8.578293695363</v>
      </c>
      <c r="C545" s="18" t="n">
        <f aca="false">Persist_a*B545+Shock_sd*Draws!C524</f>
        <v>-0.838507204288998</v>
      </c>
      <c r="D545" s="18" t="n">
        <f aca="false">Persist_a*C545+Shock_sd*Draws!D524</f>
        <v>-120.629059042832</v>
      </c>
      <c r="E545" s="18" t="n">
        <f aca="false">Persist_a*D545+Shock_sd*Draws!E524</f>
        <v>-37.0542527712762</v>
      </c>
      <c r="F545" s="18" t="n">
        <f aca="false">Persist_a*E545+Shock_sd*Draws!F524</f>
        <v>24.9789348460454</v>
      </c>
      <c r="G545" s="18" t="n">
        <f aca="false">Persist_a*F545+Shock_sd*Draws!G524</f>
        <v>-126.694594540951</v>
      </c>
      <c r="H545" s="18" t="n">
        <f aca="false">Persist_a*G545+Shock_sd*Draws!H524</f>
        <v>-130.351592675378</v>
      </c>
      <c r="I545" s="18" t="n">
        <f aca="false">Persist_a*H545+Shock_sd*Draws!I524</f>
        <v>-82.2385086546846</v>
      </c>
      <c r="J545" s="18" t="n">
        <f aca="false">Persist_a*I545+Shock_sd*Draws!J524</f>
        <v>-27.9409956507592</v>
      </c>
      <c r="K545" s="18" t="n">
        <f aca="false">Persist_a*J545+Shock_sd*Draws!K524</f>
        <v>-118.96478053714</v>
      </c>
      <c r="L545" s="18" t="n">
        <f aca="false">Persist_a*K545+Shock_sd*Draws!L524</f>
        <v>-120.066926982069</v>
      </c>
      <c r="M545" s="18" t="n">
        <f aca="false">Persist_a*L545+Shock_sd*Draws!M524</f>
        <v>-48.5738899482698</v>
      </c>
      <c r="N545" s="18" t="n">
        <f aca="false">0-(Draws!N524+Draws!Z524)</f>
        <v>0</v>
      </c>
      <c r="O545" s="18" t="n">
        <f aca="false">N545-(Draws!O524+Draws!AA524)</f>
        <v>0</v>
      </c>
      <c r="P545" s="18" t="n">
        <f aca="false">O545-(Draws!P524+Draws!AB524)</f>
        <v>0</v>
      </c>
      <c r="Q545" s="18" t="n">
        <f aca="false">P545-(Draws!Q524+Draws!AC524)</f>
        <v>0</v>
      </c>
      <c r="R545" s="18" t="n">
        <f aca="false">Q545-(Draws!R524+Draws!AD524)</f>
        <v>0</v>
      </c>
      <c r="S545" s="18" t="n">
        <f aca="false">R545-(Draws!S524+Draws!AE524)</f>
        <v>0</v>
      </c>
      <c r="T545" s="18" t="n">
        <f aca="false">S545-(Draws!T524+Draws!AF524)</f>
        <v>0</v>
      </c>
      <c r="U545" s="18" t="n">
        <f aca="false">T545-(Draws!U524+Draws!AG524)</f>
        <v>0</v>
      </c>
      <c r="V545" s="18" t="n">
        <f aca="false">U545-(Draws!V524+Draws!AH524)</f>
        <v>0</v>
      </c>
      <c r="W545" s="18" t="n">
        <f aca="false">V545-(Draws!W524+Draws!AI524)</f>
        <v>0</v>
      </c>
      <c r="X545" s="18" t="n">
        <f aca="false">W545-(Draws!X524+Draws!AJ524)</f>
        <v>0</v>
      </c>
      <c r="Y545" s="18" t="n">
        <f aca="false">X545-(Draws!Y524+Draws!AK524)</f>
        <v>0</v>
      </c>
      <c r="Z545" s="18" t="n">
        <f aca="false">0-(MAX(Draws!N524-Line_cap,0)+MAX(Draws!Z524-Line_cap,0))</f>
        <v>0</v>
      </c>
      <c r="AA545" s="18" t="n">
        <f aca="false">Z545-(MAX(Draws!O524-Line_cap,0)+MAX(Draws!AA524-Line_cap,0))</f>
        <v>0</v>
      </c>
      <c r="AB545" s="18" t="n">
        <f aca="false">AA545-(MAX(Draws!P524-Line_cap,0)+MAX(Draws!AB524-Line_cap,0))</f>
        <v>0</v>
      </c>
      <c r="AC545" s="18" t="n">
        <f aca="false">AB545-(MAX(Draws!Q524-Line_cap,0)+MAX(Draws!AC524-Line_cap,0))</f>
        <v>0</v>
      </c>
      <c r="AD545" s="18" t="n">
        <f aca="false">AC545-(MAX(Draws!R524-Line_cap,0)+MAX(Draws!AD524-Line_cap,0))</f>
        <v>0</v>
      </c>
      <c r="AE545" s="18" t="n">
        <f aca="false">AD545-(MAX(Draws!S524-Line_cap,0)+MAX(Draws!AE524-Line_cap,0))</f>
        <v>0</v>
      </c>
      <c r="AF545" s="18" t="n">
        <f aca="false">AE545-(MAX(Draws!T524-Line_cap,0)+MAX(Draws!AF524-Line_cap,0))</f>
        <v>0</v>
      </c>
      <c r="AG545" s="18" t="n">
        <f aca="false">AF545-(MAX(Draws!U524-Line_cap,0)+MAX(Draws!AG524-Line_cap,0))</f>
        <v>0</v>
      </c>
      <c r="AH545" s="18" t="n">
        <f aca="false">AG545-(MAX(Draws!V524-Line_cap,0)+MAX(Draws!AH524-Line_cap,0))</f>
        <v>0</v>
      </c>
      <c r="AI545" s="18" t="n">
        <f aca="false">AH545-(MAX(Draws!W524-Line_cap,0)+MAX(Draws!AI524-Line_cap,0))</f>
        <v>0</v>
      </c>
      <c r="AJ545" s="18" t="n">
        <f aca="false">AI545-(MAX(Draws!X524-Line_cap,0)+MAX(Draws!AJ524-Line_cap,0))</f>
        <v>0</v>
      </c>
      <c r="AK545" s="18" t="n">
        <f aca="false">AJ545-(MAX(Draws!Y524-Line_cap,0)+MAX(Draws!AK524-Line_cap,0))</f>
        <v>0</v>
      </c>
      <c r="AL545" s="18" t="n">
        <f aca="false">SUMPRODUCT(MIN($B$22:$M$22+B545:M545+N545:Y545))</f>
        <v>351.598789682408</v>
      </c>
      <c r="AM545" s="18" t="n">
        <f aca="false">SUMPRODUCT(MIN($B$22:$M$22+B545:M545))</f>
        <v>351.598789682408</v>
      </c>
      <c r="AN545" s="18" t="n">
        <f aca="false">SUMPRODUCT(MIN($B$22:$M$22+N545:Y545))</f>
        <v>481.950382357786</v>
      </c>
      <c r="AO545" s="18" t="n">
        <f aca="false">SUMPRODUCT(MIN($B$22:$M$22+B545:M545+Z545:AK545))</f>
        <v>351.598789682408</v>
      </c>
      <c r="AP545" s="18" t="n">
        <f aca="false">SUMPRODUCT(MIN($B$23:$M$23+B545:M545+N545:Y545))</f>
        <v>400.777432545508</v>
      </c>
      <c r="AQ545" s="18" t="n">
        <f aca="false">SUMPRODUCT(MIN($B$23:$M$23+B545:M545+Z545:AK545))</f>
        <v>400.777432545508</v>
      </c>
      <c r="AR545" s="13" t="n">
        <f aca="false">IF(Y545&lt;0,1,0)</f>
        <v>0</v>
      </c>
    </row>
    <row r="546" customFormat="false" ht="15" hidden="false" customHeight="false" outlineLevel="0" collapsed="false">
      <c r="A546" s="13" t="n">
        <v>521</v>
      </c>
      <c r="B546" s="18" t="n">
        <f aca="false">Shock_sd*Draws!B525</f>
        <v>-50.7358054681254</v>
      </c>
      <c r="C546" s="18" t="n">
        <f aca="false">Persist_a*B546+Shock_sd*Draws!C525</f>
        <v>-9.90161444677615</v>
      </c>
      <c r="D546" s="18" t="n">
        <f aca="false">Persist_a*C546+Shock_sd*Draws!D525</f>
        <v>29.8852514885564</v>
      </c>
      <c r="E546" s="18" t="n">
        <f aca="false">Persist_a*D546+Shock_sd*Draws!E525</f>
        <v>-19.4484000184395</v>
      </c>
      <c r="F546" s="18" t="n">
        <f aca="false">Persist_a*E546+Shock_sd*Draws!F525</f>
        <v>-43.894190139952</v>
      </c>
      <c r="G546" s="18" t="n">
        <f aca="false">Persist_a*F546+Shock_sd*Draws!G525</f>
        <v>-13.5133253151699</v>
      </c>
      <c r="H546" s="18" t="n">
        <f aca="false">Persist_a*G546+Shock_sd*Draws!H525</f>
        <v>131.307026776206</v>
      </c>
      <c r="I546" s="18" t="n">
        <f aca="false">Persist_a*H546+Shock_sd*Draws!I525</f>
        <v>4.99243450196042</v>
      </c>
      <c r="J546" s="18" t="n">
        <f aca="false">Persist_a*I546+Shock_sd*Draws!J525</f>
        <v>22.4278003306872</v>
      </c>
      <c r="K546" s="18" t="n">
        <f aca="false">Persist_a*J546+Shock_sd*Draws!K525</f>
        <v>8.79370520777117</v>
      </c>
      <c r="L546" s="18" t="n">
        <f aca="false">Persist_a*K546+Shock_sd*Draws!L525</f>
        <v>40.9672746547703</v>
      </c>
      <c r="M546" s="18" t="n">
        <f aca="false">Persist_a*L546+Shock_sd*Draws!M525</f>
        <v>-52.7434485930334</v>
      </c>
      <c r="N546" s="18" t="n">
        <f aca="false">0-(Draws!N525+Draws!Z525)</f>
        <v>0</v>
      </c>
      <c r="O546" s="18" t="n">
        <f aca="false">N546-(Draws!O525+Draws!AA525)</f>
        <v>0</v>
      </c>
      <c r="P546" s="18" t="n">
        <f aca="false">O546-(Draws!P525+Draws!AB525)</f>
        <v>0</v>
      </c>
      <c r="Q546" s="18" t="n">
        <f aca="false">P546-(Draws!Q525+Draws!AC525)</f>
        <v>0</v>
      </c>
      <c r="R546" s="18" t="n">
        <f aca="false">Q546-(Draws!R525+Draws!AD525)</f>
        <v>-87.8978503910079</v>
      </c>
      <c r="S546" s="18" t="n">
        <f aca="false">R546-(Draws!S525+Draws!AE525)</f>
        <v>-87.8978503910079</v>
      </c>
      <c r="T546" s="18" t="n">
        <f aca="false">S546-(Draws!T525+Draws!AF525)</f>
        <v>-87.8978503910079</v>
      </c>
      <c r="U546" s="18" t="n">
        <f aca="false">T546-(Draws!U525+Draws!AG525)</f>
        <v>-87.8978503910079</v>
      </c>
      <c r="V546" s="18" t="n">
        <f aca="false">U546-(Draws!V525+Draws!AH525)</f>
        <v>-87.8978503910079</v>
      </c>
      <c r="W546" s="18" t="n">
        <f aca="false">V546-(Draws!W525+Draws!AI525)</f>
        <v>-87.8978503910079</v>
      </c>
      <c r="X546" s="18" t="n">
        <f aca="false">W546-(Draws!X525+Draws!AJ525)</f>
        <v>-87.8978503910079</v>
      </c>
      <c r="Y546" s="18" t="n">
        <f aca="false">X546-(Draws!Y525+Draws!AK525)</f>
        <v>-87.8978503910079</v>
      </c>
      <c r="Z546" s="18" t="n">
        <f aca="false">0-(MAX(Draws!N525-Line_cap,0)+MAX(Draws!Z525-Line_cap,0))</f>
        <v>0</v>
      </c>
      <c r="AA546" s="18" t="n">
        <f aca="false">Z546-(MAX(Draws!O525-Line_cap,0)+MAX(Draws!AA525-Line_cap,0))</f>
        <v>0</v>
      </c>
      <c r="AB546" s="18" t="n">
        <f aca="false">AA546-(MAX(Draws!P525-Line_cap,0)+MAX(Draws!AB525-Line_cap,0))</f>
        <v>0</v>
      </c>
      <c r="AC546" s="18" t="n">
        <f aca="false">AB546-(MAX(Draws!Q525-Line_cap,0)+MAX(Draws!AC525-Line_cap,0))</f>
        <v>0</v>
      </c>
      <c r="AD546" s="18" t="n">
        <f aca="false">AC546-(MAX(Draws!R525-Line_cap,0)+MAX(Draws!AD525-Line_cap,0))</f>
        <v>0</v>
      </c>
      <c r="AE546" s="18" t="n">
        <f aca="false">AD546-(MAX(Draws!S525-Line_cap,0)+MAX(Draws!AE525-Line_cap,0))</f>
        <v>0</v>
      </c>
      <c r="AF546" s="18" t="n">
        <f aca="false">AE546-(MAX(Draws!T525-Line_cap,0)+MAX(Draws!AF525-Line_cap,0))</f>
        <v>0</v>
      </c>
      <c r="AG546" s="18" t="n">
        <f aca="false">AF546-(MAX(Draws!U525-Line_cap,0)+MAX(Draws!AG525-Line_cap,0))</f>
        <v>0</v>
      </c>
      <c r="AH546" s="18" t="n">
        <f aca="false">AG546-(MAX(Draws!V525-Line_cap,0)+MAX(Draws!AH525-Line_cap,0))</f>
        <v>0</v>
      </c>
      <c r="AI546" s="18" t="n">
        <f aca="false">AH546-(MAX(Draws!W525-Line_cap,0)+MAX(Draws!AI525-Line_cap,0))</f>
        <v>0</v>
      </c>
      <c r="AJ546" s="18" t="n">
        <f aca="false">AI546-(MAX(Draws!X525-Line_cap,0)+MAX(Draws!AJ525-Line_cap,0))</f>
        <v>0</v>
      </c>
      <c r="AK546" s="18" t="n">
        <f aca="false">AJ546-(MAX(Draws!Y525-Line_cap,0)+MAX(Draws!AK525-Line_cap,0))</f>
        <v>0</v>
      </c>
      <c r="AL546" s="18" t="n">
        <f aca="false">SUMPRODUCT(MIN($B$22:$M$22+B546:M546+N546:Y546))</f>
        <v>356.70514061673</v>
      </c>
      <c r="AM546" s="18" t="n">
        <f aca="false">SUMPRODUCT(MIN($B$22:$M$22+B546:M546))</f>
        <v>444.602991007738</v>
      </c>
      <c r="AN546" s="18" t="n">
        <f aca="false">SUMPRODUCT(MIN($B$22:$M$22+N546:Y546))</f>
        <v>394.052531966778</v>
      </c>
      <c r="AO546" s="18" t="n">
        <f aca="false">SUMPRODUCT(MIN($B$22:$M$22+B546:M546+Z546:AK546))</f>
        <v>444.602991007738</v>
      </c>
      <c r="AP546" s="18" t="n">
        <f aca="false">SUMPRODUCT(MIN($B$23:$M$23+B546:M546+N546:Y546))</f>
        <v>401.809874469894</v>
      </c>
      <c r="AQ546" s="18" t="n">
        <f aca="false">SUMPRODUCT(MIN($B$23:$M$23+B546:M546+Z546:AK546))</f>
        <v>489.707724860902</v>
      </c>
      <c r="AR546" s="13" t="n">
        <f aca="false">IF(Y546&lt;0,1,0)</f>
        <v>1</v>
      </c>
    </row>
    <row r="547" customFormat="false" ht="15" hidden="false" customHeight="false" outlineLevel="0" collapsed="false">
      <c r="A547" s="13" t="n">
        <v>522</v>
      </c>
      <c r="B547" s="18" t="n">
        <f aca="false">Shock_sd*Draws!B526</f>
        <v>44.8139599505794</v>
      </c>
      <c r="C547" s="18" t="n">
        <f aca="false">Persist_a*B547+Shock_sd*Draws!C526</f>
        <v>76.5154478550792</v>
      </c>
      <c r="D547" s="18" t="n">
        <f aca="false">Persist_a*C547+Shock_sd*Draws!D526</f>
        <v>49.3386304882799</v>
      </c>
      <c r="E547" s="18" t="n">
        <f aca="false">Persist_a*D547+Shock_sd*Draws!E526</f>
        <v>85.4394116448379</v>
      </c>
      <c r="F547" s="18" t="n">
        <f aca="false">Persist_a*E547+Shock_sd*Draws!F526</f>
        <v>82.165099983545</v>
      </c>
      <c r="G547" s="18" t="n">
        <f aca="false">Persist_a*F547+Shock_sd*Draws!G526</f>
        <v>-56.0136308908668</v>
      </c>
      <c r="H547" s="18" t="n">
        <f aca="false">Persist_a*G547+Shock_sd*Draws!H526</f>
        <v>17.3673352468758</v>
      </c>
      <c r="I547" s="18" t="n">
        <f aca="false">Persist_a*H547+Shock_sd*Draws!I526</f>
        <v>5.84316822467958</v>
      </c>
      <c r="J547" s="18" t="n">
        <f aca="false">Persist_a*I547+Shock_sd*Draws!J526</f>
        <v>68.9759194922106</v>
      </c>
      <c r="K547" s="18" t="n">
        <f aca="false">Persist_a*J547+Shock_sd*Draws!K526</f>
        <v>119.82135492175</v>
      </c>
      <c r="L547" s="18" t="n">
        <f aca="false">Persist_a*K547+Shock_sd*Draws!L526</f>
        <v>32.7249013773015</v>
      </c>
      <c r="M547" s="18" t="n">
        <f aca="false">Persist_a*L547+Shock_sd*Draws!M526</f>
        <v>33.4344372979652</v>
      </c>
      <c r="N547" s="18" t="n">
        <f aca="false">0-(Draws!N526+Draws!Z526)</f>
        <v>0</v>
      </c>
      <c r="O547" s="18" t="n">
        <f aca="false">N547-(Draws!O526+Draws!AA526)</f>
        <v>0</v>
      </c>
      <c r="P547" s="18" t="n">
        <f aca="false">O547-(Draws!P526+Draws!AB526)</f>
        <v>0</v>
      </c>
      <c r="Q547" s="18" t="n">
        <f aca="false">P547-(Draws!Q526+Draws!AC526)</f>
        <v>0</v>
      </c>
      <c r="R547" s="18" t="n">
        <f aca="false">Q547-(Draws!R526+Draws!AD526)</f>
        <v>0</v>
      </c>
      <c r="S547" s="18" t="n">
        <f aca="false">R547-(Draws!S526+Draws!AE526)</f>
        <v>0</v>
      </c>
      <c r="T547" s="18" t="n">
        <f aca="false">S547-(Draws!T526+Draws!AF526)</f>
        <v>0</v>
      </c>
      <c r="U547" s="18" t="n">
        <f aca="false">T547-(Draws!U526+Draws!AG526)</f>
        <v>0</v>
      </c>
      <c r="V547" s="18" t="n">
        <f aca="false">U547-(Draws!V526+Draws!AH526)</f>
        <v>0</v>
      </c>
      <c r="W547" s="18" t="n">
        <f aca="false">V547-(Draws!W526+Draws!AI526)</f>
        <v>0</v>
      </c>
      <c r="X547" s="18" t="n">
        <f aca="false">W547-(Draws!X526+Draws!AJ526)</f>
        <v>0</v>
      </c>
      <c r="Y547" s="18" t="n">
        <f aca="false">X547-(Draws!Y526+Draws!AK526)</f>
        <v>0</v>
      </c>
      <c r="Z547" s="18" t="n">
        <f aca="false">0-(MAX(Draws!N526-Line_cap,0)+MAX(Draws!Z526-Line_cap,0))</f>
        <v>0</v>
      </c>
      <c r="AA547" s="18" t="n">
        <f aca="false">Z547-(MAX(Draws!O526-Line_cap,0)+MAX(Draws!AA526-Line_cap,0))</f>
        <v>0</v>
      </c>
      <c r="AB547" s="18" t="n">
        <f aca="false">AA547-(MAX(Draws!P526-Line_cap,0)+MAX(Draws!AB526-Line_cap,0))</f>
        <v>0</v>
      </c>
      <c r="AC547" s="18" t="n">
        <f aca="false">AB547-(MAX(Draws!Q526-Line_cap,0)+MAX(Draws!AC526-Line_cap,0))</f>
        <v>0</v>
      </c>
      <c r="AD547" s="18" t="n">
        <f aca="false">AC547-(MAX(Draws!R526-Line_cap,0)+MAX(Draws!AD526-Line_cap,0))</f>
        <v>0</v>
      </c>
      <c r="AE547" s="18" t="n">
        <f aca="false">AD547-(MAX(Draws!S526-Line_cap,0)+MAX(Draws!AE526-Line_cap,0))</f>
        <v>0</v>
      </c>
      <c r="AF547" s="18" t="n">
        <f aca="false">AE547-(MAX(Draws!T526-Line_cap,0)+MAX(Draws!AF526-Line_cap,0))</f>
        <v>0</v>
      </c>
      <c r="AG547" s="18" t="n">
        <f aca="false">AF547-(MAX(Draws!U526-Line_cap,0)+MAX(Draws!AG526-Line_cap,0))</f>
        <v>0</v>
      </c>
      <c r="AH547" s="18" t="n">
        <f aca="false">AG547-(MAX(Draws!V526-Line_cap,0)+MAX(Draws!AH526-Line_cap,0))</f>
        <v>0</v>
      </c>
      <c r="AI547" s="18" t="n">
        <f aca="false">AH547-(MAX(Draws!W526-Line_cap,0)+MAX(Draws!AI526-Line_cap,0))</f>
        <v>0</v>
      </c>
      <c r="AJ547" s="18" t="n">
        <f aca="false">AI547-(MAX(Draws!X526-Line_cap,0)+MAX(Draws!AJ526-Line_cap,0))</f>
        <v>0</v>
      </c>
      <c r="AK547" s="18" t="n">
        <f aca="false">AJ547-(MAX(Draws!Y526-Line_cap,0)+MAX(Draws!AK526-Line_cap,0))</f>
        <v>0</v>
      </c>
      <c r="AL547" s="18" t="n">
        <f aca="false">SUMPRODUCT(MIN($B$22:$M$22+B547:M547+N547:Y547))</f>
        <v>427.194540747498</v>
      </c>
      <c r="AM547" s="18" t="n">
        <f aca="false">SUMPRODUCT(MIN($B$22:$M$22+B547:M547))</f>
        <v>427.194540747498</v>
      </c>
      <c r="AN547" s="18" t="n">
        <f aca="false">SUMPRODUCT(MIN($B$22:$M$22+N547:Y547))</f>
        <v>481.950382357786</v>
      </c>
      <c r="AO547" s="18" t="n">
        <f aca="false">SUMPRODUCT(MIN($B$22:$M$22+B547:M547+Z547:AK547))</f>
        <v>427.194540747498</v>
      </c>
      <c r="AP547" s="18" t="n">
        <f aca="false">SUMPRODUCT(MIN($B$23:$M$23+B547:M547+N547:Y547))</f>
        <v>474.960286248282</v>
      </c>
      <c r="AQ547" s="18" t="n">
        <f aca="false">SUMPRODUCT(MIN($B$23:$M$23+B547:M547+Z547:AK547))</f>
        <v>474.960286248282</v>
      </c>
      <c r="AR547" s="13" t="n">
        <f aca="false">IF(Y547&lt;0,1,0)</f>
        <v>0</v>
      </c>
    </row>
    <row r="548" customFormat="false" ht="15" hidden="false" customHeight="false" outlineLevel="0" collapsed="false">
      <c r="A548" s="13" t="n">
        <v>523</v>
      </c>
      <c r="B548" s="18" t="n">
        <f aca="false">Shock_sd*Draws!B527</f>
        <v>-45.2320330152578</v>
      </c>
      <c r="C548" s="18" t="n">
        <f aca="false">Persist_a*B548+Shock_sd*Draws!C527</f>
        <v>-13.7106102046908</v>
      </c>
      <c r="D548" s="18" t="n">
        <f aca="false">Persist_a*C548+Shock_sd*Draws!D527</f>
        <v>-35.4855412682983</v>
      </c>
      <c r="E548" s="18" t="n">
        <f aca="false">Persist_a*D548+Shock_sd*Draws!E527</f>
        <v>34.2933789831911</v>
      </c>
      <c r="F548" s="18" t="n">
        <f aca="false">Persist_a*E548+Shock_sd*Draws!F527</f>
        <v>44.0361729992124</v>
      </c>
      <c r="G548" s="18" t="n">
        <f aca="false">Persist_a*F548+Shock_sd*Draws!G527</f>
        <v>-3.29170178662676</v>
      </c>
      <c r="H548" s="18" t="n">
        <f aca="false">Persist_a*G548+Shock_sd*Draws!H527</f>
        <v>-14.7470116767424</v>
      </c>
      <c r="I548" s="18" t="n">
        <f aca="false">Persist_a*H548+Shock_sd*Draws!I527</f>
        <v>45.3554209879023</v>
      </c>
      <c r="J548" s="18" t="n">
        <f aca="false">Persist_a*I548+Shock_sd*Draws!J527</f>
        <v>40.7280162120185</v>
      </c>
      <c r="K548" s="18" t="n">
        <f aca="false">Persist_a*J548+Shock_sd*Draws!K527</f>
        <v>74.9781834145842</v>
      </c>
      <c r="L548" s="18" t="n">
        <f aca="false">Persist_a*K548+Shock_sd*Draws!L527</f>
        <v>133.990628068843</v>
      </c>
      <c r="M548" s="18" t="n">
        <f aca="false">Persist_a*L548+Shock_sd*Draws!M527</f>
        <v>14.0436073284526</v>
      </c>
      <c r="N548" s="18" t="n">
        <f aca="false">0-(Draws!N527+Draws!Z527)</f>
        <v>0</v>
      </c>
      <c r="O548" s="18" t="n">
        <f aca="false">N548-(Draws!O527+Draws!AA527)</f>
        <v>0</v>
      </c>
      <c r="P548" s="18" t="n">
        <f aca="false">O548-(Draws!P527+Draws!AB527)</f>
        <v>0</v>
      </c>
      <c r="Q548" s="18" t="n">
        <f aca="false">P548-(Draws!Q527+Draws!AC527)</f>
        <v>0</v>
      </c>
      <c r="R548" s="18" t="n">
        <f aca="false">Q548-(Draws!R527+Draws!AD527)</f>
        <v>0</v>
      </c>
      <c r="S548" s="18" t="n">
        <f aca="false">R548-(Draws!S527+Draws!AE527)</f>
        <v>0</v>
      </c>
      <c r="T548" s="18" t="n">
        <f aca="false">S548-(Draws!T527+Draws!AF527)</f>
        <v>0</v>
      </c>
      <c r="U548" s="18" t="n">
        <f aca="false">T548-(Draws!U527+Draws!AG527)</f>
        <v>0</v>
      </c>
      <c r="V548" s="18" t="n">
        <f aca="false">U548-(Draws!V527+Draws!AH527)</f>
        <v>0</v>
      </c>
      <c r="W548" s="18" t="n">
        <f aca="false">V548-(Draws!W527+Draws!AI527)</f>
        <v>0</v>
      </c>
      <c r="X548" s="18" t="n">
        <f aca="false">W548-(Draws!X527+Draws!AJ527)</f>
        <v>0</v>
      </c>
      <c r="Y548" s="18" t="n">
        <f aca="false">X548-(Draws!Y527+Draws!AK527)</f>
        <v>0</v>
      </c>
      <c r="Z548" s="18" t="n">
        <f aca="false">0-(MAX(Draws!N527-Line_cap,0)+MAX(Draws!Z527-Line_cap,0))</f>
        <v>0</v>
      </c>
      <c r="AA548" s="18" t="n">
        <f aca="false">Z548-(MAX(Draws!O527-Line_cap,0)+MAX(Draws!AA527-Line_cap,0))</f>
        <v>0</v>
      </c>
      <c r="AB548" s="18" t="n">
        <f aca="false">AA548-(MAX(Draws!P527-Line_cap,0)+MAX(Draws!AB527-Line_cap,0))</f>
        <v>0</v>
      </c>
      <c r="AC548" s="18" t="n">
        <f aca="false">AB548-(MAX(Draws!Q527-Line_cap,0)+MAX(Draws!AC527-Line_cap,0))</f>
        <v>0</v>
      </c>
      <c r="AD548" s="18" t="n">
        <f aca="false">AC548-(MAX(Draws!R527-Line_cap,0)+MAX(Draws!AD527-Line_cap,0))</f>
        <v>0</v>
      </c>
      <c r="AE548" s="18" t="n">
        <f aca="false">AD548-(MAX(Draws!S527-Line_cap,0)+MAX(Draws!AE527-Line_cap,0))</f>
        <v>0</v>
      </c>
      <c r="AF548" s="18" t="n">
        <f aca="false">AE548-(MAX(Draws!T527-Line_cap,0)+MAX(Draws!AF527-Line_cap,0))</f>
        <v>0</v>
      </c>
      <c r="AG548" s="18" t="n">
        <f aca="false">AF548-(MAX(Draws!U527-Line_cap,0)+MAX(Draws!AG527-Line_cap,0))</f>
        <v>0</v>
      </c>
      <c r="AH548" s="18" t="n">
        <f aca="false">AG548-(MAX(Draws!V527-Line_cap,0)+MAX(Draws!AH527-Line_cap,0))</f>
        <v>0</v>
      </c>
      <c r="AI548" s="18" t="n">
        <f aca="false">AH548-(MAX(Draws!W527-Line_cap,0)+MAX(Draws!AI527-Line_cap,0))</f>
        <v>0</v>
      </c>
      <c r="AJ548" s="18" t="n">
        <f aca="false">AI548-(MAX(Draws!X527-Line_cap,0)+MAX(Draws!AJ527-Line_cap,0))</f>
        <v>0</v>
      </c>
      <c r="AK548" s="18" t="n">
        <f aca="false">AJ548-(MAX(Draws!Y527-Line_cap,0)+MAX(Draws!AK527-Line_cap,0))</f>
        <v>0</v>
      </c>
      <c r="AL548" s="18" t="n">
        <f aca="false">SUMPRODUCT(MIN($B$22:$M$22+B548:M548+N548:Y548))</f>
        <v>467.203370681043</v>
      </c>
      <c r="AM548" s="18" t="n">
        <f aca="false">SUMPRODUCT(MIN($B$22:$M$22+B548:M548))</f>
        <v>467.203370681043</v>
      </c>
      <c r="AN548" s="18" t="n">
        <f aca="false">SUMPRODUCT(MIN($B$22:$M$22+N548:Y548))</f>
        <v>481.950382357786</v>
      </c>
      <c r="AO548" s="18" t="n">
        <f aca="false">SUMPRODUCT(MIN($B$22:$M$22+B548:M548+Z548:AK548))</f>
        <v>467.203370681043</v>
      </c>
      <c r="AP548" s="18" t="n">
        <f aca="false">SUMPRODUCT(MIN($B$23:$M$23+B548:M548+N548:Y548))</f>
        <v>514.818020202082</v>
      </c>
      <c r="AQ548" s="18" t="n">
        <f aca="false">SUMPRODUCT(MIN($B$23:$M$23+B548:M548+Z548:AK548))</f>
        <v>514.818020202082</v>
      </c>
      <c r="AR548" s="13" t="n">
        <f aca="false">IF(Y548&lt;0,1,0)</f>
        <v>0</v>
      </c>
    </row>
    <row r="549" customFormat="false" ht="15" hidden="false" customHeight="false" outlineLevel="0" collapsed="false">
      <c r="A549" s="13" t="n">
        <v>524</v>
      </c>
      <c r="B549" s="18" t="n">
        <f aca="false">Shock_sd*Draws!B528</f>
        <v>31.4000017049281</v>
      </c>
      <c r="C549" s="18" t="n">
        <f aca="false">Persist_a*B549+Shock_sd*Draws!C528</f>
        <v>26.2236522356547</v>
      </c>
      <c r="D549" s="18" t="n">
        <f aca="false">Persist_a*C549+Shock_sd*Draws!D528</f>
        <v>22.6399971145886</v>
      </c>
      <c r="E549" s="18" t="n">
        <f aca="false">Persist_a*D549+Shock_sd*Draws!E528</f>
        <v>-79.1660365532536</v>
      </c>
      <c r="F549" s="18" t="n">
        <f aca="false">Persist_a*E549+Shock_sd*Draws!F528</f>
        <v>-56.0582108246179</v>
      </c>
      <c r="G549" s="18" t="n">
        <f aca="false">Persist_a*F549+Shock_sd*Draws!G528</f>
        <v>47.7194544473034</v>
      </c>
      <c r="H549" s="18" t="n">
        <f aca="false">Persist_a*G549+Shock_sd*Draws!H528</f>
        <v>111.167246020468</v>
      </c>
      <c r="I549" s="18" t="n">
        <f aca="false">Persist_a*H549+Shock_sd*Draws!I528</f>
        <v>115.651667689839</v>
      </c>
      <c r="J549" s="18" t="n">
        <f aca="false">Persist_a*I549+Shock_sd*Draws!J528</f>
        <v>49.8311454866577</v>
      </c>
      <c r="K549" s="18" t="n">
        <f aca="false">Persist_a*J549+Shock_sd*Draws!K528</f>
        <v>-19.0662592995533</v>
      </c>
      <c r="L549" s="18" t="n">
        <f aca="false">Persist_a*K549+Shock_sd*Draws!L528</f>
        <v>6.03023540023419</v>
      </c>
      <c r="M549" s="18" t="n">
        <f aca="false">Persist_a*L549+Shock_sd*Draws!M528</f>
        <v>8.39749596663904</v>
      </c>
      <c r="N549" s="18" t="n">
        <f aca="false">0-(Draws!N528+Draws!Z528)</f>
        <v>0</v>
      </c>
      <c r="O549" s="18" t="n">
        <f aca="false">N549-(Draws!O528+Draws!AA528)</f>
        <v>0</v>
      </c>
      <c r="P549" s="18" t="n">
        <f aca="false">O549-(Draws!P528+Draws!AB528)</f>
        <v>0</v>
      </c>
      <c r="Q549" s="18" t="n">
        <f aca="false">P549-(Draws!Q528+Draws!AC528)</f>
        <v>0</v>
      </c>
      <c r="R549" s="18" t="n">
        <f aca="false">Q549-(Draws!R528+Draws!AD528)</f>
        <v>0</v>
      </c>
      <c r="S549" s="18" t="n">
        <f aca="false">R549-(Draws!S528+Draws!AE528)</f>
        <v>0</v>
      </c>
      <c r="T549" s="18" t="n">
        <f aca="false">S549-(Draws!T528+Draws!AF528)</f>
        <v>0</v>
      </c>
      <c r="U549" s="18" t="n">
        <f aca="false">T549-(Draws!U528+Draws!AG528)</f>
        <v>0</v>
      </c>
      <c r="V549" s="18" t="n">
        <f aca="false">U549-(Draws!V528+Draws!AH528)</f>
        <v>0</v>
      </c>
      <c r="W549" s="18" t="n">
        <f aca="false">V549-(Draws!W528+Draws!AI528)</f>
        <v>0</v>
      </c>
      <c r="X549" s="18" t="n">
        <f aca="false">W549-(Draws!X528+Draws!AJ528)</f>
        <v>0</v>
      </c>
      <c r="Y549" s="18" t="n">
        <f aca="false">X549-(Draws!Y528+Draws!AK528)</f>
        <v>0</v>
      </c>
      <c r="Z549" s="18" t="n">
        <f aca="false">0-(MAX(Draws!N528-Line_cap,0)+MAX(Draws!Z528-Line_cap,0))</f>
        <v>0</v>
      </c>
      <c r="AA549" s="18" t="n">
        <f aca="false">Z549-(MAX(Draws!O528-Line_cap,0)+MAX(Draws!AA528-Line_cap,0))</f>
        <v>0</v>
      </c>
      <c r="AB549" s="18" t="n">
        <f aca="false">AA549-(MAX(Draws!P528-Line_cap,0)+MAX(Draws!AB528-Line_cap,0))</f>
        <v>0</v>
      </c>
      <c r="AC549" s="18" t="n">
        <f aca="false">AB549-(MAX(Draws!Q528-Line_cap,0)+MAX(Draws!AC528-Line_cap,0))</f>
        <v>0</v>
      </c>
      <c r="AD549" s="18" t="n">
        <f aca="false">AC549-(MAX(Draws!R528-Line_cap,0)+MAX(Draws!AD528-Line_cap,0))</f>
        <v>0</v>
      </c>
      <c r="AE549" s="18" t="n">
        <f aca="false">AD549-(MAX(Draws!S528-Line_cap,0)+MAX(Draws!AE528-Line_cap,0))</f>
        <v>0</v>
      </c>
      <c r="AF549" s="18" t="n">
        <f aca="false">AE549-(MAX(Draws!T528-Line_cap,0)+MAX(Draws!AF528-Line_cap,0))</f>
        <v>0</v>
      </c>
      <c r="AG549" s="18" t="n">
        <f aca="false">AF549-(MAX(Draws!U528-Line_cap,0)+MAX(Draws!AG528-Line_cap,0))</f>
        <v>0</v>
      </c>
      <c r="AH549" s="18" t="n">
        <f aca="false">AG549-(MAX(Draws!V528-Line_cap,0)+MAX(Draws!AH528-Line_cap,0))</f>
        <v>0</v>
      </c>
      <c r="AI549" s="18" t="n">
        <f aca="false">AH549-(MAX(Draws!W528-Line_cap,0)+MAX(Draws!AI528-Line_cap,0))</f>
        <v>0</v>
      </c>
      <c r="AJ549" s="18" t="n">
        <f aca="false">AI549-(MAX(Draws!X528-Line_cap,0)+MAX(Draws!AJ528-Line_cap,0))</f>
        <v>0</v>
      </c>
      <c r="AK549" s="18" t="n">
        <f aca="false">AJ549-(MAX(Draws!Y528-Line_cap,0)+MAX(Draws!AK528-Line_cap,0))</f>
        <v>0</v>
      </c>
      <c r="AL549" s="18" t="n">
        <f aca="false">SUMPRODUCT(MIN($B$22:$M$22+B549:M549+N549:Y549))</f>
        <v>419.696163274903</v>
      </c>
      <c r="AM549" s="18" t="n">
        <f aca="false">SUMPRODUCT(MIN($B$22:$M$22+B549:M549))</f>
        <v>419.696163274903</v>
      </c>
      <c r="AN549" s="18" t="n">
        <f aca="false">SUMPRODUCT(MIN($B$22:$M$22+N549:Y549))</f>
        <v>481.950382357786</v>
      </c>
      <c r="AO549" s="18" t="n">
        <f aca="false">SUMPRODUCT(MIN($B$22:$M$22+B549:M549+Z549:AK549))</f>
        <v>419.696163274903</v>
      </c>
      <c r="AP549" s="18" t="n">
        <f aca="false">SUMPRODUCT(MIN($B$23:$M$23+B549:M549+N549:Y549))</f>
        <v>460.584450788266</v>
      </c>
      <c r="AQ549" s="18" t="n">
        <f aca="false">SUMPRODUCT(MIN($B$23:$M$23+B549:M549+Z549:AK549))</f>
        <v>460.584450788266</v>
      </c>
      <c r="AR549" s="13" t="n">
        <f aca="false">IF(Y549&lt;0,1,0)</f>
        <v>0</v>
      </c>
    </row>
    <row r="550" customFormat="false" ht="15" hidden="false" customHeight="false" outlineLevel="0" collapsed="false">
      <c r="A550" s="13" t="n">
        <v>525</v>
      </c>
      <c r="B550" s="18" t="n">
        <f aca="false">Shock_sd*Draws!B529</f>
        <v>-21.5754496037558</v>
      </c>
      <c r="C550" s="18" t="n">
        <f aca="false">Persist_a*B550+Shock_sd*Draws!C529</f>
        <v>15.2306931941382</v>
      </c>
      <c r="D550" s="18" t="n">
        <f aca="false">Persist_a*C550+Shock_sd*Draws!D529</f>
        <v>-30.1026065227163</v>
      </c>
      <c r="E550" s="18" t="n">
        <f aca="false">Persist_a*D550+Shock_sd*Draws!E529</f>
        <v>-35.1758960254098</v>
      </c>
      <c r="F550" s="18" t="n">
        <f aca="false">Persist_a*E550+Shock_sd*Draws!F529</f>
        <v>38.2646857906266</v>
      </c>
      <c r="G550" s="18" t="n">
        <f aca="false">Persist_a*F550+Shock_sd*Draws!G529</f>
        <v>18.4569577442953</v>
      </c>
      <c r="H550" s="18" t="n">
        <f aca="false">Persist_a*G550+Shock_sd*Draws!H529</f>
        <v>46.2212452929634</v>
      </c>
      <c r="I550" s="18" t="n">
        <f aca="false">Persist_a*H550+Shock_sd*Draws!I529</f>
        <v>51.315595965317</v>
      </c>
      <c r="J550" s="18" t="n">
        <f aca="false">Persist_a*I550+Shock_sd*Draws!J529</f>
        <v>-41.092077003232</v>
      </c>
      <c r="K550" s="18" t="n">
        <f aca="false">Persist_a*J550+Shock_sd*Draws!K529</f>
        <v>20.7495421294093</v>
      </c>
      <c r="L550" s="18" t="n">
        <f aca="false">Persist_a*K550+Shock_sd*Draws!L529</f>
        <v>-9.61433900776595</v>
      </c>
      <c r="M550" s="18" t="n">
        <f aca="false">Persist_a*L550+Shock_sd*Draws!M529</f>
        <v>-34.3757945643638</v>
      </c>
      <c r="N550" s="18" t="n">
        <f aca="false">0-(Draws!N529+Draws!Z529)</f>
        <v>0</v>
      </c>
      <c r="O550" s="18" t="n">
        <f aca="false">N550-(Draws!O529+Draws!AA529)</f>
        <v>0</v>
      </c>
      <c r="P550" s="18" t="n">
        <f aca="false">O550-(Draws!P529+Draws!AB529)</f>
        <v>0</v>
      </c>
      <c r="Q550" s="18" t="n">
        <f aca="false">P550-(Draws!Q529+Draws!AC529)</f>
        <v>0</v>
      </c>
      <c r="R550" s="18" t="n">
        <f aca="false">Q550-(Draws!R529+Draws!AD529)</f>
        <v>0</v>
      </c>
      <c r="S550" s="18" t="n">
        <f aca="false">R550-(Draws!S529+Draws!AE529)</f>
        <v>0</v>
      </c>
      <c r="T550" s="18" t="n">
        <f aca="false">S550-(Draws!T529+Draws!AF529)</f>
        <v>0</v>
      </c>
      <c r="U550" s="18" t="n">
        <f aca="false">T550-(Draws!U529+Draws!AG529)</f>
        <v>-104.120569035971</v>
      </c>
      <c r="V550" s="18" t="n">
        <f aca="false">U550-(Draws!V529+Draws!AH529)</f>
        <v>-104.120569035971</v>
      </c>
      <c r="W550" s="18" t="n">
        <f aca="false">V550-(Draws!W529+Draws!AI529)</f>
        <v>-104.120569035971</v>
      </c>
      <c r="X550" s="18" t="n">
        <f aca="false">W550-(Draws!X529+Draws!AJ529)</f>
        <v>-104.120569035971</v>
      </c>
      <c r="Y550" s="18" t="n">
        <f aca="false">X550-(Draws!Y529+Draws!AK529)</f>
        <v>-104.120569035971</v>
      </c>
      <c r="Z550" s="18" t="n">
        <f aca="false">0-(MAX(Draws!N529-Line_cap,0)+MAX(Draws!Z529-Line_cap,0))</f>
        <v>0</v>
      </c>
      <c r="AA550" s="18" t="n">
        <f aca="false">Z550-(MAX(Draws!O529-Line_cap,0)+MAX(Draws!AA529-Line_cap,0))</f>
        <v>0</v>
      </c>
      <c r="AB550" s="18" t="n">
        <f aca="false">AA550-(MAX(Draws!P529-Line_cap,0)+MAX(Draws!AB529-Line_cap,0))</f>
        <v>0</v>
      </c>
      <c r="AC550" s="18" t="n">
        <f aca="false">AB550-(MAX(Draws!Q529-Line_cap,0)+MAX(Draws!AC529-Line_cap,0))</f>
        <v>0</v>
      </c>
      <c r="AD550" s="18" t="n">
        <f aca="false">AC550-(MAX(Draws!R529-Line_cap,0)+MAX(Draws!AD529-Line_cap,0))</f>
        <v>0</v>
      </c>
      <c r="AE550" s="18" t="n">
        <f aca="false">AD550-(MAX(Draws!S529-Line_cap,0)+MAX(Draws!AE529-Line_cap,0))</f>
        <v>0</v>
      </c>
      <c r="AF550" s="18" t="n">
        <f aca="false">AE550-(MAX(Draws!T529-Line_cap,0)+MAX(Draws!AF529-Line_cap,0))</f>
        <v>0</v>
      </c>
      <c r="AG550" s="18" t="n">
        <f aca="false">AF550-(MAX(Draws!U529-Line_cap,0)+MAX(Draws!AG529-Line_cap,0))</f>
        <v>-4.1205690359708</v>
      </c>
      <c r="AH550" s="18" t="n">
        <f aca="false">AG550-(MAX(Draws!V529-Line_cap,0)+MAX(Draws!AH529-Line_cap,0))</f>
        <v>-4.1205690359708</v>
      </c>
      <c r="AI550" s="18" t="n">
        <f aca="false">AH550-(MAX(Draws!W529-Line_cap,0)+MAX(Draws!AI529-Line_cap,0))</f>
        <v>-4.1205690359708</v>
      </c>
      <c r="AJ550" s="18" t="n">
        <f aca="false">AI550-(MAX(Draws!X529-Line_cap,0)+MAX(Draws!AJ529-Line_cap,0))</f>
        <v>-4.1205690359708</v>
      </c>
      <c r="AK550" s="18" t="n">
        <f aca="false">AJ550-(MAX(Draws!Y529-Line_cap,0)+MAX(Draws!AK529-Line_cap,0))</f>
        <v>-4.1205690359708</v>
      </c>
      <c r="AL550" s="18" t="n">
        <f aca="false">SUMPRODUCT(MIN($B$22:$M$22+B550:M550+N550:Y550))</f>
        <v>342.985135378194</v>
      </c>
      <c r="AM550" s="18" t="n">
        <f aca="false">SUMPRODUCT(MIN($B$22:$M$22+B550:M550))</f>
        <v>447.105704414164</v>
      </c>
      <c r="AN550" s="18" t="n">
        <f aca="false">SUMPRODUCT(MIN($B$22:$M$22+N550:Y550))</f>
        <v>379.733484361948</v>
      </c>
      <c r="AO550" s="18" t="n">
        <f aca="false">SUMPRODUCT(MIN($B$22:$M$22+B550:M550+Z550:AK550))</f>
        <v>442.985135378194</v>
      </c>
      <c r="AP550" s="18" t="n">
        <f aca="false">SUMPRODUCT(MIN($B$23:$M$23+B550:M550+N550:Y550))</f>
        <v>392.228462542414</v>
      </c>
      <c r="AQ550" s="18" t="n">
        <f aca="false">SUMPRODUCT(MIN($B$23:$M$23+B550:M550+Z550:AK550))</f>
        <v>492.228462542414</v>
      </c>
      <c r="AR550" s="13" t="n">
        <f aca="false">IF(Y550&lt;0,1,0)</f>
        <v>1</v>
      </c>
    </row>
    <row r="551" customFormat="false" ht="15" hidden="false" customHeight="false" outlineLevel="0" collapsed="false">
      <c r="A551" s="13" t="n">
        <v>526</v>
      </c>
      <c r="B551" s="18" t="n">
        <f aca="false">Shock_sd*Draws!B530</f>
        <v>-46.4227803797725</v>
      </c>
      <c r="C551" s="18" t="n">
        <f aca="false">Persist_a*B551+Shock_sd*Draws!C530</f>
        <v>-40.879542948274</v>
      </c>
      <c r="D551" s="18" t="n">
        <f aca="false">Persist_a*C551+Shock_sd*Draws!D530</f>
        <v>11.1939445465122</v>
      </c>
      <c r="E551" s="18" t="n">
        <f aca="false">Persist_a*D551+Shock_sd*Draws!E530</f>
        <v>54.4586573786603</v>
      </c>
      <c r="F551" s="18" t="n">
        <f aca="false">Persist_a*E551+Shock_sd*Draws!F530</f>
        <v>66.3921697958035</v>
      </c>
      <c r="G551" s="18" t="n">
        <f aca="false">Persist_a*F551+Shock_sd*Draws!G530</f>
        <v>82.0989683823802</v>
      </c>
      <c r="H551" s="18" t="n">
        <f aca="false">Persist_a*G551+Shock_sd*Draws!H530</f>
        <v>92.5898315289257</v>
      </c>
      <c r="I551" s="18" t="n">
        <f aca="false">Persist_a*H551+Shock_sd*Draws!I530</f>
        <v>112.567817566542</v>
      </c>
      <c r="J551" s="18" t="n">
        <f aca="false">Persist_a*I551+Shock_sd*Draws!J530</f>
        <v>26.7483833359721</v>
      </c>
      <c r="K551" s="18" t="n">
        <f aca="false">Persist_a*J551+Shock_sd*Draws!K530</f>
        <v>-3.05055575101028</v>
      </c>
      <c r="L551" s="18" t="n">
        <f aca="false">Persist_a*K551+Shock_sd*Draws!L530</f>
        <v>76.2157606113966</v>
      </c>
      <c r="M551" s="18" t="n">
        <f aca="false">Persist_a*L551+Shock_sd*Draws!M530</f>
        <v>-5.42498297673598</v>
      </c>
      <c r="N551" s="18" t="n">
        <f aca="false">0-(Draws!N530+Draws!Z530)</f>
        <v>0</v>
      </c>
      <c r="O551" s="18" t="n">
        <f aca="false">N551-(Draws!O530+Draws!AA530)</f>
        <v>0</v>
      </c>
      <c r="P551" s="18" t="n">
        <f aca="false">O551-(Draws!P530+Draws!AB530)</f>
        <v>0</v>
      </c>
      <c r="Q551" s="18" t="n">
        <f aca="false">P551-(Draws!Q530+Draws!AC530)</f>
        <v>0</v>
      </c>
      <c r="R551" s="18" t="n">
        <f aca="false">Q551-(Draws!R530+Draws!AD530)</f>
        <v>0</v>
      </c>
      <c r="S551" s="18" t="n">
        <f aca="false">R551-(Draws!S530+Draws!AE530)</f>
        <v>0</v>
      </c>
      <c r="T551" s="18" t="n">
        <f aca="false">S551-(Draws!T530+Draws!AF530)</f>
        <v>0</v>
      </c>
      <c r="U551" s="18" t="n">
        <f aca="false">T551-(Draws!U530+Draws!AG530)</f>
        <v>0</v>
      </c>
      <c r="V551" s="18" t="n">
        <f aca="false">U551-(Draws!V530+Draws!AH530)</f>
        <v>0</v>
      </c>
      <c r="W551" s="18" t="n">
        <f aca="false">V551-(Draws!W530+Draws!AI530)</f>
        <v>0</v>
      </c>
      <c r="X551" s="18" t="n">
        <f aca="false">W551-(Draws!X530+Draws!AJ530)</f>
        <v>0</v>
      </c>
      <c r="Y551" s="18" t="n">
        <f aca="false">X551-(Draws!Y530+Draws!AK530)</f>
        <v>0</v>
      </c>
      <c r="Z551" s="18" t="n">
        <f aca="false">0-(MAX(Draws!N530-Line_cap,0)+MAX(Draws!Z530-Line_cap,0))</f>
        <v>0</v>
      </c>
      <c r="AA551" s="18" t="n">
        <f aca="false">Z551-(MAX(Draws!O530-Line_cap,0)+MAX(Draws!AA530-Line_cap,0))</f>
        <v>0</v>
      </c>
      <c r="AB551" s="18" t="n">
        <f aca="false">AA551-(MAX(Draws!P530-Line_cap,0)+MAX(Draws!AB530-Line_cap,0))</f>
        <v>0</v>
      </c>
      <c r="AC551" s="18" t="n">
        <f aca="false">AB551-(MAX(Draws!Q530-Line_cap,0)+MAX(Draws!AC530-Line_cap,0))</f>
        <v>0</v>
      </c>
      <c r="AD551" s="18" t="n">
        <f aca="false">AC551-(MAX(Draws!R530-Line_cap,0)+MAX(Draws!AD530-Line_cap,0))</f>
        <v>0</v>
      </c>
      <c r="AE551" s="18" t="n">
        <f aca="false">AD551-(MAX(Draws!S530-Line_cap,0)+MAX(Draws!AE530-Line_cap,0))</f>
        <v>0</v>
      </c>
      <c r="AF551" s="18" t="n">
        <f aca="false">AE551-(MAX(Draws!T530-Line_cap,0)+MAX(Draws!AF530-Line_cap,0))</f>
        <v>0</v>
      </c>
      <c r="AG551" s="18" t="n">
        <f aca="false">AF551-(MAX(Draws!U530-Line_cap,0)+MAX(Draws!AG530-Line_cap,0))</f>
        <v>0</v>
      </c>
      <c r="AH551" s="18" t="n">
        <f aca="false">AG551-(MAX(Draws!V530-Line_cap,0)+MAX(Draws!AH530-Line_cap,0))</f>
        <v>0</v>
      </c>
      <c r="AI551" s="18" t="n">
        <f aca="false">AH551-(MAX(Draws!W530-Line_cap,0)+MAX(Draws!AI530-Line_cap,0))</f>
        <v>0</v>
      </c>
      <c r="AJ551" s="18" t="n">
        <f aca="false">AI551-(MAX(Draws!X530-Line_cap,0)+MAX(Draws!AJ530-Line_cap,0))</f>
        <v>0</v>
      </c>
      <c r="AK551" s="18" t="n">
        <f aca="false">AJ551-(MAX(Draws!Y530-Line_cap,0)+MAX(Draws!AK530-Line_cap,0))</f>
        <v>0</v>
      </c>
      <c r="AL551" s="18" t="n">
        <f aca="false">SUMPRODUCT(MIN($B$22:$M$22+B551:M551+N551:Y551))</f>
        <v>491.335140058414</v>
      </c>
      <c r="AM551" s="18" t="n">
        <f aca="false">SUMPRODUCT(MIN($B$22:$M$22+B551:M551))</f>
        <v>491.335140058414</v>
      </c>
      <c r="AN551" s="18" t="n">
        <f aca="false">SUMPRODUCT(MIN($B$22:$M$22+N551:Y551))</f>
        <v>481.950382357786</v>
      </c>
      <c r="AO551" s="18" t="n">
        <f aca="false">SUMPRODUCT(MIN($B$22:$M$22+B551:M551+Z551:AK551))</f>
        <v>491.335140058414</v>
      </c>
      <c r="AP551" s="18" t="n">
        <f aca="false">SUMPRODUCT(MIN($B$23:$M$23+B551:M551+N551:Y551))</f>
        <v>525.437854191504</v>
      </c>
      <c r="AQ551" s="18" t="n">
        <f aca="false">SUMPRODUCT(MIN($B$23:$M$23+B551:M551+Z551:AK551))</f>
        <v>525.437854191504</v>
      </c>
      <c r="AR551" s="13" t="n">
        <f aca="false">IF(Y551&lt;0,1,0)</f>
        <v>0</v>
      </c>
    </row>
    <row r="552" customFormat="false" ht="15" hidden="false" customHeight="false" outlineLevel="0" collapsed="false">
      <c r="A552" s="13" t="n">
        <v>527</v>
      </c>
      <c r="B552" s="18" t="n">
        <f aca="false">Shock_sd*Draws!B531</f>
        <v>35.5413803021399</v>
      </c>
      <c r="C552" s="18" t="n">
        <f aca="false">Persist_a*B552+Shock_sd*Draws!C531</f>
        <v>47.0956895633429</v>
      </c>
      <c r="D552" s="18" t="n">
        <f aca="false">Persist_a*C552+Shock_sd*Draws!D531</f>
        <v>26.2251616034876</v>
      </c>
      <c r="E552" s="18" t="n">
        <f aca="false">Persist_a*D552+Shock_sd*Draws!E531</f>
        <v>54.0318743152829</v>
      </c>
      <c r="F552" s="18" t="n">
        <f aca="false">Persist_a*E552+Shock_sd*Draws!F531</f>
        <v>35.0689903844947</v>
      </c>
      <c r="G552" s="18" t="n">
        <f aca="false">Persist_a*F552+Shock_sd*Draws!G531</f>
        <v>-22.2774968059113</v>
      </c>
      <c r="H552" s="18" t="n">
        <f aca="false">Persist_a*G552+Shock_sd*Draws!H531</f>
        <v>-77.5004774041873</v>
      </c>
      <c r="I552" s="18" t="n">
        <f aca="false">Persist_a*H552+Shock_sd*Draws!I531</f>
        <v>-25.3718358702537</v>
      </c>
      <c r="J552" s="18" t="n">
        <f aca="false">Persist_a*I552+Shock_sd*Draws!J531</f>
        <v>-42.904766117613</v>
      </c>
      <c r="K552" s="18" t="n">
        <f aca="false">Persist_a*J552+Shock_sd*Draws!K531</f>
        <v>-63.7636226581802</v>
      </c>
      <c r="L552" s="18" t="n">
        <f aca="false">Persist_a*K552+Shock_sd*Draws!L531</f>
        <v>19.5889077444308</v>
      </c>
      <c r="M552" s="18" t="n">
        <f aca="false">Persist_a*L552+Shock_sd*Draws!M531</f>
        <v>-82.9255592704613</v>
      </c>
      <c r="N552" s="18" t="n">
        <f aca="false">0-(Draws!N531+Draws!Z531)</f>
        <v>0</v>
      </c>
      <c r="O552" s="18" t="n">
        <f aca="false">N552-(Draws!O531+Draws!AA531)</f>
        <v>0</v>
      </c>
      <c r="P552" s="18" t="n">
        <f aca="false">O552-(Draws!P531+Draws!AB531)</f>
        <v>0</v>
      </c>
      <c r="Q552" s="18" t="n">
        <f aca="false">P552-(Draws!Q531+Draws!AC531)</f>
        <v>0</v>
      </c>
      <c r="R552" s="18" t="n">
        <f aca="false">Q552-(Draws!R531+Draws!AD531)</f>
        <v>0</v>
      </c>
      <c r="S552" s="18" t="n">
        <f aca="false">R552-(Draws!S531+Draws!AE531)</f>
        <v>0</v>
      </c>
      <c r="T552" s="18" t="n">
        <f aca="false">S552-(Draws!T531+Draws!AF531)</f>
        <v>0</v>
      </c>
      <c r="U552" s="18" t="n">
        <f aca="false">T552-(Draws!U531+Draws!AG531)</f>
        <v>0</v>
      </c>
      <c r="V552" s="18" t="n">
        <f aca="false">U552-(Draws!V531+Draws!AH531)</f>
        <v>0</v>
      </c>
      <c r="W552" s="18" t="n">
        <f aca="false">V552-(Draws!W531+Draws!AI531)</f>
        <v>0</v>
      </c>
      <c r="X552" s="18" t="n">
        <f aca="false">W552-(Draws!X531+Draws!AJ531)</f>
        <v>0</v>
      </c>
      <c r="Y552" s="18" t="n">
        <f aca="false">X552-(Draws!Y531+Draws!AK531)</f>
        <v>0</v>
      </c>
      <c r="Z552" s="18" t="n">
        <f aca="false">0-(MAX(Draws!N531-Line_cap,0)+MAX(Draws!Z531-Line_cap,0))</f>
        <v>0</v>
      </c>
      <c r="AA552" s="18" t="n">
        <f aca="false">Z552-(MAX(Draws!O531-Line_cap,0)+MAX(Draws!AA531-Line_cap,0))</f>
        <v>0</v>
      </c>
      <c r="AB552" s="18" t="n">
        <f aca="false">AA552-(MAX(Draws!P531-Line_cap,0)+MAX(Draws!AB531-Line_cap,0))</f>
        <v>0</v>
      </c>
      <c r="AC552" s="18" t="n">
        <f aca="false">AB552-(MAX(Draws!Q531-Line_cap,0)+MAX(Draws!AC531-Line_cap,0))</f>
        <v>0</v>
      </c>
      <c r="AD552" s="18" t="n">
        <f aca="false">AC552-(MAX(Draws!R531-Line_cap,0)+MAX(Draws!AD531-Line_cap,0))</f>
        <v>0</v>
      </c>
      <c r="AE552" s="18" t="n">
        <f aca="false">AD552-(MAX(Draws!S531-Line_cap,0)+MAX(Draws!AE531-Line_cap,0))</f>
        <v>0</v>
      </c>
      <c r="AF552" s="18" t="n">
        <f aca="false">AE552-(MAX(Draws!T531-Line_cap,0)+MAX(Draws!AF531-Line_cap,0))</f>
        <v>0</v>
      </c>
      <c r="AG552" s="18" t="n">
        <f aca="false">AF552-(MAX(Draws!U531-Line_cap,0)+MAX(Draws!AG531-Line_cap,0))</f>
        <v>0</v>
      </c>
      <c r="AH552" s="18" t="n">
        <f aca="false">AG552-(MAX(Draws!V531-Line_cap,0)+MAX(Draws!AH531-Line_cap,0))</f>
        <v>0</v>
      </c>
      <c r="AI552" s="18" t="n">
        <f aca="false">AH552-(MAX(Draws!W531-Line_cap,0)+MAX(Draws!AI531-Line_cap,0))</f>
        <v>0</v>
      </c>
      <c r="AJ552" s="18" t="n">
        <f aca="false">AI552-(MAX(Draws!X531-Line_cap,0)+MAX(Draws!AJ531-Line_cap,0))</f>
        <v>0</v>
      </c>
      <c r="AK552" s="18" t="n">
        <f aca="false">AJ552-(MAX(Draws!Y531-Line_cap,0)+MAX(Draws!AK531-Line_cap,0))</f>
        <v>0</v>
      </c>
      <c r="AL552" s="18" t="n">
        <f aca="false">SUMPRODUCT(MIN($B$22:$M$22+B552:M552+N552:Y552))</f>
        <v>404.449904953598</v>
      </c>
      <c r="AM552" s="18" t="n">
        <f aca="false">SUMPRODUCT(MIN($B$22:$M$22+B552:M552))</f>
        <v>404.449904953598</v>
      </c>
      <c r="AN552" s="18" t="n">
        <f aca="false">SUMPRODUCT(MIN($B$22:$M$22+N552:Y552))</f>
        <v>481.950382357786</v>
      </c>
      <c r="AO552" s="18" t="n">
        <f aca="false">SUMPRODUCT(MIN($B$22:$M$22+B552:M552+Z552:AK552))</f>
        <v>404.449904953598</v>
      </c>
      <c r="AP552" s="18" t="n">
        <f aca="false">SUMPRODUCT(MIN($B$23:$M$23+B552:M552+N552:Y552))</f>
        <v>453.628547816699</v>
      </c>
      <c r="AQ552" s="18" t="n">
        <f aca="false">SUMPRODUCT(MIN($B$23:$M$23+B552:M552+Z552:AK552))</f>
        <v>453.628547816699</v>
      </c>
      <c r="AR552" s="13" t="n">
        <f aca="false">IF(Y552&lt;0,1,0)</f>
        <v>0</v>
      </c>
    </row>
    <row r="553" customFormat="false" ht="15" hidden="false" customHeight="false" outlineLevel="0" collapsed="false">
      <c r="A553" s="13" t="n">
        <v>528</v>
      </c>
      <c r="B553" s="18" t="n">
        <f aca="false">Shock_sd*Draws!B532</f>
        <v>16.5033031088843</v>
      </c>
      <c r="C553" s="18" t="n">
        <f aca="false">Persist_a*B553+Shock_sd*Draws!C532</f>
        <v>17.0420900672867</v>
      </c>
      <c r="D553" s="18" t="n">
        <f aca="false">Persist_a*C553+Shock_sd*Draws!D532</f>
        <v>-57.4063282805326</v>
      </c>
      <c r="E553" s="18" t="n">
        <f aca="false">Persist_a*D553+Shock_sd*Draws!E532</f>
        <v>-168.406825985711</v>
      </c>
      <c r="F553" s="18" t="n">
        <f aca="false">Persist_a*E553+Shock_sd*Draws!F532</f>
        <v>-24.834599199542</v>
      </c>
      <c r="G553" s="18" t="n">
        <f aca="false">Persist_a*F553+Shock_sd*Draws!G532</f>
        <v>35.7351861479157</v>
      </c>
      <c r="H553" s="18" t="n">
        <f aca="false">Persist_a*G553+Shock_sd*Draws!H532</f>
        <v>113.873658180882</v>
      </c>
      <c r="I553" s="18" t="n">
        <f aca="false">Persist_a*H553+Shock_sd*Draws!I532</f>
        <v>57.6137697597204</v>
      </c>
      <c r="J553" s="18" t="n">
        <f aca="false">Persist_a*I553+Shock_sd*Draws!J532</f>
        <v>-14.7751744780186</v>
      </c>
      <c r="K553" s="18" t="n">
        <f aca="false">Persist_a*J553+Shock_sd*Draws!K532</f>
        <v>45.1251564215796</v>
      </c>
      <c r="L553" s="18" t="n">
        <f aca="false">Persist_a*K553+Shock_sd*Draws!L532</f>
        <v>56.2416091732753</v>
      </c>
      <c r="M553" s="18" t="n">
        <f aca="false">Persist_a*L553+Shock_sd*Draws!M532</f>
        <v>47.3045480963418</v>
      </c>
      <c r="N553" s="18" t="n">
        <f aca="false">0-(Draws!N532+Draws!Z532)</f>
        <v>0</v>
      </c>
      <c r="O553" s="18" t="n">
        <f aca="false">N553-(Draws!O532+Draws!AA532)</f>
        <v>0</v>
      </c>
      <c r="P553" s="18" t="n">
        <f aca="false">O553-(Draws!P532+Draws!AB532)</f>
        <v>0</v>
      </c>
      <c r="Q553" s="18" t="n">
        <f aca="false">P553-(Draws!Q532+Draws!AC532)</f>
        <v>0</v>
      </c>
      <c r="R553" s="18" t="n">
        <f aca="false">Q553-(Draws!R532+Draws!AD532)</f>
        <v>0</v>
      </c>
      <c r="S553" s="18" t="n">
        <f aca="false">R553-(Draws!S532+Draws!AE532)</f>
        <v>0</v>
      </c>
      <c r="T553" s="18" t="n">
        <f aca="false">S553-(Draws!T532+Draws!AF532)</f>
        <v>0</v>
      </c>
      <c r="U553" s="18" t="n">
        <f aca="false">T553-(Draws!U532+Draws!AG532)</f>
        <v>0</v>
      </c>
      <c r="V553" s="18" t="n">
        <f aca="false">U553-(Draws!V532+Draws!AH532)</f>
        <v>0</v>
      </c>
      <c r="W553" s="18" t="n">
        <f aca="false">V553-(Draws!W532+Draws!AI532)</f>
        <v>0</v>
      </c>
      <c r="X553" s="18" t="n">
        <f aca="false">W553-(Draws!X532+Draws!AJ532)</f>
        <v>0</v>
      </c>
      <c r="Y553" s="18" t="n">
        <f aca="false">X553-(Draws!Y532+Draws!AK532)</f>
        <v>0</v>
      </c>
      <c r="Z553" s="18" t="n">
        <f aca="false">0-(MAX(Draws!N532-Line_cap,0)+MAX(Draws!Z532-Line_cap,0))</f>
        <v>0</v>
      </c>
      <c r="AA553" s="18" t="n">
        <f aca="false">Z553-(MAX(Draws!O532-Line_cap,0)+MAX(Draws!AA532-Line_cap,0))</f>
        <v>0</v>
      </c>
      <c r="AB553" s="18" t="n">
        <f aca="false">AA553-(MAX(Draws!P532-Line_cap,0)+MAX(Draws!AB532-Line_cap,0))</f>
        <v>0</v>
      </c>
      <c r="AC553" s="18" t="n">
        <f aca="false">AB553-(MAX(Draws!Q532-Line_cap,0)+MAX(Draws!AC532-Line_cap,0))</f>
        <v>0</v>
      </c>
      <c r="AD553" s="18" t="n">
        <f aca="false">AC553-(MAX(Draws!R532-Line_cap,0)+MAX(Draws!AD532-Line_cap,0))</f>
        <v>0</v>
      </c>
      <c r="AE553" s="18" t="n">
        <f aca="false">AD553-(MAX(Draws!S532-Line_cap,0)+MAX(Draws!AE532-Line_cap,0))</f>
        <v>0</v>
      </c>
      <c r="AF553" s="18" t="n">
        <f aca="false">AE553-(MAX(Draws!T532-Line_cap,0)+MAX(Draws!AF532-Line_cap,0))</f>
        <v>0</v>
      </c>
      <c r="AG553" s="18" t="n">
        <f aca="false">AF553-(MAX(Draws!U532-Line_cap,0)+MAX(Draws!AG532-Line_cap,0))</f>
        <v>0</v>
      </c>
      <c r="AH553" s="18" t="n">
        <f aca="false">AG553-(MAX(Draws!V532-Line_cap,0)+MAX(Draws!AH532-Line_cap,0))</f>
        <v>0</v>
      </c>
      <c r="AI553" s="18" t="n">
        <f aca="false">AH553-(MAX(Draws!W532-Line_cap,0)+MAX(Draws!AI532-Line_cap,0))</f>
        <v>0</v>
      </c>
      <c r="AJ553" s="18" t="n">
        <f aca="false">AI553-(MAX(Draws!X532-Line_cap,0)+MAX(Draws!AJ532-Line_cap,0))</f>
        <v>0</v>
      </c>
      <c r="AK553" s="18" t="n">
        <f aca="false">AJ553-(MAX(Draws!Y532-Line_cap,0)+MAX(Draws!AK532-Line_cap,0))</f>
        <v>0</v>
      </c>
      <c r="AL553" s="18" t="n">
        <f aca="false">SUMPRODUCT(MIN($B$22:$M$22+B553:M553+N553:Y553))</f>
        <v>330.455373842446</v>
      </c>
      <c r="AM553" s="18" t="n">
        <f aca="false">SUMPRODUCT(MIN($B$22:$M$22+B553:M553))</f>
        <v>330.455373842446</v>
      </c>
      <c r="AN553" s="18" t="n">
        <f aca="false">SUMPRODUCT(MIN($B$22:$M$22+N553:Y553))</f>
        <v>481.950382357786</v>
      </c>
      <c r="AO553" s="18" t="n">
        <f aca="false">SUMPRODUCT(MIN($B$22:$M$22+B553:M553+Z553:AK553))</f>
        <v>330.455373842446</v>
      </c>
      <c r="AP553" s="18" t="n">
        <f aca="false">SUMPRODUCT(MIN($B$23:$M$23+B553:M553+N553:Y553))</f>
        <v>371.343661355809</v>
      </c>
      <c r="AQ553" s="18" t="n">
        <f aca="false">SUMPRODUCT(MIN($B$23:$M$23+B553:M553+Z553:AK553))</f>
        <v>371.343661355809</v>
      </c>
      <c r="AR553" s="13" t="n">
        <f aca="false">IF(Y553&lt;0,1,0)</f>
        <v>0</v>
      </c>
    </row>
    <row r="554" customFormat="false" ht="15" hidden="false" customHeight="false" outlineLevel="0" collapsed="false">
      <c r="A554" s="13" t="n">
        <v>529</v>
      </c>
      <c r="B554" s="18" t="n">
        <f aca="false">Shock_sd*Draws!B533</f>
        <v>97.0539724451306</v>
      </c>
      <c r="C554" s="18" t="n">
        <f aca="false">Persist_a*B554+Shock_sd*Draws!C533</f>
        <v>-6.23990343128153</v>
      </c>
      <c r="D554" s="18" t="n">
        <f aca="false">Persist_a*C554+Shock_sd*Draws!D533</f>
        <v>-30.8725780925013</v>
      </c>
      <c r="E554" s="18" t="n">
        <f aca="false">Persist_a*D554+Shock_sd*Draws!E533</f>
        <v>-99.7616351809255</v>
      </c>
      <c r="F554" s="18" t="n">
        <f aca="false">Persist_a*E554+Shock_sd*Draws!F533</f>
        <v>-136.947089191649</v>
      </c>
      <c r="G554" s="18" t="n">
        <f aca="false">Persist_a*F554+Shock_sd*Draws!G533</f>
        <v>-38.4214605174418</v>
      </c>
      <c r="H554" s="18" t="n">
        <f aca="false">Persist_a*G554+Shock_sd*Draws!H533</f>
        <v>-60.1134367365777</v>
      </c>
      <c r="I554" s="18" t="n">
        <f aca="false">Persist_a*H554+Shock_sd*Draws!I533</f>
        <v>-0.770973284369617</v>
      </c>
      <c r="J554" s="18" t="n">
        <f aca="false">Persist_a*I554+Shock_sd*Draws!J533</f>
        <v>36.6151571800592</v>
      </c>
      <c r="K554" s="18" t="n">
        <f aca="false">Persist_a*J554+Shock_sd*Draws!K533</f>
        <v>-16.9374957337909</v>
      </c>
      <c r="L554" s="18" t="n">
        <f aca="false">Persist_a*K554+Shock_sd*Draws!L533</f>
        <v>31.5484166298945</v>
      </c>
      <c r="M554" s="18" t="n">
        <f aca="false">Persist_a*L554+Shock_sd*Draws!M533</f>
        <v>-52.5026076301038</v>
      </c>
      <c r="N554" s="18" t="n">
        <f aca="false">0-(Draws!N533+Draws!Z533)</f>
        <v>0</v>
      </c>
      <c r="O554" s="18" t="n">
        <f aca="false">N554-(Draws!O533+Draws!AA533)</f>
        <v>0</v>
      </c>
      <c r="P554" s="18" t="n">
        <f aca="false">O554-(Draws!P533+Draws!AB533)</f>
        <v>0</v>
      </c>
      <c r="Q554" s="18" t="n">
        <f aca="false">P554-(Draws!Q533+Draws!AC533)</f>
        <v>0</v>
      </c>
      <c r="R554" s="18" t="n">
        <f aca="false">Q554-(Draws!R533+Draws!AD533)</f>
        <v>0</v>
      </c>
      <c r="S554" s="18" t="n">
        <f aca="false">R554-(Draws!S533+Draws!AE533)</f>
        <v>0</v>
      </c>
      <c r="T554" s="18" t="n">
        <f aca="false">S554-(Draws!T533+Draws!AF533)</f>
        <v>0</v>
      </c>
      <c r="U554" s="18" t="n">
        <f aca="false">T554-(Draws!U533+Draws!AG533)</f>
        <v>0</v>
      </c>
      <c r="V554" s="18" t="n">
        <f aca="false">U554-(Draws!V533+Draws!AH533)</f>
        <v>0</v>
      </c>
      <c r="W554" s="18" t="n">
        <f aca="false">V554-(Draws!W533+Draws!AI533)</f>
        <v>0</v>
      </c>
      <c r="X554" s="18" t="n">
        <f aca="false">W554-(Draws!X533+Draws!AJ533)</f>
        <v>0</v>
      </c>
      <c r="Y554" s="18" t="n">
        <f aca="false">X554-(Draws!Y533+Draws!AK533)</f>
        <v>0</v>
      </c>
      <c r="Z554" s="18" t="n">
        <f aca="false">0-(MAX(Draws!N533-Line_cap,0)+MAX(Draws!Z533-Line_cap,0))</f>
        <v>0</v>
      </c>
      <c r="AA554" s="18" t="n">
        <f aca="false">Z554-(MAX(Draws!O533-Line_cap,0)+MAX(Draws!AA533-Line_cap,0))</f>
        <v>0</v>
      </c>
      <c r="AB554" s="18" t="n">
        <f aca="false">AA554-(MAX(Draws!P533-Line_cap,0)+MAX(Draws!AB533-Line_cap,0))</f>
        <v>0</v>
      </c>
      <c r="AC554" s="18" t="n">
        <f aca="false">AB554-(MAX(Draws!Q533-Line_cap,0)+MAX(Draws!AC533-Line_cap,0))</f>
        <v>0</v>
      </c>
      <c r="AD554" s="18" t="n">
        <f aca="false">AC554-(MAX(Draws!R533-Line_cap,0)+MAX(Draws!AD533-Line_cap,0))</f>
        <v>0</v>
      </c>
      <c r="AE554" s="18" t="n">
        <f aca="false">AD554-(MAX(Draws!S533-Line_cap,0)+MAX(Draws!AE533-Line_cap,0))</f>
        <v>0</v>
      </c>
      <c r="AF554" s="18" t="n">
        <f aca="false">AE554-(MAX(Draws!T533-Line_cap,0)+MAX(Draws!AF533-Line_cap,0))</f>
        <v>0</v>
      </c>
      <c r="AG554" s="18" t="n">
        <f aca="false">AF554-(MAX(Draws!U533-Line_cap,0)+MAX(Draws!AG533-Line_cap,0))</f>
        <v>0</v>
      </c>
      <c r="AH554" s="18" t="n">
        <f aca="false">AG554-(MAX(Draws!V533-Line_cap,0)+MAX(Draws!AH533-Line_cap,0))</f>
        <v>0</v>
      </c>
      <c r="AI554" s="18" t="n">
        <f aca="false">AH554-(MAX(Draws!W533-Line_cap,0)+MAX(Draws!AI533-Line_cap,0))</f>
        <v>0</v>
      </c>
      <c r="AJ554" s="18" t="n">
        <f aca="false">AI554-(MAX(Draws!X533-Line_cap,0)+MAX(Draws!AJ533-Line_cap,0))</f>
        <v>0</v>
      </c>
      <c r="AK554" s="18" t="n">
        <f aca="false">AJ554-(MAX(Draws!Y533-Line_cap,0)+MAX(Draws!AK533-Line_cap,0))</f>
        <v>0</v>
      </c>
      <c r="AL554" s="18" t="n">
        <f aca="false">SUMPRODUCT(MIN($B$22:$M$22+B554:M554+N554:Y554))</f>
        <v>351.550091956041</v>
      </c>
      <c r="AM554" s="18" t="n">
        <f aca="false">SUMPRODUCT(MIN($B$22:$M$22+B554:M554))</f>
        <v>351.550091956041</v>
      </c>
      <c r="AN554" s="18" t="n">
        <f aca="false">SUMPRODUCT(MIN($B$22:$M$22+N554:Y554))</f>
        <v>481.950382357786</v>
      </c>
      <c r="AO554" s="18" t="n">
        <f aca="false">SUMPRODUCT(MIN($B$22:$M$22+B554:M554+Z554:AK554))</f>
        <v>351.550091956041</v>
      </c>
      <c r="AP554" s="18" t="n">
        <f aca="false">SUMPRODUCT(MIN($B$23:$M$23+B554:M554+N554:Y554))</f>
        <v>396.654825809205</v>
      </c>
      <c r="AQ554" s="18" t="n">
        <f aca="false">SUMPRODUCT(MIN($B$23:$M$23+B554:M554+Z554:AK554))</f>
        <v>396.654825809205</v>
      </c>
      <c r="AR554" s="13" t="n">
        <f aca="false">IF(Y554&lt;0,1,0)</f>
        <v>0</v>
      </c>
    </row>
    <row r="555" customFormat="false" ht="15" hidden="false" customHeight="false" outlineLevel="0" collapsed="false">
      <c r="A555" s="13" t="n">
        <v>530</v>
      </c>
      <c r="B555" s="18" t="n">
        <f aca="false">Shock_sd*Draws!B534</f>
        <v>1.25644434257349</v>
      </c>
      <c r="C555" s="18" t="n">
        <f aca="false">Persist_a*B555+Shock_sd*Draws!C534</f>
        <v>66.9340626317215</v>
      </c>
      <c r="D555" s="18" t="n">
        <f aca="false">Persist_a*C555+Shock_sd*Draws!D534</f>
        <v>29.5625208846638</v>
      </c>
      <c r="E555" s="18" t="n">
        <f aca="false">Persist_a*D555+Shock_sd*Draws!E534</f>
        <v>46.8000980522112</v>
      </c>
      <c r="F555" s="18" t="n">
        <f aca="false">Persist_a*E555+Shock_sd*Draws!F534</f>
        <v>38.6669717117293</v>
      </c>
      <c r="G555" s="18" t="n">
        <f aca="false">Persist_a*F555+Shock_sd*Draws!G534</f>
        <v>-11.1418638313683</v>
      </c>
      <c r="H555" s="18" t="n">
        <f aca="false">Persist_a*G555+Shock_sd*Draws!H534</f>
        <v>6.49475123177822</v>
      </c>
      <c r="I555" s="18" t="n">
        <f aca="false">Persist_a*H555+Shock_sd*Draws!I534</f>
        <v>-9.59456134277738</v>
      </c>
      <c r="J555" s="18" t="n">
        <f aca="false">Persist_a*I555+Shock_sd*Draws!J534</f>
        <v>-41.4142891755532</v>
      </c>
      <c r="K555" s="18" t="n">
        <f aca="false">Persist_a*J555+Shock_sd*Draws!K534</f>
        <v>-82.4516052484043</v>
      </c>
      <c r="L555" s="18" t="n">
        <f aca="false">Persist_a*K555+Shock_sd*Draws!L534</f>
        <v>-27.4317786380783</v>
      </c>
      <c r="M555" s="18" t="n">
        <f aca="false">Persist_a*L555+Shock_sd*Draws!M534</f>
        <v>28.0436523928828</v>
      </c>
      <c r="N555" s="18" t="n">
        <f aca="false">0-(Draws!N534+Draws!Z534)</f>
        <v>0</v>
      </c>
      <c r="O555" s="18" t="n">
        <f aca="false">N555-(Draws!O534+Draws!AA534)</f>
        <v>0</v>
      </c>
      <c r="P555" s="18" t="n">
        <f aca="false">O555-(Draws!P534+Draws!AB534)</f>
        <v>0</v>
      </c>
      <c r="Q555" s="18" t="n">
        <f aca="false">P555-(Draws!Q534+Draws!AC534)</f>
        <v>0</v>
      </c>
      <c r="R555" s="18" t="n">
        <f aca="false">Q555-(Draws!R534+Draws!AD534)</f>
        <v>0</v>
      </c>
      <c r="S555" s="18" t="n">
        <f aca="false">R555-(Draws!S534+Draws!AE534)</f>
        <v>0</v>
      </c>
      <c r="T555" s="18" t="n">
        <f aca="false">S555-(Draws!T534+Draws!AF534)</f>
        <v>0</v>
      </c>
      <c r="U555" s="18" t="n">
        <f aca="false">T555-(Draws!U534+Draws!AG534)</f>
        <v>0</v>
      </c>
      <c r="V555" s="18" t="n">
        <f aca="false">U555-(Draws!V534+Draws!AH534)</f>
        <v>0</v>
      </c>
      <c r="W555" s="18" t="n">
        <f aca="false">V555-(Draws!W534+Draws!AI534)</f>
        <v>0</v>
      </c>
      <c r="X555" s="18" t="n">
        <f aca="false">W555-(Draws!X534+Draws!AJ534)</f>
        <v>0</v>
      </c>
      <c r="Y555" s="18" t="n">
        <f aca="false">X555-(Draws!Y534+Draws!AK534)</f>
        <v>0</v>
      </c>
      <c r="Z555" s="18" t="n">
        <f aca="false">0-(MAX(Draws!N534-Line_cap,0)+MAX(Draws!Z534-Line_cap,0))</f>
        <v>0</v>
      </c>
      <c r="AA555" s="18" t="n">
        <f aca="false">Z555-(MAX(Draws!O534-Line_cap,0)+MAX(Draws!AA534-Line_cap,0))</f>
        <v>0</v>
      </c>
      <c r="AB555" s="18" t="n">
        <f aca="false">AA555-(MAX(Draws!P534-Line_cap,0)+MAX(Draws!AB534-Line_cap,0))</f>
        <v>0</v>
      </c>
      <c r="AC555" s="18" t="n">
        <f aca="false">AB555-(MAX(Draws!Q534-Line_cap,0)+MAX(Draws!AC534-Line_cap,0))</f>
        <v>0</v>
      </c>
      <c r="AD555" s="18" t="n">
        <f aca="false">AC555-(MAX(Draws!R534-Line_cap,0)+MAX(Draws!AD534-Line_cap,0))</f>
        <v>0</v>
      </c>
      <c r="AE555" s="18" t="n">
        <f aca="false">AD555-(MAX(Draws!S534-Line_cap,0)+MAX(Draws!AE534-Line_cap,0))</f>
        <v>0</v>
      </c>
      <c r="AF555" s="18" t="n">
        <f aca="false">AE555-(MAX(Draws!T534-Line_cap,0)+MAX(Draws!AF534-Line_cap,0))</f>
        <v>0</v>
      </c>
      <c r="AG555" s="18" t="n">
        <f aca="false">AF555-(MAX(Draws!U534-Line_cap,0)+MAX(Draws!AG534-Line_cap,0))</f>
        <v>0</v>
      </c>
      <c r="AH555" s="18" t="n">
        <f aca="false">AG555-(MAX(Draws!V534-Line_cap,0)+MAX(Draws!AH534-Line_cap,0))</f>
        <v>0</v>
      </c>
      <c r="AI555" s="18" t="n">
        <f aca="false">AH555-(MAX(Draws!W534-Line_cap,0)+MAX(Draws!AI534-Line_cap,0))</f>
        <v>0</v>
      </c>
      <c r="AJ555" s="18" t="n">
        <f aca="false">AI555-(MAX(Draws!X534-Line_cap,0)+MAX(Draws!AJ534-Line_cap,0))</f>
        <v>0</v>
      </c>
      <c r="AK555" s="18" t="n">
        <f aca="false">AJ555-(MAX(Draws!Y534-Line_cap,0)+MAX(Draws!AK534-Line_cap,0))</f>
        <v>0</v>
      </c>
      <c r="AL555" s="18" t="n">
        <f aca="false">SUMPRODUCT(MIN($B$22:$M$22+B555:M555+N555:Y555))</f>
        <v>411.93409056102</v>
      </c>
      <c r="AM555" s="18" t="n">
        <f aca="false">SUMPRODUCT(MIN($B$22:$M$22+B555:M555))</f>
        <v>411.93409056102</v>
      </c>
      <c r="AN555" s="18" t="n">
        <f aca="false">SUMPRODUCT(MIN($B$22:$M$22+N555:Y555))</f>
        <v>481.950382357786</v>
      </c>
      <c r="AO555" s="18" t="n">
        <f aca="false">SUMPRODUCT(MIN($B$22:$M$22+B555:M555+Z555:AK555))</f>
        <v>411.93409056102</v>
      </c>
      <c r="AP555" s="18" t="n">
        <f aca="false">SUMPRODUCT(MIN($B$23:$M$23+B555:M555+N555:Y555))</f>
        <v>460.219739111447</v>
      </c>
      <c r="AQ555" s="18" t="n">
        <f aca="false">SUMPRODUCT(MIN($B$23:$M$23+B555:M555+Z555:AK555))</f>
        <v>460.219739111447</v>
      </c>
      <c r="AR555" s="13" t="n">
        <f aca="false">IF(Y555&lt;0,1,0)</f>
        <v>0</v>
      </c>
    </row>
    <row r="556" customFormat="false" ht="15" hidden="false" customHeight="false" outlineLevel="0" collapsed="false">
      <c r="A556" s="13" t="n">
        <v>531</v>
      </c>
      <c r="B556" s="18" t="n">
        <f aca="false">Shock_sd*Draws!B535</f>
        <v>12.2457454980826</v>
      </c>
      <c r="C556" s="18" t="n">
        <f aca="false">Persist_a*B556+Shock_sd*Draws!C535</f>
        <v>-1.07995672921383</v>
      </c>
      <c r="D556" s="18" t="n">
        <f aca="false">Persist_a*C556+Shock_sd*Draws!D535</f>
        <v>-45.9944966083706</v>
      </c>
      <c r="E556" s="18" t="n">
        <f aca="false">Persist_a*D556+Shock_sd*Draws!E535</f>
        <v>1.00244311121091</v>
      </c>
      <c r="F556" s="18" t="n">
        <f aca="false">Persist_a*E556+Shock_sd*Draws!F535</f>
        <v>72.7646000841125</v>
      </c>
      <c r="G556" s="18" t="n">
        <f aca="false">Persist_a*F556+Shock_sd*Draws!G535</f>
        <v>-11.873595498801</v>
      </c>
      <c r="H556" s="18" t="n">
        <f aca="false">Persist_a*G556+Shock_sd*Draws!H535</f>
        <v>30.9995336761107</v>
      </c>
      <c r="I556" s="18" t="n">
        <f aca="false">Persist_a*H556+Shock_sd*Draws!I535</f>
        <v>26.493936478716</v>
      </c>
      <c r="J556" s="18" t="n">
        <f aca="false">Persist_a*I556+Shock_sd*Draws!J535</f>
        <v>-8.04947707325136</v>
      </c>
      <c r="K556" s="18" t="n">
        <f aca="false">Persist_a*J556+Shock_sd*Draws!K535</f>
        <v>-31.9774773554782</v>
      </c>
      <c r="L556" s="18" t="n">
        <f aca="false">Persist_a*K556+Shock_sd*Draws!L535</f>
        <v>-11.4333789942873</v>
      </c>
      <c r="M556" s="18" t="n">
        <f aca="false">Persist_a*L556+Shock_sd*Draws!M535</f>
        <v>34.7428707878638</v>
      </c>
      <c r="N556" s="18" t="n">
        <f aca="false">0-(Draws!N535+Draws!Z535)</f>
        <v>0</v>
      </c>
      <c r="O556" s="18" t="n">
        <f aca="false">N556-(Draws!O535+Draws!AA535)</f>
        <v>0</v>
      </c>
      <c r="P556" s="18" t="n">
        <f aca="false">O556-(Draws!P535+Draws!AB535)</f>
        <v>0</v>
      </c>
      <c r="Q556" s="18" t="n">
        <f aca="false">P556-(Draws!Q535+Draws!AC535)</f>
        <v>0</v>
      </c>
      <c r="R556" s="18" t="n">
        <f aca="false">Q556-(Draws!R535+Draws!AD535)</f>
        <v>0</v>
      </c>
      <c r="S556" s="18" t="n">
        <f aca="false">R556-(Draws!S535+Draws!AE535)</f>
        <v>0</v>
      </c>
      <c r="T556" s="18" t="n">
        <f aca="false">S556-(Draws!T535+Draws!AF535)</f>
        <v>0</v>
      </c>
      <c r="U556" s="18" t="n">
        <f aca="false">T556-(Draws!U535+Draws!AG535)</f>
        <v>0</v>
      </c>
      <c r="V556" s="18" t="n">
        <f aca="false">U556-(Draws!V535+Draws!AH535)</f>
        <v>0</v>
      </c>
      <c r="W556" s="18" t="n">
        <f aca="false">V556-(Draws!W535+Draws!AI535)</f>
        <v>-48.5782665529257</v>
      </c>
      <c r="X556" s="18" t="n">
        <f aca="false">W556-(Draws!X535+Draws!AJ535)</f>
        <v>-48.5782665529257</v>
      </c>
      <c r="Y556" s="18" t="n">
        <f aca="false">X556-(Draws!Y535+Draws!AK535)</f>
        <v>-48.5782665529257</v>
      </c>
      <c r="Z556" s="18" t="n">
        <f aca="false">0-(MAX(Draws!N535-Line_cap,0)+MAX(Draws!Z535-Line_cap,0))</f>
        <v>0</v>
      </c>
      <c r="AA556" s="18" t="n">
        <f aca="false">Z556-(MAX(Draws!O535-Line_cap,0)+MAX(Draws!AA535-Line_cap,0))</f>
        <v>0</v>
      </c>
      <c r="AB556" s="18" t="n">
        <f aca="false">AA556-(MAX(Draws!P535-Line_cap,0)+MAX(Draws!AB535-Line_cap,0))</f>
        <v>0</v>
      </c>
      <c r="AC556" s="18" t="n">
        <f aca="false">AB556-(MAX(Draws!Q535-Line_cap,0)+MAX(Draws!AC535-Line_cap,0))</f>
        <v>0</v>
      </c>
      <c r="AD556" s="18" t="n">
        <f aca="false">AC556-(MAX(Draws!R535-Line_cap,0)+MAX(Draws!AD535-Line_cap,0))</f>
        <v>0</v>
      </c>
      <c r="AE556" s="18" t="n">
        <f aca="false">AD556-(MAX(Draws!S535-Line_cap,0)+MAX(Draws!AE535-Line_cap,0))</f>
        <v>0</v>
      </c>
      <c r="AF556" s="18" t="n">
        <f aca="false">AE556-(MAX(Draws!T535-Line_cap,0)+MAX(Draws!AF535-Line_cap,0))</f>
        <v>0</v>
      </c>
      <c r="AG556" s="18" t="n">
        <f aca="false">AF556-(MAX(Draws!U535-Line_cap,0)+MAX(Draws!AG535-Line_cap,0))</f>
        <v>0</v>
      </c>
      <c r="AH556" s="18" t="n">
        <f aca="false">AG556-(MAX(Draws!V535-Line_cap,0)+MAX(Draws!AH535-Line_cap,0))</f>
        <v>0</v>
      </c>
      <c r="AI556" s="18" t="n">
        <f aca="false">AH556-(MAX(Draws!W535-Line_cap,0)+MAX(Draws!AI535-Line_cap,0))</f>
        <v>0</v>
      </c>
      <c r="AJ556" s="18" t="n">
        <f aca="false">AI556-(MAX(Draws!X535-Line_cap,0)+MAX(Draws!AJ535-Line_cap,0))</f>
        <v>0</v>
      </c>
      <c r="AK556" s="18" t="n">
        <f aca="false">AJ556-(MAX(Draws!Y535-Line_cap,0)+MAX(Draws!AK535-Line_cap,0))</f>
        <v>0</v>
      </c>
      <c r="AL556" s="18" t="n">
        <f aca="false">SUMPRODUCT(MIN($B$22:$M$22+B556:M556+N556:Y556))</f>
        <v>413.82995190102</v>
      </c>
      <c r="AM556" s="18" t="n">
        <f aca="false">SUMPRODUCT(MIN($B$22:$M$22+B556:M556))</f>
        <v>462.408218453946</v>
      </c>
      <c r="AN556" s="18" t="n">
        <f aca="false">SUMPRODUCT(MIN($B$22:$M$22+N556:Y556))</f>
        <v>445.807429256498</v>
      </c>
      <c r="AO556" s="18" t="n">
        <f aca="false">SUMPRODUCT(MIN($B$22:$M$22+B556:M556+Z556:AK556))</f>
        <v>462.408218453946</v>
      </c>
      <c r="AP556" s="18" t="n">
        <f aca="false">SUMPRODUCT(MIN($B$23:$M$23+B556:M556+N556:Y556))</f>
        <v>462.115600451447</v>
      </c>
      <c r="AQ556" s="18" t="n">
        <f aca="false">SUMPRODUCT(MIN($B$23:$M$23+B556:M556+Z556:AK556))</f>
        <v>504.309064862009</v>
      </c>
      <c r="AR556" s="13" t="n">
        <f aca="false">IF(Y556&lt;0,1,0)</f>
        <v>1</v>
      </c>
    </row>
    <row r="557" customFormat="false" ht="15" hidden="false" customHeight="false" outlineLevel="0" collapsed="false">
      <c r="A557" s="13" t="n">
        <v>532</v>
      </c>
      <c r="B557" s="18" t="n">
        <f aca="false">Shock_sd*Draws!B536</f>
        <v>10.5637447864591</v>
      </c>
      <c r="C557" s="18" t="n">
        <f aca="false">Persist_a*B557+Shock_sd*Draws!C536</f>
        <v>58.3092789743149</v>
      </c>
      <c r="D557" s="18" t="n">
        <f aca="false">Persist_a*C557+Shock_sd*Draws!D536</f>
        <v>71.9456208231209</v>
      </c>
      <c r="E557" s="18" t="n">
        <f aca="false">Persist_a*D557+Shock_sd*Draws!E536</f>
        <v>16.6067337837753</v>
      </c>
      <c r="F557" s="18" t="n">
        <f aca="false">Persist_a*E557+Shock_sd*Draws!F536</f>
        <v>38.9487574955032</v>
      </c>
      <c r="G557" s="18" t="n">
        <f aca="false">Persist_a*F557+Shock_sd*Draws!G536</f>
        <v>-76.1252075227492</v>
      </c>
      <c r="H557" s="18" t="n">
        <f aca="false">Persist_a*G557+Shock_sd*Draws!H536</f>
        <v>-18.0901401791926</v>
      </c>
      <c r="I557" s="18" t="n">
        <f aca="false">Persist_a*H557+Shock_sd*Draws!I536</f>
        <v>-30.6449514560598</v>
      </c>
      <c r="J557" s="18" t="n">
        <f aca="false">Persist_a*I557+Shock_sd*Draws!J536</f>
        <v>-65.6598913047042</v>
      </c>
      <c r="K557" s="18" t="n">
        <f aca="false">Persist_a*J557+Shock_sd*Draws!K536</f>
        <v>-107.124403648309</v>
      </c>
      <c r="L557" s="18" t="n">
        <f aca="false">Persist_a*K557+Shock_sd*Draws!L536</f>
        <v>-79.5424461894988</v>
      </c>
      <c r="M557" s="18" t="n">
        <f aca="false">Persist_a*L557+Shock_sd*Draws!M536</f>
        <v>7.30571438892056</v>
      </c>
      <c r="N557" s="18" t="n">
        <f aca="false">0-(Draws!N536+Draws!Z536)</f>
        <v>0</v>
      </c>
      <c r="O557" s="18" t="n">
        <f aca="false">N557-(Draws!O536+Draws!AA536)</f>
        <v>0</v>
      </c>
      <c r="P557" s="18" t="n">
        <f aca="false">O557-(Draws!P536+Draws!AB536)</f>
        <v>0</v>
      </c>
      <c r="Q557" s="18" t="n">
        <f aca="false">P557-(Draws!Q536+Draws!AC536)</f>
        <v>0</v>
      </c>
      <c r="R557" s="18" t="n">
        <f aca="false">Q557-(Draws!R536+Draws!AD536)</f>
        <v>0</v>
      </c>
      <c r="S557" s="18" t="n">
        <f aca="false">R557-(Draws!S536+Draws!AE536)</f>
        <v>0</v>
      </c>
      <c r="T557" s="18" t="n">
        <f aca="false">S557-(Draws!T536+Draws!AF536)</f>
        <v>0</v>
      </c>
      <c r="U557" s="18" t="n">
        <f aca="false">T557-(Draws!U536+Draws!AG536)</f>
        <v>0</v>
      </c>
      <c r="V557" s="18" t="n">
        <f aca="false">U557-(Draws!V536+Draws!AH536)</f>
        <v>0</v>
      </c>
      <c r="W557" s="18" t="n">
        <f aca="false">V557-(Draws!W536+Draws!AI536)</f>
        <v>0</v>
      </c>
      <c r="X557" s="18" t="n">
        <f aca="false">W557-(Draws!X536+Draws!AJ536)</f>
        <v>0</v>
      </c>
      <c r="Y557" s="18" t="n">
        <f aca="false">X557-(Draws!Y536+Draws!AK536)</f>
        <v>0</v>
      </c>
      <c r="Z557" s="18" t="n">
        <f aca="false">0-(MAX(Draws!N536-Line_cap,0)+MAX(Draws!Z536-Line_cap,0))</f>
        <v>0</v>
      </c>
      <c r="AA557" s="18" t="n">
        <f aca="false">Z557-(MAX(Draws!O536-Line_cap,0)+MAX(Draws!AA536-Line_cap,0))</f>
        <v>0</v>
      </c>
      <c r="AB557" s="18" t="n">
        <f aca="false">AA557-(MAX(Draws!P536-Line_cap,0)+MAX(Draws!AB536-Line_cap,0))</f>
        <v>0</v>
      </c>
      <c r="AC557" s="18" t="n">
        <f aca="false">AB557-(MAX(Draws!Q536-Line_cap,0)+MAX(Draws!AC536-Line_cap,0))</f>
        <v>0</v>
      </c>
      <c r="AD557" s="18" t="n">
        <f aca="false">AC557-(MAX(Draws!R536-Line_cap,0)+MAX(Draws!AD536-Line_cap,0))</f>
        <v>0</v>
      </c>
      <c r="AE557" s="18" t="n">
        <f aca="false">AD557-(MAX(Draws!S536-Line_cap,0)+MAX(Draws!AE536-Line_cap,0))</f>
        <v>0</v>
      </c>
      <c r="AF557" s="18" t="n">
        <f aca="false">AE557-(MAX(Draws!T536-Line_cap,0)+MAX(Draws!AF536-Line_cap,0))</f>
        <v>0</v>
      </c>
      <c r="AG557" s="18" t="n">
        <f aca="false">AF557-(MAX(Draws!U536-Line_cap,0)+MAX(Draws!AG536-Line_cap,0))</f>
        <v>0</v>
      </c>
      <c r="AH557" s="18" t="n">
        <f aca="false">AG557-(MAX(Draws!V536-Line_cap,0)+MAX(Draws!AH536-Line_cap,0))</f>
        <v>0</v>
      </c>
      <c r="AI557" s="18" t="n">
        <f aca="false">AH557-(MAX(Draws!W536-Line_cap,0)+MAX(Draws!AI536-Line_cap,0))</f>
        <v>0</v>
      </c>
      <c r="AJ557" s="18" t="n">
        <f aca="false">AI557-(MAX(Draws!X536-Line_cap,0)+MAX(Draws!AJ536-Line_cap,0))</f>
        <v>0</v>
      </c>
      <c r="AK557" s="18" t="n">
        <f aca="false">AJ557-(MAX(Draws!Y536-Line_cap,0)+MAX(Draws!AK536-Line_cap,0))</f>
        <v>0</v>
      </c>
      <c r="AL557" s="18" t="n">
        <f aca="false">SUMPRODUCT(MIN($B$22:$M$22+B557:M557+N557:Y557))</f>
        <v>387.261292161115</v>
      </c>
      <c r="AM557" s="18" t="n">
        <f aca="false">SUMPRODUCT(MIN($B$22:$M$22+B557:M557))</f>
        <v>387.261292161115</v>
      </c>
      <c r="AN557" s="18" t="n">
        <f aca="false">SUMPRODUCT(MIN($B$22:$M$22+N557:Y557))</f>
        <v>481.950382357786</v>
      </c>
      <c r="AO557" s="18" t="n">
        <f aca="false">SUMPRODUCT(MIN($B$22:$M$22+B557:M557+Z557:AK557))</f>
        <v>387.261292161115</v>
      </c>
      <c r="AP557" s="18" t="n">
        <f aca="false">SUMPRODUCT(MIN($B$23:$M$23+B557:M557+N557:Y557))</f>
        <v>435.546940711542</v>
      </c>
      <c r="AQ557" s="18" t="n">
        <f aca="false">SUMPRODUCT(MIN($B$23:$M$23+B557:M557+Z557:AK557))</f>
        <v>435.546940711542</v>
      </c>
      <c r="AR557" s="13" t="n">
        <f aca="false">IF(Y557&lt;0,1,0)</f>
        <v>0</v>
      </c>
    </row>
    <row r="558" customFormat="false" ht="15" hidden="false" customHeight="false" outlineLevel="0" collapsed="false">
      <c r="A558" s="13" t="n">
        <v>533</v>
      </c>
      <c r="B558" s="18" t="n">
        <f aca="false">Shock_sd*Draws!B537</f>
        <v>-7.68832040468945</v>
      </c>
      <c r="C558" s="18" t="n">
        <f aca="false">Persist_a*B558+Shock_sd*Draws!C537</f>
        <v>-59.9005732771457</v>
      </c>
      <c r="D558" s="18" t="n">
        <f aca="false">Persist_a*C558+Shock_sd*Draws!D537</f>
        <v>-65.9487727609767</v>
      </c>
      <c r="E558" s="18" t="n">
        <f aca="false">Persist_a*D558+Shock_sd*Draws!E537</f>
        <v>-60.3736681304892</v>
      </c>
      <c r="F558" s="18" t="n">
        <f aca="false">Persist_a*E558+Shock_sd*Draws!F537</f>
        <v>-51.2726154804389</v>
      </c>
      <c r="G558" s="18" t="n">
        <f aca="false">Persist_a*F558+Shock_sd*Draws!G537</f>
        <v>-22.6729251555544</v>
      </c>
      <c r="H558" s="18" t="n">
        <f aca="false">Persist_a*G558+Shock_sd*Draws!H537</f>
        <v>-13.1035392153327</v>
      </c>
      <c r="I558" s="18" t="n">
        <f aca="false">Persist_a*H558+Shock_sd*Draws!I537</f>
        <v>-24.0584781761091</v>
      </c>
      <c r="J558" s="18" t="n">
        <f aca="false">Persist_a*I558+Shock_sd*Draws!J537</f>
        <v>22.2378281262772</v>
      </c>
      <c r="K558" s="18" t="n">
        <f aca="false">Persist_a*J558+Shock_sd*Draws!K537</f>
        <v>21.4503878687869</v>
      </c>
      <c r="L558" s="18" t="n">
        <f aca="false">Persist_a*K558+Shock_sd*Draws!L537</f>
        <v>12.2453410983452</v>
      </c>
      <c r="M558" s="18" t="n">
        <f aca="false">Persist_a*L558+Shock_sd*Draws!M537</f>
        <v>-25.0978592137038</v>
      </c>
      <c r="N558" s="18" t="n">
        <f aca="false">0-(Draws!N537+Draws!Z537)</f>
        <v>0</v>
      </c>
      <c r="O558" s="18" t="n">
        <f aca="false">N558-(Draws!O537+Draws!AA537)</f>
        <v>0</v>
      </c>
      <c r="P558" s="18" t="n">
        <f aca="false">O558-(Draws!P537+Draws!AB537)</f>
        <v>0</v>
      </c>
      <c r="Q558" s="18" t="n">
        <f aca="false">P558-(Draws!Q537+Draws!AC537)</f>
        <v>0</v>
      </c>
      <c r="R558" s="18" t="n">
        <f aca="false">Q558-(Draws!R537+Draws!AD537)</f>
        <v>0</v>
      </c>
      <c r="S558" s="18" t="n">
        <f aca="false">R558-(Draws!S537+Draws!AE537)</f>
        <v>0</v>
      </c>
      <c r="T558" s="18" t="n">
        <f aca="false">S558-(Draws!T537+Draws!AF537)</f>
        <v>0</v>
      </c>
      <c r="U558" s="18" t="n">
        <f aca="false">T558-(Draws!U537+Draws!AG537)</f>
        <v>0</v>
      </c>
      <c r="V558" s="18" t="n">
        <f aca="false">U558-(Draws!V537+Draws!AH537)</f>
        <v>0</v>
      </c>
      <c r="W558" s="18" t="n">
        <f aca="false">V558-(Draws!W537+Draws!AI537)</f>
        <v>0</v>
      </c>
      <c r="X558" s="18" t="n">
        <f aca="false">W558-(Draws!X537+Draws!AJ537)</f>
        <v>0</v>
      </c>
      <c r="Y558" s="18" t="n">
        <f aca="false">X558-(Draws!Y537+Draws!AK537)</f>
        <v>0</v>
      </c>
      <c r="Z558" s="18" t="n">
        <f aca="false">0-(MAX(Draws!N537-Line_cap,0)+MAX(Draws!Z537-Line_cap,0))</f>
        <v>0</v>
      </c>
      <c r="AA558" s="18" t="n">
        <f aca="false">Z558-(MAX(Draws!O537-Line_cap,0)+MAX(Draws!AA537-Line_cap,0))</f>
        <v>0</v>
      </c>
      <c r="AB558" s="18" t="n">
        <f aca="false">AA558-(MAX(Draws!P537-Line_cap,0)+MAX(Draws!AB537-Line_cap,0))</f>
        <v>0</v>
      </c>
      <c r="AC558" s="18" t="n">
        <f aca="false">AB558-(MAX(Draws!Q537-Line_cap,0)+MAX(Draws!AC537-Line_cap,0))</f>
        <v>0</v>
      </c>
      <c r="AD558" s="18" t="n">
        <f aca="false">AC558-(MAX(Draws!R537-Line_cap,0)+MAX(Draws!AD537-Line_cap,0))</f>
        <v>0</v>
      </c>
      <c r="AE558" s="18" t="n">
        <f aca="false">AD558-(MAX(Draws!S537-Line_cap,0)+MAX(Draws!AE537-Line_cap,0))</f>
        <v>0</v>
      </c>
      <c r="AF558" s="18" t="n">
        <f aca="false">AE558-(MAX(Draws!T537-Line_cap,0)+MAX(Draws!AF537-Line_cap,0))</f>
        <v>0</v>
      </c>
      <c r="AG558" s="18" t="n">
        <f aca="false">AF558-(MAX(Draws!U537-Line_cap,0)+MAX(Draws!AG537-Line_cap,0))</f>
        <v>0</v>
      </c>
      <c r="AH558" s="18" t="n">
        <f aca="false">AG558-(MAX(Draws!V537-Line_cap,0)+MAX(Draws!AH537-Line_cap,0))</f>
        <v>0</v>
      </c>
      <c r="AI558" s="18" t="n">
        <f aca="false">AH558-(MAX(Draws!W537-Line_cap,0)+MAX(Draws!AI537-Line_cap,0))</f>
        <v>0</v>
      </c>
      <c r="AJ558" s="18" t="n">
        <f aca="false">AI558-(MAX(Draws!X537-Line_cap,0)+MAX(Draws!AJ537-Line_cap,0))</f>
        <v>0</v>
      </c>
      <c r="AK558" s="18" t="n">
        <f aca="false">AJ558-(MAX(Draws!Y537-Line_cap,0)+MAX(Draws!AK537-Line_cap,0))</f>
        <v>0</v>
      </c>
      <c r="AL558" s="18" t="n">
        <f aca="false">SUMPRODUCT(MIN($B$22:$M$22+B558:M558+N558:Y558))</f>
        <v>437.224565667251</v>
      </c>
      <c r="AM558" s="18" t="n">
        <f aca="false">SUMPRODUCT(MIN($B$22:$M$22+B558:M558))</f>
        <v>437.224565667251</v>
      </c>
      <c r="AN558" s="18" t="n">
        <f aca="false">SUMPRODUCT(MIN($B$22:$M$22+N558:Y558))</f>
        <v>481.950382357786</v>
      </c>
      <c r="AO558" s="18" t="n">
        <f aca="false">SUMPRODUCT(MIN($B$22:$M$22+B558:M558+Z558:AK558))</f>
        <v>437.224565667251</v>
      </c>
      <c r="AP558" s="18" t="n">
        <f aca="false">SUMPRODUCT(MIN($B$23:$M$23+B558:M558+N558:Y558))</f>
        <v>479.376819211031</v>
      </c>
      <c r="AQ558" s="18" t="n">
        <f aca="false">SUMPRODUCT(MIN($B$23:$M$23+B558:M558+Z558:AK558))</f>
        <v>479.376819211031</v>
      </c>
      <c r="AR558" s="13" t="n">
        <f aca="false">IF(Y558&lt;0,1,0)</f>
        <v>0</v>
      </c>
    </row>
    <row r="559" customFormat="false" ht="15" hidden="false" customHeight="false" outlineLevel="0" collapsed="false">
      <c r="A559" s="13" t="n">
        <v>534</v>
      </c>
      <c r="B559" s="18" t="n">
        <f aca="false">Shock_sd*Draws!B538</f>
        <v>70.6304633837206</v>
      </c>
      <c r="C559" s="18" t="n">
        <f aca="false">Persist_a*B559+Shock_sd*Draws!C538</f>
        <v>82.3305952187546</v>
      </c>
      <c r="D559" s="18" t="n">
        <f aca="false">Persist_a*C559+Shock_sd*Draws!D538</f>
        <v>29.2859069085383</v>
      </c>
      <c r="E559" s="18" t="n">
        <f aca="false">Persist_a*D559+Shock_sd*Draws!E538</f>
        <v>32.031967073619</v>
      </c>
      <c r="F559" s="18" t="n">
        <f aca="false">Persist_a*E559+Shock_sd*Draws!F538</f>
        <v>69.0907879543496</v>
      </c>
      <c r="G559" s="18" t="n">
        <f aca="false">Persist_a*F559+Shock_sd*Draws!G538</f>
        <v>46.1185888452153</v>
      </c>
      <c r="H559" s="18" t="n">
        <f aca="false">Persist_a*G559+Shock_sd*Draws!H538</f>
        <v>98.3608161425344</v>
      </c>
      <c r="I559" s="18" t="n">
        <f aca="false">Persist_a*H559+Shock_sd*Draws!I538</f>
        <v>119.523789413624</v>
      </c>
      <c r="J559" s="18" t="n">
        <f aca="false">Persist_a*I559+Shock_sd*Draws!J538</f>
        <v>124.716769853082</v>
      </c>
      <c r="K559" s="18" t="n">
        <f aca="false">Persist_a*J559+Shock_sd*Draws!K538</f>
        <v>95.3799147032375</v>
      </c>
      <c r="L559" s="18" t="n">
        <f aca="false">Persist_a*K559+Shock_sd*Draws!L538</f>
        <v>110.825128453943</v>
      </c>
      <c r="M559" s="18" t="n">
        <f aca="false">Persist_a*L559+Shock_sd*Draws!M538</f>
        <v>23.7521260470015</v>
      </c>
      <c r="N559" s="18" t="n">
        <f aca="false">0-(Draws!N538+Draws!Z538)</f>
        <v>0</v>
      </c>
      <c r="O559" s="18" t="n">
        <f aca="false">N559-(Draws!O538+Draws!AA538)</f>
        <v>0</v>
      </c>
      <c r="P559" s="18" t="n">
        <f aca="false">O559-(Draws!P538+Draws!AB538)</f>
        <v>0</v>
      </c>
      <c r="Q559" s="18" t="n">
        <f aca="false">P559-(Draws!Q538+Draws!AC538)</f>
        <v>0</v>
      </c>
      <c r="R559" s="18" t="n">
        <f aca="false">Q559-(Draws!R538+Draws!AD538)</f>
        <v>-49.5919365475436</v>
      </c>
      <c r="S559" s="18" t="n">
        <f aca="false">R559-(Draws!S538+Draws!AE538)</f>
        <v>-49.5919365475436</v>
      </c>
      <c r="T559" s="18" t="n">
        <f aca="false">S559-(Draws!T538+Draws!AF538)</f>
        <v>-49.5919365475436</v>
      </c>
      <c r="U559" s="18" t="n">
        <f aca="false">T559-(Draws!U538+Draws!AG538)</f>
        <v>-49.5919365475436</v>
      </c>
      <c r="V559" s="18" t="n">
        <f aca="false">U559-(Draws!V538+Draws!AH538)</f>
        <v>-49.5919365475436</v>
      </c>
      <c r="W559" s="18" t="n">
        <f aca="false">V559-(Draws!W538+Draws!AI538)</f>
        <v>-49.5919365475436</v>
      </c>
      <c r="X559" s="18" t="n">
        <f aca="false">W559-(Draws!X538+Draws!AJ538)</f>
        <v>-49.5919365475436</v>
      </c>
      <c r="Y559" s="18" t="n">
        <f aca="false">X559-(Draws!Y538+Draws!AK538)</f>
        <v>-49.5919365475436</v>
      </c>
      <c r="Z559" s="18" t="n">
        <f aca="false">0-(MAX(Draws!N538-Line_cap,0)+MAX(Draws!Z538-Line_cap,0))</f>
        <v>0</v>
      </c>
      <c r="AA559" s="18" t="n">
        <f aca="false">Z559-(MAX(Draws!O538-Line_cap,0)+MAX(Draws!AA538-Line_cap,0))</f>
        <v>0</v>
      </c>
      <c r="AB559" s="18" t="n">
        <f aca="false">AA559-(MAX(Draws!P538-Line_cap,0)+MAX(Draws!AB538-Line_cap,0))</f>
        <v>0</v>
      </c>
      <c r="AC559" s="18" t="n">
        <f aca="false">AB559-(MAX(Draws!Q538-Line_cap,0)+MAX(Draws!AC538-Line_cap,0))</f>
        <v>0</v>
      </c>
      <c r="AD559" s="18" t="n">
        <f aca="false">AC559-(MAX(Draws!R538-Line_cap,0)+MAX(Draws!AD538-Line_cap,0))</f>
        <v>0</v>
      </c>
      <c r="AE559" s="18" t="n">
        <f aca="false">AD559-(MAX(Draws!S538-Line_cap,0)+MAX(Draws!AE538-Line_cap,0))</f>
        <v>0</v>
      </c>
      <c r="AF559" s="18" t="n">
        <f aca="false">AE559-(MAX(Draws!T538-Line_cap,0)+MAX(Draws!AF538-Line_cap,0))</f>
        <v>0</v>
      </c>
      <c r="AG559" s="18" t="n">
        <f aca="false">AF559-(MAX(Draws!U538-Line_cap,0)+MAX(Draws!AG538-Line_cap,0))</f>
        <v>0</v>
      </c>
      <c r="AH559" s="18" t="n">
        <f aca="false">AG559-(MAX(Draws!V538-Line_cap,0)+MAX(Draws!AH538-Line_cap,0))</f>
        <v>0</v>
      </c>
      <c r="AI559" s="18" t="n">
        <f aca="false">AH559-(MAX(Draws!W538-Line_cap,0)+MAX(Draws!AI538-Line_cap,0))</f>
        <v>0</v>
      </c>
      <c r="AJ559" s="18" t="n">
        <f aca="false">AI559-(MAX(Draws!X538-Line_cap,0)+MAX(Draws!AJ538-Line_cap,0))</f>
        <v>0</v>
      </c>
      <c r="AK559" s="18" t="n">
        <f aca="false">AJ559-(MAX(Draws!Y538-Line_cap,0)+MAX(Draws!AK538-Line_cap,0))</f>
        <v>0</v>
      </c>
      <c r="AL559" s="18" t="n">
        <f aca="false">SUMPRODUCT(MIN($B$22:$M$22+B559:M559+N559:Y559))</f>
        <v>479.734823936037</v>
      </c>
      <c r="AM559" s="18" t="n">
        <f aca="false">SUMPRODUCT(MIN($B$22:$M$22+B559:M559))</f>
        <v>529.32676048358</v>
      </c>
      <c r="AN559" s="18" t="n">
        <f aca="false">SUMPRODUCT(MIN($B$22:$M$22+N559:Y559))</f>
        <v>432.358445810242</v>
      </c>
      <c r="AO559" s="18" t="n">
        <f aca="false">SUMPRODUCT(MIN($B$22:$M$22+B559:M559+Z559:AK559))</f>
        <v>529.32676048358</v>
      </c>
      <c r="AP559" s="18" t="n">
        <f aca="false">SUMPRODUCT(MIN($B$23:$M$23+B559:M559+N559:Y559))</f>
        <v>527.500569436821</v>
      </c>
      <c r="AQ559" s="18" t="n">
        <f aca="false">SUMPRODUCT(MIN($B$23:$M$23+B559:M559+Z559:AK559))</f>
        <v>571.782454415139</v>
      </c>
      <c r="AR559" s="13" t="n">
        <f aca="false">IF(Y559&lt;0,1,0)</f>
        <v>1</v>
      </c>
    </row>
    <row r="560" customFormat="false" ht="15" hidden="false" customHeight="false" outlineLevel="0" collapsed="false">
      <c r="A560" s="13" t="n">
        <v>535</v>
      </c>
      <c r="B560" s="18" t="n">
        <f aca="false">Shock_sd*Draws!B539</f>
        <v>80.0252850566024</v>
      </c>
      <c r="C560" s="18" t="n">
        <f aca="false">Persist_a*B560+Shock_sd*Draws!C539</f>
        <v>-28.3824430671604</v>
      </c>
      <c r="D560" s="18" t="n">
        <f aca="false">Persist_a*C560+Shock_sd*Draws!D539</f>
        <v>19.9696756841725</v>
      </c>
      <c r="E560" s="18" t="n">
        <f aca="false">Persist_a*D560+Shock_sd*Draws!E539</f>
        <v>85.6910573474801</v>
      </c>
      <c r="F560" s="18" t="n">
        <f aca="false">Persist_a*E560+Shock_sd*Draws!F539</f>
        <v>15.1192163927872</v>
      </c>
      <c r="G560" s="18" t="n">
        <f aca="false">Persist_a*F560+Shock_sd*Draws!G539</f>
        <v>-7.80857411993361</v>
      </c>
      <c r="H560" s="18" t="n">
        <f aca="false">Persist_a*G560+Shock_sd*Draws!H539</f>
        <v>23.5351327772564</v>
      </c>
      <c r="I560" s="18" t="n">
        <f aca="false">Persist_a*H560+Shock_sd*Draws!I539</f>
        <v>36.7950909241127</v>
      </c>
      <c r="J560" s="18" t="n">
        <f aca="false">Persist_a*I560+Shock_sd*Draws!J539</f>
        <v>98.6100470141333</v>
      </c>
      <c r="K560" s="18" t="n">
        <f aca="false">Persist_a*J560+Shock_sd*Draws!K539</f>
        <v>91.7995576743579</v>
      </c>
      <c r="L560" s="18" t="n">
        <f aca="false">Persist_a*K560+Shock_sd*Draws!L539</f>
        <v>27.1310475654212</v>
      </c>
      <c r="M560" s="18" t="n">
        <f aca="false">Persist_a*L560+Shock_sd*Draws!M539</f>
        <v>47.3010090320943</v>
      </c>
      <c r="N560" s="18" t="n">
        <f aca="false">0-(Draws!N539+Draws!Z539)</f>
        <v>0</v>
      </c>
      <c r="O560" s="18" t="n">
        <f aca="false">N560-(Draws!O539+Draws!AA539)</f>
        <v>0</v>
      </c>
      <c r="P560" s="18" t="n">
        <f aca="false">O560-(Draws!P539+Draws!AB539)</f>
        <v>0</v>
      </c>
      <c r="Q560" s="18" t="n">
        <f aca="false">P560-(Draws!Q539+Draws!AC539)</f>
        <v>0</v>
      </c>
      <c r="R560" s="18" t="n">
        <f aca="false">Q560-(Draws!R539+Draws!AD539)</f>
        <v>0</v>
      </c>
      <c r="S560" s="18" t="n">
        <f aca="false">R560-(Draws!S539+Draws!AE539)</f>
        <v>0</v>
      </c>
      <c r="T560" s="18" t="n">
        <f aca="false">S560-(Draws!T539+Draws!AF539)</f>
        <v>0</v>
      </c>
      <c r="U560" s="18" t="n">
        <f aca="false">T560-(Draws!U539+Draws!AG539)</f>
        <v>0</v>
      </c>
      <c r="V560" s="18" t="n">
        <f aca="false">U560-(Draws!V539+Draws!AH539)</f>
        <v>0</v>
      </c>
      <c r="W560" s="18" t="n">
        <f aca="false">V560-(Draws!W539+Draws!AI539)</f>
        <v>0</v>
      </c>
      <c r="X560" s="18" t="n">
        <f aca="false">W560-(Draws!X539+Draws!AJ539)</f>
        <v>0</v>
      </c>
      <c r="Y560" s="18" t="n">
        <f aca="false">X560-(Draws!Y539+Draws!AK539)</f>
        <v>0</v>
      </c>
      <c r="Z560" s="18" t="n">
        <f aca="false">0-(MAX(Draws!N539-Line_cap,0)+MAX(Draws!Z539-Line_cap,0))</f>
        <v>0</v>
      </c>
      <c r="AA560" s="18" t="n">
        <f aca="false">Z560-(MAX(Draws!O539-Line_cap,0)+MAX(Draws!AA539-Line_cap,0))</f>
        <v>0</v>
      </c>
      <c r="AB560" s="18" t="n">
        <f aca="false">AA560-(MAX(Draws!P539-Line_cap,0)+MAX(Draws!AB539-Line_cap,0))</f>
        <v>0</v>
      </c>
      <c r="AC560" s="18" t="n">
        <f aca="false">AB560-(MAX(Draws!Q539-Line_cap,0)+MAX(Draws!AC539-Line_cap,0))</f>
        <v>0</v>
      </c>
      <c r="AD560" s="18" t="n">
        <f aca="false">AC560-(MAX(Draws!R539-Line_cap,0)+MAX(Draws!AD539-Line_cap,0))</f>
        <v>0</v>
      </c>
      <c r="AE560" s="18" t="n">
        <f aca="false">AD560-(MAX(Draws!S539-Line_cap,0)+MAX(Draws!AE539-Line_cap,0))</f>
        <v>0</v>
      </c>
      <c r="AF560" s="18" t="n">
        <f aca="false">AE560-(MAX(Draws!T539-Line_cap,0)+MAX(Draws!AF539-Line_cap,0))</f>
        <v>0</v>
      </c>
      <c r="AG560" s="18" t="n">
        <f aca="false">AF560-(MAX(Draws!U539-Line_cap,0)+MAX(Draws!AG539-Line_cap,0))</f>
        <v>0</v>
      </c>
      <c r="AH560" s="18" t="n">
        <f aca="false">AG560-(MAX(Draws!V539-Line_cap,0)+MAX(Draws!AH539-Line_cap,0))</f>
        <v>0</v>
      </c>
      <c r="AI560" s="18" t="n">
        <f aca="false">AH560-(MAX(Draws!W539-Line_cap,0)+MAX(Draws!AI539-Line_cap,0))</f>
        <v>0</v>
      </c>
      <c r="AJ560" s="18" t="n">
        <f aca="false">AI560-(MAX(Draws!X539-Line_cap,0)+MAX(Draws!AJ539-Line_cap,0))</f>
        <v>0</v>
      </c>
      <c r="AK560" s="18" t="n">
        <f aca="false">AJ560-(MAX(Draws!Y539-Line_cap,0)+MAX(Draws!AK539-Line_cap,0))</f>
        <v>0</v>
      </c>
      <c r="AL560" s="18" t="n">
        <f aca="false">SUMPRODUCT(MIN($B$22:$M$22+B560:M560+N560:Y560))</f>
        <v>475.399597518431</v>
      </c>
      <c r="AM560" s="18" t="n">
        <f aca="false">SUMPRODUCT(MIN($B$22:$M$22+B560:M560))</f>
        <v>475.399597518431</v>
      </c>
      <c r="AN560" s="18" t="n">
        <f aca="false">SUMPRODUCT(MIN($B$22:$M$22+N560:Y560))</f>
        <v>481.950382357786</v>
      </c>
      <c r="AO560" s="18" t="n">
        <f aca="false">SUMPRODUCT(MIN($B$22:$M$22+B560:M560+Z560:AK560))</f>
        <v>475.399597518431</v>
      </c>
      <c r="AP560" s="18" t="n">
        <f aca="false">SUMPRODUCT(MIN($B$23:$M$23+B560:M560+N560:Y560))</f>
        <v>523.165343019216</v>
      </c>
      <c r="AQ560" s="18" t="n">
        <f aca="false">SUMPRODUCT(MIN($B$23:$M$23+B560:M560+Z560:AK560))</f>
        <v>523.165343019216</v>
      </c>
      <c r="AR560" s="13" t="n">
        <f aca="false">IF(Y560&lt;0,1,0)</f>
        <v>0</v>
      </c>
    </row>
    <row r="561" customFormat="false" ht="15" hidden="false" customHeight="false" outlineLevel="0" collapsed="false">
      <c r="A561" s="13" t="n">
        <v>536</v>
      </c>
      <c r="B561" s="18" t="n">
        <f aca="false">Shock_sd*Draws!B540</f>
        <v>38.9067063270716</v>
      </c>
      <c r="C561" s="18" t="n">
        <f aca="false">Persist_a*B561+Shock_sd*Draws!C540</f>
        <v>62.3568430857335</v>
      </c>
      <c r="D561" s="18" t="n">
        <f aca="false">Persist_a*C561+Shock_sd*Draws!D540</f>
        <v>54.9946254017346</v>
      </c>
      <c r="E561" s="18" t="n">
        <f aca="false">Persist_a*D561+Shock_sd*Draws!E540</f>
        <v>-18.7292313449535</v>
      </c>
      <c r="F561" s="18" t="n">
        <f aca="false">Persist_a*E561+Shock_sd*Draws!F540</f>
        <v>-62.3148359675327</v>
      </c>
      <c r="G561" s="18" t="n">
        <f aca="false">Persist_a*F561+Shock_sd*Draws!G540</f>
        <v>-15.1404905882733</v>
      </c>
      <c r="H561" s="18" t="n">
        <f aca="false">Persist_a*G561+Shock_sd*Draws!H540</f>
        <v>-30.765225328665</v>
      </c>
      <c r="I561" s="18" t="n">
        <f aca="false">Persist_a*H561+Shock_sd*Draws!I540</f>
        <v>15.0579378681715</v>
      </c>
      <c r="J561" s="18" t="n">
        <f aca="false">Persist_a*I561+Shock_sd*Draws!J540</f>
        <v>-32.8106333117896</v>
      </c>
      <c r="K561" s="18" t="n">
        <f aca="false">Persist_a*J561+Shock_sd*Draws!K540</f>
        <v>23.1948715125128</v>
      </c>
      <c r="L561" s="18" t="n">
        <f aca="false">Persist_a*K561+Shock_sd*Draws!L540</f>
        <v>-63.062118188048</v>
      </c>
      <c r="M561" s="18" t="n">
        <f aca="false">Persist_a*L561+Shock_sd*Draws!M540</f>
        <v>-107.642010911176</v>
      </c>
      <c r="N561" s="18" t="n">
        <f aca="false">0-(Draws!N540+Draws!Z540)</f>
        <v>0</v>
      </c>
      <c r="O561" s="18" t="n">
        <f aca="false">N561-(Draws!O540+Draws!AA540)</f>
        <v>0</v>
      </c>
      <c r="P561" s="18" t="n">
        <f aca="false">O561-(Draws!P540+Draws!AB540)</f>
        <v>0</v>
      </c>
      <c r="Q561" s="18" t="n">
        <f aca="false">P561-(Draws!Q540+Draws!AC540)</f>
        <v>0</v>
      </c>
      <c r="R561" s="18" t="n">
        <f aca="false">Q561-(Draws!R540+Draws!AD540)</f>
        <v>-81.3392846821294</v>
      </c>
      <c r="S561" s="18" t="n">
        <f aca="false">R561-(Draws!S540+Draws!AE540)</f>
        <v>-81.3392846821294</v>
      </c>
      <c r="T561" s="18" t="n">
        <f aca="false">S561-(Draws!T540+Draws!AF540)</f>
        <v>-81.3392846821294</v>
      </c>
      <c r="U561" s="18" t="n">
        <f aca="false">T561-(Draws!U540+Draws!AG540)</f>
        <v>-81.3392846821294</v>
      </c>
      <c r="V561" s="18" t="n">
        <f aca="false">U561-(Draws!V540+Draws!AH540)</f>
        <v>-81.3392846821294</v>
      </c>
      <c r="W561" s="18" t="n">
        <f aca="false">V561-(Draws!W540+Draws!AI540)</f>
        <v>-81.3392846821294</v>
      </c>
      <c r="X561" s="18" t="n">
        <f aca="false">W561-(Draws!X540+Draws!AJ540)</f>
        <v>-81.3392846821294</v>
      </c>
      <c r="Y561" s="18" t="n">
        <f aca="false">X561-(Draws!Y540+Draws!AK540)</f>
        <v>-81.3392846821294</v>
      </c>
      <c r="Z561" s="18" t="n">
        <f aca="false">0-(MAX(Draws!N540-Line_cap,0)+MAX(Draws!Z540-Line_cap,0))</f>
        <v>0</v>
      </c>
      <c r="AA561" s="18" t="n">
        <f aca="false">Z561-(MAX(Draws!O540-Line_cap,0)+MAX(Draws!AA540-Line_cap,0))</f>
        <v>0</v>
      </c>
      <c r="AB561" s="18" t="n">
        <f aca="false">AA561-(MAX(Draws!P540-Line_cap,0)+MAX(Draws!AB540-Line_cap,0))</f>
        <v>0</v>
      </c>
      <c r="AC561" s="18" t="n">
        <f aca="false">AB561-(MAX(Draws!Q540-Line_cap,0)+MAX(Draws!AC540-Line_cap,0))</f>
        <v>0</v>
      </c>
      <c r="AD561" s="18" t="n">
        <f aca="false">AC561-(MAX(Draws!R540-Line_cap,0)+MAX(Draws!AD540-Line_cap,0))</f>
        <v>0</v>
      </c>
      <c r="AE561" s="18" t="n">
        <f aca="false">AD561-(MAX(Draws!S540-Line_cap,0)+MAX(Draws!AE540-Line_cap,0))</f>
        <v>0</v>
      </c>
      <c r="AF561" s="18" t="n">
        <f aca="false">AE561-(MAX(Draws!T540-Line_cap,0)+MAX(Draws!AF540-Line_cap,0))</f>
        <v>0</v>
      </c>
      <c r="AG561" s="18" t="n">
        <f aca="false">AF561-(MAX(Draws!U540-Line_cap,0)+MAX(Draws!AG540-Line_cap,0))</f>
        <v>0</v>
      </c>
      <c r="AH561" s="18" t="n">
        <f aca="false">AG561-(MAX(Draws!V540-Line_cap,0)+MAX(Draws!AH540-Line_cap,0))</f>
        <v>0</v>
      </c>
      <c r="AI561" s="18" t="n">
        <f aca="false">AH561-(MAX(Draws!W540-Line_cap,0)+MAX(Draws!AI540-Line_cap,0))</f>
        <v>0</v>
      </c>
      <c r="AJ561" s="18" t="n">
        <f aca="false">AI561-(MAX(Draws!X540-Line_cap,0)+MAX(Draws!AJ540-Line_cap,0))</f>
        <v>0</v>
      </c>
      <c r="AK561" s="18" t="n">
        <f aca="false">AJ561-(MAX(Draws!Y540-Line_cap,0)+MAX(Draws!AK540-Line_cap,0))</f>
        <v>0</v>
      </c>
      <c r="AL561" s="18" t="n">
        <f aca="false">SUMPRODUCT(MIN($B$22:$M$22+B561:M561+N561:Y561))</f>
        <v>321.442752083655</v>
      </c>
      <c r="AM561" s="18" t="n">
        <f aca="false">SUMPRODUCT(MIN($B$22:$M$22+B561:M561))</f>
        <v>402.782036765784</v>
      </c>
      <c r="AN561" s="18" t="n">
        <f aca="false">SUMPRODUCT(MIN($B$22:$M$22+N561:Y561))</f>
        <v>400.611097675656</v>
      </c>
      <c r="AO561" s="18" t="n">
        <f aca="false">SUMPRODUCT(MIN($B$22:$M$22+B561:M561+Z561:AK561))</f>
        <v>402.782036765784</v>
      </c>
      <c r="AP561" s="18" t="n">
        <f aca="false">SUMPRODUCT(MIN($B$23:$M$23+B561:M561+N561:Y561))</f>
        <v>366.568633166275</v>
      </c>
      <c r="AQ561" s="18" t="n">
        <f aca="false">SUMPRODUCT(MIN($B$23:$M$23+B561:M561+Z561:AK561))</f>
        <v>447.907917848404</v>
      </c>
      <c r="AR561" s="13" t="n">
        <f aca="false">IF(Y561&lt;0,1,0)</f>
        <v>1</v>
      </c>
    </row>
    <row r="562" customFormat="false" ht="15" hidden="false" customHeight="false" outlineLevel="0" collapsed="false">
      <c r="A562" s="13" t="n">
        <v>537</v>
      </c>
      <c r="B562" s="18" t="n">
        <f aca="false">Shock_sd*Draws!B541</f>
        <v>-45.4418832932899</v>
      </c>
      <c r="C562" s="18" t="n">
        <f aca="false">Persist_a*B562+Shock_sd*Draws!C541</f>
        <v>-59.3732120485767</v>
      </c>
      <c r="D562" s="18" t="n">
        <f aca="false">Persist_a*C562+Shock_sd*Draws!D541</f>
        <v>28.8607587285058</v>
      </c>
      <c r="E562" s="18" t="n">
        <f aca="false">Persist_a*D562+Shock_sd*Draws!E541</f>
        <v>0.635231147320418</v>
      </c>
      <c r="F562" s="18" t="n">
        <f aca="false">Persist_a*E562+Shock_sd*Draws!F541</f>
        <v>7.66915398123348</v>
      </c>
      <c r="G562" s="18" t="n">
        <f aca="false">Persist_a*F562+Shock_sd*Draws!G541</f>
        <v>46.4928604815239</v>
      </c>
      <c r="H562" s="18" t="n">
        <f aca="false">Persist_a*G562+Shock_sd*Draws!H541</f>
        <v>76.9064238116455</v>
      </c>
      <c r="I562" s="18" t="n">
        <f aca="false">Persist_a*H562+Shock_sd*Draws!I541</f>
        <v>0.312335993899332</v>
      </c>
      <c r="J562" s="18" t="n">
        <f aca="false">Persist_a*I562+Shock_sd*Draws!J541</f>
        <v>44.4224242517254</v>
      </c>
      <c r="K562" s="18" t="n">
        <f aca="false">Persist_a*J562+Shock_sd*Draws!K541</f>
        <v>-22.4989035226544</v>
      </c>
      <c r="L562" s="18" t="n">
        <f aca="false">Persist_a*K562+Shock_sd*Draws!L541</f>
        <v>10.3928762123308</v>
      </c>
      <c r="M562" s="18" t="n">
        <f aca="false">Persist_a*L562+Shock_sd*Draws!M541</f>
        <v>-33.877376324033</v>
      </c>
      <c r="N562" s="18" t="n">
        <f aca="false">0-(Draws!N541+Draws!Z541)</f>
        <v>-109.323606567091</v>
      </c>
      <c r="O562" s="18" t="n">
        <f aca="false">N562-(Draws!O541+Draws!AA541)</f>
        <v>-109.323606567091</v>
      </c>
      <c r="P562" s="18" t="n">
        <f aca="false">O562-(Draws!P541+Draws!AB541)</f>
        <v>-109.323606567091</v>
      </c>
      <c r="Q562" s="18" t="n">
        <f aca="false">P562-(Draws!Q541+Draws!AC541)</f>
        <v>-109.323606567091</v>
      </c>
      <c r="R562" s="18" t="n">
        <f aca="false">Q562-(Draws!R541+Draws!AD541)</f>
        <v>-109.323606567091</v>
      </c>
      <c r="S562" s="18" t="n">
        <f aca="false">R562-(Draws!S541+Draws!AE541)</f>
        <v>-109.323606567091</v>
      </c>
      <c r="T562" s="18" t="n">
        <f aca="false">S562-(Draws!T541+Draws!AF541)</f>
        <v>-109.323606567091</v>
      </c>
      <c r="U562" s="18" t="n">
        <f aca="false">T562-(Draws!U541+Draws!AG541)</f>
        <v>-109.323606567091</v>
      </c>
      <c r="V562" s="18" t="n">
        <f aca="false">U562-(Draws!V541+Draws!AH541)</f>
        <v>-109.323606567091</v>
      </c>
      <c r="W562" s="18" t="n">
        <f aca="false">V562-(Draws!W541+Draws!AI541)</f>
        <v>-109.323606567091</v>
      </c>
      <c r="X562" s="18" t="n">
        <f aca="false">W562-(Draws!X541+Draws!AJ541)</f>
        <v>-109.323606567091</v>
      </c>
      <c r="Y562" s="18" t="n">
        <f aca="false">X562-(Draws!Y541+Draws!AK541)</f>
        <v>-109.323606567091</v>
      </c>
      <c r="Z562" s="18" t="n">
        <f aca="false">0-(MAX(Draws!N541-Line_cap,0)+MAX(Draws!Z541-Line_cap,0))</f>
        <v>-9.3236065670913</v>
      </c>
      <c r="AA562" s="18" t="n">
        <f aca="false">Z562-(MAX(Draws!O541-Line_cap,0)+MAX(Draws!AA541-Line_cap,0))</f>
        <v>-9.3236065670913</v>
      </c>
      <c r="AB562" s="18" t="n">
        <f aca="false">AA562-(MAX(Draws!P541-Line_cap,0)+MAX(Draws!AB541-Line_cap,0))</f>
        <v>-9.3236065670913</v>
      </c>
      <c r="AC562" s="18" t="n">
        <f aca="false">AB562-(MAX(Draws!Q541-Line_cap,0)+MAX(Draws!AC541-Line_cap,0))</f>
        <v>-9.3236065670913</v>
      </c>
      <c r="AD562" s="18" t="n">
        <f aca="false">AC562-(MAX(Draws!R541-Line_cap,0)+MAX(Draws!AD541-Line_cap,0))</f>
        <v>-9.3236065670913</v>
      </c>
      <c r="AE562" s="18" t="n">
        <f aca="false">AD562-(MAX(Draws!S541-Line_cap,0)+MAX(Draws!AE541-Line_cap,0))</f>
        <v>-9.3236065670913</v>
      </c>
      <c r="AF562" s="18" t="n">
        <f aca="false">AE562-(MAX(Draws!T541-Line_cap,0)+MAX(Draws!AF541-Line_cap,0))</f>
        <v>-9.3236065670913</v>
      </c>
      <c r="AG562" s="18" t="n">
        <f aca="false">AF562-(MAX(Draws!U541-Line_cap,0)+MAX(Draws!AG541-Line_cap,0))</f>
        <v>-9.3236065670913</v>
      </c>
      <c r="AH562" s="18" t="n">
        <f aca="false">AG562-(MAX(Draws!V541-Line_cap,0)+MAX(Draws!AH541-Line_cap,0))</f>
        <v>-9.3236065670913</v>
      </c>
      <c r="AI562" s="18" t="n">
        <f aca="false">AH562-(MAX(Draws!W541-Line_cap,0)+MAX(Draws!AI541-Line_cap,0))</f>
        <v>-9.3236065670913</v>
      </c>
      <c r="AJ562" s="18" t="n">
        <f aca="false">AI562-(MAX(Draws!X541-Line_cap,0)+MAX(Draws!AJ541-Line_cap,0))</f>
        <v>-9.3236065670913</v>
      </c>
      <c r="AK562" s="18" t="n">
        <f aca="false">AJ562-(MAX(Draws!Y541-Line_cap,0)+MAX(Draws!AK541-Line_cap,0))</f>
        <v>-9.3236065670913</v>
      </c>
      <c r="AL562" s="18" t="n">
        <f aca="false">SUMPRODUCT(MIN($B$22:$M$22+B562:M562+N562:Y562))</f>
        <v>362.563185719678</v>
      </c>
      <c r="AM562" s="18" t="n">
        <f aca="false">SUMPRODUCT(MIN($B$22:$M$22+B562:M562))</f>
        <v>471.88679228677</v>
      </c>
      <c r="AN562" s="18" t="n">
        <f aca="false">SUMPRODUCT(MIN($B$22:$M$22+N562:Y562))</f>
        <v>372.626775790694</v>
      </c>
      <c r="AO562" s="18" t="n">
        <f aca="false">SUMPRODUCT(MIN($B$22:$M$22+B562:M562+Z562:AK562))</f>
        <v>462.563185719678</v>
      </c>
      <c r="AP562" s="18" t="n">
        <f aca="false">SUMPRODUCT(MIN($B$23:$M$23+B562:M562+N562:Y562))</f>
        <v>397.62057852411</v>
      </c>
      <c r="AQ562" s="18" t="n">
        <f aca="false">SUMPRODUCT(MIN($B$23:$M$23+B562:M562+Z562:AK562))</f>
        <v>497.62057852411</v>
      </c>
      <c r="AR562" s="13" t="n">
        <f aca="false">IF(Y562&lt;0,1,0)</f>
        <v>1</v>
      </c>
    </row>
    <row r="563" customFormat="false" ht="15" hidden="false" customHeight="false" outlineLevel="0" collapsed="false">
      <c r="A563" s="13" t="n">
        <v>538</v>
      </c>
      <c r="B563" s="18" t="n">
        <f aca="false">Shock_sd*Draws!B542</f>
        <v>27.5767447708609</v>
      </c>
      <c r="C563" s="18" t="n">
        <f aca="false">Persist_a*B563+Shock_sd*Draws!C542</f>
        <v>66.6790806240413</v>
      </c>
      <c r="D563" s="18" t="n">
        <f aca="false">Persist_a*C563+Shock_sd*Draws!D542</f>
        <v>66.6707244906055</v>
      </c>
      <c r="E563" s="18" t="n">
        <f aca="false">Persist_a*D563+Shock_sd*Draws!E542</f>
        <v>18.0949592843415</v>
      </c>
      <c r="F563" s="18" t="n">
        <f aca="false">Persist_a*E563+Shock_sd*Draws!F542</f>
        <v>71.3357680180431</v>
      </c>
      <c r="G563" s="18" t="n">
        <f aca="false">Persist_a*F563+Shock_sd*Draws!G542</f>
        <v>-3.69522842510428</v>
      </c>
      <c r="H563" s="18" t="n">
        <f aca="false">Persist_a*G563+Shock_sd*Draws!H542</f>
        <v>-117.49967299201</v>
      </c>
      <c r="I563" s="18" t="n">
        <f aca="false">Persist_a*H563+Shock_sd*Draws!I542</f>
        <v>-45.5921357689052</v>
      </c>
      <c r="J563" s="18" t="n">
        <f aca="false">Persist_a*I563+Shock_sd*Draws!J542</f>
        <v>-28.6916797849649</v>
      </c>
      <c r="K563" s="18" t="n">
        <f aca="false">Persist_a*J563+Shock_sd*Draws!K542</f>
        <v>-3.23345937668148</v>
      </c>
      <c r="L563" s="18" t="n">
        <f aca="false">Persist_a*K563+Shock_sd*Draws!L542</f>
        <v>-29.2035409425105</v>
      </c>
      <c r="M563" s="18" t="n">
        <f aca="false">Persist_a*L563+Shock_sd*Draws!M542</f>
        <v>-42.156950545979</v>
      </c>
      <c r="N563" s="18" t="n">
        <f aca="false">0-(Draws!N542+Draws!Z542)</f>
        <v>0</v>
      </c>
      <c r="O563" s="18" t="n">
        <f aca="false">N563-(Draws!O542+Draws!AA542)</f>
        <v>0</v>
      </c>
      <c r="P563" s="18" t="n">
        <f aca="false">O563-(Draws!P542+Draws!AB542)</f>
        <v>0</v>
      </c>
      <c r="Q563" s="18" t="n">
        <f aca="false">P563-(Draws!Q542+Draws!AC542)</f>
        <v>0</v>
      </c>
      <c r="R563" s="18" t="n">
        <f aca="false">Q563-(Draws!R542+Draws!AD542)</f>
        <v>0</v>
      </c>
      <c r="S563" s="18" t="n">
        <f aca="false">R563-(Draws!S542+Draws!AE542)</f>
        <v>0</v>
      </c>
      <c r="T563" s="18" t="n">
        <f aca="false">S563-(Draws!T542+Draws!AF542)</f>
        <v>0</v>
      </c>
      <c r="U563" s="18" t="n">
        <f aca="false">T563-(Draws!U542+Draws!AG542)</f>
        <v>0</v>
      </c>
      <c r="V563" s="18" t="n">
        <f aca="false">U563-(Draws!V542+Draws!AH542)</f>
        <v>0</v>
      </c>
      <c r="W563" s="18" t="n">
        <f aca="false">V563-(Draws!W542+Draws!AI542)</f>
        <v>0</v>
      </c>
      <c r="X563" s="18" t="n">
        <f aca="false">W563-(Draws!X542+Draws!AJ542)</f>
        <v>0</v>
      </c>
      <c r="Y563" s="18" t="n">
        <f aca="false">X563-(Draws!Y542+Draws!AK542)</f>
        <v>0</v>
      </c>
      <c r="Z563" s="18" t="n">
        <f aca="false">0-(MAX(Draws!N542-Line_cap,0)+MAX(Draws!Z542-Line_cap,0))</f>
        <v>0</v>
      </c>
      <c r="AA563" s="18" t="n">
        <f aca="false">Z563-(MAX(Draws!O542-Line_cap,0)+MAX(Draws!AA542-Line_cap,0))</f>
        <v>0</v>
      </c>
      <c r="AB563" s="18" t="n">
        <f aca="false">AA563-(MAX(Draws!P542-Line_cap,0)+MAX(Draws!AB542-Line_cap,0))</f>
        <v>0</v>
      </c>
      <c r="AC563" s="18" t="n">
        <f aca="false">AB563-(MAX(Draws!Q542-Line_cap,0)+MAX(Draws!AC542-Line_cap,0))</f>
        <v>0</v>
      </c>
      <c r="AD563" s="18" t="n">
        <f aca="false">AC563-(MAX(Draws!R542-Line_cap,0)+MAX(Draws!AD542-Line_cap,0))</f>
        <v>0</v>
      </c>
      <c r="AE563" s="18" t="n">
        <f aca="false">AD563-(MAX(Draws!S542-Line_cap,0)+MAX(Draws!AE542-Line_cap,0))</f>
        <v>0</v>
      </c>
      <c r="AF563" s="18" t="n">
        <f aca="false">AE563-(MAX(Draws!T542-Line_cap,0)+MAX(Draws!AF542-Line_cap,0))</f>
        <v>0</v>
      </c>
      <c r="AG563" s="18" t="n">
        <f aca="false">AF563-(MAX(Draws!U542-Line_cap,0)+MAX(Draws!AG542-Line_cap,0))</f>
        <v>0</v>
      </c>
      <c r="AH563" s="18" t="n">
        <f aca="false">AG563-(MAX(Draws!V542-Line_cap,0)+MAX(Draws!AH542-Line_cap,0))</f>
        <v>0</v>
      </c>
      <c r="AI563" s="18" t="n">
        <f aca="false">AH563-(MAX(Draws!W542-Line_cap,0)+MAX(Draws!AI542-Line_cap,0))</f>
        <v>0</v>
      </c>
      <c r="AJ563" s="18" t="n">
        <f aca="false">AI563-(MAX(Draws!X542-Line_cap,0)+MAX(Draws!AJ542-Line_cap,0))</f>
        <v>0</v>
      </c>
      <c r="AK563" s="18" t="n">
        <f aca="false">AJ563-(MAX(Draws!Y542-Line_cap,0)+MAX(Draws!AK542-Line_cap,0))</f>
        <v>0</v>
      </c>
      <c r="AL563" s="18" t="n">
        <f aca="false">SUMPRODUCT(MIN($B$22:$M$22+B563:M563+N563:Y563))</f>
        <v>364.450709365776</v>
      </c>
      <c r="AM563" s="18" t="n">
        <f aca="false">SUMPRODUCT(MIN($B$22:$M$22+B563:M563))</f>
        <v>364.450709365776</v>
      </c>
      <c r="AN563" s="18" t="n">
        <f aca="false">SUMPRODUCT(MIN($B$22:$M$22+N563:Y563))</f>
        <v>481.950382357786</v>
      </c>
      <c r="AO563" s="18" t="n">
        <f aca="false">SUMPRODUCT(MIN($B$22:$M$22+B563:M563+Z563:AK563))</f>
        <v>364.450709365776</v>
      </c>
      <c r="AP563" s="18" t="n">
        <f aca="false">SUMPRODUCT(MIN($B$23:$M$23+B563:M563+N563:Y563))</f>
        <v>413.629352228876</v>
      </c>
      <c r="AQ563" s="18" t="n">
        <f aca="false">SUMPRODUCT(MIN($B$23:$M$23+B563:M563+Z563:AK563))</f>
        <v>413.629352228876</v>
      </c>
      <c r="AR563" s="13" t="n">
        <f aca="false">IF(Y563&lt;0,1,0)</f>
        <v>0</v>
      </c>
    </row>
    <row r="564" customFormat="false" ht="15" hidden="false" customHeight="false" outlineLevel="0" collapsed="false">
      <c r="A564" s="13" t="n">
        <v>539</v>
      </c>
      <c r="B564" s="18" t="n">
        <f aca="false">Shock_sd*Draws!B543</f>
        <v>8.01727031525993</v>
      </c>
      <c r="C564" s="18" t="n">
        <f aca="false">Persist_a*B564+Shock_sd*Draws!C543</f>
        <v>32.6394263604603</v>
      </c>
      <c r="D564" s="18" t="n">
        <f aca="false">Persist_a*C564+Shock_sd*Draws!D543</f>
        <v>49.3197990508238</v>
      </c>
      <c r="E564" s="18" t="n">
        <f aca="false">Persist_a*D564+Shock_sd*Draws!E543</f>
        <v>-62.5954825834621</v>
      </c>
      <c r="F564" s="18" t="n">
        <f aca="false">Persist_a*E564+Shock_sd*Draws!F543</f>
        <v>-33.9458198526974</v>
      </c>
      <c r="G564" s="18" t="n">
        <f aca="false">Persist_a*F564+Shock_sd*Draws!G543</f>
        <v>-139.906497047191</v>
      </c>
      <c r="H564" s="18" t="n">
        <f aca="false">Persist_a*G564+Shock_sd*Draws!H543</f>
        <v>-54.9574753935421</v>
      </c>
      <c r="I564" s="18" t="n">
        <f aca="false">Persist_a*H564+Shock_sd*Draws!I543</f>
        <v>-64.8743692477626</v>
      </c>
      <c r="J564" s="18" t="n">
        <f aca="false">Persist_a*I564+Shock_sd*Draws!J543</f>
        <v>-69.2398177860432</v>
      </c>
      <c r="K564" s="18" t="n">
        <f aca="false">Persist_a*J564+Shock_sd*Draws!K543</f>
        <v>-110.75742619298</v>
      </c>
      <c r="L564" s="18" t="n">
        <f aca="false">Persist_a*K564+Shock_sd*Draws!L543</f>
        <v>-114.577618585138</v>
      </c>
      <c r="M564" s="18" t="n">
        <f aca="false">Persist_a*L564+Shock_sd*Draws!M543</f>
        <v>-139.400354414922</v>
      </c>
      <c r="N564" s="18" t="n">
        <f aca="false">0-(Draws!N543+Draws!Z543)</f>
        <v>0</v>
      </c>
      <c r="O564" s="18" t="n">
        <f aca="false">N564-(Draws!O543+Draws!AA543)</f>
        <v>0</v>
      </c>
      <c r="P564" s="18" t="n">
        <f aca="false">O564-(Draws!P543+Draws!AB543)</f>
        <v>0</v>
      </c>
      <c r="Q564" s="18" t="n">
        <f aca="false">P564-(Draws!Q543+Draws!AC543)</f>
        <v>0</v>
      </c>
      <c r="R564" s="18" t="n">
        <f aca="false">Q564-(Draws!R543+Draws!AD543)</f>
        <v>0</v>
      </c>
      <c r="S564" s="18" t="n">
        <f aca="false">R564-(Draws!S543+Draws!AE543)</f>
        <v>0</v>
      </c>
      <c r="T564" s="18" t="n">
        <f aca="false">S564-(Draws!T543+Draws!AF543)</f>
        <v>0</v>
      </c>
      <c r="U564" s="18" t="n">
        <f aca="false">T564-(Draws!U543+Draws!AG543)</f>
        <v>0</v>
      </c>
      <c r="V564" s="18" t="n">
        <f aca="false">U564-(Draws!V543+Draws!AH543)</f>
        <v>0</v>
      </c>
      <c r="W564" s="18" t="n">
        <f aca="false">V564-(Draws!W543+Draws!AI543)</f>
        <v>0</v>
      </c>
      <c r="X564" s="18" t="n">
        <f aca="false">W564-(Draws!X543+Draws!AJ543)</f>
        <v>0</v>
      </c>
      <c r="Y564" s="18" t="n">
        <f aca="false">X564-(Draws!Y543+Draws!AK543)</f>
        <v>0</v>
      </c>
      <c r="Z564" s="18" t="n">
        <f aca="false">0-(MAX(Draws!N543-Line_cap,0)+MAX(Draws!Z543-Line_cap,0))</f>
        <v>0</v>
      </c>
      <c r="AA564" s="18" t="n">
        <f aca="false">Z564-(MAX(Draws!O543-Line_cap,0)+MAX(Draws!AA543-Line_cap,0))</f>
        <v>0</v>
      </c>
      <c r="AB564" s="18" t="n">
        <f aca="false">AA564-(MAX(Draws!P543-Line_cap,0)+MAX(Draws!AB543-Line_cap,0))</f>
        <v>0</v>
      </c>
      <c r="AC564" s="18" t="n">
        <f aca="false">AB564-(MAX(Draws!Q543-Line_cap,0)+MAX(Draws!AC543-Line_cap,0))</f>
        <v>0</v>
      </c>
      <c r="AD564" s="18" t="n">
        <f aca="false">AC564-(MAX(Draws!R543-Line_cap,0)+MAX(Draws!AD543-Line_cap,0))</f>
        <v>0</v>
      </c>
      <c r="AE564" s="18" t="n">
        <f aca="false">AD564-(MAX(Draws!S543-Line_cap,0)+MAX(Draws!AE543-Line_cap,0))</f>
        <v>0</v>
      </c>
      <c r="AF564" s="18" t="n">
        <f aca="false">AE564-(MAX(Draws!T543-Line_cap,0)+MAX(Draws!AF543-Line_cap,0))</f>
        <v>0</v>
      </c>
      <c r="AG564" s="18" t="n">
        <f aca="false">AF564-(MAX(Draws!U543-Line_cap,0)+MAX(Draws!AG543-Line_cap,0))</f>
        <v>0</v>
      </c>
      <c r="AH564" s="18" t="n">
        <f aca="false">AG564-(MAX(Draws!V543-Line_cap,0)+MAX(Draws!AH543-Line_cap,0))</f>
        <v>0</v>
      </c>
      <c r="AI564" s="18" t="n">
        <f aca="false">AH564-(MAX(Draws!W543-Line_cap,0)+MAX(Draws!AI543-Line_cap,0))</f>
        <v>0</v>
      </c>
      <c r="AJ564" s="18" t="n">
        <f aca="false">AI564-(MAX(Draws!X543-Line_cap,0)+MAX(Draws!AJ543-Line_cap,0))</f>
        <v>0</v>
      </c>
      <c r="AK564" s="18" t="n">
        <f aca="false">AJ564-(MAX(Draws!Y543-Line_cap,0)+MAX(Draws!AK543-Line_cap,0))</f>
        <v>0</v>
      </c>
      <c r="AL564" s="18" t="n">
        <f aca="false">SUMPRODUCT(MIN($B$22:$M$22+B564:M564+N564:Y564))</f>
        <v>343.301674591174</v>
      </c>
      <c r="AM564" s="18" t="n">
        <f aca="false">SUMPRODUCT(MIN($B$22:$M$22+B564:M564))</f>
        <v>343.301674591174</v>
      </c>
      <c r="AN564" s="18" t="n">
        <f aca="false">SUMPRODUCT(MIN($B$22:$M$22+N564:Y564))</f>
        <v>481.950382357786</v>
      </c>
      <c r="AO564" s="18" t="n">
        <f aca="false">SUMPRODUCT(MIN($B$22:$M$22+B564:M564+Z564:AK564))</f>
        <v>343.301674591174</v>
      </c>
      <c r="AP564" s="18" t="n">
        <f aca="false">SUMPRODUCT(MIN($B$23:$M$23+B564:M564+N564:Y564))</f>
        <v>391.067420091958</v>
      </c>
      <c r="AQ564" s="18" t="n">
        <f aca="false">SUMPRODUCT(MIN($B$23:$M$23+B564:M564+Z564:AK564))</f>
        <v>391.067420091958</v>
      </c>
      <c r="AR564" s="13" t="n">
        <f aca="false">IF(Y564&lt;0,1,0)</f>
        <v>0</v>
      </c>
    </row>
    <row r="565" customFormat="false" ht="15" hidden="false" customHeight="false" outlineLevel="0" collapsed="false">
      <c r="A565" s="13" t="n">
        <v>540</v>
      </c>
      <c r="B565" s="18" t="n">
        <f aca="false">Shock_sd*Draws!B544</f>
        <v>-17.3261548017087</v>
      </c>
      <c r="C565" s="18" t="n">
        <f aca="false">Persist_a*B565+Shock_sd*Draws!C544</f>
        <v>51.9491658240222</v>
      </c>
      <c r="D565" s="18" t="n">
        <f aca="false">Persist_a*C565+Shock_sd*Draws!D544</f>
        <v>34.5698417011907</v>
      </c>
      <c r="E565" s="18" t="n">
        <f aca="false">Persist_a*D565+Shock_sd*Draws!E544</f>
        <v>29.2122393122792</v>
      </c>
      <c r="F565" s="18" t="n">
        <f aca="false">Persist_a*E565+Shock_sd*Draws!F544</f>
        <v>-4.81795454079265</v>
      </c>
      <c r="G565" s="18" t="n">
        <f aca="false">Persist_a*F565+Shock_sd*Draws!G544</f>
        <v>-65.4558313253337</v>
      </c>
      <c r="H565" s="18" t="n">
        <f aca="false">Persist_a*G565+Shock_sd*Draws!H544</f>
        <v>-163.065199230758</v>
      </c>
      <c r="I565" s="18" t="n">
        <f aca="false">Persist_a*H565+Shock_sd*Draws!I544</f>
        <v>-69.2605808611081</v>
      </c>
      <c r="J565" s="18" t="n">
        <f aca="false">Persist_a*I565+Shock_sd*Draws!J544</f>
        <v>37.875664557139</v>
      </c>
      <c r="K565" s="18" t="n">
        <f aca="false">Persist_a*J565+Shock_sd*Draws!K544</f>
        <v>-68.0537548568043</v>
      </c>
      <c r="L565" s="18" t="n">
        <f aca="false">Persist_a*K565+Shock_sd*Draws!L544</f>
        <v>-125.854315527079</v>
      </c>
      <c r="M565" s="18" t="n">
        <f aca="false">Persist_a*L565+Shock_sd*Draws!M544</f>
        <v>-49.5656381600709</v>
      </c>
      <c r="N565" s="18" t="n">
        <f aca="false">0-(Draws!N544+Draws!Z544)</f>
        <v>0</v>
      </c>
      <c r="O565" s="18" t="n">
        <f aca="false">N565-(Draws!O544+Draws!AA544)</f>
        <v>0</v>
      </c>
      <c r="P565" s="18" t="n">
        <f aca="false">O565-(Draws!P544+Draws!AB544)</f>
        <v>0</v>
      </c>
      <c r="Q565" s="18" t="n">
        <f aca="false">P565-(Draws!Q544+Draws!AC544)</f>
        <v>0</v>
      </c>
      <c r="R565" s="18" t="n">
        <f aca="false">Q565-(Draws!R544+Draws!AD544)</f>
        <v>0</v>
      </c>
      <c r="S565" s="18" t="n">
        <f aca="false">R565-(Draws!S544+Draws!AE544)</f>
        <v>0</v>
      </c>
      <c r="T565" s="18" t="n">
        <f aca="false">S565-(Draws!T544+Draws!AF544)</f>
        <v>0</v>
      </c>
      <c r="U565" s="18" t="n">
        <f aca="false">T565-(Draws!U544+Draws!AG544)</f>
        <v>0</v>
      </c>
      <c r="V565" s="18" t="n">
        <f aca="false">U565-(Draws!V544+Draws!AH544)</f>
        <v>0</v>
      </c>
      <c r="W565" s="18" t="n">
        <f aca="false">V565-(Draws!W544+Draws!AI544)</f>
        <v>0</v>
      </c>
      <c r="X565" s="18" t="n">
        <f aca="false">W565-(Draws!X544+Draws!AJ544)</f>
        <v>0</v>
      </c>
      <c r="Y565" s="18" t="n">
        <f aca="false">X565-(Draws!Y544+Draws!AK544)</f>
        <v>0</v>
      </c>
      <c r="Z565" s="18" t="n">
        <f aca="false">0-(MAX(Draws!N544-Line_cap,0)+MAX(Draws!Z544-Line_cap,0))</f>
        <v>0</v>
      </c>
      <c r="AA565" s="18" t="n">
        <f aca="false">Z565-(MAX(Draws!O544-Line_cap,0)+MAX(Draws!AA544-Line_cap,0))</f>
        <v>0</v>
      </c>
      <c r="AB565" s="18" t="n">
        <f aca="false">AA565-(MAX(Draws!P544-Line_cap,0)+MAX(Draws!AB544-Line_cap,0))</f>
        <v>0</v>
      </c>
      <c r="AC565" s="18" t="n">
        <f aca="false">AB565-(MAX(Draws!Q544-Line_cap,0)+MAX(Draws!AC544-Line_cap,0))</f>
        <v>0</v>
      </c>
      <c r="AD565" s="18" t="n">
        <f aca="false">AC565-(MAX(Draws!R544-Line_cap,0)+MAX(Draws!AD544-Line_cap,0))</f>
        <v>0</v>
      </c>
      <c r="AE565" s="18" t="n">
        <f aca="false">AD565-(MAX(Draws!S544-Line_cap,0)+MAX(Draws!AE544-Line_cap,0))</f>
        <v>0</v>
      </c>
      <c r="AF565" s="18" t="n">
        <f aca="false">AE565-(MAX(Draws!T544-Line_cap,0)+MAX(Draws!AF544-Line_cap,0))</f>
        <v>0</v>
      </c>
      <c r="AG565" s="18" t="n">
        <f aca="false">AF565-(MAX(Draws!U544-Line_cap,0)+MAX(Draws!AG544-Line_cap,0))</f>
        <v>0</v>
      </c>
      <c r="AH565" s="18" t="n">
        <f aca="false">AG565-(MAX(Draws!V544-Line_cap,0)+MAX(Draws!AH544-Line_cap,0))</f>
        <v>0</v>
      </c>
      <c r="AI565" s="18" t="n">
        <f aca="false">AH565-(MAX(Draws!W544-Line_cap,0)+MAX(Draws!AI544-Line_cap,0))</f>
        <v>0</v>
      </c>
      <c r="AJ565" s="18" t="n">
        <f aca="false">AI565-(MAX(Draws!X544-Line_cap,0)+MAX(Draws!AJ544-Line_cap,0))</f>
        <v>0</v>
      </c>
      <c r="AK565" s="18" t="n">
        <f aca="false">AJ565-(MAX(Draws!Y544-Line_cap,0)+MAX(Draws!AK544-Line_cap,0))</f>
        <v>0</v>
      </c>
      <c r="AL565" s="18" t="n">
        <f aca="false">SUMPRODUCT(MIN($B$22:$M$22+B565:M565+N565:Y565))</f>
        <v>318.885183127028</v>
      </c>
      <c r="AM565" s="18" t="n">
        <f aca="false">SUMPRODUCT(MIN($B$22:$M$22+B565:M565))</f>
        <v>318.885183127028</v>
      </c>
      <c r="AN565" s="18" t="n">
        <f aca="false">SUMPRODUCT(MIN($B$22:$M$22+N565:Y565))</f>
        <v>481.950382357786</v>
      </c>
      <c r="AO565" s="18" t="n">
        <f aca="false">SUMPRODUCT(MIN($B$22:$M$22+B565:M565+Z565:AK565))</f>
        <v>318.885183127028</v>
      </c>
      <c r="AP565" s="18" t="n">
        <f aca="false">SUMPRODUCT(MIN($B$23:$M$23+B565:M565+N565:Y565))</f>
        <v>368.063825990128</v>
      </c>
      <c r="AQ565" s="18" t="n">
        <f aca="false">SUMPRODUCT(MIN($B$23:$M$23+B565:M565+Z565:AK565))</f>
        <v>368.063825990128</v>
      </c>
      <c r="AR565" s="13" t="n">
        <f aca="false">IF(Y565&lt;0,1,0)</f>
        <v>0</v>
      </c>
    </row>
    <row r="566" customFormat="false" ht="15" hidden="false" customHeight="false" outlineLevel="0" collapsed="false">
      <c r="A566" s="13" t="n">
        <v>541</v>
      </c>
      <c r="B566" s="18" t="n">
        <f aca="false">Shock_sd*Draws!B545</f>
        <v>-72.3812245865072</v>
      </c>
      <c r="C566" s="18" t="n">
        <f aca="false">Persist_a*B566+Shock_sd*Draws!C545</f>
        <v>-22.6232236076992</v>
      </c>
      <c r="D566" s="18" t="n">
        <f aca="false">Persist_a*C566+Shock_sd*Draws!D545</f>
        <v>57.2075756714984</v>
      </c>
      <c r="E566" s="18" t="n">
        <f aca="false">Persist_a*D566+Shock_sd*Draws!E545</f>
        <v>97.9020877132767</v>
      </c>
      <c r="F566" s="18" t="n">
        <f aca="false">Persist_a*E566+Shock_sd*Draws!F545</f>
        <v>82.0681480260064</v>
      </c>
      <c r="G566" s="18" t="n">
        <f aca="false">Persist_a*F566+Shock_sd*Draws!G545</f>
        <v>95.3253878086244</v>
      </c>
      <c r="H566" s="18" t="n">
        <f aca="false">Persist_a*G566+Shock_sd*Draws!H545</f>
        <v>110.493347732983</v>
      </c>
      <c r="I566" s="18" t="n">
        <f aca="false">Persist_a*H566+Shock_sd*Draws!I545</f>
        <v>132.338193815949</v>
      </c>
      <c r="J566" s="18" t="n">
        <f aca="false">Persist_a*I566+Shock_sd*Draws!J545</f>
        <v>100.431897107723</v>
      </c>
      <c r="K566" s="18" t="n">
        <f aca="false">Persist_a*J566+Shock_sd*Draws!K545</f>
        <v>28.072986691408</v>
      </c>
      <c r="L566" s="18" t="n">
        <f aca="false">Persist_a*K566+Shock_sd*Draws!L545</f>
        <v>90.9493153684099</v>
      </c>
      <c r="M566" s="18" t="n">
        <f aca="false">Persist_a*L566+Shock_sd*Draws!M545</f>
        <v>163.422540004066</v>
      </c>
      <c r="N566" s="18" t="n">
        <f aca="false">0-(Draws!N545+Draws!Z545)</f>
        <v>0</v>
      </c>
      <c r="O566" s="18" t="n">
        <f aca="false">N566-(Draws!O545+Draws!AA545)</f>
        <v>0</v>
      </c>
      <c r="P566" s="18" t="n">
        <f aca="false">O566-(Draws!P545+Draws!AB545)</f>
        <v>0</v>
      </c>
      <c r="Q566" s="18" t="n">
        <f aca="false">P566-(Draws!Q545+Draws!AC545)</f>
        <v>0</v>
      </c>
      <c r="R566" s="18" t="n">
        <f aca="false">Q566-(Draws!R545+Draws!AD545)</f>
        <v>0</v>
      </c>
      <c r="S566" s="18" t="n">
        <f aca="false">R566-(Draws!S545+Draws!AE545)</f>
        <v>0</v>
      </c>
      <c r="T566" s="18" t="n">
        <f aca="false">S566-(Draws!T545+Draws!AF545)</f>
        <v>0</v>
      </c>
      <c r="U566" s="18" t="n">
        <f aca="false">T566-(Draws!U545+Draws!AG545)</f>
        <v>0</v>
      </c>
      <c r="V566" s="18" t="n">
        <f aca="false">U566-(Draws!V545+Draws!AH545)</f>
        <v>0</v>
      </c>
      <c r="W566" s="18" t="n">
        <f aca="false">V566-(Draws!W545+Draws!AI545)</f>
        <v>0</v>
      </c>
      <c r="X566" s="18" t="n">
        <f aca="false">W566-(Draws!X545+Draws!AJ545)</f>
        <v>0</v>
      </c>
      <c r="Y566" s="18" t="n">
        <f aca="false">X566-(Draws!Y545+Draws!AK545)</f>
        <v>0</v>
      </c>
      <c r="Z566" s="18" t="n">
        <f aca="false">0-(MAX(Draws!N545-Line_cap,0)+MAX(Draws!Z545-Line_cap,0))</f>
        <v>0</v>
      </c>
      <c r="AA566" s="18" t="n">
        <f aca="false">Z566-(MAX(Draws!O545-Line_cap,0)+MAX(Draws!AA545-Line_cap,0))</f>
        <v>0</v>
      </c>
      <c r="AB566" s="18" t="n">
        <f aca="false">AA566-(MAX(Draws!P545-Line_cap,0)+MAX(Draws!AB545-Line_cap,0))</f>
        <v>0</v>
      </c>
      <c r="AC566" s="18" t="n">
        <f aca="false">AB566-(MAX(Draws!Q545-Line_cap,0)+MAX(Draws!AC545-Line_cap,0))</f>
        <v>0</v>
      </c>
      <c r="AD566" s="18" t="n">
        <f aca="false">AC566-(MAX(Draws!R545-Line_cap,0)+MAX(Draws!AD545-Line_cap,0))</f>
        <v>0</v>
      </c>
      <c r="AE566" s="18" t="n">
        <f aca="false">AD566-(MAX(Draws!S545-Line_cap,0)+MAX(Draws!AE545-Line_cap,0))</f>
        <v>0</v>
      </c>
      <c r="AF566" s="18" t="n">
        <f aca="false">AE566-(MAX(Draws!T545-Line_cap,0)+MAX(Draws!AF545-Line_cap,0))</f>
        <v>0</v>
      </c>
      <c r="AG566" s="18" t="n">
        <f aca="false">AF566-(MAX(Draws!U545-Line_cap,0)+MAX(Draws!AG545-Line_cap,0))</f>
        <v>0</v>
      </c>
      <c r="AH566" s="18" t="n">
        <f aca="false">AG566-(MAX(Draws!V545-Line_cap,0)+MAX(Draws!AH545-Line_cap,0))</f>
        <v>0</v>
      </c>
      <c r="AI566" s="18" t="n">
        <f aca="false">AH566-(MAX(Draws!W545-Line_cap,0)+MAX(Draws!AI545-Line_cap,0))</f>
        <v>0</v>
      </c>
      <c r="AJ566" s="18" t="n">
        <f aca="false">AI566-(MAX(Draws!X545-Line_cap,0)+MAX(Draws!AJ545-Line_cap,0))</f>
        <v>0</v>
      </c>
      <c r="AK566" s="18" t="n">
        <f aca="false">AJ566-(MAX(Draws!Y545-Line_cap,0)+MAX(Draws!AK545-Line_cap,0))</f>
        <v>0</v>
      </c>
      <c r="AL566" s="18" t="n">
        <f aca="false">SUMPRODUCT(MIN($B$22:$M$22+B566:M566+N566:Y566))</f>
        <v>501.796497483582</v>
      </c>
      <c r="AM566" s="18" t="n">
        <f aca="false">SUMPRODUCT(MIN($B$22:$M$22+B566:M566))</f>
        <v>501.796497483582</v>
      </c>
      <c r="AN566" s="18" t="n">
        <f aca="false">SUMPRODUCT(MIN($B$22:$M$22+N566:Y566))</f>
        <v>481.950382357786</v>
      </c>
      <c r="AO566" s="18" t="n">
        <f aca="false">SUMPRODUCT(MIN($B$22:$M$22+B566:M566+Z566:AK566))</f>
        <v>501.796497483582</v>
      </c>
      <c r="AP566" s="18" t="n">
        <f aca="false">SUMPRODUCT(MIN($B$23:$M$23+B566:M566+N566:Y566))</f>
        <v>516.669524306178</v>
      </c>
      <c r="AQ566" s="18" t="n">
        <f aca="false">SUMPRODUCT(MIN($B$23:$M$23+B566:M566+Z566:AK566))</f>
        <v>516.669524306178</v>
      </c>
      <c r="AR566" s="13" t="n">
        <f aca="false">IF(Y566&lt;0,1,0)</f>
        <v>0</v>
      </c>
    </row>
    <row r="567" customFormat="false" ht="15" hidden="false" customHeight="false" outlineLevel="0" collapsed="false">
      <c r="A567" s="13" t="n">
        <v>542</v>
      </c>
      <c r="B567" s="18" t="n">
        <f aca="false">Shock_sd*Draws!B546</f>
        <v>49.3901144204711</v>
      </c>
      <c r="C567" s="18" t="n">
        <f aca="false">Persist_a*B567+Shock_sd*Draws!C546</f>
        <v>33.2407614926185</v>
      </c>
      <c r="D567" s="18" t="n">
        <f aca="false">Persist_a*C567+Shock_sd*Draws!D546</f>
        <v>-46.1526350637138</v>
      </c>
      <c r="E567" s="18" t="n">
        <f aca="false">Persist_a*D567+Shock_sd*Draws!E546</f>
        <v>-9.02705762103322</v>
      </c>
      <c r="F567" s="18" t="n">
        <f aca="false">Persist_a*E567+Shock_sd*Draws!F546</f>
        <v>-23.0669580666957</v>
      </c>
      <c r="G567" s="18" t="n">
        <f aca="false">Persist_a*F567+Shock_sd*Draws!G546</f>
        <v>9.00585069667836</v>
      </c>
      <c r="H567" s="18" t="n">
        <f aca="false">Persist_a*G567+Shock_sd*Draws!H546</f>
        <v>-60.2170289397574</v>
      </c>
      <c r="I567" s="18" t="n">
        <f aca="false">Persist_a*H567+Shock_sd*Draws!I546</f>
        <v>-18.1781176869446</v>
      </c>
      <c r="J567" s="18" t="n">
        <f aca="false">Persist_a*I567+Shock_sd*Draws!J546</f>
        <v>-85.7814501470594</v>
      </c>
      <c r="K567" s="18" t="n">
        <f aca="false">Persist_a*J567+Shock_sd*Draws!K546</f>
        <v>-20.3047806965687</v>
      </c>
      <c r="L567" s="18" t="n">
        <f aca="false">Persist_a*K567+Shock_sd*Draws!L546</f>
        <v>6.37801110918706</v>
      </c>
      <c r="M567" s="18" t="n">
        <f aca="false">Persist_a*L567+Shock_sd*Draws!M546</f>
        <v>-14.8048486884516</v>
      </c>
      <c r="N567" s="18" t="n">
        <f aca="false">0-(Draws!N546+Draws!Z546)</f>
        <v>0</v>
      </c>
      <c r="O567" s="18" t="n">
        <f aca="false">N567-(Draws!O546+Draws!AA546)</f>
        <v>0</v>
      </c>
      <c r="P567" s="18" t="n">
        <f aca="false">O567-(Draws!P546+Draws!AB546)</f>
        <v>0</v>
      </c>
      <c r="Q567" s="18" t="n">
        <f aca="false">P567-(Draws!Q546+Draws!AC546)</f>
        <v>0</v>
      </c>
      <c r="R567" s="18" t="n">
        <f aca="false">Q567-(Draws!R546+Draws!AD546)</f>
        <v>0</v>
      </c>
      <c r="S567" s="18" t="n">
        <f aca="false">R567-(Draws!S546+Draws!AE546)</f>
        <v>0</v>
      </c>
      <c r="T567" s="18" t="n">
        <f aca="false">S567-(Draws!T546+Draws!AF546)</f>
        <v>0</v>
      </c>
      <c r="U567" s="18" t="n">
        <f aca="false">T567-(Draws!U546+Draws!AG546)</f>
        <v>0</v>
      </c>
      <c r="V567" s="18" t="n">
        <f aca="false">U567-(Draws!V546+Draws!AH546)</f>
        <v>0</v>
      </c>
      <c r="W567" s="18" t="n">
        <f aca="false">V567-(Draws!W546+Draws!AI546)</f>
        <v>0</v>
      </c>
      <c r="X567" s="18" t="n">
        <f aca="false">W567-(Draws!X546+Draws!AJ546)</f>
        <v>0</v>
      </c>
      <c r="Y567" s="18" t="n">
        <f aca="false">X567-(Draws!Y546+Draws!AK546)</f>
        <v>0</v>
      </c>
      <c r="Z567" s="18" t="n">
        <f aca="false">0-(MAX(Draws!N546-Line_cap,0)+MAX(Draws!Z546-Line_cap,0))</f>
        <v>0</v>
      </c>
      <c r="AA567" s="18" t="n">
        <f aca="false">Z567-(MAX(Draws!O546-Line_cap,0)+MAX(Draws!AA546-Line_cap,0))</f>
        <v>0</v>
      </c>
      <c r="AB567" s="18" t="n">
        <f aca="false">AA567-(MAX(Draws!P546-Line_cap,0)+MAX(Draws!AB546-Line_cap,0))</f>
        <v>0</v>
      </c>
      <c r="AC567" s="18" t="n">
        <f aca="false">AB567-(MAX(Draws!Q546-Line_cap,0)+MAX(Draws!AC546-Line_cap,0))</f>
        <v>0</v>
      </c>
      <c r="AD567" s="18" t="n">
        <f aca="false">AC567-(MAX(Draws!R546-Line_cap,0)+MAX(Draws!AD546-Line_cap,0))</f>
        <v>0</v>
      </c>
      <c r="AE567" s="18" t="n">
        <f aca="false">AD567-(MAX(Draws!S546-Line_cap,0)+MAX(Draws!AE546-Line_cap,0))</f>
        <v>0</v>
      </c>
      <c r="AF567" s="18" t="n">
        <f aca="false">AE567-(MAX(Draws!T546-Line_cap,0)+MAX(Draws!AF546-Line_cap,0))</f>
        <v>0</v>
      </c>
      <c r="AG567" s="18" t="n">
        <f aca="false">AF567-(MAX(Draws!U546-Line_cap,0)+MAX(Draws!AG546-Line_cap,0))</f>
        <v>0</v>
      </c>
      <c r="AH567" s="18" t="n">
        <f aca="false">AG567-(MAX(Draws!V546-Line_cap,0)+MAX(Draws!AH546-Line_cap,0))</f>
        <v>0</v>
      </c>
      <c r="AI567" s="18" t="n">
        <f aca="false">AH567-(MAX(Draws!W546-Line_cap,0)+MAX(Draws!AI546-Line_cap,0))</f>
        <v>0</v>
      </c>
      <c r="AJ567" s="18" t="n">
        <f aca="false">AI567-(MAX(Draws!X546-Line_cap,0)+MAX(Draws!AJ546-Line_cap,0))</f>
        <v>0</v>
      </c>
      <c r="AK567" s="18" t="n">
        <f aca="false">AJ567-(MAX(Draws!Y546-Line_cap,0)+MAX(Draws!AK546-Line_cap,0))</f>
        <v>0</v>
      </c>
      <c r="AL567" s="18" t="n">
        <f aca="false">SUMPRODUCT(MIN($B$22:$M$22+B567:M567+N567:Y567))</f>
        <v>402.416331270337</v>
      </c>
      <c r="AM567" s="18" t="n">
        <f aca="false">SUMPRODUCT(MIN($B$22:$M$22+B567:M567))</f>
        <v>402.416331270337</v>
      </c>
      <c r="AN567" s="18" t="n">
        <f aca="false">SUMPRODUCT(MIN($B$22:$M$22+N567:Y567))</f>
        <v>481.950382357786</v>
      </c>
      <c r="AO567" s="18" t="n">
        <f aca="false">SUMPRODUCT(MIN($B$22:$M$22+B567:M567+Z567:AK567))</f>
        <v>402.416331270337</v>
      </c>
      <c r="AP567" s="18" t="n">
        <f aca="false">SUMPRODUCT(MIN($B$23:$M$23+B567:M567+N567:Y567))</f>
        <v>451.659658434557</v>
      </c>
      <c r="AQ567" s="18" t="n">
        <f aca="false">SUMPRODUCT(MIN($B$23:$M$23+B567:M567+Z567:AK567))</f>
        <v>451.659658434557</v>
      </c>
      <c r="AR567" s="13" t="n">
        <f aca="false">IF(Y567&lt;0,1,0)</f>
        <v>0</v>
      </c>
    </row>
    <row r="568" customFormat="false" ht="15" hidden="false" customHeight="false" outlineLevel="0" collapsed="false">
      <c r="A568" s="13" t="n">
        <v>543</v>
      </c>
      <c r="B568" s="18" t="n">
        <f aca="false">Shock_sd*Draws!B547</f>
        <v>65.1938820828211</v>
      </c>
      <c r="C568" s="18" t="n">
        <f aca="false">Persist_a*B568+Shock_sd*Draws!C547</f>
        <v>22.4548468529811</v>
      </c>
      <c r="D568" s="18" t="n">
        <f aca="false">Persist_a*C568+Shock_sd*Draws!D547</f>
        <v>33.5979440896291</v>
      </c>
      <c r="E568" s="18" t="n">
        <f aca="false">Persist_a*D568+Shock_sd*Draws!E547</f>
        <v>5.35776741956393</v>
      </c>
      <c r="F568" s="18" t="n">
        <f aca="false">Persist_a*E568+Shock_sd*Draws!F547</f>
        <v>54.6206797043438</v>
      </c>
      <c r="G568" s="18" t="n">
        <f aca="false">Persist_a*F568+Shock_sd*Draws!G547</f>
        <v>-39.3206035325123</v>
      </c>
      <c r="H568" s="18" t="n">
        <f aca="false">Persist_a*G568+Shock_sd*Draws!H547</f>
        <v>39.8308912100815</v>
      </c>
      <c r="I568" s="18" t="n">
        <f aca="false">Persist_a*H568+Shock_sd*Draws!I547</f>
        <v>28.4908136300187</v>
      </c>
      <c r="J568" s="18" t="n">
        <f aca="false">Persist_a*I568+Shock_sd*Draws!J547</f>
        <v>-42.2379038931601</v>
      </c>
      <c r="K568" s="18" t="n">
        <f aca="false">Persist_a*J568+Shock_sd*Draws!K547</f>
        <v>-86.8950211972684</v>
      </c>
      <c r="L568" s="18" t="n">
        <f aca="false">Persist_a*K568+Shock_sd*Draws!L547</f>
        <v>-19.8778631953939</v>
      </c>
      <c r="M568" s="18" t="n">
        <f aca="false">Persist_a*L568+Shock_sd*Draws!M547</f>
        <v>-1.73710192448396</v>
      </c>
      <c r="N568" s="18" t="n">
        <f aca="false">0-(Draws!N547+Draws!Z547)</f>
        <v>0</v>
      </c>
      <c r="O568" s="18" t="n">
        <f aca="false">N568-(Draws!O547+Draws!AA547)</f>
        <v>0</v>
      </c>
      <c r="P568" s="18" t="n">
        <f aca="false">O568-(Draws!P547+Draws!AB547)</f>
        <v>0</v>
      </c>
      <c r="Q568" s="18" t="n">
        <f aca="false">P568-(Draws!Q547+Draws!AC547)</f>
        <v>0</v>
      </c>
      <c r="R568" s="18" t="n">
        <f aca="false">Q568-(Draws!R547+Draws!AD547)</f>
        <v>0</v>
      </c>
      <c r="S568" s="18" t="n">
        <f aca="false">R568-(Draws!S547+Draws!AE547)</f>
        <v>0</v>
      </c>
      <c r="T568" s="18" t="n">
        <f aca="false">S568-(Draws!T547+Draws!AF547)</f>
        <v>0</v>
      </c>
      <c r="U568" s="18" t="n">
        <f aca="false">T568-(Draws!U547+Draws!AG547)</f>
        <v>0</v>
      </c>
      <c r="V568" s="18" t="n">
        <f aca="false">U568-(Draws!V547+Draws!AH547)</f>
        <v>0</v>
      </c>
      <c r="W568" s="18" t="n">
        <f aca="false">V568-(Draws!W547+Draws!AI547)</f>
        <v>0</v>
      </c>
      <c r="X568" s="18" t="n">
        <f aca="false">W568-(Draws!X547+Draws!AJ547)</f>
        <v>0</v>
      </c>
      <c r="Y568" s="18" t="n">
        <f aca="false">X568-(Draws!Y547+Draws!AK547)</f>
        <v>-135.325716197308</v>
      </c>
      <c r="Z568" s="18" t="n">
        <f aca="false">0-(MAX(Draws!N547-Line_cap,0)+MAX(Draws!Z547-Line_cap,0))</f>
        <v>0</v>
      </c>
      <c r="AA568" s="18" t="n">
        <f aca="false">Z568-(MAX(Draws!O547-Line_cap,0)+MAX(Draws!AA547-Line_cap,0))</f>
        <v>0</v>
      </c>
      <c r="AB568" s="18" t="n">
        <f aca="false">AA568-(MAX(Draws!P547-Line_cap,0)+MAX(Draws!AB547-Line_cap,0))</f>
        <v>0</v>
      </c>
      <c r="AC568" s="18" t="n">
        <f aca="false">AB568-(MAX(Draws!Q547-Line_cap,0)+MAX(Draws!AC547-Line_cap,0))</f>
        <v>0</v>
      </c>
      <c r="AD568" s="18" t="n">
        <f aca="false">AC568-(MAX(Draws!R547-Line_cap,0)+MAX(Draws!AD547-Line_cap,0))</f>
        <v>0</v>
      </c>
      <c r="AE568" s="18" t="n">
        <f aca="false">AD568-(MAX(Draws!S547-Line_cap,0)+MAX(Draws!AE547-Line_cap,0))</f>
        <v>0</v>
      </c>
      <c r="AF568" s="18" t="n">
        <f aca="false">AE568-(MAX(Draws!T547-Line_cap,0)+MAX(Draws!AF547-Line_cap,0))</f>
        <v>0</v>
      </c>
      <c r="AG568" s="18" t="n">
        <f aca="false">AF568-(MAX(Draws!U547-Line_cap,0)+MAX(Draws!AG547-Line_cap,0))</f>
        <v>0</v>
      </c>
      <c r="AH568" s="18" t="n">
        <f aca="false">AG568-(MAX(Draws!V547-Line_cap,0)+MAX(Draws!AH547-Line_cap,0))</f>
        <v>0</v>
      </c>
      <c r="AI568" s="18" t="n">
        <f aca="false">AH568-(MAX(Draws!W547-Line_cap,0)+MAX(Draws!AI547-Line_cap,0))</f>
        <v>0</v>
      </c>
      <c r="AJ568" s="18" t="n">
        <f aca="false">AI568-(MAX(Draws!X547-Line_cap,0)+MAX(Draws!AJ547-Line_cap,0))</f>
        <v>0</v>
      </c>
      <c r="AK568" s="18" t="n">
        <f aca="false">AJ568-(MAX(Draws!Y547-Line_cap,0)+MAX(Draws!AK547-Line_cap,0))</f>
        <v>-35.3257161973081</v>
      </c>
      <c r="AL568" s="18" t="n">
        <f aca="false">SUMPRODUCT(MIN($B$22:$M$22+B568:M568+N568:Y568))</f>
        <v>373.361229555168</v>
      </c>
      <c r="AM568" s="18" t="n">
        <f aca="false">SUMPRODUCT(MIN($B$22:$M$22+B568:M568))</f>
        <v>407.490674612156</v>
      </c>
      <c r="AN568" s="18" t="n">
        <f aca="false">SUMPRODUCT(MIN($B$22:$M$22+N568:Y568))</f>
        <v>375.098331479652</v>
      </c>
      <c r="AO568" s="18" t="n">
        <f aca="false">SUMPRODUCT(MIN($B$22:$M$22+B568:M568+Z568:AK568))</f>
        <v>407.490674612156</v>
      </c>
      <c r="AP568" s="18" t="n">
        <f aca="false">SUMPRODUCT(MIN($B$23:$M$23+B568:M568+N568:Y568))</f>
        <v>418.487110637788</v>
      </c>
      <c r="AQ568" s="18" t="n">
        <f aca="false">SUMPRODUCT(MIN($B$23:$M$23+B568:M568+Z568:AK568))</f>
        <v>455.776323162583</v>
      </c>
      <c r="AR568" s="13" t="n">
        <f aca="false">IF(Y568&lt;0,1,0)</f>
        <v>1</v>
      </c>
    </row>
    <row r="569" customFormat="false" ht="15" hidden="false" customHeight="false" outlineLevel="0" collapsed="false">
      <c r="A569" s="13" t="n">
        <v>544</v>
      </c>
      <c r="B569" s="18" t="n">
        <f aca="false">Shock_sd*Draws!B548</f>
        <v>20.7924578266867</v>
      </c>
      <c r="C569" s="18" t="n">
        <f aca="false">Persist_a*B569+Shock_sd*Draws!C548</f>
        <v>18.9862314715869</v>
      </c>
      <c r="D569" s="18" t="n">
        <f aca="false">Persist_a*C569+Shock_sd*Draws!D548</f>
        <v>87.831468572695</v>
      </c>
      <c r="E569" s="18" t="n">
        <f aca="false">Persist_a*D569+Shock_sd*Draws!E548</f>
        <v>0.825864234964136</v>
      </c>
      <c r="F569" s="18" t="n">
        <f aca="false">Persist_a*E569+Shock_sd*Draws!F548</f>
        <v>21.0486587388394</v>
      </c>
      <c r="G569" s="18" t="n">
        <f aca="false">Persist_a*F569+Shock_sd*Draws!G548</f>
        <v>-12.8024523824727</v>
      </c>
      <c r="H569" s="18" t="n">
        <f aca="false">Persist_a*G569+Shock_sd*Draws!H548</f>
        <v>-45.693999277654</v>
      </c>
      <c r="I569" s="18" t="n">
        <f aca="false">Persist_a*H569+Shock_sd*Draws!I548</f>
        <v>50.1716184474354</v>
      </c>
      <c r="J569" s="18" t="n">
        <f aca="false">Persist_a*I569+Shock_sd*Draws!J548</f>
        <v>12.1595955744196</v>
      </c>
      <c r="K569" s="18" t="n">
        <f aca="false">Persist_a*J569+Shock_sd*Draws!K548</f>
        <v>47.4730333672742</v>
      </c>
      <c r="L569" s="18" t="n">
        <f aca="false">Persist_a*K569+Shock_sd*Draws!L548</f>
        <v>62.584827861724</v>
      </c>
      <c r="M569" s="18" t="n">
        <f aca="false">Persist_a*L569+Shock_sd*Draws!M548</f>
        <v>49.3778345538633</v>
      </c>
      <c r="N569" s="18" t="n">
        <f aca="false">0-(Draws!N548+Draws!Z548)</f>
        <v>0</v>
      </c>
      <c r="O569" s="18" t="n">
        <f aca="false">N569-(Draws!O548+Draws!AA548)</f>
        <v>0</v>
      </c>
      <c r="P569" s="18" t="n">
        <f aca="false">O569-(Draws!P548+Draws!AB548)</f>
        <v>0</v>
      </c>
      <c r="Q569" s="18" t="n">
        <f aca="false">P569-(Draws!Q548+Draws!AC548)</f>
        <v>0</v>
      </c>
      <c r="R569" s="18" t="n">
        <f aca="false">Q569-(Draws!R548+Draws!AD548)</f>
        <v>0</v>
      </c>
      <c r="S569" s="18" t="n">
        <f aca="false">R569-(Draws!S548+Draws!AE548)</f>
        <v>0</v>
      </c>
      <c r="T569" s="18" t="n">
        <f aca="false">S569-(Draws!T548+Draws!AF548)</f>
        <v>0</v>
      </c>
      <c r="U569" s="18" t="n">
        <f aca="false">T569-(Draws!U548+Draws!AG548)</f>
        <v>0</v>
      </c>
      <c r="V569" s="18" t="n">
        <f aca="false">U569-(Draws!V548+Draws!AH548)</f>
        <v>0</v>
      </c>
      <c r="W569" s="18" t="n">
        <f aca="false">V569-(Draws!W548+Draws!AI548)</f>
        <v>0</v>
      </c>
      <c r="X569" s="18" t="n">
        <f aca="false">W569-(Draws!X548+Draws!AJ548)</f>
        <v>0</v>
      </c>
      <c r="Y569" s="18" t="n">
        <f aca="false">X569-(Draws!Y548+Draws!AK548)</f>
        <v>0</v>
      </c>
      <c r="Z569" s="18" t="n">
        <f aca="false">0-(MAX(Draws!N548-Line_cap,0)+MAX(Draws!Z548-Line_cap,0))</f>
        <v>0</v>
      </c>
      <c r="AA569" s="18" t="n">
        <f aca="false">Z569-(MAX(Draws!O548-Line_cap,0)+MAX(Draws!AA548-Line_cap,0))</f>
        <v>0</v>
      </c>
      <c r="AB569" s="18" t="n">
        <f aca="false">AA569-(MAX(Draws!P548-Line_cap,0)+MAX(Draws!AB548-Line_cap,0))</f>
        <v>0</v>
      </c>
      <c r="AC569" s="18" t="n">
        <f aca="false">AB569-(MAX(Draws!Q548-Line_cap,0)+MAX(Draws!AC548-Line_cap,0))</f>
        <v>0</v>
      </c>
      <c r="AD569" s="18" t="n">
        <f aca="false">AC569-(MAX(Draws!R548-Line_cap,0)+MAX(Draws!AD548-Line_cap,0))</f>
        <v>0</v>
      </c>
      <c r="AE569" s="18" t="n">
        <f aca="false">AD569-(MAX(Draws!S548-Line_cap,0)+MAX(Draws!AE548-Line_cap,0))</f>
        <v>0</v>
      </c>
      <c r="AF569" s="18" t="n">
        <f aca="false">AE569-(MAX(Draws!T548-Line_cap,0)+MAX(Draws!AF548-Line_cap,0))</f>
        <v>0</v>
      </c>
      <c r="AG569" s="18" t="n">
        <f aca="false">AF569-(MAX(Draws!U548-Line_cap,0)+MAX(Draws!AG548-Line_cap,0))</f>
        <v>0</v>
      </c>
      <c r="AH569" s="18" t="n">
        <f aca="false">AG569-(MAX(Draws!V548-Line_cap,0)+MAX(Draws!AH548-Line_cap,0))</f>
        <v>0</v>
      </c>
      <c r="AI569" s="18" t="n">
        <f aca="false">AH569-(MAX(Draws!W548-Line_cap,0)+MAX(Draws!AI548-Line_cap,0))</f>
        <v>0</v>
      </c>
      <c r="AJ569" s="18" t="n">
        <f aca="false">AI569-(MAX(Draws!X548-Line_cap,0)+MAX(Draws!AJ548-Line_cap,0))</f>
        <v>0</v>
      </c>
      <c r="AK569" s="18" t="n">
        <f aca="false">AJ569-(MAX(Draws!Y548-Line_cap,0)+MAX(Draws!AK548-Line_cap,0))</f>
        <v>0</v>
      </c>
      <c r="AL569" s="18" t="n">
        <f aca="false">SUMPRODUCT(MIN($B$22:$M$22+B569:M569+N569:Y569))</f>
        <v>436.256383080132</v>
      </c>
      <c r="AM569" s="18" t="n">
        <f aca="false">SUMPRODUCT(MIN($B$22:$M$22+B569:M569))</f>
        <v>436.256383080132</v>
      </c>
      <c r="AN569" s="18" t="n">
        <f aca="false">SUMPRODUCT(MIN($B$22:$M$22+N569:Y569))</f>
        <v>481.950382357786</v>
      </c>
      <c r="AO569" s="18" t="n">
        <f aca="false">SUMPRODUCT(MIN($B$22:$M$22+B569:M569+Z569:AK569))</f>
        <v>436.256383080132</v>
      </c>
      <c r="AP569" s="18" t="n">
        <f aca="false">SUMPRODUCT(MIN($B$23:$M$23+B569:M569+N569:Y569))</f>
        <v>485.435025943232</v>
      </c>
      <c r="AQ569" s="18" t="n">
        <f aca="false">SUMPRODUCT(MIN($B$23:$M$23+B569:M569+Z569:AK569))</f>
        <v>485.435025943232</v>
      </c>
      <c r="AR569" s="13" t="n">
        <f aca="false">IF(Y569&lt;0,1,0)</f>
        <v>0</v>
      </c>
    </row>
    <row r="570" customFormat="false" ht="15" hidden="false" customHeight="false" outlineLevel="0" collapsed="false">
      <c r="A570" s="13" t="n">
        <v>545</v>
      </c>
      <c r="B570" s="18" t="n">
        <f aca="false">Shock_sd*Draws!B549</f>
        <v>28.0068446222811</v>
      </c>
      <c r="C570" s="18" t="n">
        <f aca="false">Persist_a*B570+Shock_sd*Draws!C549</f>
        <v>-55.0064421963475</v>
      </c>
      <c r="D570" s="18" t="n">
        <f aca="false">Persist_a*C570+Shock_sd*Draws!D549</f>
        <v>-18.3571975066238</v>
      </c>
      <c r="E570" s="18" t="n">
        <f aca="false">Persist_a*D570+Shock_sd*Draws!E549</f>
        <v>-48.9739846567433</v>
      </c>
      <c r="F570" s="18" t="n">
        <f aca="false">Persist_a*E570+Shock_sd*Draws!F549</f>
        <v>-6.09567876039726</v>
      </c>
      <c r="G570" s="18" t="n">
        <f aca="false">Persist_a*F570+Shock_sd*Draws!G549</f>
        <v>45.1272422819303</v>
      </c>
      <c r="H570" s="18" t="n">
        <f aca="false">Persist_a*G570+Shock_sd*Draws!H549</f>
        <v>23.7397815692906</v>
      </c>
      <c r="I570" s="18" t="n">
        <f aca="false">Persist_a*H570+Shock_sd*Draws!I549</f>
        <v>33.1119012099836</v>
      </c>
      <c r="J570" s="18" t="n">
        <f aca="false">Persist_a*I570+Shock_sd*Draws!J549</f>
        <v>12.7375310060683</v>
      </c>
      <c r="K570" s="18" t="n">
        <f aca="false">Persist_a*J570+Shock_sd*Draws!K549</f>
        <v>42.0452931428983</v>
      </c>
      <c r="L570" s="18" t="n">
        <f aca="false">Persist_a*K570+Shock_sd*Draws!L549</f>
        <v>55.471855643512</v>
      </c>
      <c r="M570" s="18" t="n">
        <f aca="false">Persist_a*L570+Shock_sd*Draws!M549</f>
        <v>6.59083730281064</v>
      </c>
      <c r="N570" s="18" t="n">
        <f aca="false">0-(Draws!N549+Draws!Z549)</f>
        <v>0</v>
      </c>
      <c r="O570" s="18" t="n">
        <f aca="false">N570-(Draws!O549+Draws!AA549)</f>
        <v>0</v>
      </c>
      <c r="P570" s="18" t="n">
        <f aca="false">O570-(Draws!P549+Draws!AB549)</f>
        <v>0</v>
      </c>
      <c r="Q570" s="18" t="n">
        <f aca="false">P570-(Draws!Q549+Draws!AC549)</f>
        <v>0</v>
      </c>
      <c r="R570" s="18" t="n">
        <f aca="false">Q570-(Draws!R549+Draws!AD549)</f>
        <v>0</v>
      </c>
      <c r="S570" s="18" t="n">
        <f aca="false">R570-(Draws!S549+Draws!AE549)</f>
        <v>0</v>
      </c>
      <c r="T570" s="18" t="n">
        <f aca="false">S570-(Draws!T549+Draws!AF549)</f>
        <v>-116.590298548385</v>
      </c>
      <c r="U570" s="18" t="n">
        <f aca="false">T570-(Draws!U549+Draws!AG549)</f>
        <v>-116.590298548385</v>
      </c>
      <c r="V570" s="18" t="n">
        <f aca="false">U570-(Draws!V549+Draws!AH549)</f>
        <v>-116.590298548385</v>
      </c>
      <c r="W570" s="18" t="n">
        <f aca="false">V570-(Draws!W549+Draws!AI549)</f>
        <v>-116.590298548385</v>
      </c>
      <c r="X570" s="18" t="n">
        <f aca="false">W570-(Draws!X549+Draws!AJ549)</f>
        <v>-116.590298548385</v>
      </c>
      <c r="Y570" s="18" t="n">
        <f aca="false">X570-(Draws!Y549+Draws!AK549)</f>
        <v>-116.590298548385</v>
      </c>
      <c r="Z570" s="18" t="n">
        <f aca="false">0-(MAX(Draws!N549-Line_cap,0)+MAX(Draws!Z549-Line_cap,0))</f>
        <v>0</v>
      </c>
      <c r="AA570" s="18" t="n">
        <f aca="false">Z570-(MAX(Draws!O549-Line_cap,0)+MAX(Draws!AA549-Line_cap,0))</f>
        <v>0</v>
      </c>
      <c r="AB570" s="18" t="n">
        <f aca="false">AA570-(MAX(Draws!P549-Line_cap,0)+MAX(Draws!AB549-Line_cap,0))</f>
        <v>0</v>
      </c>
      <c r="AC570" s="18" t="n">
        <f aca="false">AB570-(MAX(Draws!Q549-Line_cap,0)+MAX(Draws!AC549-Line_cap,0))</f>
        <v>0</v>
      </c>
      <c r="AD570" s="18" t="n">
        <f aca="false">AC570-(MAX(Draws!R549-Line_cap,0)+MAX(Draws!AD549-Line_cap,0))</f>
        <v>0</v>
      </c>
      <c r="AE570" s="18" t="n">
        <f aca="false">AD570-(MAX(Draws!S549-Line_cap,0)+MAX(Draws!AE549-Line_cap,0))</f>
        <v>0</v>
      </c>
      <c r="AF570" s="18" t="n">
        <f aca="false">AE570-(MAX(Draws!T549-Line_cap,0)+MAX(Draws!AF549-Line_cap,0))</f>
        <v>-16.5902985483854</v>
      </c>
      <c r="AG570" s="18" t="n">
        <f aca="false">AF570-(MAX(Draws!U549-Line_cap,0)+MAX(Draws!AG549-Line_cap,0))</f>
        <v>-16.5902985483854</v>
      </c>
      <c r="AH570" s="18" t="n">
        <f aca="false">AG570-(MAX(Draws!V549-Line_cap,0)+MAX(Draws!AH549-Line_cap,0))</f>
        <v>-16.5902985483854</v>
      </c>
      <c r="AI570" s="18" t="n">
        <f aca="false">AH570-(MAX(Draws!W549-Line_cap,0)+MAX(Draws!AI549-Line_cap,0))</f>
        <v>-16.5902985483854</v>
      </c>
      <c r="AJ570" s="18" t="n">
        <f aca="false">AI570-(MAX(Draws!X549-Line_cap,0)+MAX(Draws!AJ549-Line_cap,0))</f>
        <v>-16.5902985483854</v>
      </c>
      <c r="AK570" s="18" t="n">
        <f aca="false">AJ570-(MAX(Draws!Y549-Line_cap,0)+MAX(Draws!AK549-Line_cap,0))</f>
        <v>-16.5902985483854</v>
      </c>
      <c r="AL570" s="18" t="n">
        <f aca="false">SUMPRODUCT(MIN($B$22:$M$22+B570:M570+N570:Y570))</f>
        <v>384.345013875079</v>
      </c>
      <c r="AM570" s="18" t="n">
        <f aca="false">SUMPRODUCT(MIN($B$22:$M$22+B570:M570))</f>
        <v>449.888215171413</v>
      </c>
      <c r="AN570" s="18" t="n">
        <f aca="false">SUMPRODUCT(MIN($B$22:$M$22+N570:Y570))</f>
        <v>365.3600838094</v>
      </c>
      <c r="AO570" s="18" t="n">
        <f aca="false">SUMPRODUCT(MIN($B$22:$M$22+B570:M570+Z570:AK570))</f>
        <v>449.888215171413</v>
      </c>
      <c r="AP570" s="18" t="n">
        <f aca="false">SUMPRODUCT(MIN($B$23:$M$23+B570:M570+N570:Y570))</f>
        <v>433.5883410393</v>
      </c>
      <c r="AQ570" s="18" t="n">
        <f aca="false">SUMPRODUCT(MIN($B$23:$M$23+B570:M570+Z570:AK570))</f>
        <v>490.776502684776</v>
      </c>
      <c r="AR570" s="13" t="n">
        <f aca="false">IF(Y570&lt;0,1,0)</f>
        <v>1</v>
      </c>
    </row>
    <row r="571" customFormat="false" ht="15" hidden="false" customHeight="false" outlineLevel="0" collapsed="false">
      <c r="A571" s="13" t="n">
        <v>546</v>
      </c>
      <c r="B571" s="18" t="n">
        <f aca="false">Shock_sd*Draws!B550</f>
        <v>93.1371640931856</v>
      </c>
      <c r="C571" s="18" t="n">
        <f aca="false">Persist_a*B571+Shock_sd*Draws!C550</f>
        <v>-11.874549962269</v>
      </c>
      <c r="D571" s="18" t="n">
        <f aca="false">Persist_a*C571+Shock_sd*Draws!D550</f>
        <v>81.4730101744752</v>
      </c>
      <c r="E571" s="18" t="n">
        <f aca="false">Persist_a*D571+Shock_sd*Draws!E550</f>
        <v>131.276386772915</v>
      </c>
      <c r="F571" s="18" t="n">
        <f aca="false">Persist_a*E571+Shock_sd*Draws!F550</f>
        <v>78.7259331761379</v>
      </c>
      <c r="G571" s="18" t="n">
        <f aca="false">Persist_a*F571+Shock_sd*Draws!G550</f>
        <v>14.3815608983034</v>
      </c>
      <c r="H571" s="18" t="n">
        <f aca="false">Persist_a*G571+Shock_sd*Draws!H550</f>
        <v>-65.02413017978</v>
      </c>
      <c r="I571" s="18" t="n">
        <f aca="false">Persist_a*H571+Shock_sd*Draws!I550</f>
        <v>-48.5871075074382</v>
      </c>
      <c r="J571" s="18" t="n">
        <f aca="false">Persist_a*I571+Shock_sd*Draws!J550</f>
        <v>-92.892526468577</v>
      </c>
      <c r="K571" s="18" t="n">
        <f aca="false">Persist_a*J571+Shock_sd*Draws!K550</f>
        <v>-26.6526316991181</v>
      </c>
      <c r="L571" s="18" t="n">
        <f aca="false">Persist_a*K571+Shock_sd*Draws!L550</f>
        <v>-23.4508076559802</v>
      </c>
      <c r="M571" s="18" t="n">
        <f aca="false">Persist_a*L571+Shock_sd*Draws!M550</f>
        <v>-111.807581280058</v>
      </c>
      <c r="N571" s="18" t="n">
        <f aca="false">0-(Draws!N550+Draws!Z550)</f>
        <v>0</v>
      </c>
      <c r="O571" s="18" t="n">
        <f aca="false">N571-(Draws!O550+Draws!AA550)</f>
        <v>0</v>
      </c>
      <c r="P571" s="18" t="n">
        <f aca="false">O571-(Draws!P550+Draws!AB550)</f>
        <v>0</v>
      </c>
      <c r="Q571" s="18" t="n">
        <f aca="false">P571-(Draws!Q550+Draws!AC550)</f>
        <v>0</v>
      </c>
      <c r="R571" s="18" t="n">
        <f aca="false">Q571-(Draws!R550+Draws!AD550)</f>
        <v>0</v>
      </c>
      <c r="S571" s="18" t="n">
        <f aca="false">R571-(Draws!S550+Draws!AE550)</f>
        <v>0</v>
      </c>
      <c r="T571" s="18" t="n">
        <f aca="false">S571-(Draws!T550+Draws!AF550)</f>
        <v>0</v>
      </c>
      <c r="U571" s="18" t="n">
        <f aca="false">T571-(Draws!U550+Draws!AG550)</f>
        <v>0</v>
      </c>
      <c r="V571" s="18" t="n">
        <f aca="false">U571-(Draws!V550+Draws!AH550)</f>
        <v>0</v>
      </c>
      <c r="W571" s="18" t="n">
        <f aca="false">V571-(Draws!W550+Draws!AI550)</f>
        <v>0</v>
      </c>
      <c r="X571" s="18" t="n">
        <f aca="false">W571-(Draws!X550+Draws!AJ550)</f>
        <v>0</v>
      </c>
      <c r="Y571" s="18" t="n">
        <f aca="false">X571-(Draws!Y550+Draws!AK550)</f>
        <v>0</v>
      </c>
      <c r="Z571" s="18" t="n">
        <f aca="false">0-(MAX(Draws!N550-Line_cap,0)+MAX(Draws!Z550-Line_cap,0))</f>
        <v>0</v>
      </c>
      <c r="AA571" s="18" t="n">
        <f aca="false">Z571-(MAX(Draws!O550-Line_cap,0)+MAX(Draws!AA550-Line_cap,0))</f>
        <v>0</v>
      </c>
      <c r="AB571" s="18" t="n">
        <f aca="false">AA571-(MAX(Draws!P550-Line_cap,0)+MAX(Draws!AB550-Line_cap,0))</f>
        <v>0</v>
      </c>
      <c r="AC571" s="18" t="n">
        <f aca="false">AB571-(MAX(Draws!Q550-Line_cap,0)+MAX(Draws!AC550-Line_cap,0))</f>
        <v>0</v>
      </c>
      <c r="AD571" s="18" t="n">
        <f aca="false">AC571-(MAX(Draws!R550-Line_cap,0)+MAX(Draws!AD550-Line_cap,0))</f>
        <v>0</v>
      </c>
      <c r="AE571" s="18" t="n">
        <f aca="false">AD571-(MAX(Draws!S550-Line_cap,0)+MAX(Draws!AE550-Line_cap,0))</f>
        <v>0</v>
      </c>
      <c r="AF571" s="18" t="n">
        <f aca="false">AE571-(MAX(Draws!T550-Line_cap,0)+MAX(Draws!AF550-Line_cap,0))</f>
        <v>0</v>
      </c>
      <c r="AG571" s="18" t="n">
        <f aca="false">AF571-(MAX(Draws!U550-Line_cap,0)+MAX(Draws!AG550-Line_cap,0))</f>
        <v>0</v>
      </c>
      <c r="AH571" s="18" t="n">
        <f aca="false">AG571-(MAX(Draws!V550-Line_cap,0)+MAX(Draws!AH550-Line_cap,0))</f>
        <v>0</v>
      </c>
      <c r="AI571" s="18" t="n">
        <f aca="false">AH571-(MAX(Draws!W550-Line_cap,0)+MAX(Draws!AI550-Line_cap,0))</f>
        <v>0</v>
      </c>
      <c r="AJ571" s="18" t="n">
        <f aca="false">AI571-(MAX(Draws!X550-Line_cap,0)+MAX(Draws!AJ550-Line_cap,0))</f>
        <v>0</v>
      </c>
      <c r="AK571" s="18" t="n">
        <f aca="false">AJ571-(MAX(Draws!Y550-Line_cap,0)+MAX(Draws!AK550-Line_cap,0))</f>
        <v>0</v>
      </c>
      <c r="AL571" s="18" t="n">
        <f aca="false">SUMPRODUCT(MIN($B$22:$M$22+B571:M571+N571:Y571))</f>
        <v>395.30525494882</v>
      </c>
      <c r="AM571" s="18" t="n">
        <f aca="false">SUMPRODUCT(MIN($B$22:$M$22+B571:M571))</f>
        <v>395.30525494882</v>
      </c>
      <c r="AN571" s="18" t="n">
        <f aca="false">SUMPRODUCT(MIN($B$22:$M$22+N571:Y571))</f>
        <v>481.950382357786</v>
      </c>
      <c r="AO571" s="18" t="n">
        <f aca="false">SUMPRODUCT(MIN($B$22:$M$22+B571:M571+Z571:AK571))</f>
        <v>395.30525494882</v>
      </c>
      <c r="AP571" s="18" t="n">
        <f aca="false">SUMPRODUCT(MIN($B$23:$M$23+B571:M571+N571:Y571))</f>
        <v>443.742347479522</v>
      </c>
      <c r="AQ571" s="18" t="n">
        <f aca="false">SUMPRODUCT(MIN($B$23:$M$23+B571:M571+Z571:AK571))</f>
        <v>443.742347479522</v>
      </c>
      <c r="AR571" s="13" t="n">
        <f aca="false">IF(Y571&lt;0,1,0)</f>
        <v>0</v>
      </c>
    </row>
    <row r="572" customFormat="false" ht="15" hidden="false" customHeight="false" outlineLevel="0" collapsed="false">
      <c r="A572" s="13" t="n">
        <v>547</v>
      </c>
      <c r="B572" s="18" t="n">
        <f aca="false">Shock_sd*Draws!B551</f>
        <v>101.998362757986</v>
      </c>
      <c r="C572" s="18" t="n">
        <f aca="false">Persist_a*B572+Shock_sd*Draws!C551</f>
        <v>27.0152620802126</v>
      </c>
      <c r="D572" s="18" t="n">
        <f aca="false">Persist_a*C572+Shock_sd*Draws!D551</f>
        <v>-3.19247805423608</v>
      </c>
      <c r="E572" s="18" t="n">
        <f aca="false">Persist_a*D572+Shock_sd*Draws!E551</f>
        <v>-7.61518950997722</v>
      </c>
      <c r="F572" s="18" t="n">
        <f aca="false">Persist_a*E572+Shock_sd*Draws!F551</f>
        <v>-3.87278037057924</v>
      </c>
      <c r="G572" s="18" t="n">
        <f aca="false">Persist_a*F572+Shock_sd*Draws!G551</f>
        <v>20.1831874973107</v>
      </c>
      <c r="H572" s="18" t="n">
        <f aca="false">Persist_a*G572+Shock_sd*Draws!H551</f>
        <v>0.189484274158287</v>
      </c>
      <c r="I572" s="18" t="n">
        <f aca="false">Persist_a*H572+Shock_sd*Draws!I551</f>
        <v>-16.4527060058572</v>
      </c>
      <c r="J572" s="18" t="n">
        <f aca="false">Persist_a*I572+Shock_sd*Draws!J551</f>
        <v>29.8461084869598</v>
      </c>
      <c r="K572" s="18" t="n">
        <f aca="false">Persist_a*J572+Shock_sd*Draws!K551</f>
        <v>-37.1086558003561</v>
      </c>
      <c r="L572" s="18" t="n">
        <f aca="false">Persist_a*K572+Shock_sd*Draws!L551</f>
        <v>-14.3763397461055</v>
      </c>
      <c r="M572" s="18" t="n">
        <f aca="false">Persist_a*L572+Shock_sd*Draws!M551</f>
        <v>30.7046641701059</v>
      </c>
      <c r="N572" s="18" t="n">
        <f aca="false">0-(Draws!N551+Draws!Z551)</f>
        <v>0</v>
      </c>
      <c r="O572" s="18" t="n">
        <f aca="false">N572-(Draws!O551+Draws!AA551)</f>
        <v>0</v>
      </c>
      <c r="P572" s="18" t="n">
        <f aca="false">O572-(Draws!P551+Draws!AB551)</f>
        <v>0</v>
      </c>
      <c r="Q572" s="18" t="n">
        <f aca="false">P572-(Draws!Q551+Draws!AC551)</f>
        <v>0</v>
      </c>
      <c r="R572" s="18" t="n">
        <f aca="false">Q572-(Draws!R551+Draws!AD551)</f>
        <v>0</v>
      </c>
      <c r="S572" s="18" t="n">
        <f aca="false">R572-(Draws!S551+Draws!AE551)</f>
        <v>0</v>
      </c>
      <c r="T572" s="18" t="n">
        <f aca="false">S572-(Draws!T551+Draws!AF551)</f>
        <v>0</v>
      </c>
      <c r="U572" s="18" t="n">
        <f aca="false">T572-(Draws!U551+Draws!AG551)</f>
        <v>0</v>
      </c>
      <c r="V572" s="18" t="n">
        <f aca="false">U572-(Draws!V551+Draws!AH551)</f>
        <v>0</v>
      </c>
      <c r="W572" s="18" t="n">
        <f aca="false">V572-(Draws!W551+Draws!AI551)</f>
        <v>0</v>
      </c>
      <c r="X572" s="18" t="n">
        <f aca="false">W572-(Draws!X551+Draws!AJ551)</f>
        <v>0</v>
      </c>
      <c r="Y572" s="18" t="n">
        <f aca="false">X572-(Draws!Y551+Draws!AK551)</f>
        <v>0</v>
      </c>
      <c r="Z572" s="18" t="n">
        <f aca="false">0-(MAX(Draws!N551-Line_cap,0)+MAX(Draws!Z551-Line_cap,0))</f>
        <v>0</v>
      </c>
      <c r="AA572" s="18" t="n">
        <f aca="false">Z572-(MAX(Draws!O551-Line_cap,0)+MAX(Draws!AA551-Line_cap,0))</f>
        <v>0</v>
      </c>
      <c r="AB572" s="18" t="n">
        <f aca="false">AA572-(MAX(Draws!P551-Line_cap,0)+MAX(Draws!AB551-Line_cap,0))</f>
        <v>0</v>
      </c>
      <c r="AC572" s="18" t="n">
        <f aca="false">AB572-(MAX(Draws!Q551-Line_cap,0)+MAX(Draws!AC551-Line_cap,0))</f>
        <v>0</v>
      </c>
      <c r="AD572" s="18" t="n">
        <f aca="false">AC572-(MAX(Draws!R551-Line_cap,0)+MAX(Draws!AD551-Line_cap,0))</f>
        <v>0</v>
      </c>
      <c r="AE572" s="18" t="n">
        <f aca="false">AD572-(MAX(Draws!S551-Line_cap,0)+MAX(Draws!AE551-Line_cap,0))</f>
        <v>0</v>
      </c>
      <c r="AF572" s="18" t="n">
        <f aca="false">AE572-(MAX(Draws!T551-Line_cap,0)+MAX(Draws!AF551-Line_cap,0))</f>
        <v>0</v>
      </c>
      <c r="AG572" s="18" t="n">
        <f aca="false">AF572-(MAX(Draws!U551-Line_cap,0)+MAX(Draws!AG551-Line_cap,0))</f>
        <v>0</v>
      </c>
      <c r="AH572" s="18" t="n">
        <f aca="false">AG572-(MAX(Draws!V551-Line_cap,0)+MAX(Draws!AH551-Line_cap,0))</f>
        <v>0</v>
      </c>
      <c r="AI572" s="18" t="n">
        <f aca="false">AH572-(MAX(Draws!W551-Line_cap,0)+MAX(Draws!AI551-Line_cap,0))</f>
        <v>0</v>
      </c>
      <c r="AJ572" s="18" t="n">
        <f aca="false">AI572-(MAX(Draws!X551-Line_cap,0)+MAX(Draws!AJ551-Line_cap,0))</f>
        <v>0</v>
      </c>
      <c r="AK572" s="18" t="n">
        <f aca="false">AJ572-(MAX(Draws!Y551-Line_cap,0)+MAX(Draws!AK551-Line_cap,0))</f>
        <v>0</v>
      </c>
      <c r="AL572" s="18" t="n">
        <f aca="false">SUMPRODUCT(MIN($B$22:$M$22+B572:M572+N572:Y572))</f>
        <v>457.277040009068</v>
      </c>
      <c r="AM572" s="18" t="n">
        <f aca="false">SUMPRODUCT(MIN($B$22:$M$22+B572:M572))</f>
        <v>457.277040009068</v>
      </c>
      <c r="AN572" s="18" t="n">
        <f aca="false">SUMPRODUCT(MIN($B$22:$M$22+N572:Y572))</f>
        <v>481.950382357786</v>
      </c>
      <c r="AO572" s="18" t="n">
        <f aca="false">SUMPRODUCT(MIN($B$22:$M$22+B572:M572+Z572:AK572))</f>
        <v>457.277040009068</v>
      </c>
      <c r="AP572" s="18" t="n">
        <f aca="false">SUMPRODUCT(MIN($B$23:$M$23+B572:M572+N572:Y572))</f>
        <v>505.562688559495</v>
      </c>
      <c r="AQ572" s="18" t="n">
        <f aca="false">SUMPRODUCT(MIN($B$23:$M$23+B572:M572+Z572:AK572))</f>
        <v>505.562688559495</v>
      </c>
      <c r="AR572" s="13" t="n">
        <f aca="false">IF(Y572&lt;0,1,0)</f>
        <v>0</v>
      </c>
    </row>
    <row r="573" customFormat="false" ht="15" hidden="false" customHeight="false" outlineLevel="0" collapsed="false">
      <c r="A573" s="13" t="n">
        <v>548</v>
      </c>
      <c r="B573" s="18" t="n">
        <f aca="false">Shock_sd*Draws!B552</f>
        <v>16.3654231416172</v>
      </c>
      <c r="C573" s="18" t="n">
        <f aca="false">Persist_a*B573+Shock_sd*Draws!C552</f>
        <v>47.7304403277962</v>
      </c>
      <c r="D573" s="18" t="n">
        <f aca="false">Persist_a*C573+Shock_sd*Draws!D552</f>
        <v>-19.436638629043</v>
      </c>
      <c r="E573" s="18" t="n">
        <f aca="false">Persist_a*D573+Shock_sd*Draws!E552</f>
        <v>73.8687716182029</v>
      </c>
      <c r="F573" s="18" t="n">
        <f aca="false">Persist_a*E573+Shock_sd*Draws!F552</f>
        <v>-2.12373054275199</v>
      </c>
      <c r="G573" s="18" t="n">
        <f aca="false">Persist_a*F573+Shock_sd*Draws!G552</f>
        <v>10.1082517978156</v>
      </c>
      <c r="H573" s="18" t="n">
        <f aca="false">Persist_a*G573+Shock_sd*Draws!H552</f>
        <v>-11.757291121251</v>
      </c>
      <c r="I573" s="18" t="n">
        <f aca="false">Persist_a*H573+Shock_sd*Draws!I552</f>
        <v>-34.0295250178082</v>
      </c>
      <c r="J573" s="18" t="n">
        <f aca="false">Persist_a*I573+Shock_sd*Draws!J552</f>
        <v>-24.6463571258265</v>
      </c>
      <c r="K573" s="18" t="n">
        <f aca="false">Persist_a*J573+Shock_sd*Draws!K552</f>
        <v>-107.806493791143</v>
      </c>
      <c r="L573" s="18" t="n">
        <f aca="false">Persist_a*K573+Shock_sd*Draws!L552</f>
        <v>-44.3871873018982</v>
      </c>
      <c r="M573" s="18" t="n">
        <f aca="false">Persist_a*L573+Shock_sd*Draws!M552</f>
        <v>13.9052419156614</v>
      </c>
      <c r="N573" s="18" t="n">
        <f aca="false">0-(Draws!N552+Draws!Z552)</f>
        <v>0</v>
      </c>
      <c r="O573" s="18" t="n">
        <f aca="false">N573-(Draws!O552+Draws!AA552)</f>
        <v>0</v>
      </c>
      <c r="P573" s="18" t="n">
        <f aca="false">O573-(Draws!P552+Draws!AB552)</f>
        <v>0</v>
      </c>
      <c r="Q573" s="18" t="n">
        <f aca="false">P573-(Draws!Q552+Draws!AC552)</f>
        <v>0</v>
      </c>
      <c r="R573" s="18" t="n">
        <f aca="false">Q573-(Draws!R552+Draws!AD552)</f>
        <v>0</v>
      </c>
      <c r="S573" s="18" t="n">
        <f aca="false">R573-(Draws!S552+Draws!AE552)</f>
        <v>0</v>
      </c>
      <c r="T573" s="18" t="n">
        <f aca="false">S573-(Draws!T552+Draws!AF552)</f>
        <v>0</v>
      </c>
      <c r="U573" s="18" t="n">
        <f aca="false">T573-(Draws!U552+Draws!AG552)</f>
        <v>0</v>
      </c>
      <c r="V573" s="18" t="n">
        <f aca="false">U573-(Draws!V552+Draws!AH552)</f>
        <v>0</v>
      </c>
      <c r="W573" s="18" t="n">
        <f aca="false">V573-(Draws!W552+Draws!AI552)</f>
        <v>-76.1743220337194</v>
      </c>
      <c r="X573" s="18" t="n">
        <f aca="false">W573-(Draws!X552+Draws!AJ552)</f>
        <v>-76.1743220337194</v>
      </c>
      <c r="Y573" s="18" t="n">
        <f aca="false">X573-(Draws!Y552+Draws!AK552)</f>
        <v>-76.1743220337194</v>
      </c>
      <c r="Z573" s="18" t="n">
        <f aca="false">0-(MAX(Draws!N552-Line_cap,0)+MAX(Draws!Z552-Line_cap,0))</f>
        <v>0</v>
      </c>
      <c r="AA573" s="18" t="n">
        <f aca="false">Z573-(MAX(Draws!O552-Line_cap,0)+MAX(Draws!AA552-Line_cap,0))</f>
        <v>0</v>
      </c>
      <c r="AB573" s="18" t="n">
        <f aca="false">AA573-(MAX(Draws!P552-Line_cap,0)+MAX(Draws!AB552-Line_cap,0))</f>
        <v>0</v>
      </c>
      <c r="AC573" s="18" t="n">
        <f aca="false">AB573-(MAX(Draws!Q552-Line_cap,0)+MAX(Draws!AC552-Line_cap,0))</f>
        <v>0</v>
      </c>
      <c r="AD573" s="18" t="n">
        <f aca="false">AC573-(MAX(Draws!R552-Line_cap,0)+MAX(Draws!AD552-Line_cap,0))</f>
        <v>0</v>
      </c>
      <c r="AE573" s="18" t="n">
        <f aca="false">AD573-(MAX(Draws!S552-Line_cap,0)+MAX(Draws!AE552-Line_cap,0))</f>
        <v>0</v>
      </c>
      <c r="AF573" s="18" t="n">
        <f aca="false">AE573-(MAX(Draws!T552-Line_cap,0)+MAX(Draws!AF552-Line_cap,0))</f>
        <v>0</v>
      </c>
      <c r="AG573" s="18" t="n">
        <f aca="false">AF573-(MAX(Draws!U552-Line_cap,0)+MAX(Draws!AG552-Line_cap,0))</f>
        <v>0</v>
      </c>
      <c r="AH573" s="18" t="n">
        <f aca="false">AG573-(MAX(Draws!V552-Line_cap,0)+MAX(Draws!AH552-Line_cap,0))</f>
        <v>0</v>
      </c>
      <c r="AI573" s="18" t="n">
        <f aca="false">AH573-(MAX(Draws!W552-Line_cap,0)+MAX(Draws!AI552-Line_cap,0))</f>
        <v>0</v>
      </c>
      <c r="AJ573" s="18" t="n">
        <f aca="false">AI573-(MAX(Draws!X552-Line_cap,0)+MAX(Draws!AJ552-Line_cap,0))</f>
        <v>0</v>
      </c>
      <c r="AK573" s="18" t="n">
        <f aca="false">AJ573-(MAX(Draws!Y552-Line_cap,0)+MAX(Draws!AK552-Line_cap,0))</f>
        <v>0</v>
      </c>
      <c r="AL573" s="18" t="n">
        <f aca="false">SUMPRODUCT(MIN($B$22:$M$22+B573:M573+N573:Y573))</f>
        <v>310.404879984562</v>
      </c>
      <c r="AM573" s="18" t="n">
        <f aca="false">SUMPRODUCT(MIN($B$22:$M$22+B573:M573))</f>
        <v>386.579202018281</v>
      </c>
      <c r="AN573" s="18" t="n">
        <f aca="false">SUMPRODUCT(MIN($B$22:$M$22+N573:Y573))</f>
        <v>418.211373775705</v>
      </c>
      <c r="AO573" s="18" t="n">
        <f aca="false">SUMPRODUCT(MIN($B$22:$M$22+B573:M573+Z573:AK573))</f>
        <v>386.579202018281</v>
      </c>
      <c r="AP573" s="18" t="n">
        <f aca="false">SUMPRODUCT(MIN($B$23:$M$23+B573:M573+N573:Y573))</f>
        <v>358.690528534989</v>
      </c>
      <c r="AQ573" s="18" t="n">
        <f aca="false">SUMPRODUCT(MIN($B$23:$M$23+B573:M573+Z573:AK573))</f>
        <v>434.864850568708</v>
      </c>
      <c r="AR573" s="13" t="n">
        <f aca="false">IF(Y573&lt;0,1,0)</f>
        <v>1</v>
      </c>
    </row>
    <row r="574" customFormat="false" ht="15" hidden="false" customHeight="false" outlineLevel="0" collapsed="false">
      <c r="A574" s="13" t="n">
        <v>549</v>
      </c>
      <c r="B574" s="18" t="n">
        <f aca="false">Shock_sd*Draws!B553</f>
        <v>-137.354471887275</v>
      </c>
      <c r="C574" s="18" t="n">
        <f aca="false">Persist_a*B574+Shock_sd*Draws!C553</f>
        <v>-47.7170596619418</v>
      </c>
      <c r="D574" s="18" t="n">
        <f aca="false">Persist_a*C574+Shock_sd*Draws!D553</f>
        <v>-63.2786103341763</v>
      </c>
      <c r="E574" s="18" t="n">
        <f aca="false">Persist_a*D574+Shock_sd*Draws!E553</f>
        <v>-50.830662753887</v>
      </c>
      <c r="F574" s="18" t="n">
        <f aca="false">Persist_a*E574+Shock_sd*Draws!F553</f>
        <v>-38.6721603814882</v>
      </c>
      <c r="G574" s="18" t="n">
        <f aca="false">Persist_a*F574+Shock_sd*Draws!G553</f>
        <v>-5.2534921518311</v>
      </c>
      <c r="H574" s="18" t="n">
        <f aca="false">Persist_a*G574+Shock_sd*Draws!H553</f>
        <v>-83.353176045953</v>
      </c>
      <c r="I574" s="18" t="n">
        <f aca="false">Persist_a*H574+Shock_sd*Draws!I553</f>
        <v>-164.252688366985</v>
      </c>
      <c r="J574" s="18" t="n">
        <f aca="false">Persist_a*I574+Shock_sd*Draws!J553</f>
        <v>-28.3893867749879</v>
      </c>
      <c r="K574" s="18" t="n">
        <f aca="false">Persist_a*J574+Shock_sd*Draws!K553</f>
        <v>-35.4955019364615</v>
      </c>
      <c r="L574" s="18" t="n">
        <f aca="false">Persist_a*K574+Shock_sd*Draws!L553</f>
        <v>-62.1977125920105</v>
      </c>
      <c r="M574" s="18" t="n">
        <f aca="false">Persist_a*L574+Shock_sd*Draws!M553</f>
        <v>46.8667865134991</v>
      </c>
      <c r="N574" s="18" t="n">
        <f aca="false">0-(Draws!N553+Draws!Z553)</f>
        <v>0</v>
      </c>
      <c r="O574" s="18" t="n">
        <f aca="false">N574-(Draws!O553+Draws!AA553)</f>
        <v>0</v>
      </c>
      <c r="P574" s="18" t="n">
        <f aca="false">O574-(Draws!P553+Draws!AB553)</f>
        <v>0</v>
      </c>
      <c r="Q574" s="18" t="n">
        <f aca="false">P574-(Draws!Q553+Draws!AC553)</f>
        <v>0</v>
      </c>
      <c r="R574" s="18" t="n">
        <f aca="false">Q574-(Draws!R553+Draws!AD553)</f>
        <v>0</v>
      </c>
      <c r="S574" s="18" t="n">
        <f aca="false">R574-(Draws!S553+Draws!AE553)</f>
        <v>0</v>
      </c>
      <c r="T574" s="18" t="n">
        <f aca="false">S574-(Draws!T553+Draws!AF553)</f>
        <v>0</v>
      </c>
      <c r="U574" s="18" t="n">
        <f aca="false">T574-(Draws!U553+Draws!AG553)</f>
        <v>0</v>
      </c>
      <c r="V574" s="18" t="n">
        <f aca="false">U574-(Draws!V553+Draws!AH553)</f>
        <v>0</v>
      </c>
      <c r="W574" s="18" t="n">
        <f aca="false">V574-(Draws!W553+Draws!AI553)</f>
        <v>0</v>
      </c>
      <c r="X574" s="18" t="n">
        <f aca="false">W574-(Draws!X553+Draws!AJ553)</f>
        <v>0</v>
      </c>
      <c r="Y574" s="18" t="n">
        <f aca="false">X574-(Draws!Y553+Draws!AK553)</f>
        <v>0</v>
      </c>
      <c r="Z574" s="18" t="n">
        <f aca="false">0-(MAX(Draws!N553-Line_cap,0)+MAX(Draws!Z553-Line_cap,0))</f>
        <v>0</v>
      </c>
      <c r="AA574" s="18" t="n">
        <f aca="false">Z574-(MAX(Draws!O553-Line_cap,0)+MAX(Draws!AA553-Line_cap,0))</f>
        <v>0</v>
      </c>
      <c r="AB574" s="18" t="n">
        <f aca="false">AA574-(MAX(Draws!P553-Line_cap,0)+MAX(Draws!AB553-Line_cap,0))</f>
        <v>0</v>
      </c>
      <c r="AC574" s="18" t="n">
        <f aca="false">AB574-(MAX(Draws!Q553-Line_cap,0)+MAX(Draws!AC553-Line_cap,0))</f>
        <v>0</v>
      </c>
      <c r="AD574" s="18" t="n">
        <f aca="false">AC574-(MAX(Draws!R553-Line_cap,0)+MAX(Draws!AD553-Line_cap,0))</f>
        <v>0</v>
      </c>
      <c r="AE574" s="18" t="n">
        <f aca="false">AD574-(MAX(Draws!S553-Line_cap,0)+MAX(Draws!AE553-Line_cap,0))</f>
        <v>0</v>
      </c>
      <c r="AF574" s="18" t="n">
        <f aca="false">AE574-(MAX(Draws!T553-Line_cap,0)+MAX(Draws!AF553-Line_cap,0))</f>
        <v>0</v>
      </c>
      <c r="AG574" s="18" t="n">
        <f aca="false">AF574-(MAX(Draws!U553-Line_cap,0)+MAX(Draws!AG553-Line_cap,0))</f>
        <v>0</v>
      </c>
      <c r="AH574" s="18" t="n">
        <f aca="false">AG574-(MAX(Draws!V553-Line_cap,0)+MAX(Draws!AH553-Line_cap,0))</f>
        <v>0</v>
      </c>
      <c r="AI574" s="18" t="n">
        <f aca="false">AH574-(MAX(Draws!W553-Line_cap,0)+MAX(Draws!AI553-Line_cap,0))</f>
        <v>0</v>
      </c>
      <c r="AJ574" s="18" t="n">
        <f aca="false">AI574-(MAX(Draws!X553-Line_cap,0)+MAX(Draws!AJ553-Line_cap,0))</f>
        <v>0</v>
      </c>
      <c r="AK574" s="18" t="n">
        <f aca="false">AJ574-(MAX(Draws!Y553-Line_cap,0)+MAX(Draws!AK553-Line_cap,0))</f>
        <v>0</v>
      </c>
      <c r="AL574" s="18" t="n">
        <f aca="false">SUMPRODUCT(MIN($B$22:$M$22+B574:M574+N574:Y574))</f>
        <v>319.601365030934</v>
      </c>
      <c r="AM574" s="18" t="n">
        <f aca="false">SUMPRODUCT(MIN($B$22:$M$22+B574:M574))</f>
        <v>319.601365030934</v>
      </c>
      <c r="AN574" s="18" t="n">
        <f aca="false">SUMPRODUCT(MIN($B$22:$M$22+N574:Y574))</f>
        <v>481.950382357786</v>
      </c>
      <c r="AO574" s="18" t="n">
        <f aca="false">SUMPRODUCT(MIN($B$22:$M$22+B574:M574+Z574:AK574))</f>
        <v>319.601365030934</v>
      </c>
      <c r="AP574" s="18" t="n">
        <f aca="false">SUMPRODUCT(MIN($B$23:$M$23+B574:M574+N574:Y574))</f>
        <v>369.201365030934</v>
      </c>
      <c r="AQ574" s="18" t="n">
        <f aca="false">SUMPRODUCT(MIN($B$23:$M$23+B574:M574+Z574:AK574))</f>
        <v>369.201365030934</v>
      </c>
      <c r="AR574" s="13" t="n">
        <f aca="false">IF(Y574&lt;0,1,0)</f>
        <v>0</v>
      </c>
    </row>
    <row r="575" customFormat="false" ht="15" hidden="false" customHeight="false" outlineLevel="0" collapsed="false">
      <c r="A575" s="13" t="n">
        <v>550</v>
      </c>
      <c r="B575" s="18" t="n">
        <f aca="false">Shock_sd*Draws!B554</f>
        <v>40.8778516184416</v>
      </c>
      <c r="C575" s="18" t="n">
        <f aca="false">Persist_a*B575+Shock_sd*Draws!C554</f>
        <v>59.3465091168772</v>
      </c>
      <c r="D575" s="18" t="n">
        <f aca="false">Persist_a*C575+Shock_sd*Draws!D554</f>
        <v>27.7321052061413</v>
      </c>
      <c r="E575" s="18" t="n">
        <f aca="false">Persist_a*D575+Shock_sd*Draws!E554</f>
        <v>137.167493379435</v>
      </c>
      <c r="F575" s="18" t="n">
        <f aca="false">Persist_a*E575+Shock_sd*Draws!F554</f>
        <v>84.0040374819004</v>
      </c>
      <c r="G575" s="18" t="n">
        <f aca="false">Persist_a*F575+Shock_sd*Draws!G554</f>
        <v>160.123598180483</v>
      </c>
      <c r="H575" s="18" t="n">
        <f aca="false">Persist_a*G575+Shock_sd*Draws!H554</f>
        <v>97.6468386437062</v>
      </c>
      <c r="I575" s="18" t="n">
        <f aca="false">Persist_a*H575+Shock_sd*Draws!I554</f>
        <v>33.2911928470655</v>
      </c>
      <c r="J575" s="18" t="n">
        <f aca="false">Persist_a*I575+Shock_sd*Draws!J554</f>
        <v>66.2313985771375</v>
      </c>
      <c r="K575" s="18" t="n">
        <f aca="false">Persist_a*J575+Shock_sd*Draws!K554</f>
        <v>15.2903922952983</v>
      </c>
      <c r="L575" s="18" t="n">
        <f aca="false">Persist_a*K575+Shock_sd*Draws!L554</f>
        <v>-31.0433910032238</v>
      </c>
      <c r="M575" s="18" t="n">
        <f aca="false">Persist_a*L575+Shock_sd*Draws!M554</f>
        <v>-41.2736775585802</v>
      </c>
      <c r="N575" s="18" t="n">
        <f aca="false">0-(Draws!N554+Draws!Z554)</f>
        <v>0</v>
      </c>
      <c r="O575" s="18" t="n">
        <f aca="false">N575-(Draws!O554+Draws!AA554)</f>
        <v>0</v>
      </c>
      <c r="P575" s="18" t="n">
        <f aca="false">O575-(Draws!P554+Draws!AB554)</f>
        <v>0</v>
      </c>
      <c r="Q575" s="18" t="n">
        <f aca="false">P575-(Draws!Q554+Draws!AC554)</f>
        <v>0</v>
      </c>
      <c r="R575" s="18" t="n">
        <f aca="false">Q575-(Draws!R554+Draws!AD554)</f>
        <v>0</v>
      </c>
      <c r="S575" s="18" t="n">
        <f aca="false">R575-(Draws!S554+Draws!AE554)</f>
        <v>0</v>
      </c>
      <c r="T575" s="18" t="n">
        <f aca="false">S575-(Draws!T554+Draws!AF554)</f>
        <v>0</v>
      </c>
      <c r="U575" s="18" t="n">
        <f aca="false">T575-(Draws!U554+Draws!AG554)</f>
        <v>0</v>
      </c>
      <c r="V575" s="18" t="n">
        <f aca="false">U575-(Draws!V554+Draws!AH554)</f>
        <v>0</v>
      </c>
      <c r="W575" s="18" t="n">
        <f aca="false">V575-(Draws!W554+Draws!AI554)</f>
        <v>0</v>
      </c>
      <c r="X575" s="18" t="n">
        <f aca="false">W575-(Draws!X554+Draws!AJ554)</f>
        <v>0</v>
      </c>
      <c r="Y575" s="18" t="n">
        <f aca="false">X575-(Draws!Y554+Draws!AK554)</f>
        <v>0</v>
      </c>
      <c r="Z575" s="18" t="n">
        <f aca="false">0-(MAX(Draws!N554-Line_cap,0)+MAX(Draws!Z554-Line_cap,0))</f>
        <v>0</v>
      </c>
      <c r="AA575" s="18" t="n">
        <f aca="false">Z575-(MAX(Draws!O554-Line_cap,0)+MAX(Draws!AA554-Line_cap,0))</f>
        <v>0</v>
      </c>
      <c r="AB575" s="18" t="n">
        <f aca="false">AA575-(MAX(Draws!P554-Line_cap,0)+MAX(Draws!AB554-Line_cap,0))</f>
        <v>0</v>
      </c>
      <c r="AC575" s="18" t="n">
        <f aca="false">AB575-(MAX(Draws!Q554-Line_cap,0)+MAX(Draws!AC554-Line_cap,0))</f>
        <v>0</v>
      </c>
      <c r="AD575" s="18" t="n">
        <f aca="false">AC575-(MAX(Draws!R554-Line_cap,0)+MAX(Draws!AD554-Line_cap,0))</f>
        <v>0</v>
      </c>
      <c r="AE575" s="18" t="n">
        <f aca="false">AD575-(MAX(Draws!S554-Line_cap,0)+MAX(Draws!AE554-Line_cap,0))</f>
        <v>0</v>
      </c>
      <c r="AF575" s="18" t="n">
        <f aca="false">AE575-(MAX(Draws!T554-Line_cap,0)+MAX(Draws!AF554-Line_cap,0))</f>
        <v>0</v>
      </c>
      <c r="AG575" s="18" t="n">
        <f aca="false">AF575-(MAX(Draws!U554-Line_cap,0)+MAX(Draws!AG554-Line_cap,0))</f>
        <v>0</v>
      </c>
      <c r="AH575" s="18" t="n">
        <f aca="false">AG575-(MAX(Draws!V554-Line_cap,0)+MAX(Draws!AH554-Line_cap,0))</f>
        <v>0</v>
      </c>
      <c r="AI575" s="18" t="n">
        <f aca="false">AH575-(MAX(Draws!W554-Line_cap,0)+MAX(Draws!AI554-Line_cap,0))</f>
        <v>0</v>
      </c>
      <c r="AJ575" s="18" t="n">
        <f aca="false">AI575-(MAX(Draws!X554-Line_cap,0)+MAX(Draws!AJ554-Line_cap,0))</f>
        <v>0</v>
      </c>
      <c r="AK575" s="18" t="n">
        <f aca="false">AJ575-(MAX(Draws!Y554-Line_cap,0)+MAX(Draws!AK554-Line_cap,0))</f>
        <v>0</v>
      </c>
      <c r="AL575" s="18" t="n">
        <f aca="false">SUMPRODUCT(MIN($B$22:$M$22+B575:M575+N575:Y575))</f>
        <v>469.15037011838</v>
      </c>
      <c r="AM575" s="18" t="n">
        <f aca="false">SUMPRODUCT(MIN($B$22:$M$22+B575:M575))</f>
        <v>469.15037011838</v>
      </c>
      <c r="AN575" s="18" t="n">
        <f aca="false">SUMPRODUCT(MIN($B$22:$M$22+N575:Y575))</f>
        <v>481.950382357786</v>
      </c>
      <c r="AO575" s="18" t="n">
        <f aca="false">SUMPRODUCT(MIN($B$22:$M$22+B575:M575+Z575:AK575))</f>
        <v>469.15037011838</v>
      </c>
      <c r="AP575" s="18" t="n">
        <f aca="false">SUMPRODUCT(MIN($B$23:$M$23+B575:M575+N575:Y575))</f>
        <v>514.276251201</v>
      </c>
      <c r="AQ575" s="18" t="n">
        <f aca="false">SUMPRODUCT(MIN($B$23:$M$23+B575:M575+Z575:AK575))</f>
        <v>514.276251201</v>
      </c>
      <c r="AR575" s="13" t="n">
        <f aca="false">IF(Y575&lt;0,1,0)</f>
        <v>0</v>
      </c>
    </row>
    <row r="576" customFormat="false" ht="15" hidden="false" customHeight="false" outlineLevel="0" collapsed="false">
      <c r="A576" s="13" t="n">
        <v>551</v>
      </c>
      <c r="B576" s="18" t="n">
        <f aca="false">Shock_sd*Draws!B555</f>
        <v>12.8751545301407</v>
      </c>
      <c r="C576" s="18" t="n">
        <f aca="false">Persist_a*B576+Shock_sd*Draws!C555</f>
        <v>-8.29244233332727</v>
      </c>
      <c r="D576" s="18" t="n">
        <f aca="false">Persist_a*C576+Shock_sd*Draws!D555</f>
        <v>-43.2952921475101</v>
      </c>
      <c r="E576" s="18" t="n">
        <f aca="false">Persist_a*D576+Shock_sd*Draws!E555</f>
        <v>-8.95468421797063</v>
      </c>
      <c r="F576" s="18" t="n">
        <f aca="false">Persist_a*E576+Shock_sd*Draws!F555</f>
        <v>-87.4195425155499</v>
      </c>
      <c r="G576" s="18" t="n">
        <f aca="false">Persist_a*F576+Shock_sd*Draws!G555</f>
        <v>-90.6523948845031</v>
      </c>
      <c r="H576" s="18" t="n">
        <f aca="false">Persist_a*G576+Shock_sd*Draws!H555</f>
        <v>-12.7153953206546</v>
      </c>
      <c r="I576" s="18" t="n">
        <f aca="false">Persist_a*H576+Shock_sd*Draws!I555</f>
        <v>13.6455851699383</v>
      </c>
      <c r="J576" s="18" t="n">
        <f aca="false">Persist_a*I576+Shock_sd*Draws!J555</f>
        <v>29.6670062746078</v>
      </c>
      <c r="K576" s="18" t="n">
        <f aca="false">Persist_a*J576+Shock_sd*Draws!K555</f>
        <v>-68.5046437938291</v>
      </c>
      <c r="L576" s="18" t="n">
        <f aca="false">Persist_a*K576+Shock_sd*Draws!L555</f>
        <v>-59.8121937026999</v>
      </c>
      <c r="M576" s="18" t="n">
        <f aca="false">Persist_a*L576+Shock_sd*Draws!M555</f>
        <v>-89.2266756105821</v>
      </c>
      <c r="N576" s="18" t="n">
        <f aca="false">0-(Draws!N555+Draws!Z555)</f>
        <v>0</v>
      </c>
      <c r="O576" s="18" t="n">
        <f aca="false">N576-(Draws!O555+Draws!AA555)</f>
        <v>0</v>
      </c>
      <c r="P576" s="18" t="n">
        <f aca="false">O576-(Draws!P555+Draws!AB555)</f>
        <v>0</v>
      </c>
      <c r="Q576" s="18" t="n">
        <f aca="false">P576-(Draws!Q555+Draws!AC555)</f>
        <v>0</v>
      </c>
      <c r="R576" s="18" t="n">
        <f aca="false">Q576-(Draws!R555+Draws!AD555)</f>
        <v>0</v>
      </c>
      <c r="S576" s="18" t="n">
        <f aca="false">R576-(Draws!S555+Draws!AE555)</f>
        <v>0</v>
      </c>
      <c r="T576" s="18" t="n">
        <f aca="false">S576-(Draws!T555+Draws!AF555)</f>
        <v>-146.366361060278</v>
      </c>
      <c r="U576" s="18" t="n">
        <f aca="false">T576-(Draws!U555+Draws!AG555)</f>
        <v>-146.366361060278</v>
      </c>
      <c r="V576" s="18" t="n">
        <f aca="false">U576-(Draws!V555+Draws!AH555)</f>
        <v>-146.366361060278</v>
      </c>
      <c r="W576" s="18" t="n">
        <f aca="false">V576-(Draws!W555+Draws!AI555)</f>
        <v>-146.366361060278</v>
      </c>
      <c r="X576" s="18" t="n">
        <f aca="false">W576-(Draws!X555+Draws!AJ555)</f>
        <v>-146.366361060278</v>
      </c>
      <c r="Y576" s="18" t="n">
        <f aca="false">X576-(Draws!Y555+Draws!AK555)</f>
        <v>-146.366361060278</v>
      </c>
      <c r="Z576" s="18" t="n">
        <f aca="false">0-(MAX(Draws!N555-Line_cap,0)+MAX(Draws!Z555-Line_cap,0))</f>
        <v>0</v>
      </c>
      <c r="AA576" s="18" t="n">
        <f aca="false">Z576-(MAX(Draws!O555-Line_cap,0)+MAX(Draws!AA555-Line_cap,0))</f>
        <v>0</v>
      </c>
      <c r="AB576" s="18" t="n">
        <f aca="false">AA576-(MAX(Draws!P555-Line_cap,0)+MAX(Draws!AB555-Line_cap,0))</f>
        <v>0</v>
      </c>
      <c r="AC576" s="18" t="n">
        <f aca="false">AB576-(MAX(Draws!Q555-Line_cap,0)+MAX(Draws!AC555-Line_cap,0))</f>
        <v>0</v>
      </c>
      <c r="AD576" s="18" t="n">
        <f aca="false">AC576-(MAX(Draws!R555-Line_cap,0)+MAX(Draws!AD555-Line_cap,0))</f>
        <v>0</v>
      </c>
      <c r="AE576" s="18" t="n">
        <f aca="false">AD576-(MAX(Draws!S555-Line_cap,0)+MAX(Draws!AE555-Line_cap,0))</f>
        <v>0</v>
      </c>
      <c r="AF576" s="18" t="n">
        <f aca="false">AE576-(MAX(Draws!T555-Line_cap,0)+MAX(Draws!AF555-Line_cap,0))</f>
        <v>-46.3663610602777</v>
      </c>
      <c r="AG576" s="18" t="n">
        <f aca="false">AF576-(MAX(Draws!U555-Line_cap,0)+MAX(Draws!AG555-Line_cap,0))</f>
        <v>-46.3663610602777</v>
      </c>
      <c r="AH576" s="18" t="n">
        <f aca="false">AG576-(MAX(Draws!V555-Line_cap,0)+MAX(Draws!AH555-Line_cap,0))</f>
        <v>-46.3663610602777</v>
      </c>
      <c r="AI576" s="18" t="n">
        <f aca="false">AH576-(MAX(Draws!W555-Line_cap,0)+MAX(Draws!AI555-Line_cap,0))</f>
        <v>-46.3663610602777</v>
      </c>
      <c r="AJ576" s="18" t="n">
        <f aca="false">AI576-(MAX(Draws!X555-Line_cap,0)+MAX(Draws!AJ555-Line_cap,0))</f>
        <v>-46.3663610602777</v>
      </c>
      <c r="AK576" s="18" t="n">
        <f aca="false">AJ576-(MAX(Draws!Y555-Line_cap,0)+MAX(Draws!AK555-Line_cap,0))</f>
        <v>-46.3663610602777</v>
      </c>
      <c r="AL576" s="18" t="n">
        <f aca="false">SUMPRODUCT(MIN($B$22:$M$22+B576:M576+N576:Y576))</f>
        <v>274.831011006101</v>
      </c>
      <c r="AM576" s="18" t="n">
        <f aca="false">SUMPRODUCT(MIN($B$22:$M$22+B576:M576))</f>
        <v>392.555776753862</v>
      </c>
      <c r="AN576" s="18" t="n">
        <f aca="false">SUMPRODUCT(MIN($B$22:$M$22+N576:Y576))</f>
        <v>335.584021297508</v>
      </c>
      <c r="AO576" s="18" t="n">
        <f aca="false">SUMPRODUCT(MIN($B$22:$M$22+B576:M576+Z576:AK576))</f>
        <v>374.831011006101</v>
      </c>
      <c r="AP576" s="18" t="n">
        <f aca="false">SUMPRODUCT(MIN($B$23:$M$23+B576:M576+N576:Y576))</f>
        <v>319.95689208872</v>
      </c>
      <c r="AQ576" s="18" t="n">
        <f aca="false">SUMPRODUCT(MIN($B$23:$M$23+B576:M576+Z576:AK576))</f>
        <v>419.95689208872</v>
      </c>
      <c r="AR576" s="13" t="n">
        <f aca="false">IF(Y576&lt;0,1,0)</f>
        <v>1</v>
      </c>
    </row>
    <row r="577" customFormat="false" ht="15" hidden="false" customHeight="false" outlineLevel="0" collapsed="false">
      <c r="A577" s="13" t="n">
        <v>552</v>
      </c>
      <c r="B577" s="18" t="n">
        <f aca="false">Shock_sd*Draws!B556</f>
        <v>39.4861298903398</v>
      </c>
      <c r="C577" s="18" t="n">
        <f aca="false">Persist_a*B577+Shock_sd*Draws!C556</f>
        <v>71.1628643041976</v>
      </c>
      <c r="D577" s="18" t="n">
        <f aca="false">Persist_a*C577+Shock_sd*Draws!D556</f>
        <v>45.7115054141692</v>
      </c>
      <c r="E577" s="18" t="n">
        <f aca="false">Persist_a*D577+Shock_sd*Draws!E556</f>
        <v>36.0637972839187</v>
      </c>
      <c r="F577" s="18" t="n">
        <f aca="false">Persist_a*E577+Shock_sd*Draws!F556</f>
        <v>0.940172250376673</v>
      </c>
      <c r="G577" s="18" t="n">
        <f aca="false">Persist_a*F577+Shock_sd*Draws!G556</f>
        <v>-74.2151518498548</v>
      </c>
      <c r="H577" s="18" t="n">
        <f aca="false">Persist_a*G577+Shock_sd*Draws!H556</f>
        <v>-19.2815327041234</v>
      </c>
      <c r="I577" s="18" t="n">
        <f aca="false">Persist_a*H577+Shock_sd*Draws!I556</f>
        <v>-57.8647227207741</v>
      </c>
      <c r="J577" s="18" t="n">
        <f aca="false">Persist_a*I577+Shock_sd*Draws!J556</f>
        <v>11.0449779608219</v>
      </c>
      <c r="K577" s="18" t="n">
        <f aca="false">Persist_a*J577+Shock_sd*Draws!K556</f>
        <v>39.4568815485166</v>
      </c>
      <c r="L577" s="18" t="n">
        <f aca="false">Persist_a*K577+Shock_sd*Draws!L556</f>
        <v>-37.4544620813069</v>
      </c>
      <c r="M577" s="18" t="n">
        <f aca="false">Persist_a*L577+Shock_sd*Draws!M556</f>
        <v>32.2242186020673</v>
      </c>
      <c r="N577" s="18" t="n">
        <f aca="false">0-(Draws!N556+Draws!Z556)</f>
        <v>0</v>
      </c>
      <c r="O577" s="18" t="n">
        <f aca="false">N577-(Draws!O556+Draws!AA556)</f>
        <v>0</v>
      </c>
      <c r="P577" s="18" t="n">
        <f aca="false">O577-(Draws!P556+Draws!AB556)</f>
        <v>0</v>
      </c>
      <c r="Q577" s="18" t="n">
        <f aca="false">P577-(Draws!Q556+Draws!AC556)</f>
        <v>0</v>
      </c>
      <c r="R577" s="18" t="n">
        <f aca="false">Q577-(Draws!R556+Draws!AD556)</f>
        <v>0</v>
      </c>
      <c r="S577" s="18" t="n">
        <f aca="false">R577-(Draws!S556+Draws!AE556)</f>
        <v>0</v>
      </c>
      <c r="T577" s="18" t="n">
        <f aca="false">S577-(Draws!T556+Draws!AF556)</f>
        <v>0</v>
      </c>
      <c r="U577" s="18" t="n">
        <f aca="false">T577-(Draws!U556+Draws!AG556)</f>
        <v>0</v>
      </c>
      <c r="V577" s="18" t="n">
        <f aca="false">U577-(Draws!V556+Draws!AH556)</f>
        <v>0</v>
      </c>
      <c r="W577" s="18" t="n">
        <f aca="false">V577-(Draws!W556+Draws!AI556)</f>
        <v>0</v>
      </c>
      <c r="X577" s="18" t="n">
        <f aca="false">W577-(Draws!X556+Draws!AJ556)</f>
        <v>0</v>
      </c>
      <c r="Y577" s="18" t="n">
        <f aca="false">X577-(Draws!Y556+Draws!AK556)</f>
        <v>0</v>
      </c>
      <c r="Z577" s="18" t="n">
        <f aca="false">0-(MAX(Draws!N556-Line_cap,0)+MAX(Draws!Z556-Line_cap,0))</f>
        <v>0</v>
      </c>
      <c r="AA577" s="18" t="n">
        <f aca="false">Z577-(MAX(Draws!O556-Line_cap,0)+MAX(Draws!AA556-Line_cap,0))</f>
        <v>0</v>
      </c>
      <c r="AB577" s="18" t="n">
        <f aca="false">AA577-(MAX(Draws!P556-Line_cap,0)+MAX(Draws!AB556-Line_cap,0))</f>
        <v>0</v>
      </c>
      <c r="AC577" s="18" t="n">
        <f aca="false">AB577-(MAX(Draws!Q556-Line_cap,0)+MAX(Draws!AC556-Line_cap,0))</f>
        <v>0</v>
      </c>
      <c r="AD577" s="18" t="n">
        <f aca="false">AC577-(MAX(Draws!R556-Line_cap,0)+MAX(Draws!AD556-Line_cap,0))</f>
        <v>0</v>
      </c>
      <c r="AE577" s="18" t="n">
        <f aca="false">AD577-(MAX(Draws!S556-Line_cap,0)+MAX(Draws!AE556-Line_cap,0))</f>
        <v>0</v>
      </c>
      <c r="AF577" s="18" t="n">
        <f aca="false">AE577-(MAX(Draws!T556-Line_cap,0)+MAX(Draws!AF556-Line_cap,0))</f>
        <v>0</v>
      </c>
      <c r="AG577" s="18" t="n">
        <f aca="false">AF577-(MAX(Draws!U556-Line_cap,0)+MAX(Draws!AG556-Line_cap,0))</f>
        <v>0</v>
      </c>
      <c r="AH577" s="18" t="n">
        <f aca="false">AG577-(MAX(Draws!V556-Line_cap,0)+MAX(Draws!AH556-Line_cap,0))</f>
        <v>0</v>
      </c>
      <c r="AI577" s="18" t="n">
        <f aca="false">AH577-(MAX(Draws!W556-Line_cap,0)+MAX(Draws!AI556-Line_cap,0))</f>
        <v>0</v>
      </c>
      <c r="AJ577" s="18" t="n">
        <f aca="false">AI577-(MAX(Draws!X556-Line_cap,0)+MAX(Draws!AJ556-Line_cap,0))</f>
        <v>0</v>
      </c>
      <c r="AK577" s="18" t="n">
        <f aca="false">AJ577-(MAX(Draws!Y556-Line_cap,0)+MAX(Draws!AK556-Line_cap,0))</f>
        <v>0</v>
      </c>
      <c r="AL577" s="18" t="n">
        <f aca="false">SUMPRODUCT(MIN($B$22:$M$22+B577:M577+N577:Y577))</f>
        <v>408.99301978851</v>
      </c>
      <c r="AM577" s="18" t="n">
        <f aca="false">SUMPRODUCT(MIN($B$22:$M$22+B577:M577))</f>
        <v>408.99301978851</v>
      </c>
      <c r="AN577" s="18" t="n">
        <f aca="false">SUMPRODUCT(MIN($B$22:$M$22+N577:Y577))</f>
        <v>481.950382357786</v>
      </c>
      <c r="AO577" s="18" t="n">
        <f aca="false">SUMPRODUCT(MIN($B$22:$M$22+B577:M577+Z577:AK577))</f>
        <v>408.99301978851</v>
      </c>
      <c r="AP577" s="18" t="n">
        <f aca="false">SUMPRODUCT(MIN($B$23:$M$23+B577:M577+N577:Y577))</f>
        <v>456.758765289294</v>
      </c>
      <c r="AQ577" s="18" t="n">
        <f aca="false">SUMPRODUCT(MIN($B$23:$M$23+B577:M577+Z577:AK577))</f>
        <v>456.758765289294</v>
      </c>
      <c r="AR577" s="13" t="n">
        <f aca="false">IF(Y577&lt;0,1,0)</f>
        <v>0</v>
      </c>
    </row>
    <row r="578" customFormat="false" ht="15" hidden="false" customHeight="false" outlineLevel="0" collapsed="false">
      <c r="A578" s="13" t="n">
        <v>553</v>
      </c>
      <c r="B578" s="18" t="n">
        <f aca="false">Shock_sd*Draws!B557</f>
        <v>-20.609391536347</v>
      </c>
      <c r="C578" s="18" t="n">
        <f aca="false">Persist_a*B578+Shock_sd*Draws!C557</f>
        <v>-5.59421188596177</v>
      </c>
      <c r="D578" s="18" t="n">
        <f aca="false">Persist_a*C578+Shock_sd*Draws!D557</f>
        <v>-3.03912776336263</v>
      </c>
      <c r="E578" s="18" t="n">
        <f aca="false">Persist_a*D578+Shock_sd*Draws!E557</f>
        <v>-15.7675821831043</v>
      </c>
      <c r="F578" s="18" t="n">
        <f aca="false">Persist_a*E578+Shock_sd*Draws!F557</f>
        <v>87.9011968924655</v>
      </c>
      <c r="G578" s="18" t="n">
        <f aca="false">Persist_a*F578+Shock_sd*Draws!G557</f>
        <v>145.841519104594</v>
      </c>
      <c r="H578" s="18" t="n">
        <f aca="false">Persist_a*G578+Shock_sd*Draws!H557</f>
        <v>161.405944294002</v>
      </c>
      <c r="I578" s="18" t="n">
        <f aca="false">Persist_a*H578+Shock_sd*Draws!I557</f>
        <v>93.4929993424355</v>
      </c>
      <c r="J578" s="18" t="n">
        <f aca="false">Persist_a*I578+Shock_sd*Draws!J557</f>
        <v>97.9140911191211</v>
      </c>
      <c r="K578" s="18" t="n">
        <f aca="false">Persist_a*J578+Shock_sd*Draws!K557</f>
        <v>102.271351848164</v>
      </c>
      <c r="L578" s="18" t="n">
        <f aca="false">Persist_a*K578+Shock_sd*Draws!L557</f>
        <v>101.098057527501</v>
      </c>
      <c r="M578" s="18" t="n">
        <f aca="false">Persist_a*L578+Shock_sd*Draws!M557</f>
        <v>88.5174920222395</v>
      </c>
      <c r="N578" s="18" t="n">
        <f aca="false">0-(Draws!N557+Draws!Z557)</f>
        <v>0</v>
      </c>
      <c r="O578" s="18" t="n">
        <f aca="false">N578-(Draws!O557+Draws!AA557)</f>
        <v>0</v>
      </c>
      <c r="P578" s="18" t="n">
        <f aca="false">O578-(Draws!P557+Draws!AB557)</f>
        <v>0</v>
      </c>
      <c r="Q578" s="18" t="n">
        <f aca="false">P578-(Draws!Q557+Draws!AC557)</f>
        <v>0</v>
      </c>
      <c r="R578" s="18" t="n">
        <f aca="false">Q578-(Draws!R557+Draws!AD557)</f>
        <v>0</v>
      </c>
      <c r="S578" s="18" t="n">
        <f aca="false">R578-(Draws!S557+Draws!AE557)</f>
        <v>0</v>
      </c>
      <c r="T578" s="18" t="n">
        <f aca="false">S578-(Draws!T557+Draws!AF557)</f>
        <v>0</v>
      </c>
      <c r="U578" s="18" t="n">
        <f aca="false">T578-(Draws!U557+Draws!AG557)</f>
        <v>0</v>
      </c>
      <c r="V578" s="18" t="n">
        <f aca="false">U578-(Draws!V557+Draws!AH557)</f>
        <v>0</v>
      </c>
      <c r="W578" s="18" t="n">
        <f aca="false">V578-(Draws!W557+Draws!AI557)</f>
        <v>0</v>
      </c>
      <c r="X578" s="18" t="n">
        <f aca="false">W578-(Draws!X557+Draws!AJ557)</f>
        <v>0</v>
      </c>
      <c r="Y578" s="18" t="n">
        <f aca="false">X578-(Draws!Y557+Draws!AK557)</f>
        <v>0</v>
      </c>
      <c r="Z578" s="18" t="n">
        <f aca="false">0-(MAX(Draws!N557-Line_cap,0)+MAX(Draws!Z557-Line_cap,0))</f>
        <v>0</v>
      </c>
      <c r="AA578" s="18" t="n">
        <f aca="false">Z578-(MAX(Draws!O557-Line_cap,0)+MAX(Draws!AA557-Line_cap,0))</f>
        <v>0</v>
      </c>
      <c r="AB578" s="18" t="n">
        <f aca="false">AA578-(MAX(Draws!P557-Line_cap,0)+MAX(Draws!AB557-Line_cap,0))</f>
        <v>0</v>
      </c>
      <c r="AC578" s="18" t="n">
        <f aca="false">AB578-(MAX(Draws!Q557-Line_cap,0)+MAX(Draws!AC557-Line_cap,0))</f>
        <v>0</v>
      </c>
      <c r="AD578" s="18" t="n">
        <f aca="false">AC578-(MAX(Draws!R557-Line_cap,0)+MAX(Draws!AD557-Line_cap,0))</f>
        <v>0</v>
      </c>
      <c r="AE578" s="18" t="n">
        <f aca="false">AD578-(MAX(Draws!S557-Line_cap,0)+MAX(Draws!AE557-Line_cap,0))</f>
        <v>0</v>
      </c>
      <c r="AF578" s="18" t="n">
        <f aca="false">AE578-(MAX(Draws!T557-Line_cap,0)+MAX(Draws!AF557-Line_cap,0))</f>
        <v>0</v>
      </c>
      <c r="AG578" s="18" t="n">
        <f aca="false">AF578-(MAX(Draws!U557-Line_cap,0)+MAX(Draws!AG557-Line_cap,0))</f>
        <v>0</v>
      </c>
      <c r="AH578" s="18" t="n">
        <f aca="false">AG578-(MAX(Draws!V557-Line_cap,0)+MAX(Draws!AH557-Line_cap,0))</f>
        <v>0</v>
      </c>
      <c r="AI578" s="18" t="n">
        <f aca="false">AH578-(MAX(Draws!W557-Line_cap,0)+MAX(Draws!AI557-Line_cap,0))</f>
        <v>0</v>
      </c>
      <c r="AJ578" s="18" t="n">
        <f aca="false">AI578-(MAX(Draws!X557-Line_cap,0)+MAX(Draws!AJ557-Line_cap,0))</f>
        <v>0</v>
      </c>
      <c r="AK578" s="18" t="n">
        <f aca="false">AJ578-(MAX(Draws!Y557-Line_cap,0)+MAX(Draws!AK557-Line_cap,0))</f>
        <v>0</v>
      </c>
      <c r="AL578" s="18" t="n">
        <f aca="false">SUMPRODUCT(MIN($B$22:$M$22+B578:M578+N578:Y578))</f>
        <v>483.094617645052</v>
      </c>
      <c r="AM578" s="18" t="n">
        <f aca="false">SUMPRODUCT(MIN($B$22:$M$22+B578:M578))</f>
        <v>483.094617645052</v>
      </c>
      <c r="AN578" s="18" t="n">
        <f aca="false">SUMPRODUCT(MIN($B$22:$M$22+N578:Y578))</f>
        <v>481.950382357786</v>
      </c>
      <c r="AO578" s="18" t="n">
        <f aca="false">SUMPRODUCT(MIN($B$22:$M$22+B578:M578+Z578:AK578))</f>
        <v>483.094617645052</v>
      </c>
      <c r="AP578" s="18" t="n">
        <f aca="false">SUMPRODUCT(MIN($B$23:$M$23+B578:M578+N578:Y578))</f>
        <v>523.982905158415</v>
      </c>
      <c r="AQ578" s="18" t="n">
        <f aca="false">SUMPRODUCT(MIN($B$23:$M$23+B578:M578+Z578:AK578))</f>
        <v>523.982905158415</v>
      </c>
      <c r="AR578" s="13" t="n">
        <f aca="false">IF(Y578&lt;0,1,0)</f>
        <v>0</v>
      </c>
    </row>
    <row r="579" customFormat="false" ht="15" hidden="false" customHeight="false" outlineLevel="0" collapsed="false">
      <c r="A579" s="13" t="n">
        <v>554</v>
      </c>
      <c r="B579" s="18" t="n">
        <f aca="false">Shock_sd*Draws!B558</f>
        <v>-44.8477635858689</v>
      </c>
      <c r="C579" s="18" t="n">
        <f aca="false">Persist_a*B579+Shock_sd*Draws!C558</f>
        <v>-40.3486681905412</v>
      </c>
      <c r="D579" s="18" t="n">
        <f aca="false">Persist_a*C579+Shock_sd*Draws!D558</f>
        <v>7.86159831412422</v>
      </c>
      <c r="E579" s="18" t="n">
        <f aca="false">Persist_a*D579+Shock_sd*Draws!E558</f>
        <v>-31.5263924331445</v>
      </c>
      <c r="F579" s="18" t="n">
        <f aca="false">Persist_a*E579+Shock_sd*Draws!F558</f>
        <v>-46.7064008596091</v>
      </c>
      <c r="G579" s="18" t="n">
        <f aca="false">Persist_a*F579+Shock_sd*Draws!G558</f>
        <v>-72.1565665232203</v>
      </c>
      <c r="H579" s="18" t="n">
        <f aca="false">Persist_a*G579+Shock_sd*Draws!H558</f>
        <v>-6.83916098269611</v>
      </c>
      <c r="I579" s="18" t="n">
        <f aca="false">Persist_a*H579+Shock_sd*Draws!I558</f>
        <v>23.4371103353215</v>
      </c>
      <c r="J579" s="18" t="n">
        <f aca="false">Persist_a*I579+Shock_sd*Draws!J558</f>
        <v>-4.41657938814855</v>
      </c>
      <c r="K579" s="18" t="n">
        <f aca="false">Persist_a*J579+Shock_sd*Draws!K558</f>
        <v>24.7775938936672</v>
      </c>
      <c r="L579" s="18" t="n">
        <f aca="false">Persist_a*K579+Shock_sd*Draws!L558</f>
        <v>-45.6023158142742</v>
      </c>
      <c r="M579" s="18" t="n">
        <f aca="false">Persist_a*L579+Shock_sd*Draws!M558</f>
        <v>-84.2049269567947</v>
      </c>
      <c r="N579" s="18" t="n">
        <f aca="false">0-(Draws!N558+Draws!Z558)</f>
        <v>0</v>
      </c>
      <c r="O579" s="18" t="n">
        <f aca="false">N579-(Draws!O558+Draws!AA558)</f>
        <v>0</v>
      </c>
      <c r="P579" s="18" t="n">
        <f aca="false">O579-(Draws!P558+Draws!AB558)</f>
        <v>0</v>
      </c>
      <c r="Q579" s="18" t="n">
        <f aca="false">P579-(Draws!Q558+Draws!AC558)</f>
        <v>-209.688564995948</v>
      </c>
      <c r="R579" s="18" t="n">
        <f aca="false">Q579-(Draws!R558+Draws!AD558)</f>
        <v>-209.688564995948</v>
      </c>
      <c r="S579" s="18" t="n">
        <f aca="false">R579-(Draws!S558+Draws!AE558)</f>
        <v>-209.688564995948</v>
      </c>
      <c r="T579" s="18" t="n">
        <f aca="false">S579-(Draws!T558+Draws!AF558)</f>
        <v>-209.688564995948</v>
      </c>
      <c r="U579" s="18" t="n">
        <f aca="false">T579-(Draws!U558+Draws!AG558)</f>
        <v>-209.688564995948</v>
      </c>
      <c r="V579" s="18" t="n">
        <f aca="false">U579-(Draws!V558+Draws!AH558)</f>
        <v>-209.688564995948</v>
      </c>
      <c r="W579" s="18" t="n">
        <f aca="false">V579-(Draws!W558+Draws!AI558)</f>
        <v>-209.688564995948</v>
      </c>
      <c r="X579" s="18" t="n">
        <f aca="false">W579-(Draws!X558+Draws!AJ558)</f>
        <v>-209.688564995948</v>
      </c>
      <c r="Y579" s="18" t="n">
        <f aca="false">X579-(Draws!Y558+Draws!AK558)</f>
        <v>-209.688564995948</v>
      </c>
      <c r="Z579" s="18" t="n">
        <f aca="false">0-(MAX(Draws!N558-Line_cap,0)+MAX(Draws!Z558-Line_cap,0))</f>
        <v>0</v>
      </c>
      <c r="AA579" s="18" t="n">
        <f aca="false">Z579-(MAX(Draws!O558-Line_cap,0)+MAX(Draws!AA558-Line_cap,0))</f>
        <v>0</v>
      </c>
      <c r="AB579" s="18" t="n">
        <f aca="false">AA579-(MAX(Draws!P558-Line_cap,0)+MAX(Draws!AB558-Line_cap,0))</f>
        <v>0</v>
      </c>
      <c r="AC579" s="18" t="n">
        <f aca="false">AB579-(MAX(Draws!Q558-Line_cap,0)+MAX(Draws!AC558-Line_cap,0))</f>
        <v>-109.688564995948</v>
      </c>
      <c r="AD579" s="18" t="n">
        <f aca="false">AC579-(MAX(Draws!R558-Line_cap,0)+MAX(Draws!AD558-Line_cap,0))</f>
        <v>-109.688564995948</v>
      </c>
      <c r="AE579" s="18" t="n">
        <f aca="false">AD579-(MAX(Draws!S558-Line_cap,0)+MAX(Draws!AE558-Line_cap,0))</f>
        <v>-109.688564995948</v>
      </c>
      <c r="AF579" s="18" t="n">
        <f aca="false">AE579-(MAX(Draws!T558-Line_cap,0)+MAX(Draws!AF558-Line_cap,0))</f>
        <v>-109.688564995948</v>
      </c>
      <c r="AG579" s="18" t="n">
        <f aca="false">AF579-(MAX(Draws!U558-Line_cap,0)+MAX(Draws!AG558-Line_cap,0))</f>
        <v>-109.688564995948</v>
      </c>
      <c r="AH579" s="18" t="n">
        <f aca="false">AG579-(MAX(Draws!V558-Line_cap,0)+MAX(Draws!AH558-Line_cap,0))</f>
        <v>-109.688564995948</v>
      </c>
      <c r="AI579" s="18" t="n">
        <f aca="false">AH579-(MAX(Draws!W558-Line_cap,0)+MAX(Draws!AI558-Line_cap,0))</f>
        <v>-109.688564995948</v>
      </c>
      <c r="AJ579" s="18" t="n">
        <f aca="false">AI579-(MAX(Draws!X558-Line_cap,0)+MAX(Draws!AJ558-Line_cap,0))</f>
        <v>-109.688564995948</v>
      </c>
      <c r="AK579" s="18" t="n">
        <f aca="false">AJ579-(MAX(Draws!Y558-Line_cap,0)+MAX(Draws!AK558-Line_cap,0))</f>
        <v>-109.688564995948</v>
      </c>
      <c r="AL579" s="18" t="n">
        <f aca="false">SUMPRODUCT(MIN($B$22:$M$22+B579:M579+N579:Y579))</f>
        <v>201.363040119196</v>
      </c>
      <c r="AM579" s="18" t="n">
        <f aca="false">SUMPRODUCT(MIN($B$22:$M$22+B579:M579))</f>
        <v>411.051605115145</v>
      </c>
      <c r="AN579" s="18" t="n">
        <f aca="false">SUMPRODUCT(MIN($B$22:$M$22+N579:Y579))</f>
        <v>272.261817361837</v>
      </c>
      <c r="AO579" s="18" t="n">
        <f aca="false">SUMPRODUCT(MIN($B$22:$M$22+B579:M579+Z579:AK579))</f>
        <v>301.363040119196</v>
      </c>
      <c r="AP579" s="18" t="n">
        <f aca="false">SUMPRODUCT(MIN($B$23:$M$23+B579:M579+N579:Y579))</f>
        <v>249.12878561998</v>
      </c>
      <c r="AQ579" s="18" t="n">
        <f aca="false">SUMPRODUCT(MIN($B$23:$M$23+B579:M579+Z579:AK579))</f>
        <v>349.128785619981</v>
      </c>
      <c r="AR579" s="13" t="n">
        <f aca="false">IF(Y579&lt;0,1,0)</f>
        <v>1</v>
      </c>
    </row>
    <row r="580" customFormat="false" ht="15" hidden="false" customHeight="false" outlineLevel="0" collapsed="false">
      <c r="A580" s="13" t="n">
        <v>555</v>
      </c>
      <c r="B580" s="18" t="n">
        <f aca="false">Shock_sd*Draws!B559</f>
        <v>30.6347459104876</v>
      </c>
      <c r="C580" s="18" t="n">
        <f aca="false">Persist_a*B580+Shock_sd*Draws!C559</f>
        <v>31.6623298734728</v>
      </c>
      <c r="D580" s="18" t="n">
        <f aca="false">Persist_a*C580+Shock_sd*Draws!D559</f>
        <v>30.2563581821665</v>
      </c>
      <c r="E580" s="18" t="n">
        <f aca="false">Persist_a*D580+Shock_sd*Draws!E559</f>
        <v>7.43738195523871</v>
      </c>
      <c r="F580" s="18" t="n">
        <f aca="false">Persist_a*E580+Shock_sd*Draws!F559</f>
        <v>4.28269478234541</v>
      </c>
      <c r="G580" s="18" t="n">
        <f aca="false">Persist_a*F580+Shock_sd*Draws!G559</f>
        <v>-17.9006410072992</v>
      </c>
      <c r="H580" s="18" t="n">
        <f aca="false">Persist_a*G580+Shock_sd*Draws!H559</f>
        <v>-22.6080786088298</v>
      </c>
      <c r="I580" s="18" t="n">
        <f aca="false">Persist_a*H580+Shock_sd*Draws!I559</f>
        <v>-81.2734659099226</v>
      </c>
      <c r="J580" s="18" t="n">
        <f aca="false">Persist_a*I580+Shock_sd*Draws!J559</f>
        <v>-36.1779117126983</v>
      </c>
      <c r="K580" s="18" t="n">
        <f aca="false">Persist_a*J580+Shock_sd*Draws!K559</f>
        <v>-102.350616093184</v>
      </c>
      <c r="L580" s="18" t="n">
        <f aca="false">Persist_a*K580+Shock_sd*Draws!L559</f>
        <v>-67.8988119042135</v>
      </c>
      <c r="M580" s="18" t="n">
        <f aca="false">Persist_a*L580+Shock_sd*Draws!M559</f>
        <v>18.0033542171256</v>
      </c>
      <c r="N580" s="18" t="n">
        <f aca="false">0-(Draws!N559+Draws!Z559)</f>
        <v>0</v>
      </c>
      <c r="O580" s="18" t="n">
        <f aca="false">N580-(Draws!O559+Draws!AA559)</f>
        <v>0</v>
      </c>
      <c r="P580" s="18" t="n">
        <f aca="false">O580-(Draws!P559+Draws!AB559)</f>
        <v>0</v>
      </c>
      <c r="Q580" s="18" t="n">
        <f aca="false">P580-(Draws!Q559+Draws!AC559)</f>
        <v>0</v>
      </c>
      <c r="R580" s="18" t="n">
        <f aca="false">Q580-(Draws!R559+Draws!AD559)</f>
        <v>0</v>
      </c>
      <c r="S580" s="18" t="n">
        <f aca="false">R580-(Draws!S559+Draws!AE559)</f>
        <v>-156.279595536191</v>
      </c>
      <c r="T580" s="18" t="n">
        <f aca="false">S580-(Draws!T559+Draws!AF559)</f>
        <v>-156.279595536191</v>
      </c>
      <c r="U580" s="18" t="n">
        <f aca="false">T580-(Draws!U559+Draws!AG559)</f>
        <v>-156.279595536191</v>
      </c>
      <c r="V580" s="18" t="n">
        <f aca="false">U580-(Draws!V559+Draws!AH559)</f>
        <v>-156.279595536191</v>
      </c>
      <c r="W580" s="18" t="n">
        <f aca="false">V580-(Draws!W559+Draws!AI559)</f>
        <v>-156.279595536191</v>
      </c>
      <c r="X580" s="18" t="n">
        <f aca="false">W580-(Draws!X559+Draws!AJ559)</f>
        <v>-156.279595536191</v>
      </c>
      <c r="Y580" s="18" t="n">
        <f aca="false">X580-(Draws!Y559+Draws!AK559)</f>
        <v>-156.279595536191</v>
      </c>
      <c r="Z580" s="18" t="n">
        <f aca="false">0-(MAX(Draws!N559-Line_cap,0)+MAX(Draws!Z559-Line_cap,0))</f>
        <v>0</v>
      </c>
      <c r="AA580" s="18" t="n">
        <f aca="false">Z580-(MAX(Draws!O559-Line_cap,0)+MAX(Draws!AA559-Line_cap,0))</f>
        <v>0</v>
      </c>
      <c r="AB580" s="18" t="n">
        <f aca="false">AA580-(MAX(Draws!P559-Line_cap,0)+MAX(Draws!AB559-Line_cap,0))</f>
        <v>0</v>
      </c>
      <c r="AC580" s="18" t="n">
        <f aca="false">AB580-(MAX(Draws!Q559-Line_cap,0)+MAX(Draws!AC559-Line_cap,0))</f>
        <v>0</v>
      </c>
      <c r="AD580" s="18" t="n">
        <f aca="false">AC580-(MAX(Draws!R559-Line_cap,0)+MAX(Draws!AD559-Line_cap,0))</f>
        <v>0</v>
      </c>
      <c r="AE580" s="18" t="n">
        <f aca="false">AD580-(MAX(Draws!S559-Line_cap,0)+MAX(Draws!AE559-Line_cap,0))</f>
        <v>-56.2795955361907</v>
      </c>
      <c r="AF580" s="18" t="n">
        <f aca="false">AE580-(MAX(Draws!T559-Line_cap,0)+MAX(Draws!AF559-Line_cap,0))</f>
        <v>-56.2795955361907</v>
      </c>
      <c r="AG580" s="18" t="n">
        <f aca="false">AF580-(MAX(Draws!U559-Line_cap,0)+MAX(Draws!AG559-Line_cap,0))</f>
        <v>-56.2795955361907</v>
      </c>
      <c r="AH580" s="18" t="n">
        <f aca="false">AG580-(MAX(Draws!V559-Line_cap,0)+MAX(Draws!AH559-Line_cap,0))</f>
        <v>-56.2795955361907</v>
      </c>
      <c r="AI580" s="18" t="n">
        <f aca="false">AH580-(MAX(Draws!W559-Line_cap,0)+MAX(Draws!AI559-Line_cap,0))</f>
        <v>-56.2795955361907</v>
      </c>
      <c r="AJ580" s="18" t="n">
        <f aca="false">AI580-(MAX(Draws!X559-Line_cap,0)+MAX(Draws!AJ559-Line_cap,0))</f>
        <v>-56.2795955361907</v>
      </c>
      <c r="AK580" s="18" t="n">
        <f aca="false">AJ580-(MAX(Draws!Y559-Line_cap,0)+MAX(Draws!AK559-Line_cap,0))</f>
        <v>-56.2795955361907</v>
      </c>
      <c r="AL580" s="18" t="n">
        <f aca="false">SUMPRODUCT(MIN($B$22:$M$22+B580:M580+N580:Y580))</f>
        <v>235.75548418005</v>
      </c>
      <c r="AM580" s="18" t="n">
        <f aca="false">SUMPRODUCT(MIN($B$22:$M$22+B580:M580))</f>
        <v>392.03507971624</v>
      </c>
      <c r="AN580" s="18" t="n">
        <f aca="false">SUMPRODUCT(MIN($B$22:$M$22+N580:Y580))</f>
        <v>325.670786821595</v>
      </c>
      <c r="AO580" s="18" t="n">
        <f aca="false">SUMPRODUCT(MIN($B$22:$M$22+B580:M580+Z580:AK580))</f>
        <v>335.75548418005</v>
      </c>
      <c r="AP580" s="18" t="n">
        <f aca="false">SUMPRODUCT(MIN($B$23:$M$23+B580:M580+N580:Y580))</f>
        <v>284.041132730477</v>
      </c>
      <c r="AQ580" s="18" t="n">
        <f aca="false">SUMPRODUCT(MIN($B$23:$M$23+B580:M580+Z580:AK580))</f>
        <v>384.041132730477</v>
      </c>
      <c r="AR580" s="13" t="n">
        <f aca="false">IF(Y580&lt;0,1,0)</f>
        <v>1</v>
      </c>
    </row>
    <row r="581" customFormat="false" ht="15" hidden="false" customHeight="false" outlineLevel="0" collapsed="false">
      <c r="A581" s="13" t="n">
        <v>556</v>
      </c>
      <c r="B581" s="18" t="n">
        <f aca="false">Shock_sd*Draws!B560</f>
        <v>-9.83453184850461</v>
      </c>
      <c r="C581" s="18" t="n">
        <f aca="false">Persist_a*B581+Shock_sd*Draws!C560</f>
        <v>53.5383199734659</v>
      </c>
      <c r="D581" s="18" t="n">
        <f aca="false">Persist_a*C581+Shock_sd*Draws!D560</f>
        <v>94.150428970302</v>
      </c>
      <c r="E581" s="18" t="n">
        <f aca="false">Persist_a*D581+Shock_sd*Draws!E560</f>
        <v>-31.3181334972699</v>
      </c>
      <c r="F581" s="18" t="n">
        <f aca="false">Persist_a*E581+Shock_sd*Draws!F560</f>
        <v>-20.9262825763754</v>
      </c>
      <c r="G581" s="18" t="n">
        <f aca="false">Persist_a*F581+Shock_sd*Draws!G560</f>
        <v>-30.991498228373</v>
      </c>
      <c r="H581" s="18" t="n">
        <f aca="false">Persist_a*G581+Shock_sd*Draws!H560</f>
        <v>-85.2758934125914</v>
      </c>
      <c r="I581" s="18" t="n">
        <f aca="false">Persist_a*H581+Shock_sd*Draws!I560</f>
        <v>-114.59435869115</v>
      </c>
      <c r="J581" s="18" t="n">
        <f aca="false">Persist_a*I581+Shock_sd*Draws!J560</f>
        <v>-112.221776181983</v>
      </c>
      <c r="K581" s="18" t="n">
        <f aca="false">Persist_a*J581+Shock_sd*Draws!K560</f>
        <v>19.1687029068796</v>
      </c>
      <c r="L581" s="18" t="n">
        <f aca="false">Persist_a*K581+Shock_sd*Draws!L560</f>
        <v>46.4546639543879</v>
      </c>
      <c r="M581" s="18" t="n">
        <f aca="false">Persist_a*L581+Shock_sd*Draws!M560</f>
        <v>-32.2764220012628</v>
      </c>
      <c r="N581" s="18" t="n">
        <f aca="false">0-(Draws!N560+Draws!Z560)</f>
        <v>0</v>
      </c>
      <c r="O581" s="18" t="n">
        <f aca="false">N581-(Draws!O560+Draws!AA560)</f>
        <v>0</v>
      </c>
      <c r="P581" s="18" t="n">
        <f aca="false">O581-(Draws!P560+Draws!AB560)</f>
        <v>0</v>
      </c>
      <c r="Q581" s="18" t="n">
        <f aca="false">P581-(Draws!Q560+Draws!AC560)</f>
        <v>0</v>
      </c>
      <c r="R581" s="18" t="n">
        <f aca="false">Q581-(Draws!R560+Draws!AD560)</f>
        <v>0</v>
      </c>
      <c r="S581" s="18" t="n">
        <f aca="false">R581-(Draws!S560+Draws!AE560)</f>
        <v>0</v>
      </c>
      <c r="T581" s="18" t="n">
        <f aca="false">S581-(Draws!T560+Draws!AF560)</f>
        <v>0</v>
      </c>
      <c r="U581" s="18" t="n">
        <f aca="false">T581-(Draws!U560+Draws!AG560)</f>
        <v>0</v>
      </c>
      <c r="V581" s="18" t="n">
        <f aca="false">U581-(Draws!V560+Draws!AH560)</f>
        <v>0</v>
      </c>
      <c r="W581" s="18" t="n">
        <f aca="false">V581-(Draws!W560+Draws!AI560)</f>
        <v>0</v>
      </c>
      <c r="X581" s="18" t="n">
        <f aca="false">W581-(Draws!X560+Draws!AJ560)</f>
        <v>0</v>
      </c>
      <c r="Y581" s="18" t="n">
        <f aca="false">X581-(Draws!Y560+Draws!AK560)</f>
        <v>0</v>
      </c>
      <c r="Z581" s="18" t="n">
        <f aca="false">0-(MAX(Draws!N560-Line_cap,0)+MAX(Draws!Z560-Line_cap,0))</f>
        <v>0</v>
      </c>
      <c r="AA581" s="18" t="n">
        <f aca="false">Z581-(MAX(Draws!O560-Line_cap,0)+MAX(Draws!AA560-Line_cap,0))</f>
        <v>0</v>
      </c>
      <c r="AB581" s="18" t="n">
        <f aca="false">AA581-(MAX(Draws!P560-Line_cap,0)+MAX(Draws!AB560-Line_cap,0))</f>
        <v>0</v>
      </c>
      <c r="AC581" s="18" t="n">
        <f aca="false">AB581-(MAX(Draws!Q560-Line_cap,0)+MAX(Draws!AC560-Line_cap,0))</f>
        <v>0</v>
      </c>
      <c r="AD581" s="18" t="n">
        <f aca="false">AC581-(MAX(Draws!R560-Line_cap,0)+MAX(Draws!AD560-Line_cap,0))</f>
        <v>0</v>
      </c>
      <c r="AE581" s="18" t="n">
        <f aca="false">AD581-(MAX(Draws!S560-Line_cap,0)+MAX(Draws!AE560-Line_cap,0))</f>
        <v>0</v>
      </c>
      <c r="AF581" s="18" t="n">
        <f aca="false">AE581-(MAX(Draws!T560-Line_cap,0)+MAX(Draws!AF560-Line_cap,0))</f>
        <v>0</v>
      </c>
      <c r="AG581" s="18" t="n">
        <f aca="false">AF581-(MAX(Draws!U560-Line_cap,0)+MAX(Draws!AG560-Line_cap,0))</f>
        <v>0</v>
      </c>
      <c r="AH581" s="18" t="n">
        <f aca="false">AG581-(MAX(Draws!V560-Line_cap,0)+MAX(Draws!AH560-Line_cap,0))</f>
        <v>0</v>
      </c>
      <c r="AI581" s="18" t="n">
        <f aca="false">AH581-(MAX(Draws!W560-Line_cap,0)+MAX(Draws!AI560-Line_cap,0))</f>
        <v>0</v>
      </c>
      <c r="AJ581" s="18" t="n">
        <f aca="false">AI581-(MAX(Draws!X560-Line_cap,0)+MAX(Draws!AJ560-Line_cap,0))</f>
        <v>0</v>
      </c>
      <c r="AK581" s="18" t="n">
        <f aca="false">AJ581-(MAX(Draws!Y560-Line_cap,0)+MAX(Draws!AK560-Line_cap,0))</f>
        <v>0</v>
      </c>
      <c r="AL581" s="18" t="n">
        <f aca="false">SUMPRODUCT(MIN($B$22:$M$22+B581:M581+N581:Y581))</f>
        <v>369.259694706769</v>
      </c>
      <c r="AM581" s="18" t="n">
        <f aca="false">SUMPRODUCT(MIN($B$22:$M$22+B581:M581))</f>
        <v>369.259694706769</v>
      </c>
      <c r="AN581" s="18" t="n">
        <f aca="false">SUMPRODUCT(MIN($B$22:$M$22+N581:Y581))</f>
        <v>481.950382357786</v>
      </c>
      <c r="AO581" s="18" t="n">
        <f aca="false">SUMPRODUCT(MIN($B$22:$M$22+B581:M581+Z581:AK581))</f>
        <v>369.259694706769</v>
      </c>
      <c r="AP581" s="18" t="n">
        <f aca="false">SUMPRODUCT(MIN($B$23:$M$23+B581:M581+N581:Y581))</f>
        <v>418.859694706769</v>
      </c>
      <c r="AQ581" s="18" t="n">
        <f aca="false">SUMPRODUCT(MIN($B$23:$M$23+B581:M581+Z581:AK581))</f>
        <v>418.859694706769</v>
      </c>
      <c r="AR581" s="13" t="n">
        <f aca="false">IF(Y581&lt;0,1,0)</f>
        <v>0</v>
      </c>
    </row>
    <row r="582" customFormat="false" ht="15" hidden="false" customHeight="false" outlineLevel="0" collapsed="false">
      <c r="A582" s="13" t="n">
        <v>557</v>
      </c>
      <c r="B582" s="18" t="n">
        <f aca="false">Shock_sd*Draws!B561</f>
        <v>10.2062882710412</v>
      </c>
      <c r="C582" s="18" t="n">
        <f aca="false">Persist_a*B582+Shock_sd*Draws!C561</f>
        <v>24.3907565372663</v>
      </c>
      <c r="D582" s="18" t="n">
        <f aca="false">Persist_a*C582+Shock_sd*Draws!D561</f>
        <v>-16.6183553670698</v>
      </c>
      <c r="E582" s="18" t="n">
        <f aca="false">Persist_a*D582+Shock_sd*Draws!E561</f>
        <v>28.0647608119066</v>
      </c>
      <c r="F582" s="18" t="n">
        <f aca="false">Persist_a*E582+Shock_sd*Draws!F561</f>
        <v>-46.1008151992555</v>
      </c>
      <c r="G582" s="18" t="n">
        <f aca="false">Persist_a*F582+Shock_sd*Draws!G561</f>
        <v>-17.8289312013071</v>
      </c>
      <c r="H582" s="18" t="n">
        <f aca="false">Persist_a*G582+Shock_sd*Draws!H561</f>
        <v>-30.1381571448142</v>
      </c>
      <c r="I582" s="18" t="n">
        <f aca="false">Persist_a*H582+Shock_sd*Draws!I561</f>
        <v>9.37946403975141</v>
      </c>
      <c r="J582" s="18" t="n">
        <f aca="false">Persist_a*I582+Shock_sd*Draws!J561</f>
        <v>3.51454628720627</v>
      </c>
      <c r="K582" s="18" t="n">
        <f aca="false">Persist_a*J582+Shock_sd*Draws!K561</f>
        <v>-47.190601086314</v>
      </c>
      <c r="L582" s="18" t="n">
        <f aca="false">Persist_a*K582+Shock_sd*Draws!L561</f>
        <v>54.7019398121801</v>
      </c>
      <c r="M582" s="18" t="n">
        <f aca="false">Persist_a*L582+Shock_sd*Draws!M561</f>
        <v>53.6399560657802</v>
      </c>
      <c r="N582" s="18" t="n">
        <f aca="false">0-(Draws!N561+Draws!Z561)</f>
        <v>0</v>
      </c>
      <c r="O582" s="18" t="n">
        <f aca="false">N582-(Draws!O561+Draws!AA561)</f>
        <v>0</v>
      </c>
      <c r="P582" s="18" t="n">
        <f aca="false">O582-(Draws!P561+Draws!AB561)</f>
        <v>0</v>
      </c>
      <c r="Q582" s="18" t="n">
        <f aca="false">P582-(Draws!Q561+Draws!AC561)</f>
        <v>0</v>
      </c>
      <c r="R582" s="18" t="n">
        <f aca="false">Q582-(Draws!R561+Draws!AD561)</f>
        <v>0</v>
      </c>
      <c r="S582" s="18" t="n">
        <f aca="false">R582-(Draws!S561+Draws!AE561)</f>
        <v>0</v>
      </c>
      <c r="T582" s="18" t="n">
        <f aca="false">S582-(Draws!T561+Draws!AF561)</f>
        <v>0</v>
      </c>
      <c r="U582" s="18" t="n">
        <f aca="false">T582-(Draws!U561+Draws!AG561)</f>
        <v>0</v>
      </c>
      <c r="V582" s="18" t="n">
        <f aca="false">U582-(Draws!V561+Draws!AH561)</f>
        <v>0</v>
      </c>
      <c r="W582" s="18" t="n">
        <f aca="false">V582-(Draws!W561+Draws!AI561)</f>
        <v>0</v>
      </c>
      <c r="X582" s="18" t="n">
        <f aca="false">W582-(Draws!X561+Draws!AJ561)</f>
        <v>0</v>
      </c>
      <c r="Y582" s="18" t="n">
        <f aca="false">X582-(Draws!Y561+Draws!AK561)</f>
        <v>0</v>
      </c>
      <c r="Z582" s="18" t="n">
        <f aca="false">0-(MAX(Draws!N561-Line_cap,0)+MAX(Draws!Z561-Line_cap,0))</f>
        <v>0</v>
      </c>
      <c r="AA582" s="18" t="n">
        <f aca="false">Z582-(MAX(Draws!O561-Line_cap,0)+MAX(Draws!AA561-Line_cap,0))</f>
        <v>0</v>
      </c>
      <c r="AB582" s="18" t="n">
        <f aca="false">AA582-(MAX(Draws!P561-Line_cap,0)+MAX(Draws!AB561-Line_cap,0))</f>
        <v>0</v>
      </c>
      <c r="AC582" s="18" t="n">
        <f aca="false">AB582-(MAX(Draws!Q561-Line_cap,0)+MAX(Draws!AC561-Line_cap,0))</f>
        <v>0</v>
      </c>
      <c r="AD582" s="18" t="n">
        <f aca="false">AC582-(MAX(Draws!R561-Line_cap,0)+MAX(Draws!AD561-Line_cap,0))</f>
        <v>0</v>
      </c>
      <c r="AE582" s="18" t="n">
        <f aca="false">AD582-(MAX(Draws!S561-Line_cap,0)+MAX(Draws!AE561-Line_cap,0))</f>
        <v>0</v>
      </c>
      <c r="AF582" s="18" t="n">
        <f aca="false">AE582-(MAX(Draws!T561-Line_cap,0)+MAX(Draws!AF561-Line_cap,0))</f>
        <v>0</v>
      </c>
      <c r="AG582" s="18" t="n">
        <f aca="false">AF582-(MAX(Draws!U561-Line_cap,0)+MAX(Draws!AG561-Line_cap,0))</f>
        <v>0</v>
      </c>
      <c r="AH582" s="18" t="n">
        <f aca="false">AG582-(MAX(Draws!V561-Line_cap,0)+MAX(Draws!AH561-Line_cap,0))</f>
        <v>0</v>
      </c>
      <c r="AI582" s="18" t="n">
        <f aca="false">AH582-(MAX(Draws!W561-Line_cap,0)+MAX(Draws!AI561-Line_cap,0))</f>
        <v>0</v>
      </c>
      <c r="AJ582" s="18" t="n">
        <f aca="false">AI582-(MAX(Draws!X561-Line_cap,0)+MAX(Draws!AJ561-Line_cap,0))</f>
        <v>0</v>
      </c>
      <c r="AK582" s="18" t="n">
        <f aca="false">AJ582-(MAX(Draws!Y561-Line_cap,0)+MAX(Draws!AK561-Line_cap,0))</f>
        <v>0</v>
      </c>
      <c r="AL582" s="18" t="n">
        <f aca="false">SUMPRODUCT(MIN($B$22:$M$22+B582:M582+N582:Y582))</f>
        <v>442.396365948435</v>
      </c>
      <c r="AM582" s="18" t="n">
        <f aca="false">SUMPRODUCT(MIN($B$22:$M$22+B582:M582))</f>
        <v>442.396365948435</v>
      </c>
      <c r="AN582" s="18" t="n">
        <f aca="false">SUMPRODUCT(MIN($B$22:$M$22+N582:Y582))</f>
        <v>481.950382357786</v>
      </c>
      <c r="AO582" s="18" t="n">
        <f aca="false">SUMPRODUCT(MIN($B$22:$M$22+B582:M582+Z582:AK582))</f>
        <v>442.396365948435</v>
      </c>
      <c r="AP582" s="18" t="n">
        <f aca="false">SUMPRODUCT(MIN($B$23:$M$23+B582:M582+N582:Y582))</f>
        <v>487.501099801599</v>
      </c>
      <c r="AQ582" s="18" t="n">
        <f aca="false">SUMPRODUCT(MIN($B$23:$M$23+B582:M582+Z582:AK582))</f>
        <v>487.501099801599</v>
      </c>
      <c r="AR582" s="13" t="n">
        <f aca="false">IF(Y582&lt;0,1,0)</f>
        <v>0</v>
      </c>
    </row>
    <row r="583" customFormat="false" ht="15" hidden="false" customHeight="false" outlineLevel="0" collapsed="false">
      <c r="A583" s="13" t="n">
        <v>558</v>
      </c>
      <c r="B583" s="18" t="n">
        <f aca="false">Shock_sd*Draws!B562</f>
        <v>25.8295009976607</v>
      </c>
      <c r="C583" s="18" t="n">
        <f aca="false">Persist_a*B583+Shock_sd*Draws!C562</f>
        <v>-70.2170548944834</v>
      </c>
      <c r="D583" s="18" t="n">
        <f aca="false">Persist_a*C583+Shock_sd*Draws!D562</f>
        <v>-77.9827317459655</v>
      </c>
      <c r="E583" s="18" t="n">
        <f aca="false">Persist_a*D583+Shock_sd*Draws!E562</f>
        <v>-11.305430944632</v>
      </c>
      <c r="F583" s="18" t="n">
        <f aca="false">Persist_a*E583+Shock_sd*Draws!F562</f>
        <v>105.184043682731</v>
      </c>
      <c r="G583" s="18" t="n">
        <f aca="false">Persist_a*F583+Shock_sd*Draws!G562</f>
        <v>85.0873786992309</v>
      </c>
      <c r="H583" s="18" t="n">
        <f aca="false">Persist_a*G583+Shock_sd*Draws!H562</f>
        <v>-12.5547685628259</v>
      </c>
      <c r="I583" s="18" t="n">
        <f aca="false">Persist_a*H583+Shock_sd*Draws!I562</f>
        <v>-15.3833483248184</v>
      </c>
      <c r="J583" s="18" t="n">
        <f aca="false">Persist_a*I583+Shock_sd*Draws!J562</f>
        <v>11.5721828765126</v>
      </c>
      <c r="K583" s="18" t="n">
        <f aca="false">Persist_a*J583+Shock_sd*Draws!K562</f>
        <v>-34.6071322535535</v>
      </c>
      <c r="L583" s="18" t="n">
        <f aca="false">Persist_a*K583+Shock_sd*Draws!L562</f>
        <v>-35.4631403495262</v>
      </c>
      <c r="M583" s="18" t="n">
        <f aca="false">Persist_a*L583+Shock_sd*Draws!M562</f>
        <v>17.6105778522233</v>
      </c>
      <c r="N583" s="18" t="n">
        <f aca="false">0-(Draws!N562+Draws!Z562)</f>
        <v>0</v>
      </c>
      <c r="O583" s="18" t="n">
        <f aca="false">N583-(Draws!O562+Draws!AA562)</f>
        <v>0</v>
      </c>
      <c r="P583" s="18" t="n">
        <f aca="false">O583-(Draws!P562+Draws!AB562)</f>
        <v>0</v>
      </c>
      <c r="Q583" s="18" t="n">
        <f aca="false">P583-(Draws!Q562+Draws!AC562)</f>
        <v>0</v>
      </c>
      <c r="R583" s="18" t="n">
        <f aca="false">Q583-(Draws!R562+Draws!AD562)</f>
        <v>-154.820727290752</v>
      </c>
      <c r="S583" s="18" t="n">
        <f aca="false">R583-(Draws!S562+Draws!AE562)</f>
        <v>-154.820727290752</v>
      </c>
      <c r="T583" s="18" t="n">
        <f aca="false">S583-(Draws!T562+Draws!AF562)</f>
        <v>-154.820727290752</v>
      </c>
      <c r="U583" s="18" t="n">
        <f aca="false">T583-(Draws!U562+Draws!AG562)</f>
        <v>-154.820727290752</v>
      </c>
      <c r="V583" s="18" t="n">
        <f aca="false">U583-(Draws!V562+Draws!AH562)</f>
        <v>-154.820727290752</v>
      </c>
      <c r="W583" s="18" t="n">
        <f aca="false">V583-(Draws!W562+Draws!AI562)</f>
        <v>-154.820727290752</v>
      </c>
      <c r="X583" s="18" t="n">
        <f aca="false">W583-(Draws!X562+Draws!AJ562)</f>
        <v>-154.820727290752</v>
      </c>
      <c r="Y583" s="18" t="n">
        <f aca="false">X583-(Draws!Y562+Draws!AK562)</f>
        <v>-154.820727290752</v>
      </c>
      <c r="Z583" s="18" t="n">
        <f aca="false">0-(MAX(Draws!N562-Line_cap,0)+MAX(Draws!Z562-Line_cap,0))</f>
        <v>0</v>
      </c>
      <c r="AA583" s="18" t="n">
        <f aca="false">Z583-(MAX(Draws!O562-Line_cap,0)+MAX(Draws!AA562-Line_cap,0))</f>
        <v>0</v>
      </c>
      <c r="AB583" s="18" t="n">
        <f aca="false">AA583-(MAX(Draws!P562-Line_cap,0)+MAX(Draws!AB562-Line_cap,0))</f>
        <v>0</v>
      </c>
      <c r="AC583" s="18" t="n">
        <f aca="false">AB583-(MAX(Draws!Q562-Line_cap,0)+MAX(Draws!AC562-Line_cap,0))</f>
        <v>0</v>
      </c>
      <c r="AD583" s="18" t="n">
        <f aca="false">AC583-(MAX(Draws!R562-Line_cap,0)+MAX(Draws!AD562-Line_cap,0))</f>
        <v>-54.8207272907518</v>
      </c>
      <c r="AE583" s="18" t="n">
        <f aca="false">AD583-(MAX(Draws!S562-Line_cap,0)+MAX(Draws!AE562-Line_cap,0))</f>
        <v>-54.8207272907518</v>
      </c>
      <c r="AF583" s="18" t="n">
        <f aca="false">AE583-(MAX(Draws!T562-Line_cap,0)+MAX(Draws!AF562-Line_cap,0))</f>
        <v>-54.8207272907518</v>
      </c>
      <c r="AG583" s="18" t="n">
        <f aca="false">AF583-(MAX(Draws!U562-Line_cap,0)+MAX(Draws!AG562-Line_cap,0))</f>
        <v>-54.8207272907518</v>
      </c>
      <c r="AH583" s="18" t="n">
        <f aca="false">AG583-(MAX(Draws!V562-Line_cap,0)+MAX(Draws!AH562-Line_cap,0))</f>
        <v>-54.8207272907518</v>
      </c>
      <c r="AI583" s="18" t="n">
        <f aca="false">AH583-(MAX(Draws!W562-Line_cap,0)+MAX(Draws!AI562-Line_cap,0))</f>
        <v>-54.8207272907518</v>
      </c>
      <c r="AJ583" s="18" t="n">
        <f aca="false">AI583-(MAX(Draws!X562-Line_cap,0)+MAX(Draws!AJ562-Line_cap,0))</f>
        <v>-54.8207272907518</v>
      </c>
      <c r="AK583" s="18" t="n">
        <f aca="false">AJ583-(MAX(Draws!Y562-Line_cap,0)+MAX(Draws!AK562-Line_cap,0))</f>
        <v>-54.8207272907518</v>
      </c>
      <c r="AL583" s="18" t="n">
        <f aca="false">SUMPRODUCT(MIN($B$22:$M$22+B583:M583+N583:Y583))</f>
        <v>304.957836265119</v>
      </c>
      <c r="AM583" s="18" t="n">
        <f aca="false">SUMPRODUCT(MIN($B$22:$M$22+B583:M583))</f>
        <v>437.571454916175</v>
      </c>
      <c r="AN583" s="18" t="n">
        <f aca="false">SUMPRODUCT(MIN($B$22:$M$22+N583:Y583))</f>
        <v>327.129655067034</v>
      </c>
      <c r="AO583" s="18" t="n">
        <f aca="false">SUMPRODUCT(MIN($B$22:$M$22+B583:M583+Z583:AK583))</f>
        <v>404.957836265119</v>
      </c>
      <c r="AP583" s="18" t="n">
        <f aca="false">SUMPRODUCT(MIN($B$23:$M$23+B583:M583+N583:Y583))</f>
        <v>353.243484815546</v>
      </c>
      <c r="AQ583" s="18" t="n">
        <f aca="false">SUMPRODUCT(MIN($B$23:$M$23+B583:M583+Z583:AK583))</f>
        <v>453.243484815546</v>
      </c>
      <c r="AR583" s="13" t="n">
        <f aca="false">IF(Y583&lt;0,1,0)</f>
        <v>1</v>
      </c>
    </row>
    <row r="584" customFormat="false" ht="15" hidden="false" customHeight="false" outlineLevel="0" collapsed="false">
      <c r="A584" s="13" t="n">
        <v>559</v>
      </c>
      <c r="B584" s="18" t="n">
        <f aca="false">Shock_sd*Draws!B563</f>
        <v>10.0659344017991</v>
      </c>
      <c r="C584" s="18" t="n">
        <f aca="false">Persist_a*B584+Shock_sd*Draws!C563</f>
        <v>60.0981310853396</v>
      </c>
      <c r="D584" s="18" t="n">
        <f aca="false">Persist_a*C584+Shock_sd*Draws!D563</f>
        <v>3.11138207836265</v>
      </c>
      <c r="E584" s="18" t="n">
        <f aca="false">Persist_a*D584+Shock_sd*Draws!E563</f>
        <v>22.5170272387456</v>
      </c>
      <c r="F584" s="18" t="n">
        <f aca="false">Persist_a*E584+Shock_sd*Draws!F563</f>
        <v>20.6673826087425</v>
      </c>
      <c r="G584" s="18" t="n">
        <f aca="false">Persist_a*F584+Shock_sd*Draws!G563</f>
        <v>63.4422037432842</v>
      </c>
      <c r="H584" s="18" t="n">
        <f aca="false">Persist_a*G584+Shock_sd*Draws!H563</f>
        <v>52.1010628523068</v>
      </c>
      <c r="I584" s="18" t="n">
        <f aca="false">Persist_a*H584+Shock_sd*Draws!I563</f>
        <v>24.1402635487716</v>
      </c>
      <c r="J584" s="18" t="n">
        <f aca="false">Persist_a*I584+Shock_sd*Draws!J563</f>
        <v>-1.16629007292228</v>
      </c>
      <c r="K584" s="18" t="n">
        <f aca="false">Persist_a*J584+Shock_sd*Draws!K563</f>
        <v>-42.6877046783725</v>
      </c>
      <c r="L584" s="18" t="n">
        <f aca="false">Persist_a*K584+Shock_sd*Draws!L563</f>
        <v>30.9030915603629</v>
      </c>
      <c r="M584" s="18" t="n">
        <f aca="false">Persist_a*L584+Shock_sd*Draws!M563</f>
        <v>-40.4611322029905</v>
      </c>
      <c r="N584" s="18" t="n">
        <f aca="false">0-(Draws!N563+Draws!Z563)</f>
        <v>0</v>
      </c>
      <c r="O584" s="18" t="n">
        <f aca="false">N584-(Draws!O563+Draws!AA563)</f>
        <v>0</v>
      </c>
      <c r="P584" s="18" t="n">
        <f aca="false">O584-(Draws!P563+Draws!AB563)</f>
        <v>0</v>
      </c>
      <c r="Q584" s="18" t="n">
        <f aca="false">P584-(Draws!Q563+Draws!AC563)</f>
        <v>0</v>
      </c>
      <c r="R584" s="18" t="n">
        <f aca="false">Q584-(Draws!R563+Draws!AD563)</f>
        <v>0</v>
      </c>
      <c r="S584" s="18" t="n">
        <f aca="false">R584-(Draws!S563+Draws!AE563)</f>
        <v>0</v>
      </c>
      <c r="T584" s="18" t="n">
        <f aca="false">S584-(Draws!T563+Draws!AF563)</f>
        <v>0</v>
      </c>
      <c r="U584" s="18" t="n">
        <f aca="false">T584-(Draws!U563+Draws!AG563)</f>
        <v>0</v>
      </c>
      <c r="V584" s="18" t="n">
        <f aca="false">U584-(Draws!V563+Draws!AH563)</f>
        <v>0</v>
      </c>
      <c r="W584" s="18" t="n">
        <f aca="false">V584-(Draws!W563+Draws!AI563)</f>
        <v>0</v>
      </c>
      <c r="X584" s="18" t="n">
        <f aca="false">W584-(Draws!X563+Draws!AJ563)</f>
        <v>0</v>
      </c>
      <c r="Y584" s="18" t="n">
        <f aca="false">X584-(Draws!Y563+Draws!AK563)</f>
        <v>0</v>
      </c>
      <c r="Z584" s="18" t="n">
        <f aca="false">0-(MAX(Draws!N563-Line_cap,0)+MAX(Draws!Z563-Line_cap,0))</f>
        <v>0</v>
      </c>
      <c r="AA584" s="18" t="n">
        <f aca="false">Z584-(MAX(Draws!O563-Line_cap,0)+MAX(Draws!AA563-Line_cap,0))</f>
        <v>0</v>
      </c>
      <c r="AB584" s="18" t="n">
        <f aca="false">AA584-(MAX(Draws!P563-Line_cap,0)+MAX(Draws!AB563-Line_cap,0))</f>
        <v>0</v>
      </c>
      <c r="AC584" s="18" t="n">
        <f aca="false">AB584-(MAX(Draws!Q563-Line_cap,0)+MAX(Draws!AC563-Line_cap,0))</f>
        <v>0</v>
      </c>
      <c r="AD584" s="18" t="n">
        <f aca="false">AC584-(MAX(Draws!R563-Line_cap,0)+MAX(Draws!AD563-Line_cap,0))</f>
        <v>0</v>
      </c>
      <c r="AE584" s="18" t="n">
        <f aca="false">AD584-(MAX(Draws!S563-Line_cap,0)+MAX(Draws!AE563-Line_cap,0))</f>
        <v>0</v>
      </c>
      <c r="AF584" s="18" t="n">
        <f aca="false">AE584-(MAX(Draws!T563-Line_cap,0)+MAX(Draws!AF563-Line_cap,0))</f>
        <v>0</v>
      </c>
      <c r="AG584" s="18" t="n">
        <f aca="false">AF584-(MAX(Draws!U563-Line_cap,0)+MAX(Draws!AG563-Line_cap,0))</f>
        <v>0</v>
      </c>
      <c r="AH584" s="18" t="n">
        <f aca="false">AG584-(MAX(Draws!V563-Line_cap,0)+MAX(Draws!AH563-Line_cap,0))</f>
        <v>0</v>
      </c>
      <c r="AI584" s="18" t="n">
        <f aca="false">AH584-(MAX(Draws!W563-Line_cap,0)+MAX(Draws!AI563-Line_cap,0))</f>
        <v>0</v>
      </c>
      <c r="AJ584" s="18" t="n">
        <f aca="false">AI584-(MAX(Draws!X563-Line_cap,0)+MAX(Draws!AJ563-Line_cap,0))</f>
        <v>0</v>
      </c>
      <c r="AK584" s="18" t="n">
        <f aca="false">AJ584-(MAX(Draws!Y563-Line_cap,0)+MAX(Draws!AK563-Line_cap,0))</f>
        <v>0</v>
      </c>
      <c r="AL584" s="18" t="n">
        <f aca="false">SUMPRODUCT(MIN($B$22:$M$22+B584:M584+N584:Y584))</f>
        <v>451.697991131052</v>
      </c>
      <c r="AM584" s="18" t="n">
        <f aca="false">SUMPRODUCT(MIN($B$22:$M$22+B584:M584))</f>
        <v>451.697991131052</v>
      </c>
      <c r="AN584" s="18" t="n">
        <f aca="false">SUMPRODUCT(MIN($B$22:$M$22+N584:Y584))</f>
        <v>481.950382357786</v>
      </c>
      <c r="AO584" s="18" t="n">
        <f aca="false">SUMPRODUCT(MIN($B$22:$M$22+B584:M584+Z584:AK584))</f>
        <v>451.697991131052</v>
      </c>
      <c r="AP584" s="18" t="n">
        <f aca="false">SUMPRODUCT(MIN($B$23:$M$23+B584:M584+N584:Y584))</f>
        <v>499.983639681479</v>
      </c>
      <c r="AQ584" s="18" t="n">
        <f aca="false">SUMPRODUCT(MIN($B$23:$M$23+B584:M584+Z584:AK584))</f>
        <v>499.983639681479</v>
      </c>
      <c r="AR584" s="13" t="n">
        <f aca="false">IF(Y584&lt;0,1,0)</f>
        <v>0</v>
      </c>
    </row>
    <row r="585" customFormat="false" ht="15" hidden="false" customHeight="false" outlineLevel="0" collapsed="false">
      <c r="A585" s="13" t="n">
        <v>560</v>
      </c>
      <c r="B585" s="18" t="n">
        <f aca="false">Shock_sd*Draws!B564</f>
        <v>-67.0121928690284</v>
      </c>
      <c r="C585" s="18" t="n">
        <f aca="false">Persist_a*B585+Shock_sd*Draws!C564</f>
        <v>-44.0709321380602</v>
      </c>
      <c r="D585" s="18" t="n">
        <f aca="false">Persist_a*C585+Shock_sd*Draws!D564</f>
        <v>-75.5506917180446</v>
      </c>
      <c r="E585" s="18" t="n">
        <f aca="false">Persist_a*D585+Shock_sd*Draws!E564</f>
        <v>-76.2411035809221</v>
      </c>
      <c r="F585" s="18" t="n">
        <f aca="false">Persist_a*E585+Shock_sd*Draws!F564</f>
        <v>-42.391259915796</v>
      </c>
      <c r="G585" s="18" t="n">
        <f aca="false">Persist_a*F585+Shock_sd*Draws!G564</f>
        <v>31.7482997803799</v>
      </c>
      <c r="H585" s="18" t="n">
        <f aca="false">Persist_a*G585+Shock_sd*Draws!H564</f>
        <v>26.0619315428686</v>
      </c>
      <c r="I585" s="18" t="n">
        <f aca="false">Persist_a*H585+Shock_sd*Draws!I564</f>
        <v>55.5891539964985</v>
      </c>
      <c r="J585" s="18" t="n">
        <f aca="false">Persist_a*I585+Shock_sd*Draws!J564</f>
        <v>105.21941914931</v>
      </c>
      <c r="K585" s="18" t="n">
        <f aca="false">Persist_a*J585+Shock_sd*Draws!K564</f>
        <v>124.892815839219</v>
      </c>
      <c r="L585" s="18" t="n">
        <f aca="false">Persist_a*K585+Shock_sd*Draws!L564</f>
        <v>45.4382612055013</v>
      </c>
      <c r="M585" s="18" t="n">
        <f aca="false">Persist_a*L585+Shock_sd*Draws!M564</f>
        <v>42.3275794387827</v>
      </c>
      <c r="N585" s="18" t="n">
        <f aca="false">0-(Draws!N564+Draws!Z564)</f>
        <v>0</v>
      </c>
      <c r="O585" s="18" t="n">
        <f aca="false">N585-(Draws!O564+Draws!AA564)</f>
        <v>0</v>
      </c>
      <c r="P585" s="18" t="n">
        <f aca="false">O585-(Draws!P564+Draws!AB564)</f>
        <v>0</v>
      </c>
      <c r="Q585" s="18" t="n">
        <f aca="false">P585-(Draws!Q564+Draws!AC564)</f>
        <v>0</v>
      </c>
      <c r="R585" s="18" t="n">
        <f aca="false">Q585-(Draws!R564+Draws!AD564)</f>
        <v>0</v>
      </c>
      <c r="S585" s="18" t="n">
        <f aca="false">R585-(Draws!S564+Draws!AE564)</f>
        <v>0</v>
      </c>
      <c r="T585" s="18" t="n">
        <f aca="false">S585-(Draws!T564+Draws!AF564)</f>
        <v>0</v>
      </c>
      <c r="U585" s="18" t="n">
        <f aca="false">T585-(Draws!U564+Draws!AG564)</f>
        <v>0</v>
      </c>
      <c r="V585" s="18" t="n">
        <f aca="false">U585-(Draws!V564+Draws!AH564)</f>
        <v>0</v>
      </c>
      <c r="W585" s="18" t="n">
        <f aca="false">V585-(Draws!W564+Draws!AI564)</f>
        <v>0</v>
      </c>
      <c r="X585" s="18" t="n">
        <f aca="false">W585-(Draws!X564+Draws!AJ564)</f>
        <v>0</v>
      </c>
      <c r="Y585" s="18" t="n">
        <f aca="false">X585-(Draws!Y564+Draws!AK564)</f>
        <v>0</v>
      </c>
      <c r="Z585" s="18" t="n">
        <f aca="false">0-(MAX(Draws!N564-Line_cap,0)+MAX(Draws!Z564-Line_cap,0))</f>
        <v>0</v>
      </c>
      <c r="AA585" s="18" t="n">
        <f aca="false">Z585-(MAX(Draws!O564-Line_cap,0)+MAX(Draws!AA564-Line_cap,0))</f>
        <v>0</v>
      </c>
      <c r="AB585" s="18" t="n">
        <f aca="false">AA585-(MAX(Draws!P564-Line_cap,0)+MAX(Draws!AB564-Line_cap,0))</f>
        <v>0</v>
      </c>
      <c r="AC585" s="18" t="n">
        <f aca="false">AB585-(MAX(Draws!Q564-Line_cap,0)+MAX(Draws!AC564-Line_cap,0))</f>
        <v>0</v>
      </c>
      <c r="AD585" s="18" t="n">
        <f aca="false">AC585-(MAX(Draws!R564-Line_cap,0)+MAX(Draws!AD564-Line_cap,0))</f>
        <v>0</v>
      </c>
      <c r="AE585" s="18" t="n">
        <f aca="false">AD585-(MAX(Draws!S564-Line_cap,0)+MAX(Draws!AE564-Line_cap,0))</f>
        <v>0</v>
      </c>
      <c r="AF585" s="18" t="n">
        <f aca="false">AE585-(MAX(Draws!T564-Line_cap,0)+MAX(Draws!AF564-Line_cap,0))</f>
        <v>0</v>
      </c>
      <c r="AG585" s="18" t="n">
        <f aca="false">AF585-(MAX(Draws!U564-Line_cap,0)+MAX(Draws!AG564-Line_cap,0))</f>
        <v>0</v>
      </c>
      <c r="AH585" s="18" t="n">
        <f aca="false">AG585-(MAX(Draws!V564-Line_cap,0)+MAX(Draws!AH564-Line_cap,0))</f>
        <v>0</v>
      </c>
      <c r="AI585" s="18" t="n">
        <f aca="false">AH585-(MAX(Draws!W564-Line_cap,0)+MAX(Draws!AI564-Line_cap,0))</f>
        <v>0</v>
      </c>
      <c r="AJ585" s="18" t="n">
        <f aca="false">AI585-(MAX(Draws!X564-Line_cap,0)+MAX(Draws!AJ564-Line_cap,0))</f>
        <v>0</v>
      </c>
      <c r="AK585" s="18" t="n">
        <f aca="false">AJ585-(MAX(Draws!Y564-Line_cap,0)+MAX(Draws!AK564-Line_cap,0))</f>
        <v>0</v>
      </c>
      <c r="AL585" s="18" t="n">
        <f aca="false">SUMPRODUCT(MIN($B$22:$M$22+B585:M585+N585:Y585))</f>
        <v>422.621096247235</v>
      </c>
      <c r="AM585" s="18" t="n">
        <f aca="false">SUMPRODUCT(MIN($B$22:$M$22+B585:M585))</f>
        <v>422.621096247235</v>
      </c>
      <c r="AN585" s="18" t="n">
        <f aca="false">SUMPRODUCT(MIN($B$22:$M$22+N585:Y585))</f>
        <v>481.950382357786</v>
      </c>
      <c r="AO585" s="18" t="n">
        <f aca="false">SUMPRODUCT(MIN($B$22:$M$22+B585:M585+Z585:AK585))</f>
        <v>422.621096247235</v>
      </c>
      <c r="AP585" s="18" t="n">
        <f aca="false">SUMPRODUCT(MIN($B$23:$M$23+B585:M585+N585:Y585))</f>
        <v>463.509383760598</v>
      </c>
      <c r="AQ585" s="18" t="n">
        <f aca="false">SUMPRODUCT(MIN($B$23:$M$23+B585:M585+Z585:AK585))</f>
        <v>463.509383760598</v>
      </c>
      <c r="AR585" s="13" t="n">
        <f aca="false">IF(Y585&lt;0,1,0)</f>
        <v>0</v>
      </c>
    </row>
    <row r="586" customFormat="false" ht="15" hidden="false" customHeight="false" outlineLevel="0" collapsed="false">
      <c r="A586" s="13" t="n">
        <v>561</v>
      </c>
      <c r="B586" s="18" t="n">
        <f aca="false">Shock_sd*Draws!B565</f>
        <v>33.4236582136507</v>
      </c>
      <c r="C586" s="18" t="n">
        <f aca="false">Persist_a*B586+Shock_sd*Draws!C565</f>
        <v>113.193726379142</v>
      </c>
      <c r="D586" s="18" t="n">
        <f aca="false">Persist_a*C586+Shock_sd*Draws!D565</f>
        <v>66.3401560018998</v>
      </c>
      <c r="E586" s="18" t="n">
        <f aca="false">Persist_a*D586+Shock_sd*Draws!E565</f>
        <v>78.0826108662832</v>
      </c>
      <c r="F586" s="18" t="n">
        <f aca="false">Persist_a*E586+Shock_sd*Draws!F565</f>
        <v>1.53162824484387</v>
      </c>
      <c r="G586" s="18" t="n">
        <f aca="false">Persist_a*F586+Shock_sd*Draws!G565</f>
        <v>-36.9021506996733</v>
      </c>
      <c r="H586" s="18" t="n">
        <f aca="false">Persist_a*G586+Shock_sd*Draws!H565</f>
        <v>-6.55617837870349</v>
      </c>
      <c r="I586" s="18" t="n">
        <f aca="false">Persist_a*H586+Shock_sd*Draws!I565</f>
        <v>-18.0492239427192</v>
      </c>
      <c r="J586" s="18" t="n">
        <f aca="false">Persist_a*I586+Shock_sd*Draws!J565</f>
        <v>-5.94196103332175</v>
      </c>
      <c r="K586" s="18" t="n">
        <f aca="false">Persist_a*J586+Shock_sd*Draws!K565</f>
        <v>-64.2145275104095</v>
      </c>
      <c r="L586" s="18" t="n">
        <f aca="false">Persist_a*K586+Shock_sd*Draws!L565</f>
        <v>-11.7182482754837</v>
      </c>
      <c r="M586" s="18" t="n">
        <f aca="false">Persist_a*L586+Shock_sd*Draws!M565</f>
        <v>-66.3156793787862</v>
      </c>
      <c r="N586" s="18" t="n">
        <f aca="false">0-(Draws!N565+Draws!Z565)</f>
        <v>0</v>
      </c>
      <c r="O586" s="18" t="n">
        <f aca="false">N586-(Draws!O565+Draws!AA565)</f>
        <v>0</v>
      </c>
      <c r="P586" s="18" t="n">
        <f aca="false">O586-(Draws!P565+Draws!AB565)</f>
        <v>0</v>
      </c>
      <c r="Q586" s="18" t="n">
        <f aca="false">P586-(Draws!Q565+Draws!AC565)</f>
        <v>0</v>
      </c>
      <c r="R586" s="18" t="n">
        <f aca="false">Q586-(Draws!R565+Draws!AD565)</f>
        <v>0</v>
      </c>
      <c r="S586" s="18" t="n">
        <f aca="false">R586-(Draws!S565+Draws!AE565)</f>
        <v>0</v>
      </c>
      <c r="T586" s="18" t="n">
        <f aca="false">S586-(Draws!T565+Draws!AF565)</f>
        <v>0</v>
      </c>
      <c r="U586" s="18" t="n">
        <f aca="false">T586-(Draws!U565+Draws!AG565)</f>
        <v>0</v>
      </c>
      <c r="V586" s="18" t="n">
        <f aca="false">U586-(Draws!V565+Draws!AH565)</f>
        <v>0</v>
      </c>
      <c r="W586" s="18" t="n">
        <f aca="false">V586-(Draws!W565+Draws!AI565)</f>
        <v>0</v>
      </c>
      <c r="X586" s="18" t="n">
        <f aca="false">W586-(Draws!X565+Draws!AJ565)</f>
        <v>0</v>
      </c>
      <c r="Y586" s="18" t="n">
        <f aca="false">X586-(Draws!Y565+Draws!AK565)</f>
        <v>0</v>
      </c>
      <c r="Z586" s="18" t="n">
        <f aca="false">0-(MAX(Draws!N565-Line_cap,0)+MAX(Draws!Z565-Line_cap,0))</f>
        <v>0</v>
      </c>
      <c r="AA586" s="18" t="n">
        <f aca="false">Z586-(MAX(Draws!O565-Line_cap,0)+MAX(Draws!AA565-Line_cap,0))</f>
        <v>0</v>
      </c>
      <c r="AB586" s="18" t="n">
        <f aca="false">AA586-(MAX(Draws!P565-Line_cap,0)+MAX(Draws!AB565-Line_cap,0))</f>
        <v>0</v>
      </c>
      <c r="AC586" s="18" t="n">
        <f aca="false">AB586-(MAX(Draws!Q565-Line_cap,0)+MAX(Draws!AC565-Line_cap,0))</f>
        <v>0</v>
      </c>
      <c r="AD586" s="18" t="n">
        <f aca="false">AC586-(MAX(Draws!R565-Line_cap,0)+MAX(Draws!AD565-Line_cap,0))</f>
        <v>0</v>
      </c>
      <c r="AE586" s="18" t="n">
        <f aca="false">AD586-(MAX(Draws!S565-Line_cap,0)+MAX(Draws!AE565-Line_cap,0))</f>
        <v>0</v>
      </c>
      <c r="AF586" s="18" t="n">
        <f aca="false">AE586-(MAX(Draws!T565-Line_cap,0)+MAX(Draws!AF565-Line_cap,0))</f>
        <v>0</v>
      </c>
      <c r="AG586" s="18" t="n">
        <f aca="false">AF586-(MAX(Draws!U565-Line_cap,0)+MAX(Draws!AG565-Line_cap,0))</f>
        <v>0</v>
      </c>
      <c r="AH586" s="18" t="n">
        <f aca="false">AG586-(MAX(Draws!V565-Line_cap,0)+MAX(Draws!AH565-Line_cap,0))</f>
        <v>0</v>
      </c>
      <c r="AI586" s="18" t="n">
        <f aca="false">AH586-(MAX(Draws!W565-Line_cap,0)+MAX(Draws!AI565-Line_cap,0))</f>
        <v>0</v>
      </c>
      <c r="AJ586" s="18" t="n">
        <f aca="false">AI586-(MAX(Draws!X565-Line_cap,0)+MAX(Draws!AJ565-Line_cap,0))</f>
        <v>0</v>
      </c>
      <c r="AK586" s="18" t="n">
        <f aca="false">AJ586-(MAX(Draws!Y565-Line_cap,0)+MAX(Draws!AK565-Line_cap,0))</f>
        <v>0</v>
      </c>
      <c r="AL586" s="18" t="n">
        <f aca="false">SUMPRODUCT(MIN($B$22:$M$22+B586:M586+N586:Y586))</f>
        <v>430.171168299015</v>
      </c>
      <c r="AM586" s="18" t="n">
        <f aca="false">SUMPRODUCT(MIN($B$22:$M$22+B586:M586))</f>
        <v>430.171168299015</v>
      </c>
      <c r="AN586" s="18" t="n">
        <f aca="false">SUMPRODUCT(MIN($B$22:$M$22+N586:Y586))</f>
        <v>481.950382357786</v>
      </c>
      <c r="AO586" s="18" t="n">
        <f aca="false">SUMPRODUCT(MIN($B$22:$M$22+B586:M586+Z586:AK586))</f>
        <v>430.171168299015</v>
      </c>
      <c r="AP586" s="18" t="n">
        <f aca="false">SUMPRODUCT(MIN($B$23:$M$23+B586:M586+N586:Y586))</f>
        <v>478.456816849442</v>
      </c>
      <c r="AQ586" s="18" t="n">
        <f aca="false">SUMPRODUCT(MIN($B$23:$M$23+B586:M586+Z586:AK586))</f>
        <v>478.456816849442</v>
      </c>
      <c r="AR586" s="13" t="n">
        <f aca="false">IF(Y586&lt;0,1,0)</f>
        <v>0</v>
      </c>
    </row>
    <row r="587" customFormat="false" ht="15" hidden="false" customHeight="false" outlineLevel="0" collapsed="false">
      <c r="A587" s="13" t="n">
        <v>562</v>
      </c>
      <c r="B587" s="18" t="n">
        <f aca="false">Shock_sd*Draws!B566</f>
        <v>-19.7801355823959</v>
      </c>
      <c r="C587" s="18" t="n">
        <f aca="false">Persist_a*B587+Shock_sd*Draws!C566</f>
        <v>-55.6582869691452</v>
      </c>
      <c r="D587" s="18" t="n">
        <f aca="false">Persist_a*C587+Shock_sd*Draws!D566</f>
        <v>33.7430807193211</v>
      </c>
      <c r="E587" s="18" t="n">
        <f aca="false">Persist_a*D587+Shock_sd*Draws!E566</f>
        <v>84.5171693041946</v>
      </c>
      <c r="F587" s="18" t="n">
        <f aca="false">Persist_a*E587+Shock_sd*Draws!F566</f>
        <v>83.1272227787018</v>
      </c>
      <c r="G587" s="18" t="n">
        <f aca="false">Persist_a*F587+Shock_sd*Draws!G566</f>
        <v>13.7578695194533</v>
      </c>
      <c r="H587" s="18" t="n">
        <f aca="false">Persist_a*G587+Shock_sd*Draws!H566</f>
        <v>26.5404324528257</v>
      </c>
      <c r="I587" s="18" t="n">
        <f aca="false">Persist_a*H587+Shock_sd*Draws!I566</f>
        <v>-48.5335763814893</v>
      </c>
      <c r="J587" s="18" t="n">
        <f aca="false">Persist_a*I587+Shock_sd*Draws!J566</f>
        <v>-92.931426564927</v>
      </c>
      <c r="K587" s="18" t="n">
        <f aca="false">Persist_a*J587+Shock_sd*Draws!K566</f>
        <v>-91.7987717730672</v>
      </c>
      <c r="L587" s="18" t="n">
        <f aca="false">Persist_a*K587+Shock_sd*Draws!L566</f>
        <v>-28.7482783057394</v>
      </c>
      <c r="M587" s="18" t="n">
        <f aca="false">Persist_a*L587+Shock_sd*Draws!M566</f>
        <v>49.3757701918609</v>
      </c>
      <c r="N587" s="18" t="n">
        <f aca="false">0-(Draws!N566+Draws!Z566)</f>
        <v>0</v>
      </c>
      <c r="O587" s="18" t="n">
        <f aca="false">N587-(Draws!O566+Draws!AA566)</f>
        <v>0</v>
      </c>
      <c r="P587" s="18" t="n">
        <f aca="false">O587-(Draws!P566+Draws!AB566)</f>
        <v>0</v>
      </c>
      <c r="Q587" s="18" t="n">
        <f aca="false">P587-(Draws!Q566+Draws!AC566)</f>
        <v>0</v>
      </c>
      <c r="R587" s="18" t="n">
        <f aca="false">Q587-(Draws!R566+Draws!AD566)</f>
        <v>-135.371574507582</v>
      </c>
      <c r="S587" s="18" t="n">
        <f aca="false">R587-(Draws!S566+Draws!AE566)</f>
        <v>-135.371574507582</v>
      </c>
      <c r="T587" s="18" t="n">
        <f aca="false">S587-(Draws!T566+Draws!AF566)</f>
        <v>-135.371574507582</v>
      </c>
      <c r="U587" s="18" t="n">
        <f aca="false">T587-(Draws!U566+Draws!AG566)</f>
        <v>-135.371574507582</v>
      </c>
      <c r="V587" s="18" t="n">
        <f aca="false">U587-(Draws!V566+Draws!AH566)</f>
        <v>-135.371574507582</v>
      </c>
      <c r="W587" s="18" t="n">
        <f aca="false">V587-(Draws!W566+Draws!AI566)</f>
        <v>-135.371574507582</v>
      </c>
      <c r="X587" s="18" t="n">
        <f aca="false">W587-(Draws!X566+Draws!AJ566)</f>
        <v>-135.371574507582</v>
      </c>
      <c r="Y587" s="18" t="n">
        <f aca="false">X587-(Draws!Y566+Draws!AK566)</f>
        <v>-135.371574507582</v>
      </c>
      <c r="Z587" s="18" t="n">
        <f aca="false">0-(MAX(Draws!N566-Line_cap,0)+MAX(Draws!Z566-Line_cap,0))</f>
        <v>0</v>
      </c>
      <c r="AA587" s="18" t="n">
        <f aca="false">Z587-(MAX(Draws!O566-Line_cap,0)+MAX(Draws!AA566-Line_cap,0))</f>
        <v>0</v>
      </c>
      <c r="AB587" s="18" t="n">
        <f aca="false">AA587-(MAX(Draws!P566-Line_cap,0)+MAX(Draws!AB566-Line_cap,0))</f>
        <v>0</v>
      </c>
      <c r="AC587" s="18" t="n">
        <f aca="false">AB587-(MAX(Draws!Q566-Line_cap,0)+MAX(Draws!AC566-Line_cap,0))</f>
        <v>0</v>
      </c>
      <c r="AD587" s="18" t="n">
        <f aca="false">AC587-(MAX(Draws!R566-Line_cap,0)+MAX(Draws!AD566-Line_cap,0))</f>
        <v>-35.3715745075815</v>
      </c>
      <c r="AE587" s="18" t="n">
        <f aca="false">AD587-(MAX(Draws!S566-Line_cap,0)+MAX(Draws!AE566-Line_cap,0))</f>
        <v>-35.3715745075815</v>
      </c>
      <c r="AF587" s="18" t="n">
        <f aca="false">AE587-(MAX(Draws!T566-Line_cap,0)+MAX(Draws!AF566-Line_cap,0))</f>
        <v>-35.3715745075815</v>
      </c>
      <c r="AG587" s="18" t="n">
        <f aca="false">AF587-(MAX(Draws!U566-Line_cap,0)+MAX(Draws!AG566-Line_cap,0))</f>
        <v>-35.3715745075815</v>
      </c>
      <c r="AH587" s="18" t="n">
        <f aca="false">AG587-(MAX(Draws!V566-Line_cap,0)+MAX(Draws!AH566-Line_cap,0))</f>
        <v>-35.3715745075815</v>
      </c>
      <c r="AI587" s="18" t="n">
        <f aca="false">AH587-(MAX(Draws!W566-Line_cap,0)+MAX(Draws!AI566-Line_cap,0))</f>
        <v>-35.3715745075815</v>
      </c>
      <c r="AJ587" s="18" t="n">
        <f aca="false">AI587-(MAX(Draws!X566-Line_cap,0)+MAX(Draws!AJ566-Line_cap,0))</f>
        <v>-35.3715745075815</v>
      </c>
      <c r="AK587" s="18" t="n">
        <f aca="false">AJ587-(MAX(Draws!Y566-Line_cap,0)+MAX(Draws!AK566-Line_cap,0))</f>
        <v>-35.3715745075815</v>
      </c>
      <c r="AL587" s="18" t="n">
        <f aca="false">SUMPRODUCT(MIN($B$22:$M$22+B587:M587+N587:Y587))</f>
        <v>259.894780344888</v>
      </c>
      <c r="AM587" s="18" t="n">
        <f aca="false">SUMPRODUCT(MIN($B$22:$M$22+B587:M587))</f>
        <v>395.266354852469</v>
      </c>
      <c r="AN587" s="18" t="n">
        <f aca="false">SUMPRODUCT(MIN($B$22:$M$22+N587:Y587))</f>
        <v>346.578807850204</v>
      </c>
      <c r="AO587" s="18" t="n">
        <f aca="false">SUMPRODUCT(MIN($B$22:$M$22+B587:M587+Z587:AK587))</f>
        <v>359.894780344888</v>
      </c>
      <c r="AP587" s="18" t="n">
        <f aca="false">SUMPRODUCT(MIN($B$23:$M$23+B587:M587+N587:Y587))</f>
        <v>309.138107509108</v>
      </c>
      <c r="AQ587" s="18" t="n">
        <f aca="false">SUMPRODUCT(MIN($B$23:$M$23+B587:M587+Z587:AK587))</f>
        <v>409.138107509108</v>
      </c>
      <c r="AR587" s="13" t="n">
        <f aca="false">IF(Y587&lt;0,1,0)</f>
        <v>1</v>
      </c>
    </row>
    <row r="588" customFormat="false" ht="15" hidden="false" customHeight="false" outlineLevel="0" collapsed="false">
      <c r="A588" s="13" t="n">
        <v>563</v>
      </c>
      <c r="B588" s="18" t="n">
        <f aca="false">Shock_sd*Draws!B567</f>
        <v>-6.0372056901062</v>
      </c>
      <c r="C588" s="18" t="n">
        <f aca="false">Persist_a*B588+Shock_sd*Draws!C567</f>
        <v>30.8316258930448</v>
      </c>
      <c r="D588" s="18" t="n">
        <f aca="false">Persist_a*C588+Shock_sd*Draws!D567</f>
        <v>35.2406341297235</v>
      </c>
      <c r="E588" s="18" t="n">
        <f aca="false">Persist_a*D588+Shock_sd*Draws!E567</f>
        <v>16.3460243919016</v>
      </c>
      <c r="F588" s="18" t="n">
        <f aca="false">Persist_a*E588+Shock_sd*Draws!F567</f>
        <v>22.9320660357941</v>
      </c>
      <c r="G588" s="18" t="n">
        <f aca="false">Persist_a*F588+Shock_sd*Draws!G567</f>
        <v>-58.6590765317183</v>
      </c>
      <c r="H588" s="18" t="n">
        <f aca="false">Persist_a*G588+Shock_sd*Draws!H567</f>
        <v>-38.1496645732446</v>
      </c>
      <c r="I588" s="18" t="n">
        <f aca="false">Persist_a*H588+Shock_sd*Draws!I567</f>
        <v>90.2049558839161</v>
      </c>
      <c r="J588" s="18" t="n">
        <f aca="false">Persist_a*I588+Shock_sd*Draws!J567</f>
        <v>28.8433760362139</v>
      </c>
      <c r="K588" s="18" t="n">
        <f aca="false">Persist_a*J588+Shock_sd*Draws!K567</f>
        <v>25.0156600389798</v>
      </c>
      <c r="L588" s="18" t="n">
        <f aca="false">Persist_a*K588+Shock_sd*Draws!L567</f>
        <v>-52.9765178720708</v>
      </c>
      <c r="M588" s="18" t="n">
        <f aca="false">Persist_a*L588+Shock_sd*Draws!M567</f>
        <v>-8.75888248364011</v>
      </c>
      <c r="N588" s="18" t="n">
        <f aca="false">0-(Draws!N567+Draws!Z567)</f>
        <v>0</v>
      </c>
      <c r="O588" s="18" t="n">
        <f aca="false">N588-(Draws!O567+Draws!AA567)</f>
        <v>0</v>
      </c>
      <c r="P588" s="18" t="n">
        <f aca="false">O588-(Draws!P567+Draws!AB567)</f>
        <v>0</v>
      </c>
      <c r="Q588" s="18" t="n">
        <f aca="false">P588-(Draws!Q567+Draws!AC567)</f>
        <v>0</v>
      </c>
      <c r="R588" s="18" t="n">
        <f aca="false">Q588-(Draws!R567+Draws!AD567)</f>
        <v>0</v>
      </c>
      <c r="S588" s="18" t="n">
        <f aca="false">R588-(Draws!S567+Draws!AE567)</f>
        <v>0</v>
      </c>
      <c r="T588" s="18" t="n">
        <f aca="false">S588-(Draws!T567+Draws!AF567)</f>
        <v>0</v>
      </c>
      <c r="U588" s="18" t="n">
        <f aca="false">T588-(Draws!U567+Draws!AG567)</f>
        <v>0</v>
      </c>
      <c r="V588" s="18" t="n">
        <f aca="false">U588-(Draws!V567+Draws!AH567)</f>
        <v>0</v>
      </c>
      <c r="W588" s="18" t="n">
        <f aca="false">V588-(Draws!W567+Draws!AI567)</f>
        <v>0</v>
      </c>
      <c r="X588" s="18" t="n">
        <f aca="false">W588-(Draws!X567+Draws!AJ567)</f>
        <v>0</v>
      </c>
      <c r="Y588" s="18" t="n">
        <f aca="false">X588-(Draws!Y567+Draws!AK567)</f>
        <v>0</v>
      </c>
      <c r="Z588" s="18" t="n">
        <f aca="false">0-(MAX(Draws!N567-Line_cap,0)+MAX(Draws!Z567-Line_cap,0))</f>
        <v>0</v>
      </c>
      <c r="AA588" s="18" t="n">
        <f aca="false">Z588-(MAX(Draws!O567-Line_cap,0)+MAX(Draws!AA567-Line_cap,0))</f>
        <v>0</v>
      </c>
      <c r="AB588" s="18" t="n">
        <f aca="false">AA588-(MAX(Draws!P567-Line_cap,0)+MAX(Draws!AB567-Line_cap,0))</f>
        <v>0</v>
      </c>
      <c r="AC588" s="18" t="n">
        <f aca="false">AB588-(MAX(Draws!Q567-Line_cap,0)+MAX(Draws!AC567-Line_cap,0))</f>
        <v>0</v>
      </c>
      <c r="AD588" s="18" t="n">
        <f aca="false">AC588-(MAX(Draws!R567-Line_cap,0)+MAX(Draws!AD567-Line_cap,0))</f>
        <v>0</v>
      </c>
      <c r="AE588" s="18" t="n">
        <f aca="false">AD588-(MAX(Draws!S567-Line_cap,0)+MAX(Draws!AE567-Line_cap,0))</f>
        <v>0</v>
      </c>
      <c r="AF588" s="18" t="n">
        <f aca="false">AE588-(MAX(Draws!T567-Line_cap,0)+MAX(Draws!AF567-Line_cap,0))</f>
        <v>0</v>
      </c>
      <c r="AG588" s="18" t="n">
        <f aca="false">AF588-(MAX(Draws!U567-Line_cap,0)+MAX(Draws!AG567-Line_cap,0))</f>
        <v>0</v>
      </c>
      <c r="AH588" s="18" t="n">
        <f aca="false">AG588-(MAX(Draws!V567-Line_cap,0)+MAX(Draws!AH567-Line_cap,0))</f>
        <v>0</v>
      </c>
      <c r="AI588" s="18" t="n">
        <f aca="false">AH588-(MAX(Draws!W567-Line_cap,0)+MAX(Draws!AI567-Line_cap,0))</f>
        <v>0</v>
      </c>
      <c r="AJ588" s="18" t="n">
        <f aca="false">AI588-(MAX(Draws!X567-Line_cap,0)+MAX(Draws!AJ567-Line_cap,0))</f>
        <v>0</v>
      </c>
      <c r="AK588" s="18" t="n">
        <f aca="false">AJ588-(MAX(Draws!Y567-Line_cap,0)+MAX(Draws!AK567-Line_cap,0))</f>
        <v>0</v>
      </c>
      <c r="AL588" s="18" t="n">
        <f aca="false">SUMPRODUCT(MIN($B$22:$M$22+B588:M588+N588:Y588))</f>
        <v>424.549095106647</v>
      </c>
      <c r="AM588" s="18" t="n">
        <f aca="false">SUMPRODUCT(MIN($B$22:$M$22+B588:M588))</f>
        <v>424.549095106647</v>
      </c>
      <c r="AN588" s="18" t="n">
        <f aca="false">SUMPRODUCT(MIN($B$22:$M$22+N588:Y588))</f>
        <v>481.950382357786</v>
      </c>
      <c r="AO588" s="18" t="n">
        <f aca="false">SUMPRODUCT(MIN($B$22:$M$22+B588:M588+Z588:AK588))</f>
        <v>424.549095106647</v>
      </c>
      <c r="AP588" s="18" t="n">
        <f aca="false">SUMPRODUCT(MIN($B$23:$M$23+B588:M588+N588:Y588))</f>
        <v>472.314840607431</v>
      </c>
      <c r="AQ588" s="18" t="n">
        <f aca="false">SUMPRODUCT(MIN($B$23:$M$23+B588:M588+Z588:AK588))</f>
        <v>472.314840607431</v>
      </c>
      <c r="AR588" s="13" t="n">
        <f aca="false">IF(Y588&lt;0,1,0)</f>
        <v>0</v>
      </c>
    </row>
    <row r="589" customFormat="false" ht="15" hidden="false" customHeight="false" outlineLevel="0" collapsed="false">
      <c r="A589" s="13" t="n">
        <v>564</v>
      </c>
      <c r="B589" s="18" t="n">
        <f aca="false">Shock_sd*Draws!B568</f>
        <v>25.5677780995675</v>
      </c>
      <c r="C589" s="18" t="n">
        <f aca="false">Persist_a*B589+Shock_sd*Draws!C568</f>
        <v>17.1967408654812</v>
      </c>
      <c r="D589" s="18" t="n">
        <f aca="false">Persist_a*C589+Shock_sd*Draws!D568</f>
        <v>-55.9281110764861</v>
      </c>
      <c r="E589" s="18" t="n">
        <f aca="false">Persist_a*D589+Shock_sd*Draws!E568</f>
        <v>-84.5249614865438</v>
      </c>
      <c r="F589" s="18" t="n">
        <f aca="false">Persist_a*E589+Shock_sd*Draws!F568</f>
        <v>-29.892709888649</v>
      </c>
      <c r="G589" s="18" t="n">
        <f aca="false">Persist_a*F589+Shock_sd*Draws!G568</f>
        <v>-27.8361208482222</v>
      </c>
      <c r="H589" s="18" t="n">
        <f aca="false">Persist_a*G589+Shock_sd*Draws!H568</f>
        <v>-14.5564867423633</v>
      </c>
      <c r="I589" s="18" t="n">
        <f aca="false">Persist_a*H589+Shock_sd*Draws!I568</f>
        <v>-71.7470918392276</v>
      </c>
      <c r="J589" s="18" t="n">
        <f aca="false">Persist_a*I589+Shock_sd*Draws!J568</f>
        <v>-80.3494665327966</v>
      </c>
      <c r="K589" s="18" t="n">
        <f aca="false">Persist_a*J589+Shock_sd*Draws!K568</f>
        <v>-14.617682049254</v>
      </c>
      <c r="L589" s="18" t="n">
        <f aca="false">Persist_a*K589+Shock_sd*Draws!L568</f>
        <v>-63.938215244484</v>
      </c>
      <c r="M589" s="18" t="n">
        <f aca="false">Persist_a*L589+Shock_sd*Draws!M568</f>
        <v>-29.5403677490533</v>
      </c>
      <c r="N589" s="18" t="n">
        <f aca="false">0-(Draws!N568+Draws!Z568)</f>
        <v>0</v>
      </c>
      <c r="O589" s="18" t="n">
        <f aca="false">N589-(Draws!O568+Draws!AA568)</f>
        <v>0</v>
      </c>
      <c r="P589" s="18" t="n">
        <f aca="false">O589-(Draws!P568+Draws!AB568)</f>
        <v>0</v>
      </c>
      <c r="Q589" s="18" t="n">
        <f aca="false">P589-(Draws!Q568+Draws!AC568)</f>
        <v>0</v>
      </c>
      <c r="R589" s="18" t="n">
        <f aca="false">Q589-(Draws!R568+Draws!AD568)</f>
        <v>0</v>
      </c>
      <c r="S589" s="18" t="n">
        <f aca="false">R589-(Draws!S568+Draws!AE568)</f>
        <v>0</v>
      </c>
      <c r="T589" s="18" t="n">
        <f aca="false">S589-(Draws!T568+Draws!AF568)</f>
        <v>0</v>
      </c>
      <c r="U589" s="18" t="n">
        <f aca="false">T589-(Draws!U568+Draws!AG568)</f>
        <v>0</v>
      </c>
      <c r="V589" s="18" t="n">
        <f aca="false">U589-(Draws!V568+Draws!AH568)</f>
        <v>0</v>
      </c>
      <c r="W589" s="18" t="n">
        <f aca="false">V589-(Draws!W568+Draws!AI568)</f>
        <v>0</v>
      </c>
      <c r="X589" s="18" t="n">
        <f aca="false">W589-(Draws!X568+Draws!AJ568)</f>
        <v>0</v>
      </c>
      <c r="Y589" s="18" t="n">
        <f aca="false">X589-(Draws!Y568+Draws!AK568)</f>
        <v>0</v>
      </c>
      <c r="Z589" s="18" t="n">
        <f aca="false">0-(MAX(Draws!N568-Line_cap,0)+MAX(Draws!Z568-Line_cap,0))</f>
        <v>0</v>
      </c>
      <c r="AA589" s="18" t="n">
        <f aca="false">Z589-(MAX(Draws!O568-Line_cap,0)+MAX(Draws!AA568-Line_cap,0))</f>
        <v>0</v>
      </c>
      <c r="AB589" s="18" t="n">
        <f aca="false">AA589-(MAX(Draws!P568-Line_cap,0)+MAX(Draws!AB568-Line_cap,0))</f>
        <v>0</v>
      </c>
      <c r="AC589" s="18" t="n">
        <f aca="false">AB589-(MAX(Draws!Q568-Line_cap,0)+MAX(Draws!AC568-Line_cap,0))</f>
        <v>0</v>
      </c>
      <c r="AD589" s="18" t="n">
        <f aca="false">AC589-(MAX(Draws!R568-Line_cap,0)+MAX(Draws!AD568-Line_cap,0))</f>
        <v>0</v>
      </c>
      <c r="AE589" s="18" t="n">
        <f aca="false">AD589-(MAX(Draws!S568-Line_cap,0)+MAX(Draws!AE568-Line_cap,0))</f>
        <v>0</v>
      </c>
      <c r="AF589" s="18" t="n">
        <f aca="false">AE589-(MAX(Draws!T568-Line_cap,0)+MAX(Draws!AF568-Line_cap,0))</f>
        <v>0</v>
      </c>
      <c r="AG589" s="18" t="n">
        <f aca="false">AF589-(MAX(Draws!U568-Line_cap,0)+MAX(Draws!AG568-Line_cap,0))</f>
        <v>0</v>
      </c>
      <c r="AH589" s="18" t="n">
        <f aca="false">AG589-(MAX(Draws!V568-Line_cap,0)+MAX(Draws!AH568-Line_cap,0))</f>
        <v>0</v>
      </c>
      <c r="AI589" s="18" t="n">
        <f aca="false">AH589-(MAX(Draws!W568-Line_cap,0)+MAX(Draws!AI568-Line_cap,0))</f>
        <v>0</v>
      </c>
      <c r="AJ589" s="18" t="n">
        <f aca="false">AI589-(MAX(Draws!X568-Line_cap,0)+MAX(Draws!AJ568-Line_cap,0))</f>
        <v>0</v>
      </c>
      <c r="AK589" s="18" t="n">
        <f aca="false">AJ589-(MAX(Draws!Y568-Line_cap,0)+MAX(Draws!AK568-Line_cap,0))</f>
        <v>0</v>
      </c>
      <c r="AL589" s="18" t="n">
        <f aca="false">SUMPRODUCT(MIN($B$22:$M$22+B589:M589+N589:Y589))</f>
        <v>407.8483148846</v>
      </c>
      <c r="AM589" s="18" t="n">
        <f aca="false">SUMPRODUCT(MIN($B$22:$M$22+B589:M589))</f>
        <v>407.8483148846</v>
      </c>
      <c r="AN589" s="18" t="n">
        <f aca="false">SUMPRODUCT(MIN($B$22:$M$22+N589:Y589))</f>
        <v>481.950382357786</v>
      </c>
      <c r="AO589" s="18" t="n">
        <f aca="false">SUMPRODUCT(MIN($B$22:$M$22+B589:M589+Z589:AK589))</f>
        <v>407.8483148846</v>
      </c>
      <c r="AP589" s="18" t="n">
        <f aca="false">SUMPRODUCT(MIN($B$23:$M$23+B589:M589+N589:Y589))</f>
        <v>455.225525854976</v>
      </c>
      <c r="AQ589" s="18" t="n">
        <f aca="false">SUMPRODUCT(MIN($B$23:$M$23+B589:M589+Z589:AK589))</f>
        <v>455.225525854976</v>
      </c>
      <c r="AR589" s="13" t="n">
        <f aca="false">IF(Y589&lt;0,1,0)</f>
        <v>0</v>
      </c>
    </row>
    <row r="590" customFormat="false" ht="15" hidden="false" customHeight="false" outlineLevel="0" collapsed="false">
      <c r="A590" s="13" t="n">
        <v>565</v>
      </c>
      <c r="B590" s="18" t="n">
        <f aca="false">Shock_sd*Draws!B569</f>
        <v>-68.3272131176499</v>
      </c>
      <c r="C590" s="18" t="n">
        <f aca="false">Persist_a*B590+Shock_sd*Draws!C569</f>
        <v>-30.5085791480111</v>
      </c>
      <c r="D590" s="18" t="n">
        <f aca="false">Persist_a*C590+Shock_sd*Draws!D569</f>
        <v>14.9905152266269</v>
      </c>
      <c r="E590" s="18" t="n">
        <f aca="false">Persist_a*D590+Shock_sd*Draws!E569</f>
        <v>-66.7389903466651</v>
      </c>
      <c r="F590" s="18" t="n">
        <f aca="false">Persist_a*E590+Shock_sd*Draws!F569</f>
        <v>-25.2967599555649</v>
      </c>
      <c r="G590" s="18" t="n">
        <f aca="false">Persist_a*F590+Shock_sd*Draws!G569</f>
        <v>-60.628258269488</v>
      </c>
      <c r="H590" s="18" t="n">
        <f aca="false">Persist_a*G590+Shock_sd*Draws!H569</f>
        <v>2.8591445712374</v>
      </c>
      <c r="I590" s="18" t="n">
        <f aca="false">Persist_a*H590+Shock_sd*Draws!I569</f>
        <v>-58.4253714890444</v>
      </c>
      <c r="J590" s="18" t="n">
        <f aca="false">Persist_a*I590+Shock_sd*Draws!J569</f>
        <v>-56.9655891833053</v>
      </c>
      <c r="K590" s="18" t="n">
        <f aca="false">Persist_a*J590+Shock_sd*Draws!K569</f>
        <v>12.5805410206981</v>
      </c>
      <c r="L590" s="18" t="n">
        <f aca="false">Persist_a*K590+Shock_sd*Draws!L569</f>
        <v>1.55594133052253</v>
      </c>
      <c r="M590" s="18" t="n">
        <f aca="false">Persist_a*L590+Shock_sd*Draws!M569</f>
        <v>-37.9540874593074</v>
      </c>
      <c r="N590" s="18" t="n">
        <f aca="false">0-(Draws!N569+Draws!Z569)</f>
        <v>0</v>
      </c>
      <c r="O590" s="18" t="n">
        <f aca="false">N590-(Draws!O569+Draws!AA569)</f>
        <v>0</v>
      </c>
      <c r="P590" s="18" t="n">
        <f aca="false">O590-(Draws!P569+Draws!AB569)</f>
        <v>0</v>
      </c>
      <c r="Q590" s="18" t="n">
        <f aca="false">P590-(Draws!Q569+Draws!AC569)</f>
        <v>0</v>
      </c>
      <c r="R590" s="18" t="n">
        <f aca="false">Q590-(Draws!R569+Draws!AD569)</f>
        <v>0</v>
      </c>
      <c r="S590" s="18" t="n">
        <f aca="false">R590-(Draws!S569+Draws!AE569)</f>
        <v>0</v>
      </c>
      <c r="T590" s="18" t="n">
        <f aca="false">S590-(Draws!T569+Draws!AF569)</f>
        <v>0</v>
      </c>
      <c r="U590" s="18" t="n">
        <f aca="false">T590-(Draws!U569+Draws!AG569)</f>
        <v>0</v>
      </c>
      <c r="V590" s="18" t="n">
        <f aca="false">U590-(Draws!V569+Draws!AH569)</f>
        <v>0</v>
      </c>
      <c r="W590" s="18" t="n">
        <f aca="false">V590-(Draws!W569+Draws!AI569)</f>
        <v>0</v>
      </c>
      <c r="X590" s="18" t="n">
        <f aca="false">W590-(Draws!X569+Draws!AJ569)</f>
        <v>0</v>
      </c>
      <c r="Y590" s="18" t="n">
        <f aca="false">X590-(Draws!Y569+Draws!AK569)</f>
        <v>0</v>
      </c>
      <c r="Z590" s="18" t="n">
        <f aca="false">0-(MAX(Draws!N569-Line_cap,0)+MAX(Draws!Z569-Line_cap,0))</f>
        <v>0</v>
      </c>
      <c r="AA590" s="18" t="n">
        <f aca="false">Z590-(MAX(Draws!O569-Line_cap,0)+MAX(Draws!AA569-Line_cap,0))</f>
        <v>0</v>
      </c>
      <c r="AB590" s="18" t="n">
        <f aca="false">AA590-(MAX(Draws!P569-Line_cap,0)+MAX(Draws!AB569-Line_cap,0))</f>
        <v>0</v>
      </c>
      <c r="AC590" s="18" t="n">
        <f aca="false">AB590-(MAX(Draws!Q569-Line_cap,0)+MAX(Draws!AC569-Line_cap,0))</f>
        <v>0</v>
      </c>
      <c r="AD590" s="18" t="n">
        <f aca="false">AC590-(MAX(Draws!R569-Line_cap,0)+MAX(Draws!AD569-Line_cap,0))</f>
        <v>0</v>
      </c>
      <c r="AE590" s="18" t="n">
        <f aca="false">AD590-(MAX(Draws!S569-Line_cap,0)+MAX(Draws!AE569-Line_cap,0))</f>
        <v>0</v>
      </c>
      <c r="AF590" s="18" t="n">
        <f aca="false">AE590-(MAX(Draws!T569-Line_cap,0)+MAX(Draws!AF569-Line_cap,0))</f>
        <v>0</v>
      </c>
      <c r="AG590" s="18" t="n">
        <f aca="false">AF590-(MAX(Draws!U569-Line_cap,0)+MAX(Draws!AG569-Line_cap,0))</f>
        <v>0</v>
      </c>
      <c r="AH590" s="18" t="n">
        <f aca="false">AG590-(MAX(Draws!V569-Line_cap,0)+MAX(Draws!AH569-Line_cap,0))</f>
        <v>0</v>
      </c>
      <c r="AI590" s="18" t="n">
        <f aca="false">AH590-(MAX(Draws!W569-Line_cap,0)+MAX(Draws!AI569-Line_cap,0))</f>
        <v>0</v>
      </c>
      <c r="AJ590" s="18" t="n">
        <f aca="false">AI590-(MAX(Draws!X569-Line_cap,0)+MAX(Draws!AJ569-Line_cap,0))</f>
        <v>0</v>
      </c>
      <c r="AK590" s="18" t="n">
        <f aca="false">AJ590-(MAX(Draws!Y569-Line_cap,0)+MAX(Draws!AK569-Line_cap,0))</f>
        <v>0</v>
      </c>
      <c r="AL590" s="18" t="n">
        <f aca="false">SUMPRODUCT(MIN($B$22:$M$22+B590:M590+N590:Y590))</f>
        <v>422.579913368877</v>
      </c>
      <c r="AM590" s="18" t="n">
        <f aca="false">SUMPRODUCT(MIN($B$22:$M$22+B590:M590))</f>
        <v>422.579913368877</v>
      </c>
      <c r="AN590" s="18" t="n">
        <f aca="false">SUMPRODUCT(MIN($B$22:$M$22+N590:Y590))</f>
        <v>481.950382357786</v>
      </c>
      <c r="AO590" s="18" t="n">
        <f aca="false">SUMPRODUCT(MIN($B$22:$M$22+B590:M590+Z590:AK590))</f>
        <v>422.579913368877</v>
      </c>
      <c r="AP590" s="18" t="n">
        <f aca="false">SUMPRODUCT(MIN($B$23:$M$23+B590:M590+N590:Y590))</f>
        <v>470.345658869661</v>
      </c>
      <c r="AQ590" s="18" t="n">
        <f aca="false">SUMPRODUCT(MIN($B$23:$M$23+B590:M590+Z590:AK590))</f>
        <v>470.345658869661</v>
      </c>
      <c r="AR590" s="13" t="n">
        <f aca="false">IF(Y590&lt;0,1,0)</f>
        <v>0</v>
      </c>
    </row>
    <row r="591" customFormat="false" ht="15" hidden="false" customHeight="false" outlineLevel="0" collapsed="false">
      <c r="A591" s="13" t="n">
        <v>566</v>
      </c>
      <c r="B591" s="18" t="n">
        <f aca="false">Shock_sd*Draws!B570</f>
        <v>-9.17535236616377</v>
      </c>
      <c r="C591" s="18" t="n">
        <f aca="false">Persist_a*B591+Shock_sd*Draws!C570</f>
        <v>-3.29565561154662</v>
      </c>
      <c r="D591" s="18" t="n">
        <f aca="false">Persist_a*C591+Shock_sd*Draws!D570</f>
        <v>59.986656249333</v>
      </c>
      <c r="E591" s="18" t="n">
        <f aca="false">Persist_a*D591+Shock_sd*Draws!E570</f>
        <v>16.6093711228404</v>
      </c>
      <c r="F591" s="18" t="n">
        <f aca="false">Persist_a*E591+Shock_sd*Draws!F570</f>
        <v>53.4355507947439</v>
      </c>
      <c r="G591" s="18" t="n">
        <f aca="false">Persist_a*F591+Shock_sd*Draws!G570</f>
        <v>105.309670220544</v>
      </c>
      <c r="H591" s="18" t="n">
        <f aca="false">Persist_a*G591+Shock_sd*Draws!H570</f>
        <v>13.6670787620805</v>
      </c>
      <c r="I591" s="18" t="n">
        <f aca="false">Persist_a*H591+Shock_sd*Draws!I570</f>
        <v>-8.61810854598974</v>
      </c>
      <c r="J591" s="18" t="n">
        <f aca="false">Persist_a*I591+Shock_sd*Draws!J570</f>
        <v>-31.7285025734502</v>
      </c>
      <c r="K591" s="18" t="n">
        <f aca="false">Persist_a*J591+Shock_sd*Draws!K570</f>
        <v>72.4010461559959</v>
      </c>
      <c r="L591" s="18" t="n">
        <f aca="false">Persist_a*K591+Shock_sd*Draws!L570</f>
        <v>71.0707426901266</v>
      </c>
      <c r="M591" s="18" t="n">
        <f aca="false">Persist_a*L591+Shock_sd*Draws!M570</f>
        <v>109.564337954787</v>
      </c>
      <c r="N591" s="18" t="n">
        <f aca="false">0-(Draws!N570+Draws!Z570)</f>
        <v>0</v>
      </c>
      <c r="O591" s="18" t="n">
        <f aca="false">N591-(Draws!O570+Draws!AA570)</f>
        <v>0</v>
      </c>
      <c r="P591" s="18" t="n">
        <f aca="false">O591-(Draws!P570+Draws!AB570)</f>
        <v>0</v>
      </c>
      <c r="Q591" s="18" t="n">
        <f aca="false">P591-(Draws!Q570+Draws!AC570)</f>
        <v>0</v>
      </c>
      <c r="R591" s="18" t="n">
        <f aca="false">Q591-(Draws!R570+Draws!AD570)</f>
        <v>0</v>
      </c>
      <c r="S591" s="18" t="n">
        <f aca="false">R591-(Draws!S570+Draws!AE570)</f>
        <v>0</v>
      </c>
      <c r="T591" s="18" t="n">
        <f aca="false">S591-(Draws!T570+Draws!AF570)</f>
        <v>0</v>
      </c>
      <c r="U591" s="18" t="n">
        <f aca="false">T591-(Draws!U570+Draws!AG570)</f>
        <v>0</v>
      </c>
      <c r="V591" s="18" t="n">
        <f aca="false">U591-(Draws!V570+Draws!AH570)</f>
        <v>0</v>
      </c>
      <c r="W591" s="18" t="n">
        <f aca="false">V591-(Draws!W570+Draws!AI570)</f>
        <v>0</v>
      </c>
      <c r="X591" s="18" t="n">
        <f aca="false">W591-(Draws!X570+Draws!AJ570)</f>
        <v>0</v>
      </c>
      <c r="Y591" s="18" t="n">
        <f aca="false">X591-(Draws!Y570+Draws!AK570)</f>
        <v>0</v>
      </c>
      <c r="Z591" s="18" t="n">
        <f aca="false">0-(MAX(Draws!N570-Line_cap,0)+MAX(Draws!Z570-Line_cap,0))</f>
        <v>0</v>
      </c>
      <c r="AA591" s="18" t="n">
        <f aca="false">Z591-(MAX(Draws!O570-Line_cap,0)+MAX(Draws!AA570-Line_cap,0))</f>
        <v>0</v>
      </c>
      <c r="AB591" s="18" t="n">
        <f aca="false">AA591-(MAX(Draws!P570-Line_cap,0)+MAX(Draws!AB570-Line_cap,0))</f>
        <v>0</v>
      </c>
      <c r="AC591" s="18" t="n">
        <f aca="false">AB591-(MAX(Draws!Q570-Line_cap,0)+MAX(Draws!AC570-Line_cap,0))</f>
        <v>0</v>
      </c>
      <c r="AD591" s="18" t="n">
        <f aca="false">AC591-(MAX(Draws!R570-Line_cap,0)+MAX(Draws!AD570-Line_cap,0))</f>
        <v>0</v>
      </c>
      <c r="AE591" s="18" t="n">
        <f aca="false">AD591-(MAX(Draws!S570-Line_cap,0)+MAX(Draws!AE570-Line_cap,0))</f>
        <v>0</v>
      </c>
      <c r="AF591" s="18" t="n">
        <f aca="false">AE591-(MAX(Draws!T570-Line_cap,0)+MAX(Draws!AF570-Line_cap,0))</f>
        <v>0</v>
      </c>
      <c r="AG591" s="18" t="n">
        <f aca="false">AF591-(MAX(Draws!U570-Line_cap,0)+MAX(Draws!AG570-Line_cap,0))</f>
        <v>0</v>
      </c>
      <c r="AH591" s="18" t="n">
        <f aca="false">AG591-(MAX(Draws!V570-Line_cap,0)+MAX(Draws!AH570-Line_cap,0))</f>
        <v>0</v>
      </c>
      <c r="AI591" s="18" t="n">
        <f aca="false">AH591-(MAX(Draws!W570-Line_cap,0)+MAX(Draws!AI570-Line_cap,0))</f>
        <v>0</v>
      </c>
      <c r="AJ591" s="18" t="n">
        <f aca="false">AI591-(MAX(Draws!X570-Line_cap,0)+MAX(Draws!AJ570-Line_cap,0))</f>
        <v>0</v>
      </c>
      <c r="AK591" s="18" t="n">
        <f aca="false">AJ591-(MAX(Draws!Y570-Line_cap,0)+MAX(Draws!AK570-Line_cap,0))</f>
        <v>0</v>
      </c>
      <c r="AL591" s="18" t="n">
        <f aca="false">SUMPRODUCT(MIN($B$22:$M$22+B591:M591+N591:Y591))</f>
        <v>456.469278843946</v>
      </c>
      <c r="AM591" s="18" t="n">
        <f aca="false">SUMPRODUCT(MIN($B$22:$M$22+B591:M591))</f>
        <v>456.469278843946</v>
      </c>
      <c r="AN591" s="18" t="n">
        <f aca="false">SUMPRODUCT(MIN($B$22:$M$22+N591:Y591))</f>
        <v>481.950382357786</v>
      </c>
      <c r="AO591" s="18" t="n">
        <f aca="false">SUMPRODUCT(MIN($B$22:$M$22+B591:M591+Z591:AK591))</f>
        <v>456.469278843946</v>
      </c>
      <c r="AP591" s="18" t="n">
        <f aca="false">SUMPRODUCT(MIN($B$23:$M$23+B591:M591+N591:Y591))</f>
        <v>505.712606008167</v>
      </c>
      <c r="AQ591" s="18" t="n">
        <f aca="false">SUMPRODUCT(MIN($B$23:$M$23+B591:M591+Z591:AK591))</f>
        <v>505.712606008167</v>
      </c>
      <c r="AR591" s="13" t="n">
        <f aca="false">IF(Y591&lt;0,1,0)</f>
        <v>0</v>
      </c>
    </row>
    <row r="592" customFormat="false" ht="15" hidden="false" customHeight="false" outlineLevel="0" collapsed="false">
      <c r="A592" s="13" t="n">
        <v>567</v>
      </c>
      <c r="B592" s="18" t="n">
        <f aca="false">Shock_sd*Draws!B571</f>
        <v>-87.3393083830315</v>
      </c>
      <c r="C592" s="18" t="n">
        <f aca="false">Persist_a*B592+Shock_sd*Draws!C571</f>
        <v>3.65527824627088</v>
      </c>
      <c r="D592" s="18" t="n">
        <f aca="false">Persist_a*C592+Shock_sd*Draws!D571</f>
        <v>11.0479455053386</v>
      </c>
      <c r="E592" s="18" t="n">
        <f aca="false">Persist_a*D592+Shock_sd*Draws!E571</f>
        <v>-81.6585490554334</v>
      </c>
      <c r="F592" s="18" t="n">
        <f aca="false">Persist_a*E592+Shock_sd*Draws!F571</f>
        <v>15.550585648268</v>
      </c>
      <c r="G592" s="18" t="n">
        <f aca="false">Persist_a*F592+Shock_sd*Draws!G571</f>
        <v>-18.633083391257</v>
      </c>
      <c r="H592" s="18" t="n">
        <f aca="false">Persist_a*G592+Shock_sd*Draws!H571</f>
        <v>-19.5693174516757</v>
      </c>
      <c r="I592" s="18" t="n">
        <f aca="false">Persist_a*H592+Shock_sd*Draws!I571</f>
        <v>1.19377637480873</v>
      </c>
      <c r="J592" s="18" t="n">
        <f aca="false">Persist_a*I592+Shock_sd*Draws!J571</f>
        <v>15.7913552928307</v>
      </c>
      <c r="K592" s="18" t="n">
        <f aca="false">Persist_a*J592+Shock_sd*Draws!K571</f>
        <v>52.3109487031653</v>
      </c>
      <c r="L592" s="18" t="n">
        <f aca="false">Persist_a*K592+Shock_sd*Draws!L571</f>
        <v>87.1965681210977</v>
      </c>
      <c r="M592" s="18" t="n">
        <f aca="false">Persist_a*L592+Shock_sd*Draws!M571</f>
        <v>113.503324102692</v>
      </c>
      <c r="N592" s="18" t="n">
        <f aca="false">0-(Draws!N571+Draws!Z571)</f>
        <v>0</v>
      </c>
      <c r="O592" s="18" t="n">
        <f aca="false">N592-(Draws!O571+Draws!AA571)</f>
        <v>0</v>
      </c>
      <c r="P592" s="18" t="n">
        <f aca="false">O592-(Draws!P571+Draws!AB571)</f>
        <v>0</v>
      </c>
      <c r="Q592" s="18" t="n">
        <f aca="false">P592-(Draws!Q571+Draws!AC571)</f>
        <v>0</v>
      </c>
      <c r="R592" s="18" t="n">
        <f aca="false">Q592-(Draws!R571+Draws!AD571)</f>
        <v>0</v>
      </c>
      <c r="S592" s="18" t="n">
        <f aca="false">R592-(Draws!S571+Draws!AE571)</f>
        <v>0</v>
      </c>
      <c r="T592" s="18" t="n">
        <f aca="false">S592-(Draws!T571+Draws!AF571)</f>
        <v>0</v>
      </c>
      <c r="U592" s="18" t="n">
        <f aca="false">T592-(Draws!U571+Draws!AG571)</f>
        <v>0</v>
      </c>
      <c r="V592" s="18" t="n">
        <f aca="false">U592-(Draws!V571+Draws!AH571)</f>
        <v>0</v>
      </c>
      <c r="W592" s="18" t="n">
        <f aca="false">V592-(Draws!W571+Draws!AI571)</f>
        <v>0</v>
      </c>
      <c r="X592" s="18" t="n">
        <f aca="false">W592-(Draws!X571+Draws!AJ571)</f>
        <v>0</v>
      </c>
      <c r="Y592" s="18" t="n">
        <f aca="false">X592-(Draws!Y571+Draws!AK571)</f>
        <v>0</v>
      </c>
      <c r="Z592" s="18" t="n">
        <f aca="false">0-(MAX(Draws!N571-Line_cap,0)+MAX(Draws!Z571-Line_cap,0))</f>
        <v>0</v>
      </c>
      <c r="AA592" s="18" t="n">
        <f aca="false">Z592-(MAX(Draws!O571-Line_cap,0)+MAX(Draws!AA571-Line_cap,0))</f>
        <v>0</v>
      </c>
      <c r="AB592" s="18" t="n">
        <f aca="false">AA592-(MAX(Draws!P571-Line_cap,0)+MAX(Draws!AB571-Line_cap,0))</f>
        <v>0</v>
      </c>
      <c r="AC592" s="18" t="n">
        <f aca="false">AB592-(MAX(Draws!Q571-Line_cap,0)+MAX(Draws!AC571-Line_cap,0))</f>
        <v>0</v>
      </c>
      <c r="AD592" s="18" t="n">
        <f aca="false">AC592-(MAX(Draws!R571-Line_cap,0)+MAX(Draws!AD571-Line_cap,0))</f>
        <v>0</v>
      </c>
      <c r="AE592" s="18" t="n">
        <f aca="false">AD592-(MAX(Draws!S571-Line_cap,0)+MAX(Draws!AE571-Line_cap,0))</f>
        <v>0</v>
      </c>
      <c r="AF592" s="18" t="n">
        <f aca="false">AE592-(MAX(Draws!T571-Line_cap,0)+MAX(Draws!AF571-Line_cap,0))</f>
        <v>0</v>
      </c>
      <c r="AG592" s="18" t="n">
        <f aca="false">AF592-(MAX(Draws!U571-Line_cap,0)+MAX(Draws!AG571-Line_cap,0))</f>
        <v>0</v>
      </c>
      <c r="AH592" s="18" t="n">
        <f aca="false">AG592-(MAX(Draws!V571-Line_cap,0)+MAX(Draws!AH571-Line_cap,0))</f>
        <v>0</v>
      </c>
      <c r="AI592" s="18" t="n">
        <f aca="false">AH592-(MAX(Draws!W571-Line_cap,0)+MAX(Draws!AI571-Line_cap,0))</f>
        <v>0</v>
      </c>
      <c r="AJ592" s="18" t="n">
        <f aca="false">AI592-(MAX(Draws!X571-Line_cap,0)+MAX(Draws!AJ571-Line_cap,0))</f>
        <v>0</v>
      </c>
      <c r="AK592" s="18" t="n">
        <f aca="false">AJ592-(MAX(Draws!Y571-Line_cap,0)+MAX(Draws!AK571-Line_cap,0))</f>
        <v>0</v>
      </c>
      <c r="AL592" s="18" t="n">
        <f aca="false">SUMPRODUCT(MIN($B$22:$M$22+B592:M592+N592:Y592))</f>
        <v>417.203650772723</v>
      </c>
      <c r="AM592" s="18" t="n">
        <f aca="false">SUMPRODUCT(MIN($B$22:$M$22+B592:M592))</f>
        <v>417.203650772723</v>
      </c>
      <c r="AN592" s="18" t="n">
        <f aca="false">SUMPRODUCT(MIN($B$22:$M$22+N592:Y592))</f>
        <v>481.950382357786</v>
      </c>
      <c r="AO592" s="18" t="n">
        <f aca="false">SUMPRODUCT(MIN($B$22:$M$22+B592:M592+Z592:AK592))</f>
        <v>417.203650772723</v>
      </c>
      <c r="AP592" s="18" t="n">
        <f aca="false">SUMPRODUCT(MIN($B$23:$M$23+B592:M592+N592:Y592))</f>
        <v>458.091938286086</v>
      </c>
      <c r="AQ592" s="18" t="n">
        <f aca="false">SUMPRODUCT(MIN($B$23:$M$23+B592:M592+Z592:AK592))</f>
        <v>458.091938286086</v>
      </c>
      <c r="AR592" s="13" t="n">
        <f aca="false">IF(Y592&lt;0,1,0)</f>
        <v>0</v>
      </c>
    </row>
    <row r="593" customFormat="false" ht="15" hidden="false" customHeight="false" outlineLevel="0" collapsed="false">
      <c r="A593" s="13" t="n">
        <v>568</v>
      </c>
      <c r="B593" s="18" t="n">
        <f aca="false">Shock_sd*Draws!B572</f>
        <v>-24.0930767747958</v>
      </c>
      <c r="C593" s="18" t="n">
        <f aca="false">Persist_a*B593+Shock_sd*Draws!C572</f>
        <v>84.9443949012295</v>
      </c>
      <c r="D593" s="18" t="n">
        <f aca="false">Persist_a*C593+Shock_sd*Draws!D572</f>
        <v>23.089757308216</v>
      </c>
      <c r="E593" s="18" t="n">
        <f aca="false">Persist_a*D593+Shock_sd*Draws!E572</f>
        <v>123.756694776203</v>
      </c>
      <c r="F593" s="18" t="n">
        <f aca="false">Persist_a*E593+Shock_sd*Draws!F572</f>
        <v>38.689903252655</v>
      </c>
      <c r="G593" s="18" t="n">
        <f aca="false">Persist_a*F593+Shock_sd*Draws!G572</f>
        <v>-18.4957930328026</v>
      </c>
      <c r="H593" s="18" t="n">
        <f aca="false">Persist_a*G593+Shock_sd*Draws!H572</f>
        <v>-42.2404727387221</v>
      </c>
      <c r="I593" s="18" t="n">
        <f aca="false">Persist_a*H593+Shock_sd*Draws!I572</f>
        <v>-108.042523898038</v>
      </c>
      <c r="J593" s="18" t="n">
        <f aca="false">Persist_a*I593+Shock_sd*Draws!J572</f>
        <v>-78.8941356993119</v>
      </c>
      <c r="K593" s="18" t="n">
        <f aca="false">Persist_a*J593+Shock_sd*Draws!K572</f>
        <v>-64.3939245063964</v>
      </c>
      <c r="L593" s="18" t="n">
        <f aca="false">Persist_a*K593+Shock_sd*Draws!L572</f>
        <v>-30.4914112588765</v>
      </c>
      <c r="M593" s="18" t="n">
        <f aca="false">Persist_a*L593+Shock_sd*Draws!M572</f>
        <v>-67.2212081323764</v>
      </c>
      <c r="N593" s="18" t="n">
        <f aca="false">0-(Draws!N572+Draws!Z572)</f>
        <v>0</v>
      </c>
      <c r="O593" s="18" t="n">
        <f aca="false">N593-(Draws!O572+Draws!AA572)</f>
        <v>0</v>
      </c>
      <c r="P593" s="18" t="n">
        <f aca="false">O593-(Draws!P572+Draws!AB572)</f>
        <v>0</v>
      </c>
      <c r="Q593" s="18" t="n">
        <f aca="false">P593-(Draws!Q572+Draws!AC572)</f>
        <v>0</v>
      </c>
      <c r="R593" s="18" t="n">
        <f aca="false">Q593-(Draws!R572+Draws!AD572)</f>
        <v>0</v>
      </c>
      <c r="S593" s="18" t="n">
        <f aca="false">R593-(Draws!S572+Draws!AE572)</f>
        <v>0</v>
      </c>
      <c r="T593" s="18" t="n">
        <f aca="false">S593-(Draws!T572+Draws!AF572)</f>
        <v>0</v>
      </c>
      <c r="U593" s="18" t="n">
        <f aca="false">T593-(Draws!U572+Draws!AG572)</f>
        <v>0</v>
      </c>
      <c r="V593" s="18" t="n">
        <f aca="false">U593-(Draws!V572+Draws!AH572)</f>
        <v>0</v>
      </c>
      <c r="W593" s="18" t="n">
        <f aca="false">V593-(Draws!W572+Draws!AI572)</f>
        <v>0</v>
      </c>
      <c r="X593" s="18" t="n">
        <f aca="false">W593-(Draws!X572+Draws!AJ572)</f>
        <v>0</v>
      </c>
      <c r="Y593" s="18" t="n">
        <f aca="false">X593-(Draws!Y572+Draws!AK572)</f>
        <v>0</v>
      </c>
      <c r="Z593" s="18" t="n">
        <f aca="false">0-(MAX(Draws!N572-Line_cap,0)+MAX(Draws!Z572-Line_cap,0))</f>
        <v>0</v>
      </c>
      <c r="AA593" s="18" t="n">
        <f aca="false">Z593-(MAX(Draws!O572-Line_cap,0)+MAX(Draws!AA572-Line_cap,0))</f>
        <v>0</v>
      </c>
      <c r="AB593" s="18" t="n">
        <f aca="false">AA593-(MAX(Draws!P572-Line_cap,0)+MAX(Draws!AB572-Line_cap,0))</f>
        <v>0</v>
      </c>
      <c r="AC593" s="18" t="n">
        <f aca="false">AB593-(MAX(Draws!Q572-Line_cap,0)+MAX(Draws!AC572-Line_cap,0))</f>
        <v>0</v>
      </c>
      <c r="AD593" s="18" t="n">
        <f aca="false">AC593-(MAX(Draws!R572-Line_cap,0)+MAX(Draws!AD572-Line_cap,0))</f>
        <v>0</v>
      </c>
      <c r="AE593" s="18" t="n">
        <f aca="false">AD593-(MAX(Draws!S572-Line_cap,0)+MAX(Draws!AE572-Line_cap,0))</f>
        <v>0</v>
      </c>
      <c r="AF593" s="18" t="n">
        <f aca="false">AE593-(MAX(Draws!T572-Line_cap,0)+MAX(Draws!AF572-Line_cap,0))</f>
        <v>0</v>
      </c>
      <c r="AG593" s="18" t="n">
        <f aca="false">AF593-(MAX(Draws!U572-Line_cap,0)+MAX(Draws!AG572-Line_cap,0))</f>
        <v>0</v>
      </c>
      <c r="AH593" s="18" t="n">
        <f aca="false">AG593-(MAX(Draws!V572-Line_cap,0)+MAX(Draws!AH572-Line_cap,0))</f>
        <v>0</v>
      </c>
      <c r="AI593" s="18" t="n">
        <f aca="false">AH593-(MAX(Draws!W572-Line_cap,0)+MAX(Draws!AI572-Line_cap,0))</f>
        <v>0</v>
      </c>
      <c r="AJ593" s="18" t="n">
        <f aca="false">AI593-(MAX(Draws!X572-Line_cap,0)+MAX(Draws!AJ572-Line_cap,0))</f>
        <v>0</v>
      </c>
      <c r="AK593" s="18" t="n">
        <f aca="false">AJ593-(MAX(Draws!Y572-Line_cap,0)+MAX(Draws!AK572-Line_cap,0))</f>
        <v>0</v>
      </c>
      <c r="AL593" s="18" t="n">
        <f aca="false">SUMPRODUCT(MIN($B$22:$M$22+B593:M593+N593:Y593))</f>
        <v>375.811529499881</v>
      </c>
      <c r="AM593" s="18" t="n">
        <f aca="false">SUMPRODUCT(MIN($B$22:$M$22+B593:M593))</f>
        <v>375.811529499881</v>
      </c>
      <c r="AN593" s="18" t="n">
        <f aca="false">SUMPRODUCT(MIN($B$22:$M$22+N593:Y593))</f>
        <v>481.950382357786</v>
      </c>
      <c r="AO593" s="18" t="n">
        <f aca="false">SUMPRODUCT(MIN($B$22:$M$22+B593:M593+Z593:AK593))</f>
        <v>375.811529499881</v>
      </c>
      <c r="AP593" s="18" t="n">
        <f aca="false">SUMPRODUCT(MIN($B$23:$M$23+B593:M593+N593:Y593))</f>
        <v>425.411529499881</v>
      </c>
      <c r="AQ593" s="18" t="n">
        <f aca="false">SUMPRODUCT(MIN($B$23:$M$23+B593:M593+Z593:AK593))</f>
        <v>425.411529499881</v>
      </c>
      <c r="AR593" s="13" t="n">
        <f aca="false">IF(Y593&lt;0,1,0)</f>
        <v>0</v>
      </c>
    </row>
    <row r="594" customFormat="false" ht="15" hidden="false" customHeight="false" outlineLevel="0" collapsed="false">
      <c r="A594" s="13" t="n">
        <v>569</v>
      </c>
      <c r="B594" s="18" t="n">
        <f aca="false">Shock_sd*Draws!B573</f>
        <v>20.4833508251139</v>
      </c>
      <c r="C594" s="18" t="n">
        <f aca="false">Persist_a*B594+Shock_sd*Draws!C573</f>
        <v>-56.0658035699605</v>
      </c>
      <c r="D594" s="18" t="n">
        <f aca="false">Persist_a*C594+Shock_sd*Draws!D573</f>
        <v>-1.32448310043667</v>
      </c>
      <c r="E594" s="18" t="n">
        <f aca="false">Persist_a*D594+Shock_sd*Draws!E573</f>
        <v>16.9031898102456</v>
      </c>
      <c r="F594" s="18" t="n">
        <f aca="false">Persist_a*E594+Shock_sd*Draws!F573</f>
        <v>-58.0199041482687</v>
      </c>
      <c r="G594" s="18" t="n">
        <f aca="false">Persist_a*F594+Shock_sd*Draws!G573</f>
        <v>-32.6388093372609</v>
      </c>
      <c r="H594" s="18" t="n">
        <f aca="false">Persist_a*G594+Shock_sd*Draws!H573</f>
        <v>-88.1077188087978</v>
      </c>
      <c r="I594" s="18" t="n">
        <f aca="false">Persist_a*H594+Shock_sd*Draws!I573</f>
        <v>-172.617592078196</v>
      </c>
      <c r="J594" s="18" t="n">
        <f aca="false">Persist_a*I594+Shock_sd*Draws!J573</f>
        <v>-71.3397095128561</v>
      </c>
      <c r="K594" s="18" t="n">
        <f aca="false">Persist_a*J594+Shock_sd*Draws!K573</f>
        <v>-99.8406918316768</v>
      </c>
      <c r="L594" s="18" t="n">
        <f aca="false">Persist_a*K594+Shock_sd*Draws!L573</f>
        <v>10.1113789018416</v>
      </c>
      <c r="M594" s="18" t="n">
        <f aca="false">Persist_a*L594+Shock_sd*Draws!M573</f>
        <v>28.7214695125453</v>
      </c>
      <c r="N594" s="18" t="n">
        <f aca="false">0-(Draws!N573+Draws!Z573)</f>
        <v>0</v>
      </c>
      <c r="O594" s="18" t="n">
        <f aca="false">N594-(Draws!O573+Draws!AA573)</f>
        <v>0</v>
      </c>
      <c r="P594" s="18" t="n">
        <f aca="false">O594-(Draws!P573+Draws!AB573)</f>
        <v>0</v>
      </c>
      <c r="Q594" s="18" t="n">
        <f aca="false">P594-(Draws!Q573+Draws!AC573)</f>
        <v>0</v>
      </c>
      <c r="R594" s="18" t="n">
        <f aca="false">Q594-(Draws!R573+Draws!AD573)</f>
        <v>0</v>
      </c>
      <c r="S594" s="18" t="n">
        <f aca="false">R594-(Draws!S573+Draws!AE573)</f>
        <v>0</v>
      </c>
      <c r="T594" s="18" t="n">
        <f aca="false">S594-(Draws!T573+Draws!AF573)</f>
        <v>0</v>
      </c>
      <c r="U594" s="18" t="n">
        <f aca="false">T594-(Draws!U573+Draws!AG573)</f>
        <v>0</v>
      </c>
      <c r="V594" s="18" t="n">
        <f aca="false">U594-(Draws!V573+Draws!AH573)</f>
        <v>0</v>
      </c>
      <c r="W594" s="18" t="n">
        <f aca="false">V594-(Draws!W573+Draws!AI573)</f>
        <v>0</v>
      </c>
      <c r="X594" s="18" t="n">
        <f aca="false">W594-(Draws!X573+Draws!AJ573)</f>
        <v>0</v>
      </c>
      <c r="Y594" s="18" t="n">
        <f aca="false">X594-(Draws!Y573+Draws!AK573)</f>
        <v>0</v>
      </c>
      <c r="Z594" s="18" t="n">
        <f aca="false">0-(MAX(Draws!N573-Line_cap,0)+MAX(Draws!Z573-Line_cap,0))</f>
        <v>0</v>
      </c>
      <c r="AA594" s="18" t="n">
        <f aca="false">Z594-(MAX(Draws!O573-Line_cap,0)+MAX(Draws!AA573-Line_cap,0))</f>
        <v>0</v>
      </c>
      <c r="AB594" s="18" t="n">
        <f aca="false">AA594-(MAX(Draws!P573-Line_cap,0)+MAX(Draws!AB573-Line_cap,0))</f>
        <v>0</v>
      </c>
      <c r="AC594" s="18" t="n">
        <f aca="false">AB594-(MAX(Draws!Q573-Line_cap,0)+MAX(Draws!AC573-Line_cap,0))</f>
        <v>0</v>
      </c>
      <c r="AD594" s="18" t="n">
        <f aca="false">AC594-(MAX(Draws!R573-Line_cap,0)+MAX(Draws!AD573-Line_cap,0))</f>
        <v>0</v>
      </c>
      <c r="AE594" s="18" t="n">
        <f aca="false">AD594-(MAX(Draws!S573-Line_cap,0)+MAX(Draws!AE573-Line_cap,0))</f>
        <v>0</v>
      </c>
      <c r="AF594" s="18" t="n">
        <f aca="false">AE594-(MAX(Draws!T573-Line_cap,0)+MAX(Draws!AF573-Line_cap,0))</f>
        <v>0</v>
      </c>
      <c r="AG594" s="18" t="n">
        <f aca="false">AF594-(MAX(Draws!U573-Line_cap,0)+MAX(Draws!AG573-Line_cap,0))</f>
        <v>0</v>
      </c>
      <c r="AH594" s="18" t="n">
        <f aca="false">AG594-(MAX(Draws!V573-Line_cap,0)+MAX(Draws!AH573-Line_cap,0))</f>
        <v>0</v>
      </c>
      <c r="AI594" s="18" t="n">
        <f aca="false">AH594-(MAX(Draws!W573-Line_cap,0)+MAX(Draws!AI573-Line_cap,0))</f>
        <v>0</v>
      </c>
      <c r="AJ594" s="18" t="n">
        <f aca="false">AI594-(MAX(Draws!X573-Line_cap,0)+MAX(Draws!AJ573-Line_cap,0))</f>
        <v>0</v>
      </c>
      <c r="AK594" s="18" t="n">
        <f aca="false">AJ594-(MAX(Draws!Y573-Line_cap,0)+MAX(Draws!AK573-Line_cap,0))</f>
        <v>0</v>
      </c>
      <c r="AL594" s="18" t="n">
        <f aca="false">SUMPRODUCT(MIN($B$22:$M$22+B594:M594+N594:Y594))</f>
        <v>311.236461319723</v>
      </c>
      <c r="AM594" s="18" t="n">
        <f aca="false">SUMPRODUCT(MIN($B$22:$M$22+B594:M594))</f>
        <v>311.236461319723</v>
      </c>
      <c r="AN594" s="18" t="n">
        <f aca="false">SUMPRODUCT(MIN($B$22:$M$22+N594:Y594))</f>
        <v>481.950382357786</v>
      </c>
      <c r="AO594" s="18" t="n">
        <f aca="false">SUMPRODUCT(MIN($B$22:$M$22+B594:M594+Z594:AK594))</f>
        <v>311.236461319723</v>
      </c>
      <c r="AP594" s="18" t="n">
        <f aca="false">SUMPRODUCT(MIN($B$23:$M$23+B594:M594+N594:Y594))</f>
        <v>360.836461319723</v>
      </c>
      <c r="AQ594" s="18" t="n">
        <f aca="false">SUMPRODUCT(MIN($B$23:$M$23+B594:M594+Z594:AK594))</f>
        <v>360.836461319723</v>
      </c>
      <c r="AR594" s="13" t="n">
        <f aca="false">IF(Y594&lt;0,1,0)</f>
        <v>0</v>
      </c>
    </row>
    <row r="595" customFormat="false" ht="15" hidden="false" customHeight="false" outlineLevel="0" collapsed="false">
      <c r="A595" s="13" t="n">
        <v>570</v>
      </c>
      <c r="B595" s="18" t="n">
        <f aca="false">Shock_sd*Draws!B574</f>
        <v>-3.8452676425707</v>
      </c>
      <c r="C595" s="18" t="n">
        <f aca="false">Persist_a*B595+Shock_sd*Draws!C574</f>
        <v>-35.3604180325603</v>
      </c>
      <c r="D595" s="18" t="n">
        <f aca="false">Persist_a*C595+Shock_sd*Draws!D574</f>
        <v>-107.215981628733</v>
      </c>
      <c r="E595" s="18" t="n">
        <f aca="false">Persist_a*D595+Shock_sd*Draws!E574</f>
        <v>-47.3293754502928</v>
      </c>
      <c r="F595" s="18" t="n">
        <f aca="false">Persist_a*E595+Shock_sd*Draws!F574</f>
        <v>-12.4854483707688</v>
      </c>
      <c r="G595" s="18" t="n">
        <f aca="false">Persist_a*F595+Shock_sd*Draws!G574</f>
        <v>-6.80846990231364</v>
      </c>
      <c r="H595" s="18" t="n">
        <f aca="false">Persist_a*G595+Shock_sd*Draws!H574</f>
        <v>-23.768243024787</v>
      </c>
      <c r="I595" s="18" t="n">
        <f aca="false">Persist_a*H595+Shock_sd*Draws!I574</f>
        <v>77.640638237208</v>
      </c>
      <c r="J595" s="18" t="n">
        <f aca="false">Persist_a*I595+Shock_sd*Draws!J574</f>
        <v>73.3930485418018</v>
      </c>
      <c r="K595" s="18" t="n">
        <f aca="false">Persist_a*J595+Shock_sd*Draws!K574</f>
        <v>77.3127734714378</v>
      </c>
      <c r="L595" s="18" t="n">
        <f aca="false">Persist_a*K595+Shock_sd*Draws!L574</f>
        <v>116.105167596531</v>
      </c>
      <c r="M595" s="18" t="n">
        <f aca="false">Persist_a*L595+Shock_sd*Draws!M574</f>
        <v>31.6710427195088</v>
      </c>
      <c r="N595" s="18" t="n">
        <f aca="false">0-(Draws!N574+Draws!Z574)</f>
        <v>0</v>
      </c>
      <c r="O595" s="18" t="n">
        <f aca="false">N595-(Draws!O574+Draws!AA574)</f>
        <v>0</v>
      </c>
      <c r="P595" s="18" t="n">
        <f aca="false">O595-(Draws!P574+Draws!AB574)</f>
        <v>0</v>
      </c>
      <c r="Q595" s="18" t="n">
        <f aca="false">P595-(Draws!Q574+Draws!AC574)</f>
        <v>0</v>
      </c>
      <c r="R595" s="18" t="n">
        <f aca="false">Q595-(Draws!R574+Draws!AD574)</f>
        <v>0</v>
      </c>
      <c r="S595" s="18" t="n">
        <f aca="false">R595-(Draws!S574+Draws!AE574)</f>
        <v>0</v>
      </c>
      <c r="T595" s="18" t="n">
        <f aca="false">S595-(Draws!T574+Draws!AF574)</f>
        <v>0</v>
      </c>
      <c r="U595" s="18" t="n">
        <f aca="false">T595-(Draws!U574+Draws!AG574)</f>
        <v>0</v>
      </c>
      <c r="V595" s="18" t="n">
        <f aca="false">U595-(Draws!V574+Draws!AH574)</f>
        <v>0</v>
      </c>
      <c r="W595" s="18" t="n">
        <f aca="false">V595-(Draws!W574+Draws!AI574)</f>
        <v>0</v>
      </c>
      <c r="X595" s="18" t="n">
        <f aca="false">W595-(Draws!X574+Draws!AJ574)</f>
        <v>0</v>
      </c>
      <c r="Y595" s="18" t="n">
        <f aca="false">X595-(Draws!Y574+Draws!AK574)</f>
        <v>0</v>
      </c>
      <c r="Z595" s="18" t="n">
        <f aca="false">0-(MAX(Draws!N574-Line_cap,0)+MAX(Draws!Z574-Line_cap,0))</f>
        <v>0</v>
      </c>
      <c r="AA595" s="18" t="n">
        <f aca="false">Z595-(MAX(Draws!O574-Line_cap,0)+MAX(Draws!AA574-Line_cap,0))</f>
        <v>0</v>
      </c>
      <c r="AB595" s="18" t="n">
        <f aca="false">AA595-(MAX(Draws!P574-Line_cap,0)+MAX(Draws!AB574-Line_cap,0))</f>
        <v>0</v>
      </c>
      <c r="AC595" s="18" t="n">
        <f aca="false">AB595-(MAX(Draws!Q574-Line_cap,0)+MAX(Draws!AC574-Line_cap,0))</f>
        <v>0</v>
      </c>
      <c r="AD595" s="18" t="n">
        <f aca="false">AC595-(MAX(Draws!R574-Line_cap,0)+MAX(Draws!AD574-Line_cap,0))</f>
        <v>0</v>
      </c>
      <c r="AE595" s="18" t="n">
        <f aca="false">AD595-(MAX(Draws!S574-Line_cap,0)+MAX(Draws!AE574-Line_cap,0))</f>
        <v>0</v>
      </c>
      <c r="AF595" s="18" t="n">
        <f aca="false">AE595-(MAX(Draws!T574-Line_cap,0)+MAX(Draws!AF574-Line_cap,0))</f>
        <v>0</v>
      </c>
      <c r="AG595" s="18" t="n">
        <f aca="false">AF595-(MAX(Draws!U574-Line_cap,0)+MAX(Draws!AG574-Line_cap,0))</f>
        <v>0</v>
      </c>
      <c r="AH595" s="18" t="n">
        <f aca="false">AG595-(MAX(Draws!V574-Line_cap,0)+MAX(Draws!AH574-Line_cap,0))</f>
        <v>0</v>
      </c>
      <c r="AI595" s="18" t="n">
        <f aca="false">AH595-(MAX(Draws!W574-Line_cap,0)+MAX(Draws!AI574-Line_cap,0))</f>
        <v>0</v>
      </c>
      <c r="AJ595" s="18" t="n">
        <f aca="false">AI595-(MAX(Draws!X574-Line_cap,0)+MAX(Draws!AJ574-Line_cap,0))</f>
        <v>0</v>
      </c>
      <c r="AK595" s="18" t="n">
        <f aca="false">AJ595-(MAX(Draws!Y574-Line_cap,0)+MAX(Draws!AK574-Line_cap,0))</f>
        <v>0</v>
      </c>
      <c r="AL595" s="18" t="n">
        <f aca="false">SUMPRODUCT(MIN($B$22:$M$22+B595:M595+N595:Y595))</f>
        <v>408.338205033407</v>
      </c>
      <c r="AM595" s="18" t="n">
        <f aca="false">SUMPRODUCT(MIN($B$22:$M$22+B595:M595))</f>
        <v>408.338205033407</v>
      </c>
      <c r="AN595" s="18" t="n">
        <f aca="false">SUMPRODUCT(MIN($B$22:$M$22+N595:Y595))</f>
        <v>481.950382357786</v>
      </c>
      <c r="AO595" s="18" t="n">
        <f aca="false">SUMPRODUCT(MIN($B$22:$M$22+B595:M595+Z595:AK595))</f>
        <v>408.338205033407</v>
      </c>
      <c r="AP595" s="18" t="n">
        <f aca="false">SUMPRODUCT(MIN($B$23:$M$23+B595:M595+N595:Y595))</f>
        <v>443.087579841647</v>
      </c>
      <c r="AQ595" s="18" t="n">
        <f aca="false">SUMPRODUCT(MIN($B$23:$M$23+B595:M595+Z595:AK595))</f>
        <v>443.087579841647</v>
      </c>
      <c r="AR595" s="13" t="n">
        <f aca="false">IF(Y595&lt;0,1,0)</f>
        <v>0</v>
      </c>
    </row>
    <row r="596" customFormat="false" ht="15" hidden="false" customHeight="false" outlineLevel="0" collapsed="false">
      <c r="A596" s="13" t="n">
        <v>571</v>
      </c>
      <c r="B596" s="18" t="n">
        <f aca="false">Shock_sd*Draws!B575</f>
        <v>-11.1141228719866</v>
      </c>
      <c r="C596" s="18" t="n">
        <f aca="false">Persist_a*B596+Shock_sd*Draws!C575</f>
        <v>163.96783201154</v>
      </c>
      <c r="D596" s="18" t="n">
        <f aca="false">Persist_a*C596+Shock_sd*Draws!D575</f>
        <v>99.9481138262581</v>
      </c>
      <c r="E596" s="18" t="n">
        <f aca="false">Persist_a*D596+Shock_sd*Draws!E575</f>
        <v>114.217758614796</v>
      </c>
      <c r="F596" s="18" t="n">
        <f aca="false">Persist_a*E596+Shock_sd*Draws!F575</f>
        <v>-17.379268968702</v>
      </c>
      <c r="G596" s="18" t="n">
        <f aca="false">Persist_a*F596+Shock_sd*Draws!G575</f>
        <v>-40.7074467492771</v>
      </c>
      <c r="H596" s="18" t="n">
        <f aca="false">Persist_a*G596+Shock_sd*Draws!H575</f>
        <v>-52.5350111020415</v>
      </c>
      <c r="I596" s="18" t="n">
        <f aca="false">Persist_a*H596+Shock_sd*Draws!I575</f>
        <v>-116.207520712368</v>
      </c>
      <c r="J596" s="18" t="n">
        <f aca="false">Persist_a*I596+Shock_sd*Draws!J575</f>
        <v>-100.438306177966</v>
      </c>
      <c r="K596" s="18" t="n">
        <f aca="false">Persist_a*J596+Shock_sd*Draws!K575</f>
        <v>-131.862376852738</v>
      </c>
      <c r="L596" s="18" t="n">
        <f aca="false">Persist_a*K596+Shock_sd*Draws!L575</f>
        <v>-111.121959516373</v>
      </c>
      <c r="M596" s="18" t="n">
        <f aca="false">Persist_a*L596+Shock_sd*Draws!M575</f>
        <v>-171.367990608911</v>
      </c>
      <c r="N596" s="18" t="n">
        <f aca="false">0-(Draws!N575+Draws!Z575)</f>
        <v>0</v>
      </c>
      <c r="O596" s="18" t="n">
        <f aca="false">N596-(Draws!O575+Draws!AA575)</f>
        <v>0</v>
      </c>
      <c r="P596" s="18" t="n">
        <f aca="false">O596-(Draws!P575+Draws!AB575)</f>
        <v>0</v>
      </c>
      <c r="Q596" s="18" t="n">
        <f aca="false">P596-(Draws!Q575+Draws!AC575)</f>
        <v>0</v>
      </c>
      <c r="R596" s="18" t="n">
        <f aca="false">Q596-(Draws!R575+Draws!AD575)</f>
        <v>0</v>
      </c>
      <c r="S596" s="18" t="n">
        <f aca="false">R596-(Draws!S575+Draws!AE575)</f>
        <v>0</v>
      </c>
      <c r="T596" s="18" t="n">
        <f aca="false">S596-(Draws!T575+Draws!AF575)</f>
        <v>0</v>
      </c>
      <c r="U596" s="18" t="n">
        <f aca="false">T596-(Draws!U575+Draws!AG575)</f>
        <v>0</v>
      </c>
      <c r="V596" s="18" t="n">
        <f aca="false">U596-(Draws!V575+Draws!AH575)</f>
        <v>-68.6113201593619</v>
      </c>
      <c r="W596" s="18" t="n">
        <f aca="false">V596-(Draws!W575+Draws!AI575)</f>
        <v>-68.6113201593619</v>
      </c>
      <c r="X596" s="18" t="n">
        <f aca="false">W596-(Draws!X575+Draws!AJ575)</f>
        <v>-68.6113201593619</v>
      </c>
      <c r="Y596" s="18" t="n">
        <f aca="false">X596-(Draws!Y575+Draws!AK575)</f>
        <v>-68.6113201593619</v>
      </c>
      <c r="Z596" s="18" t="n">
        <f aca="false">0-(MAX(Draws!N575-Line_cap,0)+MAX(Draws!Z575-Line_cap,0))</f>
        <v>0</v>
      </c>
      <c r="AA596" s="18" t="n">
        <f aca="false">Z596-(MAX(Draws!O575-Line_cap,0)+MAX(Draws!AA575-Line_cap,0))</f>
        <v>0</v>
      </c>
      <c r="AB596" s="18" t="n">
        <f aca="false">AA596-(MAX(Draws!P575-Line_cap,0)+MAX(Draws!AB575-Line_cap,0))</f>
        <v>0</v>
      </c>
      <c r="AC596" s="18" t="n">
        <f aca="false">AB596-(MAX(Draws!Q575-Line_cap,0)+MAX(Draws!AC575-Line_cap,0))</f>
        <v>0</v>
      </c>
      <c r="AD596" s="18" t="n">
        <f aca="false">AC596-(MAX(Draws!R575-Line_cap,0)+MAX(Draws!AD575-Line_cap,0))</f>
        <v>0</v>
      </c>
      <c r="AE596" s="18" t="n">
        <f aca="false">AD596-(MAX(Draws!S575-Line_cap,0)+MAX(Draws!AE575-Line_cap,0))</f>
        <v>0</v>
      </c>
      <c r="AF596" s="18" t="n">
        <f aca="false">AE596-(MAX(Draws!T575-Line_cap,0)+MAX(Draws!AF575-Line_cap,0))</f>
        <v>0</v>
      </c>
      <c r="AG596" s="18" t="n">
        <f aca="false">AF596-(MAX(Draws!U575-Line_cap,0)+MAX(Draws!AG575-Line_cap,0))</f>
        <v>0</v>
      </c>
      <c r="AH596" s="18" t="n">
        <f aca="false">AG596-(MAX(Draws!V575-Line_cap,0)+MAX(Draws!AH575-Line_cap,0))</f>
        <v>0</v>
      </c>
      <c r="AI596" s="18" t="n">
        <f aca="false">AH596-(MAX(Draws!W575-Line_cap,0)+MAX(Draws!AI575-Line_cap,0))</f>
        <v>0</v>
      </c>
      <c r="AJ596" s="18" t="n">
        <f aca="false">AI596-(MAX(Draws!X575-Line_cap,0)+MAX(Draws!AJ575-Line_cap,0))</f>
        <v>0</v>
      </c>
      <c r="AK596" s="18" t="n">
        <f aca="false">AJ596-(MAX(Draws!Y575-Line_cap,0)+MAX(Draws!AK575-Line_cap,0))</f>
        <v>0</v>
      </c>
      <c r="AL596" s="18" t="n">
        <f aca="false">SUMPRODUCT(MIN($B$22:$M$22+B596:M596+N596:Y596))</f>
        <v>270.444736908688</v>
      </c>
      <c r="AM596" s="18" t="n">
        <f aca="false">SUMPRODUCT(MIN($B$22:$M$22+B596:M596))</f>
        <v>339.05605706805</v>
      </c>
      <c r="AN596" s="18" t="n">
        <f aca="false">SUMPRODUCT(MIN($B$22:$M$22+N596:Y596))</f>
        <v>419.586461258035</v>
      </c>
      <c r="AO596" s="18" t="n">
        <f aca="false">SUMPRODUCT(MIN($B$22:$M$22+B596:M596+Z596:AK596))</f>
        <v>339.05605706805</v>
      </c>
      <c r="AP596" s="18" t="n">
        <f aca="false">SUMPRODUCT(MIN($B$23:$M$23+B596:M596+N596:Y596))</f>
        <v>315.570617991308</v>
      </c>
      <c r="AQ596" s="18" t="n">
        <f aca="false">SUMPRODUCT(MIN($B$23:$M$23+B596:M596+Z596:AK596))</f>
        <v>384.18193815067</v>
      </c>
      <c r="AR596" s="13" t="n">
        <f aca="false">IF(Y596&lt;0,1,0)</f>
        <v>1</v>
      </c>
    </row>
    <row r="597" customFormat="false" ht="15" hidden="false" customHeight="false" outlineLevel="0" collapsed="false">
      <c r="A597" s="13" t="n">
        <v>572</v>
      </c>
      <c r="B597" s="18" t="n">
        <f aca="false">Shock_sd*Draws!B576</f>
        <v>31.3341956366576</v>
      </c>
      <c r="C597" s="18" t="n">
        <f aca="false">Persist_a*B597+Shock_sd*Draws!C576</f>
        <v>61.4412207533964</v>
      </c>
      <c r="D597" s="18" t="n">
        <f aca="false">Persist_a*C597+Shock_sd*Draws!D576</f>
        <v>6.43602869524925</v>
      </c>
      <c r="E597" s="18" t="n">
        <f aca="false">Persist_a*D597+Shock_sd*Draws!E576</f>
        <v>37.16659778209</v>
      </c>
      <c r="F597" s="18" t="n">
        <f aca="false">Persist_a*E597+Shock_sd*Draws!F576</f>
        <v>33.4957097934368</v>
      </c>
      <c r="G597" s="18" t="n">
        <f aca="false">Persist_a*F597+Shock_sd*Draws!G576</f>
        <v>21.938105187162</v>
      </c>
      <c r="H597" s="18" t="n">
        <f aca="false">Persist_a*G597+Shock_sd*Draws!H576</f>
        <v>2.72592231048396</v>
      </c>
      <c r="I597" s="18" t="n">
        <f aca="false">Persist_a*H597+Shock_sd*Draws!I576</f>
        <v>-66.33255242372</v>
      </c>
      <c r="J597" s="18" t="n">
        <f aca="false">Persist_a*I597+Shock_sd*Draws!J576</f>
        <v>-85.3799428669403</v>
      </c>
      <c r="K597" s="18" t="n">
        <f aca="false">Persist_a*J597+Shock_sd*Draws!K576</f>
        <v>9.48168023798138</v>
      </c>
      <c r="L597" s="18" t="n">
        <f aca="false">Persist_a*K597+Shock_sd*Draws!L576</f>
        <v>48.0636946785482</v>
      </c>
      <c r="M597" s="18" t="n">
        <f aca="false">Persist_a*L597+Shock_sd*Draws!M576</f>
        <v>32.9853742676367</v>
      </c>
      <c r="N597" s="18" t="n">
        <f aca="false">0-(Draws!N576+Draws!Z576)</f>
        <v>0</v>
      </c>
      <c r="O597" s="18" t="n">
        <f aca="false">N597-(Draws!O576+Draws!AA576)</f>
        <v>0</v>
      </c>
      <c r="P597" s="18" t="n">
        <f aca="false">O597-(Draws!P576+Draws!AB576)</f>
        <v>0</v>
      </c>
      <c r="Q597" s="18" t="n">
        <f aca="false">P597-(Draws!Q576+Draws!AC576)</f>
        <v>0</v>
      </c>
      <c r="R597" s="18" t="n">
        <f aca="false">Q597-(Draws!R576+Draws!AD576)</f>
        <v>0</v>
      </c>
      <c r="S597" s="18" t="n">
        <f aca="false">R597-(Draws!S576+Draws!AE576)</f>
        <v>0</v>
      </c>
      <c r="T597" s="18" t="n">
        <f aca="false">S597-(Draws!T576+Draws!AF576)</f>
        <v>0</v>
      </c>
      <c r="U597" s="18" t="n">
        <f aca="false">T597-(Draws!U576+Draws!AG576)</f>
        <v>0</v>
      </c>
      <c r="V597" s="18" t="n">
        <f aca="false">U597-(Draws!V576+Draws!AH576)</f>
        <v>0</v>
      </c>
      <c r="W597" s="18" t="n">
        <f aca="false">V597-(Draws!W576+Draws!AI576)</f>
        <v>0</v>
      </c>
      <c r="X597" s="18" t="n">
        <f aca="false">W597-(Draws!X576+Draws!AJ576)</f>
        <v>0</v>
      </c>
      <c r="Y597" s="18" t="n">
        <f aca="false">X597-(Draws!Y576+Draws!AK576)</f>
        <v>0</v>
      </c>
      <c r="Z597" s="18" t="n">
        <f aca="false">0-(MAX(Draws!N576-Line_cap,0)+MAX(Draws!Z576-Line_cap,0))</f>
        <v>0</v>
      </c>
      <c r="AA597" s="18" t="n">
        <f aca="false">Z597-(MAX(Draws!O576-Line_cap,0)+MAX(Draws!AA576-Line_cap,0))</f>
        <v>0</v>
      </c>
      <c r="AB597" s="18" t="n">
        <f aca="false">AA597-(MAX(Draws!P576-Line_cap,0)+MAX(Draws!AB576-Line_cap,0))</f>
        <v>0</v>
      </c>
      <c r="AC597" s="18" t="n">
        <f aca="false">AB597-(MAX(Draws!Q576-Line_cap,0)+MAX(Draws!AC576-Line_cap,0))</f>
        <v>0</v>
      </c>
      <c r="AD597" s="18" t="n">
        <f aca="false">AC597-(MAX(Draws!R576-Line_cap,0)+MAX(Draws!AD576-Line_cap,0))</f>
        <v>0</v>
      </c>
      <c r="AE597" s="18" t="n">
        <f aca="false">AD597-(MAX(Draws!S576-Line_cap,0)+MAX(Draws!AE576-Line_cap,0))</f>
        <v>0</v>
      </c>
      <c r="AF597" s="18" t="n">
        <f aca="false">AE597-(MAX(Draws!T576-Line_cap,0)+MAX(Draws!AF576-Line_cap,0))</f>
        <v>0</v>
      </c>
      <c r="AG597" s="18" t="n">
        <f aca="false">AF597-(MAX(Draws!U576-Line_cap,0)+MAX(Draws!AG576-Line_cap,0))</f>
        <v>0</v>
      </c>
      <c r="AH597" s="18" t="n">
        <f aca="false">AG597-(MAX(Draws!V576-Line_cap,0)+MAX(Draws!AH576-Line_cap,0))</f>
        <v>0</v>
      </c>
      <c r="AI597" s="18" t="n">
        <f aca="false">AH597-(MAX(Draws!W576-Line_cap,0)+MAX(Draws!AI576-Line_cap,0))</f>
        <v>0</v>
      </c>
      <c r="AJ597" s="18" t="n">
        <f aca="false">AI597-(MAX(Draws!X576-Line_cap,0)+MAX(Draws!AJ576-Line_cap,0))</f>
        <v>0</v>
      </c>
      <c r="AK597" s="18" t="n">
        <f aca="false">AJ597-(MAX(Draws!Y576-Line_cap,0)+MAX(Draws!AK576-Line_cap,0))</f>
        <v>0</v>
      </c>
      <c r="AL597" s="18" t="n">
        <f aca="false">SUMPRODUCT(MIN($B$22:$M$22+B597:M597+N597:Y597))</f>
        <v>402.817838550456</v>
      </c>
      <c r="AM597" s="18" t="n">
        <f aca="false">SUMPRODUCT(MIN($B$22:$M$22+B597:M597))</f>
        <v>402.817838550456</v>
      </c>
      <c r="AN597" s="18" t="n">
        <f aca="false">SUMPRODUCT(MIN($B$22:$M$22+N597:Y597))</f>
        <v>481.950382357786</v>
      </c>
      <c r="AO597" s="18" t="n">
        <f aca="false">SUMPRODUCT(MIN($B$22:$M$22+B597:M597+Z597:AK597))</f>
        <v>402.817838550456</v>
      </c>
      <c r="AP597" s="18" t="n">
        <f aca="false">SUMPRODUCT(MIN($B$23:$M$23+B597:M597+N597:Y597))</f>
        <v>452.061165714677</v>
      </c>
      <c r="AQ597" s="18" t="n">
        <f aca="false">SUMPRODUCT(MIN($B$23:$M$23+B597:M597+Z597:AK597))</f>
        <v>452.061165714677</v>
      </c>
      <c r="AR597" s="13" t="n">
        <f aca="false">IF(Y597&lt;0,1,0)</f>
        <v>0</v>
      </c>
    </row>
    <row r="598" customFormat="false" ht="15" hidden="false" customHeight="false" outlineLevel="0" collapsed="false">
      <c r="A598" s="13" t="n">
        <v>573</v>
      </c>
      <c r="B598" s="18" t="n">
        <f aca="false">Shock_sd*Draws!B577</f>
        <v>-17.8532893461411</v>
      </c>
      <c r="C598" s="18" t="n">
        <f aca="false">Persist_a*B598+Shock_sd*Draws!C577</f>
        <v>33.3409706039565</v>
      </c>
      <c r="D598" s="18" t="n">
        <f aca="false">Persist_a*C598+Shock_sd*Draws!D577</f>
        <v>-40.5880522732084</v>
      </c>
      <c r="E598" s="18" t="n">
        <f aca="false">Persist_a*D598+Shock_sd*Draws!E577</f>
        <v>-34.4460284457416</v>
      </c>
      <c r="F598" s="18" t="n">
        <f aca="false">Persist_a*E598+Shock_sd*Draws!F577</f>
        <v>-26.7187190904948</v>
      </c>
      <c r="G598" s="18" t="n">
        <f aca="false">Persist_a*F598+Shock_sd*Draws!G577</f>
        <v>14.3100668551868</v>
      </c>
      <c r="H598" s="18" t="n">
        <f aca="false">Persist_a*G598+Shock_sd*Draws!H577</f>
        <v>-112.226411585372</v>
      </c>
      <c r="I598" s="18" t="n">
        <f aca="false">Persist_a*H598+Shock_sd*Draws!I577</f>
        <v>-55.2089552564468</v>
      </c>
      <c r="J598" s="18" t="n">
        <f aca="false">Persist_a*I598+Shock_sd*Draws!J577</f>
        <v>-30.2802786749572</v>
      </c>
      <c r="K598" s="18" t="n">
        <f aca="false">Persist_a*J598+Shock_sd*Draws!K577</f>
        <v>-72.3033244887194</v>
      </c>
      <c r="L598" s="18" t="n">
        <f aca="false">Persist_a*K598+Shock_sd*Draws!L577</f>
        <v>-41.7599546953745</v>
      </c>
      <c r="M598" s="18" t="n">
        <f aca="false">Persist_a*L598+Shock_sd*Draws!M577</f>
        <v>-41.7475845686925</v>
      </c>
      <c r="N598" s="18" t="n">
        <f aca="false">0-(Draws!N577+Draws!Z577)</f>
        <v>0</v>
      </c>
      <c r="O598" s="18" t="n">
        <f aca="false">N598-(Draws!O577+Draws!AA577)</f>
        <v>0</v>
      </c>
      <c r="P598" s="18" t="n">
        <f aca="false">O598-(Draws!P577+Draws!AB577)</f>
        <v>0</v>
      </c>
      <c r="Q598" s="18" t="n">
        <f aca="false">P598-(Draws!Q577+Draws!AC577)</f>
        <v>0</v>
      </c>
      <c r="R598" s="18" t="n">
        <f aca="false">Q598-(Draws!R577+Draws!AD577)</f>
        <v>0</v>
      </c>
      <c r="S598" s="18" t="n">
        <f aca="false">R598-(Draws!S577+Draws!AE577)</f>
        <v>0</v>
      </c>
      <c r="T598" s="18" t="n">
        <f aca="false">S598-(Draws!T577+Draws!AF577)</f>
        <v>0</v>
      </c>
      <c r="U598" s="18" t="n">
        <f aca="false">T598-(Draws!U577+Draws!AG577)</f>
        <v>0</v>
      </c>
      <c r="V598" s="18" t="n">
        <f aca="false">U598-(Draws!V577+Draws!AH577)</f>
        <v>-59.6158382508042</v>
      </c>
      <c r="W598" s="18" t="n">
        <f aca="false">V598-(Draws!W577+Draws!AI577)</f>
        <v>-59.6158382508042</v>
      </c>
      <c r="X598" s="18" t="n">
        <f aca="false">W598-(Draws!X577+Draws!AJ577)</f>
        <v>-59.6158382508042</v>
      </c>
      <c r="Y598" s="18" t="n">
        <f aca="false">X598-(Draws!Y577+Draws!AK577)</f>
        <v>-59.6158382508042</v>
      </c>
      <c r="Z598" s="18" t="n">
        <f aca="false">0-(MAX(Draws!N577-Line_cap,0)+MAX(Draws!Z577-Line_cap,0))</f>
        <v>0</v>
      </c>
      <c r="AA598" s="18" t="n">
        <f aca="false">Z598-(MAX(Draws!O577-Line_cap,0)+MAX(Draws!AA577-Line_cap,0))</f>
        <v>0</v>
      </c>
      <c r="AB598" s="18" t="n">
        <f aca="false">AA598-(MAX(Draws!P577-Line_cap,0)+MAX(Draws!AB577-Line_cap,0))</f>
        <v>0</v>
      </c>
      <c r="AC598" s="18" t="n">
        <f aca="false">AB598-(MAX(Draws!Q577-Line_cap,0)+MAX(Draws!AC577-Line_cap,0))</f>
        <v>0</v>
      </c>
      <c r="AD598" s="18" t="n">
        <f aca="false">AC598-(MAX(Draws!R577-Line_cap,0)+MAX(Draws!AD577-Line_cap,0))</f>
        <v>0</v>
      </c>
      <c r="AE598" s="18" t="n">
        <f aca="false">AD598-(MAX(Draws!S577-Line_cap,0)+MAX(Draws!AE577-Line_cap,0))</f>
        <v>0</v>
      </c>
      <c r="AF598" s="18" t="n">
        <f aca="false">AE598-(MAX(Draws!T577-Line_cap,0)+MAX(Draws!AF577-Line_cap,0))</f>
        <v>0</v>
      </c>
      <c r="AG598" s="18" t="n">
        <f aca="false">AF598-(MAX(Draws!U577-Line_cap,0)+MAX(Draws!AG577-Line_cap,0))</f>
        <v>0</v>
      </c>
      <c r="AH598" s="18" t="n">
        <f aca="false">AG598-(MAX(Draws!V577-Line_cap,0)+MAX(Draws!AH577-Line_cap,0))</f>
        <v>0</v>
      </c>
      <c r="AI598" s="18" t="n">
        <f aca="false">AH598-(MAX(Draws!W577-Line_cap,0)+MAX(Draws!AI577-Line_cap,0))</f>
        <v>0</v>
      </c>
      <c r="AJ598" s="18" t="n">
        <f aca="false">AI598-(MAX(Draws!X577-Line_cap,0)+MAX(Draws!AJ577-Line_cap,0))</f>
        <v>0</v>
      </c>
      <c r="AK598" s="18" t="n">
        <f aca="false">AJ598-(MAX(Draws!Y577-Line_cap,0)+MAX(Draws!AK577-Line_cap,0))</f>
        <v>0</v>
      </c>
      <c r="AL598" s="18" t="n">
        <f aca="false">SUMPRODUCT(MIN($B$22:$M$22+B598:M598+N598:Y598))</f>
        <v>362.466533069901</v>
      </c>
      <c r="AM598" s="18" t="n">
        <f aca="false">SUMPRODUCT(MIN($B$22:$M$22+B598:M598))</f>
        <v>369.723970772414</v>
      </c>
      <c r="AN598" s="18" t="n">
        <f aca="false">SUMPRODUCT(MIN($B$22:$M$22+N598:Y598))</f>
        <v>428.581943166592</v>
      </c>
      <c r="AO598" s="18" t="n">
        <f aca="false">SUMPRODUCT(MIN($B$22:$M$22+B598:M598+Z598:AK598))</f>
        <v>369.723970772414</v>
      </c>
      <c r="AP598" s="18" t="n">
        <f aca="false">SUMPRODUCT(MIN($B$23:$M$23+B598:M598+N598:Y598))</f>
        <v>410.752181620328</v>
      </c>
      <c r="AQ598" s="18" t="n">
        <f aca="false">SUMPRODUCT(MIN($B$23:$M$23+B598:M598+Z598:AK598))</f>
        <v>418.902613635514</v>
      </c>
      <c r="AR598" s="13" t="n">
        <f aca="false">IF(Y598&lt;0,1,0)</f>
        <v>1</v>
      </c>
    </row>
    <row r="599" customFormat="false" ht="15" hidden="false" customHeight="false" outlineLevel="0" collapsed="false">
      <c r="A599" s="13" t="n">
        <v>574</v>
      </c>
      <c r="B599" s="18" t="n">
        <f aca="false">Shock_sd*Draws!B578</f>
        <v>-77.7269378934032</v>
      </c>
      <c r="C599" s="18" t="n">
        <f aca="false">Persist_a*B599+Shock_sd*Draws!C578</f>
        <v>-111.17784383629</v>
      </c>
      <c r="D599" s="18" t="n">
        <f aca="false">Persist_a*C599+Shock_sd*Draws!D578</f>
        <v>-13.5356341641202</v>
      </c>
      <c r="E599" s="18" t="n">
        <f aca="false">Persist_a*D599+Shock_sd*Draws!E578</f>
        <v>-41.3427608453679</v>
      </c>
      <c r="F599" s="18" t="n">
        <f aca="false">Persist_a*E599+Shock_sd*Draws!F578</f>
        <v>-34.5824091906778</v>
      </c>
      <c r="G599" s="18" t="n">
        <f aca="false">Persist_a*F599+Shock_sd*Draws!G578</f>
        <v>-86.5884655577651</v>
      </c>
      <c r="H599" s="18" t="n">
        <f aca="false">Persist_a*G599+Shock_sd*Draws!H578</f>
        <v>-26.4270049602154</v>
      </c>
      <c r="I599" s="18" t="n">
        <f aca="false">Persist_a*H599+Shock_sd*Draws!I578</f>
        <v>64.604519829761</v>
      </c>
      <c r="J599" s="18" t="n">
        <f aca="false">Persist_a*I599+Shock_sd*Draws!J578</f>
        <v>-0.408917709762179</v>
      </c>
      <c r="K599" s="18" t="n">
        <f aca="false">Persist_a*J599+Shock_sd*Draws!K578</f>
        <v>-40.8506510881144</v>
      </c>
      <c r="L599" s="18" t="n">
        <f aca="false">Persist_a*K599+Shock_sd*Draws!L578</f>
        <v>-34.1981043907921</v>
      </c>
      <c r="M599" s="18" t="n">
        <f aca="false">Persist_a*L599+Shock_sd*Draws!M578</f>
        <v>-95.4735217012191</v>
      </c>
      <c r="N599" s="18" t="n">
        <f aca="false">0-(Draws!N578+Draws!Z578)</f>
        <v>0</v>
      </c>
      <c r="O599" s="18" t="n">
        <f aca="false">N599-(Draws!O578+Draws!AA578)</f>
        <v>0</v>
      </c>
      <c r="P599" s="18" t="n">
        <f aca="false">O599-(Draws!P578+Draws!AB578)</f>
        <v>0</v>
      </c>
      <c r="Q599" s="18" t="n">
        <f aca="false">P599-(Draws!Q578+Draws!AC578)</f>
        <v>0</v>
      </c>
      <c r="R599" s="18" t="n">
        <f aca="false">Q599-(Draws!R578+Draws!AD578)</f>
        <v>0</v>
      </c>
      <c r="S599" s="18" t="n">
        <f aca="false">R599-(Draws!S578+Draws!AE578)</f>
        <v>0</v>
      </c>
      <c r="T599" s="18" t="n">
        <f aca="false">S599-(Draws!T578+Draws!AF578)</f>
        <v>0</v>
      </c>
      <c r="U599" s="18" t="n">
        <f aca="false">T599-(Draws!U578+Draws!AG578)</f>
        <v>0</v>
      </c>
      <c r="V599" s="18" t="n">
        <f aca="false">U599-(Draws!V578+Draws!AH578)</f>
        <v>0</v>
      </c>
      <c r="W599" s="18" t="n">
        <f aca="false">V599-(Draws!W578+Draws!AI578)</f>
        <v>0</v>
      </c>
      <c r="X599" s="18" t="n">
        <f aca="false">W599-(Draws!X578+Draws!AJ578)</f>
        <v>0</v>
      </c>
      <c r="Y599" s="18" t="n">
        <f aca="false">X599-(Draws!Y578+Draws!AK578)</f>
        <v>0</v>
      </c>
      <c r="Z599" s="18" t="n">
        <f aca="false">0-(MAX(Draws!N578-Line_cap,0)+MAX(Draws!Z578-Line_cap,0))</f>
        <v>0</v>
      </c>
      <c r="AA599" s="18" t="n">
        <f aca="false">Z599-(MAX(Draws!O578-Line_cap,0)+MAX(Draws!AA578-Line_cap,0))</f>
        <v>0</v>
      </c>
      <c r="AB599" s="18" t="n">
        <f aca="false">AA599-(MAX(Draws!P578-Line_cap,0)+MAX(Draws!AB578-Line_cap,0))</f>
        <v>0</v>
      </c>
      <c r="AC599" s="18" t="n">
        <f aca="false">AB599-(MAX(Draws!Q578-Line_cap,0)+MAX(Draws!AC578-Line_cap,0))</f>
        <v>0</v>
      </c>
      <c r="AD599" s="18" t="n">
        <f aca="false">AC599-(MAX(Draws!R578-Line_cap,0)+MAX(Draws!AD578-Line_cap,0))</f>
        <v>0</v>
      </c>
      <c r="AE599" s="18" t="n">
        <f aca="false">AD599-(MAX(Draws!S578-Line_cap,0)+MAX(Draws!AE578-Line_cap,0))</f>
        <v>0</v>
      </c>
      <c r="AF599" s="18" t="n">
        <f aca="false">AE599-(MAX(Draws!T578-Line_cap,0)+MAX(Draws!AF578-Line_cap,0))</f>
        <v>0</v>
      </c>
      <c r="AG599" s="18" t="n">
        <f aca="false">AF599-(MAX(Draws!U578-Line_cap,0)+MAX(Draws!AG578-Line_cap,0))</f>
        <v>0</v>
      </c>
      <c r="AH599" s="18" t="n">
        <f aca="false">AG599-(MAX(Draws!V578-Line_cap,0)+MAX(Draws!AH578-Line_cap,0))</f>
        <v>0</v>
      </c>
      <c r="AI599" s="18" t="n">
        <f aca="false">AH599-(MAX(Draws!W578-Line_cap,0)+MAX(Draws!AI578-Line_cap,0))</f>
        <v>0</v>
      </c>
      <c r="AJ599" s="18" t="n">
        <f aca="false">AI599-(MAX(Draws!X578-Line_cap,0)+MAX(Draws!AJ578-Line_cap,0))</f>
        <v>0</v>
      </c>
      <c r="AK599" s="18" t="n">
        <f aca="false">AJ599-(MAX(Draws!Y578-Line_cap,0)+MAX(Draws!AK578-Line_cap,0))</f>
        <v>0</v>
      </c>
      <c r="AL599" s="18" t="n">
        <f aca="false">SUMPRODUCT(MIN($B$22:$M$22+B599:M599+N599:Y599))</f>
        <v>396.6197060806</v>
      </c>
      <c r="AM599" s="18" t="n">
        <f aca="false">SUMPRODUCT(MIN($B$22:$M$22+B599:M599))</f>
        <v>396.6197060806</v>
      </c>
      <c r="AN599" s="18" t="n">
        <f aca="false">SUMPRODUCT(MIN($B$22:$M$22+N599:Y599))</f>
        <v>481.950382357786</v>
      </c>
      <c r="AO599" s="18" t="n">
        <f aca="false">SUMPRODUCT(MIN($B$22:$M$22+B599:M599+Z599:AK599))</f>
        <v>396.6197060806</v>
      </c>
      <c r="AP599" s="18" t="n">
        <f aca="false">SUMPRODUCT(MIN($B$23:$M$23+B599:M599+N599:Y599))</f>
        <v>444.385451581384</v>
      </c>
      <c r="AQ599" s="18" t="n">
        <f aca="false">SUMPRODUCT(MIN($B$23:$M$23+B599:M599+Z599:AK599))</f>
        <v>444.385451581384</v>
      </c>
      <c r="AR599" s="13" t="n">
        <f aca="false">IF(Y599&lt;0,1,0)</f>
        <v>0</v>
      </c>
    </row>
    <row r="600" customFormat="false" ht="15" hidden="false" customHeight="false" outlineLevel="0" collapsed="false">
      <c r="A600" s="13" t="n">
        <v>575</v>
      </c>
      <c r="B600" s="18" t="n">
        <f aca="false">Shock_sd*Draws!B579</f>
        <v>54.790790924228</v>
      </c>
      <c r="C600" s="18" t="n">
        <f aca="false">Persist_a*B600+Shock_sd*Draws!C579</f>
        <v>93.7566064463781</v>
      </c>
      <c r="D600" s="18" t="n">
        <f aca="false">Persist_a*C600+Shock_sd*Draws!D579</f>
        <v>4.94926753959663</v>
      </c>
      <c r="E600" s="18" t="n">
        <f aca="false">Persist_a*D600+Shock_sd*Draws!E579</f>
        <v>-65.487819080757</v>
      </c>
      <c r="F600" s="18" t="n">
        <f aca="false">Persist_a*E600+Shock_sd*Draws!F579</f>
        <v>-26.3796062327954</v>
      </c>
      <c r="G600" s="18" t="n">
        <f aca="false">Persist_a*F600+Shock_sd*Draws!G579</f>
        <v>34.279024716612</v>
      </c>
      <c r="H600" s="18" t="n">
        <f aca="false">Persist_a*G600+Shock_sd*Draws!H579</f>
        <v>78.2835697106705</v>
      </c>
      <c r="I600" s="18" t="n">
        <f aca="false">Persist_a*H600+Shock_sd*Draws!I579</f>
        <v>122.275371794296</v>
      </c>
      <c r="J600" s="18" t="n">
        <f aca="false">Persist_a*I600+Shock_sd*Draws!J579</f>
        <v>40.3250222885152</v>
      </c>
      <c r="K600" s="18" t="n">
        <f aca="false">Persist_a*J600+Shock_sd*Draws!K579</f>
        <v>28.9852440594439</v>
      </c>
      <c r="L600" s="18" t="n">
        <f aca="false">Persist_a*K600+Shock_sd*Draws!L579</f>
        <v>13.5789927842599</v>
      </c>
      <c r="M600" s="18" t="n">
        <f aca="false">Persist_a*L600+Shock_sd*Draws!M579</f>
        <v>69.3213200809157</v>
      </c>
      <c r="N600" s="18" t="n">
        <f aca="false">0-(Draws!N579+Draws!Z579)</f>
        <v>0</v>
      </c>
      <c r="O600" s="18" t="n">
        <f aca="false">N600-(Draws!O579+Draws!AA579)</f>
        <v>0</v>
      </c>
      <c r="P600" s="18" t="n">
        <f aca="false">O600-(Draws!P579+Draws!AB579)</f>
        <v>0</v>
      </c>
      <c r="Q600" s="18" t="n">
        <f aca="false">P600-(Draws!Q579+Draws!AC579)</f>
        <v>0</v>
      </c>
      <c r="R600" s="18" t="n">
        <f aca="false">Q600-(Draws!R579+Draws!AD579)</f>
        <v>0</v>
      </c>
      <c r="S600" s="18" t="n">
        <f aca="false">R600-(Draws!S579+Draws!AE579)</f>
        <v>0</v>
      </c>
      <c r="T600" s="18" t="n">
        <f aca="false">S600-(Draws!T579+Draws!AF579)</f>
        <v>0</v>
      </c>
      <c r="U600" s="18" t="n">
        <f aca="false">T600-(Draws!U579+Draws!AG579)</f>
        <v>0</v>
      </c>
      <c r="V600" s="18" t="n">
        <f aca="false">U600-(Draws!V579+Draws!AH579)</f>
        <v>0</v>
      </c>
      <c r="W600" s="18" t="n">
        <f aca="false">V600-(Draws!W579+Draws!AI579)</f>
        <v>0</v>
      </c>
      <c r="X600" s="18" t="n">
        <f aca="false">W600-(Draws!X579+Draws!AJ579)</f>
        <v>0</v>
      </c>
      <c r="Y600" s="18" t="n">
        <f aca="false">X600-(Draws!Y579+Draws!AK579)</f>
        <v>0</v>
      </c>
      <c r="Z600" s="18" t="n">
        <f aca="false">0-(MAX(Draws!N579-Line_cap,0)+MAX(Draws!Z579-Line_cap,0))</f>
        <v>0</v>
      </c>
      <c r="AA600" s="18" t="n">
        <f aca="false">Z600-(MAX(Draws!O579-Line_cap,0)+MAX(Draws!AA579-Line_cap,0))</f>
        <v>0</v>
      </c>
      <c r="AB600" s="18" t="n">
        <f aca="false">AA600-(MAX(Draws!P579-Line_cap,0)+MAX(Draws!AB579-Line_cap,0))</f>
        <v>0</v>
      </c>
      <c r="AC600" s="18" t="n">
        <f aca="false">AB600-(MAX(Draws!Q579-Line_cap,0)+MAX(Draws!AC579-Line_cap,0))</f>
        <v>0</v>
      </c>
      <c r="AD600" s="18" t="n">
        <f aca="false">AC600-(MAX(Draws!R579-Line_cap,0)+MAX(Draws!AD579-Line_cap,0))</f>
        <v>0</v>
      </c>
      <c r="AE600" s="18" t="n">
        <f aca="false">AD600-(MAX(Draws!S579-Line_cap,0)+MAX(Draws!AE579-Line_cap,0))</f>
        <v>0</v>
      </c>
      <c r="AF600" s="18" t="n">
        <f aca="false">AE600-(MAX(Draws!T579-Line_cap,0)+MAX(Draws!AF579-Line_cap,0))</f>
        <v>0</v>
      </c>
      <c r="AG600" s="18" t="n">
        <f aca="false">AF600-(MAX(Draws!U579-Line_cap,0)+MAX(Draws!AG579-Line_cap,0))</f>
        <v>0</v>
      </c>
      <c r="AH600" s="18" t="n">
        <f aca="false">AG600-(MAX(Draws!V579-Line_cap,0)+MAX(Draws!AH579-Line_cap,0))</f>
        <v>0</v>
      </c>
      <c r="AI600" s="18" t="n">
        <f aca="false">AH600-(MAX(Draws!W579-Line_cap,0)+MAX(Draws!AI579-Line_cap,0))</f>
        <v>0</v>
      </c>
      <c r="AJ600" s="18" t="n">
        <f aca="false">AI600-(MAX(Draws!X579-Line_cap,0)+MAX(Draws!AJ579-Line_cap,0))</f>
        <v>0</v>
      </c>
      <c r="AK600" s="18" t="n">
        <f aca="false">AJ600-(MAX(Draws!Y579-Line_cap,0)+MAX(Draws!AK579-Line_cap,0))</f>
        <v>0</v>
      </c>
      <c r="AL600" s="18" t="n">
        <f aca="false">SUMPRODUCT(MIN($B$22:$M$22+B600:M600+N600:Y600))</f>
        <v>433.3743807474</v>
      </c>
      <c r="AM600" s="18" t="n">
        <f aca="false">SUMPRODUCT(MIN($B$22:$M$22+B600:M600))</f>
        <v>433.3743807474</v>
      </c>
      <c r="AN600" s="18" t="n">
        <f aca="false">SUMPRODUCT(MIN($B$22:$M$22+N600:Y600))</f>
        <v>481.950382357786</v>
      </c>
      <c r="AO600" s="18" t="n">
        <f aca="false">SUMPRODUCT(MIN($B$22:$M$22+B600:M600+Z600:AK600))</f>
        <v>433.3743807474</v>
      </c>
      <c r="AP600" s="18" t="n">
        <f aca="false">SUMPRODUCT(MIN($B$23:$M$23+B600:M600+N600:Y600))</f>
        <v>474.262668260763</v>
      </c>
      <c r="AQ600" s="18" t="n">
        <f aca="false">SUMPRODUCT(MIN($B$23:$M$23+B600:M600+Z600:AK600))</f>
        <v>474.262668260763</v>
      </c>
      <c r="AR600" s="13" t="n">
        <f aca="false">IF(Y600&lt;0,1,0)</f>
        <v>0</v>
      </c>
    </row>
    <row r="601" customFormat="false" ht="15" hidden="false" customHeight="false" outlineLevel="0" collapsed="false">
      <c r="A601" s="13" t="n">
        <v>576</v>
      </c>
      <c r="B601" s="18" t="n">
        <f aca="false">Shock_sd*Draws!B580</f>
        <v>11.6327147099983</v>
      </c>
      <c r="C601" s="18" t="n">
        <f aca="false">Persist_a*B601+Shock_sd*Draws!C580</f>
        <v>-19.3561148279679</v>
      </c>
      <c r="D601" s="18" t="n">
        <f aca="false">Persist_a*C601+Shock_sd*Draws!D580</f>
        <v>105.729102640402</v>
      </c>
      <c r="E601" s="18" t="n">
        <f aca="false">Persist_a*D601+Shock_sd*Draws!E580</f>
        <v>102.825116404465</v>
      </c>
      <c r="F601" s="18" t="n">
        <f aca="false">Persist_a*E601+Shock_sd*Draws!F580</f>
        <v>63.1485059906094</v>
      </c>
      <c r="G601" s="18" t="n">
        <f aca="false">Persist_a*F601+Shock_sd*Draws!G580</f>
        <v>-20.6704365393255</v>
      </c>
      <c r="H601" s="18" t="n">
        <f aca="false">Persist_a*G601+Shock_sd*Draws!H580</f>
        <v>3.82550813188516</v>
      </c>
      <c r="I601" s="18" t="n">
        <f aca="false">Persist_a*H601+Shock_sd*Draws!I580</f>
        <v>-54.3118777279117</v>
      </c>
      <c r="J601" s="18" t="n">
        <f aca="false">Persist_a*I601+Shock_sd*Draws!J580</f>
        <v>-8.63395578418736</v>
      </c>
      <c r="K601" s="18" t="n">
        <f aca="false">Persist_a*J601+Shock_sd*Draws!K580</f>
        <v>-16.4471746315071</v>
      </c>
      <c r="L601" s="18" t="n">
        <f aca="false">Persist_a*K601+Shock_sd*Draws!L580</f>
        <v>-68.4616120827586</v>
      </c>
      <c r="M601" s="18" t="n">
        <f aca="false">Persist_a*L601+Shock_sd*Draws!M580</f>
        <v>-65.6067914739805</v>
      </c>
      <c r="N601" s="18" t="n">
        <f aca="false">0-(Draws!N580+Draws!Z580)</f>
        <v>0</v>
      </c>
      <c r="O601" s="18" t="n">
        <f aca="false">N601-(Draws!O580+Draws!AA580)</f>
        <v>0</v>
      </c>
      <c r="P601" s="18" t="n">
        <f aca="false">O601-(Draws!P580+Draws!AB580)</f>
        <v>0</v>
      </c>
      <c r="Q601" s="18" t="n">
        <f aca="false">P601-(Draws!Q580+Draws!AC580)</f>
        <v>0</v>
      </c>
      <c r="R601" s="18" t="n">
        <f aca="false">Q601-(Draws!R580+Draws!AD580)</f>
        <v>0</v>
      </c>
      <c r="S601" s="18" t="n">
        <f aca="false">R601-(Draws!S580+Draws!AE580)</f>
        <v>0</v>
      </c>
      <c r="T601" s="18" t="n">
        <f aca="false">S601-(Draws!T580+Draws!AF580)</f>
        <v>0</v>
      </c>
      <c r="U601" s="18" t="n">
        <f aca="false">T601-(Draws!U580+Draws!AG580)</f>
        <v>0</v>
      </c>
      <c r="V601" s="18" t="n">
        <f aca="false">U601-(Draws!V580+Draws!AH580)</f>
        <v>0</v>
      </c>
      <c r="W601" s="18" t="n">
        <f aca="false">V601-(Draws!W580+Draws!AI580)</f>
        <v>0</v>
      </c>
      <c r="X601" s="18" t="n">
        <f aca="false">W601-(Draws!X580+Draws!AJ580)</f>
        <v>0</v>
      </c>
      <c r="Y601" s="18" t="n">
        <f aca="false">X601-(Draws!Y580+Draws!AK580)</f>
        <v>0</v>
      </c>
      <c r="Z601" s="18" t="n">
        <f aca="false">0-(MAX(Draws!N580-Line_cap,0)+MAX(Draws!Z580-Line_cap,0))</f>
        <v>0</v>
      </c>
      <c r="AA601" s="18" t="n">
        <f aca="false">Z601-(MAX(Draws!O580-Line_cap,0)+MAX(Draws!AA580-Line_cap,0))</f>
        <v>0</v>
      </c>
      <c r="AB601" s="18" t="n">
        <f aca="false">AA601-(MAX(Draws!P580-Line_cap,0)+MAX(Draws!AB580-Line_cap,0))</f>
        <v>0</v>
      </c>
      <c r="AC601" s="18" t="n">
        <f aca="false">AB601-(MAX(Draws!Q580-Line_cap,0)+MAX(Draws!AC580-Line_cap,0))</f>
        <v>0</v>
      </c>
      <c r="AD601" s="18" t="n">
        <f aca="false">AC601-(MAX(Draws!R580-Line_cap,0)+MAX(Draws!AD580-Line_cap,0))</f>
        <v>0</v>
      </c>
      <c r="AE601" s="18" t="n">
        <f aca="false">AD601-(MAX(Draws!S580-Line_cap,0)+MAX(Draws!AE580-Line_cap,0))</f>
        <v>0</v>
      </c>
      <c r="AF601" s="18" t="n">
        <f aca="false">AE601-(MAX(Draws!T580-Line_cap,0)+MAX(Draws!AF580-Line_cap,0))</f>
        <v>0</v>
      </c>
      <c r="AG601" s="18" t="n">
        <f aca="false">AF601-(MAX(Draws!U580-Line_cap,0)+MAX(Draws!AG580-Line_cap,0))</f>
        <v>0</v>
      </c>
      <c r="AH601" s="18" t="n">
        <f aca="false">AG601-(MAX(Draws!V580-Line_cap,0)+MAX(Draws!AH580-Line_cap,0))</f>
        <v>0</v>
      </c>
      <c r="AI601" s="18" t="n">
        <f aca="false">AH601-(MAX(Draws!W580-Line_cap,0)+MAX(Draws!AI580-Line_cap,0))</f>
        <v>0</v>
      </c>
      <c r="AJ601" s="18" t="n">
        <f aca="false">AI601-(MAX(Draws!X580-Line_cap,0)+MAX(Draws!AJ580-Line_cap,0))</f>
        <v>0</v>
      </c>
      <c r="AK601" s="18" t="n">
        <f aca="false">AJ601-(MAX(Draws!Y580-Line_cap,0)+MAX(Draws!AK580-Line_cap,0))</f>
        <v>0</v>
      </c>
      <c r="AL601" s="18" t="n">
        <f aca="false">SUMPRODUCT(MIN($B$22:$M$22+B601:M601+N601:Y601))</f>
        <v>429.542175670007</v>
      </c>
      <c r="AM601" s="18" t="n">
        <f aca="false">SUMPRODUCT(MIN($B$22:$M$22+B601:M601))</f>
        <v>429.542175670007</v>
      </c>
      <c r="AN601" s="18" t="n">
        <f aca="false">SUMPRODUCT(MIN($B$22:$M$22+N601:Y601))</f>
        <v>481.950382357786</v>
      </c>
      <c r="AO601" s="18" t="n">
        <f aca="false">SUMPRODUCT(MIN($B$22:$M$22+B601:M601+Z601:AK601))</f>
        <v>429.542175670007</v>
      </c>
      <c r="AP601" s="18" t="n">
        <f aca="false">SUMPRODUCT(MIN($B$23:$M$23+B601:M601+N601:Y601))</f>
        <v>479.142175670008</v>
      </c>
      <c r="AQ601" s="18" t="n">
        <f aca="false">SUMPRODUCT(MIN($B$23:$M$23+B601:M601+Z601:AK601))</f>
        <v>479.142175670008</v>
      </c>
      <c r="AR601" s="13" t="n">
        <f aca="false">IF(Y601&lt;0,1,0)</f>
        <v>0</v>
      </c>
    </row>
    <row r="602" customFormat="false" ht="15" hidden="false" customHeight="false" outlineLevel="0" collapsed="false">
      <c r="A602" s="13" t="n">
        <v>577</v>
      </c>
      <c r="B602" s="18" t="n">
        <f aca="false">Shock_sd*Draws!B581</f>
        <v>40.2643661806609</v>
      </c>
      <c r="C602" s="18" t="n">
        <f aca="false">Persist_a*B602+Shock_sd*Draws!C581</f>
        <v>90.0703968784899</v>
      </c>
      <c r="D602" s="18" t="n">
        <f aca="false">Persist_a*C602+Shock_sd*Draws!D581</f>
        <v>84.5120916649544</v>
      </c>
      <c r="E602" s="18" t="n">
        <f aca="false">Persist_a*D602+Shock_sd*Draws!E581</f>
        <v>-12.908078849766</v>
      </c>
      <c r="F602" s="18" t="n">
        <f aca="false">Persist_a*E602+Shock_sd*Draws!F581</f>
        <v>-15.0721355076032</v>
      </c>
      <c r="G602" s="18" t="n">
        <f aca="false">Persist_a*F602+Shock_sd*Draws!G581</f>
        <v>42.5292387233185</v>
      </c>
      <c r="H602" s="18" t="n">
        <f aca="false">Persist_a*G602+Shock_sd*Draws!H581</f>
        <v>87.9676809790114</v>
      </c>
      <c r="I602" s="18" t="n">
        <f aca="false">Persist_a*H602+Shock_sd*Draws!I581</f>
        <v>31.2840613245859</v>
      </c>
      <c r="J602" s="18" t="n">
        <f aca="false">Persist_a*I602+Shock_sd*Draws!J581</f>
        <v>132.233338028646</v>
      </c>
      <c r="K602" s="18" t="n">
        <f aca="false">Persist_a*J602+Shock_sd*Draws!K581</f>
        <v>13.4819941451259</v>
      </c>
      <c r="L602" s="18" t="n">
        <f aca="false">Persist_a*K602+Shock_sd*Draws!L581</f>
        <v>-47.882138111332</v>
      </c>
      <c r="M602" s="18" t="n">
        <f aca="false">Persist_a*L602+Shock_sd*Draws!M581</f>
        <v>-10.1754819202474</v>
      </c>
      <c r="N602" s="18" t="n">
        <f aca="false">0-(Draws!N581+Draws!Z581)</f>
        <v>0</v>
      </c>
      <c r="O602" s="18" t="n">
        <f aca="false">N602-(Draws!O581+Draws!AA581)</f>
        <v>0</v>
      </c>
      <c r="P602" s="18" t="n">
        <f aca="false">O602-(Draws!P581+Draws!AB581)</f>
        <v>0</v>
      </c>
      <c r="Q602" s="18" t="n">
        <f aca="false">P602-(Draws!Q581+Draws!AC581)</f>
        <v>0</v>
      </c>
      <c r="R602" s="18" t="n">
        <f aca="false">Q602-(Draws!R581+Draws!AD581)</f>
        <v>0</v>
      </c>
      <c r="S602" s="18" t="n">
        <f aca="false">R602-(Draws!S581+Draws!AE581)</f>
        <v>0</v>
      </c>
      <c r="T602" s="18" t="n">
        <f aca="false">S602-(Draws!T581+Draws!AF581)</f>
        <v>0</v>
      </c>
      <c r="U602" s="18" t="n">
        <f aca="false">T602-(Draws!U581+Draws!AG581)</f>
        <v>0</v>
      </c>
      <c r="V602" s="18" t="n">
        <f aca="false">U602-(Draws!V581+Draws!AH581)</f>
        <v>0</v>
      </c>
      <c r="W602" s="18" t="n">
        <f aca="false">V602-(Draws!W581+Draws!AI581)</f>
        <v>0</v>
      </c>
      <c r="X602" s="18" t="n">
        <f aca="false">W602-(Draws!X581+Draws!AJ581)</f>
        <v>0</v>
      </c>
      <c r="Y602" s="18" t="n">
        <f aca="false">X602-(Draws!Y581+Draws!AK581)</f>
        <v>0</v>
      </c>
      <c r="Z602" s="18" t="n">
        <f aca="false">0-(MAX(Draws!N581-Line_cap,0)+MAX(Draws!Z581-Line_cap,0))</f>
        <v>0</v>
      </c>
      <c r="AA602" s="18" t="n">
        <f aca="false">Z602-(MAX(Draws!O581-Line_cap,0)+MAX(Draws!AA581-Line_cap,0))</f>
        <v>0</v>
      </c>
      <c r="AB602" s="18" t="n">
        <f aca="false">AA602-(MAX(Draws!P581-Line_cap,0)+MAX(Draws!AB581-Line_cap,0))</f>
        <v>0</v>
      </c>
      <c r="AC602" s="18" t="n">
        <f aca="false">AB602-(MAX(Draws!Q581-Line_cap,0)+MAX(Draws!AC581-Line_cap,0))</f>
        <v>0</v>
      </c>
      <c r="AD602" s="18" t="n">
        <f aca="false">AC602-(MAX(Draws!R581-Line_cap,0)+MAX(Draws!AD581-Line_cap,0))</f>
        <v>0</v>
      </c>
      <c r="AE602" s="18" t="n">
        <f aca="false">AD602-(MAX(Draws!S581-Line_cap,0)+MAX(Draws!AE581-Line_cap,0))</f>
        <v>0</v>
      </c>
      <c r="AF602" s="18" t="n">
        <f aca="false">AE602-(MAX(Draws!T581-Line_cap,0)+MAX(Draws!AF581-Line_cap,0))</f>
        <v>0</v>
      </c>
      <c r="AG602" s="18" t="n">
        <f aca="false">AF602-(MAX(Draws!U581-Line_cap,0)+MAX(Draws!AG581-Line_cap,0))</f>
        <v>0</v>
      </c>
      <c r="AH602" s="18" t="n">
        <f aca="false">AG602-(MAX(Draws!V581-Line_cap,0)+MAX(Draws!AH581-Line_cap,0))</f>
        <v>0</v>
      </c>
      <c r="AI602" s="18" t="n">
        <f aca="false">AH602-(MAX(Draws!W581-Line_cap,0)+MAX(Draws!AI581-Line_cap,0))</f>
        <v>0</v>
      </c>
      <c r="AJ602" s="18" t="n">
        <f aca="false">AI602-(MAX(Draws!X581-Line_cap,0)+MAX(Draws!AJ581-Line_cap,0))</f>
        <v>0</v>
      </c>
      <c r="AK602" s="18" t="n">
        <f aca="false">AJ602-(MAX(Draws!Y581-Line_cap,0)+MAX(Draws!AK581-Line_cap,0))</f>
        <v>0</v>
      </c>
      <c r="AL602" s="18" t="n">
        <f aca="false">SUMPRODUCT(MIN($B$22:$M$22+B602:M602+N602:Y602))</f>
        <v>454.045809453049</v>
      </c>
      <c r="AM602" s="18" t="n">
        <f aca="false">SUMPRODUCT(MIN($B$22:$M$22+B602:M602))</f>
        <v>454.045809453049</v>
      </c>
      <c r="AN602" s="18" t="n">
        <f aca="false">SUMPRODUCT(MIN($B$22:$M$22+N602:Y602))</f>
        <v>481.950382357786</v>
      </c>
      <c r="AO602" s="18" t="n">
        <f aca="false">SUMPRODUCT(MIN($B$22:$M$22+B602:M602+Z602:AK602))</f>
        <v>454.045809453049</v>
      </c>
      <c r="AP602" s="18" t="n">
        <f aca="false">SUMPRODUCT(MIN($B$23:$M$23+B602:M602+N602:Y602))</f>
        <v>500.918938266594</v>
      </c>
      <c r="AQ602" s="18" t="n">
        <f aca="false">SUMPRODUCT(MIN($B$23:$M$23+B602:M602+Z602:AK602))</f>
        <v>500.918938266594</v>
      </c>
      <c r="AR602" s="13" t="n">
        <f aca="false">IF(Y602&lt;0,1,0)</f>
        <v>0</v>
      </c>
    </row>
    <row r="603" customFormat="false" ht="15" hidden="false" customHeight="false" outlineLevel="0" collapsed="false">
      <c r="A603" s="13" t="n">
        <v>578</v>
      </c>
      <c r="B603" s="18" t="n">
        <f aca="false">Shock_sd*Draws!B582</f>
        <v>-19.7252309611103</v>
      </c>
      <c r="C603" s="18" t="n">
        <f aca="false">Persist_a*B603+Shock_sd*Draws!C582</f>
        <v>-62.0246498709543</v>
      </c>
      <c r="D603" s="18" t="n">
        <f aca="false">Persist_a*C603+Shock_sd*Draws!D582</f>
        <v>-23.4910970933642</v>
      </c>
      <c r="E603" s="18" t="n">
        <f aca="false">Persist_a*D603+Shock_sd*Draws!E582</f>
        <v>-48.9070402376136</v>
      </c>
      <c r="F603" s="18" t="n">
        <f aca="false">Persist_a*E603+Shock_sd*Draws!F582</f>
        <v>-36.1090144023185</v>
      </c>
      <c r="G603" s="18" t="n">
        <f aca="false">Persist_a*F603+Shock_sd*Draws!G582</f>
        <v>-79.9652886775997</v>
      </c>
      <c r="H603" s="18" t="n">
        <f aca="false">Persist_a*G603+Shock_sd*Draws!H582</f>
        <v>24.2971359037304</v>
      </c>
      <c r="I603" s="18" t="n">
        <f aca="false">Persist_a*H603+Shock_sd*Draws!I582</f>
        <v>-16.6726491321161</v>
      </c>
      <c r="J603" s="18" t="n">
        <f aca="false">Persist_a*I603+Shock_sd*Draws!J582</f>
        <v>22.842258516889</v>
      </c>
      <c r="K603" s="18" t="n">
        <f aca="false">Persist_a*J603+Shock_sd*Draws!K582</f>
        <v>79.9755432919153</v>
      </c>
      <c r="L603" s="18" t="n">
        <f aca="false">Persist_a*K603+Shock_sd*Draws!L582</f>
        <v>64.579751109686</v>
      </c>
      <c r="M603" s="18" t="n">
        <f aca="false">Persist_a*L603+Shock_sd*Draws!M582</f>
        <v>-58.6126356081658</v>
      </c>
      <c r="N603" s="18" t="n">
        <f aca="false">0-(Draws!N582+Draws!Z582)</f>
        <v>0</v>
      </c>
      <c r="O603" s="18" t="n">
        <f aca="false">N603-(Draws!O582+Draws!AA582)</f>
        <v>0</v>
      </c>
      <c r="P603" s="18" t="n">
        <f aca="false">O603-(Draws!P582+Draws!AB582)</f>
        <v>0</v>
      </c>
      <c r="Q603" s="18" t="n">
        <f aca="false">P603-(Draws!Q582+Draws!AC582)</f>
        <v>0</v>
      </c>
      <c r="R603" s="18" t="n">
        <f aca="false">Q603-(Draws!R582+Draws!AD582)</f>
        <v>0</v>
      </c>
      <c r="S603" s="18" t="n">
        <f aca="false">R603-(Draws!S582+Draws!AE582)</f>
        <v>0</v>
      </c>
      <c r="T603" s="18" t="n">
        <f aca="false">S603-(Draws!T582+Draws!AF582)</f>
        <v>0</v>
      </c>
      <c r="U603" s="18" t="n">
        <f aca="false">T603-(Draws!U582+Draws!AG582)</f>
        <v>0</v>
      </c>
      <c r="V603" s="18" t="n">
        <f aca="false">U603-(Draws!V582+Draws!AH582)</f>
        <v>0</v>
      </c>
      <c r="W603" s="18" t="n">
        <f aca="false">V603-(Draws!W582+Draws!AI582)</f>
        <v>0</v>
      </c>
      <c r="X603" s="18" t="n">
        <f aca="false">W603-(Draws!X582+Draws!AJ582)</f>
        <v>0</v>
      </c>
      <c r="Y603" s="18" t="n">
        <f aca="false">X603-(Draws!Y582+Draws!AK582)</f>
        <v>0</v>
      </c>
      <c r="Z603" s="18" t="n">
        <f aca="false">0-(MAX(Draws!N582-Line_cap,0)+MAX(Draws!Z582-Line_cap,0))</f>
        <v>0</v>
      </c>
      <c r="AA603" s="18" t="n">
        <f aca="false">Z603-(MAX(Draws!O582-Line_cap,0)+MAX(Draws!AA582-Line_cap,0))</f>
        <v>0</v>
      </c>
      <c r="AB603" s="18" t="n">
        <f aca="false">AA603-(MAX(Draws!P582-Line_cap,0)+MAX(Draws!AB582-Line_cap,0))</f>
        <v>0</v>
      </c>
      <c r="AC603" s="18" t="n">
        <f aca="false">AB603-(MAX(Draws!Q582-Line_cap,0)+MAX(Draws!AC582-Line_cap,0))</f>
        <v>0</v>
      </c>
      <c r="AD603" s="18" t="n">
        <f aca="false">AC603-(MAX(Draws!R582-Line_cap,0)+MAX(Draws!AD582-Line_cap,0))</f>
        <v>0</v>
      </c>
      <c r="AE603" s="18" t="n">
        <f aca="false">AD603-(MAX(Draws!S582-Line_cap,0)+MAX(Draws!AE582-Line_cap,0))</f>
        <v>0</v>
      </c>
      <c r="AF603" s="18" t="n">
        <f aca="false">AE603-(MAX(Draws!T582-Line_cap,0)+MAX(Draws!AF582-Line_cap,0))</f>
        <v>0</v>
      </c>
      <c r="AG603" s="18" t="n">
        <f aca="false">AF603-(MAX(Draws!U582-Line_cap,0)+MAX(Draws!AG582-Line_cap,0))</f>
        <v>0</v>
      </c>
      <c r="AH603" s="18" t="n">
        <f aca="false">AG603-(MAX(Draws!V582-Line_cap,0)+MAX(Draws!AH582-Line_cap,0))</f>
        <v>0</v>
      </c>
      <c r="AI603" s="18" t="n">
        <f aca="false">AH603-(MAX(Draws!W582-Line_cap,0)+MAX(Draws!AI582-Line_cap,0))</f>
        <v>0</v>
      </c>
      <c r="AJ603" s="18" t="n">
        <f aca="false">AI603-(MAX(Draws!X582-Line_cap,0)+MAX(Draws!AJ582-Line_cap,0))</f>
        <v>0</v>
      </c>
      <c r="AK603" s="18" t="n">
        <f aca="false">AJ603-(MAX(Draws!Y582-Line_cap,0)+MAX(Draws!AK582-Line_cap,0))</f>
        <v>0</v>
      </c>
      <c r="AL603" s="18" t="n">
        <f aca="false">SUMPRODUCT(MIN($B$22:$M$22+B603:M603+N603:Y603))</f>
        <v>403.242882960765</v>
      </c>
      <c r="AM603" s="18" t="n">
        <f aca="false">SUMPRODUCT(MIN($B$22:$M$22+B603:M603))</f>
        <v>403.242882960765</v>
      </c>
      <c r="AN603" s="18" t="n">
        <f aca="false">SUMPRODUCT(MIN($B$22:$M$22+N603:Y603))</f>
        <v>481.950382357786</v>
      </c>
      <c r="AO603" s="18" t="n">
        <f aca="false">SUMPRODUCT(MIN($B$22:$M$22+B603:M603+Z603:AK603))</f>
        <v>403.242882960765</v>
      </c>
      <c r="AP603" s="18" t="n">
        <f aca="false">SUMPRODUCT(MIN($B$23:$M$23+B603:M603+N603:Y603))</f>
        <v>451.008628461549</v>
      </c>
      <c r="AQ603" s="18" t="n">
        <f aca="false">SUMPRODUCT(MIN($B$23:$M$23+B603:M603+Z603:AK603))</f>
        <v>451.008628461549</v>
      </c>
      <c r="AR603" s="13" t="n">
        <f aca="false">IF(Y603&lt;0,1,0)</f>
        <v>0</v>
      </c>
    </row>
    <row r="604" customFormat="false" ht="15" hidden="false" customHeight="false" outlineLevel="0" collapsed="false">
      <c r="A604" s="13" t="n">
        <v>579</v>
      </c>
      <c r="B604" s="18" t="n">
        <f aca="false">Shock_sd*Draws!B583</f>
        <v>-21.2387442119074</v>
      </c>
      <c r="C604" s="18" t="n">
        <f aca="false">Persist_a*B604+Shock_sd*Draws!C583</f>
        <v>125.741440039974</v>
      </c>
      <c r="D604" s="18" t="n">
        <f aca="false">Persist_a*C604+Shock_sd*Draws!D583</f>
        <v>89.1838229393546</v>
      </c>
      <c r="E604" s="18" t="n">
        <f aca="false">Persist_a*D604+Shock_sd*Draws!E583</f>
        <v>38.8679659677585</v>
      </c>
      <c r="F604" s="18" t="n">
        <f aca="false">Persist_a*E604+Shock_sd*Draws!F583</f>
        <v>-4.93791169904093</v>
      </c>
      <c r="G604" s="18" t="n">
        <f aca="false">Persist_a*F604+Shock_sd*Draws!G583</f>
        <v>70.0884698982587</v>
      </c>
      <c r="H604" s="18" t="n">
        <f aca="false">Persist_a*G604+Shock_sd*Draws!H583</f>
        <v>22.7834836539208</v>
      </c>
      <c r="I604" s="18" t="n">
        <f aca="false">Persist_a*H604+Shock_sd*Draws!I583</f>
        <v>-27.4541542921001</v>
      </c>
      <c r="J604" s="18" t="n">
        <f aca="false">Persist_a*I604+Shock_sd*Draws!J583</f>
        <v>-22.3261331417528</v>
      </c>
      <c r="K604" s="18" t="n">
        <f aca="false">Persist_a*J604+Shock_sd*Draws!K583</f>
        <v>87.5533134259055</v>
      </c>
      <c r="L604" s="18" t="n">
        <f aca="false">Persist_a*K604+Shock_sd*Draws!L583</f>
        <v>43.6847194889412</v>
      </c>
      <c r="M604" s="18" t="n">
        <f aca="false">Persist_a*L604+Shock_sd*Draws!M583</f>
        <v>-30.2111060718594</v>
      </c>
      <c r="N604" s="18" t="n">
        <f aca="false">0-(Draws!N583+Draws!Z583)</f>
        <v>0</v>
      </c>
      <c r="O604" s="18" t="n">
        <f aca="false">N604-(Draws!O583+Draws!AA583)</f>
        <v>0</v>
      </c>
      <c r="P604" s="18" t="n">
        <f aca="false">O604-(Draws!P583+Draws!AB583)</f>
        <v>0</v>
      </c>
      <c r="Q604" s="18" t="n">
        <f aca="false">P604-(Draws!Q583+Draws!AC583)</f>
        <v>0</v>
      </c>
      <c r="R604" s="18" t="n">
        <f aca="false">Q604-(Draws!R583+Draws!AD583)</f>
        <v>0</v>
      </c>
      <c r="S604" s="18" t="n">
        <f aca="false">R604-(Draws!S583+Draws!AE583)</f>
        <v>0</v>
      </c>
      <c r="T604" s="18" t="n">
        <f aca="false">S604-(Draws!T583+Draws!AF583)</f>
        <v>0</v>
      </c>
      <c r="U604" s="18" t="n">
        <f aca="false">T604-(Draws!U583+Draws!AG583)</f>
        <v>0</v>
      </c>
      <c r="V604" s="18" t="n">
        <f aca="false">U604-(Draws!V583+Draws!AH583)</f>
        <v>0</v>
      </c>
      <c r="W604" s="18" t="n">
        <f aca="false">V604-(Draws!W583+Draws!AI583)</f>
        <v>0</v>
      </c>
      <c r="X604" s="18" t="n">
        <f aca="false">W604-(Draws!X583+Draws!AJ583)</f>
        <v>0</v>
      </c>
      <c r="Y604" s="18" t="n">
        <f aca="false">X604-(Draws!Y583+Draws!AK583)</f>
        <v>0</v>
      </c>
      <c r="Z604" s="18" t="n">
        <f aca="false">0-(MAX(Draws!N583-Line_cap,0)+MAX(Draws!Z583-Line_cap,0))</f>
        <v>0</v>
      </c>
      <c r="AA604" s="18" t="n">
        <f aca="false">Z604-(MAX(Draws!O583-Line_cap,0)+MAX(Draws!AA583-Line_cap,0))</f>
        <v>0</v>
      </c>
      <c r="AB604" s="18" t="n">
        <f aca="false">AA604-(MAX(Draws!P583-Line_cap,0)+MAX(Draws!AB583-Line_cap,0))</f>
        <v>0</v>
      </c>
      <c r="AC604" s="18" t="n">
        <f aca="false">AB604-(MAX(Draws!Q583-Line_cap,0)+MAX(Draws!AC583-Line_cap,0))</f>
        <v>0</v>
      </c>
      <c r="AD604" s="18" t="n">
        <f aca="false">AC604-(MAX(Draws!R583-Line_cap,0)+MAX(Draws!AD583-Line_cap,0))</f>
        <v>0</v>
      </c>
      <c r="AE604" s="18" t="n">
        <f aca="false">AD604-(MAX(Draws!S583-Line_cap,0)+MAX(Draws!AE583-Line_cap,0))</f>
        <v>0</v>
      </c>
      <c r="AF604" s="18" t="n">
        <f aca="false">AE604-(MAX(Draws!T583-Line_cap,0)+MAX(Draws!AF583-Line_cap,0))</f>
        <v>0</v>
      </c>
      <c r="AG604" s="18" t="n">
        <f aca="false">AF604-(MAX(Draws!U583-Line_cap,0)+MAX(Draws!AG583-Line_cap,0))</f>
        <v>0</v>
      </c>
      <c r="AH604" s="18" t="n">
        <f aca="false">AG604-(MAX(Draws!V583-Line_cap,0)+MAX(Draws!AH583-Line_cap,0))</f>
        <v>0</v>
      </c>
      <c r="AI604" s="18" t="n">
        <f aca="false">AH604-(MAX(Draws!W583-Line_cap,0)+MAX(Draws!AI583-Line_cap,0))</f>
        <v>0</v>
      </c>
      <c r="AJ604" s="18" t="n">
        <f aca="false">AI604-(MAX(Draws!X583-Line_cap,0)+MAX(Draws!AJ583-Line_cap,0))</f>
        <v>0</v>
      </c>
      <c r="AK604" s="18" t="n">
        <f aca="false">AJ604-(MAX(Draws!Y583-Line_cap,0)+MAX(Draws!AK583-Line_cap,0))</f>
        <v>0</v>
      </c>
      <c r="AL604" s="18" t="n">
        <f aca="false">SUMPRODUCT(MIN($B$22:$M$22+B604:M604+N604:Y604))</f>
        <v>456.399899105819</v>
      </c>
      <c r="AM604" s="18" t="n">
        <f aca="false">SUMPRODUCT(MIN($B$22:$M$22+B604:M604))</f>
        <v>456.399899105819</v>
      </c>
      <c r="AN604" s="18" t="n">
        <f aca="false">SUMPRODUCT(MIN($B$22:$M$22+N604:Y604))</f>
        <v>481.950382357786</v>
      </c>
      <c r="AO604" s="18" t="n">
        <f aca="false">SUMPRODUCT(MIN($B$22:$M$22+B604:M604+Z604:AK604))</f>
        <v>456.399899105819</v>
      </c>
      <c r="AP604" s="18" t="n">
        <f aca="false">SUMPRODUCT(MIN($B$23:$M$23+B604:M604+N604:Y604))</f>
        <v>505.999899105819</v>
      </c>
      <c r="AQ604" s="18" t="n">
        <f aca="false">SUMPRODUCT(MIN($B$23:$M$23+B604:M604+Z604:AK604))</f>
        <v>505.999899105819</v>
      </c>
      <c r="AR604" s="13" t="n">
        <f aca="false">IF(Y604&lt;0,1,0)</f>
        <v>0</v>
      </c>
    </row>
    <row r="605" customFormat="false" ht="15" hidden="false" customHeight="false" outlineLevel="0" collapsed="false">
      <c r="A605" s="13" t="n">
        <v>580</v>
      </c>
      <c r="B605" s="18" t="n">
        <f aca="false">Shock_sd*Draws!B584</f>
        <v>-36.8571334304048</v>
      </c>
      <c r="C605" s="18" t="n">
        <f aca="false">Persist_a*B605+Shock_sd*Draws!C584</f>
        <v>-19.5139940504861</v>
      </c>
      <c r="D605" s="18" t="n">
        <f aca="false">Persist_a*C605+Shock_sd*Draws!D584</f>
        <v>38.1857133669711</v>
      </c>
      <c r="E605" s="18" t="n">
        <f aca="false">Persist_a*D605+Shock_sd*Draws!E584</f>
        <v>58.3129249336937</v>
      </c>
      <c r="F605" s="18" t="n">
        <f aca="false">Persist_a*E605+Shock_sd*Draws!F584</f>
        <v>10.1430124678491</v>
      </c>
      <c r="G605" s="18" t="n">
        <f aca="false">Persist_a*F605+Shock_sd*Draws!G584</f>
        <v>60.2021747563607</v>
      </c>
      <c r="H605" s="18" t="n">
        <f aca="false">Persist_a*G605+Shock_sd*Draws!H584</f>
        <v>26.4439288766877</v>
      </c>
      <c r="I605" s="18" t="n">
        <f aca="false">Persist_a*H605+Shock_sd*Draws!I584</f>
        <v>50.3550796647786</v>
      </c>
      <c r="J605" s="18" t="n">
        <f aca="false">Persist_a*I605+Shock_sd*Draws!J584</f>
        <v>99.8320551411837</v>
      </c>
      <c r="K605" s="18" t="n">
        <f aca="false">Persist_a*J605+Shock_sd*Draws!K584</f>
        <v>82.1285316501385</v>
      </c>
      <c r="L605" s="18" t="n">
        <f aca="false">Persist_a*K605+Shock_sd*Draws!L584</f>
        <v>24.8306215376625</v>
      </c>
      <c r="M605" s="18" t="n">
        <f aca="false">Persist_a*L605+Shock_sd*Draws!M584</f>
        <v>-44.8911485879182</v>
      </c>
      <c r="N605" s="18" t="n">
        <f aca="false">0-(Draws!N584+Draws!Z584)</f>
        <v>0</v>
      </c>
      <c r="O605" s="18" t="n">
        <f aca="false">N605-(Draws!O584+Draws!AA584)</f>
        <v>0</v>
      </c>
      <c r="P605" s="18" t="n">
        <f aca="false">O605-(Draws!P584+Draws!AB584)</f>
        <v>0</v>
      </c>
      <c r="Q605" s="18" t="n">
        <f aca="false">P605-(Draws!Q584+Draws!AC584)</f>
        <v>-205.137090774127</v>
      </c>
      <c r="R605" s="18" t="n">
        <f aca="false">Q605-(Draws!R584+Draws!AD584)</f>
        <v>-205.137090774127</v>
      </c>
      <c r="S605" s="18" t="n">
        <f aca="false">R605-(Draws!S584+Draws!AE584)</f>
        <v>-205.137090774127</v>
      </c>
      <c r="T605" s="18" t="n">
        <f aca="false">S605-(Draws!T584+Draws!AF584)</f>
        <v>-205.137090774127</v>
      </c>
      <c r="U605" s="18" t="n">
        <f aca="false">T605-(Draws!U584+Draws!AG584)</f>
        <v>-205.137090774127</v>
      </c>
      <c r="V605" s="18" t="n">
        <f aca="false">U605-(Draws!V584+Draws!AH584)</f>
        <v>-205.137090774127</v>
      </c>
      <c r="W605" s="18" t="n">
        <f aca="false">V605-(Draws!W584+Draws!AI584)</f>
        <v>-205.137090774127</v>
      </c>
      <c r="X605" s="18" t="n">
        <f aca="false">W605-(Draws!X584+Draws!AJ584)</f>
        <v>-205.137090774127</v>
      </c>
      <c r="Y605" s="18" t="n">
        <f aca="false">X605-(Draws!Y584+Draws!AK584)</f>
        <v>-205.137090774127</v>
      </c>
      <c r="Z605" s="18" t="n">
        <f aca="false">0-(MAX(Draws!N584-Line_cap,0)+MAX(Draws!Z584-Line_cap,0))</f>
        <v>0</v>
      </c>
      <c r="AA605" s="18" t="n">
        <f aca="false">Z605-(MAX(Draws!O584-Line_cap,0)+MAX(Draws!AA584-Line_cap,0))</f>
        <v>0</v>
      </c>
      <c r="AB605" s="18" t="n">
        <f aca="false">AA605-(MAX(Draws!P584-Line_cap,0)+MAX(Draws!AB584-Line_cap,0))</f>
        <v>0</v>
      </c>
      <c r="AC605" s="18" t="n">
        <f aca="false">AB605-(MAX(Draws!Q584-Line_cap,0)+MAX(Draws!AC584-Line_cap,0))</f>
        <v>-105.137090774127</v>
      </c>
      <c r="AD605" s="18" t="n">
        <f aca="false">AC605-(MAX(Draws!R584-Line_cap,0)+MAX(Draws!AD584-Line_cap,0))</f>
        <v>-105.137090774127</v>
      </c>
      <c r="AE605" s="18" t="n">
        <f aca="false">AD605-(MAX(Draws!S584-Line_cap,0)+MAX(Draws!AE584-Line_cap,0))</f>
        <v>-105.137090774127</v>
      </c>
      <c r="AF605" s="18" t="n">
        <f aca="false">AE605-(MAX(Draws!T584-Line_cap,0)+MAX(Draws!AF584-Line_cap,0))</f>
        <v>-105.137090774127</v>
      </c>
      <c r="AG605" s="18" t="n">
        <f aca="false">AF605-(MAX(Draws!U584-Line_cap,0)+MAX(Draws!AG584-Line_cap,0))</f>
        <v>-105.137090774127</v>
      </c>
      <c r="AH605" s="18" t="n">
        <f aca="false">AG605-(MAX(Draws!V584-Line_cap,0)+MAX(Draws!AH584-Line_cap,0))</f>
        <v>-105.137090774127</v>
      </c>
      <c r="AI605" s="18" t="n">
        <f aca="false">AH605-(MAX(Draws!W584-Line_cap,0)+MAX(Draws!AI584-Line_cap,0))</f>
        <v>-105.137090774127</v>
      </c>
      <c r="AJ605" s="18" t="n">
        <f aca="false">AI605-(MAX(Draws!X584-Line_cap,0)+MAX(Draws!AJ584-Line_cap,0))</f>
        <v>-105.137090774127</v>
      </c>
      <c r="AK605" s="18" t="n">
        <f aca="false">AJ605-(MAX(Draws!Y584-Line_cap,0)+MAX(Draws!AK584-Line_cap,0))</f>
        <v>-105.137090774127</v>
      </c>
      <c r="AL605" s="18" t="n">
        <f aca="false">SUMPRODUCT(MIN($B$22:$M$22+B605:M605+N605:Y605))</f>
        <v>260.395808314916</v>
      </c>
      <c r="AM605" s="18" t="n">
        <f aca="false">SUMPRODUCT(MIN($B$22:$M$22+B605:M605))</f>
        <v>465.532899089042</v>
      </c>
      <c r="AN605" s="18" t="n">
        <f aca="false">SUMPRODUCT(MIN($B$22:$M$22+N605:Y605))</f>
        <v>276.813291583659</v>
      </c>
      <c r="AO605" s="18" t="n">
        <f aca="false">SUMPRODUCT(MIN($B$22:$M$22+B605:M605+Z605:AK605))</f>
        <v>360.395808314916</v>
      </c>
      <c r="AP605" s="18" t="n">
        <f aca="false">SUMPRODUCT(MIN($B$23:$M$23+B605:M605+N605:Y605))</f>
        <v>305.521689397535</v>
      </c>
      <c r="AQ605" s="18" t="n">
        <f aca="false">SUMPRODUCT(MIN($B$23:$M$23+B605:M605+Z605:AK605))</f>
        <v>405.521689397535</v>
      </c>
      <c r="AR605" s="13" t="n">
        <f aca="false">IF(Y605&lt;0,1,0)</f>
        <v>1</v>
      </c>
    </row>
    <row r="606" customFormat="false" ht="15" hidden="false" customHeight="false" outlineLevel="0" collapsed="false">
      <c r="A606" s="13" t="n">
        <v>581</v>
      </c>
      <c r="B606" s="18" t="n">
        <f aca="false">Shock_sd*Draws!B585</f>
        <v>-96.2064014181596</v>
      </c>
      <c r="C606" s="18" t="n">
        <f aca="false">Persist_a*B606+Shock_sd*Draws!C585</f>
        <v>-128.294069414035</v>
      </c>
      <c r="D606" s="18" t="n">
        <f aca="false">Persist_a*C606+Shock_sd*Draws!D585</f>
        <v>-172.140924318923</v>
      </c>
      <c r="E606" s="18" t="n">
        <f aca="false">Persist_a*D606+Shock_sd*Draws!E585</f>
        <v>-180.722655101139</v>
      </c>
      <c r="F606" s="18" t="n">
        <f aca="false">Persist_a*E606+Shock_sd*Draws!F585</f>
        <v>-95.0806463815892</v>
      </c>
      <c r="G606" s="18" t="n">
        <f aca="false">Persist_a*F606+Shock_sd*Draws!G585</f>
        <v>-43.1000126487484</v>
      </c>
      <c r="H606" s="18" t="n">
        <f aca="false">Persist_a*G606+Shock_sd*Draws!H585</f>
        <v>6.86076886114349</v>
      </c>
      <c r="I606" s="18" t="n">
        <f aca="false">Persist_a*H606+Shock_sd*Draws!I585</f>
        <v>29.5736407026285</v>
      </c>
      <c r="J606" s="18" t="n">
        <f aca="false">Persist_a*I606+Shock_sd*Draws!J585</f>
        <v>25.0623369044473</v>
      </c>
      <c r="K606" s="18" t="n">
        <f aca="false">Persist_a*J606+Shock_sd*Draws!K585</f>
        <v>52.8894267258632</v>
      </c>
      <c r="L606" s="18" t="n">
        <f aca="false">Persist_a*K606+Shock_sd*Draws!L585</f>
        <v>21.0875760061376</v>
      </c>
      <c r="M606" s="18" t="n">
        <f aca="false">Persist_a*L606+Shock_sd*Draws!M585</f>
        <v>43.9946069531127</v>
      </c>
      <c r="N606" s="18" t="n">
        <f aca="false">0-(Draws!N585+Draws!Z585)</f>
        <v>0</v>
      </c>
      <c r="O606" s="18" t="n">
        <f aca="false">N606-(Draws!O585+Draws!AA585)</f>
        <v>0</v>
      </c>
      <c r="P606" s="18" t="n">
        <f aca="false">O606-(Draws!P585+Draws!AB585)</f>
        <v>0</v>
      </c>
      <c r="Q606" s="18" t="n">
        <f aca="false">P606-(Draws!Q585+Draws!AC585)</f>
        <v>0</v>
      </c>
      <c r="R606" s="18" t="n">
        <f aca="false">Q606-(Draws!R585+Draws!AD585)</f>
        <v>0</v>
      </c>
      <c r="S606" s="18" t="n">
        <f aca="false">R606-(Draws!S585+Draws!AE585)</f>
        <v>0</v>
      </c>
      <c r="T606" s="18" t="n">
        <f aca="false">S606-(Draws!T585+Draws!AF585)</f>
        <v>0</v>
      </c>
      <c r="U606" s="18" t="n">
        <f aca="false">T606-(Draws!U585+Draws!AG585)</f>
        <v>0</v>
      </c>
      <c r="V606" s="18" t="n">
        <f aca="false">U606-(Draws!V585+Draws!AH585)</f>
        <v>0</v>
      </c>
      <c r="W606" s="18" t="n">
        <f aca="false">V606-(Draws!W585+Draws!AI585)</f>
        <v>0</v>
      </c>
      <c r="X606" s="18" t="n">
        <f aca="false">W606-(Draws!X585+Draws!AJ585)</f>
        <v>0</v>
      </c>
      <c r="Y606" s="18" t="n">
        <f aca="false">X606-(Draws!Y585+Draws!AK585)</f>
        <v>0</v>
      </c>
      <c r="Z606" s="18" t="n">
        <f aca="false">0-(MAX(Draws!N585-Line_cap,0)+MAX(Draws!Z585-Line_cap,0))</f>
        <v>0</v>
      </c>
      <c r="AA606" s="18" t="n">
        <f aca="false">Z606-(MAX(Draws!O585-Line_cap,0)+MAX(Draws!AA585-Line_cap,0))</f>
        <v>0</v>
      </c>
      <c r="AB606" s="18" t="n">
        <f aca="false">AA606-(MAX(Draws!P585-Line_cap,0)+MAX(Draws!AB585-Line_cap,0))</f>
        <v>0</v>
      </c>
      <c r="AC606" s="18" t="n">
        <f aca="false">AB606-(MAX(Draws!Q585-Line_cap,0)+MAX(Draws!AC585-Line_cap,0))</f>
        <v>0</v>
      </c>
      <c r="AD606" s="18" t="n">
        <f aca="false">AC606-(MAX(Draws!R585-Line_cap,0)+MAX(Draws!AD585-Line_cap,0))</f>
        <v>0</v>
      </c>
      <c r="AE606" s="18" t="n">
        <f aca="false">AD606-(MAX(Draws!S585-Line_cap,0)+MAX(Draws!AE585-Line_cap,0))</f>
        <v>0</v>
      </c>
      <c r="AF606" s="18" t="n">
        <f aca="false">AE606-(MAX(Draws!T585-Line_cap,0)+MAX(Draws!AF585-Line_cap,0))</f>
        <v>0</v>
      </c>
      <c r="AG606" s="18" t="n">
        <f aca="false">AF606-(MAX(Draws!U585-Line_cap,0)+MAX(Draws!AG585-Line_cap,0))</f>
        <v>0</v>
      </c>
      <c r="AH606" s="18" t="n">
        <f aca="false">AG606-(MAX(Draws!V585-Line_cap,0)+MAX(Draws!AH585-Line_cap,0))</f>
        <v>0</v>
      </c>
      <c r="AI606" s="18" t="n">
        <f aca="false">AH606-(MAX(Draws!W585-Line_cap,0)+MAX(Draws!AI585-Line_cap,0))</f>
        <v>0</v>
      </c>
      <c r="AJ606" s="18" t="n">
        <f aca="false">AI606-(MAX(Draws!X585-Line_cap,0)+MAX(Draws!AJ585-Line_cap,0))</f>
        <v>0</v>
      </c>
      <c r="AK606" s="18" t="n">
        <f aca="false">AJ606-(MAX(Draws!Y585-Line_cap,0)+MAX(Draws!AK585-Line_cap,0))</f>
        <v>0</v>
      </c>
      <c r="AL606" s="18" t="n">
        <f aca="false">SUMPRODUCT(MIN($B$22:$M$22+B606:M606+N606:Y606))</f>
        <v>318.139544727018</v>
      </c>
      <c r="AM606" s="18" t="n">
        <f aca="false">SUMPRODUCT(MIN($B$22:$M$22+B606:M606))</f>
        <v>318.139544727018</v>
      </c>
      <c r="AN606" s="18" t="n">
        <f aca="false">SUMPRODUCT(MIN($B$22:$M$22+N606:Y606))</f>
        <v>481.950382357786</v>
      </c>
      <c r="AO606" s="18" t="n">
        <f aca="false">SUMPRODUCT(MIN($B$22:$M$22+B606:M606+Z606:AK606))</f>
        <v>318.139544727018</v>
      </c>
      <c r="AP606" s="18" t="n">
        <f aca="false">SUMPRODUCT(MIN($B$23:$M$23+B606:M606+N606:Y606))</f>
        <v>359.027832240381</v>
      </c>
      <c r="AQ606" s="18" t="n">
        <f aca="false">SUMPRODUCT(MIN($B$23:$M$23+B606:M606+Z606:AK606))</f>
        <v>359.027832240381</v>
      </c>
      <c r="AR606" s="13" t="n">
        <f aca="false">IF(Y606&lt;0,1,0)</f>
        <v>0</v>
      </c>
    </row>
    <row r="607" customFormat="false" ht="15" hidden="false" customHeight="false" outlineLevel="0" collapsed="false">
      <c r="A607" s="13" t="n">
        <v>582</v>
      </c>
      <c r="B607" s="18" t="n">
        <f aca="false">Shock_sd*Draws!B586</f>
        <v>-23.712615082822</v>
      </c>
      <c r="C607" s="18" t="n">
        <f aca="false">Persist_a*B607+Shock_sd*Draws!C586</f>
        <v>-0.15890371287675</v>
      </c>
      <c r="D607" s="18" t="n">
        <f aca="false">Persist_a*C607+Shock_sd*Draws!D586</f>
        <v>-73.1962521944992</v>
      </c>
      <c r="E607" s="18" t="n">
        <f aca="false">Persist_a*D607+Shock_sd*Draws!E586</f>
        <v>-140.798685857004</v>
      </c>
      <c r="F607" s="18" t="n">
        <f aca="false">Persist_a*E607+Shock_sd*Draws!F586</f>
        <v>-75.625333434689</v>
      </c>
      <c r="G607" s="18" t="n">
        <f aca="false">Persist_a*F607+Shock_sd*Draws!G586</f>
        <v>30.3675150829147</v>
      </c>
      <c r="H607" s="18" t="n">
        <f aca="false">Persist_a*G607+Shock_sd*Draws!H586</f>
        <v>-23.3905306413191</v>
      </c>
      <c r="I607" s="18" t="n">
        <f aca="false">Persist_a*H607+Shock_sd*Draws!I586</f>
        <v>5.21910886187827</v>
      </c>
      <c r="J607" s="18" t="n">
        <f aca="false">Persist_a*I607+Shock_sd*Draws!J586</f>
        <v>-56.2173691406504</v>
      </c>
      <c r="K607" s="18" t="n">
        <f aca="false">Persist_a*J607+Shock_sd*Draws!K586</f>
        <v>-45.7262298852497</v>
      </c>
      <c r="L607" s="18" t="n">
        <f aca="false">Persist_a*K607+Shock_sd*Draws!L586</f>
        <v>-52.517516522384</v>
      </c>
      <c r="M607" s="18" t="n">
        <f aca="false">Persist_a*L607+Shock_sd*Draws!M586</f>
        <v>-14.8764532539478</v>
      </c>
      <c r="N607" s="18" t="n">
        <f aca="false">0-(Draws!N586+Draws!Z586)</f>
        <v>0</v>
      </c>
      <c r="O607" s="18" t="n">
        <f aca="false">N607-(Draws!O586+Draws!AA586)</f>
        <v>0</v>
      </c>
      <c r="P607" s="18" t="n">
        <f aca="false">O607-(Draws!P586+Draws!AB586)</f>
        <v>0</v>
      </c>
      <c r="Q607" s="18" t="n">
        <f aca="false">P607-(Draws!Q586+Draws!AC586)</f>
        <v>0</v>
      </c>
      <c r="R607" s="18" t="n">
        <f aca="false">Q607-(Draws!R586+Draws!AD586)</f>
        <v>0</v>
      </c>
      <c r="S607" s="18" t="n">
        <f aca="false">R607-(Draws!S586+Draws!AE586)</f>
        <v>0</v>
      </c>
      <c r="T607" s="18" t="n">
        <f aca="false">S607-(Draws!T586+Draws!AF586)</f>
        <v>0</v>
      </c>
      <c r="U607" s="18" t="n">
        <f aca="false">T607-(Draws!U586+Draws!AG586)</f>
        <v>0</v>
      </c>
      <c r="V607" s="18" t="n">
        <f aca="false">U607-(Draws!V586+Draws!AH586)</f>
        <v>0</v>
      </c>
      <c r="W607" s="18" t="n">
        <f aca="false">V607-(Draws!W586+Draws!AI586)</f>
        <v>-58.288641952732</v>
      </c>
      <c r="X607" s="18" t="n">
        <f aca="false">W607-(Draws!X586+Draws!AJ586)</f>
        <v>-58.288641952732</v>
      </c>
      <c r="Y607" s="18" t="n">
        <f aca="false">X607-(Draws!Y586+Draws!AK586)</f>
        <v>-58.288641952732</v>
      </c>
      <c r="Z607" s="18" t="n">
        <f aca="false">0-(MAX(Draws!N586-Line_cap,0)+MAX(Draws!Z586-Line_cap,0))</f>
        <v>0</v>
      </c>
      <c r="AA607" s="18" t="n">
        <f aca="false">Z607-(MAX(Draws!O586-Line_cap,0)+MAX(Draws!AA586-Line_cap,0))</f>
        <v>0</v>
      </c>
      <c r="AB607" s="18" t="n">
        <f aca="false">AA607-(MAX(Draws!P586-Line_cap,0)+MAX(Draws!AB586-Line_cap,0))</f>
        <v>0</v>
      </c>
      <c r="AC607" s="18" t="n">
        <f aca="false">AB607-(MAX(Draws!Q586-Line_cap,0)+MAX(Draws!AC586-Line_cap,0))</f>
        <v>0</v>
      </c>
      <c r="AD607" s="18" t="n">
        <f aca="false">AC607-(MAX(Draws!R586-Line_cap,0)+MAX(Draws!AD586-Line_cap,0))</f>
        <v>0</v>
      </c>
      <c r="AE607" s="18" t="n">
        <f aca="false">AD607-(MAX(Draws!S586-Line_cap,0)+MAX(Draws!AE586-Line_cap,0))</f>
        <v>0</v>
      </c>
      <c r="AF607" s="18" t="n">
        <f aca="false">AE607-(MAX(Draws!T586-Line_cap,0)+MAX(Draws!AF586-Line_cap,0))</f>
        <v>0</v>
      </c>
      <c r="AG607" s="18" t="n">
        <f aca="false">AF607-(MAX(Draws!U586-Line_cap,0)+MAX(Draws!AG586-Line_cap,0))</f>
        <v>0</v>
      </c>
      <c r="AH607" s="18" t="n">
        <f aca="false">AG607-(MAX(Draws!V586-Line_cap,0)+MAX(Draws!AH586-Line_cap,0))</f>
        <v>0</v>
      </c>
      <c r="AI607" s="18" t="n">
        <f aca="false">AH607-(MAX(Draws!W586-Line_cap,0)+MAX(Draws!AI586-Line_cap,0))</f>
        <v>0</v>
      </c>
      <c r="AJ607" s="18" t="n">
        <f aca="false">AI607-(MAX(Draws!X586-Line_cap,0)+MAX(Draws!AJ586-Line_cap,0))</f>
        <v>0</v>
      </c>
      <c r="AK607" s="18" t="n">
        <f aca="false">AJ607-(MAX(Draws!Y586-Line_cap,0)+MAX(Draws!AK586-Line_cap,0))</f>
        <v>0</v>
      </c>
      <c r="AL607" s="18" t="n">
        <f aca="false">SUMPRODUCT(MIN($B$22:$M$22+B607:M607+N607:Y607))</f>
        <v>358.063513971153</v>
      </c>
      <c r="AM607" s="18" t="n">
        <f aca="false">SUMPRODUCT(MIN($B$22:$M$22+B607:M607))</f>
        <v>358.063513971153</v>
      </c>
      <c r="AN607" s="18" t="n">
        <f aca="false">SUMPRODUCT(MIN($B$22:$M$22+N607:Y607))</f>
        <v>436.097053856692</v>
      </c>
      <c r="AO607" s="18" t="n">
        <f aca="false">SUMPRODUCT(MIN($B$22:$M$22+B607:M607+Z607:AK607))</f>
        <v>358.063513971153</v>
      </c>
      <c r="AP607" s="18" t="n">
        <f aca="false">SUMPRODUCT(MIN($B$23:$M$23+B607:M607+N607:Y607))</f>
        <v>398.951801484516</v>
      </c>
      <c r="AQ607" s="18" t="n">
        <f aca="false">SUMPRODUCT(MIN($B$23:$M$23+B607:M607+Z607:AK607))</f>
        <v>398.951801484516</v>
      </c>
      <c r="AR607" s="13" t="n">
        <f aca="false">IF(Y607&lt;0,1,0)</f>
        <v>1</v>
      </c>
    </row>
    <row r="608" customFormat="false" ht="15" hidden="false" customHeight="false" outlineLevel="0" collapsed="false">
      <c r="A608" s="13" t="n">
        <v>583</v>
      </c>
      <c r="B608" s="18" t="n">
        <f aca="false">Shock_sd*Draws!B587</f>
        <v>-30.6428579276066</v>
      </c>
      <c r="C608" s="18" t="n">
        <f aca="false">Persist_a*B608+Shock_sd*Draws!C587</f>
        <v>-61.6504429645856</v>
      </c>
      <c r="D608" s="18" t="n">
        <f aca="false">Persist_a*C608+Shock_sd*Draws!D587</f>
        <v>-25.529823717348</v>
      </c>
      <c r="E608" s="18" t="n">
        <f aca="false">Persist_a*D608+Shock_sd*Draws!E587</f>
        <v>-18.6798818075627</v>
      </c>
      <c r="F608" s="18" t="n">
        <f aca="false">Persist_a*E608+Shock_sd*Draws!F587</f>
        <v>9.44286323623844</v>
      </c>
      <c r="G608" s="18" t="n">
        <f aca="false">Persist_a*F608+Shock_sd*Draws!G587</f>
        <v>35.6184397930773</v>
      </c>
      <c r="H608" s="18" t="n">
        <f aca="false">Persist_a*G608+Shock_sd*Draws!H587</f>
        <v>76.1249052899691</v>
      </c>
      <c r="I608" s="18" t="n">
        <f aca="false">Persist_a*H608+Shock_sd*Draws!I587</f>
        <v>137.974553037011</v>
      </c>
      <c r="J608" s="18" t="n">
        <f aca="false">Persist_a*I608+Shock_sd*Draws!J587</f>
        <v>103.191227190487</v>
      </c>
      <c r="K608" s="18" t="n">
        <f aca="false">Persist_a*J608+Shock_sd*Draws!K587</f>
        <v>112.56642893056</v>
      </c>
      <c r="L608" s="18" t="n">
        <f aca="false">Persist_a*K608+Shock_sd*Draws!L587</f>
        <v>144.610129925931</v>
      </c>
      <c r="M608" s="18" t="n">
        <f aca="false">Persist_a*L608+Shock_sd*Draws!M587</f>
        <v>88.0689138142054</v>
      </c>
      <c r="N608" s="18" t="n">
        <f aca="false">0-(Draws!N587+Draws!Z587)</f>
        <v>0</v>
      </c>
      <c r="O608" s="18" t="n">
        <f aca="false">N608-(Draws!O587+Draws!AA587)</f>
        <v>0</v>
      </c>
      <c r="P608" s="18" t="n">
        <f aca="false">O608-(Draws!P587+Draws!AB587)</f>
        <v>0</v>
      </c>
      <c r="Q608" s="18" t="n">
        <f aca="false">P608-(Draws!Q587+Draws!AC587)</f>
        <v>0</v>
      </c>
      <c r="R608" s="18" t="n">
        <f aca="false">Q608-(Draws!R587+Draws!AD587)</f>
        <v>0</v>
      </c>
      <c r="S608" s="18" t="n">
        <f aca="false">R608-(Draws!S587+Draws!AE587)</f>
        <v>0</v>
      </c>
      <c r="T608" s="18" t="n">
        <f aca="false">S608-(Draws!T587+Draws!AF587)</f>
        <v>0</v>
      </c>
      <c r="U608" s="18" t="n">
        <f aca="false">T608-(Draws!U587+Draws!AG587)</f>
        <v>0</v>
      </c>
      <c r="V608" s="18" t="n">
        <f aca="false">U608-(Draws!V587+Draws!AH587)</f>
        <v>0</v>
      </c>
      <c r="W608" s="18" t="n">
        <f aca="false">V608-(Draws!W587+Draws!AI587)</f>
        <v>0</v>
      </c>
      <c r="X608" s="18" t="n">
        <f aca="false">W608-(Draws!X587+Draws!AJ587)</f>
        <v>0</v>
      </c>
      <c r="Y608" s="18" t="n">
        <f aca="false">X608-(Draws!Y587+Draws!AK587)</f>
        <v>0</v>
      </c>
      <c r="Z608" s="18" t="n">
        <f aca="false">0-(MAX(Draws!N587-Line_cap,0)+MAX(Draws!Z587-Line_cap,0))</f>
        <v>0</v>
      </c>
      <c r="AA608" s="18" t="n">
        <f aca="false">Z608-(MAX(Draws!O587-Line_cap,0)+MAX(Draws!AA587-Line_cap,0))</f>
        <v>0</v>
      </c>
      <c r="AB608" s="18" t="n">
        <f aca="false">AA608-(MAX(Draws!P587-Line_cap,0)+MAX(Draws!AB587-Line_cap,0))</f>
        <v>0</v>
      </c>
      <c r="AC608" s="18" t="n">
        <f aca="false">AB608-(MAX(Draws!Q587-Line_cap,0)+MAX(Draws!AC587-Line_cap,0))</f>
        <v>0</v>
      </c>
      <c r="AD608" s="18" t="n">
        <f aca="false">AC608-(MAX(Draws!R587-Line_cap,0)+MAX(Draws!AD587-Line_cap,0))</f>
        <v>0</v>
      </c>
      <c r="AE608" s="18" t="n">
        <f aca="false">AD608-(MAX(Draws!S587-Line_cap,0)+MAX(Draws!AE587-Line_cap,0))</f>
        <v>0</v>
      </c>
      <c r="AF608" s="18" t="n">
        <f aca="false">AE608-(MAX(Draws!T587-Line_cap,0)+MAX(Draws!AF587-Line_cap,0))</f>
        <v>0</v>
      </c>
      <c r="AG608" s="18" t="n">
        <f aca="false">AF608-(MAX(Draws!U587-Line_cap,0)+MAX(Draws!AG587-Line_cap,0))</f>
        <v>0</v>
      </c>
      <c r="AH608" s="18" t="n">
        <f aca="false">AG608-(MAX(Draws!V587-Line_cap,0)+MAX(Draws!AH587-Line_cap,0))</f>
        <v>0</v>
      </c>
      <c r="AI608" s="18" t="n">
        <f aca="false">AH608-(MAX(Draws!W587-Line_cap,0)+MAX(Draws!AI587-Line_cap,0))</f>
        <v>0</v>
      </c>
      <c r="AJ608" s="18" t="n">
        <f aca="false">AI608-(MAX(Draws!X587-Line_cap,0)+MAX(Draws!AJ587-Line_cap,0))</f>
        <v>0</v>
      </c>
      <c r="AK608" s="18" t="n">
        <f aca="false">AJ608-(MAX(Draws!Y587-Line_cap,0)+MAX(Draws!AK587-Line_cap,0))</f>
        <v>0</v>
      </c>
      <c r="AL608" s="18" t="n">
        <f aca="false">SUMPRODUCT(MIN($B$22:$M$22+B608:M608+N608:Y608))</f>
        <v>478.416153969195</v>
      </c>
      <c r="AM608" s="18" t="n">
        <f aca="false">SUMPRODUCT(MIN($B$22:$M$22+B608:M608))</f>
        <v>478.416153969195</v>
      </c>
      <c r="AN608" s="18" t="n">
        <f aca="false">SUMPRODUCT(MIN($B$22:$M$22+N608:Y608))</f>
        <v>481.950382357786</v>
      </c>
      <c r="AO608" s="18" t="n">
        <f aca="false">SUMPRODUCT(MIN($B$22:$M$22+B608:M608+Z608:AK608))</f>
        <v>478.416153969195</v>
      </c>
      <c r="AP608" s="18" t="n">
        <f aca="false">SUMPRODUCT(MIN($B$23:$M$23+B608:M608+N608:Y608))</f>
        <v>504.666954175192</v>
      </c>
      <c r="AQ608" s="18" t="n">
        <f aca="false">SUMPRODUCT(MIN($B$23:$M$23+B608:M608+Z608:AK608))</f>
        <v>504.666954175192</v>
      </c>
      <c r="AR608" s="13" t="n">
        <f aca="false">IF(Y608&lt;0,1,0)</f>
        <v>0</v>
      </c>
    </row>
    <row r="609" customFormat="false" ht="15" hidden="false" customHeight="false" outlineLevel="0" collapsed="false">
      <c r="A609" s="13" t="n">
        <v>584</v>
      </c>
      <c r="B609" s="18" t="n">
        <f aca="false">Shock_sd*Draws!B588</f>
        <v>78.0256956887782</v>
      </c>
      <c r="C609" s="18" t="n">
        <f aca="false">Persist_a*B609+Shock_sd*Draws!C588</f>
        <v>28.7518886066231</v>
      </c>
      <c r="D609" s="18" t="n">
        <f aca="false">Persist_a*C609+Shock_sd*Draws!D588</f>
        <v>24.6612890221309</v>
      </c>
      <c r="E609" s="18" t="n">
        <f aca="false">Persist_a*D609+Shock_sd*Draws!E588</f>
        <v>95.2627118909498</v>
      </c>
      <c r="F609" s="18" t="n">
        <f aca="false">Persist_a*E609+Shock_sd*Draws!F588</f>
        <v>31.9985364317774</v>
      </c>
      <c r="G609" s="18" t="n">
        <f aca="false">Persist_a*F609+Shock_sd*Draws!G588</f>
        <v>51.0293867481346</v>
      </c>
      <c r="H609" s="18" t="n">
        <f aca="false">Persist_a*G609+Shock_sd*Draws!H588</f>
        <v>9.31646850787848</v>
      </c>
      <c r="I609" s="18" t="n">
        <f aca="false">Persist_a*H609+Shock_sd*Draws!I588</f>
        <v>30.786199958206</v>
      </c>
      <c r="J609" s="18" t="n">
        <f aca="false">Persist_a*I609+Shock_sd*Draws!J588</f>
        <v>-7.08767198427837</v>
      </c>
      <c r="K609" s="18" t="n">
        <f aca="false">Persist_a*J609+Shock_sd*Draws!K588</f>
        <v>-82.4920015296212</v>
      </c>
      <c r="L609" s="18" t="n">
        <f aca="false">Persist_a*K609+Shock_sd*Draws!L588</f>
        <v>-18.480485633407</v>
      </c>
      <c r="M609" s="18" t="n">
        <f aca="false">Persist_a*L609+Shock_sd*Draws!M588</f>
        <v>57.3297606313801</v>
      </c>
      <c r="N609" s="18" t="n">
        <f aca="false">0-(Draws!N588+Draws!Z588)</f>
        <v>0</v>
      </c>
      <c r="O609" s="18" t="n">
        <f aca="false">N609-(Draws!O588+Draws!AA588)</f>
        <v>-265.806834157895</v>
      </c>
      <c r="P609" s="18" t="n">
        <f aca="false">O609-(Draws!P588+Draws!AB588)</f>
        <v>-265.806834157895</v>
      </c>
      <c r="Q609" s="18" t="n">
        <f aca="false">P609-(Draws!Q588+Draws!AC588)</f>
        <v>-265.806834157895</v>
      </c>
      <c r="R609" s="18" t="n">
        <f aca="false">Q609-(Draws!R588+Draws!AD588)</f>
        <v>-265.806834157895</v>
      </c>
      <c r="S609" s="18" t="n">
        <f aca="false">R609-(Draws!S588+Draws!AE588)</f>
        <v>-265.806834157895</v>
      </c>
      <c r="T609" s="18" t="n">
        <f aca="false">S609-(Draws!T588+Draws!AF588)</f>
        <v>-265.806834157895</v>
      </c>
      <c r="U609" s="18" t="n">
        <f aca="false">T609-(Draws!U588+Draws!AG588)</f>
        <v>-265.806834157895</v>
      </c>
      <c r="V609" s="18" t="n">
        <f aca="false">U609-(Draws!V588+Draws!AH588)</f>
        <v>-265.806834157895</v>
      </c>
      <c r="W609" s="18" t="n">
        <f aca="false">V609-(Draws!W588+Draws!AI588)</f>
        <v>-265.806834157895</v>
      </c>
      <c r="X609" s="18" t="n">
        <f aca="false">W609-(Draws!X588+Draws!AJ588)</f>
        <v>-265.806834157895</v>
      </c>
      <c r="Y609" s="18" t="n">
        <f aca="false">X609-(Draws!Y588+Draws!AK588)</f>
        <v>-265.806834157895</v>
      </c>
      <c r="Z609" s="18" t="n">
        <f aca="false">0-(MAX(Draws!N588-Line_cap,0)+MAX(Draws!Z588-Line_cap,0))</f>
        <v>0</v>
      </c>
      <c r="AA609" s="18" t="n">
        <f aca="false">Z609-(MAX(Draws!O588-Line_cap,0)+MAX(Draws!AA588-Line_cap,0))</f>
        <v>-165.806834157895</v>
      </c>
      <c r="AB609" s="18" t="n">
        <f aca="false">AA609-(MAX(Draws!P588-Line_cap,0)+MAX(Draws!AB588-Line_cap,0))</f>
        <v>-165.806834157895</v>
      </c>
      <c r="AC609" s="18" t="n">
        <f aca="false">AB609-(MAX(Draws!Q588-Line_cap,0)+MAX(Draws!AC588-Line_cap,0))</f>
        <v>-165.806834157895</v>
      </c>
      <c r="AD609" s="18" t="n">
        <f aca="false">AC609-(MAX(Draws!R588-Line_cap,0)+MAX(Draws!AD588-Line_cap,0))</f>
        <v>-165.806834157895</v>
      </c>
      <c r="AE609" s="18" t="n">
        <f aca="false">AD609-(MAX(Draws!S588-Line_cap,0)+MAX(Draws!AE588-Line_cap,0))</f>
        <v>-165.806834157895</v>
      </c>
      <c r="AF609" s="18" t="n">
        <f aca="false">AE609-(MAX(Draws!T588-Line_cap,0)+MAX(Draws!AF588-Line_cap,0))</f>
        <v>-165.806834157895</v>
      </c>
      <c r="AG609" s="18" t="n">
        <f aca="false">AF609-(MAX(Draws!U588-Line_cap,0)+MAX(Draws!AG588-Line_cap,0))</f>
        <v>-165.806834157895</v>
      </c>
      <c r="AH609" s="18" t="n">
        <f aca="false">AG609-(MAX(Draws!V588-Line_cap,0)+MAX(Draws!AH588-Line_cap,0))</f>
        <v>-165.806834157895</v>
      </c>
      <c r="AI609" s="18" t="n">
        <f aca="false">AH609-(MAX(Draws!W588-Line_cap,0)+MAX(Draws!AI588-Line_cap,0))</f>
        <v>-165.806834157895</v>
      </c>
      <c r="AJ609" s="18" t="n">
        <f aca="false">AI609-(MAX(Draws!X588-Line_cap,0)+MAX(Draws!AJ588-Line_cap,0))</f>
        <v>-165.806834157895</v>
      </c>
      <c r="AK609" s="18" t="n">
        <f aca="false">AJ609-(MAX(Draws!Y588-Line_cap,0)+MAX(Draws!AK588-Line_cap,0))</f>
        <v>-165.806834157895</v>
      </c>
      <c r="AL609" s="18" t="n">
        <f aca="false">SUMPRODUCT(MIN($B$22:$M$22+B609:M609+N609:Y609))</f>
        <v>146.086860121908</v>
      </c>
      <c r="AM609" s="18" t="n">
        <f aca="false">SUMPRODUCT(MIN($B$22:$M$22+B609:M609))</f>
        <v>411.893694279803</v>
      </c>
      <c r="AN609" s="18" t="n">
        <f aca="false">SUMPRODUCT(MIN($B$22:$M$22+N609:Y609))</f>
        <v>216.143548199891</v>
      </c>
      <c r="AO609" s="18" t="n">
        <f aca="false">SUMPRODUCT(MIN($B$22:$M$22+B609:M609+Z609:AK609))</f>
        <v>246.086860121908</v>
      </c>
      <c r="AP609" s="18" t="n">
        <f aca="false">SUMPRODUCT(MIN($B$23:$M$23+B609:M609+N609:Y609))</f>
        <v>194.372508672335</v>
      </c>
      <c r="AQ609" s="18" t="n">
        <f aca="false">SUMPRODUCT(MIN($B$23:$M$23+B609:M609+Z609:AK609))</f>
        <v>294.372508672335</v>
      </c>
      <c r="AR609" s="13" t="n">
        <f aca="false">IF(Y609&lt;0,1,0)</f>
        <v>1</v>
      </c>
    </row>
    <row r="610" customFormat="false" ht="15" hidden="false" customHeight="false" outlineLevel="0" collapsed="false">
      <c r="A610" s="13" t="n">
        <v>585</v>
      </c>
      <c r="B610" s="18" t="n">
        <f aca="false">Shock_sd*Draws!B589</f>
        <v>-96.1003561024889</v>
      </c>
      <c r="C610" s="18" t="n">
        <f aca="false">Persist_a*B610+Shock_sd*Draws!C589</f>
        <v>-4.40849918474449</v>
      </c>
      <c r="D610" s="18" t="n">
        <f aca="false">Persist_a*C610+Shock_sd*Draws!D589</f>
        <v>56.0568628601482</v>
      </c>
      <c r="E610" s="18" t="n">
        <f aca="false">Persist_a*D610+Shock_sd*Draws!E589</f>
        <v>59.7634505852453</v>
      </c>
      <c r="F610" s="18" t="n">
        <f aca="false">Persist_a*E610+Shock_sd*Draws!F589</f>
        <v>76.0049175924378</v>
      </c>
      <c r="G610" s="18" t="n">
        <f aca="false">Persist_a*F610+Shock_sd*Draws!G589</f>
        <v>42.9441497759959</v>
      </c>
      <c r="H610" s="18" t="n">
        <f aca="false">Persist_a*G610+Shock_sd*Draws!H589</f>
        <v>-15.2942680175461</v>
      </c>
      <c r="I610" s="18" t="n">
        <f aca="false">Persist_a*H610+Shock_sd*Draws!I589</f>
        <v>23.2058725413504</v>
      </c>
      <c r="J610" s="18" t="n">
        <f aca="false">Persist_a*I610+Shock_sd*Draws!J589</f>
        <v>24.0298699787528</v>
      </c>
      <c r="K610" s="18" t="n">
        <f aca="false">Persist_a*J610+Shock_sd*Draws!K589</f>
        <v>-42.8439395351399</v>
      </c>
      <c r="L610" s="18" t="n">
        <f aca="false">Persist_a*K610+Shock_sd*Draws!L589</f>
        <v>-36.2928370472261</v>
      </c>
      <c r="M610" s="18" t="n">
        <f aca="false">Persist_a*L610+Shock_sd*Draws!M589</f>
        <v>-5.07848768130735</v>
      </c>
      <c r="N610" s="18" t="n">
        <f aca="false">0-(Draws!N589+Draws!Z589)</f>
        <v>0</v>
      </c>
      <c r="O610" s="18" t="n">
        <f aca="false">N610-(Draws!O589+Draws!AA589)</f>
        <v>0</v>
      </c>
      <c r="P610" s="18" t="n">
        <f aca="false">O610-(Draws!P589+Draws!AB589)</f>
        <v>0</v>
      </c>
      <c r="Q610" s="18" t="n">
        <f aca="false">P610-(Draws!Q589+Draws!AC589)</f>
        <v>0</v>
      </c>
      <c r="R610" s="18" t="n">
        <f aca="false">Q610-(Draws!R589+Draws!AD589)</f>
        <v>0</v>
      </c>
      <c r="S610" s="18" t="n">
        <f aca="false">R610-(Draws!S589+Draws!AE589)</f>
        <v>0</v>
      </c>
      <c r="T610" s="18" t="n">
        <f aca="false">S610-(Draws!T589+Draws!AF589)</f>
        <v>0</v>
      </c>
      <c r="U610" s="18" t="n">
        <f aca="false">T610-(Draws!U589+Draws!AG589)</f>
        <v>0</v>
      </c>
      <c r="V610" s="18" t="n">
        <f aca="false">U610-(Draws!V589+Draws!AH589)</f>
        <v>0</v>
      </c>
      <c r="W610" s="18" t="n">
        <f aca="false">V610-(Draws!W589+Draws!AI589)</f>
        <v>0</v>
      </c>
      <c r="X610" s="18" t="n">
        <f aca="false">W610-(Draws!X589+Draws!AJ589)</f>
        <v>0</v>
      </c>
      <c r="Y610" s="18" t="n">
        <f aca="false">X610-(Draws!Y589+Draws!AK589)</f>
        <v>0</v>
      </c>
      <c r="Z610" s="18" t="n">
        <f aca="false">0-(MAX(Draws!N589-Line_cap,0)+MAX(Draws!Z589-Line_cap,0))</f>
        <v>0</v>
      </c>
      <c r="AA610" s="18" t="n">
        <f aca="false">Z610-(MAX(Draws!O589-Line_cap,0)+MAX(Draws!AA589-Line_cap,0))</f>
        <v>0</v>
      </c>
      <c r="AB610" s="18" t="n">
        <f aca="false">AA610-(MAX(Draws!P589-Line_cap,0)+MAX(Draws!AB589-Line_cap,0))</f>
        <v>0</v>
      </c>
      <c r="AC610" s="18" t="n">
        <f aca="false">AB610-(MAX(Draws!Q589-Line_cap,0)+MAX(Draws!AC589-Line_cap,0))</f>
        <v>0</v>
      </c>
      <c r="AD610" s="18" t="n">
        <f aca="false">AC610-(MAX(Draws!R589-Line_cap,0)+MAX(Draws!AD589-Line_cap,0))</f>
        <v>0</v>
      </c>
      <c r="AE610" s="18" t="n">
        <f aca="false">AD610-(MAX(Draws!S589-Line_cap,0)+MAX(Draws!AE589-Line_cap,0))</f>
        <v>0</v>
      </c>
      <c r="AF610" s="18" t="n">
        <f aca="false">AE610-(MAX(Draws!T589-Line_cap,0)+MAX(Draws!AF589-Line_cap,0))</f>
        <v>0</v>
      </c>
      <c r="AG610" s="18" t="n">
        <f aca="false">AF610-(MAX(Draws!U589-Line_cap,0)+MAX(Draws!AG589-Line_cap,0))</f>
        <v>0</v>
      </c>
      <c r="AH610" s="18" t="n">
        <f aca="false">AG610-(MAX(Draws!V589-Line_cap,0)+MAX(Draws!AH589-Line_cap,0))</f>
        <v>0</v>
      </c>
      <c r="AI610" s="18" t="n">
        <f aca="false">AH610-(MAX(Draws!W589-Line_cap,0)+MAX(Draws!AI589-Line_cap,0))</f>
        <v>0</v>
      </c>
      <c r="AJ610" s="18" t="n">
        <f aca="false">AI610-(MAX(Draws!X589-Line_cap,0)+MAX(Draws!AJ589-Line_cap,0))</f>
        <v>0</v>
      </c>
      <c r="AK610" s="18" t="n">
        <f aca="false">AJ610-(MAX(Draws!Y589-Line_cap,0)+MAX(Draws!AK589-Line_cap,0))</f>
        <v>0</v>
      </c>
      <c r="AL610" s="18" t="n">
        <f aca="false">SUMPRODUCT(MIN($B$22:$M$22+B610:M610+N610:Y610))</f>
        <v>451.541756274284</v>
      </c>
      <c r="AM610" s="18" t="n">
        <f aca="false">SUMPRODUCT(MIN($B$22:$M$22+B610:M610))</f>
        <v>451.541756274284</v>
      </c>
      <c r="AN610" s="18" t="n">
        <f aca="false">SUMPRODUCT(MIN($B$22:$M$22+N610:Y610))</f>
        <v>481.950382357786</v>
      </c>
      <c r="AO610" s="18" t="n">
        <f aca="false">SUMPRODUCT(MIN($B$22:$M$22+B610:M610+Z610:AK610))</f>
        <v>451.541756274284</v>
      </c>
      <c r="AP610" s="18" t="n">
        <f aca="false">SUMPRODUCT(MIN($B$23:$M$23+B610:M610+N610:Y610))</f>
        <v>492.950392790196</v>
      </c>
      <c r="AQ610" s="18" t="n">
        <f aca="false">SUMPRODUCT(MIN($B$23:$M$23+B610:M610+Z610:AK610))</f>
        <v>492.950392790196</v>
      </c>
      <c r="AR610" s="13" t="n">
        <f aca="false">IF(Y610&lt;0,1,0)</f>
        <v>0</v>
      </c>
    </row>
    <row r="611" customFormat="false" ht="15" hidden="false" customHeight="false" outlineLevel="0" collapsed="false">
      <c r="A611" s="13" t="n">
        <v>586</v>
      </c>
      <c r="B611" s="18" t="n">
        <f aca="false">Shock_sd*Draws!B590</f>
        <v>0.150115846006705</v>
      </c>
      <c r="C611" s="18" t="n">
        <f aca="false">Persist_a*B611+Shock_sd*Draws!C590</f>
        <v>-36.6268919485715</v>
      </c>
      <c r="D611" s="18" t="n">
        <f aca="false">Persist_a*C611+Shock_sd*Draws!D590</f>
        <v>61.7356898637678</v>
      </c>
      <c r="E611" s="18" t="n">
        <f aca="false">Persist_a*D611+Shock_sd*Draws!E590</f>
        <v>9.93236546562813</v>
      </c>
      <c r="F611" s="18" t="n">
        <f aca="false">Persist_a*E611+Shock_sd*Draws!F590</f>
        <v>-42.9894494154966</v>
      </c>
      <c r="G611" s="18" t="n">
        <f aca="false">Persist_a*F611+Shock_sd*Draws!G590</f>
        <v>-29.8364189641925</v>
      </c>
      <c r="H611" s="18" t="n">
        <f aca="false">Persist_a*G611+Shock_sd*Draws!H590</f>
        <v>-36.5924638722909</v>
      </c>
      <c r="I611" s="18" t="n">
        <f aca="false">Persist_a*H611+Shock_sd*Draws!I590</f>
        <v>-74.4976767146608</v>
      </c>
      <c r="J611" s="18" t="n">
        <f aca="false">Persist_a*I611+Shock_sd*Draws!J590</f>
        <v>-15.6545845253272</v>
      </c>
      <c r="K611" s="18" t="n">
        <f aca="false">Persist_a*J611+Shock_sd*Draws!K590</f>
        <v>23.1033902222738</v>
      </c>
      <c r="L611" s="18" t="n">
        <f aca="false">Persist_a*K611+Shock_sd*Draws!L590</f>
        <v>-53.8369125520337</v>
      </c>
      <c r="M611" s="18" t="n">
        <f aca="false">Persist_a*L611+Shock_sd*Draws!M590</f>
        <v>38.0370334734382</v>
      </c>
      <c r="N611" s="18" t="n">
        <f aca="false">0-(Draws!N590+Draws!Z590)</f>
        <v>0</v>
      </c>
      <c r="O611" s="18" t="n">
        <f aca="false">N611-(Draws!O590+Draws!AA590)</f>
        <v>0</v>
      </c>
      <c r="P611" s="18" t="n">
        <f aca="false">O611-(Draws!P590+Draws!AB590)</f>
        <v>0</v>
      </c>
      <c r="Q611" s="18" t="n">
        <f aca="false">P611-(Draws!Q590+Draws!AC590)</f>
        <v>0</v>
      </c>
      <c r="R611" s="18" t="n">
        <f aca="false">Q611-(Draws!R590+Draws!AD590)</f>
        <v>0</v>
      </c>
      <c r="S611" s="18" t="n">
        <f aca="false">R611-(Draws!S590+Draws!AE590)</f>
        <v>0</v>
      </c>
      <c r="T611" s="18" t="n">
        <f aca="false">S611-(Draws!T590+Draws!AF590)</f>
        <v>0</v>
      </c>
      <c r="U611" s="18" t="n">
        <f aca="false">T611-(Draws!U590+Draws!AG590)</f>
        <v>0</v>
      </c>
      <c r="V611" s="18" t="n">
        <f aca="false">U611-(Draws!V590+Draws!AH590)</f>
        <v>0</v>
      </c>
      <c r="W611" s="18" t="n">
        <f aca="false">V611-(Draws!W590+Draws!AI590)</f>
        <v>-167.902606033934</v>
      </c>
      <c r="X611" s="18" t="n">
        <f aca="false">W611-(Draws!X590+Draws!AJ590)</f>
        <v>-167.902606033934</v>
      </c>
      <c r="Y611" s="18" t="n">
        <f aca="false">X611-(Draws!Y590+Draws!AK590)</f>
        <v>-167.902606033934</v>
      </c>
      <c r="Z611" s="18" t="n">
        <f aca="false">0-(MAX(Draws!N590-Line_cap,0)+MAX(Draws!Z590-Line_cap,0))</f>
        <v>0</v>
      </c>
      <c r="AA611" s="18" t="n">
        <f aca="false">Z611-(MAX(Draws!O590-Line_cap,0)+MAX(Draws!AA590-Line_cap,0))</f>
        <v>0</v>
      </c>
      <c r="AB611" s="18" t="n">
        <f aca="false">AA611-(MAX(Draws!P590-Line_cap,0)+MAX(Draws!AB590-Line_cap,0))</f>
        <v>0</v>
      </c>
      <c r="AC611" s="18" t="n">
        <f aca="false">AB611-(MAX(Draws!Q590-Line_cap,0)+MAX(Draws!AC590-Line_cap,0))</f>
        <v>0</v>
      </c>
      <c r="AD611" s="18" t="n">
        <f aca="false">AC611-(MAX(Draws!R590-Line_cap,0)+MAX(Draws!AD590-Line_cap,0))</f>
        <v>0</v>
      </c>
      <c r="AE611" s="18" t="n">
        <f aca="false">AD611-(MAX(Draws!S590-Line_cap,0)+MAX(Draws!AE590-Line_cap,0))</f>
        <v>0</v>
      </c>
      <c r="AF611" s="18" t="n">
        <f aca="false">AE611-(MAX(Draws!T590-Line_cap,0)+MAX(Draws!AF590-Line_cap,0))</f>
        <v>0</v>
      </c>
      <c r="AG611" s="18" t="n">
        <f aca="false">AF611-(MAX(Draws!U590-Line_cap,0)+MAX(Draws!AG590-Line_cap,0))</f>
        <v>0</v>
      </c>
      <c r="AH611" s="18" t="n">
        <f aca="false">AG611-(MAX(Draws!V590-Line_cap,0)+MAX(Draws!AH590-Line_cap,0))</f>
        <v>0</v>
      </c>
      <c r="AI611" s="18" t="n">
        <f aca="false">AH611-(MAX(Draws!W590-Line_cap,0)+MAX(Draws!AI590-Line_cap,0))</f>
        <v>-67.9026060339339</v>
      </c>
      <c r="AJ611" s="18" t="n">
        <f aca="false">AI611-(MAX(Draws!X590-Line_cap,0)+MAX(Draws!AJ590-Line_cap,0))</f>
        <v>-67.9026060339339</v>
      </c>
      <c r="AK611" s="18" t="n">
        <f aca="false">AJ611-(MAX(Draws!Y590-Line_cap,0)+MAX(Draws!AK590-Line_cap,0))</f>
        <v>-67.9026060339339</v>
      </c>
      <c r="AL611" s="18" t="n">
        <f aca="false">SUMPRODUCT(MIN($B$22:$M$22+B611:M611+N611:Y611))</f>
        <v>280.188428978414</v>
      </c>
      <c r="AM611" s="18" t="n">
        <f aca="false">SUMPRODUCT(MIN($B$22:$M$22+B611:M611))</f>
        <v>409.356376683258</v>
      </c>
      <c r="AN611" s="18" t="n">
        <f aca="false">SUMPRODUCT(MIN($B$22:$M$22+N611:Y611))</f>
        <v>326.48308977549</v>
      </c>
      <c r="AO611" s="18" t="n">
        <f aca="false">SUMPRODUCT(MIN($B$22:$M$22+B611:M611+Z611:AK611))</f>
        <v>380.188428978414</v>
      </c>
      <c r="AP611" s="18" t="n">
        <f aca="false">SUMPRODUCT(MIN($B$23:$M$23+B611:M611+N611:Y611))</f>
        <v>327.061557791958</v>
      </c>
      <c r="AQ611" s="18" t="n">
        <f aca="false">SUMPRODUCT(MIN($B$23:$M$23+B611:M611+Z611:AK611))</f>
        <v>427.061557791958</v>
      </c>
      <c r="AR611" s="13" t="n">
        <f aca="false">IF(Y611&lt;0,1,0)</f>
        <v>1</v>
      </c>
    </row>
    <row r="612" customFormat="false" ht="15" hidden="false" customHeight="false" outlineLevel="0" collapsed="false">
      <c r="A612" s="13" t="n">
        <v>587</v>
      </c>
      <c r="B612" s="18" t="n">
        <f aca="false">Shock_sd*Draws!B591</f>
        <v>-10.6722703205372</v>
      </c>
      <c r="C612" s="18" t="n">
        <f aca="false">Persist_a*B612+Shock_sd*Draws!C591</f>
        <v>-6.95573469391793</v>
      </c>
      <c r="D612" s="18" t="n">
        <f aca="false">Persist_a*C612+Shock_sd*Draws!D591</f>
        <v>-18.4152119891803</v>
      </c>
      <c r="E612" s="18" t="n">
        <f aca="false">Persist_a*D612+Shock_sd*Draws!E591</f>
        <v>-54.1104287022221</v>
      </c>
      <c r="F612" s="18" t="n">
        <f aca="false">Persist_a*E612+Shock_sd*Draws!F591</f>
        <v>-89.5056203583789</v>
      </c>
      <c r="G612" s="18" t="n">
        <f aca="false">Persist_a*F612+Shock_sd*Draws!G591</f>
        <v>-47.1841895094025</v>
      </c>
      <c r="H612" s="18" t="n">
        <f aca="false">Persist_a*G612+Shock_sd*Draws!H591</f>
        <v>-98.3624744871796</v>
      </c>
      <c r="I612" s="18" t="n">
        <f aca="false">Persist_a*H612+Shock_sd*Draws!I591</f>
        <v>-10.4751584692868</v>
      </c>
      <c r="J612" s="18" t="n">
        <f aca="false">Persist_a*I612+Shock_sd*Draws!J591</f>
        <v>29.8453027694125</v>
      </c>
      <c r="K612" s="18" t="n">
        <f aca="false">Persist_a*J612+Shock_sd*Draws!K591</f>
        <v>23.6230087092868</v>
      </c>
      <c r="L612" s="18" t="n">
        <f aca="false">Persist_a*K612+Shock_sd*Draws!L591</f>
        <v>-8.64422432530858</v>
      </c>
      <c r="M612" s="18" t="n">
        <f aca="false">Persist_a*L612+Shock_sd*Draws!M591</f>
        <v>-72.0182884035785</v>
      </c>
      <c r="N612" s="18" t="n">
        <f aca="false">0-(Draws!N591+Draws!Z591)</f>
        <v>0</v>
      </c>
      <c r="O612" s="18" t="n">
        <f aca="false">N612-(Draws!O591+Draws!AA591)</f>
        <v>0</v>
      </c>
      <c r="P612" s="18" t="n">
        <f aca="false">O612-(Draws!P591+Draws!AB591)</f>
        <v>0</v>
      </c>
      <c r="Q612" s="18" t="n">
        <f aca="false">P612-(Draws!Q591+Draws!AC591)</f>
        <v>0</v>
      </c>
      <c r="R612" s="18" t="n">
        <f aca="false">Q612-(Draws!R591+Draws!AD591)</f>
        <v>0</v>
      </c>
      <c r="S612" s="18" t="n">
        <f aca="false">R612-(Draws!S591+Draws!AE591)</f>
        <v>0</v>
      </c>
      <c r="T612" s="18" t="n">
        <f aca="false">S612-(Draws!T591+Draws!AF591)</f>
        <v>0</v>
      </c>
      <c r="U612" s="18" t="n">
        <f aca="false">T612-(Draws!U591+Draws!AG591)</f>
        <v>0</v>
      </c>
      <c r="V612" s="18" t="n">
        <f aca="false">U612-(Draws!V591+Draws!AH591)</f>
        <v>0</v>
      </c>
      <c r="W612" s="18" t="n">
        <f aca="false">V612-(Draws!W591+Draws!AI591)</f>
        <v>0</v>
      </c>
      <c r="X612" s="18" t="n">
        <f aca="false">W612-(Draws!X591+Draws!AJ591)</f>
        <v>0</v>
      </c>
      <c r="Y612" s="18" t="n">
        <f aca="false">X612-(Draws!Y591+Draws!AK591)</f>
        <v>0</v>
      </c>
      <c r="Z612" s="18" t="n">
        <f aca="false">0-(MAX(Draws!N591-Line_cap,0)+MAX(Draws!Z591-Line_cap,0))</f>
        <v>0</v>
      </c>
      <c r="AA612" s="18" t="n">
        <f aca="false">Z612-(MAX(Draws!O591-Line_cap,0)+MAX(Draws!AA591-Line_cap,0))</f>
        <v>0</v>
      </c>
      <c r="AB612" s="18" t="n">
        <f aca="false">AA612-(MAX(Draws!P591-Line_cap,0)+MAX(Draws!AB591-Line_cap,0))</f>
        <v>0</v>
      </c>
      <c r="AC612" s="18" t="n">
        <f aca="false">AB612-(MAX(Draws!Q591-Line_cap,0)+MAX(Draws!AC591-Line_cap,0))</f>
        <v>0</v>
      </c>
      <c r="AD612" s="18" t="n">
        <f aca="false">AC612-(MAX(Draws!R591-Line_cap,0)+MAX(Draws!AD591-Line_cap,0))</f>
        <v>0</v>
      </c>
      <c r="AE612" s="18" t="n">
        <f aca="false">AD612-(MAX(Draws!S591-Line_cap,0)+MAX(Draws!AE591-Line_cap,0))</f>
        <v>0</v>
      </c>
      <c r="AF612" s="18" t="n">
        <f aca="false">AE612-(MAX(Draws!T591-Line_cap,0)+MAX(Draws!AF591-Line_cap,0))</f>
        <v>0</v>
      </c>
      <c r="AG612" s="18" t="n">
        <f aca="false">AF612-(MAX(Draws!U591-Line_cap,0)+MAX(Draws!AG591-Line_cap,0))</f>
        <v>0</v>
      </c>
      <c r="AH612" s="18" t="n">
        <f aca="false">AG612-(MAX(Draws!V591-Line_cap,0)+MAX(Draws!AH591-Line_cap,0))</f>
        <v>0</v>
      </c>
      <c r="AI612" s="18" t="n">
        <f aca="false">AH612-(MAX(Draws!W591-Line_cap,0)+MAX(Draws!AI591-Line_cap,0))</f>
        <v>0</v>
      </c>
      <c r="AJ612" s="18" t="n">
        <f aca="false">AI612-(MAX(Draws!X591-Line_cap,0)+MAX(Draws!AJ591-Line_cap,0))</f>
        <v>0</v>
      </c>
      <c r="AK612" s="18" t="n">
        <f aca="false">AJ612-(MAX(Draws!Y591-Line_cap,0)+MAX(Draws!AK591-Line_cap,0))</f>
        <v>0</v>
      </c>
      <c r="AL612" s="18" t="n">
        <f aca="false">SUMPRODUCT(MIN($B$22:$M$22+B612:M612+N612:Y612))</f>
        <v>383.587907870606</v>
      </c>
      <c r="AM612" s="18" t="n">
        <f aca="false">SUMPRODUCT(MIN($B$22:$M$22+B612:M612))</f>
        <v>383.587907870606</v>
      </c>
      <c r="AN612" s="18" t="n">
        <f aca="false">SUMPRODUCT(MIN($B$22:$M$22+N612:Y612))</f>
        <v>481.950382357786</v>
      </c>
      <c r="AO612" s="18" t="n">
        <f aca="false">SUMPRODUCT(MIN($B$22:$M$22+B612:M612+Z612:AK612))</f>
        <v>383.587907870606</v>
      </c>
      <c r="AP612" s="18" t="n">
        <f aca="false">SUMPRODUCT(MIN($B$23:$M$23+B612:M612+N612:Y612))</f>
        <v>432.766550733706</v>
      </c>
      <c r="AQ612" s="18" t="n">
        <f aca="false">SUMPRODUCT(MIN($B$23:$M$23+B612:M612+Z612:AK612))</f>
        <v>432.766550733706</v>
      </c>
      <c r="AR612" s="13" t="n">
        <f aca="false">IF(Y612&lt;0,1,0)</f>
        <v>0</v>
      </c>
    </row>
    <row r="613" customFormat="false" ht="15" hidden="false" customHeight="false" outlineLevel="0" collapsed="false">
      <c r="A613" s="13" t="n">
        <v>588</v>
      </c>
      <c r="B613" s="18" t="n">
        <f aca="false">Shock_sd*Draws!B592</f>
        <v>-5.92375018760769</v>
      </c>
      <c r="C613" s="18" t="n">
        <f aca="false">Persist_a*B613+Shock_sd*Draws!C592</f>
        <v>-10.9289451427603</v>
      </c>
      <c r="D613" s="18" t="n">
        <f aca="false">Persist_a*C613+Shock_sd*Draws!D592</f>
        <v>14.0578157562893</v>
      </c>
      <c r="E613" s="18" t="n">
        <f aca="false">Persist_a*D613+Shock_sd*Draws!E592</f>
        <v>-18.0430253291705</v>
      </c>
      <c r="F613" s="18" t="n">
        <f aca="false">Persist_a*E613+Shock_sd*Draws!F592</f>
        <v>17.3572614188717</v>
      </c>
      <c r="G613" s="18" t="n">
        <f aca="false">Persist_a*F613+Shock_sd*Draws!G592</f>
        <v>40.2554344238395</v>
      </c>
      <c r="H613" s="18" t="n">
        <f aca="false">Persist_a*G613+Shock_sd*Draws!H592</f>
        <v>41.9355317848137</v>
      </c>
      <c r="I613" s="18" t="n">
        <f aca="false">Persist_a*H613+Shock_sd*Draws!I592</f>
        <v>62.7097735260836</v>
      </c>
      <c r="J613" s="18" t="n">
        <f aca="false">Persist_a*I613+Shock_sd*Draws!J592</f>
        <v>-22.2299742797663</v>
      </c>
      <c r="K613" s="18" t="n">
        <f aca="false">Persist_a*J613+Shock_sd*Draws!K592</f>
        <v>50.0021844472601</v>
      </c>
      <c r="L613" s="18" t="n">
        <f aca="false">Persist_a*K613+Shock_sd*Draws!L592</f>
        <v>-3.74375854616384</v>
      </c>
      <c r="M613" s="18" t="n">
        <f aca="false">Persist_a*L613+Shock_sd*Draws!M592</f>
        <v>32.2935529226467</v>
      </c>
      <c r="N613" s="18" t="n">
        <f aca="false">0-(Draws!N592+Draws!Z592)</f>
        <v>0</v>
      </c>
      <c r="O613" s="18" t="n">
        <f aca="false">N613-(Draws!O592+Draws!AA592)</f>
        <v>0</v>
      </c>
      <c r="P613" s="18" t="n">
        <f aca="false">O613-(Draws!P592+Draws!AB592)</f>
        <v>0</v>
      </c>
      <c r="Q613" s="18" t="n">
        <f aca="false">P613-(Draws!Q592+Draws!AC592)</f>
        <v>0</v>
      </c>
      <c r="R613" s="18" t="n">
        <f aca="false">Q613-(Draws!R592+Draws!AD592)</f>
        <v>0</v>
      </c>
      <c r="S613" s="18" t="n">
        <f aca="false">R613-(Draws!S592+Draws!AE592)</f>
        <v>0</v>
      </c>
      <c r="T613" s="18" t="n">
        <f aca="false">S613-(Draws!T592+Draws!AF592)</f>
        <v>0</v>
      </c>
      <c r="U613" s="18" t="n">
        <f aca="false">T613-(Draws!U592+Draws!AG592)</f>
        <v>0</v>
      </c>
      <c r="V613" s="18" t="n">
        <f aca="false">U613-(Draws!V592+Draws!AH592)</f>
        <v>0</v>
      </c>
      <c r="W613" s="18" t="n">
        <f aca="false">V613-(Draws!W592+Draws!AI592)</f>
        <v>0</v>
      </c>
      <c r="X613" s="18" t="n">
        <f aca="false">W613-(Draws!X592+Draws!AJ592)</f>
        <v>0</v>
      </c>
      <c r="Y613" s="18" t="n">
        <f aca="false">X613-(Draws!Y592+Draws!AK592)</f>
        <v>0</v>
      </c>
      <c r="Z613" s="18" t="n">
        <f aca="false">0-(MAX(Draws!N592-Line_cap,0)+MAX(Draws!Z592-Line_cap,0))</f>
        <v>0</v>
      </c>
      <c r="AA613" s="18" t="n">
        <f aca="false">Z613-(MAX(Draws!O592-Line_cap,0)+MAX(Draws!AA592-Line_cap,0))</f>
        <v>0</v>
      </c>
      <c r="AB613" s="18" t="n">
        <f aca="false">AA613-(MAX(Draws!P592-Line_cap,0)+MAX(Draws!AB592-Line_cap,0))</f>
        <v>0</v>
      </c>
      <c r="AC613" s="18" t="n">
        <f aca="false">AB613-(MAX(Draws!Q592-Line_cap,0)+MAX(Draws!AC592-Line_cap,0))</f>
        <v>0</v>
      </c>
      <c r="AD613" s="18" t="n">
        <f aca="false">AC613-(MAX(Draws!R592-Line_cap,0)+MAX(Draws!AD592-Line_cap,0))</f>
        <v>0</v>
      </c>
      <c r="AE613" s="18" t="n">
        <f aca="false">AD613-(MAX(Draws!S592-Line_cap,0)+MAX(Draws!AE592-Line_cap,0))</f>
        <v>0</v>
      </c>
      <c r="AF613" s="18" t="n">
        <f aca="false">AE613-(MAX(Draws!T592-Line_cap,0)+MAX(Draws!AF592-Line_cap,0))</f>
        <v>0</v>
      </c>
      <c r="AG613" s="18" t="n">
        <f aca="false">AF613-(MAX(Draws!U592-Line_cap,0)+MAX(Draws!AG592-Line_cap,0))</f>
        <v>0</v>
      </c>
      <c r="AH613" s="18" t="n">
        <f aca="false">AG613-(MAX(Draws!V592-Line_cap,0)+MAX(Draws!AH592-Line_cap,0))</f>
        <v>0</v>
      </c>
      <c r="AI613" s="18" t="n">
        <f aca="false">AH613-(MAX(Draws!W592-Line_cap,0)+MAX(Draws!AI592-Line_cap,0))</f>
        <v>0</v>
      </c>
      <c r="AJ613" s="18" t="n">
        <f aca="false">AI613-(MAX(Draws!X592-Line_cap,0)+MAX(Draws!AJ592-Line_cap,0))</f>
        <v>0</v>
      </c>
      <c r="AK613" s="18" t="n">
        <f aca="false">AJ613-(MAX(Draws!Y592-Line_cap,0)+MAX(Draws!AK592-Line_cap,0))</f>
        <v>0</v>
      </c>
      <c r="AL613" s="18" t="n">
        <f aca="false">SUMPRODUCT(MIN($B$22:$M$22+B613:M613+N613:Y613))</f>
        <v>465.96780713763</v>
      </c>
      <c r="AM613" s="18" t="n">
        <f aca="false">SUMPRODUCT(MIN($B$22:$M$22+B613:M613))</f>
        <v>465.96780713763</v>
      </c>
      <c r="AN613" s="18" t="n">
        <f aca="false">SUMPRODUCT(MIN($B$22:$M$22+N613:Y613))</f>
        <v>481.950382357786</v>
      </c>
      <c r="AO613" s="18" t="n">
        <f aca="false">SUMPRODUCT(MIN($B$22:$M$22+B613:M613+Z613:AK613))</f>
        <v>465.96780713763</v>
      </c>
      <c r="AP613" s="18" t="n">
        <f aca="false">SUMPRODUCT(MIN($B$23:$M$23+B613:M613+N613:Y613))</f>
        <v>515.211134301851</v>
      </c>
      <c r="AQ613" s="18" t="n">
        <f aca="false">SUMPRODUCT(MIN($B$23:$M$23+B613:M613+Z613:AK613))</f>
        <v>515.211134301851</v>
      </c>
      <c r="AR613" s="13" t="n">
        <f aca="false">IF(Y613&lt;0,1,0)</f>
        <v>0</v>
      </c>
    </row>
    <row r="614" customFormat="false" ht="15" hidden="false" customHeight="false" outlineLevel="0" collapsed="false">
      <c r="A614" s="13" t="n">
        <v>589</v>
      </c>
      <c r="B614" s="18" t="n">
        <f aca="false">Shock_sd*Draws!B593</f>
        <v>-9.85653255728505</v>
      </c>
      <c r="C614" s="18" t="n">
        <f aca="false">Persist_a*B614+Shock_sd*Draws!C593</f>
        <v>-29.6845350524846</v>
      </c>
      <c r="D614" s="18" t="n">
        <f aca="false">Persist_a*C614+Shock_sd*Draws!D593</f>
        <v>65.4541724490838</v>
      </c>
      <c r="E614" s="18" t="n">
        <f aca="false">Persist_a*D614+Shock_sd*Draws!E593</f>
        <v>32.3261350556187</v>
      </c>
      <c r="F614" s="18" t="n">
        <f aca="false">Persist_a*E614+Shock_sd*Draws!F593</f>
        <v>42.3443675701226</v>
      </c>
      <c r="G614" s="18" t="n">
        <f aca="false">Persist_a*F614+Shock_sd*Draws!G593</f>
        <v>-60.50403996619</v>
      </c>
      <c r="H614" s="18" t="n">
        <f aca="false">Persist_a*G614+Shock_sd*Draws!H593</f>
        <v>-22.0512867974766</v>
      </c>
      <c r="I614" s="18" t="n">
        <f aca="false">Persist_a*H614+Shock_sd*Draws!I593</f>
        <v>32.5758553160545</v>
      </c>
      <c r="J614" s="18" t="n">
        <f aca="false">Persist_a*I614+Shock_sd*Draws!J593</f>
        <v>-12.0740774858438</v>
      </c>
      <c r="K614" s="18" t="n">
        <f aca="false">Persist_a*J614+Shock_sd*Draws!K593</f>
        <v>61.0592188890611</v>
      </c>
      <c r="L614" s="18" t="n">
        <f aca="false">Persist_a*K614+Shock_sd*Draws!L593</f>
        <v>80.6348090952296</v>
      </c>
      <c r="M614" s="18" t="n">
        <f aca="false">Persist_a*L614+Shock_sd*Draws!M593</f>
        <v>63.3901002209408</v>
      </c>
      <c r="N614" s="18" t="n">
        <f aca="false">0-(Draws!N593+Draws!Z593)</f>
        <v>0</v>
      </c>
      <c r="O614" s="18" t="n">
        <f aca="false">N614-(Draws!O593+Draws!AA593)</f>
        <v>0</v>
      </c>
      <c r="P614" s="18" t="n">
        <f aca="false">O614-(Draws!P593+Draws!AB593)</f>
        <v>0</v>
      </c>
      <c r="Q614" s="18" t="n">
        <f aca="false">P614-(Draws!Q593+Draws!AC593)</f>
        <v>0</v>
      </c>
      <c r="R614" s="18" t="n">
        <f aca="false">Q614-(Draws!R593+Draws!AD593)</f>
        <v>0</v>
      </c>
      <c r="S614" s="18" t="n">
        <f aca="false">R614-(Draws!S593+Draws!AE593)</f>
        <v>0</v>
      </c>
      <c r="T614" s="18" t="n">
        <f aca="false">S614-(Draws!T593+Draws!AF593)</f>
        <v>0</v>
      </c>
      <c r="U614" s="18" t="n">
        <f aca="false">T614-(Draws!U593+Draws!AG593)</f>
        <v>0</v>
      </c>
      <c r="V614" s="18" t="n">
        <f aca="false">U614-(Draws!V593+Draws!AH593)</f>
        <v>0</v>
      </c>
      <c r="W614" s="18" t="n">
        <f aca="false">V614-(Draws!W593+Draws!AI593)</f>
        <v>0</v>
      </c>
      <c r="X614" s="18" t="n">
        <f aca="false">W614-(Draws!X593+Draws!AJ593)</f>
        <v>0</v>
      </c>
      <c r="Y614" s="18" t="n">
        <f aca="false">X614-(Draws!Y593+Draws!AK593)</f>
        <v>0</v>
      </c>
      <c r="Z614" s="18" t="n">
        <f aca="false">0-(MAX(Draws!N593-Line_cap,0)+MAX(Draws!Z593-Line_cap,0))</f>
        <v>0</v>
      </c>
      <c r="AA614" s="18" t="n">
        <f aca="false">Z614-(MAX(Draws!O593-Line_cap,0)+MAX(Draws!AA593-Line_cap,0))</f>
        <v>0</v>
      </c>
      <c r="AB614" s="18" t="n">
        <f aca="false">AA614-(MAX(Draws!P593-Line_cap,0)+MAX(Draws!AB593-Line_cap,0))</f>
        <v>0</v>
      </c>
      <c r="AC614" s="18" t="n">
        <f aca="false">AB614-(MAX(Draws!Q593-Line_cap,0)+MAX(Draws!AC593-Line_cap,0))</f>
        <v>0</v>
      </c>
      <c r="AD614" s="18" t="n">
        <f aca="false">AC614-(MAX(Draws!R593-Line_cap,0)+MAX(Draws!AD593-Line_cap,0))</f>
        <v>0</v>
      </c>
      <c r="AE614" s="18" t="n">
        <f aca="false">AD614-(MAX(Draws!S593-Line_cap,0)+MAX(Draws!AE593-Line_cap,0))</f>
        <v>0</v>
      </c>
      <c r="AF614" s="18" t="n">
        <f aca="false">AE614-(MAX(Draws!T593-Line_cap,0)+MAX(Draws!AF593-Line_cap,0))</f>
        <v>0</v>
      </c>
      <c r="AG614" s="18" t="n">
        <f aca="false">AF614-(MAX(Draws!U593-Line_cap,0)+MAX(Draws!AG593-Line_cap,0))</f>
        <v>0</v>
      </c>
      <c r="AH614" s="18" t="n">
        <f aca="false">AG614-(MAX(Draws!V593-Line_cap,0)+MAX(Draws!AH593-Line_cap,0))</f>
        <v>0</v>
      </c>
      <c r="AI614" s="18" t="n">
        <f aca="false">AH614-(MAX(Draws!W593-Line_cap,0)+MAX(Draws!AI593-Line_cap,0))</f>
        <v>0</v>
      </c>
      <c r="AJ614" s="18" t="n">
        <f aca="false">AI614-(MAX(Draws!X593-Line_cap,0)+MAX(Draws!AJ593-Line_cap,0))</f>
        <v>0</v>
      </c>
      <c r="AK614" s="18" t="n">
        <f aca="false">AJ614-(MAX(Draws!Y593-Line_cap,0)+MAX(Draws!AK593-Line_cap,0))</f>
        <v>0</v>
      </c>
      <c r="AL614" s="18" t="n">
        <f aca="false">SUMPRODUCT(MIN($B$22:$M$22+B614:M614+N614:Y614))</f>
        <v>422.704131672175</v>
      </c>
      <c r="AM614" s="18" t="n">
        <f aca="false">SUMPRODUCT(MIN($B$22:$M$22+B614:M614))</f>
        <v>422.704131672175</v>
      </c>
      <c r="AN614" s="18" t="n">
        <f aca="false">SUMPRODUCT(MIN($B$22:$M$22+N614:Y614))</f>
        <v>481.950382357786</v>
      </c>
      <c r="AO614" s="18" t="n">
        <f aca="false">SUMPRODUCT(MIN($B$22:$M$22+B614:M614+Z614:AK614))</f>
        <v>422.704131672175</v>
      </c>
      <c r="AP614" s="18" t="n">
        <f aca="false">SUMPRODUCT(MIN($B$23:$M$23+B614:M614+N614:Y614))</f>
        <v>470.469877172959</v>
      </c>
      <c r="AQ614" s="18" t="n">
        <f aca="false">SUMPRODUCT(MIN($B$23:$M$23+B614:M614+Z614:AK614))</f>
        <v>470.469877172959</v>
      </c>
      <c r="AR614" s="13" t="n">
        <f aca="false">IF(Y614&lt;0,1,0)</f>
        <v>0</v>
      </c>
    </row>
    <row r="615" customFormat="false" ht="15" hidden="false" customHeight="false" outlineLevel="0" collapsed="false">
      <c r="A615" s="13" t="n">
        <v>590</v>
      </c>
      <c r="B615" s="18" t="n">
        <f aca="false">Shock_sd*Draws!B594</f>
        <v>8.35911165366117</v>
      </c>
      <c r="C615" s="18" t="n">
        <f aca="false">Persist_a*B615+Shock_sd*Draws!C594</f>
        <v>-0.794424607699901</v>
      </c>
      <c r="D615" s="18" t="n">
        <f aca="false">Persist_a*C615+Shock_sd*Draws!D594</f>
        <v>-68.2182710771025</v>
      </c>
      <c r="E615" s="18" t="n">
        <f aca="false">Persist_a*D615+Shock_sd*Draws!E594</f>
        <v>-72.623632207786</v>
      </c>
      <c r="F615" s="18" t="n">
        <f aca="false">Persist_a*E615+Shock_sd*Draws!F594</f>
        <v>-54.4232541073885</v>
      </c>
      <c r="G615" s="18" t="n">
        <f aca="false">Persist_a*F615+Shock_sd*Draws!G594</f>
        <v>-38.3152608268413</v>
      </c>
      <c r="H615" s="18" t="n">
        <f aca="false">Persist_a*G615+Shock_sd*Draws!H594</f>
        <v>-8.72299319480703</v>
      </c>
      <c r="I615" s="18" t="n">
        <f aca="false">Persist_a*H615+Shock_sd*Draws!I594</f>
        <v>-48.7749926746877</v>
      </c>
      <c r="J615" s="18" t="n">
        <f aca="false">Persist_a*I615+Shock_sd*Draws!J594</f>
        <v>4.32299066503157</v>
      </c>
      <c r="K615" s="18" t="n">
        <f aca="false">Persist_a*J615+Shock_sd*Draws!K594</f>
        <v>-91.6767712493875</v>
      </c>
      <c r="L615" s="18" t="n">
        <f aca="false">Persist_a*K615+Shock_sd*Draws!L594</f>
        <v>105.4269105345</v>
      </c>
      <c r="M615" s="18" t="n">
        <f aca="false">Persist_a*L615+Shock_sd*Draws!M594</f>
        <v>-48.4894789886922</v>
      </c>
      <c r="N615" s="18" t="n">
        <f aca="false">0-(Draws!N594+Draws!Z594)</f>
        <v>0</v>
      </c>
      <c r="O615" s="18" t="n">
        <f aca="false">N615-(Draws!O594+Draws!AA594)</f>
        <v>0</v>
      </c>
      <c r="P615" s="18" t="n">
        <f aca="false">O615-(Draws!P594+Draws!AB594)</f>
        <v>0</v>
      </c>
      <c r="Q615" s="18" t="n">
        <f aca="false">P615-(Draws!Q594+Draws!AC594)</f>
        <v>0</v>
      </c>
      <c r="R615" s="18" t="n">
        <f aca="false">Q615-(Draws!R594+Draws!AD594)</f>
        <v>0</v>
      </c>
      <c r="S615" s="18" t="n">
        <f aca="false">R615-(Draws!S594+Draws!AE594)</f>
        <v>0</v>
      </c>
      <c r="T615" s="18" t="n">
        <f aca="false">S615-(Draws!T594+Draws!AF594)</f>
        <v>0</v>
      </c>
      <c r="U615" s="18" t="n">
        <f aca="false">T615-(Draws!U594+Draws!AG594)</f>
        <v>0</v>
      </c>
      <c r="V615" s="18" t="n">
        <f aca="false">U615-(Draws!V594+Draws!AH594)</f>
        <v>0</v>
      </c>
      <c r="W615" s="18" t="n">
        <f aca="false">V615-(Draws!W594+Draws!AI594)</f>
        <v>0</v>
      </c>
      <c r="X615" s="18" t="n">
        <f aca="false">W615-(Draws!X594+Draws!AJ594)</f>
        <v>0</v>
      </c>
      <c r="Y615" s="18" t="n">
        <f aca="false">X615-(Draws!Y594+Draws!AK594)</f>
        <v>0</v>
      </c>
      <c r="Z615" s="18" t="n">
        <f aca="false">0-(MAX(Draws!N594-Line_cap,0)+MAX(Draws!Z594-Line_cap,0))</f>
        <v>0</v>
      </c>
      <c r="AA615" s="18" t="n">
        <f aca="false">Z615-(MAX(Draws!O594-Line_cap,0)+MAX(Draws!AA594-Line_cap,0))</f>
        <v>0</v>
      </c>
      <c r="AB615" s="18" t="n">
        <f aca="false">AA615-(MAX(Draws!P594-Line_cap,0)+MAX(Draws!AB594-Line_cap,0))</f>
        <v>0</v>
      </c>
      <c r="AC615" s="18" t="n">
        <f aca="false">AB615-(MAX(Draws!Q594-Line_cap,0)+MAX(Draws!AC594-Line_cap,0))</f>
        <v>0</v>
      </c>
      <c r="AD615" s="18" t="n">
        <f aca="false">AC615-(MAX(Draws!R594-Line_cap,0)+MAX(Draws!AD594-Line_cap,0))</f>
        <v>0</v>
      </c>
      <c r="AE615" s="18" t="n">
        <f aca="false">AD615-(MAX(Draws!S594-Line_cap,0)+MAX(Draws!AE594-Line_cap,0))</f>
        <v>0</v>
      </c>
      <c r="AF615" s="18" t="n">
        <f aca="false">AE615-(MAX(Draws!T594-Line_cap,0)+MAX(Draws!AF594-Line_cap,0))</f>
        <v>0</v>
      </c>
      <c r="AG615" s="18" t="n">
        <f aca="false">AF615-(MAX(Draws!U594-Line_cap,0)+MAX(Draws!AG594-Line_cap,0))</f>
        <v>0</v>
      </c>
      <c r="AH615" s="18" t="n">
        <f aca="false">AG615-(MAX(Draws!V594-Line_cap,0)+MAX(Draws!AH594-Line_cap,0))</f>
        <v>0</v>
      </c>
      <c r="AI615" s="18" t="n">
        <f aca="false">AH615-(MAX(Draws!W594-Line_cap,0)+MAX(Draws!AI594-Line_cap,0))</f>
        <v>0</v>
      </c>
      <c r="AJ615" s="18" t="n">
        <f aca="false">AI615-(MAX(Draws!X594-Line_cap,0)+MAX(Draws!AJ594-Line_cap,0))</f>
        <v>0</v>
      </c>
      <c r="AK615" s="18" t="n">
        <f aca="false">AJ615-(MAX(Draws!Y594-Line_cap,0)+MAX(Draws!AK594-Line_cap,0))</f>
        <v>0</v>
      </c>
      <c r="AL615" s="18" t="n">
        <f aca="false">SUMPRODUCT(MIN($B$22:$M$22+B615:M615+N615:Y615))</f>
        <v>402.708924560037</v>
      </c>
      <c r="AM615" s="18" t="n">
        <f aca="false">SUMPRODUCT(MIN($B$22:$M$22+B615:M615))</f>
        <v>402.708924560037</v>
      </c>
      <c r="AN615" s="18" t="n">
        <f aca="false">SUMPRODUCT(MIN($B$22:$M$22+N615:Y615))</f>
        <v>481.950382357786</v>
      </c>
      <c r="AO615" s="18" t="n">
        <f aca="false">SUMPRODUCT(MIN($B$22:$M$22+B615:M615+Z615:AK615))</f>
        <v>402.708924560037</v>
      </c>
      <c r="AP615" s="18" t="n">
        <f aca="false">SUMPRODUCT(MIN($B$23:$M$23+B615:M615+N615:Y615))</f>
        <v>450.994573110464</v>
      </c>
      <c r="AQ615" s="18" t="n">
        <f aca="false">SUMPRODUCT(MIN($B$23:$M$23+B615:M615+Z615:AK615))</f>
        <v>450.994573110464</v>
      </c>
      <c r="AR615" s="13" t="n">
        <f aca="false">IF(Y615&lt;0,1,0)</f>
        <v>0</v>
      </c>
    </row>
    <row r="616" customFormat="false" ht="15" hidden="false" customHeight="false" outlineLevel="0" collapsed="false">
      <c r="A616" s="13" t="n">
        <v>591</v>
      </c>
      <c r="B616" s="18" t="n">
        <f aca="false">Shock_sd*Draws!B595</f>
        <v>39.8675929147986</v>
      </c>
      <c r="C616" s="18" t="n">
        <f aca="false">Persist_a*B616+Shock_sd*Draws!C595</f>
        <v>29.8784506799968</v>
      </c>
      <c r="D616" s="18" t="n">
        <f aca="false">Persist_a*C616+Shock_sd*Draws!D595</f>
        <v>65.5110321315798</v>
      </c>
      <c r="E616" s="18" t="n">
        <f aca="false">Persist_a*D616+Shock_sd*Draws!E595</f>
        <v>-20.8234452016848</v>
      </c>
      <c r="F616" s="18" t="n">
        <f aca="false">Persist_a*E616+Shock_sd*Draws!F595</f>
        <v>-9.6549761424793</v>
      </c>
      <c r="G616" s="18" t="n">
        <f aca="false">Persist_a*F616+Shock_sd*Draws!G595</f>
        <v>-26.9649055079229</v>
      </c>
      <c r="H616" s="18" t="n">
        <f aca="false">Persist_a*G616+Shock_sd*Draws!H595</f>
        <v>-41.8672505879005</v>
      </c>
      <c r="I616" s="18" t="n">
        <f aca="false">Persist_a*H616+Shock_sd*Draws!I595</f>
        <v>-57.3289659218926</v>
      </c>
      <c r="J616" s="18" t="n">
        <f aca="false">Persist_a*I616+Shock_sd*Draws!J595</f>
        <v>-90.8325550777416</v>
      </c>
      <c r="K616" s="18" t="n">
        <f aca="false">Persist_a*J616+Shock_sd*Draws!K595</f>
        <v>-81.4563719350169</v>
      </c>
      <c r="L616" s="18" t="n">
        <f aca="false">Persist_a*K616+Shock_sd*Draws!L595</f>
        <v>-9.46028975363719</v>
      </c>
      <c r="M616" s="18" t="n">
        <f aca="false">Persist_a*L616+Shock_sd*Draws!M595</f>
        <v>-53.9575996334846</v>
      </c>
      <c r="N616" s="18" t="n">
        <f aca="false">0-(Draws!N595+Draws!Z595)</f>
        <v>0</v>
      </c>
      <c r="O616" s="18" t="n">
        <f aca="false">N616-(Draws!O595+Draws!AA595)</f>
        <v>0</v>
      </c>
      <c r="P616" s="18" t="n">
        <f aca="false">O616-(Draws!P595+Draws!AB595)</f>
        <v>0</v>
      </c>
      <c r="Q616" s="18" t="n">
        <f aca="false">P616-(Draws!Q595+Draws!AC595)</f>
        <v>0</v>
      </c>
      <c r="R616" s="18" t="n">
        <f aca="false">Q616-(Draws!R595+Draws!AD595)</f>
        <v>0</v>
      </c>
      <c r="S616" s="18" t="n">
        <f aca="false">R616-(Draws!S595+Draws!AE595)</f>
        <v>0</v>
      </c>
      <c r="T616" s="18" t="n">
        <f aca="false">S616-(Draws!T595+Draws!AF595)</f>
        <v>0</v>
      </c>
      <c r="U616" s="18" t="n">
        <f aca="false">T616-(Draws!U595+Draws!AG595)</f>
        <v>0</v>
      </c>
      <c r="V616" s="18" t="n">
        <f aca="false">U616-(Draws!V595+Draws!AH595)</f>
        <v>0</v>
      </c>
      <c r="W616" s="18" t="n">
        <f aca="false">V616-(Draws!W595+Draws!AI595)</f>
        <v>0</v>
      </c>
      <c r="X616" s="18" t="n">
        <f aca="false">W616-(Draws!X595+Draws!AJ595)</f>
        <v>0</v>
      </c>
      <c r="Y616" s="18" t="n">
        <f aca="false">X616-(Draws!Y595+Draws!AK595)</f>
        <v>0</v>
      </c>
      <c r="Z616" s="18" t="n">
        <f aca="false">0-(MAX(Draws!N595-Line_cap,0)+MAX(Draws!Z595-Line_cap,0))</f>
        <v>0</v>
      </c>
      <c r="AA616" s="18" t="n">
        <f aca="false">Z616-(MAX(Draws!O595-Line_cap,0)+MAX(Draws!AA595-Line_cap,0))</f>
        <v>0</v>
      </c>
      <c r="AB616" s="18" t="n">
        <f aca="false">AA616-(MAX(Draws!P595-Line_cap,0)+MAX(Draws!AB595-Line_cap,0))</f>
        <v>0</v>
      </c>
      <c r="AC616" s="18" t="n">
        <f aca="false">AB616-(MAX(Draws!Q595-Line_cap,0)+MAX(Draws!AC595-Line_cap,0))</f>
        <v>0</v>
      </c>
      <c r="AD616" s="18" t="n">
        <f aca="false">AC616-(MAX(Draws!R595-Line_cap,0)+MAX(Draws!AD595-Line_cap,0))</f>
        <v>0</v>
      </c>
      <c r="AE616" s="18" t="n">
        <f aca="false">AD616-(MAX(Draws!S595-Line_cap,0)+MAX(Draws!AE595-Line_cap,0))</f>
        <v>0</v>
      </c>
      <c r="AF616" s="18" t="n">
        <f aca="false">AE616-(MAX(Draws!T595-Line_cap,0)+MAX(Draws!AF595-Line_cap,0))</f>
        <v>0</v>
      </c>
      <c r="AG616" s="18" t="n">
        <f aca="false">AF616-(MAX(Draws!U595-Line_cap,0)+MAX(Draws!AG595-Line_cap,0))</f>
        <v>0</v>
      </c>
      <c r="AH616" s="18" t="n">
        <f aca="false">AG616-(MAX(Draws!V595-Line_cap,0)+MAX(Draws!AH595-Line_cap,0))</f>
        <v>0</v>
      </c>
      <c r="AI616" s="18" t="n">
        <f aca="false">AH616-(MAX(Draws!W595-Line_cap,0)+MAX(Draws!AI595-Line_cap,0))</f>
        <v>0</v>
      </c>
      <c r="AJ616" s="18" t="n">
        <f aca="false">AI616-(MAX(Draws!X595-Line_cap,0)+MAX(Draws!AJ595-Line_cap,0))</f>
        <v>0</v>
      </c>
      <c r="AK616" s="18" t="n">
        <f aca="false">AJ616-(MAX(Draws!Y595-Line_cap,0)+MAX(Draws!AK595-Line_cap,0))</f>
        <v>0</v>
      </c>
      <c r="AL616" s="18" t="n">
        <f aca="false">SUMPRODUCT(MIN($B$22:$M$22+B616:M616+N616:Y616))</f>
        <v>397.365226339655</v>
      </c>
      <c r="AM616" s="18" t="n">
        <f aca="false">SUMPRODUCT(MIN($B$22:$M$22+B616:M616))</f>
        <v>397.365226339655</v>
      </c>
      <c r="AN616" s="18" t="n">
        <f aca="false">SUMPRODUCT(MIN($B$22:$M$22+N616:Y616))</f>
        <v>481.950382357786</v>
      </c>
      <c r="AO616" s="18" t="n">
        <f aca="false">SUMPRODUCT(MIN($B$22:$M$22+B616:M616+Z616:AK616))</f>
        <v>397.365226339655</v>
      </c>
      <c r="AP616" s="18" t="n">
        <f aca="false">SUMPRODUCT(MIN($B$23:$M$23+B616:M616+N616:Y616))</f>
        <v>446.608553503875</v>
      </c>
      <c r="AQ616" s="18" t="n">
        <f aca="false">SUMPRODUCT(MIN($B$23:$M$23+B616:M616+Z616:AK616))</f>
        <v>446.608553503875</v>
      </c>
      <c r="AR616" s="13" t="n">
        <f aca="false">IF(Y616&lt;0,1,0)</f>
        <v>0</v>
      </c>
    </row>
    <row r="617" customFormat="false" ht="15" hidden="false" customHeight="false" outlineLevel="0" collapsed="false">
      <c r="A617" s="13" t="n">
        <v>592</v>
      </c>
      <c r="B617" s="18" t="n">
        <f aca="false">Shock_sd*Draws!B596</f>
        <v>-85.46971886179</v>
      </c>
      <c r="C617" s="18" t="n">
        <f aca="false">Persist_a*B617+Shock_sd*Draws!C596</f>
        <v>11.2095644425489</v>
      </c>
      <c r="D617" s="18" t="n">
        <f aca="false">Persist_a*C617+Shock_sd*Draws!D596</f>
        <v>25.3231655511669</v>
      </c>
      <c r="E617" s="18" t="n">
        <f aca="false">Persist_a*D617+Shock_sd*Draws!E596</f>
        <v>-55.1258592682268</v>
      </c>
      <c r="F617" s="18" t="n">
        <f aca="false">Persist_a*E617+Shock_sd*Draws!F596</f>
        <v>-5.12380697884071</v>
      </c>
      <c r="G617" s="18" t="n">
        <f aca="false">Persist_a*F617+Shock_sd*Draws!G596</f>
        <v>-64.197189191685</v>
      </c>
      <c r="H617" s="18" t="n">
        <f aca="false">Persist_a*G617+Shock_sd*Draws!H596</f>
        <v>-61.1218767654131</v>
      </c>
      <c r="I617" s="18" t="n">
        <f aca="false">Persist_a*H617+Shock_sd*Draws!I596</f>
        <v>-45.5451210565946</v>
      </c>
      <c r="J617" s="18" t="n">
        <f aca="false">Persist_a*I617+Shock_sd*Draws!J596</f>
        <v>-80.0882288154314</v>
      </c>
      <c r="K617" s="18" t="n">
        <f aca="false">Persist_a*J617+Shock_sd*Draws!K596</f>
        <v>-52.3442934650733</v>
      </c>
      <c r="L617" s="18" t="n">
        <f aca="false">Persist_a*K617+Shock_sd*Draws!L596</f>
        <v>-56.475613161342</v>
      </c>
      <c r="M617" s="18" t="n">
        <f aca="false">Persist_a*L617+Shock_sd*Draws!M596</f>
        <v>31.7246954893574</v>
      </c>
      <c r="N617" s="18" t="n">
        <f aca="false">0-(Draws!N596+Draws!Z596)</f>
        <v>0</v>
      </c>
      <c r="O617" s="18" t="n">
        <f aca="false">N617-(Draws!O596+Draws!AA596)</f>
        <v>0</v>
      </c>
      <c r="P617" s="18" t="n">
        <f aca="false">O617-(Draws!P596+Draws!AB596)</f>
        <v>0</v>
      </c>
      <c r="Q617" s="18" t="n">
        <f aca="false">P617-(Draws!Q596+Draws!AC596)</f>
        <v>0</v>
      </c>
      <c r="R617" s="18" t="n">
        <f aca="false">Q617-(Draws!R596+Draws!AD596)</f>
        <v>0</v>
      </c>
      <c r="S617" s="18" t="n">
        <f aca="false">R617-(Draws!S596+Draws!AE596)</f>
        <v>0</v>
      </c>
      <c r="T617" s="18" t="n">
        <f aca="false">S617-(Draws!T596+Draws!AF596)</f>
        <v>0</v>
      </c>
      <c r="U617" s="18" t="n">
        <f aca="false">T617-(Draws!U596+Draws!AG596)</f>
        <v>0</v>
      </c>
      <c r="V617" s="18" t="n">
        <f aca="false">U617-(Draws!V596+Draws!AH596)</f>
        <v>0</v>
      </c>
      <c r="W617" s="18" t="n">
        <f aca="false">V617-(Draws!W596+Draws!AI596)</f>
        <v>0</v>
      </c>
      <c r="X617" s="18" t="n">
        <f aca="false">W617-(Draws!X596+Draws!AJ596)</f>
        <v>0</v>
      </c>
      <c r="Y617" s="18" t="n">
        <f aca="false">X617-(Draws!Y596+Draws!AK596)</f>
        <v>0</v>
      </c>
      <c r="Z617" s="18" t="n">
        <f aca="false">0-(MAX(Draws!N596-Line_cap,0)+MAX(Draws!Z596-Line_cap,0))</f>
        <v>0</v>
      </c>
      <c r="AA617" s="18" t="n">
        <f aca="false">Z617-(MAX(Draws!O596-Line_cap,0)+MAX(Draws!AA596-Line_cap,0))</f>
        <v>0</v>
      </c>
      <c r="AB617" s="18" t="n">
        <f aca="false">AA617-(MAX(Draws!P596-Line_cap,0)+MAX(Draws!AB596-Line_cap,0))</f>
        <v>0</v>
      </c>
      <c r="AC617" s="18" t="n">
        <f aca="false">AB617-(MAX(Draws!Q596-Line_cap,0)+MAX(Draws!AC596-Line_cap,0))</f>
        <v>0</v>
      </c>
      <c r="AD617" s="18" t="n">
        <f aca="false">AC617-(MAX(Draws!R596-Line_cap,0)+MAX(Draws!AD596-Line_cap,0))</f>
        <v>0</v>
      </c>
      <c r="AE617" s="18" t="n">
        <f aca="false">AD617-(MAX(Draws!S596-Line_cap,0)+MAX(Draws!AE596-Line_cap,0))</f>
        <v>0</v>
      </c>
      <c r="AF617" s="18" t="n">
        <f aca="false">AE617-(MAX(Draws!T596-Line_cap,0)+MAX(Draws!AF596-Line_cap,0))</f>
        <v>0</v>
      </c>
      <c r="AG617" s="18" t="n">
        <f aca="false">AF617-(MAX(Draws!U596-Line_cap,0)+MAX(Draws!AG596-Line_cap,0))</f>
        <v>0</v>
      </c>
      <c r="AH617" s="18" t="n">
        <f aca="false">AG617-(MAX(Draws!V596-Line_cap,0)+MAX(Draws!AH596-Line_cap,0))</f>
        <v>0</v>
      </c>
      <c r="AI617" s="18" t="n">
        <f aca="false">AH617-(MAX(Draws!W596-Line_cap,0)+MAX(Draws!AI596-Line_cap,0))</f>
        <v>0</v>
      </c>
      <c r="AJ617" s="18" t="n">
        <f aca="false">AI617-(MAX(Draws!X596-Line_cap,0)+MAX(Draws!AJ596-Line_cap,0))</f>
        <v>0</v>
      </c>
      <c r="AK617" s="18" t="n">
        <f aca="false">AJ617-(MAX(Draws!Y596-Line_cap,0)+MAX(Draws!AK596-Line_cap,0))</f>
        <v>0</v>
      </c>
      <c r="AL617" s="18" t="n">
        <f aca="false">SUMPRODUCT(MIN($B$22:$M$22+B617:M617+N617:Y617))</f>
        <v>408.109552601965</v>
      </c>
      <c r="AM617" s="18" t="n">
        <f aca="false">SUMPRODUCT(MIN($B$22:$M$22+B617:M617))</f>
        <v>408.109552601965</v>
      </c>
      <c r="AN617" s="18" t="n">
        <f aca="false">SUMPRODUCT(MIN($B$22:$M$22+N617:Y617))</f>
        <v>481.950382357786</v>
      </c>
      <c r="AO617" s="18" t="n">
        <f aca="false">SUMPRODUCT(MIN($B$22:$M$22+B617:M617+Z617:AK617))</f>
        <v>408.109552601965</v>
      </c>
      <c r="AP617" s="18" t="n">
        <f aca="false">SUMPRODUCT(MIN($B$23:$M$23+B617:M617+N617:Y617))</f>
        <v>457.352879766186</v>
      </c>
      <c r="AQ617" s="18" t="n">
        <f aca="false">SUMPRODUCT(MIN($B$23:$M$23+B617:M617+Z617:AK617))</f>
        <v>457.352879766186</v>
      </c>
      <c r="AR617" s="13" t="n">
        <f aca="false">IF(Y617&lt;0,1,0)</f>
        <v>0</v>
      </c>
    </row>
    <row r="618" customFormat="false" ht="15" hidden="false" customHeight="false" outlineLevel="0" collapsed="false">
      <c r="A618" s="13" t="n">
        <v>593</v>
      </c>
      <c r="B618" s="18" t="n">
        <f aca="false">Shock_sd*Draws!B597</f>
        <v>38.4132705014172</v>
      </c>
      <c r="C618" s="18" t="n">
        <f aca="false">Persist_a*B618+Shock_sd*Draws!C597</f>
        <v>47.9711410490882</v>
      </c>
      <c r="D618" s="18" t="n">
        <f aca="false">Persist_a*C618+Shock_sd*Draws!D597</f>
        <v>114.087924652504</v>
      </c>
      <c r="E618" s="18" t="n">
        <f aca="false">Persist_a*D618+Shock_sd*Draws!E597</f>
        <v>70.4012735505509</v>
      </c>
      <c r="F618" s="18" t="n">
        <f aca="false">Persist_a*E618+Shock_sd*Draws!F597</f>
        <v>-23.8929860581402</v>
      </c>
      <c r="G618" s="18" t="n">
        <f aca="false">Persist_a*F618+Shock_sd*Draws!G597</f>
        <v>-17.0702326389431</v>
      </c>
      <c r="H618" s="18" t="n">
        <f aca="false">Persist_a*G618+Shock_sd*Draws!H597</f>
        <v>-81.1353073006606</v>
      </c>
      <c r="I618" s="18" t="n">
        <f aca="false">Persist_a*H618+Shock_sd*Draws!I597</f>
        <v>-52.9261322754931</v>
      </c>
      <c r="J618" s="18" t="n">
        <f aca="false">Persist_a*I618+Shock_sd*Draws!J597</f>
        <v>120.747910565862</v>
      </c>
      <c r="K618" s="18" t="n">
        <f aca="false">Persist_a*J618+Shock_sd*Draws!K597</f>
        <v>32.1323530467971</v>
      </c>
      <c r="L618" s="18" t="n">
        <f aca="false">Persist_a*K618+Shock_sd*Draws!L597</f>
        <v>51.9220259110223</v>
      </c>
      <c r="M618" s="18" t="n">
        <f aca="false">Persist_a*L618+Shock_sd*Draws!M597</f>
        <v>105.784312448457</v>
      </c>
      <c r="N618" s="18" t="n">
        <f aca="false">0-(Draws!N597+Draws!Z597)</f>
        <v>0</v>
      </c>
      <c r="O618" s="18" t="n">
        <f aca="false">N618-(Draws!O597+Draws!AA597)</f>
        <v>0</v>
      </c>
      <c r="P618" s="18" t="n">
        <f aca="false">O618-(Draws!P597+Draws!AB597)</f>
        <v>0</v>
      </c>
      <c r="Q618" s="18" t="n">
        <f aca="false">P618-(Draws!Q597+Draws!AC597)</f>
        <v>0</v>
      </c>
      <c r="R618" s="18" t="n">
        <f aca="false">Q618-(Draws!R597+Draws!AD597)</f>
        <v>0</v>
      </c>
      <c r="S618" s="18" t="n">
        <f aca="false">R618-(Draws!S597+Draws!AE597)</f>
        <v>0</v>
      </c>
      <c r="T618" s="18" t="n">
        <f aca="false">S618-(Draws!T597+Draws!AF597)</f>
        <v>0</v>
      </c>
      <c r="U618" s="18" t="n">
        <f aca="false">T618-(Draws!U597+Draws!AG597)</f>
        <v>0</v>
      </c>
      <c r="V618" s="18" t="n">
        <f aca="false">U618-(Draws!V597+Draws!AH597)</f>
        <v>0</v>
      </c>
      <c r="W618" s="18" t="n">
        <f aca="false">V618-(Draws!W597+Draws!AI597)</f>
        <v>0</v>
      </c>
      <c r="X618" s="18" t="n">
        <f aca="false">W618-(Draws!X597+Draws!AJ597)</f>
        <v>0</v>
      </c>
      <c r="Y618" s="18" t="n">
        <f aca="false">X618-(Draws!Y597+Draws!AK597)</f>
        <v>0</v>
      </c>
      <c r="Z618" s="18" t="n">
        <f aca="false">0-(MAX(Draws!N597-Line_cap,0)+MAX(Draws!Z597-Line_cap,0))</f>
        <v>0</v>
      </c>
      <c r="AA618" s="18" t="n">
        <f aca="false">Z618-(MAX(Draws!O597-Line_cap,0)+MAX(Draws!AA597-Line_cap,0))</f>
        <v>0</v>
      </c>
      <c r="AB618" s="18" t="n">
        <f aca="false">AA618-(MAX(Draws!P597-Line_cap,0)+MAX(Draws!AB597-Line_cap,0))</f>
        <v>0</v>
      </c>
      <c r="AC618" s="18" t="n">
        <f aca="false">AB618-(MAX(Draws!Q597-Line_cap,0)+MAX(Draws!AC597-Line_cap,0))</f>
        <v>0</v>
      </c>
      <c r="AD618" s="18" t="n">
        <f aca="false">AC618-(MAX(Draws!R597-Line_cap,0)+MAX(Draws!AD597-Line_cap,0))</f>
        <v>0</v>
      </c>
      <c r="AE618" s="18" t="n">
        <f aca="false">AD618-(MAX(Draws!S597-Line_cap,0)+MAX(Draws!AE597-Line_cap,0))</f>
        <v>0</v>
      </c>
      <c r="AF618" s="18" t="n">
        <f aca="false">AE618-(MAX(Draws!T597-Line_cap,0)+MAX(Draws!AF597-Line_cap,0))</f>
        <v>0</v>
      </c>
      <c r="AG618" s="18" t="n">
        <f aca="false">AF618-(MAX(Draws!U597-Line_cap,0)+MAX(Draws!AG597-Line_cap,0))</f>
        <v>0</v>
      </c>
      <c r="AH618" s="18" t="n">
        <f aca="false">AG618-(MAX(Draws!V597-Line_cap,0)+MAX(Draws!AH597-Line_cap,0))</f>
        <v>0</v>
      </c>
      <c r="AI618" s="18" t="n">
        <f aca="false">AH618-(MAX(Draws!W597-Line_cap,0)+MAX(Draws!AI597-Line_cap,0))</f>
        <v>0</v>
      </c>
      <c r="AJ618" s="18" t="n">
        <f aca="false">AI618-(MAX(Draws!X597-Line_cap,0)+MAX(Draws!AJ597-Line_cap,0))</f>
        <v>0</v>
      </c>
      <c r="AK618" s="18" t="n">
        <f aca="false">AJ618-(MAX(Draws!Y597-Line_cap,0)+MAX(Draws!AK597-Line_cap,0))</f>
        <v>0</v>
      </c>
      <c r="AL618" s="18" t="n">
        <f aca="false">SUMPRODUCT(MIN($B$22:$M$22+B618:M618+N618:Y618))</f>
        <v>400.815075057125</v>
      </c>
      <c r="AM618" s="18" t="n">
        <f aca="false">SUMPRODUCT(MIN($B$22:$M$22+B618:M618))</f>
        <v>400.815075057125</v>
      </c>
      <c r="AN618" s="18" t="n">
        <f aca="false">SUMPRODUCT(MIN($B$22:$M$22+N618:Y618))</f>
        <v>481.950382357786</v>
      </c>
      <c r="AO618" s="18" t="n">
        <f aca="false">SUMPRODUCT(MIN($B$22:$M$22+B618:M618+Z618:AK618))</f>
        <v>400.815075057125</v>
      </c>
      <c r="AP618" s="18" t="n">
        <f aca="false">SUMPRODUCT(MIN($B$23:$M$23+B618:M618+N618:Y618))</f>
        <v>449.993717920225</v>
      </c>
      <c r="AQ618" s="18" t="n">
        <f aca="false">SUMPRODUCT(MIN($B$23:$M$23+B618:M618+Z618:AK618))</f>
        <v>449.993717920225</v>
      </c>
      <c r="AR618" s="13" t="n">
        <f aca="false">IF(Y618&lt;0,1,0)</f>
        <v>0</v>
      </c>
    </row>
    <row r="619" customFormat="false" ht="15" hidden="false" customHeight="false" outlineLevel="0" collapsed="false">
      <c r="A619" s="13" t="n">
        <v>594</v>
      </c>
      <c r="B619" s="18" t="n">
        <f aca="false">Shock_sd*Draws!B598</f>
        <v>-17.4385646777523</v>
      </c>
      <c r="C619" s="18" t="n">
        <f aca="false">Persist_a*B619+Shock_sd*Draws!C598</f>
        <v>68.7314392682684</v>
      </c>
      <c r="D619" s="18" t="n">
        <f aca="false">Persist_a*C619+Shock_sd*Draws!D598</f>
        <v>60.4882186185461</v>
      </c>
      <c r="E619" s="18" t="n">
        <f aca="false">Persist_a*D619+Shock_sd*Draws!E598</f>
        <v>-47.9902106080284</v>
      </c>
      <c r="F619" s="18" t="n">
        <f aca="false">Persist_a*E619+Shock_sd*Draws!F598</f>
        <v>19.8321467781264</v>
      </c>
      <c r="G619" s="18" t="n">
        <f aca="false">Persist_a*F619+Shock_sd*Draws!G598</f>
        <v>-57.7100217763278</v>
      </c>
      <c r="H619" s="18" t="n">
        <f aca="false">Persist_a*G619+Shock_sd*Draws!H598</f>
        <v>30.1567325402316</v>
      </c>
      <c r="I619" s="18" t="n">
        <f aca="false">Persist_a*H619+Shock_sd*Draws!I598</f>
        <v>15.0680915617713</v>
      </c>
      <c r="J619" s="18" t="n">
        <f aca="false">Persist_a*I619+Shock_sd*Draws!J598</f>
        <v>-38.1947085141149</v>
      </c>
      <c r="K619" s="18" t="n">
        <f aca="false">Persist_a*J619+Shock_sd*Draws!K598</f>
        <v>-83.0586351711319</v>
      </c>
      <c r="L619" s="18" t="n">
        <f aca="false">Persist_a*K619+Shock_sd*Draws!L598</f>
        <v>-61.3397699153508</v>
      </c>
      <c r="M619" s="18" t="n">
        <f aca="false">Persist_a*L619+Shock_sd*Draws!M598</f>
        <v>-36.6633445852758</v>
      </c>
      <c r="N619" s="18" t="n">
        <f aca="false">0-(Draws!N598+Draws!Z598)</f>
        <v>0</v>
      </c>
      <c r="O619" s="18" t="n">
        <f aca="false">N619-(Draws!O598+Draws!AA598)</f>
        <v>0</v>
      </c>
      <c r="P619" s="18" t="n">
        <f aca="false">O619-(Draws!P598+Draws!AB598)</f>
        <v>0</v>
      </c>
      <c r="Q619" s="18" t="n">
        <f aca="false">P619-(Draws!Q598+Draws!AC598)</f>
        <v>0</v>
      </c>
      <c r="R619" s="18" t="n">
        <f aca="false">Q619-(Draws!R598+Draws!AD598)</f>
        <v>0</v>
      </c>
      <c r="S619" s="18" t="n">
        <f aca="false">R619-(Draws!S598+Draws!AE598)</f>
        <v>0</v>
      </c>
      <c r="T619" s="18" t="n">
        <f aca="false">S619-(Draws!T598+Draws!AF598)</f>
        <v>0</v>
      </c>
      <c r="U619" s="18" t="n">
        <f aca="false">T619-(Draws!U598+Draws!AG598)</f>
        <v>0</v>
      </c>
      <c r="V619" s="18" t="n">
        <f aca="false">U619-(Draws!V598+Draws!AH598)</f>
        <v>0</v>
      </c>
      <c r="W619" s="18" t="n">
        <f aca="false">V619-(Draws!W598+Draws!AI598)</f>
        <v>0</v>
      </c>
      <c r="X619" s="18" t="n">
        <f aca="false">W619-(Draws!X598+Draws!AJ598)</f>
        <v>0</v>
      </c>
      <c r="Y619" s="18" t="n">
        <f aca="false">X619-(Draws!Y598+Draws!AK598)</f>
        <v>0</v>
      </c>
      <c r="Z619" s="18" t="n">
        <f aca="false">0-(MAX(Draws!N598-Line_cap,0)+MAX(Draws!Z598-Line_cap,0))</f>
        <v>0</v>
      </c>
      <c r="AA619" s="18" t="n">
        <f aca="false">Z619-(MAX(Draws!O598-Line_cap,0)+MAX(Draws!AA598-Line_cap,0))</f>
        <v>0</v>
      </c>
      <c r="AB619" s="18" t="n">
        <f aca="false">AA619-(MAX(Draws!P598-Line_cap,0)+MAX(Draws!AB598-Line_cap,0))</f>
        <v>0</v>
      </c>
      <c r="AC619" s="18" t="n">
        <f aca="false">AB619-(MAX(Draws!Q598-Line_cap,0)+MAX(Draws!AC598-Line_cap,0))</f>
        <v>0</v>
      </c>
      <c r="AD619" s="18" t="n">
        <f aca="false">AC619-(MAX(Draws!R598-Line_cap,0)+MAX(Draws!AD598-Line_cap,0))</f>
        <v>0</v>
      </c>
      <c r="AE619" s="18" t="n">
        <f aca="false">AD619-(MAX(Draws!S598-Line_cap,0)+MAX(Draws!AE598-Line_cap,0))</f>
        <v>0</v>
      </c>
      <c r="AF619" s="18" t="n">
        <f aca="false">AE619-(MAX(Draws!T598-Line_cap,0)+MAX(Draws!AF598-Line_cap,0))</f>
        <v>0</v>
      </c>
      <c r="AG619" s="18" t="n">
        <f aca="false">AF619-(MAX(Draws!U598-Line_cap,0)+MAX(Draws!AG598-Line_cap,0))</f>
        <v>0</v>
      </c>
      <c r="AH619" s="18" t="n">
        <f aca="false">AG619-(MAX(Draws!V598-Line_cap,0)+MAX(Draws!AH598-Line_cap,0))</f>
        <v>0</v>
      </c>
      <c r="AI619" s="18" t="n">
        <f aca="false">AH619-(MAX(Draws!W598-Line_cap,0)+MAX(Draws!AI598-Line_cap,0))</f>
        <v>0</v>
      </c>
      <c r="AJ619" s="18" t="n">
        <f aca="false">AI619-(MAX(Draws!X598-Line_cap,0)+MAX(Draws!AJ598-Line_cap,0))</f>
        <v>0</v>
      </c>
      <c r="AK619" s="18" t="n">
        <f aca="false">AJ619-(MAX(Draws!Y598-Line_cap,0)+MAX(Draws!AK598-Line_cap,0))</f>
        <v>0</v>
      </c>
      <c r="AL619" s="18" t="n">
        <f aca="false">SUMPRODUCT(MIN($B$22:$M$22+B619:M619+N619:Y619))</f>
        <v>411.327060638292</v>
      </c>
      <c r="AM619" s="18" t="n">
        <f aca="false">SUMPRODUCT(MIN($B$22:$M$22+B619:M619))</f>
        <v>411.327060638292</v>
      </c>
      <c r="AN619" s="18" t="n">
        <f aca="false">SUMPRODUCT(MIN($B$22:$M$22+N619:Y619))</f>
        <v>481.950382357786</v>
      </c>
      <c r="AO619" s="18" t="n">
        <f aca="false">SUMPRODUCT(MIN($B$22:$M$22+B619:M619+Z619:AK619))</f>
        <v>411.327060638292</v>
      </c>
      <c r="AP619" s="18" t="n">
        <f aca="false">SUMPRODUCT(MIN($B$23:$M$23+B619:M619+N619:Y619))</f>
        <v>459.612709188719</v>
      </c>
      <c r="AQ619" s="18" t="n">
        <f aca="false">SUMPRODUCT(MIN($B$23:$M$23+B619:M619+Z619:AK619))</f>
        <v>459.612709188719</v>
      </c>
      <c r="AR619" s="13" t="n">
        <f aca="false">IF(Y619&lt;0,1,0)</f>
        <v>0</v>
      </c>
    </row>
    <row r="620" customFormat="false" ht="15" hidden="false" customHeight="false" outlineLevel="0" collapsed="false">
      <c r="A620" s="13" t="n">
        <v>595</v>
      </c>
      <c r="B620" s="18" t="n">
        <f aca="false">Shock_sd*Draws!B599</f>
        <v>-52.9046883578068</v>
      </c>
      <c r="C620" s="18" t="n">
        <f aca="false">Persist_a*B620+Shock_sd*Draws!C599</f>
        <v>12.545872759707</v>
      </c>
      <c r="D620" s="18" t="n">
        <f aca="false">Persist_a*C620+Shock_sd*Draws!D599</f>
        <v>-95.4312035607831</v>
      </c>
      <c r="E620" s="18" t="n">
        <f aca="false">Persist_a*D620+Shock_sd*Draws!E599</f>
        <v>-63.179044574799</v>
      </c>
      <c r="F620" s="18" t="n">
        <f aca="false">Persist_a*E620+Shock_sd*Draws!F599</f>
        <v>-27.5354057867197</v>
      </c>
      <c r="G620" s="18" t="n">
        <f aca="false">Persist_a*F620+Shock_sd*Draws!G599</f>
        <v>4.75900739284239</v>
      </c>
      <c r="H620" s="18" t="n">
        <f aca="false">Persist_a*G620+Shock_sd*Draws!H599</f>
        <v>47.1475349983736</v>
      </c>
      <c r="I620" s="18" t="n">
        <f aca="false">Persist_a*H620+Shock_sd*Draws!I599</f>
        <v>36.3818791218203</v>
      </c>
      <c r="J620" s="18" t="n">
        <f aca="false">Persist_a*I620+Shock_sd*Draws!J599</f>
        <v>80.7521674734729</v>
      </c>
      <c r="K620" s="18" t="n">
        <f aca="false">Persist_a*J620+Shock_sd*Draws!K599</f>
        <v>75.5799022657964</v>
      </c>
      <c r="L620" s="18" t="n">
        <f aca="false">Persist_a*K620+Shock_sd*Draws!L599</f>
        <v>-8.04412529017724</v>
      </c>
      <c r="M620" s="18" t="n">
        <f aca="false">Persist_a*L620+Shock_sd*Draws!M599</f>
        <v>-110.694239072527</v>
      </c>
      <c r="N620" s="18" t="n">
        <f aca="false">0-(Draws!N599+Draws!Z599)</f>
        <v>0</v>
      </c>
      <c r="O620" s="18" t="n">
        <f aca="false">N620-(Draws!O599+Draws!AA599)</f>
        <v>0</v>
      </c>
      <c r="P620" s="18" t="n">
        <f aca="false">O620-(Draws!P599+Draws!AB599)</f>
        <v>0</v>
      </c>
      <c r="Q620" s="18" t="n">
        <f aca="false">P620-(Draws!Q599+Draws!AC599)</f>
        <v>0</v>
      </c>
      <c r="R620" s="18" t="n">
        <f aca="false">Q620-(Draws!R599+Draws!AD599)</f>
        <v>0</v>
      </c>
      <c r="S620" s="18" t="n">
        <f aca="false">R620-(Draws!S599+Draws!AE599)</f>
        <v>0</v>
      </c>
      <c r="T620" s="18" t="n">
        <f aca="false">S620-(Draws!T599+Draws!AF599)</f>
        <v>0</v>
      </c>
      <c r="U620" s="18" t="n">
        <f aca="false">T620-(Draws!U599+Draws!AG599)</f>
        <v>0</v>
      </c>
      <c r="V620" s="18" t="n">
        <f aca="false">U620-(Draws!V599+Draws!AH599)</f>
        <v>0</v>
      </c>
      <c r="W620" s="18" t="n">
        <f aca="false">V620-(Draws!W599+Draws!AI599)</f>
        <v>0</v>
      </c>
      <c r="X620" s="18" t="n">
        <f aca="false">W620-(Draws!X599+Draws!AJ599)</f>
        <v>0</v>
      </c>
      <c r="Y620" s="18" t="n">
        <f aca="false">X620-(Draws!Y599+Draws!AK599)</f>
        <v>0</v>
      </c>
      <c r="Z620" s="18" t="n">
        <f aca="false">0-(MAX(Draws!N599-Line_cap,0)+MAX(Draws!Z599-Line_cap,0))</f>
        <v>0</v>
      </c>
      <c r="AA620" s="18" t="n">
        <f aca="false">Z620-(MAX(Draws!O599-Line_cap,0)+MAX(Draws!AA599-Line_cap,0))</f>
        <v>0</v>
      </c>
      <c r="AB620" s="18" t="n">
        <f aca="false">AA620-(MAX(Draws!P599-Line_cap,0)+MAX(Draws!AB599-Line_cap,0))</f>
        <v>0</v>
      </c>
      <c r="AC620" s="18" t="n">
        <f aca="false">AB620-(MAX(Draws!Q599-Line_cap,0)+MAX(Draws!AC599-Line_cap,0))</f>
        <v>0</v>
      </c>
      <c r="AD620" s="18" t="n">
        <f aca="false">AC620-(MAX(Draws!R599-Line_cap,0)+MAX(Draws!AD599-Line_cap,0))</f>
        <v>0</v>
      </c>
      <c r="AE620" s="18" t="n">
        <f aca="false">AD620-(MAX(Draws!S599-Line_cap,0)+MAX(Draws!AE599-Line_cap,0))</f>
        <v>0</v>
      </c>
      <c r="AF620" s="18" t="n">
        <f aca="false">AE620-(MAX(Draws!T599-Line_cap,0)+MAX(Draws!AF599-Line_cap,0))</f>
        <v>0</v>
      </c>
      <c r="AG620" s="18" t="n">
        <f aca="false">AF620-(MAX(Draws!U599-Line_cap,0)+MAX(Draws!AG599-Line_cap,0))</f>
        <v>0</v>
      </c>
      <c r="AH620" s="18" t="n">
        <f aca="false">AG620-(MAX(Draws!V599-Line_cap,0)+MAX(Draws!AH599-Line_cap,0))</f>
        <v>0</v>
      </c>
      <c r="AI620" s="18" t="n">
        <f aca="false">AH620-(MAX(Draws!W599-Line_cap,0)+MAX(Draws!AI599-Line_cap,0))</f>
        <v>0</v>
      </c>
      <c r="AJ620" s="18" t="n">
        <f aca="false">AI620-(MAX(Draws!X599-Line_cap,0)+MAX(Draws!AJ599-Line_cap,0))</f>
        <v>0</v>
      </c>
      <c r="AK620" s="18" t="n">
        <f aca="false">AJ620-(MAX(Draws!Y599-Line_cap,0)+MAX(Draws!AK599-Line_cap,0))</f>
        <v>0</v>
      </c>
      <c r="AL620" s="18" t="n">
        <f aca="false">SUMPRODUCT(MIN($B$22:$M$22+B620:M620+N620:Y620))</f>
        <v>399.729808604433</v>
      </c>
      <c r="AM620" s="18" t="n">
        <f aca="false">SUMPRODUCT(MIN($B$22:$M$22+B620:M620))</f>
        <v>399.729808604433</v>
      </c>
      <c r="AN620" s="18" t="n">
        <f aca="false">SUMPRODUCT(MIN($B$22:$M$22+N620:Y620))</f>
        <v>481.950382357786</v>
      </c>
      <c r="AO620" s="18" t="n">
        <f aca="false">SUMPRODUCT(MIN($B$22:$M$22+B620:M620+Z620:AK620))</f>
        <v>399.729808604433</v>
      </c>
      <c r="AP620" s="18" t="n">
        <f aca="false">SUMPRODUCT(MIN($B$23:$M$23+B620:M620+N620:Y620))</f>
        <v>444.855689687053</v>
      </c>
      <c r="AQ620" s="18" t="n">
        <f aca="false">SUMPRODUCT(MIN($B$23:$M$23+B620:M620+Z620:AK620))</f>
        <v>444.855689687053</v>
      </c>
      <c r="AR620" s="13" t="n">
        <f aca="false">IF(Y620&lt;0,1,0)</f>
        <v>0</v>
      </c>
    </row>
    <row r="621" customFormat="false" ht="15" hidden="false" customHeight="false" outlineLevel="0" collapsed="false">
      <c r="A621" s="13" t="n">
        <v>596</v>
      </c>
      <c r="B621" s="18" t="n">
        <f aca="false">Shock_sd*Draws!B600</f>
        <v>-96.6985055840687</v>
      </c>
      <c r="C621" s="18" t="n">
        <f aca="false">Persist_a*B621+Shock_sd*Draws!C600</f>
        <v>-46.8311831261822</v>
      </c>
      <c r="D621" s="18" t="n">
        <f aca="false">Persist_a*C621+Shock_sd*Draws!D600</f>
        <v>-16.5262947835006</v>
      </c>
      <c r="E621" s="18" t="n">
        <f aca="false">Persist_a*D621+Shock_sd*Draws!E600</f>
        <v>-11.4855892299618</v>
      </c>
      <c r="F621" s="18" t="n">
        <f aca="false">Persist_a*E621+Shock_sd*Draws!F600</f>
        <v>-4.251456041444</v>
      </c>
      <c r="G621" s="18" t="n">
        <f aca="false">Persist_a*F621+Shock_sd*Draws!G600</f>
        <v>14.2636532055994</v>
      </c>
      <c r="H621" s="18" t="n">
        <f aca="false">Persist_a*G621+Shock_sd*Draws!H600</f>
        <v>-69.7477510114119</v>
      </c>
      <c r="I621" s="18" t="n">
        <f aca="false">Persist_a*H621+Shock_sd*Draws!I600</f>
        <v>16.828911771426</v>
      </c>
      <c r="J621" s="18" t="n">
        <f aca="false">Persist_a*I621+Shock_sd*Draws!J600</f>
        <v>64.6834147410958</v>
      </c>
      <c r="K621" s="18" t="n">
        <f aca="false">Persist_a*J621+Shock_sd*Draws!K600</f>
        <v>14.2672018916184</v>
      </c>
      <c r="L621" s="18" t="n">
        <f aca="false">Persist_a*K621+Shock_sd*Draws!L600</f>
        <v>-10.7842120311345</v>
      </c>
      <c r="M621" s="18" t="n">
        <f aca="false">Persist_a*L621+Shock_sd*Draws!M600</f>
        <v>31.8554972037655</v>
      </c>
      <c r="N621" s="18" t="n">
        <f aca="false">0-(Draws!N600+Draws!Z600)</f>
        <v>0</v>
      </c>
      <c r="O621" s="18" t="n">
        <f aca="false">N621-(Draws!O600+Draws!AA600)</f>
        <v>0</v>
      </c>
      <c r="P621" s="18" t="n">
        <f aca="false">O621-(Draws!P600+Draws!AB600)</f>
        <v>0</v>
      </c>
      <c r="Q621" s="18" t="n">
        <f aca="false">P621-(Draws!Q600+Draws!AC600)</f>
        <v>0</v>
      </c>
      <c r="R621" s="18" t="n">
        <f aca="false">Q621-(Draws!R600+Draws!AD600)</f>
        <v>0</v>
      </c>
      <c r="S621" s="18" t="n">
        <f aca="false">R621-(Draws!S600+Draws!AE600)</f>
        <v>0</v>
      </c>
      <c r="T621" s="18" t="n">
        <f aca="false">S621-(Draws!T600+Draws!AF600)</f>
        <v>0</v>
      </c>
      <c r="U621" s="18" t="n">
        <f aca="false">T621-(Draws!U600+Draws!AG600)</f>
        <v>0</v>
      </c>
      <c r="V621" s="18" t="n">
        <f aca="false">U621-(Draws!V600+Draws!AH600)</f>
        <v>0</v>
      </c>
      <c r="W621" s="18" t="n">
        <f aca="false">V621-(Draws!W600+Draws!AI600)</f>
        <v>0</v>
      </c>
      <c r="X621" s="18" t="n">
        <f aca="false">W621-(Draws!X600+Draws!AJ600)</f>
        <v>-103.945263273815</v>
      </c>
      <c r="Y621" s="18" t="n">
        <f aca="false">X621-(Draws!Y600+Draws!AK600)</f>
        <v>-103.945263273815</v>
      </c>
      <c r="Z621" s="18" t="n">
        <f aca="false">0-(MAX(Draws!N600-Line_cap,0)+MAX(Draws!Z600-Line_cap,0))</f>
        <v>0</v>
      </c>
      <c r="AA621" s="18" t="n">
        <f aca="false">Z621-(MAX(Draws!O600-Line_cap,0)+MAX(Draws!AA600-Line_cap,0))</f>
        <v>0</v>
      </c>
      <c r="AB621" s="18" t="n">
        <f aca="false">AA621-(MAX(Draws!P600-Line_cap,0)+MAX(Draws!AB600-Line_cap,0))</f>
        <v>0</v>
      </c>
      <c r="AC621" s="18" t="n">
        <f aca="false">AB621-(MAX(Draws!Q600-Line_cap,0)+MAX(Draws!AC600-Line_cap,0))</f>
        <v>0</v>
      </c>
      <c r="AD621" s="18" t="n">
        <f aca="false">AC621-(MAX(Draws!R600-Line_cap,0)+MAX(Draws!AD600-Line_cap,0))</f>
        <v>0</v>
      </c>
      <c r="AE621" s="18" t="n">
        <f aca="false">AD621-(MAX(Draws!S600-Line_cap,0)+MAX(Draws!AE600-Line_cap,0))</f>
        <v>0</v>
      </c>
      <c r="AF621" s="18" t="n">
        <f aca="false">AE621-(MAX(Draws!T600-Line_cap,0)+MAX(Draws!AF600-Line_cap,0))</f>
        <v>0</v>
      </c>
      <c r="AG621" s="18" t="n">
        <f aca="false">AF621-(MAX(Draws!U600-Line_cap,0)+MAX(Draws!AG600-Line_cap,0))</f>
        <v>0</v>
      </c>
      <c r="AH621" s="18" t="n">
        <f aca="false">AG621-(MAX(Draws!V600-Line_cap,0)+MAX(Draws!AH600-Line_cap,0))</f>
        <v>0</v>
      </c>
      <c r="AI621" s="18" t="n">
        <f aca="false">AH621-(MAX(Draws!W600-Line_cap,0)+MAX(Draws!AI600-Line_cap,0))</f>
        <v>0</v>
      </c>
      <c r="AJ621" s="18" t="n">
        <f aca="false">AI621-(MAX(Draws!X600-Line_cap,0)+MAX(Draws!AJ600-Line_cap,0))</f>
        <v>-3.9452632738151</v>
      </c>
      <c r="AK621" s="18" t="n">
        <f aca="false">AJ621-(MAX(Draws!Y600-Line_cap,0)+MAX(Draws!AK600-Line_cap,0))</f>
        <v>-3.9452632738151</v>
      </c>
      <c r="AL621" s="18" t="n">
        <f aca="false">SUMPRODUCT(MIN($B$22:$M$22+B621:M621+N621:Y621))</f>
        <v>387.198472259432</v>
      </c>
      <c r="AM621" s="18" t="n">
        <f aca="false">SUMPRODUCT(MIN($B$22:$M$22+B621:M621))</f>
        <v>412.202631346374</v>
      </c>
      <c r="AN621" s="18" t="n">
        <f aca="false">SUMPRODUCT(MIN($B$22:$M$22+N621:Y621))</f>
        <v>397.982684290566</v>
      </c>
      <c r="AO621" s="18" t="n">
        <f aca="false">SUMPRODUCT(MIN($B$22:$M$22+B621:M621+Z621:AK621))</f>
        <v>412.202631346374</v>
      </c>
      <c r="AP621" s="18" t="n">
        <f aca="false">SUMPRODUCT(MIN($B$23:$M$23+B621:M621+N621:Y621))</f>
        <v>434.071601072976</v>
      </c>
      <c r="AQ621" s="18" t="n">
        <f aca="false">SUMPRODUCT(MIN($B$23:$M$23+B621:M621+Z621:AK621))</f>
        <v>461.381274209474</v>
      </c>
      <c r="AR621" s="13" t="n">
        <f aca="false">IF(Y621&lt;0,1,0)</f>
        <v>1</v>
      </c>
    </row>
    <row r="622" customFormat="false" ht="15" hidden="false" customHeight="false" outlineLevel="0" collapsed="false">
      <c r="A622" s="13" t="n">
        <v>597</v>
      </c>
      <c r="B622" s="18" t="n">
        <f aca="false">Shock_sd*Draws!B601</f>
        <v>-95.2198632498136</v>
      </c>
      <c r="C622" s="18" t="n">
        <f aca="false">Persist_a*B622+Shock_sd*Draws!C601</f>
        <v>0.00796691384901038</v>
      </c>
      <c r="D622" s="18" t="n">
        <f aca="false">Persist_a*C622+Shock_sd*Draws!D601</f>
        <v>-20.868509875263</v>
      </c>
      <c r="E622" s="18" t="n">
        <f aca="false">Persist_a*D622+Shock_sd*Draws!E601</f>
        <v>-26.1599643486768</v>
      </c>
      <c r="F622" s="18" t="n">
        <f aca="false">Persist_a*E622+Shock_sd*Draws!F601</f>
        <v>-40.5573983868991</v>
      </c>
      <c r="G622" s="18" t="n">
        <f aca="false">Persist_a*F622+Shock_sd*Draws!G601</f>
        <v>33.0172400742251</v>
      </c>
      <c r="H622" s="18" t="n">
        <f aca="false">Persist_a*G622+Shock_sd*Draws!H601</f>
        <v>86.8931077096408</v>
      </c>
      <c r="I622" s="18" t="n">
        <f aca="false">Persist_a*H622+Shock_sd*Draws!I601</f>
        <v>3.72930716657113</v>
      </c>
      <c r="J622" s="18" t="n">
        <f aca="false">Persist_a*I622+Shock_sd*Draws!J601</f>
        <v>-52.2215422167154</v>
      </c>
      <c r="K622" s="18" t="n">
        <f aca="false">Persist_a*J622+Shock_sd*Draws!K601</f>
        <v>-98.2721862536809</v>
      </c>
      <c r="L622" s="18" t="n">
        <f aca="false">Persist_a*K622+Shock_sd*Draws!L601</f>
        <v>-116.923914520274</v>
      </c>
      <c r="M622" s="18" t="n">
        <f aca="false">Persist_a*L622+Shock_sd*Draws!M601</f>
        <v>-13.3480632849029</v>
      </c>
      <c r="N622" s="18" t="n">
        <f aca="false">0-(Draws!N601+Draws!Z601)</f>
        <v>0</v>
      </c>
      <c r="O622" s="18" t="n">
        <f aca="false">N622-(Draws!O601+Draws!AA601)</f>
        <v>0</v>
      </c>
      <c r="P622" s="18" t="n">
        <f aca="false">O622-(Draws!P601+Draws!AB601)</f>
        <v>0</v>
      </c>
      <c r="Q622" s="18" t="n">
        <f aca="false">P622-(Draws!Q601+Draws!AC601)</f>
        <v>0</v>
      </c>
      <c r="R622" s="18" t="n">
        <f aca="false">Q622-(Draws!R601+Draws!AD601)</f>
        <v>0</v>
      </c>
      <c r="S622" s="18" t="n">
        <f aca="false">R622-(Draws!S601+Draws!AE601)</f>
        <v>0</v>
      </c>
      <c r="T622" s="18" t="n">
        <f aca="false">S622-(Draws!T601+Draws!AF601)</f>
        <v>0</v>
      </c>
      <c r="U622" s="18" t="n">
        <f aca="false">T622-(Draws!U601+Draws!AG601)</f>
        <v>0</v>
      </c>
      <c r="V622" s="18" t="n">
        <f aca="false">U622-(Draws!V601+Draws!AH601)</f>
        <v>0</v>
      </c>
      <c r="W622" s="18" t="n">
        <f aca="false">V622-(Draws!W601+Draws!AI601)</f>
        <v>0</v>
      </c>
      <c r="X622" s="18" t="n">
        <f aca="false">W622-(Draws!X601+Draws!AJ601)</f>
        <v>0</v>
      </c>
      <c r="Y622" s="18" t="n">
        <f aca="false">X622-(Draws!Y601+Draws!AK601)</f>
        <v>0</v>
      </c>
      <c r="Z622" s="18" t="n">
        <f aca="false">0-(MAX(Draws!N601-Line_cap,0)+MAX(Draws!Z601-Line_cap,0))</f>
        <v>0</v>
      </c>
      <c r="AA622" s="18" t="n">
        <f aca="false">Z622-(MAX(Draws!O601-Line_cap,0)+MAX(Draws!AA601-Line_cap,0))</f>
        <v>0</v>
      </c>
      <c r="AB622" s="18" t="n">
        <f aca="false">AA622-(MAX(Draws!P601-Line_cap,0)+MAX(Draws!AB601-Line_cap,0))</f>
        <v>0</v>
      </c>
      <c r="AC622" s="18" t="n">
        <f aca="false">AB622-(MAX(Draws!Q601-Line_cap,0)+MAX(Draws!AC601-Line_cap,0))</f>
        <v>0</v>
      </c>
      <c r="AD622" s="18" t="n">
        <f aca="false">AC622-(MAX(Draws!R601-Line_cap,0)+MAX(Draws!AD601-Line_cap,0))</f>
        <v>0</v>
      </c>
      <c r="AE622" s="18" t="n">
        <f aca="false">AD622-(MAX(Draws!S601-Line_cap,0)+MAX(Draws!AE601-Line_cap,0))</f>
        <v>0</v>
      </c>
      <c r="AF622" s="18" t="n">
        <f aca="false">AE622-(MAX(Draws!T601-Line_cap,0)+MAX(Draws!AF601-Line_cap,0))</f>
        <v>0</v>
      </c>
      <c r="AG622" s="18" t="n">
        <f aca="false">AF622-(MAX(Draws!U601-Line_cap,0)+MAX(Draws!AG601-Line_cap,0))</f>
        <v>0</v>
      </c>
      <c r="AH622" s="18" t="n">
        <f aca="false">AG622-(MAX(Draws!V601-Line_cap,0)+MAX(Draws!AH601-Line_cap,0))</f>
        <v>0</v>
      </c>
      <c r="AI622" s="18" t="n">
        <f aca="false">AH622-(MAX(Draws!W601-Line_cap,0)+MAX(Draws!AI601-Line_cap,0))</f>
        <v>0</v>
      </c>
      <c r="AJ622" s="18" t="n">
        <f aca="false">AI622-(MAX(Draws!X601-Line_cap,0)+MAX(Draws!AJ601-Line_cap,0))</f>
        <v>0</v>
      </c>
      <c r="AK622" s="18" t="n">
        <f aca="false">AJ622-(MAX(Draws!Y601-Line_cap,0)+MAX(Draws!AK601-Line_cap,0))</f>
        <v>0</v>
      </c>
      <c r="AL622" s="18" t="n">
        <f aca="false">SUMPRODUCT(MIN($B$22:$M$22+B622:M622+N622:Y622))</f>
        <v>385.004033044107</v>
      </c>
      <c r="AM622" s="18" t="n">
        <f aca="false">SUMPRODUCT(MIN($B$22:$M$22+B622:M622))</f>
        <v>385.004033044107</v>
      </c>
      <c r="AN622" s="18" t="n">
        <f aca="false">SUMPRODUCT(MIN($B$22:$M$22+N622:Y622))</f>
        <v>481.950382357786</v>
      </c>
      <c r="AO622" s="18" t="n">
        <f aca="false">SUMPRODUCT(MIN($B$22:$M$22+B622:M622+Z622:AK622))</f>
        <v>385.004033044107</v>
      </c>
      <c r="AP622" s="18" t="n">
        <f aca="false">SUMPRODUCT(MIN($B$23:$M$23+B622:M622+N622:Y622))</f>
        <v>431.877161857651</v>
      </c>
      <c r="AQ622" s="18" t="n">
        <f aca="false">SUMPRODUCT(MIN($B$23:$M$23+B622:M622+Z622:AK622))</f>
        <v>431.877161857651</v>
      </c>
      <c r="AR622" s="13" t="n">
        <f aca="false">IF(Y622&lt;0,1,0)</f>
        <v>0</v>
      </c>
    </row>
    <row r="623" customFormat="false" ht="15" hidden="false" customHeight="false" outlineLevel="0" collapsed="false">
      <c r="A623" s="13" t="n">
        <v>598</v>
      </c>
      <c r="B623" s="18" t="n">
        <f aca="false">Shock_sd*Draws!B602</f>
        <v>-8.1511665312133</v>
      </c>
      <c r="C623" s="18" t="n">
        <f aca="false">Persist_a*B623+Shock_sd*Draws!C602</f>
        <v>-51.883216190209</v>
      </c>
      <c r="D623" s="18" t="n">
        <f aca="false">Persist_a*C623+Shock_sd*Draws!D602</f>
        <v>-73.1931588046972</v>
      </c>
      <c r="E623" s="18" t="n">
        <f aca="false">Persist_a*D623+Shock_sd*Draws!E602</f>
        <v>-107.088040196666</v>
      </c>
      <c r="F623" s="18" t="n">
        <f aca="false">Persist_a*E623+Shock_sd*Draws!F602</f>
        <v>-57.744237719937</v>
      </c>
      <c r="G623" s="18" t="n">
        <f aca="false">Persist_a*F623+Shock_sd*Draws!G602</f>
        <v>-118.380324081325</v>
      </c>
      <c r="H623" s="18" t="n">
        <f aca="false">Persist_a*G623+Shock_sd*Draws!H602</f>
        <v>-139.478133032422</v>
      </c>
      <c r="I623" s="18" t="n">
        <f aca="false">Persist_a*H623+Shock_sd*Draws!I602</f>
        <v>-102.591390385483</v>
      </c>
      <c r="J623" s="18" t="n">
        <f aca="false">Persist_a*I623+Shock_sd*Draws!J602</f>
        <v>-85.098048873465</v>
      </c>
      <c r="K623" s="18" t="n">
        <f aca="false">Persist_a*J623+Shock_sd*Draws!K602</f>
        <v>-21.360157624392</v>
      </c>
      <c r="L623" s="18" t="n">
        <f aca="false">Persist_a*K623+Shock_sd*Draws!L602</f>
        <v>69.7133484445281</v>
      </c>
      <c r="M623" s="18" t="n">
        <f aca="false">Persist_a*L623+Shock_sd*Draws!M602</f>
        <v>-54.1156721941519</v>
      </c>
      <c r="N623" s="18" t="n">
        <f aca="false">0-(Draws!N602+Draws!Z602)</f>
        <v>0</v>
      </c>
      <c r="O623" s="18" t="n">
        <f aca="false">N623-(Draws!O602+Draws!AA602)</f>
        <v>0</v>
      </c>
      <c r="P623" s="18" t="n">
        <f aca="false">O623-(Draws!P602+Draws!AB602)</f>
        <v>0</v>
      </c>
      <c r="Q623" s="18" t="n">
        <f aca="false">P623-(Draws!Q602+Draws!AC602)</f>
        <v>0</v>
      </c>
      <c r="R623" s="18" t="n">
        <f aca="false">Q623-(Draws!R602+Draws!AD602)</f>
        <v>0</v>
      </c>
      <c r="S623" s="18" t="n">
        <f aca="false">R623-(Draws!S602+Draws!AE602)</f>
        <v>0</v>
      </c>
      <c r="T623" s="18" t="n">
        <f aca="false">S623-(Draws!T602+Draws!AF602)</f>
        <v>0</v>
      </c>
      <c r="U623" s="18" t="n">
        <f aca="false">T623-(Draws!U602+Draws!AG602)</f>
        <v>0</v>
      </c>
      <c r="V623" s="18" t="n">
        <f aca="false">U623-(Draws!V602+Draws!AH602)</f>
        <v>0</v>
      </c>
      <c r="W623" s="18" t="n">
        <f aca="false">V623-(Draws!W602+Draws!AI602)</f>
        <v>0</v>
      </c>
      <c r="X623" s="18" t="n">
        <f aca="false">W623-(Draws!X602+Draws!AJ602)</f>
        <v>0</v>
      </c>
      <c r="Y623" s="18" t="n">
        <f aca="false">X623-(Draws!Y602+Draws!AK602)</f>
        <v>0</v>
      </c>
      <c r="Z623" s="18" t="n">
        <f aca="false">0-(MAX(Draws!N602-Line_cap,0)+MAX(Draws!Z602-Line_cap,0))</f>
        <v>0</v>
      </c>
      <c r="AA623" s="18" t="n">
        <f aca="false">Z623-(MAX(Draws!O602-Line_cap,0)+MAX(Draws!AA602-Line_cap,0))</f>
        <v>0</v>
      </c>
      <c r="AB623" s="18" t="n">
        <f aca="false">AA623-(MAX(Draws!P602-Line_cap,0)+MAX(Draws!AB602-Line_cap,0))</f>
        <v>0</v>
      </c>
      <c r="AC623" s="18" t="n">
        <f aca="false">AB623-(MAX(Draws!Q602-Line_cap,0)+MAX(Draws!AC602-Line_cap,0))</f>
        <v>0</v>
      </c>
      <c r="AD623" s="18" t="n">
        <f aca="false">AC623-(MAX(Draws!R602-Line_cap,0)+MAX(Draws!AD602-Line_cap,0))</f>
        <v>0</v>
      </c>
      <c r="AE623" s="18" t="n">
        <f aca="false">AD623-(MAX(Draws!S602-Line_cap,0)+MAX(Draws!AE602-Line_cap,0))</f>
        <v>0</v>
      </c>
      <c r="AF623" s="18" t="n">
        <f aca="false">AE623-(MAX(Draws!T602-Line_cap,0)+MAX(Draws!AF602-Line_cap,0))</f>
        <v>0</v>
      </c>
      <c r="AG623" s="18" t="n">
        <f aca="false">AF623-(MAX(Draws!U602-Line_cap,0)+MAX(Draws!AG602-Line_cap,0))</f>
        <v>0</v>
      </c>
      <c r="AH623" s="18" t="n">
        <f aca="false">AG623-(MAX(Draws!V602-Line_cap,0)+MAX(Draws!AH602-Line_cap,0))</f>
        <v>0</v>
      </c>
      <c r="AI623" s="18" t="n">
        <f aca="false">AH623-(MAX(Draws!W602-Line_cap,0)+MAX(Draws!AI602-Line_cap,0))</f>
        <v>0</v>
      </c>
      <c r="AJ623" s="18" t="n">
        <f aca="false">AI623-(MAX(Draws!X602-Line_cap,0)+MAX(Draws!AJ602-Line_cap,0))</f>
        <v>0</v>
      </c>
      <c r="AK623" s="18" t="n">
        <f aca="false">AJ623-(MAX(Draws!Y602-Line_cap,0)+MAX(Draws!AK602-Line_cap,0))</f>
        <v>0</v>
      </c>
      <c r="AL623" s="18" t="n">
        <f aca="false">SUMPRODUCT(MIN($B$22:$M$22+B623:M623+N623:Y623))</f>
        <v>342.472249325363</v>
      </c>
      <c r="AM623" s="18" t="n">
        <f aca="false">SUMPRODUCT(MIN($B$22:$M$22+B623:M623))</f>
        <v>342.472249325363</v>
      </c>
      <c r="AN623" s="18" t="n">
        <f aca="false">SUMPRODUCT(MIN($B$22:$M$22+N623:Y623))</f>
        <v>481.950382357786</v>
      </c>
      <c r="AO623" s="18" t="n">
        <f aca="false">SUMPRODUCT(MIN($B$22:$M$22+B623:M623+Z623:AK623))</f>
        <v>342.472249325363</v>
      </c>
      <c r="AP623" s="18" t="n">
        <f aca="false">SUMPRODUCT(MIN($B$23:$M$23+B623:M623+N623:Y623))</f>
        <v>391.650892188464</v>
      </c>
      <c r="AQ623" s="18" t="n">
        <f aca="false">SUMPRODUCT(MIN($B$23:$M$23+B623:M623+Z623:AK623))</f>
        <v>391.650892188464</v>
      </c>
      <c r="AR623" s="13" t="n">
        <f aca="false">IF(Y623&lt;0,1,0)</f>
        <v>0</v>
      </c>
    </row>
    <row r="624" customFormat="false" ht="15" hidden="false" customHeight="false" outlineLevel="0" collapsed="false">
      <c r="A624" s="13" t="n">
        <v>599</v>
      </c>
      <c r="B624" s="18" t="n">
        <f aca="false">Shock_sd*Draws!B603</f>
        <v>-60.6324855297859</v>
      </c>
      <c r="C624" s="18" t="n">
        <f aca="false">Persist_a*B624+Shock_sd*Draws!C603</f>
        <v>-3.46662239869291</v>
      </c>
      <c r="D624" s="18" t="n">
        <f aca="false">Persist_a*C624+Shock_sd*Draws!D603</f>
        <v>-18.6763984593419</v>
      </c>
      <c r="E624" s="18" t="n">
        <f aca="false">Persist_a*D624+Shock_sd*Draws!E603</f>
        <v>5.76819529999866</v>
      </c>
      <c r="F624" s="18" t="n">
        <f aca="false">Persist_a*E624+Shock_sd*Draws!F603</f>
        <v>-38.6650897576982</v>
      </c>
      <c r="G624" s="18" t="n">
        <f aca="false">Persist_a*F624+Shock_sd*Draws!G603</f>
        <v>-35.7341976295815</v>
      </c>
      <c r="H624" s="18" t="n">
        <f aca="false">Persist_a*G624+Shock_sd*Draws!H603</f>
        <v>34.8848633905367</v>
      </c>
      <c r="I624" s="18" t="n">
        <f aca="false">Persist_a*H624+Shock_sd*Draws!I603</f>
        <v>131.661802060086</v>
      </c>
      <c r="J624" s="18" t="n">
        <f aca="false">Persist_a*I624+Shock_sd*Draws!J603</f>
        <v>58.350616200625</v>
      </c>
      <c r="K624" s="18" t="n">
        <f aca="false">Persist_a*J624+Shock_sd*Draws!K603</f>
        <v>77.1173924506916</v>
      </c>
      <c r="L624" s="18" t="n">
        <f aca="false">Persist_a*K624+Shock_sd*Draws!L603</f>
        <v>95.0230718229448</v>
      </c>
      <c r="M624" s="18" t="n">
        <f aca="false">Persist_a*L624+Shock_sd*Draws!M603</f>
        <v>127.301909227658</v>
      </c>
      <c r="N624" s="18" t="n">
        <f aca="false">0-(Draws!N603+Draws!Z603)</f>
        <v>0</v>
      </c>
      <c r="O624" s="18" t="n">
        <f aca="false">N624-(Draws!O603+Draws!AA603)</f>
        <v>0</v>
      </c>
      <c r="P624" s="18" t="n">
        <f aca="false">O624-(Draws!P603+Draws!AB603)</f>
        <v>0</v>
      </c>
      <c r="Q624" s="18" t="n">
        <f aca="false">P624-(Draws!Q603+Draws!AC603)</f>
        <v>0</v>
      </c>
      <c r="R624" s="18" t="n">
        <f aca="false">Q624-(Draws!R603+Draws!AD603)</f>
        <v>-120.009569179055</v>
      </c>
      <c r="S624" s="18" t="n">
        <f aca="false">R624-(Draws!S603+Draws!AE603)</f>
        <v>-120.009569179055</v>
      </c>
      <c r="T624" s="18" t="n">
        <f aca="false">S624-(Draws!T603+Draws!AF603)</f>
        <v>-120.009569179055</v>
      </c>
      <c r="U624" s="18" t="n">
        <f aca="false">T624-(Draws!U603+Draws!AG603)</f>
        <v>-120.009569179055</v>
      </c>
      <c r="V624" s="18" t="n">
        <f aca="false">U624-(Draws!V603+Draws!AH603)</f>
        <v>-120.009569179055</v>
      </c>
      <c r="W624" s="18" t="n">
        <f aca="false">V624-(Draws!W603+Draws!AI603)</f>
        <v>-120.009569179055</v>
      </c>
      <c r="X624" s="18" t="n">
        <f aca="false">W624-(Draws!X603+Draws!AJ603)</f>
        <v>-120.009569179055</v>
      </c>
      <c r="Y624" s="18" t="n">
        <f aca="false">X624-(Draws!Y603+Draws!AK603)</f>
        <v>-120.009569179055</v>
      </c>
      <c r="Z624" s="18" t="n">
        <f aca="false">0-(MAX(Draws!N603-Line_cap,0)+MAX(Draws!Z603-Line_cap,0))</f>
        <v>0</v>
      </c>
      <c r="AA624" s="18" t="n">
        <f aca="false">Z624-(MAX(Draws!O603-Line_cap,0)+MAX(Draws!AA603-Line_cap,0))</f>
        <v>0</v>
      </c>
      <c r="AB624" s="18" t="n">
        <f aca="false">AA624-(MAX(Draws!P603-Line_cap,0)+MAX(Draws!AB603-Line_cap,0))</f>
        <v>0</v>
      </c>
      <c r="AC624" s="18" t="n">
        <f aca="false">AB624-(MAX(Draws!Q603-Line_cap,0)+MAX(Draws!AC603-Line_cap,0))</f>
        <v>0</v>
      </c>
      <c r="AD624" s="18" t="n">
        <f aca="false">AC624-(MAX(Draws!R603-Line_cap,0)+MAX(Draws!AD603-Line_cap,0))</f>
        <v>-20.0095691790549</v>
      </c>
      <c r="AE624" s="18" t="n">
        <f aca="false">AD624-(MAX(Draws!S603-Line_cap,0)+MAX(Draws!AE603-Line_cap,0))</f>
        <v>-20.0095691790549</v>
      </c>
      <c r="AF624" s="18" t="n">
        <f aca="false">AE624-(MAX(Draws!T603-Line_cap,0)+MAX(Draws!AF603-Line_cap,0))</f>
        <v>-20.0095691790549</v>
      </c>
      <c r="AG624" s="18" t="n">
        <f aca="false">AF624-(MAX(Draws!U603-Line_cap,0)+MAX(Draws!AG603-Line_cap,0))</f>
        <v>-20.0095691790549</v>
      </c>
      <c r="AH624" s="18" t="n">
        <f aca="false">AG624-(MAX(Draws!V603-Line_cap,0)+MAX(Draws!AH603-Line_cap,0))</f>
        <v>-20.0095691790549</v>
      </c>
      <c r="AI624" s="18" t="n">
        <f aca="false">AH624-(MAX(Draws!W603-Line_cap,0)+MAX(Draws!AI603-Line_cap,0))</f>
        <v>-20.0095691790549</v>
      </c>
      <c r="AJ624" s="18" t="n">
        <f aca="false">AI624-(MAX(Draws!X603-Line_cap,0)+MAX(Draws!AJ603-Line_cap,0))</f>
        <v>-20.0095691790549</v>
      </c>
      <c r="AK624" s="18" t="n">
        <f aca="false">AJ624-(MAX(Draws!Y603-Line_cap,0)+MAX(Draws!AK603-Line_cap,0))</f>
        <v>-20.0095691790549</v>
      </c>
      <c r="AL624" s="18" t="n">
        <f aca="false">SUMPRODUCT(MIN($B$22:$M$22+B624:M624+N624:Y624))</f>
        <v>327.464404829729</v>
      </c>
      <c r="AM624" s="18" t="n">
        <f aca="false">SUMPRODUCT(MIN($B$22:$M$22+B624:M624))</f>
        <v>447.473974008784</v>
      </c>
      <c r="AN624" s="18" t="n">
        <f aca="false">SUMPRODUCT(MIN($B$22:$M$22+N624:Y624))</f>
        <v>361.940813178731</v>
      </c>
      <c r="AO624" s="18" t="n">
        <f aca="false">SUMPRODUCT(MIN($B$22:$M$22+B624:M624+Z624:AK624))</f>
        <v>427.464404829729</v>
      </c>
      <c r="AP624" s="18" t="n">
        <f aca="false">SUMPRODUCT(MIN($B$23:$M$23+B624:M624+N624:Y624))</f>
        <v>374.927256064101</v>
      </c>
      <c r="AQ624" s="18" t="n">
        <f aca="false">SUMPRODUCT(MIN($B$23:$M$23+B624:M624+Z624:AK624))</f>
        <v>474.927256064101</v>
      </c>
      <c r="AR624" s="13" t="n">
        <f aca="false">IF(Y624&lt;0,1,0)</f>
        <v>1</v>
      </c>
    </row>
    <row r="625" customFormat="false" ht="15" hidden="false" customHeight="false" outlineLevel="0" collapsed="false">
      <c r="A625" s="13" t="n">
        <v>600</v>
      </c>
      <c r="B625" s="18" t="n">
        <f aca="false">Shock_sd*Draws!B604</f>
        <v>-60.9211883234995</v>
      </c>
      <c r="C625" s="18" t="n">
        <f aca="false">Persist_a*B625+Shock_sd*Draws!C604</f>
        <v>-72.7144950478017</v>
      </c>
      <c r="D625" s="18" t="n">
        <f aca="false">Persist_a*C625+Shock_sd*Draws!D604</f>
        <v>51.0730100946533</v>
      </c>
      <c r="E625" s="18" t="n">
        <f aca="false">Persist_a*D625+Shock_sd*Draws!E604</f>
        <v>66.7196482991847</v>
      </c>
      <c r="F625" s="18" t="n">
        <f aca="false">Persist_a*E625+Shock_sd*Draws!F604</f>
        <v>61.7683492387526</v>
      </c>
      <c r="G625" s="18" t="n">
        <f aca="false">Persist_a*F625+Shock_sd*Draws!G604</f>
        <v>3.57944660237941</v>
      </c>
      <c r="H625" s="18" t="n">
        <f aca="false">Persist_a*G625+Shock_sd*Draws!H604</f>
        <v>10.1911344802978</v>
      </c>
      <c r="I625" s="18" t="n">
        <f aca="false">Persist_a*H625+Shock_sd*Draws!I604</f>
        <v>-8.77892678775629</v>
      </c>
      <c r="J625" s="18" t="n">
        <f aca="false">Persist_a*I625+Shock_sd*Draws!J604</f>
        <v>-44.538859343383</v>
      </c>
      <c r="K625" s="18" t="n">
        <f aca="false">Persist_a*J625+Shock_sd*Draws!K604</f>
        <v>-18.4391849196534</v>
      </c>
      <c r="L625" s="18" t="n">
        <f aca="false">Persist_a*K625+Shock_sd*Draws!L604</f>
        <v>-40.7105973010659</v>
      </c>
      <c r="M625" s="18" t="n">
        <f aca="false">Persist_a*L625+Shock_sd*Draws!M604</f>
        <v>-79.2665945281245</v>
      </c>
      <c r="N625" s="18" t="n">
        <f aca="false">0-(Draws!N604+Draws!Z604)</f>
        <v>0</v>
      </c>
      <c r="O625" s="18" t="n">
        <f aca="false">N625-(Draws!O604+Draws!AA604)</f>
        <v>0</v>
      </c>
      <c r="P625" s="18" t="n">
        <f aca="false">O625-(Draws!P604+Draws!AB604)</f>
        <v>0</v>
      </c>
      <c r="Q625" s="18" t="n">
        <f aca="false">P625-(Draws!Q604+Draws!AC604)</f>
        <v>0</v>
      </c>
      <c r="R625" s="18" t="n">
        <f aca="false">Q625-(Draws!R604+Draws!AD604)</f>
        <v>0</v>
      </c>
      <c r="S625" s="18" t="n">
        <f aca="false">R625-(Draws!S604+Draws!AE604)</f>
        <v>0</v>
      </c>
      <c r="T625" s="18" t="n">
        <f aca="false">S625-(Draws!T604+Draws!AF604)</f>
        <v>0</v>
      </c>
      <c r="U625" s="18" t="n">
        <f aca="false">T625-(Draws!U604+Draws!AG604)</f>
        <v>0</v>
      </c>
      <c r="V625" s="18" t="n">
        <f aca="false">U625-(Draws!V604+Draws!AH604)</f>
        <v>0</v>
      </c>
      <c r="W625" s="18" t="n">
        <f aca="false">V625-(Draws!W604+Draws!AI604)</f>
        <v>0</v>
      </c>
      <c r="X625" s="18" t="n">
        <f aca="false">W625-(Draws!X604+Draws!AJ604)</f>
        <v>0</v>
      </c>
      <c r="Y625" s="18" t="n">
        <f aca="false">X625-(Draws!Y604+Draws!AK604)</f>
        <v>0</v>
      </c>
      <c r="Z625" s="18" t="n">
        <f aca="false">0-(MAX(Draws!N604-Line_cap,0)+MAX(Draws!Z604-Line_cap,0))</f>
        <v>0</v>
      </c>
      <c r="AA625" s="18" t="n">
        <f aca="false">Z625-(MAX(Draws!O604-Line_cap,0)+MAX(Draws!AA604-Line_cap,0))</f>
        <v>0</v>
      </c>
      <c r="AB625" s="18" t="n">
        <f aca="false">AA625-(MAX(Draws!P604-Line_cap,0)+MAX(Draws!AB604-Line_cap,0))</f>
        <v>0</v>
      </c>
      <c r="AC625" s="18" t="n">
        <f aca="false">AB625-(MAX(Draws!Q604-Line_cap,0)+MAX(Draws!AC604-Line_cap,0))</f>
        <v>0</v>
      </c>
      <c r="AD625" s="18" t="n">
        <f aca="false">AC625-(MAX(Draws!R604-Line_cap,0)+MAX(Draws!AD604-Line_cap,0))</f>
        <v>0</v>
      </c>
      <c r="AE625" s="18" t="n">
        <f aca="false">AD625-(MAX(Draws!S604-Line_cap,0)+MAX(Draws!AE604-Line_cap,0))</f>
        <v>0</v>
      </c>
      <c r="AF625" s="18" t="n">
        <f aca="false">AE625-(MAX(Draws!T604-Line_cap,0)+MAX(Draws!AF604-Line_cap,0))</f>
        <v>0</v>
      </c>
      <c r="AG625" s="18" t="n">
        <f aca="false">AF625-(MAX(Draws!U604-Line_cap,0)+MAX(Draws!AG604-Line_cap,0))</f>
        <v>0</v>
      </c>
      <c r="AH625" s="18" t="n">
        <f aca="false">AG625-(MAX(Draws!V604-Line_cap,0)+MAX(Draws!AH604-Line_cap,0))</f>
        <v>0</v>
      </c>
      <c r="AI625" s="18" t="n">
        <f aca="false">AH625-(MAX(Draws!W604-Line_cap,0)+MAX(Draws!AI604-Line_cap,0))</f>
        <v>0</v>
      </c>
      <c r="AJ625" s="18" t="n">
        <f aca="false">AI625-(MAX(Draws!X604-Line_cap,0)+MAX(Draws!AJ604-Line_cap,0))</f>
        <v>0</v>
      </c>
      <c r="AK625" s="18" t="n">
        <f aca="false">AJ625-(MAX(Draws!Y604-Line_cap,0)+MAX(Draws!AK604-Line_cap,0))</f>
        <v>0</v>
      </c>
      <c r="AL625" s="18" t="n">
        <f aca="false">SUMPRODUCT(MIN($B$22:$M$22+B625:M625+N625:Y625))</f>
        <v>431.157453148836</v>
      </c>
      <c r="AM625" s="18" t="n">
        <f aca="false">SUMPRODUCT(MIN($B$22:$M$22+B625:M625))</f>
        <v>431.157453148836</v>
      </c>
      <c r="AN625" s="18" t="n">
        <f aca="false">SUMPRODUCT(MIN($B$22:$M$22+N625:Y625))</f>
        <v>481.950382357786</v>
      </c>
      <c r="AO625" s="18" t="n">
        <f aca="false">SUMPRODUCT(MIN($B$22:$M$22+B625:M625+Z625:AK625))</f>
        <v>431.157453148836</v>
      </c>
      <c r="AP625" s="18" t="n">
        <f aca="false">SUMPRODUCT(MIN($B$23:$M$23+B625:M625+N625:Y625))</f>
        <v>476.283334231456</v>
      </c>
      <c r="AQ625" s="18" t="n">
        <f aca="false">SUMPRODUCT(MIN($B$23:$M$23+B625:M625+Z625:AK625))</f>
        <v>476.283334231456</v>
      </c>
      <c r="AR625" s="13" t="n">
        <f aca="false">IF(Y625&lt;0,1,0)</f>
        <v>0</v>
      </c>
    </row>
    <row r="626" customFormat="false" ht="15" hidden="false" customHeight="false" outlineLevel="0" collapsed="false">
      <c r="A626" s="13" t="n">
        <v>601</v>
      </c>
      <c r="B626" s="18" t="n">
        <f aca="false">Shock_sd*Draws!B605</f>
        <v>-29.4795482283297</v>
      </c>
      <c r="C626" s="18" t="n">
        <f aca="false">Persist_a*B626+Shock_sd*Draws!C605</f>
        <v>24.8570860661433</v>
      </c>
      <c r="D626" s="18" t="n">
        <f aca="false">Persist_a*C626+Shock_sd*Draws!D605</f>
        <v>42.2170631149273</v>
      </c>
      <c r="E626" s="18" t="n">
        <f aca="false">Persist_a*D626+Shock_sd*Draws!E605</f>
        <v>105.84471430152</v>
      </c>
      <c r="F626" s="18" t="n">
        <f aca="false">Persist_a*E626+Shock_sd*Draws!F605</f>
        <v>-4.48200857996515</v>
      </c>
      <c r="G626" s="18" t="n">
        <f aca="false">Persist_a*F626+Shock_sd*Draws!G605</f>
        <v>158.502454947118</v>
      </c>
      <c r="H626" s="18" t="n">
        <f aca="false">Persist_a*G626+Shock_sd*Draws!H605</f>
        <v>80.8657630380721</v>
      </c>
      <c r="I626" s="18" t="n">
        <f aca="false">Persist_a*H626+Shock_sd*Draws!I605</f>
        <v>134.077157807132</v>
      </c>
      <c r="J626" s="18" t="n">
        <f aca="false">Persist_a*I626+Shock_sd*Draws!J605</f>
        <v>78.2571613461918</v>
      </c>
      <c r="K626" s="18" t="n">
        <f aca="false">Persist_a*J626+Shock_sd*Draws!K605</f>
        <v>34.4845420090437</v>
      </c>
      <c r="L626" s="18" t="n">
        <f aca="false">Persist_a*K626+Shock_sd*Draws!L605</f>
        <v>129.953462974974</v>
      </c>
      <c r="M626" s="18" t="n">
        <f aca="false">Persist_a*L626+Shock_sd*Draws!M605</f>
        <v>-10.6437861066542</v>
      </c>
      <c r="N626" s="18" t="n">
        <f aca="false">0-(Draws!N605+Draws!Z605)</f>
        <v>0</v>
      </c>
      <c r="O626" s="18" t="n">
        <f aca="false">N626-(Draws!O605+Draws!AA605)</f>
        <v>0</v>
      </c>
      <c r="P626" s="18" t="n">
        <f aca="false">O626-(Draws!P605+Draws!AB605)</f>
        <v>0</v>
      </c>
      <c r="Q626" s="18" t="n">
        <f aca="false">P626-(Draws!Q605+Draws!AC605)</f>
        <v>0</v>
      </c>
      <c r="R626" s="18" t="n">
        <f aca="false">Q626-(Draws!R605+Draws!AD605)</f>
        <v>0</v>
      </c>
      <c r="S626" s="18" t="n">
        <f aca="false">R626-(Draws!S605+Draws!AE605)</f>
        <v>0</v>
      </c>
      <c r="T626" s="18" t="n">
        <f aca="false">S626-(Draws!T605+Draws!AF605)</f>
        <v>0</v>
      </c>
      <c r="U626" s="18" t="n">
        <f aca="false">T626-(Draws!U605+Draws!AG605)</f>
        <v>0</v>
      </c>
      <c r="V626" s="18" t="n">
        <f aca="false">U626-(Draws!V605+Draws!AH605)</f>
        <v>0</v>
      </c>
      <c r="W626" s="18" t="n">
        <f aca="false">V626-(Draws!W605+Draws!AI605)</f>
        <v>0</v>
      </c>
      <c r="X626" s="18" t="n">
        <f aca="false">W626-(Draws!X605+Draws!AJ605)</f>
        <v>0</v>
      </c>
      <c r="Y626" s="18" t="n">
        <f aca="false">X626-(Draws!Y605+Draws!AK605)</f>
        <v>0</v>
      </c>
      <c r="Z626" s="18" t="n">
        <f aca="false">0-(MAX(Draws!N605-Line_cap,0)+MAX(Draws!Z605-Line_cap,0))</f>
        <v>0</v>
      </c>
      <c r="AA626" s="18" t="n">
        <f aca="false">Z626-(MAX(Draws!O605-Line_cap,0)+MAX(Draws!AA605-Line_cap,0))</f>
        <v>0</v>
      </c>
      <c r="AB626" s="18" t="n">
        <f aca="false">AA626-(MAX(Draws!P605-Line_cap,0)+MAX(Draws!AB605-Line_cap,0))</f>
        <v>0</v>
      </c>
      <c r="AC626" s="18" t="n">
        <f aca="false">AB626-(MAX(Draws!Q605-Line_cap,0)+MAX(Draws!AC605-Line_cap,0))</f>
        <v>0</v>
      </c>
      <c r="AD626" s="18" t="n">
        <f aca="false">AC626-(MAX(Draws!R605-Line_cap,0)+MAX(Draws!AD605-Line_cap,0))</f>
        <v>0</v>
      </c>
      <c r="AE626" s="18" t="n">
        <f aca="false">AD626-(MAX(Draws!S605-Line_cap,0)+MAX(Draws!AE605-Line_cap,0))</f>
        <v>0</v>
      </c>
      <c r="AF626" s="18" t="n">
        <f aca="false">AE626-(MAX(Draws!T605-Line_cap,0)+MAX(Draws!AF605-Line_cap,0))</f>
        <v>0</v>
      </c>
      <c r="AG626" s="18" t="n">
        <f aca="false">AF626-(MAX(Draws!U605-Line_cap,0)+MAX(Draws!AG605-Line_cap,0))</f>
        <v>0</v>
      </c>
      <c r="AH626" s="18" t="n">
        <f aca="false">AG626-(MAX(Draws!V605-Line_cap,0)+MAX(Draws!AH605-Line_cap,0))</f>
        <v>0</v>
      </c>
      <c r="AI626" s="18" t="n">
        <f aca="false">AH626-(MAX(Draws!W605-Line_cap,0)+MAX(Draws!AI605-Line_cap,0))</f>
        <v>0</v>
      </c>
      <c r="AJ626" s="18" t="n">
        <f aca="false">AI626-(MAX(Draws!X605-Line_cap,0)+MAX(Draws!AJ605-Line_cap,0))</f>
        <v>0</v>
      </c>
      <c r="AK626" s="18" t="n">
        <f aca="false">AJ626-(MAX(Draws!Y605-Line_cap,0)+MAX(Draws!AK605-Line_cap,0))</f>
        <v>0</v>
      </c>
      <c r="AL626" s="18" t="n">
        <f aca="false">SUMPRODUCT(MIN($B$22:$M$22+B626:M626+N626:Y626))</f>
        <v>484.015172567725</v>
      </c>
      <c r="AM626" s="18" t="n">
        <f aca="false">SUMPRODUCT(MIN($B$22:$M$22+B626:M626))</f>
        <v>484.015172567725</v>
      </c>
      <c r="AN626" s="18" t="n">
        <f aca="false">SUMPRODUCT(MIN($B$22:$M$22+N626:Y626))</f>
        <v>481.950382357786</v>
      </c>
      <c r="AO626" s="18" t="n">
        <f aca="false">SUMPRODUCT(MIN($B$22:$M$22+B626:M626+Z626:AK626))</f>
        <v>484.015172567725</v>
      </c>
      <c r="AP626" s="18" t="n">
        <f aca="false">SUMPRODUCT(MIN($B$23:$M$23+B626:M626+N626:Y626))</f>
        <v>529.119906420889</v>
      </c>
      <c r="AQ626" s="18" t="n">
        <f aca="false">SUMPRODUCT(MIN($B$23:$M$23+B626:M626+Z626:AK626))</f>
        <v>529.119906420889</v>
      </c>
      <c r="AR626" s="13" t="n">
        <f aca="false">IF(Y626&lt;0,1,0)</f>
        <v>0</v>
      </c>
    </row>
    <row r="627" customFormat="false" ht="15" hidden="false" customHeight="false" outlineLevel="0" collapsed="false">
      <c r="A627" s="13" t="n">
        <v>602</v>
      </c>
      <c r="B627" s="18" t="n">
        <f aca="false">Shock_sd*Draws!B606</f>
        <v>-3.86014006497157</v>
      </c>
      <c r="C627" s="18" t="n">
        <f aca="false">Persist_a*B627+Shock_sd*Draws!C606</f>
        <v>-69.2328605349177</v>
      </c>
      <c r="D627" s="18" t="n">
        <f aca="false">Persist_a*C627+Shock_sd*Draws!D606</f>
        <v>-51.2348238151057</v>
      </c>
      <c r="E627" s="18" t="n">
        <f aca="false">Persist_a*D627+Shock_sd*Draws!E606</f>
        <v>-29.5658695955366</v>
      </c>
      <c r="F627" s="18" t="n">
        <f aca="false">Persist_a*E627+Shock_sd*Draws!F606</f>
        <v>35.8861367289303</v>
      </c>
      <c r="G627" s="18" t="n">
        <f aca="false">Persist_a*F627+Shock_sd*Draws!G606</f>
        <v>11.1491932742889</v>
      </c>
      <c r="H627" s="18" t="n">
        <f aca="false">Persist_a*G627+Shock_sd*Draws!H606</f>
        <v>-0.424166320568178</v>
      </c>
      <c r="I627" s="18" t="n">
        <f aca="false">Persist_a*H627+Shock_sd*Draws!I606</f>
        <v>-20.5946721649721</v>
      </c>
      <c r="J627" s="18" t="n">
        <f aca="false">Persist_a*I627+Shock_sd*Draws!J606</f>
        <v>28.9941147242003</v>
      </c>
      <c r="K627" s="18" t="n">
        <f aca="false">Persist_a*J627+Shock_sd*Draws!K606</f>
        <v>-3.82532861197491</v>
      </c>
      <c r="L627" s="18" t="n">
        <f aca="false">Persist_a*K627+Shock_sd*Draws!L606</f>
        <v>148.682590475766</v>
      </c>
      <c r="M627" s="18" t="n">
        <f aca="false">Persist_a*L627+Shock_sd*Draws!M606</f>
        <v>123.491166232238</v>
      </c>
      <c r="N627" s="18" t="n">
        <f aca="false">0-(Draws!N606+Draws!Z606)</f>
        <v>0</v>
      </c>
      <c r="O627" s="18" t="n">
        <f aca="false">N627-(Draws!O606+Draws!AA606)</f>
        <v>0</v>
      </c>
      <c r="P627" s="18" t="n">
        <f aca="false">O627-(Draws!P606+Draws!AB606)</f>
        <v>0</v>
      </c>
      <c r="Q627" s="18" t="n">
        <f aca="false">P627-(Draws!Q606+Draws!AC606)</f>
        <v>0</v>
      </c>
      <c r="R627" s="18" t="n">
        <f aca="false">Q627-(Draws!R606+Draws!AD606)</f>
        <v>0</v>
      </c>
      <c r="S627" s="18" t="n">
        <f aca="false">R627-(Draws!S606+Draws!AE606)</f>
        <v>0</v>
      </c>
      <c r="T627" s="18" t="n">
        <f aca="false">S627-(Draws!T606+Draws!AF606)</f>
        <v>0</v>
      </c>
      <c r="U627" s="18" t="n">
        <f aca="false">T627-(Draws!U606+Draws!AG606)</f>
        <v>0</v>
      </c>
      <c r="V627" s="18" t="n">
        <f aca="false">U627-(Draws!V606+Draws!AH606)</f>
        <v>0</v>
      </c>
      <c r="W627" s="18" t="n">
        <f aca="false">V627-(Draws!W606+Draws!AI606)</f>
        <v>0</v>
      </c>
      <c r="X627" s="18" t="n">
        <f aca="false">W627-(Draws!X606+Draws!AJ606)</f>
        <v>0</v>
      </c>
      <c r="Y627" s="18" t="n">
        <f aca="false">X627-(Draws!Y606+Draws!AK606)</f>
        <v>0</v>
      </c>
      <c r="Z627" s="18" t="n">
        <f aca="false">0-(MAX(Draws!N606-Line_cap,0)+MAX(Draws!Z606-Line_cap,0))</f>
        <v>0</v>
      </c>
      <c r="AA627" s="18" t="n">
        <f aca="false">Z627-(MAX(Draws!O606-Line_cap,0)+MAX(Draws!AA606-Line_cap,0))</f>
        <v>0</v>
      </c>
      <c r="AB627" s="18" t="n">
        <f aca="false">AA627-(MAX(Draws!P606-Line_cap,0)+MAX(Draws!AB606-Line_cap,0))</f>
        <v>0</v>
      </c>
      <c r="AC627" s="18" t="n">
        <f aca="false">AB627-(MAX(Draws!Q606-Line_cap,0)+MAX(Draws!AC606-Line_cap,0))</f>
        <v>0</v>
      </c>
      <c r="AD627" s="18" t="n">
        <f aca="false">AC627-(MAX(Draws!R606-Line_cap,0)+MAX(Draws!AD606-Line_cap,0))</f>
        <v>0</v>
      </c>
      <c r="AE627" s="18" t="n">
        <f aca="false">AD627-(MAX(Draws!S606-Line_cap,0)+MAX(Draws!AE606-Line_cap,0))</f>
        <v>0</v>
      </c>
      <c r="AF627" s="18" t="n">
        <f aca="false">AE627-(MAX(Draws!T606-Line_cap,0)+MAX(Draws!AF606-Line_cap,0))</f>
        <v>0</v>
      </c>
      <c r="AG627" s="18" t="n">
        <f aca="false">AF627-(MAX(Draws!U606-Line_cap,0)+MAX(Draws!AG606-Line_cap,0))</f>
        <v>0</v>
      </c>
      <c r="AH627" s="18" t="n">
        <f aca="false">AG627-(MAX(Draws!V606-Line_cap,0)+MAX(Draws!AH606-Line_cap,0))</f>
        <v>0</v>
      </c>
      <c r="AI627" s="18" t="n">
        <f aca="false">AH627-(MAX(Draws!W606-Line_cap,0)+MAX(Draws!AI606-Line_cap,0))</f>
        <v>0</v>
      </c>
      <c r="AJ627" s="18" t="n">
        <f aca="false">AI627-(MAX(Draws!X606-Line_cap,0)+MAX(Draws!AJ606-Line_cap,0))</f>
        <v>0</v>
      </c>
      <c r="AK627" s="18" t="n">
        <f aca="false">AJ627-(MAX(Draws!Y606-Line_cap,0)+MAX(Draws!AK606-Line_cap,0))</f>
        <v>0</v>
      </c>
      <c r="AL627" s="18" t="n">
        <f aca="false">SUMPRODUCT(MIN($B$22:$M$22+B627:M627+N627:Y627))</f>
        <v>463.259381232947</v>
      </c>
      <c r="AM627" s="18" t="n">
        <f aca="false">SUMPRODUCT(MIN($B$22:$M$22+B627:M627))</f>
        <v>463.259381232947</v>
      </c>
      <c r="AN627" s="18" t="n">
        <f aca="false">SUMPRODUCT(MIN($B$22:$M$22+N627:Y627))</f>
        <v>481.950382357786</v>
      </c>
      <c r="AO627" s="18" t="n">
        <f aca="false">SUMPRODUCT(MIN($B$22:$M$22+B627:M627+Z627:AK627))</f>
        <v>463.259381232947</v>
      </c>
      <c r="AP627" s="18" t="n">
        <f aca="false">SUMPRODUCT(MIN($B$23:$M$23+B627:M627+N627:Y627))</f>
        <v>497.08453660486</v>
      </c>
      <c r="AQ627" s="18" t="n">
        <f aca="false">SUMPRODUCT(MIN($B$23:$M$23+B627:M627+Z627:AK627))</f>
        <v>497.08453660486</v>
      </c>
      <c r="AR627" s="13" t="n">
        <f aca="false">IF(Y627&lt;0,1,0)</f>
        <v>0</v>
      </c>
    </row>
    <row r="628" customFormat="false" ht="15" hidden="false" customHeight="false" outlineLevel="0" collapsed="false">
      <c r="A628" s="13" t="n">
        <v>603</v>
      </c>
      <c r="B628" s="18" t="n">
        <f aca="false">Shock_sd*Draws!B607</f>
        <v>-28.3279993182318</v>
      </c>
      <c r="C628" s="18" t="n">
        <f aca="false">Persist_a*B628+Shock_sd*Draws!C607</f>
        <v>-1.00723855233839</v>
      </c>
      <c r="D628" s="18" t="n">
        <f aca="false">Persist_a*C628+Shock_sd*Draws!D607</f>
        <v>-26.4212573652476</v>
      </c>
      <c r="E628" s="18" t="n">
        <f aca="false">Persist_a*D628+Shock_sd*Draws!E607</f>
        <v>-35.035199013788</v>
      </c>
      <c r="F628" s="18" t="n">
        <f aca="false">Persist_a*E628+Shock_sd*Draws!F607</f>
        <v>-113.60161758734</v>
      </c>
      <c r="G628" s="18" t="n">
        <f aca="false">Persist_a*F628+Shock_sd*Draws!G607</f>
        <v>-153.13221494032</v>
      </c>
      <c r="H628" s="18" t="n">
        <f aca="false">Persist_a*G628+Shock_sd*Draws!H607</f>
        <v>-9.66011961905589</v>
      </c>
      <c r="I628" s="18" t="n">
        <f aca="false">Persist_a*H628+Shock_sd*Draws!I607</f>
        <v>-33.5380007868021</v>
      </c>
      <c r="J628" s="18" t="n">
        <f aca="false">Persist_a*I628+Shock_sd*Draws!J607</f>
        <v>-19.7848006487814</v>
      </c>
      <c r="K628" s="18" t="n">
        <f aca="false">Persist_a*J628+Shock_sd*Draws!K607</f>
        <v>24.6560831600706</v>
      </c>
      <c r="L628" s="18" t="n">
        <f aca="false">Persist_a*K628+Shock_sd*Draws!L607</f>
        <v>40.0367452142664</v>
      </c>
      <c r="M628" s="18" t="n">
        <f aca="false">Persist_a*L628+Shock_sd*Draws!M607</f>
        <v>27.1698965137832</v>
      </c>
      <c r="N628" s="18" t="n">
        <f aca="false">0-(Draws!N607+Draws!Z607)</f>
        <v>-84.6136563868572</v>
      </c>
      <c r="O628" s="18" t="n">
        <f aca="false">N628-(Draws!O607+Draws!AA607)</f>
        <v>-84.6136563868572</v>
      </c>
      <c r="P628" s="18" t="n">
        <f aca="false">O628-(Draws!P607+Draws!AB607)</f>
        <v>-84.6136563868572</v>
      </c>
      <c r="Q628" s="18" t="n">
        <f aca="false">P628-(Draws!Q607+Draws!AC607)</f>
        <v>-84.6136563868572</v>
      </c>
      <c r="R628" s="18" t="n">
        <f aca="false">Q628-(Draws!R607+Draws!AD607)</f>
        <v>-84.6136563868572</v>
      </c>
      <c r="S628" s="18" t="n">
        <f aca="false">R628-(Draws!S607+Draws!AE607)</f>
        <v>-84.6136563868572</v>
      </c>
      <c r="T628" s="18" t="n">
        <f aca="false">S628-(Draws!T607+Draws!AF607)</f>
        <v>-84.6136563868572</v>
      </c>
      <c r="U628" s="18" t="n">
        <f aca="false">T628-(Draws!U607+Draws!AG607)</f>
        <v>-84.6136563868572</v>
      </c>
      <c r="V628" s="18" t="n">
        <f aca="false">U628-(Draws!V607+Draws!AH607)</f>
        <v>-84.6136563868572</v>
      </c>
      <c r="W628" s="18" t="n">
        <f aca="false">V628-(Draws!W607+Draws!AI607)</f>
        <v>-84.6136563868572</v>
      </c>
      <c r="X628" s="18" t="n">
        <f aca="false">W628-(Draws!X607+Draws!AJ607)</f>
        <v>-84.6136563868572</v>
      </c>
      <c r="Y628" s="18" t="n">
        <f aca="false">X628-(Draws!Y607+Draws!AK607)</f>
        <v>-84.6136563868572</v>
      </c>
      <c r="Z628" s="18" t="n">
        <f aca="false">0-(MAX(Draws!N607-Line_cap,0)+MAX(Draws!Z607-Line_cap,0))</f>
        <v>0</v>
      </c>
      <c r="AA628" s="18" t="n">
        <f aca="false">Z628-(MAX(Draws!O607-Line_cap,0)+MAX(Draws!AA607-Line_cap,0))</f>
        <v>0</v>
      </c>
      <c r="AB628" s="18" t="n">
        <f aca="false">AA628-(MAX(Draws!P607-Line_cap,0)+MAX(Draws!AB607-Line_cap,0))</f>
        <v>0</v>
      </c>
      <c r="AC628" s="18" t="n">
        <f aca="false">AB628-(MAX(Draws!Q607-Line_cap,0)+MAX(Draws!AC607-Line_cap,0))</f>
        <v>0</v>
      </c>
      <c r="AD628" s="18" t="n">
        <f aca="false">AC628-(MAX(Draws!R607-Line_cap,0)+MAX(Draws!AD607-Line_cap,0))</f>
        <v>0</v>
      </c>
      <c r="AE628" s="18" t="n">
        <f aca="false">AD628-(MAX(Draws!S607-Line_cap,0)+MAX(Draws!AE607-Line_cap,0))</f>
        <v>0</v>
      </c>
      <c r="AF628" s="18" t="n">
        <f aca="false">AE628-(MAX(Draws!T607-Line_cap,0)+MAX(Draws!AF607-Line_cap,0))</f>
        <v>0</v>
      </c>
      <c r="AG628" s="18" t="n">
        <f aca="false">AF628-(MAX(Draws!U607-Line_cap,0)+MAX(Draws!AG607-Line_cap,0))</f>
        <v>0</v>
      </c>
      <c r="AH628" s="18" t="n">
        <f aca="false">AG628-(MAX(Draws!V607-Line_cap,0)+MAX(Draws!AH607-Line_cap,0))</f>
        <v>0</v>
      </c>
      <c r="AI628" s="18" t="n">
        <f aca="false">AH628-(MAX(Draws!W607-Line_cap,0)+MAX(Draws!AI607-Line_cap,0))</f>
        <v>0</v>
      </c>
      <c r="AJ628" s="18" t="n">
        <f aca="false">AI628-(MAX(Draws!X607-Line_cap,0)+MAX(Draws!AJ607-Line_cap,0))</f>
        <v>0</v>
      </c>
      <c r="AK628" s="18" t="n">
        <f aca="false">AJ628-(MAX(Draws!Y607-Line_cap,0)+MAX(Draws!AK607-Line_cap,0))</f>
        <v>0</v>
      </c>
      <c r="AL628" s="18" t="n">
        <f aca="false">SUMPRODUCT(MIN($B$22:$M$22+B628:M628+N628:Y628))</f>
        <v>245.462300311188</v>
      </c>
      <c r="AM628" s="18" t="n">
        <f aca="false">SUMPRODUCT(MIN($B$22:$M$22+B628:M628))</f>
        <v>330.075956698045</v>
      </c>
      <c r="AN628" s="18" t="n">
        <f aca="false">SUMPRODUCT(MIN($B$22:$M$22+N628:Y628))</f>
        <v>397.336725970928</v>
      </c>
      <c r="AO628" s="18" t="n">
        <f aca="false">SUMPRODUCT(MIN($B$22:$M$22+B628:M628+Z628:AK628))</f>
        <v>330.075956698045</v>
      </c>
      <c r="AP628" s="18" t="n">
        <f aca="false">SUMPRODUCT(MIN($B$23:$M$23+B628:M628+N628:Y628))</f>
        <v>293.228045811972</v>
      </c>
      <c r="AQ628" s="18" t="n">
        <f aca="false">SUMPRODUCT(MIN($B$23:$M$23+B628:M628+Z628:AK628))</f>
        <v>377.841702198829</v>
      </c>
      <c r="AR628" s="13" t="n">
        <f aca="false">IF(Y628&lt;0,1,0)</f>
        <v>1</v>
      </c>
    </row>
    <row r="629" customFormat="false" ht="15" hidden="false" customHeight="false" outlineLevel="0" collapsed="false">
      <c r="A629" s="13" t="n">
        <v>604</v>
      </c>
      <c r="B629" s="18" t="n">
        <f aca="false">Shock_sd*Draws!B608</f>
        <v>-61.372535189868</v>
      </c>
      <c r="C629" s="18" t="n">
        <f aca="false">Persist_a*B629+Shock_sd*Draws!C608</f>
        <v>-100.286379772744</v>
      </c>
      <c r="D629" s="18" t="n">
        <f aca="false">Persist_a*C629+Shock_sd*Draws!D608</f>
        <v>-37.5547411950721</v>
      </c>
      <c r="E629" s="18" t="n">
        <f aca="false">Persist_a*D629+Shock_sd*Draws!E608</f>
        <v>-38.1916373768568</v>
      </c>
      <c r="F629" s="18" t="n">
        <f aca="false">Persist_a*E629+Shock_sd*Draws!F608</f>
        <v>-155.16371176764</v>
      </c>
      <c r="G629" s="18" t="n">
        <f aca="false">Persist_a*F629+Shock_sd*Draws!G608</f>
        <v>12.7061476965699</v>
      </c>
      <c r="H629" s="18" t="n">
        <f aca="false">Persist_a*G629+Shock_sd*Draws!H608</f>
        <v>2.85183345089402</v>
      </c>
      <c r="I629" s="18" t="n">
        <f aca="false">Persist_a*H629+Shock_sd*Draws!I608</f>
        <v>-1.85425113750296</v>
      </c>
      <c r="J629" s="18" t="n">
        <f aca="false">Persist_a*I629+Shock_sd*Draws!J608</f>
        <v>-70.4842580290174</v>
      </c>
      <c r="K629" s="18" t="n">
        <f aca="false">Persist_a*J629+Shock_sd*Draws!K608</f>
        <v>-103.415250208964</v>
      </c>
      <c r="L629" s="18" t="n">
        <f aca="false">Persist_a*K629+Shock_sd*Draws!L608</f>
        <v>-43.4029398838153</v>
      </c>
      <c r="M629" s="18" t="n">
        <f aca="false">Persist_a*L629+Shock_sd*Draws!M608</f>
        <v>-61.8173467647708</v>
      </c>
      <c r="N629" s="18" t="n">
        <f aca="false">0-(Draws!N608+Draws!Z608)</f>
        <v>0</v>
      </c>
      <c r="O629" s="18" t="n">
        <f aca="false">N629-(Draws!O608+Draws!AA608)</f>
        <v>0</v>
      </c>
      <c r="P629" s="18" t="n">
        <f aca="false">O629-(Draws!P608+Draws!AB608)</f>
        <v>0</v>
      </c>
      <c r="Q629" s="18" t="n">
        <f aca="false">P629-(Draws!Q608+Draws!AC608)</f>
        <v>0</v>
      </c>
      <c r="R629" s="18" t="n">
        <f aca="false">Q629-(Draws!R608+Draws!AD608)</f>
        <v>0</v>
      </c>
      <c r="S629" s="18" t="n">
        <f aca="false">R629-(Draws!S608+Draws!AE608)</f>
        <v>0</v>
      </c>
      <c r="T629" s="18" t="n">
        <f aca="false">S629-(Draws!T608+Draws!AF608)</f>
        <v>0</v>
      </c>
      <c r="U629" s="18" t="n">
        <f aca="false">T629-(Draws!U608+Draws!AG608)</f>
        <v>0</v>
      </c>
      <c r="V629" s="18" t="n">
        <f aca="false">U629-(Draws!V608+Draws!AH608)</f>
        <v>0</v>
      </c>
      <c r="W629" s="18" t="n">
        <f aca="false">V629-(Draws!W608+Draws!AI608)</f>
        <v>0</v>
      </c>
      <c r="X629" s="18" t="n">
        <f aca="false">W629-(Draws!X608+Draws!AJ608)</f>
        <v>0</v>
      </c>
      <c r="Y629" s="18" t="n">
        <f aca="false">X629-(Draws!Y608+Draws!AK608)</f>
        <v>0</v>
      </c>
      <c r="Z629" s="18" t="n">
        <f aca="false">0-(MAX(Draws!N608-Line_cap,0)+MAX(Draws!Z608-Line_cap,0))</f>
        <v>0</v>
      </c>
      <c r="AA629" s="18" t="n">
        <f aca="false">Z629-(MAX(Draws!O608-Line_cap,0)+MAX(Draws!AA608-Line_cap,0))</f>
        <v>0</v>
      </c>
      <c r="AB629" s="18" t="n">
        <f aca="false">AA629-(MAX(Draws!P608-Line_cap,0)+MAX(Draws!AB608-Line_cap,0))</f>
        <v>0</v>
      </c>
      <c r="AC629" s="18" t="n">
        <f aca="false">AB629-(MAX(Draws!Q608-Line_cap,0)+MAX(Draws!AC608-Line_cap,0))</f>
        <v>0</v>
      </c>
      <c r="AD629" s="18" t="n">
        <f aca="false">AC629-(MAX(Draws!R608-Line_cap,0)+MAX(Draws!AD608-Line_cap,0))</f>
        <v>0</v>
      </c>
      <c r="AE629" s="18" t="n">
        <f aca="false">AD629-(MAX(Draws!S608-Line_cap,0)+MAX(Draws!AE608-Line_cap,0))</f>
        <v>0</v>
      </c>
      <c r="AF629" s="18" t="n">
        <f aca="false">AE629-(MAX(Draws!T608-Line_cap,0)+MAX(Draws!AF608-Line_cap,0))</f>
        <v>0</v>
      </c>
      <c r="AG629" s="18" t="n">
        <f aca="false">AF629-(MAX(Draws!U608-Line_cap,0)+MAX(Draws!AG608-Line_cap,0))</f>
        <v>0</v>
      </c>
      <c r="AH629" s="18" t="n">
        <f aca="false">AG629-(MAX(Draws!V608-Line_cap,0)+MAX(Draws!AH608-Line_cap,0))</f>
        <v>0</v>
      </c>
      <c r="AI629" s="18" t="n">
        <f aca="false">AH629-(MAX(Draws!W608-Line_cap,0)+MAX(Draws!AI608-Line_cap,0))</f>
        <v>0</v>
      </c>
      <c r="AJ629" s="18" t="n">
        <f aca="false">AI629-(MAX(Draws!X608-Line_cap,0)+MAX(Draws!AJ608-Line_cap,0))</f>
        <v>0</v>
      </c>
      <c r="AK629" s="18" t="n">
        <f aca="false">AJ629-(MAX(Draws!Y608-Line_cap,0)+MAX(Draws!AK608-Line_cap,0))</f>
        <v>0</v>
      </c>
      <c r="AL629" s="18" t="n">
        <f aca="false">SUMPRODUCT(MIN($B$22:$M$22+B629:M629+N629:Y629))</f>
        <v>333.33346938005</v>
      </c>
      <c r="AM629" s="18" t="n">
        <f aca="false">SUMPRODUCT(MIN($B$22:$M$22+B629:M629))</f>
        <v>333.33346938005</v>
      </c>
      <c r="AN629" s="18" t="n">
        <f aca="false">SUMPRODUCT(MIN($B$22:$M$22+N629:Y629))</f>
        <v>481.950382357786</v>
      </c>
      <c r="AO629" s="18" t="n">
        <f aca="false">SUMPRODUCT(MIN($B$22:$M$22+B629:M629+Z629:AK629))</f>
        <v>333.33346938005</v>
      </c>
      <c r="AP629" s="18" t="n">
        <f aca="false">SUMPRODUCT(MIN($B$23:$M$23+B629:M629+N629:Y629))</f>
        <v>378.438203233214</v>
      </c>
      <c r="AQ629" s="18" t="n">
        <f aca="false">SUMPRODUCT(MIN($B$23:$M$23+B629:M629+Z629:AK629))</f>
        <v>378.438203233214</v>
      </c>
      <c r="AR629" s="13" t="n">
        <f aca="false">IF(Y629&lt;0,1,0)</f>
        <v>0</v>
      </c>
    </row>
    <row r="630" customFormat="false" ht="15" hidden="false" customHeight="false" outlineLevel="0" collapsed="false">
      <c r="A630" s="13" t="n">
        <v>605</v>
      </c>
      <c r="B630" s="18" t="n">
        <f aca="false">Shock_sd*Draws!B609</f>
        <v>-35.9925836897781</v>
      </c>
      <c r="C630" s="18" t="n">
        <f aca="false">Persist_a*B630+Shock_sd*Draws!C609</f>
        <v>27.1015472688914</v>
      </c>
      <c r="D630" s="18" t="n">
        <f aca="false">Persist_a*C630+Shock_sd*Draws!D609</f>
        <v>18.3180853864406</v>
      </c>
      <c r="E630" s="18" t="n">
        <f aca="false">Persist_a*D630+Shock_sd*Draws!E609</f>
        <v>-97.4304108125166</v>
      </c>
      <c r="F630" s="18" t="n">
        <f aca="false">Persist_a*E630+Shock_sd*Draws!F609</f>
        <v>-39.7714721608736</v>
      </c>
      <c r="G630" s="18" t="n">
        <f aca="false">Persist_a*F630+Shock_sd*Draws!G609</f>
        <v>-36.6871110083236</v>
      </c>
      <c r="H630" s="18" t="n">
        <f aca="false">Persist_a*G630+Shock_sd*Draws!H609</f>
        <v>22.6595582864265</v>
      </c>
      <c r="I630" s="18" t="n">
        <f aca="false">Persist_a*H630+Shock_sd*Draws!I609</f>
        <v>101.058026322027</v>
      </c>
      <c r="J630" s="18" t="n">
        <f aca="false">Persist_a*I630+Shock_sd*Draws!J609</f>
        <v>119.614738941346</v>
      </c>
      <c r="K630" s="18" t="n">
        <f aca="false">Persist_a*J630+Shock_sd*Draws!K609</f>
        <v>117.018790623325</v>
      </c>
      <c r="L630" s="18" t="n">
        <f aca="false">Persist_a*K630+Shock_sd*Draws!L609</f>
        <v>92.6526808690609</v>
      </c>
      <c r="M630" s="18" t="n">
        <f aca="false">Persist_a*L630+Shock_sd*Draws!M609</f>
        <v>115.053432406873</v>
      </c>
      <c r="N630" s="18" t="n">
        <f aca="false">0-(Draws!N609+Draws!Z609)</f>
        <v>0</v>
      </c>
      <c r="O630" s="18" t="n">
        <f aca="false">N630-(Draws!O609+Draws!AA609)</f>
        <v>0</v>
      </c>
      <c r="P630" s="18" t="n">
        <f aca="false">O630-(Draws!P609+Draws!AB609)</f>
        <v>0</v>
      </c>
      <c r="Q630" s="18" t="n">
        <f aca="false">P630-(Draws!Q609+Draws!AC609)</f>
        <v>0</v>
      </c>
      <c r="R630" s="18" t="n">
        <f aca="false">Q630-(Draws!R609+Draws!AD609)</f>
        <v>0</v>
      </c>
      <c r="S630" s="18" t="n">
        <f aca="false">R630-(Draws!S609+Draws!AE609)</f>
        <v>0</v>
      </c>
      <c r="T630" s="18" t="n">
        <f aca="false">S630-(Draws!T609+Draws!AF609)</f>
        <v>0</v>
      </c>
      <c r="U630" s="18" t="n">
        <f aca="false">T630-(Draws!U609+Draws!AG609)</f>
        <v>0</v>
      </c>
      <c r="V630" s="18" t="n">
        <f aca="false">U630-(Draws!V609+Draws!AH609)</f>
        <v>0</v>
      </c>
      <c r="W630" s="18" t="n">
        <f aca="false">V630-(Draws!W609+Draws!AI609)</f>
        <v>0</v>
      </c>
      <c r="X630" s="18" t="n">
        <f aca="false">W630-(Draws!X609+Draws!AJ609)</f>
        <v>0</v>
      </c>
      <c r="Y630" s="18" t="n">
        <f aca="false">X630-(Draws!Y609+Draws!AK609)</f>
        <v>0</v>
      </c>
      <c r="Z630" s="18" t="n">
        <f aca="false">0-(MAX(Draws!N609-Line_cap,0)+MAX(Draws!Z609-Line_cap,0))</f>
        <v>0</v>
      </c>
      <c r="AA630" s="18" t="n">
        <f aca="false">Z630-(MAX(Draws!O609-Line_cap,0)+MAX(Draws!AA609-Line_cap,0))</f>
        <v>0</v>
      </c>
      <c r="AB630" s="18" t="n">
        <f aca="false">AA630-(MAX(Draws!P609-Line_cap,0)+MAX(Draws!AB609-Line_cap,0))</f>
        <v>0</v>
      </c>
      <c r="AC630" s="18" t="n">
        <f aca="false">AB630-(MAX(Draws!Q609-Line_cap,0)+MAX(Draws!AC609-Line_cap,0))</f>
        <v>0</v>
      </c>
      <c r="AD630" s="18" t="n">
        <f aca="false">AC630-(MAX(Draws!R609-Line_cap,0)+MAX(Draws!AD609-Line_cap,0))</f>
        <v>0</v>
      </c>
      <c r="AE630" s="18" t="n">
        <f aca="false">AD630-(MAX(Draws!S609-Line_cap,0)+MAX(Draws!AE609-Line_cap,0))</f>
        <v>0</v>
      </c>
      <c r="AF630" s="18" t="n">
        <f aca="false">AE630-(MAX(Draws!T609-Line_cap,0)+MAX(Draws!AF609-Line_cap,0))</f>
        <v>0</v>
      </c>
      <c r="AG630" s="18" t="n">
        <f aca="false">AF630-(MAX(Draws!U609-Line_cap,0)+MAX(Draws!AG609-Line_cap,0))</f>
        <v>0</v>
      </c>
      <c r="AH630" s="18" t="n">
        <f aca="false">AG630-(MAX(Draws!V609-Line_cap,0)+MAX(Draws!AH609-Line_cap,0))</f>
        <v>0</v>
      </c>
      <c r="AI630" s="18" t="n">
        <f aca="false">AH630-(MAX(Draws!W609-Line_cap,0)+MAX(Draws!AI609-Line_cap,0))</f>
        <v>0</v>
      </c>
      <c r="AJ630" s="18" t="n">
        <f aca="false">AI630-(MAX(Draws!X609-Line_cap,0)+MAX(Draws!AJ609-Line_cap,0))</f>
        <v>0</v>
      </c>
      <c r="AK630" s="18" t="n">
        <f aca="false">AJ630-(MAX(Draws!Y609-Line_cap,0)+MAX(Draws!AK609-Line_cap,0))</f>
        <v>0</v>
      </c>
      <c r="AL630" s="18" t="n">
        <f aca="false">SUMPRODUCT(MIN($B$22:$M$22+B630:M630+N630:Y630))</f>
        <v>401.43178901564</v>
      </c>
      <c r="AM630" s="18" t="n">
        <f aca="false">SUMPRODUCT(MIN($B$22:$M$22+B630:M630))</f>
        <v>401.43178901564</v>
      </c>
      <c r="AN630" s="18" t="n">
        <f aca="false">SUMPRODUCT(MIN($B$22:$M$22+N630:Y630))</f>
        <v>481.950382357786</v>
      </c>
      <c r="AO630" s="18" t="n">
        <f aca="false">SUMPRODUCT(MIN($B$22:$M$22+B630:M630+Z630:AK630))</f>
        <v>401.43178901564</v>
      </c>
      <c r="AP630" s="18" t="n">
        <f aca="false">SUMPRODUCT(MIN($B$23:$M$23+B630:M630+N630:Y630))</f>
        <v>442.320076529003</v>
      </c>
      <c r="AQ630" s="18" t="n">
        <f aca="false">SUMPRODUCT(MIN($B$23:$M$23+B630:M630+Z630:AK630))</f>
        <v>442.320076529003</v>
      </c>
      <c r="AR630" s="13" t="n">
        <f aca="false">IF(Y630&lt;0,1,0)</f>
        <v>0</v>
      </c>
    </row>
    <row r="631" customFormat="false" ht="15" hidden="false" customHeight="false" outlineLevel="0" collapsed="false">
      <c r="A631" s="13" t="n">
        <v>606</v>
      </c>
      <c r="B631" s="18" t="n">
        <f aca="false">Shock_sd*Draws!B610</f>
        <v>-13.3947258951344</v>
      </c>
      <c r="C631" s="18" t="n">
        <f aca="false">Persist_a*B631+Shock_sd*Draws!C610</f>
        <v>-142.825145995029</v>
      </c>
      <c r="D631" s="18" t="n">
        <f aca="false">Persist_a*C631+Shock_sd*Draws!D610</f>
        <v>-92.3319570572715</v>
      </c>
      <c r="E631" s="18" t="n">
        <f aca="false">Persist_a*D631+Shock_sd*Draws!E610</f>
        <v>-21.7733960083351</v>
      </c>
      <c r="F631" s="18" t="n">
        <f aca="false">Persist_a*E631+Shock_sd*Draws!F610</f>
        <v>-34.456911652928</v>
      </c>
      <c r="G631" s="18" t="n">
        <f aca="false">Persist_a*F631+Shock_sd*Draws!G610</f>
        <v>-58.478038362052</v>
      </c>
      <c r="H631" s="18" t="n">
        <f aca="false">Persist_a*G631+Shock_sd*Draws!H610</f>
        <v>-42.4661064754725</v>
      </c>
      <c r="I631" s="18" t="n">
        <f aca="false">Persist_a*H631+Shock_sd*Draws!I610</f>
        <v>-19.3377271561125</v>
      </c>
      <c r="J631" s="18" t="n">
        <f aca="false">Persist_a*I631+Shock_sd*Draws!J610</f>
        <v>-24.528392166966</v>
      </c>
      <c r="K631" s="18" t="n">
        <f aca="false">Persist_a*J631+Shock_sd*Draws!K610</f>
        <v>47.2239308478696</v>
      </c>
      <c r="L631" s="18" t="n">
        <f aca="false">Persist_a*K631+Shock_sd*Draws!L610</f>
        <v>49.2214868329529</v>
      </c>
      <c r="M631" s="18" t="n">
        <f aca="false">Persist_a*L631+Shock_sd*Draws!M610</f>
        <v>38.0843862926232</v>
      </c>
      <c r="N631" s="18" t="n">
        <f aca="false">0-(Draws!N610+Draws!Z610)</f>
        <v>0</v>
      </c>
      <c r="O631" s="18" t="n">
        <f aca="false">N631-(Draws!O610+Draws!AA610)</f>
        <v>0</v>
      </c>
      <c r="P631" s="18" t="n">
        <f aca="false">O631-(Draws!P610+Draws!AB610)</f>
        <v>0</v>
      </c>
      <c r="Q631" s="18" t="n">
        <f aca="false">P631-(Draws!Q610+Draws!AC610)</f>
        <v>0</v>
      </c>
      <c r="R631" s="18" t="n">
        <f aca="false">Q631-(Draws!R610+Draws!AD610)</f>
        <v>0</v>
      </c>
      <c r="S631" s="18" t="n">
        <f aca="false">R631-(Draws!S610+Draws!AE610)</f>
        <v>0</v>
      </c>
      <c r="T631" s="18" t="n">
        <f aca="false">S631-(Draws!T610+Draws!AF610)</f>
        <v>0</v>
      </c>
      <c r="U631" s="18" t="n">
        <f aca="false">T631-(Draws!U610+Draws!AG610)</f>
        <v>0</v>
      </c>
      <c r="V631" s="18" t="n">
        <f aca="false">U631-(Draws!V610+Draws!AH610)</f>
        <v>0</v>
      </c>
      <c r="W631" s="18" t="n">
        <f aca="false">V631-(Draws!W610+Draws!AI610)</f>
        <v>0</v>
      </c>
      <c r="X631" s="18" t="n">
        <f aca="false">W631-(Draws!X610+Draws!AJ610)</f>
        <v>0</v>
      </c>
      <c r="Y631" s="18" t="n">
        <f aca="false">X631-(Draws!Y610+Draws!AK610)</f>
        <v>0</v>
      </c>
      <c r="Z631" s="18" t="n">
        <f aca="false">0-(MAX(Draws!N610-Line_cap,0)+MAX(Draws!Z610-Line_cap,0))</f>
        <v>0</v>
      </c>
      <c r="AA631" s="18" t="n">
        <f aca="false">Z631-(MAX(Draws!O610-Line_cap,0)+MAX(Draws!AA610-Line_cap,0))</f>
        <v>0</v>
      </c>
      <c r="AB631" s="18" t="n">
        <f aca="false">AA631-(MAX(Draws!P610-Line_cap,0)+MAX(Draws!AB610-Line_cap,0))</f>
        <v>0</v>
      </c>
      <c r="AC631" s="18" t="n">
        <f aca="false">AB631-(MAX(Draws!Q610-Line_cap,0)+MAX(Draws!AC610-Line_cap,0))</f>
        <v>0</v>
      </c>
      <c r="AD631" s="18" t="n">
        <f aca="false">AC631-(MAX(Draws!R610-Line_cap,0)+MAX(Draws!AD610-Line_cap,0))</f>
        <v>0</v>
      </c>
      <c r="AE631" s="18" t="n">
        <f aca="false">AD631-(MAX(Draws!S610-Line_cap,0)+MAX(Draws!AE610-Line_cap,0))</f>
        <v>0</v>
      </c>
      <c r="AF631" s="18" t="n">
        <f aca="false">AE631-(MAX(Draws!T610-Line_cap,0)+MAX(Draws!AF610-Line_cap,0))</f>
        <v>0</v>
      </c>
      <c r="AG631" s="18" t="n">
        <f aca="false">AF631-(MAX(Draws!U610-Line_cap,0)+MAX(Draws!AG610-Line_cap,0))</f>
        <v>0</v>
      </c>
      <c r="AH631" s="18" t="n">
        <f aca="false">AG631-(MAX(Draws!V610-Line_cap,0)+MAX(Draws!AH610-Line_cap,0))</f>
        <v>0</v>
      </c>
      <c r="AI631" s="18" t="n">
        <f aca="false">AH631-(MAX(Draws!W610-Line_cap,0)+MAX(Draws!AI610-Line_cap,0))</f>
        <v>0</v>
      </c>
      <c r="AJ631" s="18" t="n">
        <f aca="false">AI631-(MAX(Draws!X610-Line_cap,0)+MAX(Draws!AJ610-Line_cap,0))</f>
        <v>0</v>
      </c>
      <c r="AK631" s="18" t="n">
        <f aca="false">AJ631-(MAX(Draws!Y610-Line_cap,0)+MAX(Draws!AK610-Line_cap,0))</f>
        <v>0</v>
      </c>
      <c r="AL631" s="18" t="n">
        <f aca="false">SUMPRODUCT(MIN($B$22:$M$22+B631:M631+N631:Y631))</f>
        <v>397.241450938752</v>
      </c>
      <c r="AM631" s="18" t="n">
        <f aca="false">SUMPRODUCT(MIN($B$22:$M$22+B631:M631))</f>
        <v>397.241450938752</v>
      </c>
      <c r="AN631" s="18" t="n">
        <f aca="false">SUMPRODUCT(MIN($B$22:$M$22+N631:Y631))</f>
        <v>481.950382357786</v>
      </c>
      <c r="AO631" s="18" t="n">
        <f aca="false">SUMPRODUCT(MIN($B$22:$M$22+B631:M631+Z631:AK631))</f>
        <v>397.241450938752</v>
      </c>
      <c r="AP631" s="18" t="n">
        <f aca="false">SUMPRODUCT(MIN($B$23:$M$23+B631:M631+N631:Y631))</f>
        <v>423.492251144749</v>
      </c>
      <c r="AQ631" s="18" t="n">
        <f aca="false">SUMPRODUCT(MIN($B$23:$M$23+B631:M631+Z631:AK631))</f>
        <v>423.492251144749</v>
      </c>
      <c r="AR631" s="13" t="n">
        <f aca="false">IF(Y631&lt;0,1,0)</f>
        <v>0</v>
      </c>
    </row>
    <row r="632" customFormat="false" ht="15" hidden="false" customHeight="false" outlineLevel="0" collapsed="false">
      <c r="A632" s="13" t="n">
        <v>607</v>
      </c>
      <c r="B632" s="18" t="n">
        <f aca="false">Shock_sd*Draws!B611</f>
        <v>-56.9903691542769</v>
      </c>
      <c r="C632" s="18" t="n">
        <f aca="false">Persist_a*B632+Shock_sd*Draws!C611</f>
        <v>7.14711713098295</v>
      </c>
      <c r="D632" s="18" t="n">
        <f aca="false">Persist_a*C632+Shock_sd*Draws!D611</f>
        <v>6.25140867366167</v>
      </c>
      <c r="E632" s="18" t="n">
        <f aca="false">Persist_a*D632+Shock_sd*Draws!E611</f>
        <v>5.34048791002464</v>
      </c>
      <c r="F632" s="18" t="n">
        <f aca="false">Persist_a*E632+Shock_sd*Draws!F611</f>
        <v>-18.4770060014609</v>
      </c>
      <c r="G632" s="18" t="n">
        <f aca="false">Persist_a*F632+Shock_sd*Draws!G611</f>
        <v>-66.0780186650179</v>
      </c>
      <c r="H632" s="18" t="n">
        <f aca="false">Persist_a*G632+Shock_sd*Draws!H611</f>
        <v>-81.2490102692528</v>
      </c>
      <c r="I632" s="18" t="n">
        <f aca="false">Persist_a*H632+Shock_sd*Draws!I611</f>
        <v>31.93750432322</v>
      </c>
      <c r="J632" s="18" t="n">
        <f aca="false">Persist_a*I632+Shock_sd*Draws!J611</f>
        <v>37.2279340792472</v>
      </c>
      <c r="K632" s="18" t="n">
        <f aca="false">Persist_a*J632+Shock_sd*Draws!K611</f>
        <v>61.6563386938233</v>
      </c>
      <c r="L632" s="18" t="n">
        <f aca="false">Persist_a*K632+Shock_sd*Draws!L611</f>
        <v>60.4598659187982</v>
      </c>
      <c r="M632" s="18" t="n">
        <f aca="false">Persist_a*L632+Shock_sd*Draws!M611</f>
        <v>34.2572793016915</v>
      </c>
      <c r="N632" s="18" t="n">
        <f aca="false">0-(Draws!N611+Draws!Z611)</f>
        <v>0</v>
      </c>
      <c r="O632" s="18" t="n">
        <f aca="false">N632-(Draws!O611+Draws!AA611)</f>
        <v>0</v>
      </c>
      <c r="P632" s="18" t="n">
        <f aca="false">O632-(Draws!P611+Draws!AB611)</f>
        <v>0</v>
      </c>
      <c r="Q632" s="18" t="n">
        <f aca="false">P632-(Draws!Q611+Draws!AC611)</f>
        <v>0</v>
      </c>
      <c r="R632" s="18" t="n">
        <f aca="false">Q632-(Draws!R611+Draws!AD611)</f>
        <v>0</v>
      </c>
      <c r="S632" s="18" t="n">
        <f aca="false">R632-(Draws!S611+Draws!AE611)</f>
        <v>0</v>
      </c>
      <c r="T632" s="18" t="n">
        <f aca="false">S632-(Draws!T611+Draws!AF611)</f>
        <v>0</v>
      </c>
      <c r="U632" s="18" t="n">
        <f aca="false">T632-(Draws!U611+Draws!AG611)</f>
        <v>0</v>
      </c>
      <c r="V632" s="18" t="n">
        <f aca="false">U632-(Draws!V611+Draws!AH611)</f>
        <v>0</v>
      </c>
      <c r="W632" s="18" t="n">
        <f aca="false">V632-(Draws!W611+Draws!AI611)</f>
        <v>0</v>
      </c>
      <c r="X632" s="18" t="n">
        <f aca="false">W632-(Draws!X611+Draws!AJ611)</f>
        <v>0</v>
      </c>
      <c r="Y632" s="18" t="n">
        <f aca="false">X632-(Draws!Y611+Draws!AK611)</f>
        <v>-77.6571862119207</v>
      </c>
      <c r="Z632" s="18" t="n">
        <f aca="false">0-(MAX(Draws!N611-Line_cap,0)+MAX(Draws!Z611-Line_cap,0))</f>
        <v>0</v>
      </c>
      <c r="AA632" s="18" t="n">
        <f aca="false">Z632-(MAX(Draws!O611-Line_cap,0)+MAX(Draws!AA611-Line_cap,0))</f>
        <v>0</v>
      </c>
      <c r="AB632" s="18" t="n">
        <f aca="false">AA632-(MAX(Draws!P611-Line_cap,0)+MAX(Draws!AB611-Line_cap,0))</f>
        <v>0</v>
      </c>
      <c r="AC632" s="18" t="n">
        <f aca="false">AB632-(MAX(Draws!Q611-Line_cap,0)+MAX(Draws!AC611-Line_cap,0))</f>
        <v>0</v>
      </c>
      <c r="AD632" s="18" t="n">
        <f aca="false">AC632-(MAX(Draws!R611-Line_cap,0)+MAX(Draws!AD611-Line_cap,0))</f>
        <v>0</v>
      </c>
      <c r="AE632" s="18" t="n">
        <f aca="false">AD632-(MAX(Draws!S611-Line_cap,0)+MAX(Draws!AE611-Line_cap,0))</f>
        <v>0</v>
      </c>
      <c r="AF632" s="18" t="n">
        <f aca="false">AE632-(MAX(Draws!T611-Line_cap,0)+MAX(Draws!AF611-Line_cap,0))</f>
        <v>0</v>
      </c>
      <c r="AG632" s="18" t="n">
        <f aca="false">AF632-(MAX(Draws!U611-Line_cap,0)+MAX(Draws!AG611-Line_cap,0))</f>
        <v>0</v>
      </c>
      <c r="AH632" s="18" t="n">
        <f aca="false">AG632-(MAX(Draws!V611-Line_cap,0)+MAX(Draws!AH611-Line_cap,0))</f>
        <v>0</v>
      </c>
      <c r="AI632" s="18" t="n">
        <f aca="false">AH632-(MAX(Draws!W611-Line_cap,0)+MAX(Draws!AI611-Line_cap,0))</f>
        <v>0</v>
      </c>
      <c r="AJ632" s="18" t="n">
        <f aca="false">AI632-(MAX(Draws!X611-Line_cap,0)+MAX(Draws!AJ611-Line_cap,0))</f>
        <v>0</v>
      </c>
      <c r="AK632" s="18" t="n">
        <f aca="false">AJ632-(MAX(Draws!Y611-Line_cap,0)+MAX(Draws!AK611-Line_cap,0))</f>
        <v>0</v>
      </c>
      <c r="AL632" s="18" t="n">
        <f aca="false">SUMPRODUCT(MIN($B$22:$M$22+B632:M632+N632:Y632))</f>
        <v>400.701372088533</v>
      </c>
      <c r="AM632" s="18" t="n">
        <f aca="false">SUMPRODUCT(MIN($B$22:$M$22+B632:M632))</f>
        <v>400.701372088533</v>
      </c>
      <c r="AN632" s="18" t="n">
        <f aca="false">SUMPRODUCT(MIN($B$22:$M$22+N632:Y632))</f>
        <v>432.76686146504</v>
      </c>
      <c r="AO632" s="18" t="n">
        <f aca="false">SUMPRODUCT(MIN($B$22:$M$22+B632:M632+Z632:AK632))</f>
        <v>400.701372088533</v>
      </c>
      <c r="AP632" s="18" t="n">
        <f aca="false">SUMPRODUCT(MIN($B$23:$M$23+B632:M632+N632:Y632))</f>
        <v>449.880014951633</v>
      </c>
      <c r="AQ632" s="18" t="n">
        <f aca="false">SUMPRODUCT(MIN($B$23:$M$23+B632:M632+Z632:AK632))</f>
        <v>449.880014951633</v>
      </c>
      <c r="AR632" s="13" t="n">
        <f aca="false">IF(Y632&lt;0,1,0)</f>
        <v>1</v>
      </c>
    </row>
    <row r="633" customFormat="false" ht="15" hidden="false" customHeight="false" outlineLevel="0" collapsed="false">
      <c r="A633" s="13" t="n">
        <v>608</v>
      </c>
      <c r="B633" s="18" t="n">
        <f aca="false">Shock_sd*Draws!B612</f>
        <v>40.705189376452</v>
      </c>
      <c r="C633" s="18" t="n">
        <f aca="false">Persist_a*B633+Shock_sd*Draws!C612</f>
        <v>-5.48925396726201</v>
      </c>
      <c r="D633" s="18" t="n">
        <f aca="false">Persist_a*C633+Shock_sd*Draws!D612</f>
        <v>22.4671122134593</v>
      </c>
      <c r="E633" s="18" t="n">
        <f aca="false">Persist_a*D633+Shock_sd*Draws!E612</f>
        <v>-35.9403848112565</v>
      </c>
      <c r="F633" s="18" t="n">
        <f aca="false">Persist_a*E633+Shock_sd*Draws!F612</f>
        <v>37.3673198584243</v>
      </c>
      <c r="G633" s="18" t="n">
        <f aca="false">Persist_a*F633+Shock_sd*Draws!G612</f>
        <v>-27.4540891204379</v>
      </c>
      <c r="H633" s="18" t="n">
        <f aca="false">Persist_a*G633+Shock_sd*Draws!H612</f>
        <v>-19.6992020345151</v>
      </c>
      <c r="I633" s="18" t="n">
        <f aca="false">Persist_a*H633+Shock_sd*Draws!I612</f>
        <v>-72.4544528701457</v>
      </c>
      <c r="J633" s="18" t="n">
        <f aca="false">Persist_a*I633+Shock_sd*Draws!J612</f>
        <v>-9.09471758246932</v>
      </c>
      <c r="K633" s="18" t="n">
        <f aca="false">Persist_a*J633+Shock_sd*Draws!K612</f>
        <v>-16.8557429230475</v>
      </c>
      <c r="L633" s="18" t="n">
        <f aca="false">Persist_a*K633+Shock_sd*Draws!L612</f>
        <v>-52.0769355373983</v>
      </c>
      <c r="M633" s="18" t="n">
        <f aca="false">Persist_a*L633+Shock_sd*Draws!M612</f>
        <v>-18.0632517851967</v>
      </c>
      <c r="N633" s="18" t="n">
        <f aca="false">0-(Draws!N612+Draws!Z612)</f>
        <v>0</v>
      </c>
      <c r="O633" s="18" t="n">
        <f aca="false">N633-(Draws!O612+Draws!AA612)</f>
        <v>-126.761817492719</v>
      </c>
      <c r="P633" s="18" t="n">
        <f aca="false">O633-(Draws!P612+Draws!AB612)</f>
        <v>-126.761817492719</v>
      </c>
      <c r="Q633" s="18" t="n">
        <f aca="false">P633-(Draws!Q612+Draws!AC612)</f>
        <v>-126.761817492719</v>
      </c>
      <c r="R633" s="18" t="n">
        <f aca="false">Q633-(Draws!R612+Draws!AD612)</f>
        <v>-126.761817492719</v>
      </c>
      <c r="S633" s="18" t="n">
        <f aca="false">R633-(Draws!S612+Draws!AE612)</f>
        <v>-126.761817492719</v>
      </c>
      <c r="T633" s="18" t="n">
        <f aca="false">S633-(Draws!T612+Draws!AF612)</f>
        <v>-126.761817492719</v>
      </c>
      <c r="U633" s="18" t="n">
        <f aca="false">T633-(Draws!U612+Draws!AG612)</f>
        <v>-126.761817492719</v>
      </c>
      <c r="V633" s="18" t="n">
        <f aca="false">U633-(Draws!V612+Draws!AH612)</f>
        <v>-126.761817492719</v>
      </c>
      <c r="W633" s="18" t="n">
        <f aca="false">V633-(Draws!W612+Draws!AI612)</f>
        <v>-126.761817492719</v>
      </c>
      <c r="X633" s="18" t="n">
        <f aca="false">W633-(Draws!X612+Draws!AJ612)</f>
        <v>-126.761817492719</v>
      </c>
      <c r="Y633" s="18" t="n">
        <f aca="false">X633-(Draws!Y612+Draws!AK612)</f>
        <v>-126.761817492719</v>
      </c>
      <c r="Z633" s="18" t="n">
        <f aca="false">0-(MAX(Draws!N612-Line_cap,0)+MAX(Draws!Z612-Line_cap,0))</f>
        <v>0</v>
      </c>
      <c r="AA633" s="18" t="n">
        <f aca="false">Z633-(MAX(Draws!O612-Line_cap,0)+MAX(Draws!AA612-Line_cap,0))</f>
        <v>-26.7618174927188</v>
      </c>
      <c r="AB633" s="18" t="n">
        <f aca="false">AA633-(MAX(Draws!P612-Line_cap,0)+MAX(Draws!AB612-Line_cap,0))</f>
        <v>-26.7618174927188</v>
      </c>
      <c r="AC633" s="18" t="n">
        <f aca="false">AB633-(MAX(Draws!Q612-Line_cap,0)+MAX(Draws!AC612-Line_cap,0))</f>
        <v>-26.7618174927188</v>
      </c>
      <c r="AD633" s="18" t="n">
        <f aca="false">AC633-(MAX(Draws!R612-Line_cap,0)+MAX(Draws!AD612-Line_cap,0))</f>
        <v>-26.7618174927188</v>
      </c>
      <c r="AE633" s="18" t="n">
        <f aca="false">AD633-(MAX(Draws!S612-Line_cap,0)+MAX(Draws!AE612-Line_cap,0))</f>
        <v>-26.7618174927188</v>
      </c>
      <c r="AF633" s="18" t="n">
        <f aca="false">AE633-(MAX(Draws!T612-Line_cap,0)+MAX(Draws!AF612-Line_cap,0))</f>
        <v>-26.7618174927188</v>
      </c>
      <c r="AG633" s="18" t="n">
        <f aca="false">AF633-(MAX(Draws!U612-Line_cap,0)+MAX(Draws!AG612-Line_cap,0))</f>
        <v>-26.7618174927188</v>
      </c>
      <c r="AH633" s="18" t="n">
        <f aca="false">AG633-(MAX(Draws!V612-Line_cap,0)+MAX(Draws!AH612-Line_cap,0))</f>
        <v>-26.7618174927188</v>
      </c>
      <c r="AI633" s="18" t="n">
        <f aca="false">AH633-(MAX(Draws!W612-Line_cap,0)+MAX(Draws!AI612-Line_cap,0))</f>
        <v>-26.7618174927188</v>
      </c>
      <c r="AJ633" s="18" t="n">
        <f aca="false">AI633-(MAX(Draws!X612-Line_cap,0)+MAX(Draws!AJ612-Line_cap,0))</f>
        <v>-26.7618174927188</v>
      </c>
      <c r="AK633" s="18" t="n">
        <f aca="false">AJ633-(MAX(Draws!Y612-Line_cap,0)+MAX(Draws!AK612-Line_cap,0))</f>
        <v>-26.7618174927188</v>
      </c>
      <c r="AL633" s="18" t="n">
        <f aca="false">SUMPRODUCT(MIN($B$22:$M$22+B633:M633+N633:Y633))</f>
        <v>284.637783035055</v>
      </c>
      <c r="AM633" s="18" t="n">
        <f aca="false">SUMPRODUCT(MIN($B$22:$M$22+B633:M633))</f>
        <v>411.399600527773</v>
      </c>
      <c r="AN633" s="18" t="n">
        <f aca="false">SUMPRODUCT(MIN($B$22:$M$22+N633:Y633))</f>
        <v>355.188564865067</v>
      </c>
      <c r="AO633" s="18" t="n">
        <f aca="false">SUMPRODUCT(MIN($B$22:$M$22+B633:M633+Z633:AK633))</f>
        <v>384.637783035055</v>
      </c>
      <c r="AP633" s="18" t="n">
        <f aca="false">SUMPRODUCT(MIN($B$23:$M$23+B633:M633+N633:Y633))</f>
        <v>334.237783035055</v>
      </c>
      <c r="AQ633" s="18" t="n">
        <f aca="false">SUMPRODUCT(MIN($B$23:$M$23+B633:M633+Z633:AK633))</f>
        <v>434.237783035055</v>
      </c>
      <c r="AR633" s="13" t="n">
        <f aca="false">IF(Y633&lt;0,1,0)</f>
        <v>1</v>
      </c>
    </row>
    <row r="634" customFormat="false" ht="15" hidden="false" customHeight="false" outlineLevel="0" collapsed="false">
      <c r="A634" s="13" t="n">
        <v>609</v>
      </c>
      <c r="B634" s="18" t="n">
        <f aca="false">Shock_sd*Draws!B613</f>
        <v>59.0742442545225</v>
      </c>
      <c r="C634" s="18" t="n">
        <f aca="false">Persist_a*B634+Shock_sd*Draws!C613</f>
        <v>-20.7570147268301</v>
      </c>
      <c r="D634" s="18" t="n">
        <f aca="false">Persist_a*C634+Shock_sd*Draws!D613</f>
        <v>-67.87183542609</v>
      </c>
      <c r="E634" s="18" t="n">
        <f aca="false">Persist_a*D634+Shock_sd*Draws!E613</f>
        <v>-88.9864259489418</v>
      </c>
      <c r="F634" s="18" t="n">
        <f aca="false">Persist_a*E634+Shock_sd*Draws!F613</f>
        <v>-85.3784223667086</v>
      </c>
      <c r="G634" s="18" t="n">
        <f aca="false">Persist_a*F634+Shock_sd*Draws!G613</f>
        <v>-122.479931627296</v>
      </c>
      <c r="H634" s="18" t="n">
        <f aca="false">Persist_a*G634+Shock_sd*Draws!H613</f>
        <v>-80.8262210033934</v>
      </c>
      <c r="I634" s="18" t="n">
        <f aca="false">Persist_a*H634+Shock_sd*Draws!I613</f>
        <v>33.4219106514189</v>
      </c>
      <c r="J634" s="18" t="n">
        <f aca="false">Persist_a*I634+Shock_sd*Draws!J613</f>
        <v>2.02634731803707</v>
      </c>
      <c r="K634" s="18" t="n">
        <f aca="false">Persist_a*J634+Shock_sd*Draws!K613</f>
        <v>-2.36557369010522</v>
      </c>
      <c r="L634" s="18" t="n">
        <f aca="false">Persist_a*K634+Shock_sd*Draws!L613</f>
        <v>37.6176575314051</v>
      </c>
      <c r="M634" s="18" t="n">
        <f aca="false">Persist_a*L634+Shock_sd*Draws!M613</f>
        <v>-50.4973296501835</v>
      </c>
      <c r="N634" s="18" t="n">
        <f aca="false">0-(Draws!N613+Draws!Z613)</f>
        <v>0</v>
      </c>
      <c r="O634" s="18" t="n">
        <f aca="false">N634-(Draws!O613+Draws!AA613)</f>
        <v>0</v>
      </c>
      <c r="P634" s="18" t="n">
        <f aca="false">O634-(Draws!P613+Draws!AB613)</f>
        <v>0</v>
      </c>
      <c r="Q634" s="18" t="n">
        <f aca="false">P634-(Draws!Q613+Draws!AC613)</f>
        <v>0</v>
      </c>
      <c r="R634" s="18" t="n">
        <f aca="false">Q634-(Draws!R613+Draws!AD613)</f>
        <v>0</v>
      </c>
      <c r="S634" s="18" t="n">
        <f aca="false">R634-(Draws!S613+Draws!AE613)</f>
        <v>0</v>
      </c>
      <c r="T634" s="18" t="n">
        <f aca="false">S634-(Draws!T613+Draws!AF613)</f>
        <v>0</v>
      </c>
      <c r="U634" s="18" t="n">
        <f aca="false">T634-(Draws!U613+Draws!AG613)</f>
        <v>0</v>
      </c>
      <c r="V634" s="18" t="n">
        <f aca="false">U634-(Draws!V613+Draws!AH613)</f>
        <v>0</v>
      </c>
      <c r="W634" s="18" t="n">
        <f aca="false">V634-(Draws!W613+Draws!AI613)</f>
        <v>0</v>
      </c>
      <c r="X634" s="18" t="n">
        <f aca="false">W634-(Draws!X613+Draws!AJ613)</f>
        <v>0</v>
      </c>
      <c r="Y634" s="18" t="n">
        <f aca="false">X634-(Draws!Y613+Draws!AK613)</f>
        <v>0</v>
      </c>
      <c r="Z634" s="18" t="n">
        <f aca="false">0-(MAX(Draws!N613-Line_cap,0)+MAX(Draws!Z613-Line_cap,0))</f>
        <v>0</v>
      </c>
      <c r="AA634" s="18" t="n">
        <f aca="false">Z634-(MAX(Draws!O613-Line_cap,0)+MAX(Draws!AA613-Line_cap,0))</f>
        <v>0</v>
      </c>
      <c r="AB634" s="18" t="n">
        <f aca="false">AA634-(MAX(Draws!P613-Line_cap,0)+MAX(Draws!AB613-Line_cap,0))</f>
        <v>0</v>
      </c>
      <c r="AC634" s="18" t="n">
        <f aca="false">AB634-(MAX(Draws!Q613-Line_cap,0)+MAX(Draws!AC613-Line_cap,0))</f>
        <v>0</v>
      </c>
      <c r="AD634" s="18" t="n">
        <f aca="false">AC634-(MAX(Draws!R613-Line_cap,0)+MAX(Draws!AD613-Line_cap,0))</f>
        <v>0</v>
      </c>
      <c r="AE634" s="18" t="n">
        <f aca="false">AD634-(MAX(Draws!S613-Line_cap,0)+MAX(Draws!AE613-Line_cap,0))</f>
        <v>0</v>
      </c>
      <c r="AF634" s="18" t="n">
        <f aca="false">AE634-(MAX(Draws!T613-Line_cap,0)+MAX(Draws!AF613-Line_cap,0))</f>
        <v>0</v>
      </c>
      <c r="AG634" s="18" t="n">
        <f aca="false">AF634-(MAX(Draws!U613-Line_cap,0)+MAX(Draws!AG613-Line_cap,0))</f>
        <v>0</v>
      </c>
      <c r="AH634" s="18" t="n">
        <f aca="false">AG634-(MAX(Draws!V613-Line_cap,0)+MAX(Draws!AH613-Line_cap,0))</f>
        <v>0</v>
      </c>
      <c r="AI634" s="18" t="n">
        <f aca="false">AH634-(MAX(Draws!W613-Line_cap,0)+MAX(Draws!AI613-Line_cap,0))</f>
        <v>0</v>
      </c>
      <c r="AJ634" s="18" t="n">
        <f aca="false">AI634-(MAX(Draws!X613-Line_cap,0)+MAX(Draws!AJ613-Line_cap,0))</f>
        <v>0</v>
      </c>
      <c r="AK634" s="18" t="n">
        <f aca="false">AJ634-(MAX(Draws!Y613-Line_cap,0)+MAX(Draws!AK613-Line_cap,0))</f>
        <v>0</v>
      </c>
      <c r="AL634" s="18" t="n">
        <f aca="false">SUMPRODUCT(MIN($B$22:$M$22+B634:M634+N634:Y634))</f>
        <v>360.728240011069</v>
      </c>
      <c r="AM634" s="18" t="n">
        <f aca="false">SUMPRODUCT(MIN($B$22:$M$22+B634:M634))</f>
        <v>360.728240011069</v>
      </c>
      <c r="AN634" s="18" t="n">
        <f aca="false">SUMPRODUCT(MIN($B$22:$M$22+N634:Y634))</f>
        <v>481.950382357786</v>
      </c>
      <c r="AO634" s="18" t="n">
        <f aca="false">SUMPRODUCT(MIN($B$22:$M$22+B634:M634+Z634:AK634))</f>
        <v>360.728240011069</v>
      </c>
      <c r="AP634" s="18" t="n">
        <f aca="false">SUMPRODUCT(MIN($B$23:$M$23+B634:M634+N634:Y634))</f>
        <v>408.493985511853</v>
      </c>
      <c r="AQ634" s="18" t="n">
        <f aca="false">SUMPRODUCT(MIN($B$23:$M$23+B634:M634+Z634:AK634))</f>
        <v>408.493985511853</v>
      </c>
      <c r="AR634" s="13" t="n">
        <f aca="false">IF(Y634&lt;0,1,0)</f>
        <v>0</v>
      </c>
    </row>
    <row r="635" customFormat="false" ht="15" hidden="false" customHeight="false" outlineLevel="0" collapsed="false">
      <c r="A635" s="13" t="n">
        <v>610</v>
      </c>
      <c r="B635" s="18" t="n">
        <f aca="false">Shock_sd*Draws!B614</f>
        <v>60.3645540020136</v>
      </c>
      <c r="C635" s="18" t="n">
        <f aca="false">Persist_a*B635+Shock_sd*Draws!C614</f>
        <v>-30.2608187033401</v>
      </c>
      <c r="D635" s="18" t="n">
        <f aca="false">Persist_a*C635+Shock_sd*Draws!D614</f>
        <v>6.79377337993527</v>
      </c>
      <c r="E635" s="18" t="n">
        <f aca="false">Persist_a*D635+Shock_sd*Draws!E614</f>
        <v>-36.9401763673266</v>
      </c>
      <c r="F635" s="18" t="n">
        <f aca="false">Persist_a*E635+Shock_sd*Draws!F614</f>
        <v>-0.889592210179949</v>
      </c>
      <c r="G635" s="18" t="n">
        <f aca="false">Persist_a*F635+Shock_sd*Draws!G614</f>
        <v>-17.9467338392383</v>
      </c>
      <c r="H635" s="18" t="n">
        <f aca="false">Persist_a*G635+Shock_sd*Draws!H614</f>
        <v>24.0570440794413</v>
      </c>
      <c r="I635" s="18" t="n">
        <f aca="false">Persist_a*H635+Shock_sd*Draws!I614</f>
        <v>-7.21156474175529</v>
      </c>
      <c r="J635" s="18" t="n">
        <f aca="false">Persist_a*I635+Shock_sd*Draws!J614</f>
        <v>13.2476076682079</v>
      </c>
      <c r="K635" s="18" t="n">
        <f aca="false">Persist_a*J635+Shock_sd*Draws!K614</f>
        <v>101.151577691543</v>
      </c>
      <c r="L635" s="18" t="n">
        <f aca="false">Persist_a*K635+Shock_sd*Draws!L614</f>
        <v>1.21527502596194</v>
      </c>
      <c r="M635" s="18" t="n">
        <f aca="false">Persist_a*L635+Shock_sd*Draws!M614</f>
        <v>-22.2585399941706</v>
      </c>
      <c r="N635" s="18" t="n">
        <f aca="false">0-(Draws!N614+Draws!Z614)</f>
        <v>0</v>
      </c>
      <c r="O635" s="18" t="n">
        <f aca="false">N635-(Draws!O614+Draws!AA614)</f>
        <v>0</v>
      </c>
      <c r="P635" s="18" t="n">
        <f aca="false">O635-(Draws!P614+Draws!AB614)</f>
        <v>0</v>
      </c>
      <c r="Q635" s="18" t="n">
        <f aca="false">P635-(Draws!Q614+Draws!AC614)</f>
        <v>0</v>
      </c>
      <c r="R635" s="18" t="n">
        <f aca="false">Q635-(Draws!R614+Draws!AD614)</f>
        <v>0</v>
      </c>
      <c r="S635" s="18" t="n">
        <f aca="false">R635-(Draws!S614+Draws!AE614)</f>
        <v>0</v>
      </c>
      <c r="T635" s="18" t="n">
        <f aca="false">S635-(Draws!T614+Draws!AF614)</f>
        <v>0</v>
      </c>
      <c r="U635" s="18" t="n">
        <f aca="false">T635-(Draws!U614+Draws!AG614)</f>
        <v>0</v>
      </c>
      <c r="V635" s="18" t="n">
        <f aca="false">U635-(Draws!V614+Draws!AH614)</f>
        <v>0</v>
      </c>
      <c r="W635" s="18" t="n">
        <f aca="false">V635-(Draws!W614+Draws!AI614)</f>
        <v>0</v>
      </c>
      <c r="X635" s="18" t="n">
        <f aca="false">W635-(Draws!X614+Draws!AJ614)</f>
        <v>0</v>
      </c>
      <c r="Y635" s="18" t="n">
        <f aca="false">X635-(Draws!Y614+Draws!AK614)</f>
        <v>0</v>
      </c>
      <c r="Z635" s="18" t="n">
        <f aca="false">0-(MAX(Draws!N614-Line_cap,0)+MAX(Draws!Z614-Line_cap,0))</f>
        <v>0</v>
      </c>
      <c r="AA635" s="18" t="n">
        <f aca="false">Z635-(MAX(Draws!O614-Line_cap,0)+MAX(Draws!AA614-Line_cap,0))</f>
        <v>0</v>
      </c>
      <c r="AB635" s="18" t="n">
        <f aca="false">AA635-(MAX(Draws!P614-Line_cap,0)+MAX(Draws!AB614-Line_cap,0))</f>
        <v>0</v>
      </c>
      <c r="AC635" s="18" t="n">
        <f aca="false">AB635-(MAX(Draws!Q614-Line_cap,0)+MAX(Draws!AC614-Line_cap,0))</f>
        <v>0</v>
      </c>
      <c r="AD635" s="18" t="n">
        <f aca="false">AC635-(MAX(Draws!R614-Line_cap,0)+MAX(Draws!AD614-Line_cap,0))</f>
        <v>0</v>
      </c>
      <c r="AE635" s="18" t="n">
        <f aca="false">AD635-(MAX(Draws!S614-Line_cap,0)+MAX(Draws!AE614-Line_cap,0))</f>
        <v>0</v>
      </c>
      <c r="AF635" s="18" t="n">
        <f aca="false">AE635-(MAX(Draws!T614-Line_cap,0)+MAX(Draws!AF614-Line_cap,0))</f>
        <v>0</v>
      </c>
      <c r="AG635" s="18" t="n">
        <f aca="false">AF635-(MAX(Draws!U614-Line_cap,0)+MAX(Draws!AG614-Line_cap,0))</f>
        <v>0</v>
      </c>
      <c r="AH635" s="18" t="n">
        <f aca="false">AG635-(MAX(Draws!V614-Line_cap,0)+MAX(Draws!AH614-Line_cap,0))</f>
        <v>0</v>
      </c>
      <c r="AI635" s="18" t="n">
        <f aca="false">AH635-(MAX(Draws!W614-Line_cap,0)+MAX(Draws!AI614-Line_cap,0))</f>
        <v>0</v>
      </c>
      <c r="AJ635" s="18" t="n">
        <f aca="false">AI635-(MAX(Draws!X614-Line_cap,0)+MAX(Draws!AJ614-Line_cap,0))</f>
        <v>0</v>
      </c>
      <c r="AK635" s="18" t="n">
        <f aca="false">AJ635-(MAX(Draws!Y614-Line_cap,0)+MAX(Draws!AK614-Line_cap,0))</f>
        <v>0</v>
      </c>
      <c r="AL635" s="18" t="n">
        <f aca="false">SUMPRODUCT(MIN($B$22:$M$22+B635:M635+N635:Y635))</f>
        <v>461.92202346083</v>
      </c>
      <c r="AM635" s="18" t="n">
        <f aca="false">SUMPRODUCT(MIN($B$22:$M$22+B635:M635))</f>
        <v>461.92202346083</v>
      </c>
      <c r="AN635" s="18" t="n">
        <f aca="false">SUMPRODUCT(MIN($B$22:$M$22+N635:Y635))</f>
        <v>481.950382357786</v>
      </c>
      <c r="AO635" s="18" t="n">
        <f aca="false">SUMPRODUCT(MIN($B$22:$M$22+B635:M635+Z635:AK635))</f>
        <v>461.92202346083</v>
      </c>
      <c r="AP635" s="18" t="n">
        <f aca="false">SUMPRODUCT(MIN($B$23:$M$23+B635:M635+N635:Y635))</f>
        <v>502.810310974193</v>
      </c>
      <c r="AQ635" s="18" t="n">
        <f aca="false">SUMPRODUCT(MIN($B$23:$M$23+B635:M635+Z635:AK635))</f>
        <v>502.810310974193</v>
      </c>
      <c r="AR635" s="13" t="n">
        <f aca="false">IF(Y635&lt;0,1,0)</f>
        <v>0</v>
      </c>
    </row>
    <row r="636" customFormat="false" ht="15" hidden="false" customHeight="false" outlineLevel="0" collapsed="false">
      <c r="A636" s="13" t="n">
        <v>611</v>
      </c>
      <c r="B636" s="18" t="n">
        <f aca="false">Shock_sd*Draws!B615</f>
        <v>-20.0142957040224</v>
      </c>
      <c r="C636" s="18" t="n">
        <f aca="false">Persist_a*B636+Shock_sd*Draws!C615</f>
        <v>48.4330561162233</v>
      </c>
      <c r="D636" s="18" t="n">
        <f aca="false">Persist_a*C636+Shock_sd*Draws!D615</f>
        <v>14.2503173009718</v>
      </c>
      <c r="E636" s="18" t="n">
        <f aca="false">Persist_a*D636+Shock_sd*Draws!E615</f>
        <v>-14.0061907430981</v>
      </c>
      <c r="F636" s="18" t="n">
        <f aca="false">Persist_a*E636+Shock_sd*Draws!F615</f>
        <v>38.9834084112253</v>
      </c>
      <c r="G636" s="18" t="n">
        <f aca="false">Persist_a*F636+Shock_sd*Draws!G615</f>
        <v>24.553567648223</v>
      </c>
      <c r="H636" s="18" t="n">
        <f aca="false">Persist_a*G636+Shock_sd*Draws!H615</f>
        <v>-0.774133685060832</v>
      </c>
      <c r="I636" s="18" t="n">
        <f aca="false">Persist_a*H636+Shock_sd*Draws!I615</f>
        <v>-4.23593326879598</v>
      </c>
      <c r="J636" s="18" t="n">
        <f aca="false">Persist_a*I636+Shock_sd*Draws!J615</f>
        <v>3.10195453292303</v>
      </c>
      <c r="K636" s="18" t="n">
        <f aca="false">Persist_a*J636+Shock_sd*Draws!K615</f>
        <v>46.8436638991936</v>
      </c>
      <c r="L636" s="18" t="n">
        <f aca="false">Persist_a*K636+Shock_sd*Draws!L615</f>
        <v>22.2915051721882</v>
      </c>
      <c r="M636" s="18" t="n">
        <f aca="false">Persist_a*L636+Shock_sd*Draws!M615</f>
        <v>51.6051730340109</v>
      </c>
      <c r="N636" s="18" t="n">
        <f aca="false">0-(Draws!N615+Draws!Z615)</f>
        <v>0</v>
      </c>
      <c r="O636" s="18" t="n">
        <f aca="false">N636-(Draws!O615+Draws!AA615)</f>
        <v>0</v>
      </c>
      <c r="P636" s="18" t="n">
        <f aca="false">O636-(Draws!P615+Draws!AB615)</f>
        <v>0</v>
      </c>
      <c r="Q636" s="18" t="n">
        <f aca="false">P636-(Draws!Q615+Draws!AC615)</f>
        <v>0</v>
      </c>
      <c r="R636" s="18" t="n">
        <f aca="false">Q636-(Draws!R615+Draws!AD615)</f>
        <v>0</v>
      </c>
      <c r="S636" s="18" t="n">
        <f aca="false">R636-(Draws!S615+Draws!AE615)</f>
        <v>0</v>
      </c>
      <c r="T636" s="18" t="n">
        <f aca="false">S636-(Draws!T615+Draws!AF615)</f>
        <v>0</v>
      </c>
      <c r="U636" s="18" t="n">
        <f aca="false">T636-(Draws!U615+Draws!AG615)</f>
        <v>0</v>
      </c>
      <c r="V636" s="18" t="n">
        <f aca="false">U636-(Draws!V615+Draws!AH615)</f>
        <v>0</v>
      </c>
      <c r="W636" s="18" t="n">
        <f aca="false">V636-(Draws!W615+Draws!AI615)</f>
        <v>0</v>
      </c>
      <c r="X636" s="18" t="n">
        <f aca="false">W636-(Draws!X615+Draws!AJ615)</f>
        <v>0</v>
      </c>
      <c r="Y636" s="18" t="n">
        <f aca="false">X636-(Draws!Y615+Draws!AK615)</f>
        <v>0</v>
      </c>
      <c r="Z636" s="18" t="n">
        <f aca="false">0-(MAX(Draws!N615-Line_cap,0)+MAX(Draws!Z615-Line_cap,0))</f>
        <v>0</v>
      </c>
      <c r="AA636" s="18" t="n">
        <f aca="false">Z636-(MAX(Draws!O615-Line_cap,0)+MAX(Draws!AA615-Line_cap,0))</f>
        <v>0</v>
      </c>
      <c r="AB636" s="18" t="n">
        <f aca="false">AA636-(MAX(Draws!P615-Line_cap,0)+MAX(Draws!AB615-Line_cap,0))</f>
        <v>0</v>
      </c>
      <c r="AC636" s="18" t="n">
        <f aca="false">AB636-(MAX(Draws!Q615-Line_cap,0)+MAX(Draws!AC615-Line_cap,0))</f>
        <v>0</v>
      </c>
      <c r="AD636" s="18" t="n">
        <f aca="false">AC636-(MAX(Draws!R615-Line_cap,0)+MAX(Draws!AD615-Line_cap,0))</f>
        <v>0</v>
      </c>
      <c r="AE636" s="18" t="n">
        <f aca="false">AD636-(MAX(Draws!S615-Line_cap,0)+MAX(Draws!AE615-Line_cap,0))</f>
        <v>0</v>
      </c>
      <c r="AF636" s="18" t="n">
        <f aca="false">AE636-(MAX(Draws!T615-Line_cap,0)+MAX(Draws!AF615-Line_cap,0))</f>
        <v>0</v>
      </c>
      <c r="AG636" s="18" t="n">
        <f aca="false">AF636-(MAX(Draws!U615-Line_cap,0)+MAX(Draws!AG615-Line_cap,0))</f>
        <v>0</v>
      </c>
      <c r="AH636" s="18" t="n">
        <f aca="false">AG636-(MAX(Draws!V615-Line_cap,0)+MAX(Draws!AH615-Line_cap,0))</f>
        <v>0</v>
      </c>
      <c r="AI636" s="18" t="n">
        <f aca="false">AH636-(MAX(Draws!W615-Line_cap,0)+MAX(Draws!AI615-Line_cap,0))</f>
        <v>0</v>
      </c>
      <c r="AJ636" s="18" t="n">
        <f aca="false">AI636-(MAX(Draws!X615-Line_cap,0)+MAX(Draws!AJ615-Line_cap,0))</f>
        <v>0</v>
      </c>
      <c r="AK636" s="18" t="n">
        <f aca="false">AJ636-(MAX(Draws!Y615-Line_cap,0)+MAX(Draws!AK615-Line_cap,0))</f>
        <v>0</v>
      </c>
      <c r="AL636" s="18" t="n">
        <f aca="false">SUMPRODUCT(MIN($B$22:$M$22+B636:M636+N636:Y636))</f>
        <v>479.618120129123</v>
      </c>
      <c r="AM636" s="18" t="n">
        <f aca="false">SUMPRODUCT(MIN($B$22:$M$22+B636:M636))</f>
        <v>479.618120129123</v>
      </c>
      <c r="AN636" s="18" t="n">
        <f aca="false">SUMPRODUCT(MIN($B$22:$M$22+N636:Y636))</f>
        <v>481.950382357786</v>
      </c>
      <c r="AO636" s="18" t="n">
        <f aca="false">SUMPRODUCT(MIN($B$22:$M$22+B636:M636+Z636:AK636))</f>
        <v>479.618120129123</v>
      </c>
      <c r="AP636" s="18" t="n">
        <f aca="false">SUMPRODUCT(MIN($B$23:$M$23+B636:M636+N636:Y636))</f>
        <v>525.744296598422</v>
      </c>
      <c r="AQ636" s="18" t="n">
        <f aca="false">SUMPRODUCT(MIN($B$23:$M$23+B636:M636+Z636:AK636))</f>
        <v>525.744296598422</v>
      </c>
      <c r="AR636" s="13" t="n">
        <f aca="false">IF(Y636&lt;0,1,0)</f>
        <v>0</v>
      </c>
    </row>
    <row r="637" customFormat="false" ht="15" hidden="false" customHeight="false" outlineLevel="0" collapsed="false">
      <c r="A637" s="13" t="n">
        <v>612</v>
      </c>
      <c r="B637" s="18" t="n">
        <f aca="false">Shock_sd*Draws!B616</f>
        <v>-20.8638591218972</v>
      </c>
      <c r="C637" s="18" t="n">
        <f aca="false">Persist_a*B637+Shock_sd*Draws!C616</f>
        <v>19.1153952926608</v>
      </c>
      <c r="D637" s="18" t="n">
        <f aca="false">Persist_a*C637+Shock_sd*Draws!D616</f>
        <v>50.6068582578963</v>
      </c>
      <c r="E637" s="18" t="n">
        <f aca="false">Persist_a*D637+Shock_sd*Draws!E616</f>
        <v>-19.9909633412329</v>
      </c>
      <c r="F637" s="18" t="n">
        <f aca="false">Persist_a*E637+Shock_sd*Draws!F616</f>
        <v>15.1558405111911</v>
      </c>
      <c r="G637" s="18" t="n">
        <f aca="false">Persist_a*F637+Shock_sd*Draws!G616</f>
        <v>7.61478286548829</v>
      </c>
      <c r="H637" s="18" t="n">
        <f aca="false">Persist_a*G637+Shock_sd*Draws!H616</f>
        <v>164.771122298737</v>
      </c>
      <c r="I637" s="18" t="n">
        <f aca="false">Persist_a*H637+Shock_sd*Draws!I616</f>
        <v>42.1056005742297</v>
      </c>
      <c r="J637" s="18" t="n">
        <f aca="false">Persist_a*I637+Shock_sd*Draws!J616</f>
        <v>15.4285723654363</v>
      </c>
      <c r="K637" s="18" t="n">
        <f aca="false">Persist_a*J637+Shock_sd*Draws!K616</f>
        <v>-32.1103445396803</v>
      </c>
      <c r="L637" s="18" t="n">
        <f aca="false">Persist_a*K637+Shock_sd*Draws!L616</f>
        <v>-55.8801081663904</v>
      </c>
      <c r="M637" s="18" t="n">
        <f aca="false">Persist_a*L637+Shock_sd*Draws!M616</f>
        <v>11.9987505368009</v>
      </c>
      <c r="N637" s="18" t="n">
        <f aca="false">0-(Draws!N616+Draws!Z616)</f>
        <v>0</v>
      </c>
      <c r="O637" s="18" t="n">
        <f aca="false">N637-(Draws!O616+Draws!AA616)</f>
        <v>0</v>
      </c>
      <c r="P637" s="18" t="n">
        <f aca="false">O637-(Draws!P616+Draws!AB616)</f>
        <v>0</v>
      </c>
      <c r="Q637" s="18" t="n">
        <f aca="false">P637-(Draws!Q616+Draws!AC616)</f>
        <v>0</v>
      </c>
      <c r="R637" s="18" t="n">
        <f aca="false">Q637-(Draws!R616+Draws!AD616)</f>
        <v>0</v>
      </c>
      <c r="S637" s="18" t="n">
        <f aca="false">R637-(Draws!S616+Draws!AE616)</f>
        <v>0</v>
      </c>
      <c r="T637" s="18" t="n">
        <f aca="false">S637-(Draws!T616+Draws!AF616)</f>
        <v>0</v>
      </c>
      <c r="U637" s="18" t="n">
        <f aca="false">T637-(Draws!U616+Draws!AG616)</f>
        <v>0</v>
      </c>
      <c r="V637" s="18" t="n">
        <f aca="false">U637-(Draws!V616+Draws!AH616)</f>
        <v>0</v>
      </c>
      <c r="W637" s="18" t="n">
        <f aca="false">V637-(Draws!W616+Draws!AI616)</f>
        <v>0</v>
      </c>
      <c r="X637" s="18" t="n">
        <f aca="false">W637-(Draws!X616+Draws!AJ616)</f>
        <v>0</v>
      </c>
      <c r="Y637" s="18" t="n">
        <f aca="false">X637-(Draws!Y616+Draws!AK616)</f>
        <v>0</v>
      </c>
      <c r="Z637" s="18" t="n">
        <f aca="false">0-(MAX(Draws!N616-Line_cap,0)+MAX(Draws!Z616-Line_cap,0))</f>
        <v>0</v>
      </c>
      <c r="AA637" s="18" t="n">
        <f aca="false">Z637-(MAX(Draws!O616-Line_cap,0)+MAX(Draws!AA616-Line_cap,0))</f>
        <v>0</v>
      </c>
      <c r="AB637" s="18" t="n">
        <f aca="false">AA637-(MAX(Draws!P616-Line_cap,0)+MAX(Draws!AB616-Line_cap,0))</f>
        <v>0</v>
      </c>
      <c r="AC637" s="18" t="n">
        <f aca="false">AB637-(MAX(Draws!Q616-Line_cap,0)+MAX(Draws!AC616-Line_cap,0))</f>
        <v>0</v>
      </c>
      <c r="AD637" s="18" t="n">
        <f aca="false">AC637-(MAX(Draws!R616-Line_cap,0)+MAX(Draws!AD616-Line_cap,0))</f>
        <v>0</v>
      </c>
      <c r="AE637" s="18" t="n">
        <f aca="false">AD637-(MAX(Draws!S616-Line_cap,0)+MAX(Draws!AE616-Line_cap,0))</f>
        <v>0</v>
      </c>
      <c r="AF637" s="18" t="n">
        <f aca="false">AE637-(MAX(Draws!T616-Line_cap,0)+MAX(Draws!AF616-Line_cap,0))</f>
        <v>0</v>
      </c>
      <c r="AG637" s="18" t="n">
        <f aca="false">AF637-(MAX(Draws!U616-Line_cap,0)+MAX(Draws!AG616-Line_cap,0))</f>
        <v>0</v>
      </c>
      <c r="AH637" s="18" t="n">
        <f aca="false">AG637-(MAX(Draws!V616-Line_cap,0)+MAX(Draws!AH616-Line_cap,0))</f>
        <v>0</v>
      </c>
      <c r="AI637" s="18" t="n">
        <f aca="false">AH637-(MAX(Draws!W616-Line_cap,0)+MAX(Draws!AI616-Line_cap,0))</f>
        <v>0</v>
      </c>
      <c r="AJ637" s="18" t="n">
        <f aca="false">AI637-(MAX(Draws!X616-Line_cap,0)+MAX(Draws!AJ616-Line_cap,0))</f>
        <v>0</v>
      </c>
      <c r="AK637" s="18" t="n">
        <f aca="false">AJ637-(MAX(Draws!Y616-Line_cap,0)+MAX(Draws!AK616-Line_cap,0))</f>
        <v>0</v>
      </c>
      <c r="AL637" s="18" t="n">
        <f aca="false">SUMPRODUCT(MIN($B$22:$M$22+B637:M637+N637:Y637))</f>
        <v>446.047839397991</v>
      </c>
      <c r="AM637" s="18" t="n">
        <f aca="false">SUMPRODUCT(MIN($B$22:$M$22+B637:M637))</f>
        <v>446.047839397991</v>
      </c>
      <c r="AN637" s="18" t="n">
        <f aca="false">SUMPRODUCT(MIN($B$22:$M$22+N637:Y637))</f>
        <v>481.950382357786</v>
      </c>
      <c r="AO637" s="18" t="n">
        <f aca="false">SUMPRODUCT(MIN($B$22:$M$22+B637:M637+Z637:AK637))</f>
        <v>446.047839397991</v>
      </c>
      <c r="AP637" s="18" t="n">
        <f aca="false">SUMPRODUCT(MIN($B$23:$M$23+B637:M637+N637:Y637))</f>
        <v>492.920968211535</v>
      </c>
      <c r="AQ637" s="18" t="n">
        <f aca="false">SUMPRODUCT(MIN($B$23:$M$23+B637:M637+Z637:AK637))</f>
        <v>492.920968211535</v>
      </c>
      <c r="AR637" s="13" t="n">
        <f aca="false">IF(Y637&lt;0,1,0)</f>
        <v>0</v>
      </c>
    </row>
    <row r="638" customFormat="false" ht="15" hidden="false" customHeight="false" outlineLevel="0" collapsed="false">
      <c r="A638" s="13" t="n">
        <v>613</v>
      </c>
      <c r="B638" s="18" t="n">
        <f aca="false">Shock_sd*Draws!B617</f>
        <v>-49.4312341037611</v>
      </c>
      <c r="C638" s="18" t="n">
        <f aca="false">Persist_a*B638+Shock_sd*Draws!C617</f>
        <v>96.1758441448724</v>
      </c>
      <c r="D638" s="18" t="n">
        <f aca="false">Persist_a*C638+Shock_sd*Draws!D617</f>
        <v>123.354969067004</v>
      </c>
      <c r="E638" s="18" t="n">
        <f aca="false">Persist_a*D638+Shock_sd*Draws!E617</f>
        <v>51.6229023087631</v>
      </c>
      <c r="F638" s="18" t="n">
        <f aca="false">Persist_a*E638+Shock_sd*Draws!F617</f>
        <v>-31.4475463453755</v>
      </c>
      <c r="G638" s="18" t="n">
        <f aca="false">Persist_a*F638+Shock_sd*Draws!G617</f>
        <v>-23.7521620019044</v>
      </c>
      <c r="H638" s="18" t="n">
        <f aca="false">Persist_a*G638+Shock_sd*Draws!H617</f>
        <v>-32.9805315522053</v>
      </c>
      <c r="I638" s="18" t="n">
        <f aca="false">Persist_a*H638+Shock_sd*Draws!I617</f>
        <v>-44.0112303537751</v>
      </c>
      <c r="J638" s="18" t="n">
        <f aca="false">Persist_a*I638+Shock_sd*Draws!J617</f>
        <v>35.5282644273055</v>
      </c>
      <c r="K638" s="18" t="n">
        <f aca="false">Persist_a*J638+Shock_sd*Draws!K617</f>
        <v>89.7651192363791</v>
      </c>
      <c r="L638" s="18" t="n">
        <f aca="false">Persist_a*K638+Shock_sd*Draws!L617</f>
        <v>40.5646219925862</v>
      </c>
      <c r="M638" s="18" t="n">
        <f aca="false">Persist_a*L638+Shock_sd*Draws!M617</f>
        <v>-1.63109058943579</v>
      </c>
      <c r="N638" s="18" t="n">
        <f aca="false">0-(Draws!N617+Draws!Z617)</f>
        <v>0</v>
      </c>
      <c r="O638" s="18" t="n">
        <f aca="false">N638-(Draws!O617+Draws!AA617)</f>
        <v>0</v>
      </c>
      <c r="P638" s="18" t="n">
        <f aca="false">O638-(Draws!P617+Draws!AB617)</f>
        <v>0</v>
      </c>
      <c r="Q638" s="18" t="n">
        <f aca="false">P638-(Draws!Q617+Draws!AC617)</f>
        <v>-119.621807480722</v>
      </c>
      <c r="R638" s="18" t="n">
        <f aca="false">Q638-(Draws!R617+Draws!AD617)</f>
        <v>-119.621807480722</v>
      </c>
      <c r="S638" s="18" t="n">
        <f aca="false">R638-(Draws!S617+Draws!AE617)</f>
        <v>-119.621807480722</v>
      </c>
      <c r="T638" s="18" t="n">
        <f aca="false">S638-(Draws!T617+Draws!AF617)</f>
        <v>-119.621807480722</v>
      </c>
      <c r="U638" s="18" t="n">
        <f aca="false">T638-(Draws!U617+Draws!AG617)</f>
        <v>-119.621807480722</v>
      </c>
      <c r="V638" s="18" t="n">
        <f aca="false">U638-(Draws!V617+Draws!AH617)</f>
        <v>-119.621807480722</v>
      </c>
      <c r="W638" s="18" t="n">
        <f aca="false">V638-(Draws!W617+Draws!AI617)</f>
        <v>-119.621807480722</v>
      </c>
      <c r="X638" s="18" t="n">
        <f aca="false">W638-(Draws!X617+Draws!AJ617)</f>
        <v>-119.621807480722</v>
      </c>
      <c r="Y638" s="18" t="n">
        <f aca="false">X638-(Draws!Y617+Draws!AK617)</f>
        <v>-119.621807480722</v>
      </c>
      <c r="Z638" s="18" t="n">
        <f aca="false">0-(MAX(Draws!N617-Line_cap,0)+MAX(Draws!Z617-Line_cap,0))</f>
        <v>0</v>
      </c>
      <c r="AA638" s="18" t="n">
        <f aca="false">Z638-(MAX(Draws!O617-Line_cap,0)+MAX(Draws!AA617-Line_cap,0))</f>
        <v>0</v>
      </c>
      <c r="AB638" s="18" t="n">
        <f aca="false">AA638-(MAX(Draws!P617-Line_cap,0)+MAX(Draws!AB617-Line_cap,0))</f>
        <v>0</v>
      </c>
      <c r="AC638" s="18" t="n">
        <f aca="false">AB638-(MAX(Draws!Q617-Line_cap,0)+MAX(Draws!AC617-Line_cap,0))</f>
        <v>-19.6218074807222</v>
      </c>
      <c r="AD638" s="18" t="n">
        <f aca="false">AC638-(MAX(Draws!R617-Line_cap,0)+MAX(Draws!AD617-Line_cap,0))</f>
        <v>-19.6218074807222</v>
      </c>
      <c r="AE638" s="18" t="n">
        <f aca="false">AD638-(MAX(Draws!S617-Line_cap,0)+MAX(Draws!AE617-Line_cap,0))</f>
        <v>-19.6218074807222</v>
      </c>
      <c r="AF638" s="18" t="n">
        <f aca="false">AE638-(MAX(Draws!T617-Line_cap,0)+MAX(Draws!AF617-Line_cap,0))</f>
        <v>-19.6218074807222</v>
      </c>
      <c r="AG638" s="18" t="n">
        <f aca="false">AF638-(MAX(Draws!U617-Line_cap,0)+MAX(Draws!AG617-Line_cap,0))</f>
        <v>-19.6218074807222</v>
      </c>
      <c r="AH638" s="18" t="n">
        <f aca="false">AG638-(MAX(Draws!V617-Line_cap,0)+MAX(Draws!AH617-Line_cap,0))</f>
        <v>-19.6218074807222</v>
      </c>
      <c r="AI638" s="18" t="n">
        <f aca="false">AH638-(MAX(Draws!W617-Line_cap,0)+MAX(Draws!AI617-Line_cap,0))</f>
        <v>-19.6218074807222</v>
      </c>
      <c r="AJ638" s="18" t="n">
        <f aca="false">AI638-(MAX(Draws!X617-Line_cap,0)+MAX(Draws!AJ617-Line_cap,0))</f>
        <v>-19.6218074807222</v>
      </c>
      <c r="AK638" s="18" t="n">
        <f aca="false">AJ638-(MAX(Draws!Y617-Line_cap,0)+MAX(Draws!AK617-Line_cap,0))</f>
        <v>-19.6218074807222</v>
      </c>
      <c r="AL638" s="18" t="n">
        <f aca="false">SUMPRODUCT(MIN($B$22:$M$22+B638:M638+N638:Y638))</f>
        <v>320.221015563422</v>
      </c>
      <c r="AM638" s="18" t="n">
        <f aca="false">SUMPRODUCT(MIN($B$22:$M$22+B638:M638))</f>
        <v>439.842823044144</v>
      </c>
      <c r="AN638" s="18" t="n">
        <f aca="false">SUMPRODUCT(MIN($B$22:$M$22+N638:Y638))</f>
        <v>362.328574877063</v>
      </c>
      <c r="AO638" s="18" t="n">
        <f aca="false">SUMPRODUCT(MIN($B$22:$M$22+B638:M638+Z638:AK638))</f>
        <v>420.221015563422</v>
      </c>
      <c r="AP638" s="18" t="n">
        <f aca="false">SUMPRODUCT(MIN($B$23:$M$23+B638:M638+N638:Y638))</f>
        <v>369.821015563422</v>
      </c>
      <c r="AQ638" s="18" t="n">
        <f aca="false">SUMPRODUCT(MIN($B$23:$M$23+B638:M638+Z638:AK638))</f>
        <v>469.821015563422</v>
      </c>
      <c r="AR638" s="13" t="n">
        <f aca="false">IF(Y638&lt;0,1,0)</f>
        <v>1</v>
      </c>
    </row>
    <row r="639" customFormat="false" ht="15" hidden="false" customHeight="false" outlineLevel="0" collapsed="false">
      <c r="A639" s="13" t="n">
        <v>614</v>
      </c>
      <c r="B639" s="18" t="n">
        <f aca="false">Shock_sd*Draws!B618</f>
        <v>65.1253597296931</v>
      </c>
      <c r="C639" s="18" t="n">
        <f aca="false">Persist_a*B639+Shock_sd*Draws!C618</f>
        <v>155.225552619078</v>
      </c>
      <c r="D639" s="18" t="n">
        <f aca="false">Persist_a*C639+Shock_sd*Draws!D618</f>
        <v>80.3842848857919</v>
      </c>
      <c r="E639" s="18" t="n">
        <f aca="false">Persist_a*D639+Shock_sd*Draws!E618</f>
        <v>65.3568530561975</v>
      </c>
      <c r="F639" s="18" t="n">
        <f aca="false">Persist_a*E639+Shock_sd*Draws!F618</f>
        <v>88.4151329547334</v>
      </c>
      <c r="G639" s="18" t="n">
        <f aca="false">Persist_a*F639+Shock_sd*Draws!G618</f>
        <v>158.372610652875</v>
      </c>
      <c r="H639" s="18" t="n">
        <f aca="false">Persist_a*G639+Shock_sd*Draws!H618</f>
        <v>101.933034425505</v>
      </c>
      <c r="I639" s="18" t="n">
        <f aca="false">Persist_a*H639+Shock_sd*Draws!I618</f>
        <v>94.4101263570827</v>
      </c>
      <c r="J639" s="18" t="n">
        <f aca="false">Persist_a*I639+Shock_sd*Draws!J618</f>
        <v>17.4181481402061</v>
      </c>
      <c r="K639" s="18" t="n">
        <f aca="false">Persist_a*J639+Shock_sd*Draws!K618</f>
        <v>24.8886847246094</v>
      </c>
      <c r="L639" s="18" t="n">
        <f aca="false">Persist_a*K639+Shock_sd*Draws!L618</f>
        <v>33.6798274201855</v>
      </c>
      <c r="M639" s="18" t="n">
        <f aca="false">Persist_a*L639+Shock_sd*Draws!M618</f>
        <v>-27.2443546079252</v>
      </c>
      <c r="N639" s="18" t="n">
        <f aca="false">0-(Draws!N618+Draws!Z618)</f>
        <v>0</v>
      </c>
      <c r="O639" s="18" t="n">
        <f aca="false">N639-(Draws!O618+Draws!AA618)</f>
        <v>0</v>
      </c>
      <c r="P639" s="18" t="n">
        <f aca="false">O639-(Draws!P618+Draws!AB618)</f>
        <v>0</v>
      </c>
      <c r="Q639" s="18" t="n">
        <f aca="false">P639-(Draws!Q618+Draws!AC618)</f>
        <v>0</v>
      </c>
      <c r="R639" s="18" t="n">
        <f aca="false">Q639-(Draws!R618+Draws!AD618)</f>
        <v>0</v>
      </c>
      <c r="S639" s="18" t="n">
        <f aca="false">R639-(Draws!S618+Draws!AE618)</f>
        <v>0</v>
      </c>
      <c r="T639" s="18" t="n">
        <f aca="false">S639-(Draws!T618+Draws!AF618)</f>
        <v>0</v>
      </c>
      <c r="U639" s="18" t="n">
        <f aca="false">T639-(Draws!U618+Draws!AG618)</f>
        <v>0</v>
      </c>
      <c r="V639" s="18" t="n">
        <f aca="false">U639-(Draws!V618+Draws!AH618)</f>
        <v>0</v>
      </c>
      <c r="W639" s="18" t="n">
        <f aca="false">V639-(Draws!W618+Draws!AI618)</f>
        <v>0</v>
      </c>
      <c r="X639" s="18" t="n">
        <f aca="false">W639-(Draws!X618+Draws!AJ618)</f>
        <v>0</v>
      </c>
      <c r="Y639" s="18" t="n">
        <f aca="false">X639-(Draws!Y618+Draws!AK618)</f>
        <v>0</v>
      </c>
      <c r="Z639" s="18" t="n">
        <f aca="false">0-(MAX(Draws!N618-Line_cap,0)+MAX(Draws!Z618-Line_cap,0))</f>
        <v>0</v>
      </c>
      <c r="AA639" s="18" t="n">
        <f aca="false">Z639-(MAX(Draws!O618-Line_cap,0)+MAX(Draws!AA618-Line_cap,0))</f>
        <v>0</v>
      </c>
      <c r="AB639" s="18" t="n">
        <f aca="false">AA639-(MAX(Draws!P618-Line_cap,0)+MAX(Draws!AB618-Line_cap,0))</f>
        <v>0</v>
      </c>
      <c r="AC639" s="18" t="n">
        <f aca="false">AB639-(MAX(Draws!Q618-Line_cap,0)+MAX(Draws!AC618-Line_cap,0))</f>
        <v>0</v>
      </c>
      <c r="AD639" s="18" t="n">
        <f aca="false">AC639-(MAX(Draws!R618-Line_cap,0)+MAX(Draws!AD618-Line_cap,0))</f>
        <v>0</v>
      </c>
      <c r="AE639" s="18" t="n">
        <f aca="false">AD639-(MAX(Draws!S618-Line_cap,0)+MAX(Draws!AE618-Line_cap,0))</f>
        <v>0</v>
      </c>
      <c r="AF639" s="18" t="n">
        <f aca="false">AE639-(MAX(Draws!T618-Line_cap,0)+MAX(Draws!AF618-Line_cap,0))</f>
        <v>0</v>
      </c>
      <c r="AG639" s="18" t="n">
        <f aca="false">AF639-(MAX(Draws!U618-Line_cap,0)+MAX(Draws!AG618-Line_cap,0))</f>
        <v>0</v>
      </c>
      <c r="AH639" s="18" t="n">
        <f aca="false">AG639-(MAX(Draws!V618-Line_cap,0)+MAX(Draws!AH618-Line_cap,0))</f>
        <v>0</v>
      </c>
      <c r="AI639" s="18" t="n">
        <f aca="false">AH639-(MAX(Draws!W618-Line_cap,0)+MAX(Draws!AI618-Line_cap,0))</f>
        <v>0</v>
      </c>
      <c r="AJ639" s="18" t="n">
        <f aca="false">AI639-(MAX(Draws!X618-Line_cap,0)+MAX(Draws!AJ618-Line_cap,0))</f>
        <v>0</v>
      </c>
      <c r="AK639" s="18" t="n">
        <f aca="false">AJ639-(MAX(Draws!Y618-Line_cap,0)+MAX(Draws!AK618-Line_cap,0))</f>
        <v>0</v>
      </c>
      <c r="AL639" s="18" t="n">
        <f aca="false">SUMPRODUCT(MIN($B$22:$M$22+B639:M639+N639:Y639))</f>
        <v>483.179693069035</v>
      </c>
      <c r="AM639" s="18" t="n">
        <f aca="false">SUMPRODUCT(MIN($B$22:$M$22+B639:M639))</f>
        <v>483.179693069035</v>
      </c>
      <c r="AN639" s="18" t="n">
        <f aca="false">SUMPRODUCT(MIN($B$22:$M$22+N639:Y639))</f>
        <v>481.950382357786</v>
      </c>
      <c r="AO639" s="18" t="n">
        <f aca="false">SUMPRODUCT(MIN($B$22:$M$22+B639:M639+Z639:AK639))</f>
        <v>483.179693069035</v>
      </c>
      <c r="AP639" s="18" t="n">
        <f aca="false">SUMPRODUCT(MIN($B$23:$M$23+B639:M639+N639:Y639))</f>
        <v>528.305574151655</v>
      </c>
      <c r="AQ639" s="18" t="n">
        <f aca="false">SUMPRODUCT(MIN($B$23:$M$23+B639:M639+Z639:AK639))</f>
        <v>528.305574151655</v>
      </c>
      <c r="AR639" s="13" t="n">
        <f aca="false">IF(Y639&lt;0,1,0)</f>
        <v>0</v>
      </c>
    </row>
    <row r="640" customFormat="false" ht="15" hidden="false" customHeight="false" outlineLevel="0" collapsed="false">
      <c r="A640" s="13" t="n">
        <v>615</v>
      </c>
      <c r="B640" s="18" t="n">
        <f aca="false">Shock_sd*Draws!B619</f>
        <v>-27.1812203738017</v>
      </c>
      <c r="C640" s="18" t="n">
        <f aca="false">Persist_a*B640+Shock_sd*Draws!C619</f>
        <v>-51.2397983399981</v>
      </c>
      <c r="D640" s="18" t="n">
        <f aca="false">Persist_a*C640+Shock_sd*Draws!D619</f>
        <v>-28.0368812255591</v>
      </c>
      <c r="E640" s="18" t="n">
        <f aca="false">Persist_a*D640+Shock_sd*Draws!E619</f>
        <v>-70.2477439233755</v>
      </c>
      <c r="F640" s="18" t="n">
        <f aca="false">Persist_a*E640+Shock_sd*Draws!F619</f>
        <v>-50.5479616697404</v>
      </c>
      <c r="G640" s="18" t="n">
        <f aca="false">Persist_a*F640+Shock_sd*Draws!G619</f>
        <v>-105.034010690559</v>
      </c>
      <c r="H640" s="18" t="n">
        <f aca="false">Persist_a*G640+Shock_sd*Draws!H619</f>
        <v>-19.7137397899203</v>
      </c>
      <c r="I640" s="18" t="n">
        <f aca="false">Persist_a*H640+Shock_sd*Draws!I619</f>
        <v>-96.0382453650268</v>
      </c>
      <c r="J640" s="18" t="n">
        <f aca="false">Persist_a*I640+Shock_sd*Draws!J619</f>
        <v>-44.359398414277</v>
      </c>
      <c r="K640" s="18" t="n">
        <f aca="false">Persist_a*J640+Shock_sd*Draws!K619</f>
        <v>-4.982034506814</v>
      </c>
      <c r="L640" s="18" t="n">
        <f aca="false">Persist_a*K640+Shock_sd*Draws!L619</f>
        <v>-38.2048088653568</v>
      </c>
      <c r="M640" s="18" t="n">
        <f aca="false">Persist_a*L640+Shock_sd*Draws!M619</f>
        <v>11.1743439002688</v>
      </c>
      <c r="N640" s="18" t="n">
        <f aca="false">0-(Draws!N619+Draws!Z619)</f>
        <v>0</v>
      </c>
      <c r="O640" s="18" t="n">
        <f aca="false">N640-(Draws!O619+Draws!AA619)</f>
        <v>0</v>
      </c>
      <c r="P640" s="18" t="n">
        <f aca="false">O640-(Draws!P619+Draws!AB619)</f>
        <v>0</v>
      </c>
      <c r="Q640" s="18" t="n">
        <f aca="false">P640-(Draws!Q619+Draws!AC619)</f>
        <v>0</v>
      </c>
      <c r="R640" s="18" t="n">
        <f aca="false">Q640-(Draws!R619+Draws!AD619)</f>
        <v>0</v>
      </c>
      <c r="S640" s="18" t="n">
        <f aca="false">R640-(Draws!S619+Draws!AE619)</f>
        <v>0</v>
      </c>
      <c r="T640" s="18" t="n">
        <f aca="false">S640-(Draws!T619+Draws!AF619)</f>
        <v>0</v>
      </c>
      <c r="U640" s="18" t="n">
        <f aca="false">T640-(Draws!U619+Draws!AG619)</f>
        <v>0</v>
      </c>
      <c r="V640" s="18" t="n">
        <f aca="false">U640-(Draws!V619+Draws!AH619)</f>
        <v>0</v>
      </c>
      <c r="W640" s="18" t="n">
        <f aca="false">V640-(Draws!W619+Draws!AI619)</f>
        <v>0</v>
      </c>
      <c r="X640" s="18" t="n">
        <f aca="false">W640-(Draws!X619+Draws!AJ619)</f>
        <v>0</v>
      </c>
      <c r="Y640" s="18" t="n">
        <f aca="false">X640-(Draws!Y619+Draws!AK619)</f>
        <v>0</v>
      </c>
      <c r="Z640" s="18" t="n">
        <f aca="false">0-(MAX(Draws!N619-Line_cap,0)+MAX(Draws!Z619-Line_cap,0))</f>
        <v>0</v>
      </c>
      <c r="AA640" s="18" t="n">
        <f aca="false">Z640-(MAX(Draws!O619-Line_cap,0)+MAX(Draws!AA619-Line_cap,0))</f>
        <v>0</v>
      </c>
      <c r="AB640" s="18" t="n">
        <f aca="false">AA640-(MAX(Draws!P619-Line_cap,0)+MAX(Draws!AB619-Line_cap,0))</f>
        <v>0</v>
      </c>
      <c r="AC640" s="18" t="n">
        <f aca="false">AB640-(MAX(Draws!Q619-Line_cap,0)+MAX(Draws!AC619-Line_cap,0))</f>
        <v>0</v>
      </c>
      <c r="AD640" s="18" t="n">
        <f aca="false">AC640-(MAX(Draws!R619-Line_cap,0)+MAX(Draws!AD619-Line_cap,0))</f>
        <v>0</v>
      </c>
      <c r="AE640" s="18" t="n">
        <f aca="false">AD640-(MAX(Draws!S619-Line_cap,0)+MAX(Draws!AE619-Line_cap,0))</f>
        <v>0</v>
      </c>
      <c r="AF640" s="18" t="n">
        <f aca="false">AE640-(MAX(Draws!T619-Line_cap,0)+MAX(Draws!AF619-Line_cap,0))</f>
        <v>0</v>
      </c>
      <c r="AG640" s="18" t="n">
        <f aca="false">AF640-(MAX(Draws!U619-Line_cap,0)+MAX(Draws!AG619-Line_cap,0))</f>
        <v>0</v>
      </c>
      <c r="AH640" s="18" t="n">
        <f aca="false">AG640-(MAX(Draws!V619-Line_cap,0)+MAX(Draws!AH619-Line_cap,0))</f>
        <v>0</v>
      </c>
      <c r="AI640" s="18" t="n">
        <f aca="false">AH640-(MAX(Draws!W619-Line_cap,0)+MAX(Draws!AI619-Line_cap,0))</f>
        <v>0</v>
      </c>
      <c r="AJ640" s="18" t="n">
        <f aca="false">AI640-(MAX(Draws!X619-Line_cap,0)+MAX(Draws!AJ619-Line_cap,0))</f>
        <v>0</v>
      </c>
      <c r="AK640" s="18" t="n">
        <f aca="false">AJ640-(MAX(Draws!Y619-Line_cap,0)+MAX(Draws!AK619-Line_cap,0))</f>
        <v>0</v>
      </c>
      <c r="AL640" s="18" t="n">
        <f aca="false">SUMPRODUCT(MIN($B$22:$M$22+B640:M640+N640:Y640))</f>
        <v>378.174160947806</v>
      </c>
      <c r="AM640" s="18" t="n">
        <f aca="false">SUMPRODUCT(MIN($B$22:$M$22+B640:M640))</f>
        <v>378.174160947806</v>
      </c>
      <c r="AN640" s="18" t="n">
        <f aca="false">SUMPRODUCT(MIN($B$22:$M$22+N640:Y640))</f>
        <v>481.950382357786</v>
      </c>
      <c r="AO640" s="18" t="n">
        <f aca="false">SUMPRODUCT(MIN($B$22:$M$22+B640:M640+Z640:AK640))</f>
        <v>378.174160947806</v>
      </c>
      <c r="AP640" s="18" t="n">
        <f aca="false">SUMPRODUCT(MIN($B$23:$M$23+B640:M640+N640:Y640))</f>
        <v>425.939906448591</v>
      </c>
      <c r="AQ640" s="18" t="n">
        <f aca="false">SUMPRODUCT(MIN($B$23:$M$23+B640:M640+Z640:AK640))</f>
        <v>425.939906448591</v>
      </c>
      <c r="AR640" s="13" t="n">
        <f aca="false">IF(Y640&lt;0,1,0)</f>
        <v>0</v>
      </c>
    </row>
    <row r="641" customFormat="false" ht="15" hidden="false" customHeight="false" outlineLevel="0" collapsed="false">
      <c r="A641" s="13" t="n">
        <v>616</v>
      </c>
      <c r="B641" s="18" t="n">
        <f aca="false">Shock_sd*Draws!B620</f>
        <v>105.225440979658</v>
      </c>
      <c r="C641" s="18" t="n">
        <f aca="false">Persist_a*B641+Shock_sd*Draws!C620</f>
        <v>132.081535822808</v>
      </c>
      <c r="D641" s="18" t="n">
        <f aca="false">Persist_a*C641+Shock_sd*Draws!D620</f>
        <v>7.46055203986809</v>
      </c>
      <c r="E641" s="18" t="n">
        <f aca="false">Persist_a*D641+Shock_sd*Draws!E620</f>
        <v>17.9305045141024</v>
      </c>
      <c r="F641" s="18" t="n">
        <f aca="false">Persist_a*E641+Shock_sd*Draws!F620</f>
        <v>27.8327948852363</v>
      </c>
      <c r="G641" s="18" t="n">
        <f aca="false">Persist_a*F641+Shock_sd*Draws!G620</f>
        <v>34.1103793884266</v>
      </c>
      <c r="H641" s="18" t="n">
        <f aca="false">Persist_a*G641+Shock_sd*Draws!H620</f>
        <v>36.8367148304194</v>
      </c>
      <c r="I641" s="18" t="n">
        <f aca="false">Persist_a*H641+Shock_sd*Draws!I620</f>
        <v>18.9923400464208</v>
      </c>
      <c r="J641" s="18" t="n">
        <f aca="false">Persist_a*I641+Shock_sd*Draws!J620</f>
        <v>59.9254305358979</v>
      </c>
      <c r="K641" s="18" t="n">
        <f aca="false">Persist_a*J641+Shock_sd*Draws!K620</f>
        <v>-39.5430508636656</v>
      </c>
      <c r="L641" s="18" t="n">
        <f aca="false">Persist_a*K641+Shock_sd*Draws!L620</f>
        <v>-54.5552223407693</v>
      </c>
      <c r="M641" s="18" t="n">
        <f aca="false">Persist_a*L641+Shock_sd*Draws!M620</f>
        <v>-65.1842503441441</v>
      </c>
      <c r="N641" s="18" t="n">
        <f aca="false">0-(Draws!N620+Draws!Z620)</f>
        <v>0</v>
      </c>
      <c r="O641" s="18" t="n">
        <f aca="false">N641-(Draws!O620+Draws!AA620)</f>
        <v>0</v>
      </c>
      <c r="P641" s="18" t="n">
        <f aca="false">O641-(Draws!P620+Draws!AB620)</f>
        <v>0</v>
      </c>
      <c r="Q641" s="18" t="n">
        <f aca="false">P641-(Draws!Q620+Draws!AC620)</f>
        <v>0</v>
      </c>
      <c r="R641" s="18" t="n">
        <f aca="false">Q641-(Draws!R620+Draws!AD620)</f>
        <v>0</v>
      </c>
      <c r="S641" s="18" t="n">
        <f aca="false">R641-(Draws!S620+Draws!AE620)</f>
        <v>0</v>
      </c>
      <c r="T641" s="18" t="n">
        <f aca="false">S641-(Draws!T620+Draws!AF620)</f>
        <v>0</v>
      </c>
      <c r="U641" s="18" t="n">
        <f aca="false">T641-(Draws!U620+Draws!AG620)</f>
        <v>0</v>
      </c>
      <c r="V641" s="18" t="n">
        <f aca="false">U641-(Draws!V620+Draws!AH620)</f>
        <v>0</v>
      </c>
      <c r="W641" s="18" t="n">
        <f aca="false">V641-(Draws!W620+Draws!AI620)</f>
        <v>0</v>
      </c>
      <c r="X641" s="18" t="n">
        <f aca="false">W641-(Draws!X620+Draws!AJ620)</f>
        <v>0</v>
      </c>
      <c r="Y641" s="18" t="n">
        <f aca="false">X641-(Draws!Y620+Draws!AK620)</f>
        <v>0</v>
      </c>
      <c r="Z641" s="18" t="n">
        <f aca="false">0-(MAX(Draws!N620-Line_cap,0)+MAX(Draws!Z620-Line_cap,0))</f>
        <v>0</v>
      </c>
      <c r="AA641" s="18" t="n">
        <f aca="false">Z641-(MAX(Draws!O620-Line_cap,0)+MAX(Draws!AA620-Line_cap,0))</f>
        <v>0</v>
      </c>
      <c r="AB641" s="18" t="n">
        <f aca="false">AA641-(MAX(Draws!P620-Line_cap,0)+MAX(Draws!AB620-Line_cap,0))</f>
        <v>0</v>
      </c>
      <c r="AC641" s="18" t="n">
        <f aca="false">AB641-(MAX(Draws!Q620-Line_cap,0)+MAX(Draws!AC620-Line_cap,0))</f>
        <v>0</v>
      </c>
      <c r="AD641" s="18" t="n">
        <f aca="false">AC641-(MAX(Draws!R620-Line_cap,0)+MAX(Draws!AD620-Line_cap,0))</f>
        <v>0</v>
      </c>
      <c r="AE641" s="18" t="n">
        <f aca="false">AD641-(MAX(Draws!S620-Line_cap,0)+MAX(Draws!AE620-Line_cap,0))</f>
        <v>0</v>
      </c>
      <c r="AF641" s="18" t="n">
        <f aca="false">AE641-(MAX(Draws!T620-Line_cap,0)+MAX(Draws!AF620-Line_cap,0))</f>
        <v>0</v>
      </c>
      <c r="AG641" s="18" t="n">
        <f aca="false">AF641-(MAX(Draws!U620-Line_cap,0)+MAX(Draws!AG620-Line_cap,0))</f>
        <v>0</v>
      </c>
      <c r="AH641" s="18" t="n">
        <f aca="false">AG641-(MAX(Draws!V620-Line_cap,0)+MAX(Draws!AH620-Line_cap,0))</f>
        <v>0</v>
      </c>
      <c r="AI641" s="18" t="n">
        <f aca="false">AH641-(MAX(Draws!W620-Line_cap,0)+MAX(Draws!AI620-Line_cap,0))</f>
        <v>0</v>
      </c>
      <c r="AJ641" s="18" t="n">
        <f aca="false">AI641-(MAX(Draws!X620-Line_cap,0)+MAX(Draws!AJ620-Line_cap,0))</f>
        <v>0</v>
      </c>
      <c r="AK641" s="18" t="n">
        <f aca="false">AJ641-(MAX(Draws!Y620-Line_cap,0)+MAX(Draws!AK620-Line_cap,0))</f>
        <v>0</v>
      </c>
      <c r="AL641" s="18" t="n">
        <f aca="false">SUMPRODUCT(MIN($B$22:$M$22+B641:M641+N641:Y641))</f>
        <v>445.239797332816</v>
      </c>
      <c r="AM641" s="18" t="n">
        <f aca="false">SUMPRODUCT(MIN($B$22:$M$22+B641:M641))</f>
        <v>445.239797332816</v>
      </c>
      <c r="AN641" s="18" t="n">
        <f aca="false">SUMPRODUCT(MIN($B$22:$M$22+N641:Y641))</f>
        <v>481.950382357786</v>
      </c>
      <c r="AO641" s="18" t="n">
        <f aca="false">SUMPRODUCT(MIN($B$22:$M$22+B641:M641+Z641:AK641))</f>
        <v>445.239797332816</v>
      </c>
      <c r="AP641" s="18" t="n">
        <f aca="false">SUMPRODUCT(MIN($B$23:$M$23+B641:M641+N641:Y641))</f>
        <v>490.365678415436</v>
      </c>
      <c r="AQ641" s="18" t="n">
        <f aca="false">SUMPRODUCT(MIN($B$23:$M$23+B641:M641+Z641:AK641))</f>
        <v>490.365678415436</v>
      </c>
      <c r="AR641" s="13" t="n">
        <f aca="false">IF(Y641&lt;0,1,0)</f>
        <v>0</v>
      </c>
    </row>
    <row r="642" customFormat="false" ht="15" hidden="false" customHeight="false" outlineLevel="0" collapsed="false">
      <c r="A642" s="13" t="n">
        <v>617</v>
      </c>
      <c r="B642" s="18" t="n">
        <f aca="false">Shock_sd*Draws!B621</f>
        <v>-104.925748175885</v>
      </c>
      <c r="C642" s="18" t="n">
        <f aca="false">Persist_a*B642+Shock_sd*Draws!C621</f>
        <v>-42.1497533473634</v>
      </c>
      <c r="D642" s="18" t="n">
        <f aca="false">Persist_a*C642+Shock_sd*Draws!D621</f>
        <v>-98.135956004798</v>
      </c>
      <c r="E642" s="18" t="n">
        <f aca="false">Persist_a*D642+Shock_sd*Draws!E621</f>
        <v>-104.071799289934</v>
      </c>
      <c r="F642" s="18" t="n">
        <f aca="false">Persist_a*E642+Shock_sd*Draws!F621</f>
        <v>-84.323870139151</v>
      </c>
      <c r="G642" s="18" t="n">
        <f aca="false">Persist_a*F642+Shock_sd*Draws!G621</f>
        <v>-11.7541951508071</v>
      </c>
      <c r="H642" s="18" t="n">
        <f aca="false">Persist_a*G642+Shock_sd*Draws!H621</f>
        <v>-9.71116159403222</v>
      </c>
      <c r="I642" s="18" t="n">
        <f aca="false">Persist_a*H642+Shock_sd*Draws!I621</f>
        <v>39.9203074316514</v>
      </c>
      <c r="J642" s="18" t="n">
        <f aca="false">Persist_a*I642+Shock_sd*Draws!J621</f>
        <v>72.1344790414936</v>
      </c>
      <c r="K642" s="18" t="n">
        <f aca="false">Persist_a*J642+Shock_sd*Draws!K621</f>
        <v>77.2026538598893</v>
      </c>
      <c r="L642" s="18" t="n">
        <f aca="false">Persist_a*K642+Shock_sd*Draws!L621</f>
        <v>114.842507215794</v>
      </c>
      <c r="M642" s="18" t="n">
        <f aca="false">Persist_a*L642+Shock_sd*Draws!M621</f>
        <v>81.4012651972888</v>
      </c>
      <c r="N642" s="18" t="n">
        <f aca="false">0-(Draws!N621+Draws!Z621)</f>
        <v>0</v>
      </c>
      <c r="O642" s="18" t="n">
        <f aca="false">N642-(Draws!O621+Draws!AA621)</f>
        <v>0</v>
      </c>
      <c r="P642" s="18" t="n">
        <f aca="false">O642-(Draws!P621+Draws!AB621)</f>
        <v>0</v>
      </c>
      <c r="Q642" s="18" t="n">
        <f aca="false">P642-(Draws!Q621+Draws!AC621)</f>
        <v>0</v>
      </c>
      <c r="R642" s="18" t="n">
        <f aca="false">Q642-(Draws!R621+Draws!AD621)</f>
        <v>0</v>
      </c>
      <c r="S642" s="18" t="n">
        <f aca="false">R642-(Draws!S621+Draws!AE621)</f>
        <v>0</v>
      </c>
      <c r="T642" s="18" t="n">
        <f aca="false">S642-(Draws!T621+Draws!AF621)</f>
        <v>0</v>
      </c>
      <c r="U642" s="18" t="n">
        <f aca="false">T642-(Draws!U621+Draws!AG621)</f>
        <v>0</v>
      </c>
      <c r="V642" s="18" t="n">
        <f aca="false">U642-(Draws!V621+Draws!AH621)</f>
        <v>0</v>
      </c>
      <c r="W642" s="18" t="n">
        <f aca="false">V642-(Draws!W621+Draws!AI621)</f>
        <v>0</v>
      </c>
      <c r="X642" s="18" t="n">
        <f aca="false">W642-(Draws!X621+Draws!AJ621)</f>
        <v>0</v>
      </c>
      <c r="Y642" s="18" t="n">
        <f aca="false">X642-(Draws!Y621+Draws!AK621)</f>
        <v>0</v>
      </c>
      <c r="Z642" s="18" t="n">
        <f aca="false">0-(MAX(Draws!N621-Line_cap,0)+MAX(Draws!Z621-Line_cap,0))</f>
        <v>0</v>
      </c>
      <c r="AA642" s="18" t="n">
        <f aca="false">Z642-(MAX(Draws!O621-Line_cap,0)+MAX(Draws!AA621-Line_cap,0))</f>
        <v>0</v>
      </c>
      <c r="AB642" s="18" t="n">
        <f aca="false">AA642-(MAX(Draws!P621-Line_cap,0)+MAX(Draws!AB621-Line_cap,0))</f>
        <v>0</v>
      </c>
      <c r="AC642" s="18" t="n">
        <f aca="false">AB642-(MAX(Draws!Q621-Line_cap,0)+MAX(Draws!AC621-Line_cap,0))</f>
        <v>0</v>
      </c>
      <c r="AD642" s="18" t="n">
        <f aca="false">AC642-(MAX(Draws!R621-Line_cap,0)+MAX(Draws!AD621-Line_cap,0))</f>
        <v>0</v>
      </c>
      <c r="AE642" s="18" t="n">
        <f aca="false">AD642-(MAX(Draws!S621-Line_cap,0)+MAX(Draws!AE621-Line_cap,0))</f>
        <v>0</v>
      </c>
      <c r="AF642" s="18" t="n">
        <f aca="false">AE642-(MAX(Draws!T621-Line_cap,0)+MAX(Draws!AF621-Line_cap,0))</f>
        <v>0</v>
      </c>
      <c r="AG642" s="18" t="n">
        <f aca="false">AF642-(MAX(Draws!U621-Line_cap,0)+MAX(Draws!AG621-Line_cap,0))</f>
        <v>0</v>
      </c>
      <c r="AH642" s="18" t="n">
        <f aca="false">AG642-(MAX(Draws!V621-Line_cap,0)+MAX(Draws!AH621-Line_cap,0))</f>
        <v>0</v>
      </c>
      <c r="AI642" s="18" t="n">
        <f aca="false">AH642-(MAX(Draws!W621-Line_cap,0)+MAX(Draws!AI621-Line_cap,0))</f>
        <v>0</v>
      </c>
      <c r="AJ642" s="18" t="n">
        <f aca="false">AI642-(MAX(Draws!X621-Line_cap,0)+MAX(Draws!AJ621-Line_cap,0))</f>
        <v>0</v>
      </c>
      <c r="AK642" s="18" t="n">
        <f aca="false">AJ642-(MAX(Draws!Y621-Line_cap,0)+MAX(Draws!AK621-Line_cap,0))</f>
        <v>0</v>
      </c>
      <c r="AL642" s="18" t="n">
        <f aca="false">SUMPRODUCT(MIN($B$22:$M$22+B642:M642+N642:Y642))</f>
        <v>394.790400538223</v>
      </c>
      <c r="AM642" s="18" t="n">
        <f aca="false">SUMPRODUCT(MIN($B$22:$M$22+B642:M642))</f>
        <v>394.790400538223</v>
      </c>
      <c r="AN642" s="18" t="n">
        <f aca="false">SUMPRODUCT(MIN($B$22:$M$22+N642:Y642))</f>
        <v>481.950382357786</v>
      </c>
      <c r="AO642" s="18" t="n">
        <f aca="false">SUMPRODUCT(MIN($B$22:$M$22+B642:M642+Z642:AK642))</f>
        <v>394.790400538223</v>
      </c>
      <c r="AP642" s="18" t="n">
        <f aca="false">SUMPRODUCT(MIN($B$23:$M$23+B642:M642+N642:Y642))</f>
        <v>435.678688051586</v>
      </c>
      <c r="AQ642" s="18" t="n">
        <f aca="false">SUMPRODUCT(MIN($B$23:$M$23+B642:M642+Z642:AK642))</f>
        <v>435.678688051586</v>
      </c>
      <c r="AR642" s="13" t="n">
        <f aca="false">IF(Y642&lt;0,1,0)</f>
        <v>0</v>
      </c>
    </row>
    <row r="643" customFormat="false" ht="15" hidden="false" customHeight="false" outlineLevel="0" collapsed="false">
      <c r="A643" s="13" t="n">
        <v>618</v>
      </c>
      <c r="B643" s="18" t="n">
        <f aca="false">Shock_sd*Draws!B622</f>
        <v>8.1161658786186</v>
      </c>
      <c r="C643" s="18" t="n">
        <f aca="false">Persist_a*B643+Shock_sd*Draws!C622</f>
        <v>-5.55248857219673</v>
      </c>
      <c r="D643" s="18" t="n">
        <f aca="false">Persist_a*C643+Shock_sd*Draws!D622</f>
        <v>-31.18765981591</v>
      </c>
      <c r="E643" s="18" t="n">
        <f aca="false">Persist_a*D643+Shock_sd*Draws!E622</f>
        <v>-48.994180640408</v>
      </c>
      <c r="F643" s="18" t="n">
        <f aca="false">Persist_a*E643+Shock_sd*Draws!F622</f>
        <v>32.432996948289</v>
      </c>
      <c r="G643" s="18" t="n">
        <f aca="false">Persist_a*F643+Shock_sd*Draws!G622</f>
        <v>46.0183033869867</v>
      </c>
      <c r="H643" s="18" t="n">
        <f aca="false">Persist_a*G643+Shock_sd*Draws!H622</f>
        <v>50.5947531245542</v>
      </c>
      <c r="I643" s="18" t="n">
        <f aca="false">Persist_a*H643+Shock_sd*Draws!I622</f>
        <v>-33.6339590567587</v>
      </c>
      <c r="J643" s="18" t="n">
        <f aca="false">Persist_a*I643+Shock_sd*Draws!J622</f>
        <v>9.99585610634622</v>
      </c>
      <c r="K643" s="18" t="n">
        <f aca="false">Persist_a*J643+Shock_sd*Draws!K622</f>
        <v>6.2052940805466</v>
      </c>
      <c r="L643" s="18" t="n">
        <f aca="false">Persist_a*K643+Shock_sd*Draws!L622</f>
        <v>7.50930397414195</v>
      </c>
      <c r="M643" s="18" t="n">
        <f aca="false">Persist_a*L643+Shock_sd*Draws!M622</f>
        <v>52.3500747110897</v>
      </c>
      <c r="N643" s="18" t="n">
        <f aca="false">0-(Draws!N622+Draws!Z622)</f>
        <v>0</v>
      </c>
      <c r="O643" s="18" t="n">
        <f aca="false">N643-(Draws!O622+Draws!AA622)</f>
        <v>0</v>
      </c>
      <c r="P643" s="18" t="n">
        <f aca="false">O643-(Draws!P622+Draws!AB622)</f>
        <v>0</v>
      </c>
      <c r="Q643" s="18" t="n">
        <f aca="false">P643-(Draws!Q622+Draws!AC622)</f>
        <v>0</v>
      </c>
      <c r="R643" s="18" t="n">
        <f aca="false">Q643-(Draws!R622+Draws!AD622)</f>
        <v>0</v>
      </c>
      <c r="S643" s="18" t="n">
        <f aca="false">R643-(Draws!S622+Draws!AE622)</f>
        <v>0</v>
      </c>
      <c r="T643" s="18" t="n">
        <f aca="false">S643-(Draws!T622+Draws!AF622)</f>
        <v>0</v>
      </c>
      <c r="U643" s="18" t="n">
        <f aca="false">T643-(Draws!U622+Draws!AG622)</f>
        <v>0</v>
      </c>
      <c r="V643" s="18" t="n">
        <f aca="false">U643-(Draws!V622+Draws!AH622)</f>
        <v>0</v>
      </c>
      <c r="W643" s="18" t="n">
        <f aca="false">V643-(Draws!W622+Draws!AI622)</f>
        <v>0</v>
      </c>
      <c r="X643" s="18" t="n">
        <f aca="false">W643-(Draws!X622+Draws!AJ622)</f>
        <v>0</v>
      </c>
      <c r="Y643" s="18" t="n">
        <f aca="false">X643-(Draws!Y622+Draws!AK622)</f>
        <v>0</v>
      </c>
      <c r="Z643" s="18" t="n">
        <f aca="false">0-(MAX(Draws!N622-Line_cap,0)+MAX(Draws!Z622-Line_cap,0))</f>
        <v>0</v>
      </c>
      <c r="AA643" s="18" t="n">
        <f aca="false">Z643-(MAX(Draws!O622-Line_cap,0)+MAX(Draws!AA622-Line_cap,0))</f>
        <v>0</v>
      </c>
      <c r="AB643" s="18" t="n">
        <f aca="false">AA643-(MAX(Draws!P622-Line_cap,0)+MAX(Draws!AB622-Line_cap,0))</f>
        <v>0</v>
      </c>
      <c r="AC643" s="18" t="n">
        <f aca="false">AB643-(MAX(Draws!Q622-Line_cap,0)+MAX(Draws!AC622-Line_cap,0))</f>
        <v>0</v>
      </c>
      <c r="AD643" s="18" t="n">
        <f aca="false">AC643-(MAX(Draws!R622-Line_cap,0)+MAX(Draws!AD622-Line_cap,0))</f>
        <v>0</v>
      </c>
      <c r="AE643" s="18" t="n">
        <f aca="false">AD643-(MAX(Draws!S622-Line_cap,0)+MAX(Draws!AE622-Line_cap,0))</f>
        <v>0</v>
      </c>
      <c r="AF643" s="18" t="n">
        <f aca="false">AE643-(MAX(Draws!T622-Line_cap,0)+MAX(Draws!AF622-Line_cap,0))</f>
        <v>0</v>
      </c>
      <c r="AG643" s="18" t="n">
        <f aca="false">AF643-(MAX(Draws!U622-Line_cap,0)+MAX(Draws!AG622-Line_cap,0))</f>
        <v>0</v>
      </c>
      <c r="AH643" s="18" t="n">
        <f aca="false">AG643-(MAX(Draws!V622-Line_cap,0)+MAX(Draws!AH622-Line_cap,0))</f>
        <v>0</v>
      </c>
      <c r="AI643" s="18" t="n">
        <f aca="false">AH643-(MAX(Draws!W622-Line_cap,0)+MAX(Draws!AI622-Line_cap,0))</f>
        <v>0</v>
      </c>
      <c r="AJ643" s="18" t="n">
        <f aca="false">AI643-(MAX(Draws!X622-Line_cap,0)+MAX(Draws!AJ622-Line_cap,0))</f>
        <v>0</v>
      </c>
      <c r="AK643" s="18" t="n">
        <f aca="false">AJ643-(MAX(Draws!Y622-Line_cap,0)+MAX(Draws!AK622-Line_cap,0))</f>
        <v>0</v>
      </c>
      <c r="AL643" s="18" t="n">
        <f aca="false">SUMPRODUCT(MIN($B$22:$M$22+B643:M643+N643:Y643))</f>
        <v>449.868019187749</v>
      </c>
      <c r="AM643" s="18" t="n">
        <f aca="false">SUMPRODUCT(MIN($B$22:$M$22+B643:M643))</f>
        <v>449.868019187749</v>
      </c>
      <c r="AN643" s="18" t="n">
        <f aca="false">SUMPRODUCT(MIN($B$22:$M$22+N643:Y643))</f>
        <v>481.950382357786</v>
      </c>
      <c r="AO643" s="18" t="n">
        <f aca="false">SUMPRODUCT(MIN($B$22:$M$22+B643:M643+Z643:AK643))</f>
        <v>449.868019187749</v>
      </c>
      <c r="AP643" s="18" t="n">
        <f aca="false">SUMPRODUCT(MIN($B$23:$M$23+B643:M643+N643:Y643))</f>
        <v>490.756306701112</v>
      </c>
      <c r="AQ643" s="18" t="n">
        <f aca="false">SUMPRODUCT(MIN($B$23:$M$23+B643:M643+Z643:AK643))</f>
        <v>490.756306701112</v>
      </c>
      <c r="AR643" s="13" t="n">
        <f aca="false">IF(Y643&lt;0,1,0)</f>
        <v>0</v>
      </c>
    </row>
    <row r="644" customFormat="false" ht="15" hidden="false" customHeight="false" outlineLevel="0" collapsed="false">
      <c r="A644" s="13" t="n">
        <v>619</v>
      </c>
      <c r="B644" s="18" t="n">
        <f aca="false">Shock_sd*Draws!B623</f>
        <v>22.0279767429076</v>
      </c>
      <c r="C644" s="18" t="n">
        <f aca="false">Persist_a*B644+Shock_sd*Draws!C623</f>
        <v>126.136666184105</v>
      </c>
      <c r="D644" s="18" t="n">
        <f aca="false">Persist_a*C644+Shock_sd*Draws!D623</f>
        <v>120.594154411057</v>
      </c>
      <c r="E644" s="18" t="n">
        <f aca="false">Persist_a*D644+Shock_sd*Draws!E623</f>
        <v>82.4251200445369</v>
      </c>
      <c r="F644" s="18" t="n">
        <f aca="false">Persist_a*E644+Shock_sd*Draws!F623</f>
        <v>25.6087314738617</v>
      </c>
      <c r="G644" s="18" t="n">
        <f aca="false">Persist_a*F644+Shock_sd*Draws!G623</f>
        <v>27.3541753699937</v>
      </c>
      <c r="H644" s="18" t="n">
        <f aca="false">Persist_a*G644+Shock_sd*Draws!H623</f>
        <v>76.287801914063</v>
      </c>
      <c r="I644" s="18" t="n">
        <f aca="false">Persist_a*H644+Shock_sd*Draws!I623</f>
        <v>15.4698605900848</v>
      </c>
      <c r="J644" s="18" t="n">
        <f aca="false">Persist_a*I644+Shock_sd*Draws!J623</f>
        <v>-59.5740313278537</v>
      </c>
      <c r="K644" s="18" t="n">
        <f aca="false">Persist_a*J644+Shock_sd*Draws!K623</f>
        <v>-0.256968567656756</v>
      </c>
      <c r="L644" s="18" t="n">
        <f aca="false">Persist_a*K644+Shock_sd*Draws!L623</f>
        <v>50.8178696967355</v>
      </c>
      <c r="M644" s="18" t="n">
        <f aca="false">Persist_a*L644+Shock_sd*Draws!M623</f>
        <v>-1.15687692408664</v>
      </c>
      <c r="N644" s="18" t="n">
        <f aca="false">0-(Draws!N623+Draws!Z623)</f>
        <v>0</v>
      </c>
      <c r="O644" s="18" t="n">
        <f aca="false">N644-(Draws!O623+Draws!AA623)</f>
        <v>0</v>
      </c>
      <c r="P644" s="18" t="n">
        <f aca="false">O644-(Draws!P623+Draws!AB623)</f>
        <v>0</v>
      </c>
      <c r="Q644" s="18" t="n">
        <f aca="false">P644-(Draws!Q623+Draws!AC623)</f>
        <v>0</v>
      </c>
      <c r="R644" s="18" t="n">
        <f aca="false">Q644-(Draws!R623+Draws!AD623)</f>
        <v>0</v>
      </c>
      <c r="S644" s="18" t="n">
        <f aca="false">R644-(Draws!S623+Draws!AE623)</f>
        <v>0</v>
      </c>
      <c r="T644" s="18" t="n">
        <f aca="false">S644-(Draws!T623+Draws!AF623)</f>
        <v>0</v>
      </c>
      <c r="U644" s="18" t="n">
        <f aca="false">T644-(Draws!U623+Draws!AG623)</f>
        <v>0</v>
      </c>
      <c r="V644" s="18" t="n">
        <f aca="false">U644-(Draws!V623+Draws!AH623)</f>
        <v>0</v>
      </c>
      <c r="W644" s="18" t="n">
        <f aca="false">V644-(Draws!W623+Draws!AI623)</f>
        <v>0</v>
      </c>
      <c r="X644" s="18" t="n">
        <f aca="false">W644-(Draws!X623+Draws!AJ623)</f>
        <v>0</v>
      </c>
      <c r="Y644" s="18" t="n">
        <f aca="false">X644-(Draws!Y623+Draws!AK623)</f>
        <v>0</v>
      </c>
      <c r="Z644" s="18" t="n">
        <f aca="false">0-(MAX(Draws!N623-Line_cap,0)+MAX(Draws!Z623-Line_cap,0))</f>
        <v>0</v>
      </c>
      <c r="AA644" s="18" t="n">
        <f aca="false">Z644-(MAX(Draws!O623-Line_cap,0)+MAX(Draws!AA623-Line_cap,0))</f>
        <v>0</v>
      </c>
      <c r="AB644" s="18" t="n">
        <f aca="false">AA644-(MAX(Draws!P623-Line_cap,0)+MAX(Draws!AB623-Line_cap,0))</f>
        <v>0</v>
      </c>
      <c r="AC644" s="18" t="n">
        <f aca="false">AB644-(MAX(Draws!Q623-Line_cap,0)+MAX(Draws!AC623-Line_cap,0))</f>
        <v>0</v>
      </c>
      <c r="AD644" s="18" t="n">
        <f aca="false">AC644-(MAX(Draws!R623-Line_cap,0)+MAX(Draws!AD623-Line_cap,0))</f>
        <v>0</v>
      </c>
      <c r="AE644" s="18" t="n">
        <f aca="false">AD644-(MAX(Draws!S623-Line_cap,0)+MAX(Draws!AE623-Line_cap,0))</f>
        <v>0</v>
      </c>
      <c r="AF644" s="18" t="n">
        <f aca="false">AE644-(MAX(Draws!T623-Line_cap,0)+MAX(Draws!AF623-Line_cap,0))</f>
        <v>0</v>
      </c>
      <c r="AG644" s="18" t="n">
        <f aca="false">AF644-(MAX(Draws!U623-Line_cap,0)+MAX(Draws!AG623-Line_cap,0))</f>
        <v>0</v>
      </c>
      <c r="AH644" s="18" t="n">
        <f aca="false">AG644-(MAX(Draws!V623-Line_cap,0)+MAX(Draws!AH623-Line_cap,0))</f>
        <v>0</v>
      </c>
      <c r="AI644" s="18" t="n">
        <f aca="false">AH644-(MAX(Draws!W623-Line_cap,0)+MAX(Draws!AI623-Line_cap,0))</f>
        <v>0</v>
      </c>
      <c r="AJ644" s="18" t="n">
        <f aca="false">AI644-(MAX(Draws!X623-Line_cap,0)+MAX(Draws!AJ623-Line_cap,0))</f>
        <v>0</v>
      </c>
      <c r="AK644" s="18" t="n">
        <f aca="false">AJ644-(MAX(Draws!Y623-Line_cap,0)+MAX(Draws!AK623-Line_cap,0))</f>
        <v>0</v>
      </c>
      <c r="AL644" s="18" t="n">
        <f aca="false">SUMPRODUCT(MIN($B$22:$M$22+B644:M644+N644:Y644))</f>
        <v>428.623750089543</v>
      </c>
      <c r="AM644" s="18" t="n">
        <f aca="false">SUMPRODUCT(MIN($B$22:$M$22+B644:M644))</f>
        <v>428.623750089543</v>
      </c>
      <c r="AN644" s="18" t="n">
        <f aca="false">SUMPRODUCT(MIN($B$22:$M$22+N644:Y644))</f>
        <v>481.950382357786</v>
      </c>
      <c r="AO644" s="18" t="n">
        <f aca="false">SUMPRODUCT(MIN($B$22:$M$22+B644:M644+Z644:AK644))</f>
        <v>428.623750089543</v>
      </c>
      <c r="AP644" s="18" t="n">
        <f aca="false">SUMPRODUCT(MIN($B$23:$M$23+B644:M644+N644:Y644))</f>
        <v>477.867077253763</v>
      </c>
      <c r="AQ644" s="18" t="n">
        <f aca="false">SUMPRODUCT(MIN($B$23:$M$23+B644:M644+Z644:AK644))</f>
        <v>477.867077253763</v>
      </c>
      <c r="AR644" s="13" t="n">
        <f aca="false">IF(Y644&lt;0,1,0)</f>
        <v>0</v>
      </c>
    </row>
    <row r="645" customFormat="false" ht="15" hidden="false" customHeight="false" outlineLevel="0" collapsed="false">
      <c r="A645" s="13" t="n">
        <v>620</v>
      </c>
      <c r="B645" s="18" t="n">
        <f aca="false">Shock_sd*Draws!B624</f>
        <v>-2.65806363935127</v>
      </c>
      <c r="C645" s="18" t="n">
        <f aca="false">Persist_a*B645+Shock_sd*Draws!C624</f>
        <v>43.7225310495833</v>
      </c>
      <c r="D645" s="18" t="n">
        <f aca="false">Persist_a*C645+Shock_sd*Draws!D624</f>
        <v>10.1627707401908</v>
      </c>
      <c r="E645" s="18" t="n">
        <f aca="false">Persist_a*D645+Shock_sd*Draws!E624</f>
        <v>25.6178789969758</v>
      </c>
      <c r="F645" s="18" t="n">
        <f aca="false">Persist_a*E645+Shock_sd*Draws!F624</f>
        <v>88.9015935889959</v>
      </c>
      <c r="G645" s="18" t="n">
        <f aca="false">Persist_a*F645+Shock_sd*Draws!G624</f>
        <v>91.6546235934102</v>
      </c>
      <c r="H645" s="18" t="n">
        <f aca="false">Persist_a*G645+Shock_sd*Draws!H624</f>
        <v>25.0401977969452</v>
      </c>
      <c r="I645" s="18" t="n">
        <f aca="false">Persist_a*H645+Shock_sd*Draws!I624</f>
        <v>12.2135390412246</v>
      </c>
      <c r="J645" s="18" t="n">
        <f aca="false">Persist_a*I645+Shock_sd*Draws!J624</f>
        <v>-7.99028989445408</v>
      </c>
      <c r="K645" s="18" t="n">
        <f aca="false">Persist_a*J645+Shock_sd*Draws!K624</f>
        <v>-22.7140996211405</v>
      </c>
      <c r="L645" s="18" t="n">
        <f aca="false">Persist_a*K645+Shock_sd*Draws!L624</f>
        <v>-46.6133273443067</v>
      </c>
      <c r="M645" s="18" t="n">
        <f aca="false">Persist_a*L645+Shock_sd*Draws!M624</f>
        <v>-25.1065025780233</v>
      </c>
      <c r="N645" s="18" t="n">
        <f aca="false">0-(Draws!N624+Draws!Z624)</f>
        <v>0</v>
      </c>
      <c r="O645" s="18" t="n">
        <f aca="false">N645-(Draws!O624+Draws!AA624)</f>
        <v>0</v>
      </c>
      <c r="P645" s="18" t="n">
        <f aca="false">O645-(Draws!P624+Draws!AB624)</f>
        <v>0</v>
      </c>
      <c r="Q645" s="18" t="n">
        <f aca="false">P645-(Draws!Q624+Draws!AC624)</f>
        <v>0</v>
      </c>
      <c r="R645" s="18" t="n">
        <f aca="false">Q645-(Draws!R624+Draws!AD624)</f>
        <v>0</v>
      </c>
      <c r="S645" s="18" t="n">
        <f aca="false">R645-(Draws!S624+Draws!AE624)</f>
        <v>0</v>
      </c>
      <c r="T645" s="18" t="n">
        <f aca="false">S645-(Draws!T624+Draws!AF624)</f>
        <v>0</v>
      </c>
      <c r="U645" s="18" t="n">
        <f aca="false">T645-(Draws!U624+Draws!AG624)</f>
        <v>0</v>
      </c>
      <c r="V645" s="18" t="n">
        <f aca="false">U645-(Draws!V624+Draws!AH624)</f>
        <v>0</v>
      </c>
      <c r="W645" s="18" t="n">
        <f aca="false">V645-(Draws!W624+Draws!AI624)</f>
        <v>0</v>
      </c>
      <c r="X645" s="18" t="n">
        <f aca="false">W645-(Draws!X624+Draws!AJ624)</f>
        <v>0</v>
      </c>
      <c r="Y645" s="18" t="n">
        <f aca="false">X645-(Draws!Y624+Draws!AK624)</f>
        <v>0</v>
      </c>
      <c r="Z645" s="18" t="n">
        <f aca="false">0-(MAX(Draws!N624-Line_cap,0)+MAX(Draws!Z624-Line_cap,0))</f>
        <v>0</v>
      </c>
      <c r="AA645" s="18" t="n">
        <f aca="false">Z645-(MAX(Draws!O624-Line_cap,0)+MAX(Draws!AA624-Line_cap,0))</f>
        <v>0</v>
      </c>
      <c r="AB645" s="18" t="n">
        <f aca="false">AA645-(MAX(Draws!P624-Line_cap,0)+MAX(Draws!AB624-Line_cap,0))</f>
        <v>0</v>
      </c>
      <c r="AC645" s="18" t="n">
        <f aca="false">AB645-(MAX(Draws!Q624-Line_cap,0)+MAX(Draws!AC624-Line_cap,0))</f>
        <v>0</v>
      </c>
      <c r="AD645" s="18" t="n">
        <f aca="false">AC645-(MAX(Draws!R624-Line_cap,0)+MAX(Draws!AD624-Line_cap,0))</f>
        <v>0</v>
      </c>
      <c r="AE645" s="18" t="n">
        <f aca="false">AD645-(MAX(Draws!S624-Line_cap,0)+MAX(Draws!AE624-Line_cap,0))</f>
        <v>0</v>
      </c>
      <c r="AF645" s="18" t="n">
        <f aca="false">AE645-(MAX(Draws!T624-Line_cap,0)+MAX(Draws!AF624-Line_cap,0))</f>
        <v>0</v>
      </c>
      <c r="AG645" s="18" t="n">
        <f aca="false">AF645-(MAX(Draws!U624-Line_cap,0)+MAX(Draws!AG624-Line_cap,0))</f>
        <v>0</v>
      </c>
      <c r="AH645" s="18" t="n">
        <f aca="false">AG645-(MAX(Draws!V624-Line_cap,0)+MAX(Draws!AH624-Line_cap,0))</f>
        <v>0</v>
      </c>
      <c r="AI645" s="18" t="n">
        <f aca="false">AH645-(MAX(Draws!W624-Line_cap,0)+MAX(Draws!AI624-Line_cap,0))</f>
        <v>0</v>
      </c>
      <c r="AJ645" s="18" t="n">
        <f aca="false">AI645-(MAX(Draws!X624-Line_cap,0)+MAX(Draws!AJ624-Line_cap,0))</f>
        <v>0</v>
      </c>
      <c r="AK645" s="18" t="n">
        <f aca="false">AJ645-(MAX(Draws!Y624-Line_cap,0)+MAX(Draws!AK624-Line_cap,0))</f>
        <v>0</v>
      </c>
      <c r="AL645" s="18" t="n">
        <f aca="false">SUMPRODUCT(MIN($B$22:$M$22+B645:M645+N645:Y645))</f>
        <v>455.314620220074</v>
      </c>
      <c r="AM645" s="18" t="n">
        <f aca="false">SUMPRODUCT(MIN($B$22:$M$22+B645:M645))</f>
        <v>455.314620220074</v>
      </c>
      <c r="AN645" s="18" t="n">
        <f aca="false">SUMPRODUCT(MIN($B$22:$M$22+N645:Y645))</f>
        <v>481.950382357786</v>
      </c>
      <c r="AO645" s="18" t="n">
        <f aca="false">SUMPRODUCT(MIN($B$22:$M$22+B645:M645+Z645:AK645))</f>
        <v>455.314620220074</v>
      </c>
      <c r="AP645" s="18" t="n">
        <f aca="false">SUMPRODUCT(MIN($B$23:$M$23+B645:M645+N645:Y645))</f>
        <v>502.187749033619</v>
      </c>
      <c r="AQ645" s="18" t="n">
        <f aca="false">SUMPRODUCT(MIN($B$23:$M$23+B645:M645+Z645:AK645))</f>
        <v>502.187749033619</v>
      </c>
      <c r="AR645" s="13" t="n">
        <f aca="false">IF(Y645&lt;0,1,0)</f>
        <v>0</v>
      </c>
    </row>
    <row r="646" customFormat="false" ht="15" hidden="false" customHeight="false" outlineLevel="0" collapsed="false">
      <c r="A646" s="13" t="n">
        <v>621</v>
      </c>
      <c r="B646" s="18" t="n">
        <f aca="false">Shock_sd*Draws!B625</f>
        <v>26.320946058829</v>
      </c>
      <c r="C646" s="18" t="n">
        <f aca="false">Persist_a*B646+Shock_sd*Draws!C625</f>
        <v>19.4308346426514</v>
      </c>
      <c r="D646" s="18" t="n">
        <f aca="false">Persist_a*C646+Shock_sd*Draws!D625</f>
        <v>-1.75690629241508</v>
      </c>
      <c r="E646" s="18" t="n">
        <f aca="false">Persist_a*D646+Shock_sd*Draws!E625</f>
        <v>51.192328927148</v>
      </c>
      <c r="F646" s="18" t="n">
        <f aca="false">Persist_a*E646+Shock_sd*Draws!F625</f>
        <v>49.8833109035026</v>
      </c>
      <c r="G646" s="18" t="n">
        <f aca="false">Persist_a*F646+Shock_sd*Draws!G625</f>
        <v>57.7238991032845</v>
      </c>
      <c r="H646" s="18" t="n">
        <f aca="false">Persist_a*G646+Shock_sd*Draws!H625</f>
        <v>73.2954384275165</v>
      </c>
      <c r="I646" s="18" t="n">
        <f aca="false">Persist_a*H646+Shock_sd*Draws!I625</f>
        <v>46.3403155538916</v>
      </c>
      <c r="J646" s="18" t="n">
        <f aca="false">Persist_a*I646+Shock_sd*Draws!J625</f>
        <v>169.089880641006</v>
      </c>
      <c r="K646" s="18" t="n">
        <f aca="false">Persist_a*J646+Shock_sd*Draws!K625</f>
        <v>195.546145822551</v>
      </c>
      <c r="L646" s="18" t="n">
        <f aca="false">Persist_a*K646+Shock_sd*Draws!L625</f>
        <v>35.0568041256331</v>
      </c>
      <c r="M646" s="18" t="n">
        <f aca="false">Persist_a*L646+Shock_sd*Draws!M625</f>
        <v>108.121937915134</v>
      </c>
      <c r="N646" s="18" t="n">
        <f aca="false">0-(Draws!N625+Draws!Z625)</f>
        <v>0</v>
      </c>
      <c r="O646" s="18" t="n">
        <f aca="false">N646-(Draws!O625+Draws!AA625)</f>
        <v>0</v>
      </c>
      <c r="P646" s="18" t="n">
        <f aca="false">O646-(Draws!P625+Draws!AB625)</f>
        <v>0</v>
      </c>
      <c r="Q646" s="18" t="n">
        <f aca="false">P646-(Draws!Q625+Draws!AC625)</f>
        <v>0</v>
      </c>
      <c r="R646" s="18" t="n">
        <f aca="false">Q646-(Draws!R625+Draws!AD625)</f>
        <v>0</v>
      </c>
      <c r="S646" s="18" t="n">
        <f aca="false">R646-(Draws!S625+Draws!AE625)</f>
        <v>0</v>
      </c>
      <c r="T646" s="18" t="n">
        <f aca="false">S646-(Draws!T625+Draws!AF625)</f>
        <v>0</v>
      </c>
      <c r="U646" s="18" t="n">
        <f aca="false">T646-(Draws!U625+Draws!AG625)</f>
        <v>0</v>
      </c>
      <c r="V646" s="18" t="n">
        <f aca="false">U646-(Draws!V625+Draws!AH625)</f>
        <v>0</v>
      </c>
      <c r="W646" s="18" t="n">
        <f aca="false">V646-(Draws!W625+Draws!AI625)</f>
        <v>0</v>
      </c>
      <c r="X646" s="18" t="n">
        <f aca="false">W646-(Draws!X625+Draws!AJ625)</f>
        <v>0</v>
      </c>
      <c r="Y646" s="18" t="n">
        <f aca="false">X646-(Draws!Y625+Draws!AK625)</f>
        <v>0</v>
      </c>
      <c r="Z646" s="18" t="n">
        <f aca="false">0-(MAX(Draws!N625-Line_cap,0)+MAX(Draws!Z625-Line_cap,0))</f>
        <v>0</v>
      </c>
      <c r="AA646" s="18" t="n">
        <f aca="false">Z646-(MAX(Draws!O625-Line_cap,0)+MAX(Draws!AA625-Line_cap,0))</f>
        <v>0</v>
      </c>
      <c r="AB646" s="18" t="n">
        <f aca="false">AA646-(MAX(Draws!P625-Line_cap,0)+MAX(Draws!AB625-Line_cap,0))</f>
        <v>0</v>
      </c>
      <c r="AC646" s="18" t="n">
        <f aca="false">AB646-(MAX(Draws!Q625-Line_cap,0)+MAX(Draws!AC625-Line_cap,0))</f>
        <v>0</v>
      </c>
      <c r="AD646" s="18" t="n">
        <f aca="false">AC646-(MAX(Draws!R625-Line_cap,0)+MAX(Draws!AD625-Line_cap,0))</f>
        <v>0</v>
      </c>
      <c r="AE646" s="18" t="n">
        <f aca="false">AD646-(MAX(Draws!S625-Line_cap,0)+MAX(Draws!AE625-Line_cap,0))</f>
        <v>0</v>
      </c>
      <c r="AF646" s="18" t="n">
        <f aca="false">AE646-(MAX(Draws!T625-Line_cap,0)+MAX(Draws!AF625-Line_cap,0))</f>
        <v>0</v>
      </c>
      <c r="AG646" s="18" t="n">
        <f aca="false">AF646-(MAX(Draws!U625-Line_cap,0)+MAX(Draws!AG625-Line_cap,0))</f>
        <v>0</v>
      </c>
      <c r="AH646" s="18" t="n">
        <f aca="false">AG646-(MAX(Draws!V625-Line_cap,0)+MAX(Draws!AH625-Line_cap,0))</f>
        <v>0</v>
      </c>
      <c r="AI646" s="18" t="n">
        <f aca="false">AH646-(MAX(Draws!W625-Line_cap,0)+MAX(Draws!AI625-Line_cap,0))</f>
        <v>0</v>
      </c>
      <c r="AJ646" s="18" t="n">
        <f aca="false">AI646-(MAX(Draws!X625-Line_cap,0)+MAX(Draws!AJ625-Line_cap,0))</f>
        <v>0</v>
      </c>
      <c r="AK646" s="18" t="n">
        <f aca="false">AJ646-(MAX(Draws!Y625-Line_cap,0)+MAX(Draws!AK625-Line_cap,0))</f>
        <v>0</v>
      </c>
      <c r="AL646" s="18" t="n">
        <f aca="false">SUMPRODUCT(MIN($B$22:$M$22+B646:M646+N646:Y646))</f>
        <v>513.797280369726</v>
      </c>
      <c r="AM646" s="18" t="n">
        <f aca="false">SUMPRODUCT(MIN($B$22:$M$22+B646:M646))</f>
        <v>513.797280369726</v>
      </c>
      <c r="AN646" s="18" t="n">
        <f aca="false">SUMPRODUCT(MIN($B$22:$M$22+N646:Y646))</f>
        <v>481.950382357786</v>
      </c>
      <c r="AO646" s="18" t="n">
        <f aca="false">SUMPRODUCT(MIN($B$22:$M$22+B646:M646+Z646:AK646))</f>
        <v>513.797280369726</v>
      </c>
      <c r="AP646" s="18" t="n">
        <f aca="false">SUMPRODUCT(MIN($B$23:$M$23+B646:M646+N646:Y646))</f>
        <v>548.546655177965</v>
      </c>
      <c r="AQ646" s="18" t="n">
        <f aca="false">SUMPRODUCT(MIN($B$23:$M$23+B646:M646+Z646:AK646))</f>
        <v>548.546655177965</v>
      </c>
      <c r="AR646" s="13" t="n">
        <f aca="false">IF(Y646&lt;0,1,0)</f>
        <v>0</v>
      </c>
    </row>
    <row r="647" customFormat="false" ht="15" hidden="false" customHeight="false" outlineLevel="0" collapsed="false">
      <c r="A647" s="13" t="n">
        <v>622</v>
      </c>
      <c r="B647" s="18" t="n">
        <f aca="false">Shock_sd*Draws!B626</f>
        <v>96.8291644697953</v>
      </c>
      <c r="C647" s="18" t="n">
        <f aca="false">Persist_a*B647+Shock_sd*Draws!C626</f>
        <v>86.1458095624461</v>
      </c>
      <c r="D647" s="18" t="n">
        <f aca="false">Persist_a*C647+Shock_sd*Draws!D626</f>
        <v>93.4430355426435</v>
      </c>
      <c r="E647" s="18" t="n">
        <f aca="false">Persist_a*D647+Shock_sd*Draws!E626</f>
        <v>31.5411195077813</v>
      </c>
      <c r="F647" s="18" t="n">
        <f aca="false">Persist_a*E647+Shock_sd*Draws!F626</f>
        <v>123.774546716386</v>
      </c>
      <c r="G647" s="18" t="n">
        <f aca="false">Persist_a*F647+Shock_sd*Draws!G626</f>
        <v>153.252998889603</v>
      </c>
      <c r="H647" s="18" t="n">
        <f aca="false">Persist_a*G647+Shock_sd*Draws!H626</f>
        <v>66.1127621228869</v>
      </c>
      <c r="I647" s="18" t="n">
        <f aca="false">Persist_a*H647+Shock_sd*Draws!I626</f>
        <v>8.10125515260129</v>
      </c>
      <c r="J647" s="18" t="n">
        <f aca="false">Persist_a*I647+Shock_sd*Draws!J626</f>
        <v>43.8786808587365</v>
      </c>
      <c r="K647" s="18" t="n">
        <f aca="false">Persist_a*J647+Shock_sd*Draws!K626</f>
        <v>65.9362733516785</v>
      </c>
      <c r="L647" s="18" t="n">
        <f aca="false">Persist_a*K647+Shock_sd*Draws!L626</f>
        <v>45.8008502929036</v>
      </c>
      <c r="M647" s="18" t="n">
        <f aca="false">Persist_a*L647+Shock_sd*Draws!M626</f>
        <v>14.4001594642246</v>
      </c>
      <c r="N647" s="18" t="n">
        <f aca="false">0-(Draws!N626+Draws!Z626)</f>
        <v>0</v>
      </c>
      <c r="O647" s="18" t="n">
        <f aca="false">N647-(Draws!O626+Draws!AA626)</f>
        <v>-135.9107917876</v>
      </c>
      <c r="P647" s="18" t="n">
        <f aca="false">O647-(Draws!P626+Draws!AB626)</f>
        <v>-135.9107917876</v>
      </c>
      <c r="Q647" s="18" t="n">
        <f aca="false">P647-(Draws!Q626+Draws!AC626)</f>
        <v>-135.9107917876</v>
      </c>
      <c r="R647" s="18" t="n">
        <f aca="false">Q647-(Draws!R626+Draws!AD626)</f>
        <v>-135.9107917876</v>
      </c>
      <c r="S647" s="18" t="n">
        <f aca="false">R647-(Draws!S626+Draws!AE626)</f>
        <v>-135.9107917876</v>
      </c>
      <c r="T647" s="18" t="n">
        <f aca="false">S647-(Draws!T626+Draws!AF626)</f>
        <v>-135.9107917876</v>
      </c>
      <c r="U647" s="18" t="n">
        <f aca="false">T647-(Draws!U626+Draws!AG626)</f>
        <v>-135.9107917876</v>
      </c>
      <c r="V647" s="18" t="n">
        <f aca="false">U647-(Draws!V626+Draws!AH626)</f>
        <v>-135.9107917876</v>
      </c>
      <c r="W647" s="18" t="n">
        <f aca="false">V647-(Draws!W626+Draws!AI626)</f>
        <v>-135.9107917876</v>
      </c>
      <c r="X647" s="18" t="n">
        <f aca="false">W647-(Draws!X626+Draws!AJ626)</f>
        <v>-135.9107917876</v>
      </c>
      <c r="Y647" s="18" t="n">
        <f aca="false">X647-(Draws!Y626+Draws!AK626)</f>
        <v>-135.9107917876</v>
      </c>
      <c r="Z647" s="18" t="n">
        <f aca="false">0-(MAX(Draws!N626-Line_cap,0)+MAX(Draws!Z626-Line_cap,0))</f>
        <v>0</v>
      </c>
      <c r="AA647" s="18" t="n">
        <f aca="false">Z647-(MAX(Draws!O626-Line_cap,0)+MAX(Draws!AA626-Line_cap,0))</f>
        <v>-35.9107917875998</v>
      </c>
      <c r="AB647" s="18" t="n">
        <f aca="false">AA647-(MAX(Draws!P626-Line_cap,0)+MAX(Draws!AB626-Line_cap,0))</f>
        <v>-35.9107917875998</v>
      </c>
      <c r="AC647" s="18" t="n">
        <f aca="false">AB647-(MAX(Draws!Q626-Line_cap,0)+MAX(Draws!AC626-Line_cap,0))</f>
        <v>-35.9107917875998</v>
      </c>
      <c r="AD647" s="18" t="n">
        <f aca="false">AC647-(MAX(Draws!R626-Line_cap,0)+MAX(Draws!AD626-Line_cap,0))</f>
        <v>-35.9107917875998</v>
      </c>
      <c r="AE647" s="18" t="n">
        <f aca="false">AD647-(MAX(Draws!S626-Line_cap,0)+MAX(Draws!AE626-Line_cap,0))</f>
        <v>-35.9107917875998</v>
      </c>
      <c r="AF647" s="18" t="n">
        <f aca="false">AE647-(MAX(Draws!T626-Line_cap,0)+MAX(Draws!AF626-Line_cap,0))</f>
        <v>-35.9107917875998</v>
      </c>
      <c r="AG647" s="18" t="n">
        <f aca="false">AF647-(MAX(Draws!U626-Line_cap,0)+MAX(Draws!AG626-Line_cap,0))</f>
        <v>-35.9107917875998</v>
      </c>
      <c r="AH647" s="18" t="n">
        <f aca="false">AG647-(MAX(Draws!V626-Line_cap,0)+MAX(Draws!AH626-Line_cap,0))</f>
        <v>-35.9107917875998</v>
      </c>
      <c r="AI647" s="18" t="n">
        <f aca="false">AH647-(MAX(Draws!W626-Line_cap,0)+MAX(Draws!AI626-Line_cap,0))</f>
        <v>-35.9107917875998</v>
      </c>
      <c r="AJ647" s="18" t="n">
        <f aca="false">AI647-(MAX(Draws!X626-Line_cap,0)+MAX(Draws!AJ626-Line_cap,0))</f>
        <v>-35.9107917875998</v>
      </c>
      <c r="AK647" s="18" t="n">
        <f aca="false">AJ647-(MAX(Draws!Y626-Line_cap,0)+MAX(Draws!AK626-Line_cap,0))</f>
        <v>-35.9107917875998</v>
      </c>
      <c r="AL647" s="18" t="n">
        <f aca="false">SUMPRODUCT(MIN($B$22:$M$22+B647:M647+N647:Y647))</f>
        <v>356.044516762921</v>
      </c>
      <c r="AM647" s="18" t="n">
        <f aca="false">SUMPRODUCT(MIN($B$22:$M$22+B647:M647))</f>
        <v>491.95530855052</v>
      </c>
      <c r="AN647" s="18" t="n">
        <f aca="false">SUMPRODUCT(MIN($B$22:$M$22+N647:Y647))</f>
        <v>346.039590570186</v>
      </c>
      <c r="AO647" s="18" t="n">
        <f aca="false">SUMPRODUCT(MIN($B$22:$M$22+B647:M647+Z647:AK647))</f>
        <v>456.044516762921</v>
      </c>
      <c r="AP647" s="18" t="n">
        <f aca="false">SUMPRODUCT(MIN($B$23:$M$23+B647:M647+N647:Y647))</f>
        <v>405.644516762921</v>
      </c>
      <c r="AQ647" s="18" t="n">
        <f aca="false">SUMPRODUCT(MIN($B$23:$M$23+B647:M647+Z647:AK647))</f>
        <v>505.644516762921</v>
      </c>
      <c r="AR647" s="13" t="n">
        <f aca="false">IF(Y647&lt;0,1,0)</f>
        <v>1</v>
      </c>
    </row>
    <row r="648" customFormat="false" ht="15" hidden="false" customHeight="false" outlineLevel="0" collapsed="false">
      <c r="A648" s="13" t="n">
        <v>623</v>
      </c>
      <c r="B648" s="18" t="n">
        <f aca="false">Shock_sd*Draws!B627</f>
        <v>-4.65694152536085</v>
      </c>
      <c r="C648" s="18" t="n">
        <f aca="false">Persist_a*B648+Shock_sd*Draws!C627</f>
        <v>-39.9611474022651</v>
      </c>
      <c r="D648" s="18" t="n">
        <f aca="false">Persist_a*C648+Shock_sd*Draws!D627</f>
        <v>-107.545554252098</v>
      </c>
      <c r="E648" s="18" t="n">
        <f aca="false">Persist_a*D648+Shock_sd*Draws!E627</f>
        <v>-96.572508133797</v>
      </c>
      <c r="F648" s="18" t="n">
        <f aca="false">Persist_a*E648+Shock_sd*Draws!F627</f>
        <v>-28.8898835969964</v>
      </c>
      <c r="G648" s="18" t="n">
        <f aca="false">Persist_a*F648+Shock_sd*Draws!G627</f>
        <v>-40.5111859622648</v>
      </c>
      <c r="H648" s="18" t="n">
        <f aca="false">Persist_a*G648+Shock_sd*Draws!H627</f>
        <v>-7.95319231699613</v>
      </c>
      <c r="I648" s="18" t="n">
        <f aca="false">Persist_a*H648+Shock_sd*Draws!I627</f>
        <v>-12.5618880267789</v>
      </c>
      <c r="J648" s="18" t="n">
        <f aca="false">Persist_a*I648+Shock_sd*Draws!J627</f>
        <v>-65.5113574833614</v>
      </c>
      <c r="K648" s="18" t="n">
        <f aca="false">Persist_a*J648+Shock_sd*Draws!K627</f>
        <v>-146.406765147991</v>
      </c>
      <c r="L648" s="18" t="n">
        <f aca="false">Persist_a*K648+Shock_sd*Draws!L627</f>
        <v>-134.735818028806</v>
      </c>
      <c r="M648" s="18" t="n">
        <f aca="false">Persist_a*L648+Shock_sd*Draws!M627</f>
        <v>-48.9366145444779</v>
      </c>
      <c r="N648" s="18" t="n">
        <f aca="false">0-(Draws!N627+Draws!Z627)</f>
        <v>0</v>
      </c>
      <c r="O648" s="18" t="n">
        <f aca="false">N648-(Draws!O627+Draws!AA627)</f>
        <v>0</v>
      </c>
      <c r="P648" s="18" t="n">
        <f aca="false">O648-(Draws!P627+Draws!AB627)</f>
        <v>0</v>
      </c>
      <c r="Q648" s="18" t="n">
        <f aca="false">P648-(Draws!Q627+Draws!AC627)</f>
        <v>0</v>
      </c>
      <c r="R648" s="18" t="n">
        <f aca="false">Q648-(Draws!R627+Draws!AD627)</f>
        <v>0</v>
      </c>
      <c r="S648" s="18" t="n">
        <f aca="false">R648-(Draws!S627+Draws!AE627)</f>
        <v>0</v>
      </c>
      <c r="T648" s="18" t="n">
        <f aca="false">S648-(Draws!T627+Draws!AF627)</f>
        <v>0</v>
      </c>
      <c r="U648" s="18" t="n">
        <f aca="false">T648-(Draws!U627+Draws!AG627)</f>
        <v>0</v>
      </c>
      <c r="V648" s="18" t="n">
        <f aca="false">U648-(Draws!V627+Draws!AH627)</f>
        <v>0</v>
      </c>
      <c r="W648" s="18" t="n">
        <f aca="false">V648-(Draws!W627+Draws!AI627)</f>
        <v>0</v>
      </c>
      <c r="X648" s="18" t="n">
        <f aca="false">W648-(Draws!X627+Draws!AJ627)</f>
        <v>0</v>
      </c>
      <c r="Y648" s="18" t="n">
        <f aca="false">X648-(Draws!Y627+Draws!AK627)</f>
        <v>0</v>
      </c>
      <c r="Z648" s="18" t="n">
        <f aca="false">0-(MAX(Draws!N627-Line_cap,0)+MAX(Draws!Z627-Line_cap,0))</f>
        <v>0</v>
      </c>
      <c r="AA648" s="18" t="n">
        <f aca="false">Z648-(MAX(Draws!O627-Line_cap,0)+MAX(Draws!AA627-Line_cap,0))</f>
        <v>0</v>
      </c>
      <c r="AB648" s="18" t="n">
        <f aca="false">AA648-(MAX(Draws!P627-Line_cap,0)+MAX(Draws!AB627-Line_cap,0))</f>
        <v>0</v>
      </c>
      <c r="AC648" s="18" t="n">
        <f aca="false">AB648-(MAX(Draws!Q627-Line_cap,0)+MAX(Draws!AC627-Line_cap,0))</f>
        <v>0</v>
      </c>
      <c r="AD648" s="18" t="n">
        <f aca="false">AC648-(MAX(Draws!R627-Line_cap,0)+MAX(Draws!AD627-Line_cap,0))</f>
        <v>0</v>
      </c>
      <c r="AE648" s="18" t="n">
        <f aca="false">AD648-(MAX(Draws!S627-Line_cap,0)+MAX(Draws!AE627-Line_cap,0))</f>
        <v>0</v>
      </c>
      <c r="AF648" s="18" t="n">
        <f aca="false">AE648-(MAX(Draws!T627-Line_cap,0)+MAX(Draws!AF627-Line_cap,0))</f>
        <v>0</v>
      </c>
      <c r="AG648" s="18" t="n">
        <f aca="false">AF648-(MAX(Draws!U627-Line_cap,0)+MAX(Draws!AG627-Line_cap,0))</f>
        <v>0</v>
      </c>
      <c r="AH648" s="18" t="n">
        <f aca="false">AG648-(MAX(Draws!V627-Line_cap,0)+MAX(Draws!AH627-Line_cap,0))</f>
        <v>0</v>
      </c>
      <c r="AI648" s="18" t="n">
        <f aca="false">AH648-(MAX(Draws!W627-Line_cap,0)+MAX(Draws!AI627-Line_cap,0))</f>
        <v>0</v>
      </c>
      <c r="AJ648" s="18" t="n">
        <f aca="false">AI648-(MAX(Draws!X627-Line_cap,0)+MAX(Draws!AJ627-Line_cap,0))</f>
        <v>0</v>
      </c>
      <c r="AK648" s="18" t="n">
        <f aca="false">AJ648-(MAX(Draws!Y627-Line_cap,0)+MAX(Draws!AK627-Line_cap,0))</f>
        <v>0</v>
      </c>
      <c r="AL648" s="18" t="n">
        <f aca="false">SUMPRODUCT(MIN($B$22:$M$22+B648:M648+N648:Y648))</f>
        <v>347.978930661433</v>
      </c>
      <c r="AM648" s="18" t="n">
        <f aca="false">SUMPRODUCT(MIN($B$22:$M$22+B648:M648))</f>
        <v>347.978930661433</v>
      </c>
      <c r="AN648" s="18" t="n">
        <f aca="false">SUMPRODUCT(MIN($B$22:$M$22+N648:Y648))</f>
        <v>481.950382357786</v>
      </c>
      <c r="AO648" s="18" t="n">
        <f aca="false">SUMPRODUCT(MIN($B$22:$M$22+B648:M648+Z648:AK648))</f>
        <v>347.978930661433</v>
      </c>
      <c r="AP648" s="18" t="n">
        <f aca="false">SUMPRODUCT(MIN($B$23:$M$23+B648:M648+N648:Y648))</f>
        <v>396.26457921186</v>
      </c>
      <c r="AQ648" s="18" t="n">
        <f aca="false">SUMPRODUCT(MIN($B$23:$M$23+B648:M648+Z648:AK648))</f>
        <v>396.26457921186</v>
      </c>
      <c r="AR648" s="13" t="n">
        <f aca="false">IF(Y648&lt;0,1,0)</f>
        <v>0</v>
      </c>
    </row>
    <row r="649" customFormat="false" ht="15" hidden="false" customHeight="false" outlineLevel="0" collapsed="false">
      <c r="A649" s="13" t="n">
        <v>624</v>
      </c>
      <c r="B649" s="18" t="n">
        <f aca="false">Shock_sd*Draws!B628</f>
        <v>38.5767437374639</v>
      </c>
      <c r="C649" s="18" t="n">
        <f aca="false">Persist_a*B649+Shock_sd*Draws!C628</f>
        <v>-26.1276947532025</v>
      </c>
      <c r="D649" s="18" t="n">
        <f aca="false">Persist_a*C649+Shock_sd*Draws!D628</f>
        <v>-12.5555102944077</v>
      </c>
      <c r="E649" s="18" t="n">
        <f aca="false">Persist_a*D649+Shock_sd*Draws!E628</f>
        <v>-8.13190374922025</v>
      </c>
      <c r="F649" s="18" t="n">
        <f aca="false">Persist_a*E649+Shock_sd*Draws!F628</f>
        <v>-28.4103892206471</v>
      </c>
      <c r="G649" s="18" t="n">
        <f aca="false">Persist_a*F649+Shock_sd*Draws!G628</f>
        <v>29.3143313954262</v>
      </c>
      <c r="H649" s="18" t="n">
        <f aca="false">Persist_a*G649+Shock_sd*Draws!H628</f>
        <v>-2.80956329235613</v>
      </c>
      <c r="I649" s="18" t="n">
        <f aca="false">Persist_a*H649+Shock_sd*Draws!I628</f>
        <v>26.1486122767603</v>
      </c>
      <c r="J649" s="18" t="n">
        <f aca="false">Persist_a*I649+Shock_sd*Draws!J628</f>
        <v>-47.8570602484624</v>
      </c>
      <c r="K649" s="18" t="n">
        <f aca="false">Persist_a*J649+Shock_sd*Draws!K628</f>
        <v>78.543337447936</v>
      </c>
      <c r="L649" s="18" t="n">
        <f aca="false">Persist_a*K649+Shock_sd*Draws!L628</f>
        <v>60.4148336032386</v>
      </c>
      <c r="M649" s="18" t="n">
        <f aca="false">Persist_a*L649+Shock_sd*Draws!M628</f>
        <v>56.9995311877687</v>
      </c>
      <c r="N649" s="18" t="n">
        <f aca="false">0-(Draws!N628+Draws!Z628)</f>
        <v>0</v>
      </c>
      <c r="O649" s="18" t="n">
        <f aca="false">N649-(Draws!O628+Draws!AA628)</f>
        <v>0</v>
      </c>
      <c r="P649" s="18" t="n">
        <f aca="false">O649-(Draws!P628+Draws!AB628)</f>
        <v>0</v>
      </c>
      <c r="Q649" s="18" t="n">
        <f aca="false">P649-(Draws!Q628+Draws!AC628)</f>
        <v>0</v>
      </c>
      <c r="R649" s="18" t="n">
        <f aca="false">Q649-(Draws!R628+Draws!AD628)</f>
        <v>0</v>
      </c>
      <c r="S649" s="18" t="n">
        <f aca="false">R649-(Draws!S628+Draws!AE628)</f>
        <v>0</v>
      </c>
      <c r="T649" s="18" t="n">
        <f aca="false">S649-(Draws!T628+Draws!AF628)</f>
        <v>0</v>
      </c>
      <c r="U649" s="18" t="n">
        <f aca="false">T649-(Draws!U628+Draws!AG628)</f>
        <v>0</v>
      </c>
      <c r="V649" s="18" t="n">
        <f aca="false">U649-(Draws!V628+Draws!AH628)</f>
        <v>0</v>
      </c>
      <c r="W649" s="18" t="n">
        <f aca="false">V649-(Draws!W628+Draws!AI628)</f>
        <v>0</v>
      </c>
      <c r="X649" s="18" t="n">
        <f aca="false">W649-(Draws!X628+Draws!AJ628)</f>
        <v>0</v>
      </c>
      <c r="Y649" s="18" t="n">
        <f aca="false">X649-(Draws!Y628+Draws!AK628)</f>
        <v>0</v>
      </c>
      <c r="Z649" s="18" t="n">
        <f aca="false">0-(MAX(Draws!N628-Line_cap,0)+MAX(Draws!Z628-Line_cap,0))</f>
        <v>0</v>
      </c>
      <c r="AA649" s="18" t="n">
        <f aca="false">Z649-(MAX(Draws!O628-Line_cap,0)+MAX(Draws!AA628-Line_cap,0))</f>
        <v>0</v>
      </c>
      <c r="AB649" s="18" t="n">
        <f aca="false">AA649-(MAX(Draws!P628-Line_cap,0)+MAX(Draws!AB628-Line_cap,0))</f>
        <v>0</v>
      </c>
      <c r="AC649" s="18" t="n">
        <f aca="false">AB649-(MAX(Draws!Q628-Line_cap,0)+MAX(Draws!AC628-Line_cap,0))</f>
        <v>0</v>
      </c>
      <c r="AD649" s="18" t="n">
        <f aca="false">AC649-(MAX(Draws!R628-Line_cap,0)+MAX(Draws!AD628-Line_cap,0))</f>
        <v>0</v>
      </c>
      <c r="AE649" s="18" t="n">
        <f aca="false">AD649-(MAX(Draws!S628-Line_cap,0)+MAX(Draws!AE628-Line_cap,0))</f>
        <v>0</v>
      </c>
      <c r="AF649" s="18" t="n">
        <f aca="false">AE649-(MAX(Draws!T628-Line_cap,0)+MAX(Draws!AF628-Line_cap,0))</f>
        <v>0</v>
      </c>
      <c r="AG649" s="18" t="n">
        <f aca="false">AF649-(MAX(Draws!U628-Line_cap,0)+MAX(Draws!AG628-Line_cap,0))</f>
        <v>0</v>
      </c>
      <c r="AH649" s="18" t="n">
        <f aca="false">AG649-(MAX(Draws!V628-Line_cap,0)+MAX(Draws!AH628-Line_cap,0))</f>
        <v>0</v>
      </c>
      <c r="AI649" s="18" t="n">
        <f aca="false">AH649-(MAX(Draws!W628-Line_cap,0)+MAX(Draws!AI628-Line_cap,0))</f>
        <v>0</v>
      </c>
      <c r="AJ649" s="18" t="n">
        <f aca="false">AI649-(MAX(Draws!X628-Line_cap,0)+MAX(Draws!AJ628-Line_cap,0))</f>
        <v>0</v>
      </c>
      <c r="AK649" s="18" t="n">
        <f aca="false">AJ649-(MAX(Draws!Y628-Line_cap,0)+MAX(Draws!AK628-Line_cap,0))</f>
        <v>0</v>
      </c>
      <c r="AL649" s="18" t="n">
        <f aca="false">SUMPRODUCT(MIN($B$22:$M$22+B649:M649+N649:Y649))</f>
        <v>440.340721168934</v>
      </c>
      <c r="AM649" s="18" t="n">
        <f aca="false">SUMPRODUCT(MIN($B$22:$M$22+B649:M649))</f>
        <v>440.340721168934</v>
      </c>
      <c r="AN649" s="18" t="n">
        <f aca="false">SUMPRODUCT(MIN($B$22:$M$22+N649:Y649))</f>
        <v>481.950382357786</v>
      </c>
      <c r="AO649" s="18" t="n">
        <f aca="false">SUMPRODUCT(MIN($B$22:$M$22+B649:M649+Z649:AK649))</f>
        <v>440.340721168934</v>
      </c>
      <c r="AP649" s="18" t="n">
        <f aca="false">SUMPRODUCT(MIN($B$23:$M$23+B649:M649+N649:Y649))</f>
        <v>489.584048333154</v>
      </c>
      <c r="AQ649" s="18" t="n">
        <f aca="false">SUMPRODUCT(MIN($B$23:$M$23+B649:M649+Z649:AK649))</f>
        <v>489.584048333154</v>
      </c>
      <c r="AR649" s="13" t="n">
        <f aca="false">IF(Y649&lt;0,1,0)</f>
        <v>0</v>
      </c>
    </row>
    <row r="650" customFormat="false" ht="15" hidden="false" customHeight="false" outlineLevel="0" collapsed="false">
      <c r="A650" s="13" t="n">
        <v>625</v>
      </c>
      <c r="B650" s="18" t="n">
        <f aca="false">Shock_sd*Draws!B629</f>
        <v>-24.6893187106184</v>
      </c>
      <c r="C650" s="18" t="n">
        <f aca="false">Persist_a*B650+Shock_sd*Draws!C629</f>
        <v>-40.8511036879496</v>
      </c>
      <c r="D650" s="18" t="n">
        <f aca="false">Persist_a*C650+Shock_sd*Draws!D629</f>
        <v>19.4560527791261</v>
      </c>
      <c r="E650" s="18" t="n">
        <f aca="false">Persist_a*D650+Shock_sd*Draws!E629</f>
        <v>9.63358622407026</v>
      </c>
      <c r="F650" s="18" t="n">
        <f aca="false">Persist_a*E650+Shock_sd*Draws!F629</f>
        <v>22.7553226106107</v>
      </c>
      <c r="G650" s="18" t="n">
        <f aca="false">Persist_a*F650+Shock_sd*Draws!G629</f>
        <v>17.0634453864428</v>
      </c>
      <c r="H650" s="18" t="n">
        <f aca="false">Persist_a*G650+Shock_sd*Draws!H629</f>
        <v>-4.94431446962817</v>
      </c>
      <c r="I650" s="18" t="n">
        <f aca="false">Persist_a*H650+Shock_sd*Draws!I629</f>
        <v>35.3909183051276</v>
      </c>
      <c r="J650" s="18" t="n">
        <f aca="false">Persist_a*I650+Shock_sd*Draws!J629</f>
        <v>66.1282978552733</v>
      </c>
      <c r="K650" s="18" t="n">
        <f aca="false">Persist_a*J650+Shock_sd*Draws!K629</f>
        <v>-19.9558761557971</v>
      </c>
      <c r="L650" s="18" t="n">
        <f aca="false">Persist_a*K650+Shock_sd*Draws!L629</f>
        <v>-1.30310913307628</v>
      </c>
      <c r="M650" s="18" t="n">
        <f aca="false">Persist_a*L650+Shock_sd*Draws!M629</f>
        <v>8.1308140539295</v>
      </c>
      <c r="N650" s="18" t="n">
        <f aca="false">0-(Draws!N629+Draws!Z629)</f>
        <v>0</v>
      </c>
      <c r="O650" s="18" t="n">
        <f aca="false">N650-(Draws!O629+Draws!AA629)</f>
        <v>0</v>
      </c>
      <c r="P650" s="18" t="n">
        <f aca="false">O650-(Draws!P629+Draws!AB629)</f>
        <v>0</v>
      </c>
      <c r="Q650" s="18" t="n">
        <f aca="false">P650-(Draws!Q629+Draws!AC629)</f>
        <v>0</v>
      </c>
      <c r="R650" s="18" t="n">
        <f aca="false">Q650-(Draws!R629+Draws!AD629)</f>
        <v>0</v>
      </c>
      <c r="S650" s="18" t="n">
        <f aca="false">R650-(Draws!S629+Draws!AE629)</f>
        <v>0</v>
      </c>
      <c r="T650" s="18" t="n">
        <f aca="false">S650-(Draws!T629+Draws!AF629)</f>
        <v>0</v>
      </c>
      <c r="U650" s="18" t="n">
        <f aca="false">T650-(Draws!U629+Draws!AG629)</f>
        <v>0</v>
      </c>
      <c r="V650" s="18" t="n">
        <f aca="false">U650-(Draws!V629+Draws!AH629)</f>
        <v>0</v>
      </c>
      <c r="W650" s="18" t="n">
        <f aca="false">V650-(Draws!W629+Draws!AI629)</f>
        <v>0</v>
      </c>
      <c r="X650" s="18" t="n">
        <f aca="false">W650-(Draws!X629+Draws!AJ629)</f>
        <v>0</v>
      </c>
      <c r="Y650" s="18" t="n">
        <f aca="false">X650-(Draws!Y629+Draws!AK629)</f>
        <v>0</v>
      </c>
      <c r="Z650" s="18" t="n">
        <f aca="false">0-(MAX(Draws!N629-Line_cap,0)+MAX(Draws!Z629-Line_cap,0))</f>
        <v>0</v>
      </c>
      <c r="AA650" s="18" t="n">
        <f aca="false">Z650-(MAX(Draws!O629-Line_cap,0)+MAX(Draws!AA629-Line_cap,0))</f>
        <v>0</v>
      </c>
      <c r="AB650" s="18" t="n">
        <f aca="false">AA650-(MAX(Draws!P629-Line_cap,0)+MAX(Draws!AB629-Line_cap,0))</f>
        <v>0</v>
      </c>
      <c r="AC650" s="18" t="n">
        <f aca="false">AB650-(MAX(Draws!Q629-Line_cap,0)+MAX(Draws!AC629-Line_cap,0))</f>
        <v>0</v>
      </c>
      <c r="AD650" s="18" t="n">
        <f aca="false">AC650-(MAX(Draws!R629-Line_cap,0)+MAX(Draws!AD629-Line_cap,0))</f>
        <v>0</v>
      </c>
      <c r="AE650" s="18" t="n">
        <f aca="false">AD650-(MAX(Draws!S629-Line_cap,0)+MAX(Draws!AE629-Line_cap,0))</f>
        <v>0</v>
      </c>
      <c r="AF650" s="18" t="n">
        <f aca="false">AE650-(MAX(Draws!T629-Line_cap,0)+MAX(Draws!AF629-Line_cap,0))</f>
        <v>0</v>
      </c>
      <c r="AG650" s="18" t="n">
        <f aca="false">AF650-(MAX(Draws!U629-Line_cap,0)+MAX(Draws!AG629-Line_cap,0))</f>
        <v>0</v>
      </c>
      <c r="AH650" s="18" t="n">
        <f aca="false">AG650-(MAX(Draws!V629-Line_cap,0)+MAX(Draws!AH629-Line_cap,0))</f>
        <v>0</v>
      </c>
      <c r="AI650" s="18" t="n">
        <f aca="false">AH650-(MAX(Draws!W629-Line_cap,0)+MAX(Draws!AI629-Line_cap,0))</f>
        <v>0</v>
      </c>
      <c r="AJ650" s="18" t="n">
        <f aca="false">AI650-(MAX(Draws!X629-Line_cap,0)+MAX(Draws!AJ629-Line_cap,0))</f>
        <v>0</v>
      </c>
      <c r="AK650" s="18" t="n">
        <f aca="false">AJ650-(MAX(Draws!Y629-Line_cap,0)+MAX(Draws!AK629-Line_cap,0))</f>
        <v>0</v>
      </c>
      <c r="AL650" s="18" t="n">
        <f aca="false">SUMPRODUCT(MIN($B$22:$M$22+B650:M650+N650:Y650))</f>
        <v>474.429819653627</v>
      </c>
      <c r="AM650" s="18" t="n">
        <f aca="false">SUMPRODUCT(MIN($B$22:$M$22+B650:M650))</f>
        <v>474.429819653627</v>
      </c>
      <c r="AN650" s="18" t="n">
        <f aca="false">SUMPRODUCT(MIN($B$22:$M$22+N650:Y650))</f>
        <v>481.950382357786</v>
      </c>
      <c r="AO650" s="18" t="n">
        <f aca="false">SUMPRODUCT(MIN($B$22:$M$22+B650:M650+Z650:AK650))</f>
        <v>474.429819653627</v>
      </c>
      <c r="AP650" s="18" t="n">
        <f aca="false">SUMPRODUCT(MIN($B$23:$M$23+B650:M650+N650:Y650))</f>
        <v>522.715468204054</v>
      </c>
      <c r="AQ650" s="18" t="n">
        <f aca="false">SUMPRODUCT(MIN($B$23:$M$23+B650:M650+Z650:AK650))</f>
        <v>522.715468204054</v>
      </c>
      <c r="AR650" s="13" t="n">
        <f aca="false">IF(Y650&lt;0,1,0)</f>
        <v>0</v>
      </c>
    </row>
    <row r="651" customFormat="false" ht="15" hidden="false" customHeight="false" outlineLevel="0" collapsed="false">
      <c r="A651" s="13" t="n">
        <v>626</v>
      </c>
      <c r="B651" s="18" t="n">
        <f aca="false">Shock_sd*Draws!B630</f>
        <v>-64.7057179863622</v>
      </c>
      <c r="C651" s="18" t="n">
        <f aca="false">Persist_a*B651+Shock_sd*Draws!C630</f>
        <v>-77.6649519955958</v>
      </c>
      <c r="D651" s="18" t="n">
        <f aca="false">Persist_a*C651+Shock_sd*Draws!D630</f>
        <v>-69.7736623706547</v>
      </c>
      <c r="E651" s="18" t="n">
        <f aca="false">Persist_a*D651+Shock_sd*Draws!E630</f>
        <v>12.8907912739819</v>
      </c>
      <c r="F651" s="18" t="n">
        <f aca="false">Persist_a*E651+Shock_sd*Draws!F630</f>
        <v>19.7012520858103</v>
      </c>
      <c r="G651" s="18" t="n">
        <f aca="false">Persist_a*F651+Shock_sd*Draws!G630</f>
        <v>-5.11813742768614</v>
      </c>
      <c r="H651" s="18" t="n">
        <f aca="false">Persist_a*G651+Shock_sd*Draws!H630</f>
        <v>-40.9990486376654</v>
      </c>
      <c r="I651" s="18" t="n">
        <f aca="false">Persist_a*H651+Shock_sd*Draws!I630</f>
        <v>-26.3686185712878</v>
      </c>
      <c r="J651" s="18" t="n">
        <f aca="false">Persist_a*I651+Shock_sd*Draws!J630</f>
        <v>53.1729515545559</v>
      </c>
      <c r="K651" s="18" t="n">
        <f aca="false">Persist_a*J651+Shock_sd*Draws!K630</f>
        <v>103.287340844816</v>
      </c>
      <c r="L651" s="18" t="n">
        <f aca="false">Persist_a*K651+Shock_sd*Draws!L630</f>
        <v>78.5085068444326</v>
      </c>
      <c r="M651" s="18" t="n">
        <f aca="false">Persist_a*L651+Shock_sd*Draws!M630</f>
        <v>46.2491580058321</v>
      </c>
      <c r="N651" s="18" t="n">
        <f aca="false">0-(Draws!N630+Draws!Z630)</f>
        <v>0</v>
      </c>
      <c r="O651" s="18" t="n">
        <f aca="false">N651-(Draws!O630+Draws!AA630)</f>
        <v>0</v>
      </c>
      <c r="P651" s="18" t="n">
        <f aca="false">O651-(Draws!P630+Draws!AB630)</f>
        <v>0</v>
      </c>
      <c r="Q651" s="18" t="n">
        <f aca="false">P651-(Draws!Q630+Draws!AC630)</f>
        <v>0</v>
      </c>
      <c r="R651" s="18" t="n">
        <f aca="false">Q651-(Draws!R630+Draws!AD630)</f>
        <v>0</v>
      </c>
      <c r="S651" s="18" t="n">
        <f aca="false">R651-(Draws!S630+Draws!AE630)</f>
        <v>0</v>
      </c>
      <c r="T651" s="18" t="n">
        <f aca="false">S651-(Draws!T630+Draws!AF630)</f>
        <v>0</v>
      </c>
      <c r="U651" s="18" t="n">
        <f aca="false">T651-(Draws!U630+Draws!AG630)</f>
        <v>0</v>
      </c>
      <c r="V651" s="18" t="n">
        <f aca="false">U651-(Draws!V630+Draws!AH630)</f>
        <v>0</v>
      </c>
      <c r="W651" s="18" t="n">
        <f aca="false">V651-(Draws!W630+Draws!AI630)</f>
        <v>0</v>
      </c>
      <c r="X651" s="18" t="n">
        <f aca="false">W651-(Draws!X630+Draws!AJ630)</f>
        <v>0</v>
      </c>
      <c r="Y651" s="18" t="n">
        <f aca="false">X651-(Draws!Y630+Draws!AK630)</f>
        <v>0</v>
      </c>
      <c r="Z651" s="18" t="n">
        <f aca="false">0-(MAX(Draws!N630-Line_cap,0)+MAX(Draws!Z630-Line_cap,0))</f>
        <v>0</v>
      </c>
      <c r="AA651" s="18" t="n">
        <f aca="false">Z651-(MAX(Draws!O630-Line_cap,0)+MAX(Draws!AA630-Line_cap,0))</f>
        <v>0</v>
      </c>
      <c r="AB651" s="18" t="n">
        <f aca="false">AA651-(MAX(Draws!P630-Line_cap,0)+MAX(Draws!AB630-Line_cap,0))</f>
        <v>0</v>
      </c>
      <c r="AC651" s="18" t="n">
        <f aca="false">AB651-(MAX(Draws!Q630-Line_cap,0)+MAX(Draws!AC630-Line_cap,0))</f>
        <v>0</v>
      </c>
      <c r="AD651" s="18" t="n">
        <f aca="false">AC651-(MAX(Draws!R630-Line_cap,0)+MAX(Draws!AD630-Line_cap,0))</f>
        <v>0</v>
      </c>
      <c r="AE651" s="18" t="n">
        <f aca="false">AD651-(MAX(Draws!S630-Line_cap,0)+MAX(Draws!AE630-Line_cap,0))</f>
        <v>0</v>
      </c>
      <c r="AF651" s="18" t="n">
        <f aca="false">AE651-(MAX(Draws!T630-Line_cap,0)+MAX(Draws!AF630-Line_cap,0))</f>
        <v>0</v>
      </c>
      <c r="AG651" s="18" t="n">
        <f aca="false">AF651-(MAX(Draws!U630-Line_cap,0)+MAX(Draws!AG630-Line_cap,0))</f>
        <v>0</v>
      </c>
      <c r="AH651" s="18" t="n">
        <f aca="false">AG651-(MAX(Draws!V630-Line_cap,0)+MAX(Draws!AH630-Line_cap,0))</f>
        <v>0</v>
      </c>
      <c r="AI651" s="18" t="n">
        <f aca="false">AH651-(MAX(Draws!W630-Line_cap,0)+MAX(Draws!AI630-Line_cap,0))</f>
        <v>0</v>
      </c>
      <c r="AJ651" s="18" t="n">
        <f aca="false">AI651-(MAX(Draws!X630-Line_cap,0)+MAX(Draws!AJ630-Line_cap,0))</f>
        <v>0</v>
      </c>
      <c r="AK651" s="18" t="n">
        <f aca="false">AJ651-(MAX(Draws!Y630-Line_cap,0)+MAX(Draws!AK630-Line_cap,0))</f>
        <v>0</v>
      </c>
      <c r="AL651" s="18" t="n">
        <f aca="false">SUMPRODUCT(MIN($B$22:$M$22+B651:M651+N651:Y651))</f>
        <v>440.95133372012</v>
      </c>
      <c r="AM651" s="18" t="n">
        <f aca="false">SUMPRODUCT(MIN($B$22:$M$22+B651:M651))</f>
        <v>440.95133372012</v>
      </c>
      <c r="AN651" s="18" t="n">
        <f aca="false">SUMPRODUCT(MIN($B$22:$M$22+N651:Y651))</f>
        <v>481.950382357786</v>
      </c>
      <c r="AO651" s="18" t="n">
        <f aca="false">SUMPRODUCT(MIN($B$22:$M$22+B651:M651+Z651:AK651))</f>
        <v>440.95133372012</v>
      </c>
      <c r="AP651" s="18" t="n">
        <f aca="false">SUMPRODUCT(MIN($B$23:$M$23+B651:M651+N651:Y651))</f>
        <v>480.529899099725</v>
      </c>
      <c r="AQ651" s="18" t="n">
        <f aca="false">SUMPRODUCT(MIN($B$23:$M$23+B651:M651+Z651:AK651))</f>
        <v>480.529899099725</v>
      </c>
      <c r="AR651" s="13" t="n">
        <f aca="false">IF(Y651&lt;0,1,0)</f>
        <v>0</v>
      </c>
    </row>
    <row r="652" customFormat="false" ht="15" hidden="false" customHeight="false" outlineLevel="0" collapsed="false">
      <c r="A652" s="13" t="n">
        <v>627</v>
      </c>
      <c r="B652" s="18" t="n">
        <f aca="false">Shock_sd*Draws!B631</f>
        <v>-54.9116580461012</v>
      </c>
      <c r="C652" s="18" t="n">
        <f aca="false">Persist_a*B652+Shock_sd*Draws!C631</f>
        <v>-33.0715281957271</v>
      </c>
      <c r="D652" s="18" t="n">
        <f aca="false">Persist_a*C652+Shock_sd*Draws!D631</f>
        <v>-34.0102524330592</v>
      </c>
      <c r="E652" s="18" t="n">
        <f aca="false">Persist_a*D652+Shock_sd*Draws!E631</f>
        <v>-73.3959124472796</v>
      </c>
      <c r="F652" s="18" t="n">
        <f aca="false">Persist_a*E652+Shock_sd*Draws!F631</f>
        <v>-46.2206482243675</v>
      </c>
      <c r="G652" s="18" t="n">
        <f aca="false">Persist_a*F652+Shock_sd*Draws!G631</f>
        <v>21.02045539586</v>
      </c>
      <c r="H652" s="18" t="n">
        <f aca="false">Persist_a*G652+Shock_sd*Draws!H631</f>
        <v>79.3545115383291</v>
      </c>
      <c r="I652" s="18" t="n">
        <f aca="false">Persist_a*H652+Shock_sd*Draws!I631</f>
        <v>100.498924454296</v>
      </c>
      <c r="J652" s="18" t="n">
        <f aca="false">Persist_a*I652+Shock_sd*Draws!J631</f>
        <v>89.4228457511873</v>
      </c>
      <c r="K652" s="18" t="n">
        <f aca="false">Persist_a*J652+Shock_sd*Draws!K631</f>
        <v>-17.0970913610928</v>
      </c>
      <c r="L652" s="18" t="n">
        <f aca="false">Persist_a*K652+Shock_sd*Draws!L631</f>
        <v>4.44906722964273</v>
      </c>
      <c r="M652" s="18" t="n">
        <f aca="false">Persist_a*L652+Shock_sd*Draws!M631</f>
        <v>40.7238847832408</v>
      </c>
      <c r="N652" s="18" t="n">
        <f aca="false">0-(Draws!N631+Draws!Z631)</f>
        <v>0</v>
      </c>
      <c r="O652" s="18" t="n">
        <f aca="false">N652-(Draws!O631+Draws!AA631)</f>
        <v>0</v>
      </c>
      <c r="P652" s="18" t="n">
        <f aca="false">O652-(Draws!P631+Draws!AB631)</f>
        <v>0</v>
      </c>
      <c r="Q652" s="18" t="n">
        <f aca="false">P652-(Draws!Q631+Draws!AC631)</f>
        <v>0</v>
      </c>
      <c r="R652" s="18" t="n">
        <f aca="false">Q652-(Draws!R631+Draws!AD631)</f>
        <v>0</v>
      </c>
      <c r="S652" s="18" t="n">
        <f aca="false">R652-(Draws!S631+Draws!AE631)</f>
        <v>0</v>
      </c>
      <c r="T652" s="18" t="n">
        <f aca="false">S652-(Draws!T631+Draws!AF631)</f>
        <v>0</v>
      </c>
      <c r="U652" s="18" t="n">
        <f aca="false">T652-(Draws!U631+Draws!AG631)</f>
        <v>0</v>
      </c>
      <c r="V652" s="18" t="n">
        <f aca="false">U652-(Draws!V631+Draws!AH631)</f>
        <v>0</v>
      </c>
      <c r="W652" s="18" t="n">
        <f aca="false">V652-(Draws!W631+Draws!AI631)</f>
        <v>0</v>
      </c>
      <c r="X652" s="18" t="n">
        <f aca="false">W652-(Draws!X631+Draws!AJ631)</f>
        <v>0</v>
      </c>
      <c r="Y652" s="18" t="n">
        <f aca="false">X652-(Draws!Y631+Draws!AK631)</f>
        <v>0</v>
      </c>
      <c r="Z652" s="18" t="n">
        <f aca="false">0-(MAX(Draws!N631-Line_cap,0)+MAX(Draws!Z631-Line_cap,0))</f>
        <v>0</v>
      </c>
      <c r="AA652" s="18" t="n">
        <f aca="false">Z652-(MAX(Draws!O631-Line_cap,0)+MAX(Draws!AA631-Line_cap,0))</f>
        <v>0</v>
      </c>
      <c r="AB652" s="18" t="n">
        <f aca="false">AA652-(MAX(Draws!P631-Line_cap,0)+MAX(Draws!AB631-Line_cap,0))</f>
        <v>0</v>
      </c>
      <c r="AC652" s="18" t="n">
        <f aca="false">AB652-(MAX(Draws!Q631-Line_cap,0)+MAX(Draws!AC631-Line_cap,0))</f>
        <v>0</v>
      </c>
      <c r="AD652" s="18" t="n">
        <f aca="false">AC652-(MAX(Draws!R631-Line_cap,0)+MAX(Draws!AD631-Line_cap,0))</f>
        <v>0</v>
      </c>
      <c r="AE652" s="18" t="n">
        <f aca="false">AD652-(MAX(Draws!S631-Line_cap,0)+MAX(Draws!AE631-Line_cap,0))</f>
        <v>0</v>
      </c>
      <c r="AF652" s="18" t="n">
        <f aca="false">AE652-(MAX(Draws!T631-Line_cap,0)+MAX(Draws!AF631-Line_cap,0))</f>
        <v>0</v>
      </c>
      <c r="AG652" s="18" t="n">
        <f aca="false">AF652-(MAX(Draws!U631-Line_cap,0)+MAX(Draws!AG631-Line_cap,0))</f>
        <v>0</v>
      </c>
      <c r="AH652" s="18" t="n">
        <f aca="false">AG652-(MAX(Draws!V631-Line_cap,0)+MAX(Draws!AH631-Line_cap,0))</f>
        <v>0</v>
      </c>
      <c r="AI652" s="18" t="n">
        <f aca="false">AH652-(MAX(Draws!W631-Line_cap,0)+MAX(Draws!AI631-Line_cap,0))</f>
        <v>0</v>
      </c>
      <c r="AJ652" s="18" t="n">
        <f aca="false">AI652-(MAX(Draws!X631-Line_cap,0)+MAX(Draws!AJ631-Line_cap,0))</f>
        <v>0</v>
      </c>
      <c r="AK652" s="18" t="n">
        <f aca="false">AJ652-(MAX(Draws!Y631-Line_cap,0)+MAX(Draws!AK631-Line_cap,0))</f>
        <v>0</v>
      </c>
      <c r="AL652" s="18" t="n">
        <f aca="false">SUMPRODUCT(MIN($B$22:$M$22+B652:M652+N652:Y652))</f>
        <v>425.466287380877</v>
      </c>
      <c r="AM652" s="18" t="n">
        <f aca="false">SUMPRODUCT(MIN($B$22:$M$22+B652:M652))</f>
        <v>425.466287380877</v>
      </c>
      <c r="AN652" s="18" t="n">
        <f aca="false">SUMPRODUCT(MIN($B$22:$M$22+N652:Y652))</f>
        <v>481.950382357786</v>
      </c>
      <c r="AO652" s="18" t="n">
        <f aca="false">SUMPRODUCT(MIN($B$22:$M$22+B652:M652+Z652:AK652))</f>
        <v>425.466287380877</v>
      </c>
      <c r="AP652" s="18" t="n">
        <f aca="false">SUMPRODUCT(MIN($B$23:$M$23+B652:M652+N652:Y652))</f>
        <v>466.35457489424</v>
      </c>
      <c r="AQ652" s="18" t="n">
        <f aca="false">SUMPRODUCT(MIN($B$23:$M$23+B652:M652+Z652:AK652))</f>
        <v>466.35457489424</v>
      </c>
      <c r="AR652" s="13" t="n">
        <f aca="false">IF(Y652&lt;0,1,0)</f>
        <v>0</v>
      </c>
    </row>
    <row r="653" customFormat="false" ht="15" hidden="false" customHeight="false" outlineLevel="0" collapsed="false">
      <c r="A653" s="13" t="n">
        <v>628</v>
      </c>
      <c r="B653" s="18" t="n">
        <f aca="false">Shock_sd*Draws!B632</f>
        <v>39.7441262760647</v>
      </c>
      <c r="C653" s="18" t="n">
        <f aca="false">Persist_a*B653+Shock_sd*Draws!C632</f>
        <v>86.7463725736475</v>
      </c>
      <c r="D653" s="18" t="n">
        <f aca="false">Persist_a*C653+Shock_sd*Draws!D632</f>
        <v>112.806783501627</v>
      </c>
      <c r="E653" s="18" t="n">
        <f aca="false">Persist_a*D653+Shock_sd*Draws!E632</f>
        <v>50.7252999583104</v>
      </c>
      <c r="F653" s="18" t="n">
        <f aca="false">Persist_a*E653+Shock_sd*Draws!F632</f>
        <v>119.77717441449</v>
      </c>
      <c r="G653" s="18" t="n">
        <f aca="false">Persist_a*F653+Shock_sd*Draws!G632</f>
        <v>44.0859660528385</v>
      </c>
      <c r="H653" s="18" t="n">
        <f aca="false">Persist_a*G653+Shock_sd*Draws!H632</f>
        <v>-66.0088594714747</v>
      </c>
      <c r="I653" s="18" t="n">
        <f aca="false">Persist_a*H653+Shock_sd*Draws!I632</f>
        <v>-29.4839197345962</v>
      </c>
      <c r="J653" s="18" t="n">
        <f aca="false">Persist_a*I653+Shock_sd*Draws!J632</f>
        <v>-4.37163758210549</v>
      </c>
      <c r="K653" s="18" t="n">
        <f aca="false">Persist_a*J653+Shock_sd*Draws!K632</f>
        <v>20.8588096894643</v>
      </c>
      <c r="L653" s="18" t="n">
        <f aca="false">Persist_a*K653+Shock_sd*Draws!L632</f>
        <v>-5.22672032089217</v>
      </c>
      <c r="M653" s="18" t="n">
        <f aca="false">Persist_a*L653+Shock_sd*Draws!M632</f>
        <v>-24.1690195185034</v>
      </c>
      <c r="N653" s="18" t="n">
        <f aca="false">0-(Draws!N632+Draws!Z632)</f>
        <v>0</v>
      </c>
      <c r="O653" s="18" t="n">
        <f aca="false">N653-(Draws!O632+Draws!AA632)</f>
        <v>0</v>
      </c>
      <c r="P653" s="18" t="n">
        <f aca="false">O653-(Draws!P632+Draws!AB632)</f>
        <v>0</v>
      </c>
      <c r="Q653" s="18" t="n">
        <f aca="false">P653-(Draws!Q632+Draws!AC632)</f>
        <v>0</v>
      </c>
      <c r="R653" s="18" t="n">
        <f aca="false">Q653-(Draws!R632+Draws!AD632)</f>
        <v>0</v>
      </c>
      <c r="S653" s="18" t="n">
        <f aca="false">R653-(Draws!S632+Draws!AE632)</f>
        <v>0</v>
      </c>
      <c r="T653" s="18" t="n">
        <f aca="false">S653-(Draws!T632+Draws!AF632)</f>
        <v>0</v>
      </c>
      <c r="U653" s="18" t="n">
        <f aca="false">T653-(Draws!U632+Draws!AG632)</f>
        <v>0</v>
      </c>
      <c r="V653" s="18" t="n">
        <f aca="false">U653-(Draws!V632+Draws!AH632)</f>
        <v>0</v>
      </c>
      <c r="W653" s="18" t="n">
        <f aca="false">V653-(Draws!W632+Draws!AI632)</f>
        <v>0</v>
      </c>
      <c r="X653" s="18" t="n">
        <f aca="false">W653-(Draws!X632+Draws!AJ632)</f>
        <v>0</v>
      </c>
      <c r="Y653" s="18" t="n">
        <f aca="false">X653-(Draws!Y632+Draws!AK632)</f>
        <v>0</v>
      </c>
      <c r="Z653" s="18" t="n">
        <f aca="false">0-(MAX(Draws!N632-Line_cap,0)+MAX(Draws!Z632-Line_cap,0))</f>
        <v>0</v>
      </c>
      <c r="AA653" s="18" t="n">
        <f aca="false">Z653-(MAX(Draws!O632-Line_cap,0)+MAX(Draws!AA632-Line_cap,0))</f>
        <v>0</v>
      </c>
      <c r="AB653" s="18" t="n">
        <f aca="false">AA653-(MAX(Draws!P632-Line_cap,0)+MAX(Draws!AB632-Line_cap,0))</f>
        <v>0</v>
      </c>
      <c r="AC653" s="18" t="n">
        <f aca="false">AB653-(MAX(Draws!Q632-Line_cap,0)+MAX(Draws!AC632-Line_cap,0))</f>
        <v>0</v>
      </c>
      <c r="AD653" s="18" t="n">
        <f aca="false">AC653-(MAX(Draws!R632-Line_cap,0)+MAX(Draws!AD632-Line_cap,0))</f>
        <v>0</v>
      </c>
      <c r="AE653" s="18" t="n">
        <f aca="false">AD653-(MAX(Draws!S632-Line_cap,0)+MAX(Draws!AE632-Line_cap,0))</f>
        <v>0</v>
      </c>
      <c r="AF653" s="18" t="n">
        <f aca="false">AE653-(MAX(Draws!T632-Line_cap,0)+MAX(Draws!AF632-Line_cap,0))</f>
        <v>0</v>
      </c>
      <c r="AG653" s="18" t="n">
        <f aca="false">AF653-(MAX(Draws!U632-Line_cap,0)+MAX(Draws!AG632-Line_cap,0))</f>
        <v>0</v>
      </c>
      <c r="AH653" s="18" t="n">
        <f aca="false">AG653-(MAX(Draws!V632-Line_cap,0)+MAX(Draws!AH632-Line_cap,0))</f>
        <v>0</v>
      </c>
      <c r="AI653" s="18" t="n">
        <f aca="false">AH653-(MAX(Draws!W632-Line_cap,0)+MAX(Draws!AI632-Line_cap,0))</f>
        <v>0</v>
      </c>
      <c r="AJ653" s="18" t="n">
        <f aca="false">AI653-(MAX(Draws!X632-Line_cap,0)+MAX(Draws!AJ632-Line_cap,0))</f>
        <v>0</v>
      </c>
      <c r="AK653" s="18" t="n">
        <f aca="false">AJ653-(MAX(Draws!Y632-Line_cap,0)+MAX(Draws!AK632-Line_cap,0))</f>
        <v>0</v>
      </c>
      <c r="AL653" s="18" t="n">
        <f aca="false">SUMPRODUCT(MIN($B$22:$M$22+B653:M653+N653:Y653))</f>
        <v>415.941522886311</v>
      </c>
      <c r="AM653" s="18" t="n">
        <f aca="false">SUMPRODUCT(MIN($B$22:$M$22+B653:M653))</f>
        <v>415.941522886311</v>
      </c>
      <c r="AN653" s="18" t="n">
        <f aca="false">SUMPRODUCT(MIN($B$22:$M$22+N653:Y653))</f>
        <v>481.950382357786</v>
      </c>
      <c r="AO653" s="18" t="n">
        <f aca="false">SUMPRODUCT(MIN($B$22:$M$22+B653:M653+Z653:AK653))</f>
        <v>415.941522886311</v>
      </c>
      <c r="AP653" s="18" t="n">
        <f aca="false">SUMPRODUCT(MIN($B$23:$M$23+B653:M653+N653:Y653))</f>
        <v>465.120165749411</v>
      </c>
      <c r="AQ653" s="18" t="n">
        <f aca="false">SUMPRODUCT(MIN($B$23:$M$23+B653:M653+Z653:AK653))</f>
        <v>465.120165749411</v>
      </c>
      <c r="AR653" s="13" t="n">
        <f aca="false">IF(Y653&lt;0,1,0)</f>
        <v>0</v>
      </c>
    </row>
    <row r="654" customFormat="false" ht="15" hidden="false" customHeight="false" outlineLevel="0" collapsed="false">
      <c r="A654" s="13" t="n">
        <v>629</v>
      </c>
      <c r="B654" s="18" t="n">
        <f aca="false">Shock_sd*Draws!B633</f>
        <v>13.935415400529</v>
      </c>
      <c r="C654" s="18" t="n">
        <f aca="false">Persist_a*B654+Shock_sd*Draws!C633</f>
        <v>41.0692134101187</v>
      </c>
      <c r="D654" s="18" t="n">
        <f aca="false">Persist_a*C654+Shock_sd*Draws!D633</f>
        <v>85.9467204920481</v>
      </c>
      <c r="E654" s="18" t="n">
        <f aca="false">Persist_a*D654+Shock_sd*Draws!E633</f>
        <v>34.7598222130955</v>
      </c>
      <c r="F654" s="18" t="n">
        <f aca="false">Persist_a*E654+Shock_sd*Draws!F633</f>
        <v>0.747183673060427</v>
      </c>
      <c r="G654" s="18" t="n">
        <f aca="false">Persist_a*F654+Shock_sd*Draws!G633</f>
        <v>-15.6268886703845</v>
      </c>
      <c r="H654" s="18" t="n">
        <f aca="false">Persist_a*G654+Shock_sd*Draws!H633</f>
        <v>-10.813043334787</v>
      </c>
      <c r="I654" s="18" t="n">
        <f aca="false">Persist_a*H654+Shock_sd*Draws!I633</f>
        <v>12.2032826605385</v>
      </c>
      <c r="J654" s="18" t="n">
        <f aca="false">Persist_a*I654+Shock_sd*Draws!J633</f>
        <v>-81.8793333495918</v>
      </c>
      <c r="K654" s="18" t="n">
        <f aca="false">Persist_a*J654+Shock_sd*Draws!K633</f>
        <v>-65.5836265511282</v>
      </c>
      <c r="L654" s="18" t="n">
        <f aca="false">Persist_a*K654+Shock_sd*Draws!L633</f>
        <v>13.9558895616006</v>
      </c>
      <c r="M654" s="18" t="n">
        <f aca="false">Persist_a*L654+Shock_sd*Draws!M633</f>
        <v>45.3229138024205</v>
      </c>
      <c r="N654" s="18" t="n">
        <f aca="false">0-(Draws!N633+Draws!Z633)</f>
        <v>0</v>
      </c>
      <c r="O654" s="18" t="n">
        <f aca="false">N654-(Draws!O633+Draws!AA633)</f>
        <v>0</v>
      </c>
      <c r="P654" s="18" t="n">
        <f aca="false">O654-(Draws!P633+Draws!AB633)</f>
        <v>0</v>
      </c>
      <c r="Q654" s="18" t="n">
        <f aca="false">P654-(Draws!Q633+Draws!AC633)</f>
        <v>0</v>
      </c>
      <c r="R654" s="18" t="n">
        <f aca="false">Q654-(Draws!R633+Draws!AD633)</f>
        <v>0</v>
      </c>
      <c r="S654" s="18" t="n">
        <f aca="false">R654-(Draws!S633+Draws!AE633)</f>
        <v>0</v>
      </c>
      <c r="T654" s="18" t="n">
        <f aca="false">S654-(Draws!T633+Draws!AF633)</f>
        <v>0</v>
      </c>
      <c r="U654" s="18" t="n">
        <f aca="false">T654-(Draws!U633+Draws!AG633)</f>
        <v>0</v>
      </c>
      <c r="V654" s="18" t="n">
        <f aca="false">U654-(Draws!V633+Draws!AH633)</f>
        <v>0</v>
      </c>
      <c r="W654" s="18" t="n">
        <f aca="false">V654-(Draws!W633+Draws!AI633)</f>
        <v>0</v>
      </c>
      <c r="X654" s="18" t="n">
        <f aca="false">W654-(Draws!X633+Draws!AJ633)</f>
        <v>0</v>
      </c>
      <c r="Y654" s="18" t="n">
        <f aca="false">X654-(Draws!Y633+Draws!AK633)</f>
        <v>0</v>
      </c>
      <c r="Z654" s="18" t="n">
        <f aca="false">0-(MAX(Draws!N633-Line_cap,0)+MAX(Draws!Z633-Line_cap,0))</f>
        <v>0</v>
      </c>
      <c r="AA654" s="18" t="n">
        <f aca="false">Z654-(MAX(Draws!O633-Line_cap,0)+MAX(Draws!AA633-Line_cap,0))</f>
        <v>0</v>
      </c>
      <c r="AB654" s="18" t="n">
        <f aca="false">AA654-(MAX(Draws!P633-Line_cap,0)+MAX(Draws!AB633-Line_cap,0))</f>
        <v>0</v>
      </c>
      <c r="AC654" s="18" t="n">
        <f aca="false">AB654-(MAX(Draws!Q633-Line_cap,0)+MAX(Draws!AC633-Line_cap,0))</f>
        <v>0</v>
      </c>
      <c r="AD654" s="18" t="n">
        <f aca="false">AC654-(MAX(Draws!R633-Line_cap,0)+MAX(Draws!AD633-Line_cap,0))</f>
        <v>0</v>
      </c>
      <c r="AE654" s="18" t="n">
        <f aca="false">AD654-(MAX(Draws!S633-Line_cap,0)+MAX(Draws!AE633-Line_cap,0))</f>
        <v>0</v>
      </c>
      <c r="AF654" s="18" t="n">
        <f aca="false">AE654-(MAX(Draws!T633-Line_cap,0)+MAX(Draws!AF633-Line_cap,0))</f>
        <v>0</v>
      </c>
      <c r="AG654" s="18" t="n">
        <f aca="false">AF654-(MAX(Draws!U633-Line_cap,0)+MAX(Draws!AG633-Line_cap,0))</f>
        <v>0</v>
      </c>
      <c r="AH654" s="18" t="n">
        <f aca="false">AG654-(MAX(Draws!V633-Line_cap,0)+MAX(Draws!AH633-Line_cap,0))</f>
        <v>0</v>
      </c>
      <c r="AI654" s="18" t="n">
        <f aca="false">AH654-(MAX(Draws!W633-Line_cap,0)+MAX(Draws!AI633-Line_cap,0))</f>
        <v>0</v>
      </c>
      <c r="AJ654" s="18" t="n">
        <f aca="false">AI654-(MAX(Draws!X633-Line_cap,0)+MAX(Draws!AJ633-Line_cap,0))</f>
        <v>0</v>
      </c>
      <c r="AK654" s="18" t="n">
        <f aca="false">AJ654-(MAX(Draws!Y633-Line_cap,0)+MAX(Draws!AK633-Line_cap,0))</f>
        <v>0</v>
      </c>
      <c r="AL654" s="18" t="n">
        <f aca="false">SUMPRODUCT(MIN($B$22:$M$22+B654:M654+N654:Y654))</f>
        <v>406.318448067805</v>
      </c>
      <c r="AM654" s="18" t="n">
        <f aca="false">SUMPRODUCT(MIN($B$22:$M$22+B654:M654))</f>
        <v>406.318448067805</v>
      </c>
      <c r="AN654" s="18" t="n">
        <f aca="false">SUMPRODUCT(MIN($B$22:$M$22+N654:Y654))</f>
        <v>481.950382357786</v>
      </c>
      <c r="AO654" s="18" t="n">
        <f aca="false">SUMPRODUCT(MIN($B$22:$M$22+B654:M654+Z654:AK654))</f>
        <v>406.318448067805</v>
      </c>
      <c r="AP654" s="18" t="n">
        <f aca="false">SUMPRODUCT(MIN($B$23:$M$23+B654:M654+N654:Y654))</f>
        <v>455.561775232025</v>
      </c>
      <c r="AQ654" s="18" t="n">
        <f aca="false">SUMPRODUCT(MIN($B$23:$M$23+B654:M654+Z654:AK654))</f>
        <v>455.561775232025</v>
      </c>
      <c r="AR654" s="13" t="n">
        <f aca="false">IF(Y654&lt;0,1,0)</f>
        <v>0</v>
      </c>
    </row>
    <row r="655" customFormat="false" ht="15" hidden="false" customHeight="false" outlineLevel="0" collapsed="false">
      <c r="A655" s="13" t="n">
        <v>630</v>
      </c>
      <c r="B655" s="18" t="n">
        <f aca="false">Shock_sd*Draws!B634</f>
        <v>-73.4468133404132</v>
      </c>
      <c r="C655" s="18" t="n">
        <f aca="false">Persist_a*B655+Shock_sd*Draws!C634</f>
        <v>0.277386081859575</v>
      </c>
      <c r="D655" s="18" t="n">
        <f aca="false">Persist_a*C655+Shock_sd*Draws!D634</f>
        <v>61.3479200442641</v>
      </c>
      <c r="E655" s="18" t="n">
        <f aca="false">Persist_a*D655+Shock_sd*Draws!E634</f>
        <v>86.2287885722598</v>
      </c>
      <c r="F655" s="18" t="n">
        <f aca="false">Persist_a*E655+Shock_sd*Draws!F634</f>
        <v>-74.9126165097227</v>
      </c>
      <c r="G655" s="18" t="n">
        <f aca="false">Persist_a*F655+Shock_sd*Draws!G634</f>
        <v>-66.3013073154105</v>
      </c>
      <c r="H655" s="18" t="n">
        <f aca="false">Persist_a*G655+Shock_sd*Draws!H634</f>
        <v>-119.523014453516</v>
      </c>
      <c r="I655" s="18" t="n">
        <f aca="false">Persist_a*H655+Shock_sd*Draws!I634</f>
        <v>-147.280259002257</v>
      </c>
      <c r="J655" s="18" t="n">
        <f aca="false">Persist_a*I655+Shock_sd*Draws!J634</f>
        <v>-102.754766919272</v>
      </c>
      <c r="K655" s="18" t="n">
        <f aca="false">Persist_a*J655+Shock_sd*Draws!K634</f>
        <v>-90.7111647503695</v>
      </c>
      <c r="L655" s="18" t="n">
        <f aca="false">Persist_a*K655+Shock_sd*Draws!L634</f>
        <v>-0.365356120989915</v>
      </c>
      <c r="M655" s="18" t="n">
        <f aca="false">Persist_a*L655+Shock_sd*Draws!M634</f>
        <v>1.88620793532199</v>
      </c>
      <c r="N655" s="18" t="n">
        <f aca="false">0-(Draws!N634+Draws!Z634)</f>
        <v>0</v>
      </c>
      <c r="O655" s="18" t="n">
        <f aca="false">N655-(Draws!O634+Draws!AA634)</f>
        <v>0</v>
      </c>
      <c r="P655" s="18" t="n">
        <f aca="false">O655-(Draws!P634+Draws!AB634)</f>
        <v>0</v>
      </c>
      <c r="Q655" s="18" t="n">
        <f aca="false">P655-(Draws!Q634+Draws!AC634)</f>
        <v>0</v>
      </c>
      <c r="R655" s="18" t="n">
        <f aca="false">Q655-(Draws!R634+Draws!AD634)</f>
        <v>0</v>
      </c>
      <c r="S655" s="18" t="n">
        <f aca="false">R655-(Draws!S634+Draws!AE634)</f>
        <v>0</v>
      </c>
      <c r="T655" s="18" t="n">
        <f aca="false">S655-(Draws!T634+Draws!AF634)</f>
        <v>0</v>
      </c>
      <c r="U655" s="18" t="n">
        <f aca="false">T655-(Draws!U634+Draws!AG634)</f>
        <v>0</v>
      </c>
      <c r="V655" s="18" t="n">
        <f aca="false">U655-(Draws!V634+Draws!AH634)</f>
        <v>0</v>
      </c>
      <c r="W655" s="18" t="n">
        <f aca="false">V655-(Draws!W634+Draws!AI634)</f>
        <v>0</v>
      </c>
      <c r="X655" s="18" t="n">
        <f aca="false">W655-(Draws!X634+Draws!AJ634)</f>
        <v>0</v>
      </c>
      <c r="Y655" s="18" t="n">
        <f aca="false">X655-(Draws!Y634+Draws!AK634)</f>
        <v>0</v>
      </c>
      <c r="Z655" s="18" t="n">
        <f aca="false">0-(MAX(Draws!N634-Line_cap,0)+MAX(Draws!Z634-Line_cap,0))</f>
        <v>0</v>
      </c>
      <c r="AA655" s="18" t="n">
        <f aca="false">Z655-(MAX(Draws!O634-Line_cap,0)+MAX(Draws!AA634-Line_cap,0))</f>
        <v>0</v>
      </c>
      <c r="AB655" s="18" t="n">
        <f aca="false">AA655-(MAX(Draws!P634-Line_cap,0)+MAX(Draws!AB634-Line_cap,0))</f>
        <v>0</v>
      </c>
      <c r="AC655" s="18" t="n">
        <f aca="false">AB655-(MAX(Draws!Q634-Line_cap,0)+MAX(Draws!AC634-Line_cap,0))</f>
        <v>0</v>
      </c>
      <c r="AD655" s="18" t="n">
        <f aca="false">AC655-(MAX(Draws!R634-Line_cap,0)+MAX(Draws!AD634-Line_cap,0))</f>
        <v>0</v>
      </c>
      <c r="AE655" s="18" t="n">
        <f aca="false">AD655-(MAX(Draws!S634-Line_cap,0)+MAX(Draws!AE634-Line_cap,0))</f>
        <v>0</v>
      </c>
      <c r="AF655" s="18" t="n">
        <f aca="false">AE655-(MAX(Draws!T634-Line_cap,0)+MAX(Draws!AF634-Line_cap,0))</f>
        <v>0</v>
      </c>
      <c r="AG655" s="18" t="n">
        <f aca="false">AF655-(MAX(Draws!U634-Line_cap,0)+MAX(Draws!AG634-Line_cap,0))</f>
        <v>0</v>
      </c>
      <c r="AH655" s="18" t="n">
        <f aca="false">AG655-(MAX(Draws!V634-Line_cap,0)+MAX(Draws!AH634-Line_cap,0))</f>
        <v>0</v>
      </c>
      <c r="AI655" s="18" t="n">
        <f aca="false">AH655-(MAX(Draws!W634-Line_cap,0)+MAX(Draws!AI634-Line_cap,0))</f>
        <v>0</v>
      </c>
      <c r="AJ655" s="18" t="n">
        <f aca="false">AI655-(MAX(Draws!X634-Line_cap,0)+MAX(Draws!AJ634-Line_cap,0))</f>
        <v>0</v>
      </c>
      <c r="AK655" s="18" t="n">
        <f aca="false">AJ655-(MAX(Draws!Y634-Line_cap,0)+MAX(Draws!AK634-Line_cap,0))</f>
        <v>0</v>
      </c>
      <c r="AL655" s="18" t="n">
        <f aca="false">SUMPRODUCT(MIN($B$22:$M$22+B655:M655+N655:Y655))</f>
        <v>336.573794395662</v>
      </c>
      <c r="AM655" s="18" t="n">
        <f aca="false">SUMPRODUCT(MIN($B$22:$M$22+B655:M655))</f>
        <v>336.573794395662</v>
      </c>
      <c r="AN655" s="18" t="n">
        <f aca="false">SUMPRODUCT(MIN($B$22:$M$22+N655:Y655))</f>
        <v>481.950382357786</v>
      </c>
      <c r="AO655" s="18" t="n">
        <f aca="false">SUMPRODUCT(MIN($B$22:$M$22+B655:M655+Z655:AK655))</f>
        <v>336.573794395662</v>
      </c>
      <c r="AP655" s="18" t="n">
        <f aca="false">SUMPRODUCT(MIN($B$23:$M$23+B655:M655+N655:Y655))</f>
        <v>386.173794395662</v>
      </c>
      <c r="AQ655" s="18" t="n">
        <f aca="false">SUMPRODUCT(MIN($B$23:$M$23+B655:M655+Z655:AK655))</f>
        <v>386.173794395662</v>
      </c>
      <c r="AR655" s="13" t="n">
        <f aca="false">IF(Y655&lt;0,1,0)</f>
        <v>0</v>
      </c>
    </row>
    <row r="656" customFormat="false" ht="15" hidden="false" customHeight="false" outlineLevel="0" collapsed="false">
      <c r="A656" s="13" t="n">
        <v>631</v>
      </c>
      <c r="B656" s="18" t="n">
        <f aca="false">Shock_sd*Draws!B635</f>
        <v>13.8660840227693</v>
      </c>
      <c r="C656" s="18" t="n">
        <f aca="false">Persist_a*B656+Shock_sd*Draws!C635</f>
        <v>47.0109034933222</v>
      </c>
      <c r="D656" s="18" t="n">
        <f aca="false">Persist_a*C656+Shock_sd*Draws!D635</f>
        <v>65.8351740850048</v>
      </c>
      <c r="E656" s="18" t="n">
        <f aca="false">Persist_a*D656+Shock_sd*Draws!E635</f>
        <v>91.4898731854124</v>
      </c>
      <c r="F656" s="18" t="n">
        <f aca="false">Persist_a*E656+Shock_sd*Draws!F635</f>
        <v>82.9880900398357</v>
      </c>
      <c r="G656" s="18" t="n">
        <f aca="false">Persist_a*F656+Shock_sd*Draws!G635</f>
        <v>53.5149274528487</v>
      </c>
      <c r="H656" s="18" t="n">
        <f aca="false">Persist_a*G656+Shock_sd*Draws!H635</f>
        <v>-4.10292188467299</v>
      </c>
      <c r="I656" s="18" t="n">
        <f aca="false">Persist_a*H656+Shock_sd*Draws!I635</f>
        <v>5.36845932488007</v>
      </c>
      <c r="J656" s="18" t="n">
        <f aca="false">Persist_a*I656+Shock_sd*Draws!J635</f>
        <v>-10.6069811852431</v>
      </c>
      <c r="K656" s="18" t="n">
        <f aca="false">Persist_a*J656+Shock_sd*Draws!K635</f>
        <v>-36.7104230908732</v>
      </c>
      <c r="L656" s="18" t="n">
        <f aca="false">Persist_a*K656+Shock_sd*Draws!L635</f>
        <v>-34.0224264627798</v>
      </c>
      <c r="M656" s="18" t="n">
        <f aca="false">Persist_a*L656+Shock_sd*Draws!M635</f>
        <v>-77.8234620209701</v>
      </c>
      <c r="N656" s="18" t="n">
        <f aca="false">0-(Draws!N635+Draws!Z635)</f>
        <v>0</v>
      </c>
      <c r="O656" s="18" t="n">
        <f aca="false">N656-(Draws!O635+Draws!AA635)</f>
        <v>0</v>
      </c>
      <c r="P656" s="18" t="n">
        <f aca="false">O656-(Draws!P635+Draws!AB635)</f>
        <v>0</v>
      </c>
      <c r="Q656" s="18" t="n">
        <f aca="false">P656-(Draws!Q635+Draws!AC635)</f>
        <v>0</v>
      </c>
      <c r="R656" s="18" t="n">
        <f aca="false">Q656-(Draws!R635+Draws!AD635)</f>
        <v>0</v>
      </c>
      <c r="S656" s="18" t="n">
        <f aca="false">R656-(Draws!S635+Draws!AE635)</f>
        <v>0</v>
      </c>
      <c r="T656" s="18" t="n">
        <f aca="false">S656-(Draws!T635+Draws!AF635)</f>
        <v>0</v>
      </c>
      <c r="U656" s="18" t="n">
        <f aca="false">T656-(Draws!U635+Draws!AG635)</f>
        <v>0</v>
      </c>
      <c r="V656" s="18" t="n">
        <f aca="false">U656-(Draws!V635+Draws!AH635)</f>
        <v>0</v>
      </c>
      <c r="W656" s="18" t="n">
        <f aca="false">V656-(Draws!W635+Draws!AI635)</f>
        <v>0</v>
      </c>
      <c r="X656" s="18" t="n">
        <f aca="false">W656-(Draws!X635+Draws!AJ635)</f>
        <v>0</v>
      </c>
      <c r="Y656" s="18" t="n">
        <f aca="false">X656-(Draws!Y635+Draws!AK635)</f>
        <v>0</v>
      </c>
      <c r="Z656" s="18" t="n">
        <f aca="false">0-(MAX(Draws!N635-Line_cap,0)+MAX(Draws!Z635-Line_cap,0))</f>
        <v>0</v>
      </c>
      <c r="AA656" s="18" t="n">
        <f aca="false">Z656-(MAX(Draws!O635-Line_cap,0)+MAX(Draws!AA635-Line_cap,0))</f>
        <v>0</v>
      </c>
      <c r="AB656" s="18" t="n">
        <f aca="false">AA656-(MAX(Draws!P635-Line_cap,0)+MAX(Draws!AB635-Line_cap,0))</f>
        <v>0</v>
      </c>
      <c r="AC656" s="18" t="n">
        <f aca="false">AB656-(MAX(Draws!Q635-Line_cap,0)+MAX(Draws!AC635-Line_cap,0))</f>
        <v>0</v>
      </c>
      <c r="AD656" s="18" t="n">
        <f aca="false">AC656-(MAX(Draws!R635-Line_cap,0)+MAX(Draws!AD635-Line_cap,0))</f>
        <v>0</v>
      </c>
      <c r="AE656" s="18" t="n">
        <f aca="false">AD656-(MAX(Draws!S635-Line_cap,0)+MAX(Draws!AE635-Line_cap,0))</f>
        <v>0</v>
      </c>
      <c r="AF656" s="18" t="n">
        <f aca="false">AE656-(MAX(Draws!T635-Line_cap,0)+MAX(Draws!AF635-Line_cap,0))</f>
        <v>0</v>
      </c>
      <c r="AG656" s="18" t="n">
        <f aca="false">AF656-(MAX(Draws!U635-Line_cap,0)+MAX(Draws!AG635-Line_cap,0))</f>
        <v>0</v>
      </c>
      <c r="AH656" s="18" t="n">
        <f aca="false">AG656-(MAX(Draws!V635-Line_cap,0)+MAX(Draws!AH635-Line_cap,0))</f>
        <v>0</v>
      </c>
      <c r="AI656" s="18" t="n">
        <f aca="false">AH656-(MAX(Draws!W635-Line_cap,0)+MAX(Draws!AI635-Line_cap,0))</f>
        <v>0</v>
      </c>
      <c r="AJ656" s="18" t="n">
        <f aca="false">AI656-(MAX(Draws!X635-Line_cap,0)+MAX(Draws!AJ635-Line_cap,0))</f>
        <v>0</v>
      </c>
      <c r="AK656" s="18" t="n">
        <f aca="false">AJ656-(MAX(Draws!Y635-Line_cap,0)+MAX(Draws!AK635-Line_cap,0))</f>
        <v>0</v>
      </c>
      <c r="AL656" s="18" t="n">
        <f aca="false">SUMPRODUCT(MIN($B$22:$M$22+B656:M656+N656:Y656))</f>
        <v>432.60058565599</v>
      </c>
      <c r="AM656" s="18" t="n">
        <f aca="false">SUMPRODUCT(MIN($B$22:$M$22+B656:M656))</f>
        <v>432.60058565599</v>
      </c>
      <c r="AN656" s="18" t="n">
        <f aca="false">SUMPRODUCT(MIN($B$22:$M$22+N656:Y656))</f>
        <v>481.950382357786</v>
      </c>
      <c r="AO656" s="18" t="n">
        <f aca="false">SUMPRODUCT(MIN($B$22:$M$22+B656:M656+Z656:AK656))</f>
        <v>432.60058565599</v>
      </c>
      <c r="AP656" s="18" t="n">
        <f aca="false">SUMPRODUCT(MIN($B$23:$M$23+B656:M656+N656:Y656))</f>
        <v>477.72646673861</v>
      </c>
      <c r="AQ656" s="18" t="n">
        <f aca="false">SUMPRODUCT(MIN($B$23:$M$23+B656:M656+Z656:AK656))</f>
        <v>477.72646673861</v>
      </c>
      <c r="AR656" s="13" t="n">
        <f aca="false">IF(Y656&lt;0,1,0)</f>
        <v>0</v>
      </c>
    </row>
    <row r="657" customFormat="false" ht="15" hidden="false" customHeight="false" outlineLevel="0" collapsed="false">
      <c r="A657" s="13" t="n">
        <v>632</v>
      </c>
      <c r="B657" s="18" t="n">
        <f aca="false">Shock_sd*Draws!B636</f>
        <v>28.421276803323</v>
      </c>
      <c r="C657" s="18" t="n">
        <f aca="false">Persist_a*B657+Shock_sd*Draws!C636</f>
        <v>9.09492312828289</v>
      </c>
      <c r="D657" s="18" t="n">
        <f aca="false">Persist_a*C657+Shock_sd*Draws!D636</f>
        <v>44.4904550532266</v>
      </c>
      <c r="E657" s="18" t="n">
        <f aca="false">Persist_a*D657+Shock_sd*Draws!E636</f>
        <v>-80.55871076774</v>
      </c>
      <c r="F657" s="18" t="n">
        <f aca="false">Persist_a*E657+Shock_sd*Draws!F636</f>
        <v>-35.5802986756158</v>
      </c>
      <c r="G657" s="18" t="n">
        <f aca="false">Persist_a*F657+Shock_sd*Draws!G636</f>
        <v>-5.98035838494932</v>
      </c>
      <c r="H657" s="18" t="n">
        <f aca="false">Persist_a*G657+Shock_sd*Draws!H636</f>
        <v>10.4035888450533</v>
      </c>
      <c r="I657" s="18" t="n">
        <f aca="false">Persist_a*H657+Shock_sd*Draws!I636</f>
        <v>-103.759133438525</v>
      </c>
      <c r="J657" s="18" t="n">
        <f aca="false">Persist_a*I657+Shock_sd*Draws!J636</f>
        <v>-138.321634612722</v>
      </c>
      <c r="K657" s="18" t="n">
        <f aca="false">Persist_a*J657+Shock_sd*Draws!K636</f>
        <v>-95.6667072570214</v>
      </c>
      <c r="L657" s="18" t="n">
        <f aca="false">Persist_a*K657+Shock_sd*Draws!L636</f>
        <v>-24.8910009247802</v>
      </c>
      <c r="M657" s="18" t="n">
        <f aca="false">Persist_a*L657+Shock_sd*Draws!M636</f>
        <v>-63.5799147344131</v>
      </c>
      <c r="N657" s="18" t="n">
        <f aca="false">0-(Draws!N636+Draws!Z636)</f>
        <v>0</v>
      </c>
      <c r="O657" s="18" t="n">
        <f aca="false">N657-(Draws!O636+Draws!AA636)</f>
        <v>0</v>
      </c>
      <c r="P657" s="18" t="n">
        <f aca="false">O657-(Draws!P636+Draws!AB636)</f>
        <v>-129.87315772672</v>
      </c>
      <c r="Q657" s="18" t="n">
        <f aca="false">P657-(Draws!Q636+Draws!AC636)</f>
        <v>-129.87315772672</v>
      </c>
      <c r="R657" s="18" t="n">
        <f aca="false">Q657-(Draws!R636+Draws!AD636)</f>
        <v>-129.87315772672</v>
      </c>
      <c r="S657" s="18" t="n">
        <f aca="false">R657-(Draws!S636+Draws!AE636)</f>
        <v>-129.87315772672</v>
      </c>
      <c r="T657" s="18" t="n">
        <f aca="false">S657-(Draws!T636+Draws!AF636)</f>
        <v>-129.87315772672</v>
      </c>
      <c r="U657" s="18" t="n">
        <f aca="false">T657-(Draws!U636+Draws!AG636)</f>
        <v>-129.87315772672</v>
      </c>
      <c r="V657" s="18" t="n">
        <f aca="false">U657-(Draws!V636+Draws!AH636)</f>
        <v>-129.87315772672</v>
      </c>
      <c r="W657" s="18" t="n">
        <f aca="false">V657-(Draws!W636+Draws!AI636)</f>
        <v>-129.87315772672</v>
      </c>
      <c r="X657" s="18" t="n">
        <f aca="false">W657-(Draws!X636+Draws!AJ636)</f>
        <v>-129.87315772672</v>
      </c>
      <c r="Y657" s="18" t="n">
        <f aca="false">X657-(Draws!Y636+Draws!AK636)</f>
        <v>-129.87315772672</v>
      </c>
      <c r="Z657" s="18" t="n">
        <f aca="false">0-(MAX(Draws!N636-Line_cap,0)+MAX(Draws!Z636-Line_cap,0))</f>
        <v>0</v>
      </c>
      <c r="AA657" s="18" t="n">
        <f aca="false">Z657-(MAX(Draws!O636-Line_cap,0)+MAX(Draws!AA636-Line_cap,0))</f>
        <v>0</v>
      </c>
      <c r="AB657" s="18" t="n">
        <f aca="false">AA657-(MAX(Draws!P636-Line_cap,0)+MAX(Draws!AB636-Line_cap,0))</f>
        <v>-29.8731577267198</v>
      </c>
      <c r="AC657" s="18" t="n">
        <f aca="false">AB657-(MAX(Draws!Q636-Line_cap,0)+MAX(Draws!AC636-Line_cap,0))</f>
        <v>-29.8731577267198</v>
      </c>
      <c r="AD657" s="18" t="n">
        <f aca="false">AC657-(MAX(Draws!R636-Line_cap,0)+MAX(Draws!AD636-Line_cap,0))</f>
        <v>-29.8731577267198</v>
      </c>
      <c r="AE657" s="18" t="n">
        <f aca="false">AD657-(MAX(Draws!S636-Line_cap,0)+MAX(Draws!AE636-Line_cap,0))</f>
        <v>-29.8731577267198</v>
      </c>
      <c r="AF657" s="18" t="n">
        <f aca="false">AE657-(MAX(Draws!T636-Line_cap,0)+MAX(Draws!AF636-Line_cap,0))</f>
        <v>-29.8731577267198</v>
      </c>
      <c r="AG657" s="18" t="n">
        <f aca="false">AF657-(MAX(Draws!U636-Line_cap,0)+MAX(Draws!AG636-Line_cap,0))</f>
        <v>-29.8731577267198</v>
      </c>
      <c r="AH657" s="18" t="n">
        <f aca="false">AG657-(MAX(Draws!V636-Line_cap,0)+MAX(Draws!AH636-Line_cap,0))</f>
        <v>-29.8731577267198</v>
      </c>
      <c r="AI657" s="18" t="n">
        <f aca="false">AH657-(MAX(Draws!W636-Line_cap,0)+MAX(Draws!AI636-Line_cap,0))</f>
        <v>-29.8731577267198</v>
      </c>
      <c r="AJ657" s="18" t="n">
        <f aca="false">AI657-(MAX(Draws!X636-Line_cap,0)+MAX(Draws!AJ636-Line_cap,0))</f>
        <v>-29.8731577267198</v>
      </c>
      <c r="AK657" s="18" t="n">
        <f aca="false">AJ657-(MAX(Draws!Y636-Line_cap,0)+MAX(Draws!AK636-Line_cap,0))</f>
        <v>-29.8731577267198</v>
      </c>
      <c r="AL657" s="18" t="n">
        <f aca="false">SUMPRODUCT(MIN($B$22:$M$22+B657:M657+N657:Y657))</f>
        <v>220.002989077955</v>
      </c>
      <c r="AM657" s="18" t="n">
        <f aca="false">SUMPRODUCT(MIN($B$22:$M$22+B657:M657))</f>
        <v>349.876146804675</v>
      </c>
      <c r="AN657" s="18" t="n">
        <f aca="false">SUMPRODUCT(MIN($B$22:$M$22+N657:Y657))</f>
        <v>352.077224631066</v>
      </c>
      <c r="AO657" s="18" t="n">
        <f aca="false">SUMPRODUCT(MIN($B$22:$M$22+B657:M657+Z657:AK657))</f>
        <v>320.002989077955</v>
      </c>
      <c r="AP657" s="18" t="n">
        <f aca="false">SUMPRODUCT(MIN($B$23:$M$23+B657:M657+N657:Y657))</f>
        <v>269.246316242175</v>
      </c>
      <c r="AQ657" s="18" t="n">
        <f aca="false">SUMPRODUCT(MIN($B$23:$M$23+B657:M657+Z657:AK657))</f>
        <v>369.246316242175</v>
      </c>
      <c r="AR657" s="13" t="n">
        <f aca="false">IF(Y657&lt;0,1,0)</f>
        <v>1</v>
      </c>
    </row>
    <row r="658" customFormat="false" ht="15" hidden="false" customHeight="false" outlineLevel="0" collapsed="false">
      <c r="A658" s="13" t="n">
        <v>633</v>
      </c>
      <c r="B658" s="18" t="n">
        <f aca="false">Shock_sd*Draws!B637</f>
        <v>22.7711636182182</v>
      </c>
      <c r="C658" s="18" t="n">
        <f aca="false">Persist_a*B658+Shock_sd*Draws!C637</f>
        <v>-105.64729764371</v>
      </c>
      <c r="D658" s="18" t="n">
        <f aca="false">Persist_a*C658+Shock_sd*Draws!D637</f>
        <v>-67.8844826577539</v>
      </c>
      <c r="E658" s="18" t="n">
        <f aca="false">Persist_a*D658+Shock_sd*Draws!E637</f>
        <v>4.60565975387772</v>
      </c>
      <c r="F658" s="18" t="n">
        <f aca="false">Persist_a*E658+Shock_sd*Draws!F637</f>
        <v>17.3673159243225</v>
      </c>
      <c r="G658" s="18" t="n">
        <f aca="false">Persist_a*F658+Shock_sd*Draws!G637</f>
        <v>-63.5466122990969</v>
      </c>
      <c r="H658" s="18" t="n">
        <f aca="false">Persist_a*G658+Shock_sd*Draws!H637</f>
        <v>-50.4111598502512</v>
      </c>
      <c r="I658" s="18" t="n">
        <f aca="false">Persist_a*H658+Shock_sd*Draws!I637</f>
        <v>-116.30174744695</v>
      </c>
      <c r="J658" s="18" t="n">
        <f aca="false">Persist_a*I658+Shock_sd*Draws!J637</f>
        <v>-136.485860103948</v>
      </c>
      <c r="K658" s="18" t="n">
        <f aca="false">Persist_a*J658+Shock_sd*Draws!K637</f>
        <v>-59.6474763253164</v>
      </c>
      <c r="L658" s="18" t="n">
        <f aca="false">Persist_a*K658+Shock_sd*Draws!L637</f>
        <v>-41.2560253485808</v>
      </c>
      <c r="M658" s="18" t="n">
        <f aca="false">Persist_a*L658+Shock_sd*Draws!M637</f>
        <v>-74.7270063999623</v>
      </c>
      <c r="N658" s="18" t="n">
        <f aca="false">0-(Draws!N637+Draws!Z637)</f>
        <v>0</v>
      </c>
      <c r="O658" s="18" t="n">
        <f aca="false">N658-(Draws!O637+Draws!AA637)</f>
        <v>0</v>
      </c>
      <c r="P658" s="18" t="n">
        <f aca="false">O658-(Draws!P637+Draws!AB637)</f>
        <v>0</v>
      </c>
      <c r="Q658" s="18" t="n">
        <f aca="false">P658-(Draws!Q637+Draws!AC637)</f>
        <v>0</v>
      </c>
      <c r="R658" s="18" t="n">
        <f aca="false">Q658-(Draws!R637+Draws!AD637)</f>
        <v>0</v>
      </c>
      <c r="S658" s="18" t="n">
        <f aca="false">R658-(Draws!S637+Draws!AE637)</f>
        <v>0</v>
      </c>
      <c r="T658" s="18" t="n">
        <f aca="false">S658-(Draws!T637+Draws!AF637)</f>
        <v>0</v>
      </c>
      <c r="U658" s="18" t="n">
        <f aca="false">T658-(Draws!U637+Draws!AG637)</f>
        <v>0</v>
      </c>
      <c r="V658" s="18" t="n">
        <f aca="false">U658-(Draws!V637+Draws!AH637)</f>
        <v>0</v>
      </c>
      <c r="W658" s="18" t="n">
        <f aca="false">V658-(Draws!W637+Draws!AI637)</f>
        <v>0</v>
      </c>
      <c r="X658" s="18" t="n">
        <f aca="false">W658-(Draws!X637+Draws!AJ637)</f>
        <v>-180.91091972329</v>
      </c>
      <c r="Y658" s="18" t="n">
        <f aca="false">X658-(Draws!Y637+Draws!AK637)</f>
        <v>-180.91091972329</v>
      </c>
      <c r="Z658" s="18" t="n">
        <f aca="false">0-(MAX(Draws!N637-Line_cap,0)+MAX(Draws!Z637-Line_cap,0))</f>
        <v>0</v>
      </c>
      <c r="AA658" s="18" t="n">
        <f aca="false">Z658-(MAX(Draws!O637-Line_cap,0)+MAX(Draws!AA637-Line_cap,0))</f>
        <v>0</v>
      </c>
      <c r="AB658" s="18" t="n">
        <f aca="false">AA658-(MAX(Draws!P637-Line_cap,0)+MAX(Draws!AB637-Line_cap,0))</f>
        <v>0</v>
      </c>
      <c r="AC658" s="18" t="n">
        <f aca="false">AB658-(MAX(Draws!Q637-Line_cap,0)+MAX(Draws!AC637-Line_cap,0))</f>
        <v>0</v>
      </c>
      <c r="AD658" s="18" t="n">
        <f aca="false">AC658-(MAX(Draws!R637-Line_cap,0)+MAX(Draws!AD637-Line_cap,0))</f>
        <v>0</v>
      </c>
      <c r="AE658" s="18" t="n">
        <f aca="false">AD658-(MAX(Draws!S637-Line_cap,0)+MAX(Draws!AE637-Line_cap,0))</f>
        <v>0</v>
      </c>
      <c r="AF658" s="18" t="n">
        <f aca="false">AE658-(MAX(Draws!T637-Line_cap,0)+MAX(Draws!AF637-Line_cap,0))</f>
        <v>0</v>
      </c>
      <c r="AG658" s="18" t="n">
        <f aca="false">AF658-(MAX(Draws!U637-Line_cap,0)+MAX(Draws!AG637-Line_cap,0))</f>
        <v>0</v>
      </c>
      <c r="AH658" s="18" t="n">
        <f aca="false">AG658-(MAX(Draws!V637-Line_cap,0)+MAX(Draws!AH637-Line_cap,0))</f>
        <v>0</v>
      </c>
      <c r="AI658" s="18" t="n">
        <f aca="false">AH658-(MAX(Draws!W637-Line_cap,0)+MAX(Draws!AI637-Line_cap,0))</f>
        <v>0</v>
      </c>
      <c r="AJ658" s="18" t="n">
        <f aca="false">AI658-(MAX(Draws!X637-Line_cap,0)+MAX(Draws!AJ637-Line_cap,0))</f>
        <v>-80.9109197232895</v>
      </c>
      <c r="AK658" s="18" t="n">
        <f aca="false">AJ658-(MAX(Draws!Y637-Line_cap,0)+MAX(Draws!AK637-Line_cap,0))</f>
        <v>-80.9109197232895</v>
      </c>
      <c r="AL658" s="18" t="n">
        <f aca="false">SUMPRODUCT(MIN($B$22:$M$22+B658:M658+N658:Y658))</f>
        <v>254.786121553708</v>
      </c>
      <c r="AM658" s="18" t="n">
        <f aca="false">SUMPRODUCT(MIN($B$22:$M$22+B658:M658))</f>
        <v>351.711921313448</v>
      </c>
      <c r="AN658" s="18" t="n">
        <f aca="false">SUMPRODUCT(MIN($B$22:$M$22+N658:Y658))</f>
        <v>321.017027841092</v>
      </c>
      <c r="AO658" s="18" t="n">
        <f aca="false">SUMPRODUCT(MIN($B$22:$M$22+B658:M658+Z658:AK658))</f>
        <v>351.711921313448</v>
      </c>
      <c r="AP658" s="18" t="n">
        <f aca="false">SUMPRODUCT(MIN($B$23:$M$23+B658:M658+N658:Y658))</f>
        <v>299.912002636328</v>
      </c>
      <c r="AQ658" s="18" t="n">
        <f aca="false">SUMPRODUCT(MIN($B$23:$M$23+B658:M658+Z658:AK658))</f>
        <v>399.912002636328</v>
      </c>
      <c r="AR658" s="13" t="n">
        <f aca="false">IF(Y658&lt;0,1,0)</f>
        <v>1</v>
      </c>
    </row>
    <row r="659" customFormat="false" ht="15" hidden="false" customHeight="false" outlineLevel="0" collapsed="false">
      <c r="A659" s="13" t="n">
        <v>634</v>
      </c>
      <c r="B659" s="18" t="n">
        <f aca="false">Shock_sd*Draws!B638</f>
        <v>54.8984543924121</v>
      </c>
      <c r="C659" s="18" t="n">
        <f aca="false">Persist_a*B659+Shock_sd*Draws!C638</f>
        <v>1.45940935879758</v>
      </c>
      <c r="D659" s="18" t="n">
        <f aca="false">Persist_a*C659+Shock_sd*Draws!D638</f>
        <v>-57.6245096954903</v>
      </c>
      <c r="E659" s="18" t="n">
        <f aca="false">Persist_a*D659+Shock_sd*Draws!E638</f>
        <v>29.0902597584694</v>
      </c>
      <c r="F659" s="18" t="n">
        <f aca="false">Persist_a*E659+Shock_sd*Draws!F638</f>
        <v>-72.263649781174</v>
      </c>
      <c r="G659" s="18" t="n">
        <f aca="false">Persist_a*F659+Shock_sd*Draws!G638</f>
        <v>-114.300756013502</v>
      </c>
      <c r="H659" s="18" t="n">
        <f aca="false">Persist_a*G659+Shock_sd*Draws!H638</f>
        <v>-119.816558069515</v>
      </c>
      <c r="I659" s="18" t="n">
        <f aca="false">Persist_a*H659+Shock_sd*Draws!I638</f>
        <v>-160.595472651895</v>
      </c>
      <c r="J659" s="18" t="n">
        <f aca="false">Persist_a*I659+Shock_sd*Draws!J638</f>
        <v>-102.387584014982</v>
      </c>
      <c r="K659" s="18" t="n">
        <f aca="false">Persist_a*J659+Shock_sd*Draws!K638</f>
        <v>-55.9956475244214</v>
      </c>
      <c r="L659" s="18" t="n">
        <f aca="false">Persist_a*K659+Shock_sd*Draws!L638</f>
        <v>-30.4378375272795</v>
      </c>
      <c r="M659" s="18" t="n">
        <f aca="false">Persist_a*L659+Shock_sd*Draws!M638</f>
        <v>40.9059707469934</v>
      </c>
      <c r="N659" s="18" t="n">
        <f aca="false">0-(Draws!N638+Draws!Z638)</f>
        <v>0</v>
      </c>
      <c r="O659" s="18" t="n">
        <f aca="false">N659-(Draws!O638+Draws!AA638)</f>
        <v>0</v>
      </c>
      <c r="P659" s="18" t="n">
        <f aca="false">O659-(Draws!P638+Draws!AB638)</f>
        <v>0</v>
      </c>
      <c r="Q659" s="18" t="n">
        <f aca="false">P659-(Draws!Q638+Draws!AC638)</f>
        <v>0</v>
      </c>
      <c r="R659" s="18" t="n">
        <f aca="false">Q659-(Draws!R638+Draws!AD638)</f>
        <v>0</v>
      </c>
      <c r="S659" s="18" t="n">
        <f aca="false">R659-(Draws!S638+Draws!AE638)</f>
        <v>0</v>
      </c>
      <c r="T659" s="18" t="n">
        <f aca="false">S659-(Draws!T638+Draws!AF638)</f>
        <v>0</v>
      </c>
      <c r="U659" s="18" t="n">
        <f aca="false">T659-(Draws!U638+Draws!AG638)</f>
        <v>0</v>
      </c>
      <c r="V659" s="18" t="n">
        <f aca="false">U659-(Draws!V638+Draws!AH638)</f>
        <v>0</v>
      </c>
      <c r="W659" s="18" t="n">
        <f aca="false">V659-(Draws!W638+Draws!AI638)</f>
        <v>0</v>
      </c>
      <c r="X659" s="18" t="n">
        <f aca="false">W659-(Draws!X638+Draws!AJ638)</f>
        <v>0</v>
      </c>
      <c r="Y659" s="18" t="n">
        <f aca="false">X659-(Draws!Y638+Draws!AK638)</f>
        <v>0</v>
      </c>
      <c r="Z659" s="18" t="n">
        <f aca="false">0-(MAX(Draws!N638-Line_cap,0)+MAX(Draws!Z638-Line_cap,0))</f>
        <v>0</v>
      </c>
      <c r="AA659" s="18" t="n">
        <f aca="false">Z659-(MAX(Draws!O638-Line_cap,0)+MAX(Draws!AA638-Line_cap,0))</f>
        <v>0</v>
      </c>
      <c r="AB659" s="18" t="n">
        <f aca="false">AA659-(MAX(Draws!P638-Line_cap,0)+MAX(Draws!AB638-Line_cap,0))</f>
        <v>0</v>
      </c>
      <c r="AC659" s="18" t="n">
        <f aca="false">AB659-(MAX(Draws!Q638-Line_cap,0)+MAX(Draws!AC638-Line_cap,0))</f>
        <v>0</v>
      </c>
      <c r="AD659" s="18" t="n">
        <f aca="false">AC659-(MAX(Draws!R638-Line_cap,0)+MAX(Draws!AD638-Line_cap,0))</f>
        <v>0</v>
      </c>
      <c r="AE659" s="18" t="n">
        <f aca="false">AD659-(MAX(Draws!S638-Line_cap,0)+MAX(Draws!AE638-Line_cap,0))</f>
        <v>0</v>
      </c>
      <c r="AF659" s="18" t="n">
        <f aca="false">AE659-(MAX(Draws!T638-Line_cap,0)+MAX(Draws!AF638-Line_cap,0))</f>
        <v>0</v>
      </c>
      <c r="AG659" s="18" t="n">
        <f aca="false">AF659-(MAX(Draws!U638-Line_cap,0)+MAX(Draws!AG638-Line_cap,0))</f>
        <v>0</v>
      </c>
      <c r="AH659" s="18" t="n">
        <f aca="false">AG659-(MAX(Draws!V638-Line_cap,0)+MAX(Draws!AH638-Line_cap,0))</f>
        <v>0</v>
      </c>
      <c r="AI659" s="18" t="n">
        <f aca="false">AH659-(MAX(Draws!W638-Line_cap,0)+MAX(Draws!AI638-Line_cap,0))</f>
        <v>0</v>
      </c>
      <c r="AJ659" s="18" t="n">
        <f aca="false">AI659-(MAX(Draws!X638-Line_cap,0)+MAX(Draws!AJ638-Line_cap,0))</f>
        <v>0</v>
      </c>
      <c r="AK659" s="18" t="n">
        <f aca="false">AJ659-(MAX(Draws!Y638-Line_cap,0)+MAX(Draws!AK638-Line_cap,0))</f>
        <v>0</v>
      </c>
      <c r="AL659" s="18" t="n">
        <f aca="false">SUMPRODUCT(MIN($B$22:$M$22+B659:M659+N659:Y659))</f>
        <v>323.258580746024</v>
      </c>
      <c r="AM659" s="18" t="n">
        <f aca="false">SUMPRODUCT(MIN($B$22:$M$22+B659:M659))</f>
        <v>323.258580746024</v>
      </c>
      <c r="AN659" s="18" t="n">
        <f aca="false">SUMPRODUCT(MIN($B$22:$M$22+N659:Y659))</f>
        <v>481.950382357786</v>
      </c>
      <c r="AO659" s="18" t="n">
        <f aca="false">SUMPRODUCT(MIN($B$22:$M$22+B659:M659+Z659:AK659))</f>
        <v>323.258580746024</v>
      </c>
      <c r="AP659" s="18" t="n">
        <f aca="false">SUMPRODUCT(MIN($B$23:$M$23+B659:M659+N659:Y659))</f>
        <v>372.858580746024</v>
      </c>
      <c r="AQ659" s="18" t="n">
        <f aca="false">SUMPRODUCT(MIN($B$23:$M$23+B659:M659+Z659:AK659))</f>
        <v>372.858580746024</v>
      </c>
      <c r="AR659" s="13" t="n">
        <f aca="false">IF(Y659&lt;0,1,0)</f>
        <v>0</v>
      </c>
    </row>
    <row r="660" customFormat="false" ht="15" hidden="false" customHeight="false" outlineLevel="0" collapsed="false">
      <c r="A660" s="13" t="n">
        <v>635</v>
      </c>
      <c r="B660" s="18" t="n">
        <f aca="false">Shock_sd*Draws!B639</f>
        <v>-73.7972664492291</v>
      </c>
      <c r="C660" s="18" t="n">
        <f aca="false">Persist_a*B660+Shock_sd*Draws!C639</f>
        <v>-21.07404258233</v>
      </c>
      <c r="D660" s="18" t="n">
        <f aca="false">Persist_a*C660+Shock_sd*Draws!D639</f>
        <v>-27.801296272139</v>
      </c>
      <c r="E660" s="18" t="n">
        <f aca="false">Persist_a*D660+Shock_sd*Draws!E639</f>
        <v>61.0152568367619</v>
      </c>
      <c r="F660" s="18" t="n">
        <f aca="false">Persist_a*E660+Shock_sd*Draws!F639</f>
        <v>-40.0008724759705</v>
      </c>
      <c r="G660" s="18" t="n">
        <f aca="false">Persist_a*F660+Shock_sd*Draws!G639</f>
        <v>-58.2208876843456</v>
      </c>
      <c r="H660" s="18" t="n">
        <f aca="false">Persist_a*G660+Shock_sd*Draws!H639</f>
        <v>-131.010845357432</v>
      </c>
      <c r="I660" s="18" t="n">
        <f aca="false">Persist_a*H660+Shock_sd*Draws!I639</f>
        <v>-50.3650682716695</v>
      </c>
      <c r="J660" s="18" t="n">
        <f aca="false">Persist_a*I660+Shock_sd*Draws!J639</f>
        <v>-15.2116186580862</v>
      </c>
      <c r="K660" s="18" t="n">
        <f aca="false">Persist_a*J660+Shock_sd*Draws!K639</f>
        <v>9.95531159897056</v>
      </c>
      <c r="L660" s="18" t="n">
        <f aca="false">Persist_a*K660+Shock_sd*Draws!L639</f>
        <v>2.12339962604183</v>
      </c>
      <c r="M660" s="18" t="n">
        <f aca="false">Persist_a*L660+Shock_sd*Draws!M639</f>
        <v>80.7639614312567</v>
      </c>
      <c r="N660" s="18" t="n">
        <f aca="false">0-(Draws!N639+Draws!Z639)</f>
        <v>0</v>
      </c>
      <c r="O660" s="18" t="n">
        <f aca="false">N660-(Draws!O639+Draws!AA639)</f>
        <v>-78.7755972934461</v>
      </c>
      <c r="P660" s="18" t="n">
        <f aca="false">O660-(Draws!P639+Draws!AB639)</f>
        <v>-78.7755972934461</v>
      </c>
      <c r="Q660" s="18" t="n">
        <f aca="false">P660-(Draws!Q639+Draws!AC639)</f>
        <v>-78.7755972934461</v>
      </c>
      <c r="R660" s="18" t="n">
        <f aca="false">Q660-(Draws!R639+Draws!AD639)</f>
        <v>-78.7755972934461</v>
      </c>
      <c r="S660" s="18" t="n">
        <f aca="false">R660-(Draws!S639+Draws!AE639)</f>
        <v>-78.7755972934461</v>
      </c>
      <c r="T660" s="18" t="n">
        <f aca="false">S660-(Draws!T639+Draws!AF639)</f>
        <v>-78.7755972934461</v>
      </c>
      <c r="U660" s="18" t="n">
        <f aca="false">T660-(Draws!U639+Draws!AG639)</f>
        <v>-78.7755972934461</v>
      </c>
      <c r="V660" s="18" t="n">
        <f aca="false">U660-(Draws!V639+Draws!AH639)</f>
        <v>-78.7755972934461</v>
      </c>
      <c r="W660" s="18" t="n">
        <f aca="false">V660-(Draws!W639+Draws!AI639)</f>
        <v>-78.7755972934461</v>
      </c>
      <c r="X660" s="18" t="n">
        <f aca="false">W660-(Draws!X639+Draws!AJ639)</f>
        <v>-78.7755972934461</v>
      </c>
      <c r="Y660" s="18" t="n">
        <f aca="false">X660-(Draws!Y639+Draws!AK639)</f>
        <v>-78.7755972934461</v>
      </c>
      <c r="Z660" s="18" t="n">
        <f aca="false">0-(MAX(Draws!N639-Line_cap,0)+MAX(Draws!Z639-Line_cap,0))</f>
        <v>0</v>
      </c>
      <c r="AA660" s="18" t="n">
        <f aca="false">Z660-(MAX(Draws!O639-Line_cap,0)+MAX(Draws!AA639-Line_cap,0))</f>
        <v>0</v>
      </c>
      <c r="AB660" s="18" t="n">
        <f aca="false">AA660-(MAX(Draws!P639-Line_cap,0)+MAX(Draws!AB639-Line_cap,0))</f>
        <v>0</v>
      </c>
      <c r="AC660" s="18" t="n">
        <f aca="false">AB660-(MAX(Draws!Q639-Line_cap,0)+MAX(Draws!AC639-Line_cap,0))</f>
        <v>0</v>
      </c>
      <c r="AD660" s="18" t="n">
        <f aca="false">AC660-(MAX(Draws!R639-Line_cap,0)+MAX(Draws!AD639-Line_cap,0))</f>
        <v>0</v>
      </c>
      <c r="AE660" s="18" t="n">
        <f aca="false">AD660-(MAX(Draws!S639-Line_cap,0)+MAX(Draws!AE639-Line_cap,0))</f>
        <v>0</v>
      </c>
      <c r="AF660" s="18" t="n">
        <f aca="false">AE660-(MAX(Draws!T639-Line_cap,0)+MAX(Draws!AF639-Line_cap,0))</f>
        <v>0</v>
      </c>
      <c r="AG660" s="18" t="n">
        <f aca="false">AF660-(MAX(Draws!U639-Line_cap,0)+MAX(Draws!AG639-Line_cap,0))</f>
        <v>0</v>
      </c>
      <c r="AH660" s="18" t="n">
        <f aca="false">AG660-(MAX(Draws!V639-Line_cap,0)+MAX(Draws!AH639-Line_cap,0))</f>
        <v>0</v>
      </c>
      <c r="AI660" s="18" t="n">
        <f aca="false">AH660-(MAX(Draws!W639-Line_cap,0)+MAX(Draws!AI639-Line_cap,0))</f>
        <v>0</v>
      </c>
      <c r="AJ660" s="18" t="n">
        <f aca="false">AI660-(MAX(Draws!X639-Line_cap,0)+MAX(Draws!AJ639-Line_cap,0))</f>
        <v>0</v>
      </c>
      <c r="AK660" s="18" t="n">
        <f aca="false">AJ660-(MAX(Draws!Y639-Line_cap,0)+MAX(Draws!AK639-Line_cap,0))</f>
        <v>0</v>
      </c>
      <c r="AL660" s="18" t="n">
        <f aca="false">SUMPRODUCT(MIN($B$22:$M$22+B660:M660+N660:Y660))</f>
        <v>272.163939706907</v>
      </c>
      <c r="AM660" s="18" t="n">
        <f aca="false">SUMPRODUCT(MIN($B$22:$M$22+B660:M660))</f>
        <v>350.939537000354</v>
      </c>
      <c r="AN660" s="18" t="n">
        <f aca="false">SUMPRODUCT(MIN($B$22:$M$22+N660:Y660))</f>
        <v>403.17478506434</v>
      </c>
      <c r="AO660" s="18" t="n">
        <f aca="false">SUMPRODUCT(MIN($B$22:$M$22+B660:M660+Z660:AK660))</f>
        <v>350.939537000354</v>
      </c>
      <c r="AP660" s="18" t="n">
        <f aca="false">SUMPRODUCT(MIN($B$23:$M$23+B660:M660+N660:Y660))</f>
        <v>321.342582570008</v>
      </c>
      <c r="AQ660" s="18" t="n">
        <f aca="false">SUMPRODUCT(MIN($B$23:$M$23+B660:M660+Z660:AK660))</f>
        <v>400.118179863454</v>
      </c>
      <c r="AR660" s="13" t="n">
        <f aca="false">IF(Y660&lt;0,1,0)</f>
        <v>1</v>
      </c>
    </row>
    <row r="661" customFormat="false" ht="15" hidden="false" customHeight="false" outlineLevel="0" collapsed="false">
      <c r="A661" s="13" t="n">
        <v>636</v>
      </c>
      <c r="B661" s="18" t="n">
        <f aca="false">Shock_sd*Draws!B640</f>
        <v>-48.1493814414633</v>
      </c>
      <c r="C661" s="18" t="n">
        <f aca="false">Persist_a*B661+Shock_sd*Draws!C640</f>
        <v>45.0870941955033</v>
      </c>
      <c r="D661" s="18" t="n">
        <f aca="false">Persist_a*C661+Shock_sd*Draws!D640</f>
        <v>49.7125738027717</v>
      </c>
      <c r="E661" s="18" t="n">
        <f aca="false">Persist_a*D661+Shock_sd*Draws!E640</f>
        <v>-28.2644976461288</v>
      </c>
      <c r="F661" s="18" t="n">
        <f aca="false">Persist_a*E661+Shock_sd*Draws!F640</f>
        <v>41.4259740162019</v>
      </c>
      <c r="G661" s="18" t="n">
        <f aca="false">Persist_a*F661+Shock_sd*Draws!G640</f>
        <v>-78.7771569928599</v>
      </c>
      <c r="H661" s="18" t="n">
        <f aca="false">Persist_a*G661+Shock_sd*Draws!H640</f>
        <v>-40.6201010447103</v>
      </c>
      <c r="I661" s="18" t="n">
        <f aca="false">Persist_a*H661+Shock_sd*Draws!I640</f>
        <v>-20.604627357121</v>
      </c>
      <c r="J661" s="18" t="n">
        <f aca="false">Persist_a*I661+Shock_sd*Draws!J640</f>
        <v>-40.7576823498309</v>
      </c>
      <c r="K661" s="18" t="n">
        <f aca="false">Persist_a*J661+Shock_sd*Draws!K640</f>
        <v>-11.4652389094354</v>
      </c>
      <c r="L661" s="18" t="n">
        <f aca="false">Persist_a*K661+Shock_sd*Draws!L640</f>
        <v>34.3146035267757</v>
      </c>
      <c r="M661" s="18" t="n">
        <f aca="false">Persist_a*L661+Shock_sd*Draws!M640</f>
        <v>-103.926648636603</v>
      </c>
      <c r="N661" s="18" t="n">
        <f aca="false">0-(Draws!N640+Draws!Z640)</f>
        <v>0</v>
      </c>
      <c r="O661" s="18" t="n">
        <f aca="false">N661-(Draws!O640+Draws!AA640)</f>
        <v>0</v>
      </c>
      <c r="P661" s="18" t="n">
        <f aca="false">O661-(Draws!P640+Draws!AB640)</f>
        <v>0</v>
      </c>
      <c r="Q661" s="18" t="n">
        <f aca="false">P661-(Draws!Q640+Draws!AC640)</f>
        <v>0</v>
      </c>
      <c r="R661" s="18" t="n">
        <f aca="false">Q661-(Draws!R640+Draws!AD640)</f>
        <v>0</v>
      </c>
      <c r="S661" s="18" t="n">
        <f aca="false">R661-(Draws!S640+Draws!AE640)</f>
        <v>0</v>
      </c>
      <c r="T661" s="18" t="n">
        <f aca="false">S661-(Draws!T640+Draws!AF640)</f>
        <v>0</v>
      </c>
      <c r="U661" s="18" t="n">
        <f aca="false">T661-(Draws!U640+Draws!AG640)</f>
        <v>0</v>
      </c>
      <c r="V661" s="18" t="n">
        <f aca="false">U661-(Draws!V640+Draws!AH640)</f>
        <v>0</v>
      </c>
      <c r="W661" s="18" t="n">
        <f aca="false">V661-(Draws!W640+Draws!AI640)</f>
        <v>0</v>
      </c>
      <c r="X661" s="18" t="n">
        <f aca="false">W661-(Draws!X640+Draws!AJ640)</f>
        <v>0</v>
      </c>
      <c r="Y661" s="18" t="n">
        <f aca="false">X661-(Draws!Y640+Draws!AK640)</f>
        <v>0</v>
      </c>
      <c r="Z661" s="18" t="n">
        <f aca="false">0-(MAX(Draws!N640-Line_cap,0)+MAX(Draws!Z640-Line_cap,0))</f>
        <v>0</v>
      </c>
      <c r="AA661" s="18" t="n">
        <f aca="false">Z661-(MAX(Draws!O640-Line_cap,0)+MAX(Draws!AA640-Line_cap,0))</f>
        <v>0</v>
      </c>
      <c r="AB661" s="18" t="n">
        <f aca="false">AA661-(MAX(Draws!P640-Line_cap,0)+MAX(Draws!AB640-Line_cap,0))</f>
        <v>0</v>
      </c>
      <c r="AC661" s="18" t="n">
        <f aca="false">AB661-(MAX(Draws!Q640-Line_cap,0)+MAX(Draws!AC640-Line_cap,0))</f>
        <v>0</v>
      </c>
      <c r="AD661" s="18" t="n">
        <f aca="false">AC661-(MAX(Draws!R640-Line_cap,0)+MAX(Draws!AD640-Line_cap,0))</f>
        <v>0</v>
      </c>
      <c r="AE661" s="18" t="n">
        <f aca="false">AD661-(MAX(Draws!S640-Line_cap,0)+MAX(Draws!AE640-Line_cap,0))</f>
        <v>0</v>
      </c>
      <c r="AF661" s="18" t="n">
        <f aca="false">AE661-(MAX(Draws!T640-Line_cap,0)+MAX(Draws!AF640-Line_cap,0))</f>
        <v>0</v>
      </c>
      <c r="AG661" s="18" t="n">
        <f aca="false">AF661-(MAX(Draws!U640-Line_cap,0)+MAX(Draws!AG640-Line_cap,0))</f>
        <v>0</v>
      </c>
      <c r="AH661" s="18" t="n">
        <f aca="false">AG661-(MAX(Draws!V640-Line_cap,0)+MAX(Draws!AH640-Line_cap,0))</f>
        <v>0</v>
      </c>
      <c r="AI661" s="18" t="n">
        <f aca="false">AH661-(MAX(Draws!W640-Line_cap,0)+MAX(Draws!AI640-Line_cap,0))</f>
        <v>0</v>
      </c>
      <c r="AJ661" s="18" t="n">
        <f aca="false">AI661-(MAX(Draws!X640-Line_cap,0)+MAX(Draws!AJ640-Line_cap,0))</f>
        <v>0</v>
      </c>
      <c r="AK661" s="18" t="n">
        <f aca="false">AJ661-(MAX(Draws!Y640-Line_cap,0)+MAX(Draws!AK640-Line_cap,0))</f>
        <v>0</v>
      </c>
      <c r="AL661" s="18" t="n">
        <f aca="false">SUMPRODUCT(MIN($B$22:$M$22+B661:M661+N661:Y661))</f>
        <v>404.431014645505</v>
      </c>
      <c r="AM661" s="18" t="n">
        <f aca="false">SUMPRODUCT(MIN($B$22:$M$22+B661:M661))</f>
        <v>404.431014645505</v>
      </c>
      <c r="AN661" s="18" t="n">
        <f aca="false">SUMPRODUCT(MIN($B$22:$M$22+N661:Y661))</f>
        <v>481.950382357786</v>
      </c>
      <c r="AO661" s="18" t="n">
        <f aca="false">SUMPRODUCT(MIN($B$22:$M$22+B661:M661+Z661:AK661))</f>
        <v>404.431014645505</v>
      </c>
      <c r="AP661" s="18" t="n">
        <f aca="false">SUMPRODUCT(MIN($B$23:$M$23+B661:M661+N661:Y661))</f>
        <v>451.623280122977</v>
      </c>
      <c r="AQ661" s="18" t="n">
        <f aca="false">SUMPRODUCT(MIN($B$23:$M$23+B661:M661+Z661:AK661))</f>
        <v>451.623280122977</v>
      </c>
      <c r="AR661" s="13" t="n">
        <f aca="false">IF(Y661&lt;0,1,0)</f>
        <v>0</v>
      </c>
    </row>
    <row r="662" customFormat="false" ht="15" hidden="false" customHeight="false" outlineLevel="0" collapsed="false">
      <c r="A662" s="13" t="n">
        <v>637</v>
      </c>
      <c r="B662" s="18" t="n">
        <f aca="false">Shock_sd*Draws!B641</f>
        <v>-54.3923637978455</v>
      </c>
      <c r="C662" s="18" t="n">
        <f aca="false">Persist_a*B662+Shock_sd*Draws!C641</f>
        <v>18.1370842681053</v>
      </c>
      <c r="D662" s="18" t="n">
        <f aca="false">Persist_a*C662+Shock_sd*Draws!D641</f>
        <v>50.0845291115264</v>
      </c>
      <c r="E662" s="18" t="n">
        <f aca="false">Persist_a*D662+Shock_sd*Draws!E641</f>
        <v>106.150157699018</v>
      </c>
      <c r="F662" s="18" t="n">
        <f aca="false">Persist_a*E662+Shock_sd*Draws!F641</f>
        <v>90.4383525879271</v>
      </c>
      <c r="G662" s="18" t="n">
        <f aca="false">Persist_a*F662+Shock_sd*Draws!G641</f>
        <v>48.212004583465</v>
      </c>
      <c r="H662" s="18" t="n">
        <f aca="false">Persist_a*G662+Shock_sd*Draws!H641</f>
        <v>77.1815460569576</v>
      </c>
      <c r="I662" s="18" t="n">
        <f aca="false">Persist_a*H662+Shock_sd*Draws!I641</f>
        <v>126.782333293694</v>
      </c>
      <c r="J662" s="18" t="n">
        <f aca="false">Persist_a*I662+Shock_sd*Draws!J641</f>
        <v>57.3897696296196</v>
      </c>
      <c r="K662" s="18" t="n">
        <f aca="false">Persist_a*J662+Shock_sd*Draws!K641</f>
        <v>60.0839176585785</v>
      </c>
      <c r="L662" s="18" t="n">
        <f aca="false">Persist_a*K662+Shock_sd*Draws!L641</f>
        <v>103.330265247132</v>
      </c>
      <c r="M662" s="18" t="n">
        <f aca="false">Persist_a*L662+Shock_sd*Draws!M641</f>
        <v>109.155317128778</v>
      </c>
      <c r="N662" s="18" t="n">
        <f aca="false">0-(Draws!N641+Draws!Z641)</f>
        <v>0</v>
      </c>
      <c r="O662" s="18" t="n">
        <f aca="false">N662-(Draws!O641+Draws!AA641)</f>
        <v>0</v>
      </c>
      <c r="P662" s="18" t="n">
        <f aca="false">O662-(Draws!P641+Draws!AB641)</f>
        <v>0</v>
      </c>
      <c r="Q662" s="18" t="n">
        <f aca="false">P662-(Draws!Q641+Draws!AC641)</f>
        <v>-159.720984125549</v>
      </c>
      <c r="R662" s="18" t="n">
        <f aca="false">Q662-(Draws!R641+Draws!AD641)</f>
        <v>-159.720984125549</v>
      </c>
      <c r="S662" s="18" t="n">
        <f aca="false">R662-(Draws!S641+Draws!AE641)</f>
        <v>-159.720984125549</v>
      </c>
      <c r="T662" s="18" t="n">
        <f aca="false">S662-(Draws!T641+Draws!AF641)</f>
        <v>-159.720984125549</v>
      </c>
      <c r="U662" s="18" t="n">
        <f aca="false">T662-(Draws!U641+Draws!AG641)</f>
        <v>-159.720984125549</v>
      </c>
      <c r="V662" s="18" t="n">
        <f aca="false">U662-(Draws!V641+Draws!AH641)</f>
        <v>-159.720984125549</v>
      </c>
      <c r="W662" s="18" t="n">
        <f aca="false">V662-(Draws!W641+Draws!AI641)</f>
        <v>-159.720984125549</v>
      </c>
      <c r="X662" s="18" t="n">
        <f aca="false">W662-(Draws!X641+Draws!AJ641)</f>
        <v>-159.720984125549</v>
      </c>
      <c r="Y662" s="18" t="n">
        <f aca="false">X662-(Draws!Y641+Draws!AK641)</f>
        <v>-159.720984125549</v>
      </c>
      <c r="Z662" s="18" t="n">
        <f aca="false">0-(MAX(Draws!N641-Line_cap,0)+MAX(Draws!Z641-Line_cap,0))</f>
        <v>0</v>
      </c>
      <c r="AA662" s="18" t="n">
        <f aca="false">Z662-(MAX(Draws!O641-Line_cap,0)+MAX(Draws!AA641-Line_cap,0))</f>
        <v>0</v>
      </c>
      <c r="AB662" s="18" t="n">
        <f aca="false">AA662-(MAX(Draws!P641-Line_cap,0)+MAX(Draws!AB641-Line_cap,0))</f>
        <v>0</v>
      </c>
      <c r="AC662" s="18" t="n">
        <f aca="false">AB662-(MAX(Draws!Q641-Line_cap,0)+MAX(Draws!AC641-Line_cap,0))</f>
        <v>-59.7209841255494</v>
      </c>
      <c r="AD662" s="18" t="n">
        <f aca="false">AC662-(MAX(Draws!R641-Line_cap,0)+MAX(Draws!AD641-Line_cap,0))</f>
        <v>-59.7209841255494</v>
      </c>
      <c r="AE662" s="18" t="n">
        <f aca="false">AD662-(MAX(Draws!S641-Line_cap,0)+MAX(Draws!AE641-Line_cap,0))</f>
        <v>-59.7209841255494</v>
      </c>
      <c r="AF662" s="18" t="n">
        <f aca="false">AE662-(MAX(Draws!T641-Line_cap,0)+MAX(Draws!AF641-Line_cap,0))</f>
        <v>-59.7209841255494</v>
      </c>
      <c r="AG662" s="18" t="n">
        <f aca="false">AF662-(MAX(Draws!U641-Line_cap,0)+MAX(Draws!AG641-Line_cap,0))</f>
        <v>-59.7209841255494</v>
      </c>
      <c r="AH662" s="18" t="n">
        <f aca="false">AG662-(MAX(Draws!V641-Line_cap,0)+MAX(Draws!AH641-Line_cap,0))</f>
        <v>-59.7209841255494</v>
      </c>
      <c r="AI662" s="18" t="n">
        <f aca="false">AH662-(MAX(Draws!W641-Line_cap,0)+MAX(Draws!AI641-Line_cap,0))</f>
        <v>-59.7209841255494</v>
      </c>
      <c r="AJ662" s="18" t="n">
        <f aca="false">AI662-(MAX(Draws!X641-Line_cap,0)+MAX(Draws!AJ641-Line_cap,0))</f>
        <v>-59.7209841255494</v>
      </c>
      <c r="AK662" s="18" t="n">
        <f aca="false">AJ662-(MAX(Draws!Y641-Line_cap,0)+MAX(Draws!AK641-Line_cap,0))</f>
        <v>-59.7209841255494</v>
      </c>
      <c r="AL662" s="18" t="n">
        <f aca="false">SUMPRODUCT(MIN($B$22:$M$22+B662:M662+N662:Y662))</f>
        <v>371.699192096281</v>
      </c>
      <c r="AM662" s="18" t="n">
        <f aca="false">SUMPRODUCT(MIN($B$22:$M$22+B662:M662))</f>
        <v>519.785358272243</v>
      </c>
      <c r="AN662" s="18" t="n">
        <f aca="false">SUMPRODUCT(MIN($B$22:$M$22+N662:Y662))</f>
        <v>322.229398232236</v>
      </c>
      <c r="AO662" s="18" t="n">
        <f aca="false">SUMPRODUCT(MIN($B$22:$M$22+B662:M662+Z662:AK662))</f>
        <v>471.699192096281</v>
      </c>
      <c r="AP662" s="18" t="n">
        <f aca="false">SUMPRODUCT(MIN($B$23:$M$23+B662:M662+N662:Y662))</f>
        <v>419.464937597065</v>
      </c>
      <c r="AQ662" s="18" t="n">
        <f aca="false">SUMPRODUCT(MIN($B$23:$M$23+B662:M662+Z662:AK662))</f>
        <v>519.464937597065</v>
      </c>
      <c r="AR662" s="13" t="n">
        <f aca="false">IF(Y662&lt;0,1,0)</f>
        <v>1</v>
      </c>
    </row>
    <row r="663" customFormat="false" ht="15" hidden="false" customHeight="false" outlineLevel="0" collapsed="false">
      <c r="A663" s="13" t="n">
        <v>638</v>
      </c>
      <c r="B663" s="18" t="n">
        <f aca="false">Shock_sd*Draws!B642</f>
        <v>6.399659414532</v>
      </c>
      <c r="C663" s="18" t="n">
        <f aca="false">Persist_a*B663+Shock_sd*Draws!C642</f>
        <v>11.5532608711306</v>
      </c>
      <c r="D663" s="18" t="n">
        <f aca="false">Persist_a*C663+Shock_sd*Draws!D642</f>
        <v>-37.2241967175478</v>
      </c>
      <c r="E663" s="18" t="n">
        <f aca="false">Persist_a*D663+Shock_sd*Draws!E642</f>
        <v>86.4015965468102</v>
      </c>
      <c r="F663" s="18" t="n">
        <f aca="false">Persist_a*E663+Shock_sd*Draws!F642</f>
        <v>30.4700681236031</v>
      </c>
      <c r="G663" s="18" t="n">
        <f aca="false">Persist_a*F663+Shock_sd*Draws!G642</f>
        <v>9.99939907135457</v>
      </c>
      <c r="H663" s="18" t="n">
        <f aca="false">Persist_a*G663+Shock_sd*Draws!H642</f>
        <v>-78.2608723900663</v>
      </c>
      <c r="I663" s="18" t="n">
        <f aca="false">Persist_a*H663+Shock_sd*Draws!I642</f>
        <v>-79.1266678836469</v>
      </c>
      <c r="J663" s="18" t="n">
        <f aca="false">Persist_a*I663+Shock_sd*Draws!J642</f>
        <v>-30.0661051394758</v>
      </c>
      <c r="K663" s="18" t="n">
        <f aca="false">Persist_a*J663+Shock_sd*Draws!K642</f>
        <v>57.5224832586695</v>
      </c>
      <c r="L663" s="18" t="n">
        <f aca="false">Persist_a*K663+Shock_sd*Draws!L642</f>
        <v>61.472289389909</v>
      </c>
      <c r="M663" s="18" t="n">
        <f aca="false">Persist_a*L663+Shock_sd*Draws!M642</f>
        <v>95.1664240551052</v>
      </c>
      <c r="N663" s="18" t="n">
        <f aca="false">0-(Draws!N642+Draws!Z642)</f>
        <v>0</v>
      </c>
      <c r="O663" s="18" t="n">
        <f aca="false">N663-(Draws!O642+Draws!AA642)</f>
        <v>0</v>
      </c>
      <c r="P663" s="18" t="n">
        <f aca="false">O663-(Draws!P642+Draws!AB642)</f>
        <v>0</v>
      </c>
      <c r="Q663" s="18" t="n">
        <f aca="false">P663-(Draws!Q642+Draws!AC642)</f>
        <v>0</v>
      </c>
      <c r="R663" s="18" t="n">
        <f aca="false">Q663-(Draws!R642+Draws!AD642)</f>
        <v>0</v>
      </c>
      <c r="S663" s="18" t="n">
        <f aca="false">R663-(Draws!S642+Draws!AE642)</f>
        <v>0</v>
      </c>
      <c r="T663" s="18" t="n">
        <f aca="false">S663-(Draws!T642+Draws!AF642)</f>
        <v>0</v>
      </c>
      <c r="U663" s="18" t="n">
        <f aca="false">T663-(Draws!U642+Draws!AG642)</f>
        <v>0</v>
      </c>
      <c r="V663" s="18" t="n">
        <f aca="false">U663-(Draws!V642+Draws!AH642)</f>
        <v>0</v>
      </c>
      <c r="W663" s="18" t="n">
        <f aca="false">V663-(Draws!W642+Draws!AI642)</f>
        <v>0</v>
      </c>
      <c r="X663" s="18" t="n">
        <f aca="false">W663-(Draws!X642+Draws!AJ642)</f>
        <v>0</v>
      </c>
      <c r="Y663" s="18" t="n">
        <f aca="false">X663-(Draws!Y642+Draws!AK642)</f>
        <v>0</v>
      </c>
      <c r="Z663" s="18" t="n">
        <f aca="false">0-(MAX(Draws!N642-Line_cap,0)+MAX(Draws!Z642-Line_cap,0))</f>
        <v>0</v>
      </c>
      <c r="AA663" s="18" t="n">
        <f aca="false">Z663-(MAX(Draws!O642-Line_cap,0)+MAX(Draws!AA642-Line_cap,0))</f>
        <v>0</v>
      </c>
      <c r="AB663" s="18" t="n">
        <f aca="false">AA663-(MAX(Draws!P642-Line_cap,0)+MAX(Draws!AB642-Line_cap,0))</f>
        <v>0</v>
      </c>
      <c r="AC663" s="18" t="n">
        <f aca="false">AB663-(MAX(Draws!Q642-Line_cap,0)+MAX(Draws!AC642-Line_cap,0))</f>
        <v>0</v>
      </c>
      <c r="AD663" s="18" t="n">
        <f aca="false">AC663-(MAX(Draws!R642-Line_cap,0)+MAX(Draws!AD642-Line_cap,0))</f>
        <v>0</v>
      </c>
      <c r="AE663" s="18" t="n">
        <f aca="false">AD663-(MAX(Draws!S642-Line_cap,0)+MAX(Draws!AE642-Line_cap,0))</f>
        <v>0</v>
      </c>
      <c r="AF663" s="18" t="n">
        <f aca="false">AE663-(MAX(Draws!T642-Line_cap,0)+MAX(Draws!AF642-Line_cap,0))</f>
        <v>0</v>
      </c>
      <c r="AG663" s="18" t="n">
        <f aca="false">AF663-(MAX(Draws!U642-Line_cap,0)+MAX(Draws!AG642-Line_cap,0))</f>
        <v>0</v>
      </c>
      <c r="AH663" s="18" t="n">
        <f aca="false">AG663-(MAX(Draws!V642-Line_cap,0)+MAX(Draws!AH642-Line_cap,0))</f>
        <v>0</v>
      </c>
      <c r="AI663" s="18" t="n">
        <f aca="false">AH663-(MAX(Draws!W642-Line_cap,0)+MAX(Draws!AI642-Line_cap,0))</f>
        <v>0</v>
      </c>
      <c r="AJ663" s="18" t="n">
        <f aca="false">AI663-(MAX(Draws!X642-Line_cap,0)+MAX(Draws!AJ642-Line_cap,0))</f>
        <v>0</v>
      </c>
      <c r="AK663" s="18" t="n">
        <f aca="false">AJ663-(MAX(Draws!Y642-Line_cap,0)+MAX(Draws!AK642-Line_cap,0))</f>
        <v>0</v>
      </c>
      <c r="AL663" s="18" t="n">
        <f aca="false">SUMPRODUCT(MIN($B$22:$M$22+B663:M663+N663:Y663))</f>
        <v>403.689509967719</v>
      </c>
      <c r="AM663" s="18" t="n">
        <f aca="false">SUMPRODUCT(MIN($B$22:$M$22+B663:M663))</f>
        <v>403.689509967719</v>
      </c>
      <c r="AN663" s="18" t="n">
        <f aca="false">SUMPRODUCT(MIN($B$22:$M$22+N663:Y663))</f>
        <v>481.950382357786</v>
      </c>
      <c r="AO663" s="18" t="n">
        <f aca="false">SUMPRODUCT(MIN($B$22:$M$22+B663:M663+Z663:AK663))</f>
        <v>403.689509967719</v>
      </c>
      <c r="AP663" s="18" t="n">
        <f aca="false">SUMPRODUCT(MIN($B$23:$M$23+B663:M663+N663:Y663))</f>
        <v>452.86815283082</v>
      </c>
      <c r="AQ663" s="18" t="n">
        <f aca="false">SUMPRODUCT(MIN($B$23:$M$23+B663:M663+Z663:AK663))</f>
        <v>452.86815283082</v>
      </c>
      <c r="AR663" s="13" t="n">
        <f aca="false">IF(Y663&lt;0,1,0)</f>
        <v>0</v>
      </c>
    </row>
    <row r="664" customFormat="false" ht="15" hidden="false" customHeight="false" outlineLevel="0" collapsed="false">
      <c r="A664" s="13" t="n">
        <v>639</v>
      </c>
      <c r="B664" s="18" t="n">
        <f aca="false">Shock_sd*Draws!B643</f>
        <v>64.406726499473</v>
      </c>
      <c r="C664" s="18" t="n">
        <f aca="false">Persist_a*B664+Shock_sd*Draws!C643</f>
        <v>85.6907249037281</v>
      </c>
      <c r="D664" s="18" t="n">
        <f aca="false">Persist_a*C664+Shock_sd*Draws!D643</f>
        <v>55.198191924337</v>
      </c>
      <c r="E664" s="18" t="n">
        <f aca="false">Persist_a*D664+Shock_sd*Draws!E643</f>
        <v>44.3851745304214</v>
      </c>
      <c r="F664" s="18" t="n">
        <f aca="false">Persist_a*E664+Shock_sd*Draws!F643</f>
        <v>28.2520275969298</v>
      </c>
      <c r="G664" s="18" t="n">
        <f aca="false">Persist_a*F664+Shock_sd*Draws!G643</f>
        <v>-10.8797160068867</v>
      </c>
      <c r="H664" s="18" t="n">
        <f aca="false">Persist_a*G664+Shock_sd*Draws!H643</f>
        <v>-51.3881007553838</v>
      </c>
      <c r="I664" s="18" t="n">
        <f aca="false">Persist_a*H664+Shock_sd*Draws!I643</f>
        <v>1.48721283366435</v>
      </c>
      <c r="J664" s="18" t="n">
        <f aca="false">Persist_a*I664+Shock_sd*Draws!J643</f>
        <v>-45.0280724662495</v>
      </c>
      <c r="K664" s="18" t="n">
        <f aca="false">Persist_a*J664+Shock_sd*Draws!K643</f>
        <v>5.13614378408782</v>
      </c>
      <c r="L664" s="18" t="n">
        <f aca="false">Persist_a*K664+Shock_sd*Draws!L643</f>
        <v>-38.2123935575906</v>
      </c>
      <c r="M664" s="18" t="n">
        <f aca="false">Persist_a*L664+Shock_sd*Draws!M643</f>
        <v>64.0682640504754</v>
      </c>
      <c r="N664" s="18" t="n">
        <f aca="false">0-(Draws!N643+Draws!Z643)</f>
        <v>0</v>
      </c>
      <c r="O664" s="18" t="n">
        <f aca="false">N664-(Draws!O643+Draws!AA643)</f>
        <v>0</v>
      </c>
      <c r="P664" s="18" t="n">
        <f aca="false">O664-(Draws!P643+Draws!AB643)</f>
        <v>0</v>
      </c>
      <c r="Q664" s="18" t="n">
        <f aca="false">P664-(Draws!Q643+Draws!AC643)</f>
        <v>0</v>
      </c>
      <c r="R664" s="18" t="n">
        <f aca="false">Q664-(Draws!R643+Draws!AD643)</f>
        <v>0</v>
      </c>
      <c r="S664" s="18" t="n">
        <f aca="false">R664-(Draws!S643+Draws!AE643)</f>
        <v>0</v>
      </c>
      <c r="T664" s="18" t="n">
        <f aca="false">S664-(Draws!T643+Draws!AF643)</f>
        <v>0</v>
      </c>
      <c r="U664" s="18" t="n">
        <f aca="false">T664-(Draws!U643+Draws!AG643)</f>
        <v>0</v>
      </c>
      <c r="V664" s="18" t="n">
        <f aca="false">U664-(Draws!V643+Draws!AH643)</f>
        <v>0</v>
      </c>
      <c r="W664" s="18" t="n">
        <f aca="false">V664-(Draws!W643+Draws!AI643)</f>
        <v>0</v>
      </c>
      <c r="X664" s="18" t="n">
        <f aca="false">W664-(Draws!X643+Draws!AJ643)</f>
        <v>0</v>
      </c>
      <c r="Y664" s="18" t="n">
        <f aca="false">X664-(Draws!Y643+Draws!AK643)</f>
        <v>0</v>
      </c>
      <c r="Z664" s="18" t="n">
        <f aca="false">0-(MAX(Draws!N643-Line_cap,0)+MAX(Draws!Z643-Line_cap,0))</f>
        <v>0</v>
      </c>
      <c r="AA664" s="18" t="n">
        <f aca="false">Z664-(MAX(Draws!O643-Line_cap,0)+MAX(Draws!AA643-Line_cap,0))</f>
        <v>0</v>
      </c>
      <c r="AB664" s="18" t="n">
        <f aca="false">AA664-(MAX(Draws!P643-Line_cap,0)+MAX(Draws!AB643-Line_cap,0))</f>
        <v>0</v>
      </c>
      <c r="AC664" s="18" t="n">
        <f aca="false">AB664-(MAX(Draws!Q643-Line_cap,0)+MAX(Draws!AC643-Line_cap,0))</f>
        <v>0</v>
      </c>
      <c r="AD664" s="18" t="n">
        <f aca="false">AC664-(MAX(Draws!R643-Line_cap,0)+MAX(Draws!AD643-Line_cap,0))</f>
        <v>0</v>
      </c>
      <c r="AE664" s="18" t="n">
        <f aca="false">AD664-(MAX(Draws!S643-Line_cap,0)+MAX(Draws!AE643-Line_cap,0))</f>
        <v>0</v>
      </c>
      <c r="AF664" s="18" t="n">
        <f aca="false">AE664-(MAX(Draws!T643-Line_cap,0)+MAX(Draws!AF643-Line_cap,0))</f>
        <v>0</v>
      </c>
      <c r="AG664" s="18" t="n">
        <f aca="false">AF664-(MAX(Draws!U643-Line_cap,0)+MAX(Draws!AG643-Line_cap,0))</f>
        <v>0</v>
      </c>
      <c r="AH664" s="18" t="n">
        <f aca="false">AG664-(MAX(Draws!V643-Line_cap,0)+MAX(Draws!AH643-Line_cap,0))</f>
        <v>0</v>
      </c>
      <c r="AI664" s="18" t="n">
        <f aca="false">AH664-(MAX(Draws!W643-Line_cap,0)+MAX(Draws!AI643-Line_cap,0))</f>
        <v>0</v>
      </c>
      <c r="AJ664" s="18" t="n">
        <f aca="false">AI664-(MAX(Draws!X643-Line_cap,0)+MAX(Draws!AJ643-Line_cap,0))</f>
        <v>0</v>
      </c>
      <c r="AK664" s="18" t="n">
        <f aca="false">AJ664-(MAX(Draws!Y643-Line_cap,0)+MAX(Draws!AK643-Line_cap,0))</f>
        <v>0</v>
      </c>
      <c r="AL664" s="18" t="n">
        <f aca="false">SUMPRODUCT(MIN($B$22:$M$22+B664:M664+N664:Y664))</f>
        <v>430.562281602402</v>
      </c>
      <c r="AM664" s="18" t="n">
        <f aca="false">SUMPRODUCT(MIN($B$22:$M$22+B664:M664))</f>
        <v>430.562281602402</v>
      </c>
      <c r="AN664" s="18" t="n">
        <f aca="false">SUMPRODUCT(MIN($B$22:$M$22+N664:Y664))</f>
        <v>481.950382357786</v>
      </c>
      <c r="AO664" s="18" t="n">
        <f aca="false">SUMPRODUCT(MIN($B$22:$M$22+B664:M664+Z664:AK664))</f>
        <v>430.562281602402</v>
      </c>
      <c r="AP664" s="18" t="n">
        <f aca="false">SUMPRODUCT(MIN($B$23:$M$23+B664:M664+N664:Y664))</f>
        <v>479.740924465502</v>
      </c>
      <c r="AQ664" s="18" t="n">
        <f aca="false">SUMPRODUCT(MIN($B$23:$M$23+B664:M664+Z664:AK664))</f>
        <v>479.740924465502</v>
      </c>
      <c r="AR664" s="13" t="n">
        <f aca="false">IF(Y664&lt;0,1,0)</f>
        <v>0</v>
      </c>
    </row>
    <row r="665" customFormat="false" ht="15" hidden="false" customHeight="false" outlineLevel="0" collapsed="false">
      <c r="A665" s="13" t="n">
        <v>640</v>
      </c>
      <c r="B665" s="18" t="n">
        <f aca="false">Shock_sd*Draws!B644</f>
        <v>-22.5155900944881</v>
      </c>
      <c r="C665" s="18" t="n">
        <f aca="false">Persist_a*B665+Shock_sd*Draws!C644</f>
        <v>-2.57007707318929</v>
      </c>
      <c r="D665" s="18" t="n">
        <f aca="false">Persist_a*C665+Shock_sd*Draws!D644</f>
        <v>-11.6031458242422</v>
      </c>
      <c r="E665" s="18" t="n">
        <f aca="false">Persist_a*D665+Shock_sd*Draws!E644</f>
        <v>-74.0241142666759</v>
      </c>
      <c r="F665" s="18" t="n">
        <f aca="false">Persist_a*E665+Shock_sd*Draws!F644</f>
        <v>-46.7096784286719</v>
      </c>
      <c r="G665" s="18" t="n">
        <f aca="false">Persist_a*F665+Shock_sd*Draws!G644</f>
        <v>37.2525947048463</v>
      </c>
      <c r="H665" s="18" t="n">
        <f aca="false">Persist_a*G665+Shock_sd*Draws!H644</f>
        <v>51.4826573290523</v>
      </c>
      <c r="I665" s="18" t="n">
        <f aca="false">Persist_a*H665+Shock_sd*Draws!I644</f>
        <v>-59.9918405716741</v>
      </c>
      <c r="J665" s="18" t="n">
        <f aca="false">Persist_a*I665+Shock_sd*Draws!J644</f>
        <v>-59.5733303415703</v>
      </c>
      <c r="K665" s="18" t="n">
        <f aca="false">Persist_a*J665+Shock_sd*Draws!K644</f>
        <v>-10.2096428747616</v>
      </c>
      <c r="L665" s="18" t="n">
        <f aca="false">Persist_a*K665+Shock_sd*Draws!L644</f>
        <v>-4.27310547793813</v>
      </c>
      <c r="M665" s="18" t="n">
        <f aca="false">Persist_a*L665+Shock_sd*Draws!M644</f>
        <v>24.6790217301311</v>
      </c>
      <c r="N665" s="18" t="n">
        <f aca="false">0-(Draws!N644+Draws!Z644)</f>
        <v>0</v>
      </c>
      <c r="O665" s="18" t="n">
        <f aca="false">N665-(Draws!O644+Draws!AA644)</f>
        <v>0</v>
      </c>
      <c r="P665" s="18" t="n">
        <f aca="false">O665-(Draws!P644+Draws!AB644)</f>
        <v>0</v>
      </c>
      <c r="Q665" s="18" t="n">
        <f aca="false">P665-(Draws!Q644+Draws!AC644)</f>
        <v>0</v>
      </c>
      <c r="R665" s="18" t="n">
        <f aca="false">Q665-(Draws!R644+Draws!AD644)</f>
        <v>0</v>
      </c>
      <c r="S665" s="18" t="n">
        <f aca="false">R665-(Draws!S644+Draws!AE644)</f>
        <v>0</v>
      </c>
      <c r="T665" s="18" t="n">
        <f aca="false">S665-(Draws!T644+Draws!AF644)</f>
        <v>0</v>
      </c>
      <c r="U665" s="18" t="n">
        <f aca="false">T665-(Draws!U644+Draws!AG644)</f>
        <v>0</v>
      </c>
      <c r="V665" s="18" t="n">
        <f aca="false">U665-(Draws!V644+Draws!AH644)</f>
        <v>0</v>
      </c>
      <c r="W665" s="18" t="n">
        <f aca="false">V665-(Draws!W644+Draws!AI644)</f>
        <v>0</v>
      </c>
      <c r="X665" s="18" t="n">
        <f aca="false">W665-(Draws!X644+Draws!AJ644)</f>
        <v>0</v>
      </c>
      <c r="Y665" s="18" t="n">
        <f aca="false">X665-(Draws!Y644+Draws!AK644)</f>
        <v>0</v>
      </c>
      <c r="Z665" s="18" t="n">
        <f aca="false">0-(MAX(Draws!N644-Line_cap,0)+MAX(Draws!Z644-Line_cap,0))</f>
        <v>0</v>
      </c>
      <c r="AA665" s="18" t="n">
        <f aca="false">Z665-(MAX(Draws!O644-Line_cap,0)+MAX(Draws!AA644-Line_cap,0))</f>
        <v>0</v>
      </c>
      <c r="AB665" s="18" t="n">
        <f aca="false">AA665-(MAX(Draws!P644-Line_cap,0)+MAX(Draws!AB644-Line_cap,0))</f>
        <v>0</v>
      </c>
      <c r="AC665" s="18" t="n">
        <f aca="false">AB665-(MAX(Draws!Q644-Line_cap,0)+MAX(Draws!AC644-Line_cap,0))</f>
        <v>0</v>
      </c>
      <c r="AD665" s="18" t="n">
        <f aca="false">AC665-(MAX(Draws!R644-Line_cap,0)+MAX(Draws!AD644-Line_cap,0))</f>
        <v>0</v>
      </c>
      <c r="AE665" s="18" t="n">
        <f aca="false">AD665-(MAX(Draws!S644-Line_cap,0)+MAX(Draws!AE644-Line_cap,0))</f>
        <v>0</v>
      </c>
      <c r="AF665" s="18" t="n">
        <f aca="false">AE665-(MAX(Draws!T644-Line_cap,0)+MAX(Draws!AF644-Line_cap,0))</f>
        <v>0</v>
      </c>
      <c r="AG665" s="18" t="n">
        <f aca="false">AF665-(MAX(Draws!U644-Line_cap,0)+MAX(Draws!AG644-Line_cap,0))</f>
        <v>0</v>
      </c>
      <c r="AH665" s="18" t="n">
        <f aca="false">AG665-(MAX(Draws!V644-Line_cap,0)+MAX(Draws!AH644-Line_cap,0))</f>
        <v>0</v>
      </c>
      <c r="AI665" s="18" t="n">
        <f aca="false">AH665-(MAX(Draws!W644-Line_cap,0)+MAX(Draws!AI644-Line_cap,0))</f>
        <v>0</v>
      </c>
      <c r="AJ665" s="18" t="n">
        <f aca="false">AI665-(MAX(Draws!X644-Line_cap,0)+MAX(Draws!AJ644-Line_cap,0))</f>
        <v>0</v>
      </c>
      <c r="AK665" s="18" t="n">
        <f aca="false">AJ665-(MAX(Draws!Y644-Line_cap,0)+MAX(Draws!AK644-Line_cap,0))</f>
        <v>0</v>
      </c>
      <c r="AL665" s="18" t="n">
        <f aca="false">SUMPRODUCT(MIN($B$22:$M$22+B665:M665+N665:Y665))</f>
        <v>423.862212826245</v>
      </c>
      <c r="AM665" s="18" t="n">
        <f aca="false">SUMPRODUCT(MIN($B$22:$M$22+B665:M665))</f>
        <v>423.862212826245</v>
      </c>
      <c r="AN665" s="18" t="n">
        <f aca="false">SUMPRODUCT(MIN($B$22:$M$22+N665:Y665))</f>
        <v>481.950382357786</v>
      </c>
      <c r="AO665" s="18" t="n">
        <f aca="false">SUMPRODUCT(MIN($B$22:$M$22+B665:M665+Z665:AK665))</f>
        <v>423.862212826245</v>
      </c>
      <c r="AP665" s="18" t="n">
        <f aca="false">SUMPRODUCT(MIN($B$23:$M$23+B665:M665+N665:Y665))</f>
        <v>465.726373074844</v>
      </c>
      <c r="AQ665" s="18" t="n">
        <f aca="false">SUMPRODUCT(MIN($B$23:$M$23+B665:M665+Z665:AK665))</f>
        <v>465.726373074844</v>
      </c>
      <c r="AR665" s="13" t="n">
        <f aca="false">IF(Y665&lt;0,1,0)</f>
        <v>0</v>
      </c>
    </row>
    <row r="666" customFormat="false" ht="15" hidden="false" customHeight="false" outlineLevel="0" collapsed="false">
      <c r="A666" s="13" t="n">
        <v>641</v>
      </c>
      <c r="B666" s="18" t="n">
        <f aca="false">Shock_sd*Draws!B645</f>
        <v>16.6817185883919</v>
      </c>
      <c r="C666" s="18" t="n">
        <f aca="false">Persist_a*B666+Shock_sd*Draws!C645</f>
        <v>19.9822756803564</v>
      </c>
      <c r="D666" s="18" t="n">
        <f aca="false">Persist_a*C666+Shock_sd*Draws!D645</f>
        <v>160.821236218999</v>
      </c>
      <c r="E666" s="18" t="n">
        <f aca="false">Persist_a*D666+Shock_sd*Draws!E645</f>
        <v>45.8680490192831</v>
      </c>
      <c r="F666" s="18" t="n">
        <f aca="false">Persist_a*E666+Shock_sd*Draws!F645</f>
        <v>-60.1837032447774</v>
      </c>
      <c r="G666" s="18" t="n">
        <f aca="false">Persist_a*F666+Shock_sd*Draws!G645</f>
        <v>-34.9577665338457</v>
      </c>
      <c r="H666" s="18" t="n">
        <f aca="false">Persist_a*G666+Shock_sd*Draws!H645</f>
        <v>-80.2836316752036</v>
      </c>
      <c r="I666" s="18" t="n">
        <f aca="false">Persist_a*H666+Shock_sd*Draws!I645</f>
        <v>48.0222400980521</v>
      </c>
      <c r="J666" s="18" t="n">
        <f aca="false">Persist_a*I666+Shock_sd*Draws!J645</f>
        <v>13.3487336377518</v>
      </c>
      <c r="K666" s="18" t="n">
        <f aca="false">Persist_a*J666+Shock_sd*Draws!K645</f>
        <v>68.6891489996811</v>
      </c>
      <c r="L666" s="18" t="n">
        <f aca="false">Persist_a*K666+Shock_sd*Draws!L645</f>
        <v>63.2827260781632</v>
      </c>
      <c r="M666" s="18" t="n">
        <f aca="false">Persist_a*L666+Shock_sd*Draws!M645</f>
        <v>74.0135991196864</v>
      </c>
      <c r="N666" s="18" t="n">
        <f aca="false">0-(Draws!N645+Draws!Z645)</f>
        <v>0</v>
      </c>
      <c r="O666" s="18" t="n">
        <f aca="false">N666-(Draws!O645+Draws!AA645)</f>
        <v>0</v>
      </c>
      <c r="P666" s="18" t="n">
        <f aca="false">O666-(Draws!P645+Draws!AB645)</f>
        <v>0</v>
      </c>
      <c r="Q666" s="18" t="n">
        <f aca="false">P666-(Draws!Q645+Draws!AC645)</f>
        <v>0</v>
      </c>
      <c r="R666" s="18" t="n">
        <f aca="false">Q666-(Draws!R645+Draws!AD645)</f>
        <v>0</v>
      </c>
      <c r="S666" s="18" t="n">
        <f aca="false">R666-(Draws!S645+Draws!AE645)</f>
        <v>0</v>
      </c>
      <c r="T666" s="18" t="n">
        <f aca="false">S666-(Draws!T645+Draws!AF645)</f>
        <v>0</v>
      </c>
      <c r="U666" s="18" t="n">
        <f aca="false">T666-(Draws!U645+Draws!AG645)</f>
        <v>0</v>
      </c>
      <c r="V666" s="18" t="n">
        <f aca="false">U666-(Draws!V645+Draws!AH645)</f>
        <v>0</v>
      </c>
      <c r="W666" s="18" t="n">
        <f aca="false">V666-(Draws!W645+Draws!AI645)</f>
        <v>0</v>
      </c>
      <c r="X666" s="18" t="n">
        <f aca="false">W666-(Draws!X645+Draws!AJ645)</f>
        <v>0</v>
      </c>
      <c r="Y666" s="18" t="n">
        <f aca="false">X666-(Draws!Y645+Draws!AK645)</f>
        <v>0</v>
      </c>
      <c r="Z666" s="18" t="n">
        <f aca="false">0-(MAX(Draws!N645-Line_cap,0)+MAX(Draws!Z645-Line_cap,0))</f>
        <v>0</v>
      </c>
      <c r="AA666" s="18" t="n">
        <f aca="false">Z666-(MAX(Draws!O645-Line_cap,0)+MAX(Draws!AA645-Line_cap,0))</f>
        <v>0</v>
      </c>
      <c r="AB666" s="18" t="n">
        <f aca="false">AA666-(MAX(Draws!P645-Line_cap,0)+MAX(Draws!AB645-Line_cap,0))</f>
        <v>0</v>
      </c>
      <c r="AC666" s="18" t="n">
        <f aca="false">AB666-(MAX(Draws!Q645-Line_cap,0)+MAX(Draws!AC645-Line_cap,0))</f>
        <v>0</v>
      </c>
      <c r="AD666" s="18" t="n">
        <f aca="false">AC666-(MAX(Draws!R645-Line_cap,0)+MAX(Draws!AD645-Line_cap,0))</f>
        <v>0</v>
      </c>
      <c r="AE666" s="18" t="n">
        <f aca="false">AD666-(MAX(Draws!S645-Line_cap,0)+MAX(Draws!AE645-Line_cap,0))</f>
        <v>0</v>
      </c>
      <c r="AF666" s="18" t="n">
        <f aca="false">AE666-(MAX(Draws!T645-Line_cap,0)+MAX(Draws!AF645-Line_cap,0))</f>
        <v>0</v>
      </c>
      <c r="AG666" s="18" t="n">
        <f aca="false">AF666-(MAX(Draws!U645-Line_cap,0)+MAX(Draws!AG645-Line_cap,0))</f>
        <v>0</v>
      </c>
      <c r="AH666" s="18" t="n">
        <f aca="false">AG666-(MAX(Draws!V645-Line_cap,0)+MAX(Draws!AH645-Line_cap,0))</f>
        <v>0</v>
      </c>
      <c r="AI666" s="18" t="n">
        <f aca="false">AH666-(MAX(Draws!W645-Line_cap,0)+MAX(Draws!AI645-Line_cap,0))</f>
        <v>0</v>
      </c>
      <c r="AJ666" s="18" t="n">
        <f aca="false">AI666-(MAX(Draws!X645-Line_cap,0)+MAX(Draws!AJ645-Line_cap,0))</f>
        <v>0</v>
      </c>
      <c r="AK666" s="18" t="n">
        <f aca="false">AJ666-(MAX(Draws!Y645-Line_cap,0)+MAX(Draws!AK645-Line_cap,0))</f>
        <v>0</v>
      </c>
      <c r="AL666" s="18" t="n">
        <f aca="false">SUMPRODUCT(MIN($B$22:$M$22+B666:M666+N666:Y666))</f>
        <v>401.666750682582</v>
      </c>
      <c r="AM666" s="18" t="n">
        <f aca="false">SUMPRODUCT(MIN($B$22:$M$22+B666:M666))</f>
        <v>401.666750682582</v>
      </c>
      <c r="AN666" s="18" t="n">
        <f aca="false">SUMPRODUCT(MIN($B$22:$M$22+N666:Y666))</f>
        <v>481.950382357786</v>
      </c>
      <c r="AO666" s="18" t="n">
        <f aca="false">SUMPRODUCT(MIN($B$22:$M$22+B666:M666+Z666:AK666))</f>
        <v>401.666750682582</v>
      </c>
      <c r="AP666" s="18" t="n">
        <f aca="false">SUMPRODUCT(MIN($B$23:$M$23+B666:M666+N666:Y666))</f>
        <v>450.845393545682</v>
      </c>
      <c r="AQ666" s="18" t="n">
        <f aca="false">SUMPRODUCT(MIN($B$23:$M$23+B666:M666+Z666:AK666))</f>
        <v>450.845393545682</v>
      </c>
      <c r="AR666" s="13" t="n">
        <f aca="false">IF(Y666&lt;0,1,0)</f>
        <v>0</v>
      </c>
    </row>
    <row r="667" customFormat="false" ht="15" hidden="false" customHeight="false" outlineLevel="0" collapsed="false">
      <c r="A667" s="13" t="n">
        <v>642</v>
      </c>
      <c r="B667" s="18" t="n">
        <f aca="false">Shock_sd*Draws!B646</f>
        <v>42.961683010413</v>
      </c>
      <c r="C667" s="18" t="n">
        <f aca="false">Persist_a*B667+Shock_sd*Draws!C646</f>
        <v>33.9635741644269</v>
      </c>
      <c r="D667" s="18" t="n">
        <f aca="false">Persist_a*C667+Shock_sd*Draws!D646</f>
        <v>80.2898391916156</v>
      </c>
      <c r="E667" s="18" t="n">
        <f aca="false">Persist_a*D667+Shock_sd*Draws!E646</f>
        <v>115.953561119043</v>
      </c>
      <c r="F667" s="18" t="n">
        <f aca="false">Persist_a*E667+Shock_sd*Draws!F646</f>
        <v>31.7393523665842</v>
      </c>
      <c r="G667" s="18" t="n">
        <f aca="false">Persist_a*F667+Shock_sd*Draws!G646</f>
        <v>49.0716853151092</v>
      </c>
      <c r="H667" s="18" t="n">
        <f aca="false">Persist_a*G667+Shock_sd*Draws!H646</f>
        <v>-59.6172868437497</v>
      </c>
      <c r="I667" s="18" t="n">
        <f aca="false">Persist_a*H667+Shock_sd*Draws!I646</f>
        <v>0.288000505092356</v>
      </c>
      <c r="J667" s="18" t="n">
        <f aca="false">Persist_a*I667+Shock_sd*Draws!J646</f>
        <v>-53.285838996153</v>
      </c>
      <c r="K667" s="18" t="n">
        <f aca="false">Persist_a*J667+Shock_sd*Draws!K646</f>
        <v>-44.4779821515723</v>
      </c>
      <c r="L667" s="18" t="n">
        <f aca="false">Persist_a*K667+Shock_sd*Draws!L646</f>
        <v>-59.4226746230557</v>
      </c>
      <c r="M667" s="18" t="n">
        <f aca="false">Persist_a*L667+Shock_sd*Draws!M646</f>
        <v>-47.9365738842721</v>
      </c>
      <c r="N667" s="18" t="n">
        <f aca="false">0-(Draws!N646+Draws!Z646)</f>
        <v>-73.4880656655818</v>
      </c>
      <c r="O667" s="18" t="n">
        <f aca="false">N667-(Draws!O646+Draws!AA646)</f>
        <v>-73.4880656655818</v>
      </c>
      <c r="P667" s="18" t="n">
        <f aca="false">O667-(Draws!P646+Draws!AB646)</f>
        <v>-73.4880656655818</v>
      </c>
      <c r="Q667" s="18" t="n">
        <f aca="false">P667-(Draws!Q646+Draws!AC646)</f>
        <v>-73.4880656655818</v>
      </c>
      <c r="R667" s="18" t="n">
        <f aca="false">Q667-(Draws!R646+Draws!AD646)</f>
        <v>-73.4880656655818</v>
      </c>
      <c r="S667" s="18" t="n">
        <f aca="false">R667-(Draws!S646+Draws!AE646)</f>
        <v>-73.4880656655818</v>
      </c>
      <c r="T667" s="18" t="n">
        <f aca="false">S667-(Draws!T646+Draws!AF646)</f>
        <v>-73.4880656655818</v>
      </c>
      <c r="U667" s="18" t="n">
        <f aca="false">T667-(Draws!U646+Draws!AG646)</f>
        <v>-73.4880656655818</v>
      </c>
      <c r="V667" s="18" t="n">
        <f aca="false">U667-(Draws!V646+Draws!AH646)</f>
        <v>-73.4880656655818</v>
      </c>
      <c r="W667" s="18" t="n">
        <f aca="false">V667-(Draws!W646+Draws!AI646)</f>
        <v>-73.4880656655818</v>
      </c>
      <c r="X667" s="18" t="n">
        <f aca="false">W667-(Draws!X646+Draws!AJ646)</f>
        <v>-73.4880656655818</v>
      </c>
      <c r="Y667" s="18" t="n">
        <f aca="false">X667-(Draws!Y646+Draws!AK646)</f>
        <v>-73.4880656655818</v>
      </c>
      <c r="Z667" s="18" t="n">
        <f aca="false">0-(MAX(Draws!N646-Line_cap,0)+MAX(Draws!Z646-Line_cap,0))</f>
        <v>0</v>
      </c>
      <c r="AA667" s="18" t="n">
        <f aca="false">Z667-(MAX(Draws!O646-Line_cap,0)+MAX(Draws!AA646-Line_cap,0))</f>
        <v>0</v>
      </c>
      <c r="AB667" s="18" t="n">
        <f aca="false">AA667-(MAX(Draws!P646-Line_cap,0)+MAX(Draws!AB646-Line_cap,0))</f>
        <v>0</v>
      </c>
      <c r="AC667" s="18" t="n">
        <f aca="false">AB667-(MAX(Draws!Q646-Line_cap,0)+MAX(Draws!AC646-Line_cap,0))</f>
        <v>0</v>
      </c>
      <c r="AD667" s="18" t="n">
        <f aca="false">AC667-(MAX(Draws!R646-Line_cap,0)+MAX(Draws!AD646-Line_cap,0))</f>
        <v>0</v>
      </c>
      <c r="AE667" s="18" t="n">
        <f aca="false">AD667-(MAX(Draws!S646-Line_cap,0)+MAX(Draws!AE646-Line_cap,0))</f>
        <v>0</v>
      </c>
      <c r="AF667" s="18" t="n">
        <f aca="false">AE667-(MAX(Draws!T646-Line_cap,0)+MAX(Draws!AF646-Line_cap,0))</f>
        <v>0</v>
      </c>
      <c r="AG667" s="18" t="n">
        <f aca="false">AF667-(MAX(Draws!U646-Line_cap,0)+MAX(Draws!AG646-Line_cap,0))</f>
        <v>0</v>
      </c>
      <c r="AH667" s="18" t="n">
        <f aca="false">AG667-(MAX(Draws!V646-Line_cap,0)+MAX(Draws!AH646-Line_cap,0))</f>
        <v>0</v>
      </c>
      <c r="AI667" s="18" t="n">
        <f aca="false">AH667-(MAX(Draws!W646-Line_cap,0)+MAX(Draws!AI646-Line_cap,0))</f>
        <v>0</v>
      </c>
      <c r="AJ667" s="18" t="n">
        <f aca="false">AI667-(MAX(Draws!X646-Line_cap,0)+MAX(Draws!AJ646-Line_cap,0))</f>
        <v>0</v>
      </c>
      <c r="AK667" s="18" t="n">
        <f aca="false">AJ667-(MAX(Draws!Y646-Line_cap,0)+MAX(Draws!AK646-Line_cap,0))</f>
        <v>0</v>
      </c>
      <c r="AL667" s="18" t="n">
        <f aca="false">SUMPRODUCT(MIN($B$22:$M$22+B667:M667+N667:Y667))</f>
        <v>348.845029848454</v>
      </c>
      <c r="AM667" s="18" t="n">
        <f aca="false">SUMPRODUCT(MIN($B$22:$M$22+B667:M667))</f>
        <v>422.333095514036</v>
      </c>
      <c r="AN667" s="18" t="n">
        <f aca="false">SUMPRODUCT(MIN($B$22:$M$22+N667:Y667))</f>
        <v>408.462316692204</v>
      </c>
      <c r="AO667" s="18" t="n">
        <f aca="false">SUMPRODUCT(MIN($B$22:$M$22+B667:M667+Z667:AK667))</f>
        <v>422.333095514036</v>
      </c>
      <c r="AP667" s="18" t="n">
        <f aca="false">SUMPRODUCT(MIN($B$23:$M$23+B667:M667+N667:Y667))</f>
        <v>398.023672711554</v>
      </c>
      <c r="AQ667" s="18" t="n">
        <f aca="false">SUMPRODUCT(MIN($B$23:$M$23+B667:M667+Z667:AK667))</f>
        <v>471.511738377136</v>
      </c>
      <c r="AR667" s="13" t="n">
        <f aca="false">IF(Y667&lt;0,1,0)</f>
        <v>1</v>
      </c>
    </row>
    <row r="668" customFormat="false" ht="15" hidden="false" customHeight="false" outlineLevel="0" collapsed="false">
      <c r="A668" s="13" t="n">
        <v>643</v>
      </c>
      <c r="B668" s="18" t="n">
        <f aca="false">Shock_sd*Draws!B647</f>
        <v>-23.1310617247469</v>
      </c>
      <c r="C668" s="18" t="n">
        <f aca="false">Persist_a*B668+Shock_sd*Draws!C647</f>
        <v>19.985153198649</v>
      </c>
      <c r="D668" s="18" t="n">
        <f aca="false">Persist_a*C668+Shock_sd*Draws!D647</f>
        <v>-11.025123142039</v>
      </c>
      <c r="E668" s="18" t="n">
        <f aca="false">Persist_a*D668+Shock_sd*Draws!E647</f>
        <v>-55.5680268340566</v>
      </c>
      <c r="F668" s="18" t="n">
        <f aca="false">Persist_a*E668+Shock_sd*Draws!F647</f>
        <v>-8.89393601068575</v>
      </c>
      <c r="G668" s="18" t="n">
        <f aca="false">Persist_a*F668+Shock_sd*Draws!G647</f>
        <v>-82.2550175214316</v>
      </c>
      <c r="H668" s="18" t="n">
        <f aca="false">Persist_a*G668+Shock_sd*Draws!H647</f>
        <v>-90.0015059727298</v>
      </c>
      <c r="I668" s="18" t="n">
        <f aca="false">Persist_a*H668+Shock_sd*Draws!I647</f>
        <v>-107.598763576249</v>
      </c>
      <c r="J668" s="18" t="n">
        <f aca="false">Persist_a*I668+Shock_sd*Draws!J647</f>
        <v>-86.3796949378528</v>
      </c>
      <c r="K668" s="18" t="n">
        <f aca="false">Persist_a*J668+Shock_sd*Draws!K647</f>
        <v>-73.9347396202308</v>
      </c>
      <c r="L668" s="18" t="n">
        <f aca="false">Persist_a*K668+Shock_sd*Draws!L647</f>
        <v>5.99532133243377</v>
      </c>
      <c r="M668" s="18" t="n">
        <f aca="false">Persist_a*L668+Shock_sd*Draws!M647</f>
        <v>20.2121767851341</v>
      </c>
      <c r="N668" s="18" t="n">
        <f aca="false">0-(Draws!N647+Draws!Z647)</f>
        <v>0</v>
      </c>
      <c r="O668" s="18" t="n">
        <f aca="false">N668-(Draws!O647+Draws!AA647)</f>
        <v>0</v>
      </c>
      <c r="P668" s="18" t="n">
        <f aca="false">O668-(Draws!P647+Draws!AB647)</f>
        <v>0</v>
      </c>
      <c r="Q668" s="18" t="n">
        <f aca="false">P668-(Draws!Q647+Draws!AC647)</f>
        <v>0</v>
      </c>
      <c r="R668" s="18" t="n">
        <f aca="false">Q668-(Draws!R647+Draws!AD647)</f>
        <v>0</v>
      </c>
      <c r="S668" s="18" t="n">
        <f aca="false">R668-(Draws!S647+Draws!AE647)</f>
        <v>0</v>
      </c>
      <c r="T668" s="18" t="n">
        <f aca="false">S668-(Draws!T647+Draws!AF647)</f>
        <v>0</v>
      </c>
      <c r="U668" s="18" t="n">
        <f aca="false">T668-(Draws!U647+Draws!AG647)</f>
        <v>0</v>
      </c>
      <c r="V668" s="18" t="n">
        <f aca="false">U668-(Draws!V647+Draws!AH647)</f>
        <v>0</v>
      </c>
      <c r="W668" s="18" t="n">
        <f aca="false">V668-(Draws!W647+Draws!AI647)</f>
        <v>0</v>
      </c>
      <c r="X668" s="18" t="n">
        <f aca="false">W668-(Draws!X647+Draws!AJ647)</f>
        <v>0</v>
      </c>
      <c r="Y668" s="18" t="n">
        <f aca="false">X668-(Draws!Y647+Draws!AK647)</f>
        <v>0</v>
      </c>
      <c r="Z668" s="18" t="n">
        <f aca="false">0-(MAX(Draws!N647-Line_cap,0)+MAX(Draws!Z647-Line_cap,0))</f>
        <v>0</v>
      </c>
      <c r="AA668" s="18" t="n">
        <f aca="false">Z668-(MAX(Draws!O647-Line_cap,0)+MAX(Draws!AA647-Line_cap,0))</f>
        <v>0</v>
      </c>
      <c r="AB668" s="18" t="n">
        <f aca="false">AA668-(MAX(Draws!P647-Line_cap,0)+MAX(Draws!AB647-Line_cap,0))</f>
        <v>0</v>
      </c>
      <c r="AC668" s="18" t="n">
        <f aca="false">AB668-(MAX(Draws!Q647-Line_cap,0)+MAX(Draws!AC647-Line_cap,0))</f>
        <v>0</v>
      </c>
      <c r="AD668" s="18" t="n">
        <f aca="false">AC668-(MAX(Draws!R647-Line_cap,0)+MAX(Draws!AD647-Line_cap,0))</f>
        <v>0</v>
      </c>
      <c r="AE668" s="18" t="n">
        <f aca="false">AD668-(MAX(Draws!S647-Line_cap,0)+MAX(Draws!AE647-Line_cap,0))</f>
        <v>0</v>
      </c>
      <c r="AF668" s="18" t="n">
        <f aca="false">AE668-(MAX(Draws!T647-Line_cap,0)+MAX(Draws!AF647-Line_cap,0))</f>
        <v>0</v>
      </c>
      <c r="AG668" s="18" t="n">
        <f aca="false">AF668-(MAX(Draws!U647-Line_cap,0)+MAX(Draws!AG647-Line_cap,0))</f>
        <v>0</v>
      </c>
      <c r="AH668" s="18" t="n">
        <f aca="false">AG668-(MAX(Draws!V647-Line_cap,0)+MAX(Draws!AH647-Line_cap,0))</f>
        <v>0</v>
      </c>
      <c r="AI668" s="18" t="n">
        <f aca="false">AH668-(MAX(Draws!W647-Line_cap,0)+MAX(Draws!AI647-Line_cap,0))</f>
        <v>0</v>
      </c>
      <c r="AJ668" s="18" t="n">
        <f aca="false">AI668-(MAX(Draws!X647-Line_cap,0)+MAX(Draws!AJ647-Line_cap,0))</f>
        <v>0</v>
      </c>
      <c r="AK668" s="18" t="n">
        <f aca="false">AJ668-(MAX(Draws!Y647-Line_cap,0)+MAX(Draws!AK647-Line_cap,0))</f>
        <v>0</v>
      </c>
      <c r="AL668" s="18" t="n">
        <f aca="false">SUMPRODUCT(MIN($B$22:$M$22+B668:M668+N668:Y668))</f>
        <v>376.25528982167</v>
      </c>
      <c r="AM668" s="18" t="n">
        <f aca="false">SUMPRODUCT(MIN($B$22:$M$22+B668:M668))</f>
        <v>376.25528982167</v>
      </c>
      <c r="AN668" s="18" t="n">
        <f aca="false">SUMPRODUCT(MIN($B$22:$M$22+N668:Y668))</f>
        <v>481.950382357786</v>
      </c>
      <c r="AO668" s="18" t="n">
        <f aca="false">SUMPRODUCT(MIN($B$22:$M$22+B668:M668+Z668:AK668))</f>
        <v>376.25528982167</v>
      </c>
      <c r="AP668" s="18" t="n">
        <f aca="false">SUMPRODUCT(MIN($B$23:$M$23+B668:M668+N668:Y668))</f>
        <v>425.85528982167</v>
      </c>
      <c r="AQ668" s="18" t="n">
        <f aca="false">SUMPRODUCT(MIN($B$23:$M$23+B668:M668+Z668:AK668))</f>
        <v>425.85528982167</v>
      </c>
      <c r="AR668" s="13" t="n">
        <f aca="false">IF(Y668&lt;0,1,0)</f>
        <v>0</v>
      </c>
    </row>
    <row r="669" customFormat="false" ht="15" hidden="false" customHeight="false" outlineLevel="0" collapsed="false">
      <c r="A669" s="13" t="n">
        <v>644</v>
      </c>
      <c r="B669" s="18" t="n">
        <f aca="false">Shock_sd*Draws!B648</f>
        <v>40.0690904166657</v>
      </c>
      <c r="C669" s="18" t="n">
        <f aca="false">Persist_a*B669+Shock_sd*Draws!C648</f>
        <v>126.463635814134</v>
      </c>
      <c r="D669" s="18" t="n">
        <f aca="false">Persist_a*C669+Shock_sd*Draws!D648</f>
        <v>68.2202469540566</v>
      </c>
      <c r="E669" s="18" t="n">
        <f aca="false">Persist_a*D669+Shock_sd*Draws!E648</f>
        <v>-26.827784012649</v>
      </c>
      <c r="F669" s="18" t="n">
        <f aca="false">Persist_a*E669+Shock_sd*Draws!F648</f>
        <v>42.555425112544</v>
      </c>
      <c r="G669" s="18" t="n">
        <f aca="false">Persist_a*F669+Shock_sd*Draws!G648</f>
        <v>-4.42032573829343</v>
      </c>
      <c r="H669" s="18" t="n">
        <f aca="false">Persist_a*G669+Shock_sd*Draws!H648</f>
        <v>29.2427697213229</v>
      </c>
      <c r="I669" s="18" t="n">
        <f aca="false">Persist_a*H669+Shock_sd*Draws!I648</f>
        <v>82.5036599083101</v>
      </c>
      <c r="J669" s="18" t="n">
        <f aca="false">Persist_a*I669+Shock_sd*Draws!J648</f>
        <v>223.15642687032</v>
      </c>
      <c r="K669" s="18" t="n">
        <f aca="false">Persist_a*J669+Shock_sd*Draws!K648</f>
        <v>143.188174064529</v>
      </c>
      <c r="L669" s="18" t="n">
        <f aca="false">Persist_a*K669+Shock_sd*Draws!L648</f>
        <v>54.9127810596602</v>
      </c>
      <c r="M669" s="18" t="n">
        <f aca="false">Persist_a*L669+Shock_sd*Draws!M648</f>
        <v>177.005624343853</v>
      </c>
      <c r="N669" s="18" t="n">
        <f aca="false">0-(Draws!N648+Draws!Z648)</f>
        <v>0</v>
      </c>
      <c r="O669" s="18" t="n">
        <f aca="false">N669-(Draws!O648+Draws!AA648)</f>
        <v>0</v>
      </c>
      <c r="P669" s="18" t="n">
        <f aca="false">O669-(Draws!P648+Draws!AB648)</f>
        <v>0</v>
      </c>
      <c r="Q669" s="18" t="n">
        <f aca="false">P669-(Draws!Q648+Draws!AC648)</f>
        <v>0</v>
      </c>
      <c r="R669" s="18" t="n">
        <f aca="false">Q669-(Draws!R648+Draws!AD648)</f>
        <v>0</v>
      </c>
      <c r="S669" s="18" t="n">
        <f aca="false">R669-(Draws!S648+Draws!AE648)</f>
        <v>0</v>
      </c>
      <c r="T669" s="18" t="n">
        <f aca="false">S669-(Draws!T648+Draws!AF648)</f>
        <v>0</v>
      </c>
      <c r="U669" s="18" t="n">
        <f aca="false">T669-(Draws!U648+Draws!AG648)</f>
        <v>0</v>
      </c>
      <c r="V669" s="18" t="n">
        <f aca="false">U669-(Draws!V648+Draws!AH648)</f>
        <v>0</v>
      </c>
      <c r="W669" s="18" t="n">
        <f aca="false">V669-(Draws!W648+Draws!AI648)</f>
        <v>0</v>
      </c>
      <c r="X669" s="18" t="n">
        <f aca="false">W669-(Draws!X648+Draws!AJ648)</f>
        <v>0</v>
      </c>
      <c r="Y669" s="18" t="n">
        <f aca="false">X669-(Draws!Y648+Draws!AK648)</f>
        <v>0</v>
      </c>
      <c r="Z669" s="18" t="n">
        <f aca="false">0-(MAX(Draws!N648-Line_cap,0)+MAX(Draws!Z648-Line_cap,0))</f>
        <v>0</v>
      </c>
      <c r="AA669" s="18" t="n">
        <f aca="false">Z669-(MAX(Draws!O648-Line_cap,0)+MAX(Draws!AA648-Line_cap,0))</f>
        <v>0</v>
      </c>
      <c r="AB669" s="18" t="n">
        <f aca="false">AA669-(MAX(Draws!P648-Line_cap,0)+MAX(Draws!AB648-Line_cap,0))</f>
        <v>0</v>
      </c>
      <c r="AC669" s="18" t="n">
        <f aca="false">AB669-(MAX(Draws!Q648-Line_cap,0)+MAX(Draws!AC648-Line_cap,0))</f>
        <v>0</v>
      </c>
      <c r="AD669" s="18" t="n">
        <f aca="false">AC669-(MAX(Draws!R648-Line_cap,0)+MAX(Draws!AD648-Line_cap,0))</f>
        <v>0</v>
      </c>
      <c r="AE669" s="18" t="n">
        <f aca="false">AD669-(MAX(Draws!S648-Line_cap,0)+MAX(Draws!AE648-Line_cap,0))</f>
        <v>0</v>
      </c>
      <c r="AF669" s="18" t="n">
        <f aca="false">AE669-(MAX(Draws!T648-Line_cap,0)+MAX(Draws!AF648-Line_cap,0))</f>
        <v>0</v>
      </c>
      <c r="AG669" s="18" t="n">
        <f aca="false">AF669-(MAX(Draws!U648-Line_cap,0)+MAX(Draws!AG648-Line_cap,0))</f>
        <v>0</v>
      </c>
      <c r="AH669" s="18" t="n">
        <f aca="false">AG669-(MAX(Draws!V648-Line_cap,0)+MAX(Draws!AH648-Line_cap,0))</f>
        <v>0</v>
      </c>
      <c r="AI669" s="18" t="n">
        <f aca="false">AH669-(MAX(Draws!W648-Line_cap,0)+MAX(Draws!AI648-Line_cap,0))</f>
        <v>0</v>
      </c>
      <c r="AJ669" s="18" t="n">
        <f aca="false">AI669-(MAX(Draws!X648-Line_cap,0)+MAX(Draws!AJ648-Line_cap,0))</f>
        <v>0</v>
      </c>
      <c r="AK669" s="18" t="n">
        <f aca="false">AJ669-(MAX(Draws!Y648-Line_cap,0)+MAX(Draws!AK648-Line_cap,0))</f>
        <v>0</v>
      </c>
      <c r="AL669" s="18" t="n">
        <f aca="false">SUMPRODUCT(MIN($B$22:$M$22+B669:M669+N669:Y669))</f>
        <v>472.034415815508</v>
      </c>
      <c r="AM669" s="18" t="n">
        <f aca="false">SUMPRODUCT(MIN($B$22:$M$22+B669:M669))</f>
        <v>472.034415815508</v>
      </c>
      <c r="AN669" s="18" t="n">
        <f aca="false">SUMPRODUCT(MIN($B$22:$M$22+N669:Y669))</f>
        <v>481.950382357786</v>
      </c>
      <c r="AO669" s="18" t="n">
        <f aca="false">SUMPRODUCT(MIN($B$22:$M$22+B669:M669+Z669:AK669))</f>
        <v>472.034415815508</v>
      </c>
      <c r="AP669" s="18" t="n">
        <f aca="false">SUMPRODUCT(MIN($B$23:$M$23+B669:M669+N669:Y669))</f>
        <v>512.922703328871</v>
      </c>
      <c r="AQ669" s="18" t="n">
        <f aca="false">SUMPRODUCT(MIN($B$23:$M$23+B669:M669+Z669:AK669))</f>
        <v>512.922703328871</v>
      </c>
      <c r="AR669" s="13" t="n">
        <f aca="false">IF(Y669&lt;0,1,0)</f>
        <v>0</v>
      </c>
    </row>
    <row r="670" customFormat="false" ht="15" hidden="false" customHeight="false" outlineLevel="0" collapsed="false">
      <c r="A670" s="13" t="n">
        <v>645</v>
      </c>
      <c r="B670" s="18" t="n">
        <f aca="false">Shock_sd*Draws!B649</f>
        <v>-5.90129766058038</v>
      </c>
      <c r="C670" s="18" t="n">
        <f aca="false">Persist_a*B670+Shock_sd*Draws!C649</f>
        <v>-24.0465221087474</v>
      </c>
      <c r="D670" s="18" t="n">
        <f aca="false">Persist_a*C670+Shock_sd*Draws!D649</f>
        <v>-39.526786363369</v>
      </c>
      <c r="E670" s="18" t="n">
        <f aca="false">Persist_a*D670+Shock_sd*Draws!E649</f>
        <v>75.3955945406109</v>
      </c>
      <c r="F670" s="18" t="n">
        <f aca="false">Persist_a*E670+Shock_sd*Draws!F649</f>
        <v>112.367320717518</v>
      </c>
      <c r="G670" s="18" t="n">
        <f aca="false">Persist_a*F670+Shock_sd*Draws!G649</f>
        <v>142.156582220028</v>
      </c>
      <c r="H670" s="18" t="n">
        <f aca="false">Persist_a*G670+Shock_sd*Draws!H649</f>
        <v>103.692342810279</v>
      </c>
      <c r="I670" s="18" t="n">
        <f aca="false">Persist_a*H670+Shock_sd*Draws!I649</f>
        <v>77.3975285919564</v>
      </c>
      <c r="J670" s="18" t="n">
        <f aca="false">Persist_a*I670+Shock_sd*Draws!J649</f>
        <v>87.7994753769</v>
      </c>
      <c r="K670" s="18" t="n">
        <f aca="false">Persist_a*J670+Shock_sd*Draws!K649</f>
        <v>9.77294285577786</v>
      </c>
      <c r="L670" s="18" t="n">
        <f aca="false">Persist_a*K670+Shock_sd*Draws!L649</f>
        <v>43.8998421764445</v>
      </c>
      <c r="M670" s="18" t="n">
        <f aca="false">Persist_a*L670+Shock_sd*Draws!M649</f>
        <v>-22.3558610338927</v>
      </c>
      <c r="N670" s="18" t="n">
        <f aca="false">0-(Draws!N649+Draws!Z649)</f>
        <v>0</v>
      </c>
      <c r="O670" s="18" t="n">
        <f aca="false">N670-(Draws!O649+Draws!AA649)</f>
        <v>0</v>
      </c>
      <c r="P670" s="18" t="n">
        <f aca="false">O670-(Draws!P649+Draws!AB649)</f>
        <v>0</v>
      </c>
      <c r="Q670" s="18" t="n">
        <f aca="false">P670-(Draws!Q649+Draws!AC649)</f>
        <v>0</v>
      </c>
      <c r="R670" s="18" t="n">
        <f aca="false">Q670-(Draws!R649+Draws!AD649)</f>
        <v>0</v>
      </c>
      <c r="S670" s="18" t="n">
        <f aca="false">R670-(Draws!S649+Draws!AE649)</f>
        <v>0</v>
      </c>
      <c r="T670" s="18" t="n">
        <f aca="false">S670-(Draws!T649+Draws!AF649)</f>
        <v>0</v>
      </c>
      <c r="U670" s="18" t="n">
        <f aca="false">T670-(Draws!U649+Draws!AG649)</f>
        <v>0</v>
      </c>
      <c r="V670" s="18" t="n">
        <f aca="false">U670-(Draws!V649+Draws!AH649)</f>
        <v>0</v>
      </c>
      <c r="W670" s="18" t="n">
        <f aca="false">V670-(Draws!W649+Draws!AI649)</f>
        <v>0</v>
      </c>
      <c r="X670" s="18" t="n">
        <f aca="false">W670-(Draws!X649+Draws!AJ649)</f>
        <v>0</v>
      </c>
      <c r="Y670" s="18" t="n">
        <f aca="false">X670-(Draws!Y649+Draws!AK649)</f>
        <v>0</v>
      </c>
      <c r="Z670" s="18" t="n">
        <f aca="false">0-(MAX(Draws!N649-Line_cap,0)+MAX(Draws!Z649-Line_cap,0))</f>
        <v>0</v>
      </c>
      <c r="AA670" s="18" t="n">
        <f aca="false">Z670-(MAX(Draws!O649-Line_cap,0)+MAX(Draws!AA649-Line_cap,0))</f>
        <v>0</v>
      </c>
      <c r="AB670" s="18" t="n">
        <f aca="false">AA670-(MAX(Draws!P649-Line_cap,0)+MAX(Draws!AB649-Line_cap,0))</f>
        <v>0</v>
      </c>
      <c r="AC670" s="18" t="n">
        <f aca="false">AB670-(MAX(Draws!Q649-Line_cap,0)+MAX(Draws!AC649-Line_cap,0))</f>
        <v>0</v>
      </c>
      <c r="AD670" s="18" t="n">
        <f aca="false">AC670-(MAX(Draws!R649-Line_cap,0)+MAX(Draws!AD649-Line_cap,0))</f>
        <v>0</v>
      </c>
      <c r="AE670" s="18" t="n">
        <f aca="false">AD670-(MAX(Draws!S649-Line_cap,0)+MAX(Draws!AE649-Line_cap,0))</f>
        <v>0</v>
      </c>
      <c r="AF670" s="18" t="n">
        <f aca="false">AE670-(MAX(Draws!T649-Line_cap,0)+MAX(Draws!AF649-Line_cap,0))</f>
        <v>0</v>
      </c>
      <c r="AG670" s="18" t="n">
        <f aca="false">AF670-(MAX(Draws!U649-Line_cap,0)+MAX(Draws!AG649-Line_cap,0))</f>
        <v>0</v>
      </c>
      <c r="AH670" s="18" t="n">
        <f aca="false">AG670-(MAX(Draws!V649-Line_cap,0)+MAX(Draws!AH649-Line_cap,0))</f>
        <v>0</v>
      </c>
      <c r="AI670" s="18" t="n">
        <f aca="false">AH670-(MAX(Draws!W649-Line_cap,0)+MAX(Draws!AI649-Line_cap,0))</f>
        <v>0</v>
      </c>
      <c r="AJ670" s="18" t="n">
        <f aca="false">AI670-(MAX(Draws!X649-Line_cap,0)+MAX(Draws!AJ649-Line_cap,0))</f>
        <v>0</v>
      </c>
      <c r="AK670" s="18" t="n">
        <f aca="false">AJ670-(MAX(Draws!Y649-Line_cap,0)+MAX(Draws!AK649-Line_cap,0))</f>
        <v>0</v>
      </c>
      <c r="AL670" s="18" t="n">
        <f aca="false">SUMPRODUCT(MIN($B$22:$M$22+B670:M670+N670:Y670))</f>
        <v>476.027400298772</v>
      </c>
      <c r="AM670" s="18" t="n">
        <f aca="false">SUMPRODUCT(MIN($B$22:$M$22+B670:M670))</f>
        <v>476.027400298772</v>
      </c>
      <c r="AN670" s="18" t="n">
        <f aca="false">SUMPRODUCT(MIN($B$22:$M$22+N670:Y670))</f>
        <v>481.950382357786</v>
      </c>
      <c r="AO670" s="18" t="n">
        <f aca="false">SUMPRODUCT(MIN($B$22:$M$22+B670:M670+Z670:AK670))</f>
        <v>476.027400298772</v>
      </c>
      <c r="AP670" s="18" t="n">
        <f aca="false">SUMPRODUCT(MIN($B$23:$M$23+B670:M670+N670:Y670))</f>
        <v>510.776775107011</v>
      </c>
      <c r="AQ670" s="18" t="n">
        <f aca="false">SUMPRODUCT(MIN($B$23:$M$23+B670:M670+Z670:AK670))</f>
        <v>510.776775107011</v>
      </c>
      <c r="AR670" s="13" t="n">
        <f aca="false">IF(Y670&lt;0,1,0)</f>
        <v>0</v>
      </c>
    </row>
    <row r="671" customFormat="false" ht="15" hidden="false" customHeight="false" outlineLevel="0" collapsed="false">
      <c r="A671" s="13" t="n">
        <v>646</v>
      </c>
      <c r="B671" s="18" t="n">
        <f aca="false">Shock_sd*Draws!B650</f>
        <v>88.1451077495938</v>
      </c>
      <c r="C671" s="18" t="n">
        <f aca="false">Persist_a*B671+Shock_sd*Draws!C650</f>
        <v>71.0154858609781</v>
      </c>
      <c r="D671" s="18" t="n">
        <f aca="false">Persist_a*C671+Shock_sd*Draws!D650</f>
        <v>94.0091641070761</v>
      </c>
      <c r="E671" s="18" t="n">
        <f aca="false">Persist_a*D671+Shock_sd*Draws!E650</f>
        <v>56.2178939399656</v>
      </c>
      <c r="F671" s="18" t="n">
        <f aca="false">Persist_a*E671+Shock_sd*Draws!F650</f>
        <v>16.6608632991683</v>
      </c>
      <c r="G671" s="18" t="n">
        <f aca="false">Persist_a*F671+Shock_sd*Draws!G650</f>
        <v>-4.60571507432209</v>
      </c>
      <c r="H671" s="18" t="n">
        <f aca="false">Persist_a*G671+Shock_sd*Draws!H650</f>
        <v>87.7050097985081</v>
      </c>
      <c r="I671" s="18" t="n">
        <f aca="false">Persist_a*H671+Shock_sd*Draws!I650</f>
        <v>107.36480672739</v>
      </c>
      <c r="J671" s="18" t="n">
        <f aca="false">Persist_a*I671+Shock_sd*Draws!J650</f>
        <v>48.6144349279034</v>
      </c>
      <c r="K671" s="18" t="n">
        <f aca="false">Persist_a*J671+Shock_sd*Draws!K650</f>
        <v>43.1887612822916</v>
      </c>
      <c r="L671" s="18" t="n">
        <f aca="false">Persist_a*K671+Shock_sd*Draws!L650</f>
        <v>107.984590552938</v>
      </c>
      <c r="M671" s="18" t="n">
        <f aca="false">Persist_a*L671+Shock_sd*Draws!M650</f>
        <v>121.338945732297</v>
      </c>
      <c r="N671" s="18" t="n">
        <f aca="false">0-(Draws!N650+Draws!Z650)</f>
        <v>0</v>
      </c>
      <c r="O671" s="18" t="n">
        <f aca="false">N671-(Draws!O650+Draws!AA650)</f>
        <v>0</v>
      </c>
      <c r="P671" s="18" t="n">
        <f aca="false">O671-(Draws!P650+Draws!AB650)</f>
        <v>0</v>
      </c>
      <c r="Q671" s="18" t="n">
        <f aca="false">P671-(Draws!Q650+Draws!AC650)</f>
        <v>-229.353176647266</v>
      </c>
      <c r="R671" s="18" t="n">
        <f aca="false">Q671-(Draws!R650+Draws!AD650)</f>
        <v>-229.353176647266</v>
      </c>
      <c r="S671" s="18" t="n">
        <f aca="false">R671-(Draws!S650+Draws!AE650)</f>
        <v>-229.353176647266</v>
      </c>
      <c r="T671" s="18" t="n">
        <f aca="false">S671-(Draws!T650+Draws!AF650)</f>
        <v>-229.353176647266</v>
      </c>
      <c r="U671" s="18" t="n">
        <f aca="false">T671-(Draws!U650+Draws!AG650)</f>
        <v>-229.353176647266</v>
      </c>
      <c r="V671" s="18" t="n">
        <f aca="false">U671-(Draws!V650+Draws!AH650)</f>
        <v>-229.353176647266</v>
      </c>
      <c r="W671" s="18" t="n">
        <f aca="false">V671-(Draws!W650+Draws!AI650)</f>
        <v>-229.353176647266</v>
      </c>
      <c r="X671" s="18" t="n">
        <f aca="false">W671-(Draws!X650+Draws!AJ650)</f>
        <v>-229.353176647266</v>
      </c>
      <c r="Y671" s="18" t="n">
        <f aca="false">X671-(Draws!Y650+Draws!AK650)</f>
        <v>-229.353176647266</v>
      </c>
      <c r="Z671" s="18" t="n">
        <f aca="false">0-(MAX(Draws!N650-Line_cap,0)+MAX(Draws!Z650-Line_cap,0))</f>
        <v>0</v>
      </c>
      <c r="AA671" s="18" t="n">
        <f aca="false">Z671-(MAX(Draws!O650-Line_cap,0)+MAX(Draws!AA650-Line_cap,0))</f>
        <v>0</v>
      </c>
      <c r="AB671" s="18" t="n">
        <f aca="false">AA671-(MAX(Draws!P650-Line_cap,0)+MAX(Draws!AB650-Line_cap,0))</f>
        <v>0</v>
      </c>
      <c r="AC671" s="18" t="n">
        <f aca="false">AB671-(MAX(Draws!Q650-Line_cap,0)+MAX(Draws!AC650-Line_cap,0))</f>
        <v>-129.353176647266</v>
      </c>
      <c r="AD671" s="18" t="n">
        <f aca="false">AC671-(MAX(Draws!R650-Line_cap,0)+MAX(Draws!AD650-Line_cap,0))</f>
        <v>-129.353176647266</v>
      </c>
      <c r="AE671" s="18" t="n">
        <f aca="false">AD671-(MAX(Draws!S650-Line_cap,0)+MAX(Draws!AE650-Line_cap,0))</f>
        <v>-129.353176647266</v>
      </c>
      <c r="AF671" s="18" t="n">
        <f aca="false">AE671-(MAX(Draws!T650-Line_cap,0)+MAX(Draws!AF650-Line_cap,0))</f>
        <v>-129.353176647266</v>
      </c>
      <c r="AG671" s="18" t="n">
        <f aca="false">AF671-(MAX(Draws!U650-Line_cap,0)+MAX(Draws!AG650-Line_cap,0))</f>
        <v>-129.353176647266</v>
      </c>
      <c r="AH671" s="18" t="n">
        <f aca="false">AG671-(MAX(Draws!V650-Line_cap,0)+MAX(Draws!AH650-Line_cap,0))</f>
        <v>-129.353176647266</v>
      </c>
      <c r="AI671" s="18" t="n">
        <f aca="false">AH671-(MAX(Draws!W650-Line_cap,0)+MAX(Draws!AI650-Line_cap,0))</f>
        <v>-129.353176647266</v>
      </c>
      <c r="AJ671" s="18" t="n">
        <f aca="false">AI671-(MAX(Draws!X650-Line_cap,0)+MAX(Draws!AJ650-Line_cap,0))</f>
        <v>-129.353176647266</v>
      </c>
      <c r="AK671" s="18" t="n">
        <f aca="false">AJ671-(MAX(Draws!Y650-Line_cap,0)+MAX(Draws!AK650-Line_cap,0))</f>
        <v>-129.353176647266</v>
      </c>
      <c r="AL671" s="18" t="n">
        <f aca="false">SUMPRODUCT(MIN($B$22:$M$22+B671:M671+N671:Y671))</f>
        <v>249.249279916777</v>
      </c>
      <c r="AM671" s="18" t="n">
        <f aca="false">SUMPRODUCT(MIN($B$22:$M$22+B671:M671))</f>
        <v>478.602456564043</v>
      </c>
      <c r="AN671" s="18" t="n">
        <f aca="false">SUMPRODUCT(MIN($B$22:$M$22+N671:Y671))</f>
        <v>252.59720571052</v>
      </c>
      <c r="AO671" s="18" t="n">
        <f aca="false">SUMPRODUCT(MIN($B$22:$M$22+B671:M671+Z671:AK671))</f>
        <v>349.249279916777</v>
      </c>
      <c r="AP671" s="18" t="n">
        <f aca="false">SUMPRODUCT(MIN($B$23:$M$23+B671:M671+N671:Y671))</f>
        <v>297.015025417561</v>
      </c>
      <c r="AQ671" s="18" t="n">
        <f aca="false">SUMPRODUCT(MIN($B$23:$M$23+B671:M671+Z671:AK671))</f>
        <v>397.015025417561</v>
      </c>
      <c r="AR671" s="13" t="n">
        <f aca="false">IF(Y671&lt;0,1,0)</f>
        <v>1</v>
      </c>
    </row>
    <row r="672" customFormat="false" ht="15" hidden="false" customHeight="false" outlineLevel="0" collapsed="false">
      <c r="A672" s="13" t="n">
        <v>647</v>
      </c>
      <c r="B672" s="18" t="n">
        <f aca="false">Shock_sd*Draws!B651</f>
        <v>69.9795819510704</v>
      </c>
      <c r="C672" s="18" t="n">
        <f aca="false">Persist_a*B672+Shock_sd*Draws!C651</f>
        <v>-7.04280388605862</v>
      </c>
      <c r="D672" s="18" t="n">
        <f aca="false">Persist_a*C672+Shock_sd*Draws!D651</f>
        <v>26.0627969852099</v>
      </c>
      <c r="E672" s="18" t="n">
        <f aca="false">Persist_a*D672+Shock_sd*Draws!E651</f>
        <v>8.14344307320808</v>
      </c>
      <c r="F672" s="18" t="n">
        <f aca="false">Persist_a*E672+Shock_sd*Draws!F651</f>
        <v>-62.1935698410299</v>
      </c>
      <c r="G672" s="18" t="n">
        <f aca="false">Persist_a*F672+Shock_sd*Draws!G651</f>
        <v>-115.636925953329</v>
      </c>
      <c r="H672" s="18" t="n">
        <f aca="false">Persist_a*G672+Shock_sd*Draws!H651</f>
        <v>-99.5086105725185</v>
      </c>
      <c r="I672" s="18" t="n">
        <f aca="false">Persist_a*H672+Shock_sd*Draws!I651</f>
        <v>-130.106551570231</v>
      </c>
      <c r="J672" s="18" t="n">
        <f aca="false">Persist_a*I672+Shock_sd*Draws!J651</f>
        <v>-85.2745833559665</v>
      </c>
      <c r="K672" s="18" t="n">
        <f aca="false">Persist_a*J672+Shock_sd*Draws!K651</f>
        <v>-97.5276048294517</v>
      </c>
      <c r="L672" s="18" t="n">
        <f aca="false">Persist_a*K672+Shock_sd*Draws!L651</f>
        <v>-136.492814770344</v>
      </c>
      <c r="M672" s="18" t="n">
        <f aca="false">Persist_a*L672+Shock_sd*Draws!M651</f>
        <v>-86.3120507596496</v>
      </c>
      <c r="N672" s="18" t="n">
        <f aca="false">0-(Draws!N651+Draws!Z651)</f>
        <v>0</v>
      </c>
      <c r="O672" s="18" t="n">
        <f aca="false">N672-(Draws!O651+Draws!AA651)</f>
        <v>0</v>
      </c>
      <c r="P672" s="18" t="n">
        <f aca="false">O672-(Draws!P651+Draws!AB651)</f>
        <v>0</v>
      </c>
      <c r="Q672" s="18" t="n">
        <f aca="false">P672-(Draws!Q651+Draws!AC651)</f>
        <v>0</v>
      </c>
      <c r="R672" s="18" t="n">
        <f aca="false">Q672-(Draws!R651+Draws!AD651)</f>
        <v>0</v>
      </c>
      <c r="S672" s="18" t="n">
        <f aca="false">R672-(Draws!S651+Draws!AE651)</f>
        <v>0</v>
      </c>
      <c r="T672" s="18" t="n">
        <f aca="false">S672-(Draws!T651+Draws!AF651)</f>
        <v>0</v>
      </c>
      <c r="U672" s="18" t="n">
        <f aca="false">T672-(Draws!U651+Draws!AG651)</f>
        <v>0</v>
      </c>
      <c r="V672" s="18" t="n">
        <f aca="false">U672-(Draws!V651+Draws!AH651)</f>
        <v>0</v>
      </c>
      <c r="W672" s="18" t="n">
        <f aca="false">V672-(Draws!W651+Draws!AI651)</f>
        <v>0</v>
      </c>
      <c r="X672" s="18" t="n">
        <f aca="false">W672-(Draws!X651+Draws!AJ651)</f>
        <v>0</v>
      </c>
      <c r="Y672" s="18" t="n">
        <f aca="false">X672-(Draws!Y651+Draws!AK651)</f>
        <v>0</v>
      </c>
      <c r="Z672" s="18" t="n">
        <f aca="false">0-(MAX(Draws!N651-Line_cap,0)+MAX(Draws!Z651-Line_cap,0))</f>
        <v>0</v>
      </c>
      <c r="AA672" s="18" t="n">
        <f aca="false">Z672-(MAX(Draws!O651-Line_cap,0)+MAX(Draws!AA651-Line_cap,0))</f>
        <v>0</v>
      </c>
      <c r="AB672" s="18" t="n">
        <f aca="false">AA672-(MAX(Draws!P651-Line_cap,0)+MAX(Draws!AB651-Line_cap,0))</f>
        <v>0</v>
      </c>
      <c r="AC672" s="18" t="n">
        <f aca="false">AB672-(MAX(Draws!Q651-Line_cap,0)+MAX(Draws!AC651-Line_cap,0))</f>
        <v>0</v>
      </c>
      <c r="AD672" s="18" t="n">
        <f aca="false">AC672-(MAX(Draws!R651-Line_cap,0)+MAX(Draws!AD651-Line_cap,0))</f>
        <v>0</v>
      </c>
      <c r="AE672" s="18" t="n">
        <f aca="false">AD672-(MAX(Draws!S651-Line_cap,0)+MAX(Draws!AE651-Line_cap,0))</f>
        <v>0</v>
      </c>
      <c r="AF672" s="18" t="n">
        <f aca="false">AE672-(MAX(Draws!T651-Line_cap,0)+MAX(Draws!AF651-Line_cap,0))</f>
        <v>0</v>
      </c>
      <c r="AG672" s="18" t="n">
        <f aca="false">AF672-(MAX(Draws!U651-Line_cap,0)+MAX(Draws!AG651-Line_cap,0))</f>
        <v>0</v>
      </c>
      <c r="AH672" s="18" t="n">
        <f aca="false">AG672-(MAX(Draws!V651-Line_cap,0)+MAX(Draws!AH651-Line_cap,0))</f>
        <v>0</v>
      </c>
      <c r="AI672" s="18" t="n">
        <f aca="false">AH672-(MAX(Draws!W651-Line_cap,0)+MAX(Draws!AI651-Line_cap,0))</f>
        <v>0</v>
      </c>
      <c r="AJ672" s="18" t="n">
        <f aca="false">AI672-(MAX(Draws!X651-Line_cap,0)+MAX(Draws!AJ651-Line_cap,0))</f>
        <v>0</v>
      </c>
      <c r="AK672" s="18" t="n">
        <f aca="false">AJ672-(MAX(Draws!Y651-Line_cap,0)+MAX(Draws!AK651-Line_cap,0))</f>
        <v>0</v>
      </c>
      <c r="AL672" s="18" t="n">
        <f aca="false">SUMPRODUCT(MIN($B$22:$M$22+B672:M672+N672:Y672))</f>
        <v>353.747501827688</v>
      </c>
      <c r="AM672" s="18" t="n">
        <f aca="false">SUMPRODUCT(MIN($B$22:$M$22+B672:M672))</f>
        <v>353.747501827688</v>
      </c>
      <c r="AN672" s="18" t="n">
        <f aca="false">SUMPRODUCT(MIN($B$22:$M$22+N672:Y672))</f>
        <v>481.950382357786</v>
      </c>
      <c r="AO672" s="18" t="n">
        <f aca="false">SUMPRODUCT(MIN($B$22:$M$22+B672:M672+Z672:AK672))</f>
        <v>353.747501827688</v>
      </c>
      <c r="AP672" s="18" t="n">
        <f aca="false">SUMPRODUCT(MIN($B$23:$M$23+B672:M672+N672:Y672))</f>
        <v>403.347501827688</v>
      </c>
      <c r="AQ672" s="18" t="n">
        <f aca="false">SUMPRODUCT(MIN($B$23:$M$23+B672:M672+Z672:AK672))</f>
        <v>403.347501827688</v>
      </c>
      <c r="AR672" s="13" t="n">
        <f aca="false">IF(Y672&lt;0,1,0)</f>
        <v>0</v>
      </c>
    </row>
    <row r="673" customFormat="false" ht="15" hidden="false" customHeight="false" outlineLevel="0" collapsed="false">
      <c r="A673" s="13" t="n">
        <v>648</v>
      </c>
      <c r="B673" s="18" t="n">
        <f aca="false">Shock_sd*Draws!B652</f>
        <v>-21.9737252481423</v>
      </c>
      <c r="C673" s="18" t="n">
        <f aca="false">Persist_a*B673+Shock_sd*Draws!C652</f>
        <v>2.20714538980054</v>
      </c>
      <c r="D673" s="18" t="n">
        <f aca="false">Persist_a*C673+Shock_sd*Draws!D652</f>
        <v>-2.77381469328119</v>
      </c>
      <c r="E673" s="18" t="n">
        <f aca="false">Persist_a*D673+Shock_sd*Draws!E652</f>
        <v>13.3596708256917</v>
      </c>
      <c r="F673" s="18" t="n">
        <f aca="false">Persist_a*E673+Shock_sd*Draws!F652</f>
        <v>-9.46297638073686</v>
      </c>
      <c r="G673" s="18" t="n">
        <f aca="false">Persist_a*F673+Shock_sd*Draws!G652</f>
        <v>-59.4188061958138</v>
      </c>
      <c r="H673" s="18" t="n">
        <f aca="false">Persist_a*G673+Shock_sd*Draws!H652</f>
        <v>7.77336635084131</v>
      </c>
      <c r="I673" s="18" t="n">
        <f aca="false">Persist_a*H673+Shock_sd*Draws!I652</f>
        <v>-15.1648017870431</v>
      </c>
      <c r="J673" s="18" t="n">
        <f aca="false">Persist_a*I673+Shock_sd*Draws!J652</f>
        <v>60.3425038388538</v>
      </c>
      <c r="K673" s="18" t="n">
        <f aca="false">Persist_a*J673+Shock_sd*Draws!K652</f>
        <v>21.7996010350005</v>
      </c>
      <c r="L673" s="18" t="n">
        <f aca="false">Persist_a*K673+Shock_sd*Draws!L652</f>
        <v>115.485844665365</v>
      </c>
      <c r="M673" s="18" t="n">
        <f aca="false">Persist_a*L673+Shock_sd*Draws!M652</f>
        <v>48.3069944427616</v>
      </c>
      <c r="N673" s="18" t="n">
        <f aca="false">0-(Draws!N652+Draws!Z652)</f>
        <v>0</v>
      </c>
      <c r="O673" s="18" t="n">
        <f aca="false">N673-(Draws!O652+Draws!AA652)</f>
        <v>0</v>
      </c>
      <c r="P673" s="18" t="n">
        <f aca="false">O673-(Draws!P652+Draws!AB652)</f>
        <v>0</v>
      </c>
      <c r="Q673" s="18" t="n">
        <f aca="false">P673-(Draws!Q652+Draws!AC652)</f>
        <v>0</v>
      </c>
      <c r="R673" s="18" t="n">
        <f aca="false">Q673-(Draws!R652+Draws!AD652)</f>
        <v>0</v>
      </c>
      <c r="S673" s="18" t="n">
        <f aca="false">R673-(Draws!S652+Draws!AE652)</f>
        <v>0</v>
      </c>
      <c r="T673" s="18" t="n">
        <f aca="false">S673-(Draws!T652+Draws!AF652)</f>
        <v>0</v>
      </c>
      <c r="U673" s="18" t="n">
        <f aca="false">T673-(Draws!U652+Draws!AG652)</f>
        <v>0</v>
      </c>
      <c r="V673" s="18" t="n">
        <f aca="false">U673-(Draws!V652+Draws!AH652)</f>
        <v>0</v>
      </c>
      <c r="W673" s="18" t="n">
        <f aca="false">V673-(Draws!W652+Draws!AI652)</f>
        <v>0</v>
      </c>
      <c r="X673" s="18" t="n">
        <f aca="false">W673-(Draws!X652+Draws!AJ652)</f>
        <v>0</v>
      </c>
      <c r="Y673" s="18" t="n">
        <f aca="false">X673-(Draws!Y652+Draws!AK652)</f>
        <v>0</v>
      </c>
      <c r="Z673" s="18" t="n">
        <f aca="false">0-(MAX(Draws!N652-Line_cap,0)+MAX(Draws!Z652-Line_cap,0))</f>
        <v>0</v>
      </c>
      <c r="AA673" s="18" t="n">
        <f aca="false">Z673-(MAX(Draws!O652-Line_cap,0)+MAX(Draws!AA652-Line_cap,0))</f>
        <v>0</v>
      </c>
      <c r="AB673" s="18" t="n">
        <f aca="false">AA673-(MAX(Draws!P652-Line_cap,0)+MAX(Draws!AB652-Line_cap,0))</f>
        <v>0</v>
      </c>
      <c r="AC673" s="18" t="n">
        <f aca="false">AB673-(MAX(Draws!Q652-Line_cap,0)+MAX(Draws!AC652-Line_cap,0))</f>
        <v>0</v>
      </c>
      <c r="AD673" s="18" t="n">
        <f aca="false">AC673-(MAX(Draws!R652-Line_cap,0)+MAX(Draws!AD652-Line_cap,0))</f>
        <v>0</v>
      </c>
      <c r="AE673" s="18" t="n">
        <f aca="false">AD673-(MAX(Draws!S652-Line_cap,0)+MAX(Draws!AE652-Line_cap,0))</f>
        <v>0</v>
      </c>
      <c r="AF673" s="18" t="n">
        <f aca="false">AE673-(MAX(Draws!T652-Line_cap,0)+MAX(Draws!AF652-Line_cap,0))</f>
        <v>0</v>
      </c>
      <c r="AG673" s="18" t="n">
        <f aca="false">AF673-(MAX(Draws!U652-Line_cap,0)+MAX(Draws!AG652-Line_cap,0))</f>
        <v>0</v>
      </c>
      <c r="AH673" s="18" t="n">
        <f aca="false">AG673-(MAX(Draws!V652-Line_cap,0)+MAX(Draws!AH652-Line_cap,0))</f>
        <v>0</v>
      </c>
      <c r="AI673" s="18" t="n">
        <f aca="false">AH673-(MAX(Draws!W652-Line_cap,0)+MAX(Draws!AI652-Line_cap,0))</f>
        <v>0</v>
      </c>
      <c r="AJ673" s="18" t="n">
        <f aca="false">AI673-(MAX(Draws!X652-Line_cap,0)+MAX(Draws!AJ652-Line_cap,0))</f>
        <v>0</v>
      </c>
      <c r="AK673" s="18" t="n">
        <f aca="false">AJ673-(MAX(Draws!Y652-Line_cap,0)+MAX(Draws!AK652-Line_cap,0))</f>
        <v>0</v>
      </c>
      <c r="AL673" s="18" t="n">
        <f aca="false">SUMPRODUCT(MIN($B$22:$M$22+B673:M673+N673:Y673))</f>
        <v>423.789365442551</v>
      </c>
      <c r="AM673" s="18" t="n">
        <f aca="false">SUMPRODUCT(MIN($B$22:$M$22+B673:M673))</f>
        <v>423.789365442551</v>
      </c>
      <c r="AN673" s="18" t="n">
        <f aca="false">SUMPRODUCT(MIN($B$22:$M$22+N673:Y673))</f>
        <v>481.950382357786</v>
      </c>
      <c r="AO673" s="18" t="n">
        <f aca="false">SUMPRODUCT(MIN($B$22:$M$22+B673:M673+Z673:AK673))</f>
        <v>423.789365442551</v>
      </c>
      <c r="AP673" s="18" t="n">
        <f aca="false">SUMPRODUCT(MIN($B$23:$M$23+B673:M673+N673:Y673))</f>
        <v>471.555110943335</v>
      </c>
      <c r="AQ673" s="18" t="n">
        <f aca="false">SUMPRODUCT(MIN($B$23:$M$23+B673:M673+Z673:AK673))</f>
        <v>471.555110943335</v>
      </c>
      <c r="AR673" s="13" t="n">
        <f aca="false">IF(Y673&lt;0,1,0)</f>
        <v>0</v>
      </c>
    </row>
    <row r="674" customFormat="false" ht="15" hidden="false" customHeight="false" outlineLevel="0" collapsed="false">
      <c r="A674" s="13" t="n">
        <v>649</v>
      </c>
      <c r="B674" s="18" t="n">
        <f aca="false">Shock_sd*Draws!B653</f>
        <v>-26.2117192758744</v>
      </c>
      <c r="C674" s="18" t="n">
        <f aca="false">Persist_a*B674+Shock_sd*Draws!C653</f>
        <v>-64.5529300035253</v>
      </c>
      <c r="D674" s="18" t="n">
        <f aca="false">Persist_a*C674+Shock_sd*Draws!D653</f>
        <v>24.7255110510347</v>
      </c>
      <c r="E674" s="18" t="n">
        <f aca="false">Persist_a*D674+Shock_sd*Draws!E653</f>
        <v>49.6838979579695</v>
      </c>
      <c r="F674" s="18" t="n">
        <f aca="false">Persist_a*E674+Shock_sd*Draws!F653</f>
        <v>115.055110592027</v>
      </c>
      <c r="G674" s="18" t="n">
        <f aca="false">Persist_a*F674+Shock_sd*Draws!G653</f>
        <v>102.360321590419</v>
      </c>
      <c r="H674" s="18" t="n">
        <f aca="false">Persist_a*G674+Shock_sd*Draws!H653</f>
        <v>110.314388072562</v>
      </c>
      <c r="I674" s="18" t="n">
        <f aca="false">Persist_a*H674+Shock_sd*Draws!I653</f>
        <v>85.2865623531994</v>
      </c>
      <c r="J674" s="18" t="n">
        <f aca="false">Persist_a*I674+Shock_sd*Draws!J653</f>
        <v>69.6326861363857</v>
      </c>
      <c r="K674" s="18" t="n">
        <f aca="false">Persist_a*J674+Shock_sd*Draws!K653</f>
        <v>34.3560772047143</v>
      </c>
      <c r="L674" s="18" t="n">
        <f aca="false">Persist_a*K674+Shock_sd*Draws!L653</f>
        <v>73.5845105415837</v>
      </c>
      <c r="M674" s="18" t="n">
        <f aca="false">Persist_a*L674+Shock_sd*Draws!M653</f>
        <v>120.029036147173</v>
      </c>
      <c r="N674" s="18" t="n">
        <f aca="false">0-(Draws!N653+Draws!Z653)</f>
        <v>0</v>
      </c>
      <c r="O674" s="18" t="n">
        <f aca="false">N674-(Draws!O653+Draws!AA653)</f>
        <v>0</v>
      </c>
      <c r="P674" s="18" t="n">
        <f aca="false">O674-(Draws!P653+Draws!AB653)</f>
        <v>0</v>
      </c>
      <c r="Q674" s="18" t="n">
        <f aca="false">P674-(Draws!Q653+Draws!AC653)</f>
        <v>0</v>
      </c>
      <c r="R674" s="18" t="n">
        <f aca="false">Q674-(Draws!R653+Draws!AD653)</f>
        <v>0</v>
      </c>
      <c r="S674" s="18" t="n">
        <f aca="false">R674-(Draws!S653+Draws!AE653)</f>
        <v>0</v>
      </c>
      <c r="T674" s="18" t="n">
        <f aca="false">S674-(Draws!T653+Draws!AF653)</f>
        <v>0</v>
      </c>
      <c r="U674" s="18" t="n">
        <f aca="false">T674-(Draws!U653+Draws!AG653)</f>
        <v>0</v>
      </c>
      <c r="V674" s="18" t="n">
        <f aca="false">U674-(Draws!V653+Draws!AH653)</f>
        <v>0</v>
      </c>
      <c r="W674" s="18" t="n">
        <f aca="false">V674-(Draws!W653+Draws!AI653)</f>
        <v>0</v>
      </c>
      <c r="X674" s="18" t="n">
        <f aca="false">W674-(Draws!X653+Draws!AJ653)</f>
        <v>0</v>
      </c>
      <c r="Y674" s="18" t="n">
        <f aca="false">X674-(Draws!Y653+Draws!AK653)</f>
        <v>0</v>
      </c>
      <c r="Z674" s="18" t="n">
        <f aca="false">0-(MAX(Draws!N653-Line_cap,0)+MAX(Draws!Z653-Line_cap,0))</f>
        <v>0</v>
      </c>
      <c r="AA674" s="18" t="n">
        <f aca="false">Z674-(MAX(Draws!O653-Line_cap,0)+MAX(Draws!AA653-Line_cap,0))</f>
        <v>0</v>
      </c>
      <c r="AB674" s="18" t="n">
        <f aca="false">AA674-(MAX(Draws!P653-Line_cap,0)+MAX(Draws!AB653-Line_cap,0))</f>
        <v>0</v>
      </c>
      <c r="AC674" s="18" t="n">
        <f aca="false">AB674-(MAX(Draws!Q653-Line_cap,0)+MAX(Draws!AC653-Line_cap,0))</f>
        <v>0</v>
      </c>
      <c r="AD674" s="18" t="n">
        <f aca="false">AC674-(MAX(Draws!R653-Line_cap,0)+MAX(Draws!AD653-Line_cap,0))</f>
        <v>0</v>
      </c>
      <c r="AE674" s="18" t="n">
        <f aca="false">AD674-(MAX(Draws!S653-Line_cap,0)+MAX(Draws!AE653-Line_cap,0))</f>
        <v>0</v>
      </c>
      <c r="AF674" s="18" t="n">
        <f aca="false">AE674-(MAX(Draws!T653-Line_cap,0)+MAX(Draws!AF653-Line_cap,0))</f>
        <v>0</v>
      </c>
      <c r="AG674" s="18" t="n">
        <f aca="false">AF674-(MAX(Draws!U653-Line_cap,0)+MAX(Draws!AG653-Line_cap,0))</f>
        <v>0</v>
      </c>
      <c r="AH674" s="18" t="n">
        <f aca="false">AG674-(MAX(Draws!V653-Line_cap,0)+MAX(Draws!AH653-Line_cap,0))</f>
        <v>0</v>
      </c>
      <c r="AI674" s="18" t="n">
        <f aca="false">AH674-(MAX(Draws!W653-Line_cap,0)+MAX(Draws!AI653-Line_cap,0))</f>
        <v>0</v>
      </c>
      <c r="AJ674" s="18" t="n">
        <f aca="false">AI674-(MAX(Draws!X653-Line_cap,0)+MAX(Draws!AJ653-Line_cap,0))</f>
        <v>0</v>
      </c>
      <c r="AK674" s="18" t="n">
        <f aca="false">AJ674-(MAX(Draws!Y653-Line_cap,0)+MAX(Draws!AK653-Line_cap,0))</f>
        <v>0</v>
      </c>
      <c r="AL674" s="18" t="n">
        <f aca="false">SUMPRODUCT(MIN($B$22:$M$22+B674:M674+N674:Y674))</f>
        <v>475.513666930256</v>
      </c>
      <c r="AM674" s="18" t="n">
        <f aca="false">SUMPRODUCT(MIN($B$22:$M$22+B674:M674))</f>
        <v>475.513666930256</v>
      </c>
      <c r="AN674" s="18" t="n">
        <f aca="false">SUMPRODUCT(MIN($B$22:$M$22+N674:Y674))</f>
        <v>481.950382357786</v>
      </c>
      <c r="AO674" s="18" t="n">
        <f aca="false">SUMPRODUCT(MIN($B$22:$M$22+B674:M674+Z674:AK674))</f>
        <v>475.513666930256</v>
      </c>
      <c r="AP674" s="18" t="n">
        <f aca="false">SUMPRODUCT(MIN($B$23:$M$23+B674:M674+N674:Y674))</f>
        <v>501.764467136253</v>
      </c>
      <c r="AQ674" s="18" t="n">
        <f aca="false">SUMPRODUCT(MIN($B$23:$M$23+B674:M674+Z674:AK674))</f>
        <v>501.764467136253</v>
      </c>
      <c r="AR674" s="13" t="n">
        <f aca="false">IF(Y674&lt;0,1,0)</f>
        <v>0</v>
      </c>
    </row>
    <row r="675" customFormat="false" ht="15" hidden="false" customHeight="false" outlineLevel="0" collapsed="false">
      <c r="A675" s="13" t="n">
        <v>650</v>
      </c>
      <c r="B675" s="18" t="n">
        <f aca="false">Shock_sd*Draws!B654</f>
        <v>92.5862283641186</v>
      </c>
      <c r="C675" s="18" t="n">
        <f aca="false">Persist_a*B675+Shock_sd*Draws!C654</f>
        <v>6.65028459639681</v>
      </c>
      <c r="D675" s="18" t="n">
        <f aca="false">Persist_a*C675+Shock_sd*Draws!D654</f>
        <v>40.3368402219065</v>
      </c>
      <c r="E675" s="18" t="n">
        <f aca="false">Persist_a*D675+Shock_sd*Draws!E654</f>
        <v>23.6197951894437</v>
      </c>
      <c r="F675" s="18" t="n">
        <f aca="false">Persist_a*E675+Shock_sd*Draws!F654</f>
        <v>36.5947532258966</v>
      </c>
      <c r="G675" s="18" t="n">
        <f aca="false">Persist_a*F675+Shock_sd*Draws!G654</f>
        <v>-6.6468574243739</v>
      </c>
      <c r="H675" s="18" t="n">
        <f aca="false">Persist_a*G675+Shock_sd*Draws!H654</f>
        <v>-24.3158213095774</v>
      </c>
      <c r="I675" s="18" t="n">
        <f aca="false">Persist_a*H675+Shock_sd*Draws!I654</f>
        <v>55.1910383566233</v>
      </c>
      <c r="J675" s="18" t="n">
        <f aca="false">Persist_a*I675+Shock_sd*Draws!J654</f>
        <v>5.23545126933134</v>
      </c>
      <c r="K675" s="18" t="n">
        <f aca="false">Persist_a*J675+Shock_sd*Draws!K654</f>
        <v>-117.945514564584</v>
      </c>
      <c r="L675" s="18" t="n">
        <f aca="false">Persist_a*K675+Shock_sd*Draws!L654</f>
        <v>-0.787166033631976</v>
      </c>
      <c r="M675" s="18" t="n">
        <f aca="false">Persist_a*L675+Shock_sd*Draws!M654</f>
        <v>39.664792829679</v>
      </c>
      <c r="N675" s="18" t="n">
        <f aca="false">0-(Draws!N654+Draws!Z654)</f>
        <v>0</v>
      </c>
      <c r="O675" s="18" t="n">
        <f aca="false">N675-(Draws!O654+Draws!AA654)</f>
        <v>0</v>
      </c>
      <c r="P675" s="18" t="n">
        <f aca="false">O675-(Draws!P654+Draws!AB654)</f>
        <v>0</v>
      </c>
      <c r="Q675" s="18" t="n">
        <f aca="false">P675-(Draws!Q654+Draws!AC654)</f>
        <v>0</v>
      </c>
      <c r="R675" s="18" t="n">
        <f aca="false">Q675-(Draws!R654+Draws!AD654)</f>
        <v>0</v>
      </c>
      <c r="S675" s="18" t="n">
        <f aca="false">R675-(Draws!S654+Draws!AE654)</f>
        <v>0</v>
      </c>
      <c r="T675" s="18" t="n">
        <f aca="false">S675-(Draws!T654+Draws!AF654)</f>
        <v>0</v>
      </c>
      <c r="U675" s="18" t="n">
        <f aca="false">T675-(Draws!U654+Draws!AG654)</f>
        <v>0</v>
      </c>
      <c r="V675" s="18" t="n">
        <f aca="false">U675-(Draws!V654+Draws!AH654)</f>
        <v>0</v>
      </c>
      <c r="W675" s="18" t="n">
        <f aca="false">V675-(Draws!W654+Draws!AI654)</f>
        <v>0</v>
      </c>
      <c r="X675" s="18" t="n">
        <f aca="false">W675-(Draws!X654+Draws!AJ654)</f>
        <v>0</v>
      </c>
      <c r="Y675" s="18" t="n">
        <f aca="false">X675-(Draws!Y654+Draws!AK654)</f>
        <v>0</v>
      </c>
      <c r="Z675" s="18" t="n">
        <f aca="false">0-(MAX(Draws!N654-Line_cap,0)+MAX(Draws!Z654-Line_cap,0))</f>
        <v>0</v>
      </c>
      <c r="AA675" s="18" t="n">
        <f aca="false">Z675-(MAX(Draws!O654-Line_cap,0)+MAX(Draws!AA654-Line_cap,0))</f>
        <v>0</v>
      </c>
      <c r="AB675" s="18" t="n">
        <f aca="false">AA675-(MAX(Draws!P654-Line_cap,0)+MAX(Draws!AB654-Line_cap,0))</f>
        <v>0</v>
      </c>
      <c r="AC675" s="18" t="n">
        <f aca="false">AB675-(MAX(Draws!Q654-Line_cap,0)+MAX(Draws!AC654-Line_cap,0))</f>
        <v>0</v>
      </c>
      <c r="AD675" s="18" t="n">
        <f aca="false">AC675-(MAX(Draws!R654-Line_cap,0)+MAX(Draws!AD654-Line_cap,0))</f>
        <v>0</v>
      </c>
      <c r="AE675" s="18" t="n">
        <f aca="false">AD675-(MAX(Draws!S654-Line_cap,0)+MAX(Draws!AE654-Line_cap,0))</f>
        <v>0</v>
      </c>
      <c r="AF675" s="18" t="n">
        <f aca="false">AE675-(MAX(Draws!T654-Line_cap,0)+MAX(Draws!AF654-Line_cap,0))</f>
        <v>0</v>
      </c>
      <c r="AG675" s="18" t="n">
        <f aca="false">AF675-(MAX(Draws!U654-Line_cap,0)+MAX(Draws!AG654-Line_cap,0))</f>
        <v>0</v>
      </c>
      <c r="AH675" s="18" t="n">
        <f aca="false">AG675-(MAX(Draws!V654-Line_cap,0)+MAX(Draws!AH654-Line_cap,0))</f>
        <v>0</v>
      </c>
      <c r="AI675" s="18" t="n">
        <f aca="false">AH675-(MAX(Draws!W654-Line_cap,0)+MAX(Draws!AI654-Line_cap,0))</f>
        <v>0</v>
      </c>
      <c r="AJ675" s="18" t="n">
        <f aca="false">AI675-(MAX(Draws!X654-Line_cap,0)+MAX(Draws!AJ654-Line_cap,0))</f>
        <v>0</v>
      </c>
      <c r="AK675" s="18" t="n">
        <f aca="false">AJ675-(MAX(Draws!Y654-Line_cap,0)+MAX(Draws!AK654-Line_cap,0))</f>
        <v>0</v>
      </c>
      <c r="AL675" s="18" t="n">
        <f aca="false">SUMPRODUCT(MIN($B$22:$M$22+B675:M675+N675:Y675))</f>
        <v>376.44018124484</v>
      </c>
      <c r="AM675" s="18" t="n">
        <f aca="false">SUMPRODUCT(MIN($B$22:$M$22+B675:M675))</f>
        <v>376.44018124484</v>
      </c>
      <c r="AN675" s="18" t="n">
        <f aca="false">SUMPRODUCT(MIN($B$22:$M$22+N675:Y675))</f>
        <v>481.950382357786</v>
      </c>
      <c r="AO675" s="18" t="n">
        <f aca="false">SUMPRODUCT(MIN($B$22:$M$22+B675:M675+Z675:AK675))</f>
        <v>376.44018124484</v>
      </c>
      <c r="AP675" s="18" t="n">
        <f aca="false">SUMPRODUCT(MIN($B$23:$M$23+B675:M675+N675:Y675))</f>
        <v>424.725829795267</v>
      </c>
      <c r="AQ675" s="18" t="n">
        <f aca="false">SUMPRODUCT(MIN($B$23:$M$23+B675:M675+Z675:AK675))</f>
        <v>424.725829795267</v>
      </c>
      <c r="AR675" s="13" t="n">
        <f aca="false">IF(Y675&lt;0,1,0)</f>
        <v>0</v>
      </c>
    </row>
    <row r="676" customFormat="false" ht="15" hidden="false" customHeight="false" outlineLevel="0" collapsed="false">
      <c r="A676" s="13" t="n">
        <v>651</v>
      </c>
      <c r="B676" s="18" t="n">
        <f aca="false">Shock_sd*Draws!B655</f>
        <v>-42.5160649843591</v>
      </c>
      <c r="C676" s="18" t="n">
        <f aca="false">Persist_a*B676+Shock_sd*Draws!C655</f>
        <v>14.8044225890256</v>
      </c>
      <c r="D676" s="18" t="n">
        <f aca="false">Persist_a*C676+Shock_sd*Draws!D655</f>
        <v>-26.6090661574972</v>
      </c>
      <c r="E676" s="18" t="n">
        <f aca="false">Persist_a*D676+Shock_sd*Draws!E655</f>
        <v>7.10810487901017</v>
      </c>
      <c r="F676" s="18" t="n">
        <f aca="false">Persist_a*E676+Shock_sd*Draws!F655</f>
        <v>29.021669016729</v>
      </c>
      <c r="G676" s="18" t="n">
        <f aca="false">Persist_a*F676+Shock_sd*Draws!G655</f>
        <v>62.2854203761983</v>
      </c>
      <c r="H676" s="18" t="n">
        <f aca="false">Persist_a*G676+Shock_sd*Draws!H655</f>
        <v>66.052832461528</v>
      </c>
      <c r="I676" s="18" t="n">
        <f aca="false">Persist_a*H676+Shock_sd*Draws!I655</f>
        <v>35.8382628089265</v>
      </c>
      <c r="J676" s="18" t="n">
        <f aca="false">Persist_a*I676+Shock_sd*Draws!J655</f>
        <v>23.1182238416706</v>
      </c>
      <c r="K676" s="18" t="n">
        <f aca="false">Persist_a*J676+Shock_sd*Draws!K655</f>
        <v>18.8664821669541</v>
      </c>
      <c r="L676" s="18" t="n">
        <f aca="false">Persist_a*K676+Shock_sd*Draws!L655</f>
        <v>5.69875366225859</v>
      </c>
      <c r="M676" s="18" t="n">
        <f aca="false">Persist_a*L676+Shock_sd*Draws!M655</f>
        <v>-61.3842737257865</v>
      </c>
      <c r="N676" s="18" t="n">
        <f aca="false">0-(Draws!N655+Draws!Z655)</f>
        <v>0</v>
      </c>
      <c r="O676" s="18" t="n">
        <f aca="false">N676-(Draws!O655+Draws!AA655)</f>
        <v>0</v>
      </c>
      <c r="P676" s="18" t="n">
        <f aca="false">O676-(Draws!P655+Draws!AB655)</f>
        <v>0</v>
      </c>
      <c r="Q676" s="18" t="n">
        <f aca="false">P676-(Draws!Q655+Draws!AC655)</f>
        <v>0</v>
      </c>
      <c r="R676" s="18" t="n">
        <f aca="false">Q676-(Draws!R655+Draws!AD655)</f>
        <v>0</v>
      </c>
      <c r="S676" s="18" t="n">
        <f aca="false">R676-(Draws!S655+Draws!AE655)</f>
        <v>0</v>
      </c>
      <c r="T676" s="18" t="n">
        <f aca="false">S676-(Draws!T655+Draws!AF655)</f>
        <v>0</v>
      </c>
      <c r="U676" s="18" t="n">
        <f aca="false">T676-(Draws!U655+Draws!AG655)</f>
        <v>0</v>
      </c>
      <c r="V676" s="18" t="n">
        <f aca="false">U676-(Draws!V655+Draws!AH655)</f>
        <v>0</v>
      </c>
      <c r="W676" s="18" t="n">
        <f aca="false">V676-(Draws!W655+Draws!AI655)</f>
        <v>0</v>
      </c>
      <c r="X676" s="18" t="n">
        <f aca="false">W676-(Draws!X655+Draws!AJ655)</f>
        <v>0</v>
      </c>
      <c r="Y676" s="18" t="n">
        <f aca="false">X676-(Draws!Y655+Draws!AK655)</f>
        <v>0</v>
      </c>
      <c r="Z676" s="18" t="n">
        <f aca="false">0-(MAX(Draws!N655-Line_cap,0)+MAX(Draws!Z655-Line_cap,0))</f>
        <v>0</v>
      </c>
      <c r="AA676" s="18" t="n">
        <f aca="false">Z676-(MAX(Draws!O655-Line_cap,0)+MAX(Draws!AA655-Line_cap,0))</f>
        <v>0</v>
      </c>
      <c r="AB676" s="18" t="n">
        <f aca="false">AA676-(MAX(Draws!P655-Line_cap,0)+MAX(Draws!AB655-Line_cap,0))</f>
        <v>0</v>
      </c>
      <c r="AC676" s="18" t="n">
        <f aca="false">AB676-(MAX(Draws!Q655-Line_cap,0)+MAX(Draws!AC655-Line_cap,0))</f>
        <v>0</v>
      </c>
      <c r="AD676" s="18" t="n">
        <f aca="false">AC676-(MAX(Draws!R655-Line_cap,0)+MAX(Draws!AD655-Line_cap,0))</f>
        <v>0</v>
      </c>
      <c r="AE676" s="18" t="n">
        <f aca="false">AD676-(MAX(Draws!S655-Line_cap,0)+MAX(Draws!AE655-Line_cap,0))</f>
        <v>0</v>
      </c>
      <c r="AF676" s="18" t="n">
        <f aca="false">AE676-(MAX(Draws!T655-Line_cap,0)+MAX(Draws!AF655-Line_cap,0))</f>
        <v>0</v>
      </c>
      <c r="AG676" s="18" t="n">
        <f aca="false">AF676-(MAX(Draws!U655-Line_cap,0)+MAX(Draws!AG655-Line_cap,0))</f>
        <v>0</v>
      </c>
      <c r="AH676" s="18" t="n">
        <f aca="false">AG676-(MAX(Draws!V655-Line_cap,0)+MAX(Draws!AH655-Line_cap,0))</f>
        <v>0</v>
      </c>
      <c r="AI676" s="18" t="n">
        <f aca="false">AH676-(MAX(Draws!W655-Line_cap,0)+MAX(Draws!AI655-Line_cap,0))</f>
        <v>0</v>
      </c>
      <c r="AJ676" s="18" t="n">
        <f aca="false">AI676-(MAX(Draws!X655-Line_cap,0)+MAX(Draws!AJ655-Line_cap,0))</f>
        <v>0</v>
      </c>
      <c r="AK676" s="18" t="n">
        <f aca="false">AJ676-(MAX(Draws!Y655-Line_cap,0)+MAX(Draws!AK655-Line_cap,0))</f>
        <v>0</v>
      </c>
      <c r="AL676" s="18" t="n">
        <f aca="false">SUMPRODUCT(MIN($B$22:$M$22+B676:M676+N676:Y676))</f>
        <v>449.039773951174</v>
      </c>
      <c r="AM676" s="18" t="n">
        <f aca="false">SUMPRODUCT(MIN($B$22:$M$22+B676:M676))</f>
        <v>449.039773951174</v>
      </c>
      <c r="AN676" s="18" t="n">
        <f aca="false">SUMPRODUCT(MIN($B$22:$M$22+N676:Y676))</f>
        <v>481.950382357786</v>
      </c>
      <c r="AO676" s="18" t="n">
        <f aca="false">SUMPRODUCT(MIN($B$22:$M$22+B676:M676+Z676:AK676))</f>
        <v>449.039773951174</v>
      </c>
      <c r="AP676" s="18" t="n">
        <f aca="false">SUMPRODUCT(MIN($B$23:$M$23+B676:M676+N676:Y676))</f>
        <v>494.165655033794</v>
      </c>
      <c r="AQ676" s="18" t="n">
        <f aca="false">SUMPRODUCT(MIN($B$23:$M$23+B676:M676+Z676:AK676))</f>
        <v>494.165655033794</v>
      </c>
      <c r="AR676" s="13" t="n">
        <f aca="false">IF(Y676&lt;0,1,0)</f>
        <v>0</v>
      </c>
    </row>
    <row r="677" customFormat="false" ht="15" hidden="false" customHeight="false" outlineLevel="0" collapsed="false">
      <c r="A677" s="13" t="n">
        <v>652</v>
      </c>
      <c r="B677" s="18" t="n">
        <f aca="false">Shock_sd*Draws!B656</f>
        <v>58.6697140935925</v>
      </c>
      <c r="C677" s="18" t="n">
        <f aca="false">Persist_a*B677+Shock_sd*Draws!C656</f>
        <v>-11.2309927517893</v>
      </c>
      <c r="D677" s="18" t="n">
        <f aca="false">Persist_a*C677+Shock_sd*Draws!D656</f>
        <v>9.09859633775201</v>
      </c>
      <c r="E677" s="18" t="n">
        <f aca="false">Persist_a*D677+Shock_sd*Draws!E656</f>
        <v>45.9340846399805</v>
      </c>
      <c r="F677" s="18" t="n">
        <f aca="false">Persist_a*E677+Shock_sd*Draws!F656</f>
        <v>14.1526461776708</v>
      </c>
      <c r="G677" s="18" t="n">
        <f aca="false">Persist_a*F677+Shock_sd*Draws!G656</f>
        <v>-7.86369460969788</v>
      </c>
      <c r="H677" s="18" t="n">
        <f aca="false">Persist_a*G677+Shock_sd*Draws!H656</f>
        <v>73.2668687174807</v>
      </c>
      <c r="I677" s="18" t="n">
        <f aca="false">Persist_a*H677+Shock_sd*Draws!I656</f>
        <v>25.2032668398712</v>
      </c>
      <c r="J677" s="18" t="n">
        <f aca="false">Persist_a*I677+Shock_sd*Draws!J656</f>
        <v>23.3321489175814</v>
      </c>
      <c r="K677" s="18" t="n">
        <f aca="false">Persist_a*J677+Shock_sd*Draws!K656</f>
        <v>-49.2350877195331</v>
      </c>
      <c r="L677" s="18" t="n">
        <f aca="false">Persist_a*K677+Shock_sd*Draws!L656</f>
        <v>-22.6306110984618</v>
      </c>
      <c r="M677" s="18" t="n">
        <f aca="false">Persist_a*L677+Shock_sd*Draws!M656</f>
        <v>-122.398008170469</v>
      </c>
      <c r="N677" s="18" t="n">
        <f aca="false">0-(Draws!N656+Draws!Z656)</f>
        <v>0</v>
      </c>
      <c r="O677" s="18" t="n">
        <f aca="false">N677-(Draws!O656+Draws!AA656)</f>
        <v>0</v>
      </c>
      <c r="P677" s="18" t="n">
        <f aca="false">O677-(Draws!P656+Draws!AB656)</f>
        <v>0</v>
      </c>
      <c r="Q677" s="18" t="n">
        <f aca="false">P677-(Draws!Q656+Draws!AC656)</f>
        <v>0</v>
      </c>
      <c r="R677" s="18" t="n">
        <f aca="false">Q677-(Draws!R656+Draws!AD656)</f>
        <v>0</v>
      </c>
      <c r="S677" s="18" t="n">
        <f aca="false">R677-(Draws!S656+Draws!AE656)</f>
        <v>0</v>
      </c>
      <c r="T677" s="18" t="n">
        <f aca="false">S677-(Draws!T656+Draws!AF656)</f>
        <v>0</v>
      </c>
      <c r="U677" s="18" t="n">
        <f aca="false">T677-(Draws!U656+Draws!AG656)</f>
        <v>0</v>
      </c>
      <c r="V677" s="18" t="n">
        <f aca="false">U677-(Draws!V656+Draws!AH656)</f>
        <v>0</v>
      </c>
      <c r="W677" s="18" t="n">
        <f aca="false">V677-(Draws!W656+Draws!AI656)</f>
        <v>0</v>
      </c>
      <c r="X677" s="18" t="n">
        <f aca="false">W677-(Draws!X656+Draws!AJ656)</f>
        <v>0</v>
      </c>
      <c r="Y677" s="18" t="n">
        <f aca="false">X677-(Draws!Y656+Draws!AK656)</f>
        <v>0</v>
      </c>
      <c r="Z677" s="18" t="n">
        <f aca="false">0-(MAX(Draws!N656-Line_cap,0)+MAX(Draws!Z656-Line_cap,0))</f>
        <v>0</v>
      </c>
      <c r="AA677" s="18" t="n">
        <f aca="false">Z677-(MAX(Draws!O656-Line_cap,0)+MAX(Draws!AA656-Line_cap,0))</f>
        <v>0</v>
      </c>
      <c r="AB677" s="18" t="n">
        <f aca="false">AA677-(MAX(Draws!P656-Line_cap,0)+MAX(Draws!AB656-Line_cap,0))</f>
        <v>0</v>
      </c>
      <c r="AC677" s="18" t="n">
        <f aca="false">AB677-(MAX(Draws!Q656-Line_cap,0)+MAX(Draws!AC656-Line_cap,0))</f>
        <v>0</v>
      </c>
      <c r="AD677" s="18" t="n">
        <f aca="false">AC677-(MAX(Draws!R656-Line_cap,0)+MAX(Draws!AD656-Line_cap,0))</f>
        <v>0</v>
      </c>
      <c r="AE677" s="18" t="n">
        <f aca="false">AD677-(MAX(Draws!S656-Line_cap,0)+MAX(Draws!AE656-Line_cap,0))</f>
        <v>0</v>
      </c>
      <c r="AF677" s="18" t="n">
        <f aca="false">AE677-(MAX(Draws!T656-Line_cap,0)+MAX(Draws!AF656-Line_cap,0))</f>
        <v>0</v>
      </c>
      <c r="AG677" s="18" t="n">
        <f aca="false">AF677-(MAX(Draws!U656-Line_cap,0)+MAX(Draws!AG656-Line_cap,0))</f>
        <v>0</v>
      </c>
      <c r="AH677" s="18" t="n">
        <f aca="false">AG677-(MAX(Draws!V656-Line_cap,0)+MAX(Draws!AH656-Line_cap,0))</f>
        <v>0</v>
      </c>
      <c r="AI677" s="18" t="n">
        <f aca="false">AH677-(MAX(Draws!W656-Line_cap,0)+MAX(Draws!AI656-Line_cap,0))</f>
        <v>0</v>
      </c>
      <c r="AJ677" s="18" t="n">
        <f aca="false">AI677-(MAX(Draws!X656-Line_cap,0)+MAX(Draws!AJ656-Line_cap,0))</f>
        <v>0</v>
      </c>
      <c r="AK677" s="18" t="n">
        <f aca="false">AJ677-(MAX(Draws!Y656-Line_cap,0)+MAX(Draws!AK656-Line_cap,0))</f>
        <v>0</v>
      </c>
      <c r="AL677" s="18" t="n">
        <f aca="false">SUMPRODUCT(MIN($B$22:$M$22+B677:M677+N677:Y677))</f>
        <v>388.026039506491</v>
      </c>
      <c r="AM677" s="18" t="n">
        <f aca="false">SUMPRODUCT(MIN($B$22:$M$22+B677:M677))</f>
        <v>388.026039506491</v>
      </c>
      <c r="AN677" s="18" t="n">
        <f aca="false">SUMPRODUCT(MIN($B$22:$M$22+N677:Y677))</f>
        <v>481.950382357786</v>
      </c>
      <c r="AO677" s="18" t="n">
        <f aca="false">SUMPRODUCT(MIN($B$22:$M$22+B677:M677+Z677:AK677))</f>
        <v>388.026039506491</v>
      </c>
      <c r="AP677" s="18" t="n">
        <f aca="false">SUMPRODUCT(MIN($B$23:$M$23+B677:M677+N677:Y677))</f>
        <v>433.151920589111</v>
      </c>
      <c r="AQ677" s="18" t="n">
        <f aca="false">SUMPRODUCT(MIN($B$23:$M$23+B677:M677+Z677:AK677))</f>
        <v>433.151920589111</v>
      </c>
      <c r="AR677" s="13" t="n">
        <f aca="false">IF(Y677&lt;0,1,0)</f>
        <v>0</v>
      </c>
    </row>
    <row r="678" customFormat="false" ht="15" hidden="false" customHeight="false" outlineLevel="0" collapsed="false">
      <c r="A678" s="13" t="n">
        <v>653</v>
      </c>
      <c r="B678" s="18" t="n">
        <f aca="false">Shock_sd*Draws!B657</f>
        <v>-19.4586097682962</v>
      </c>
      <c r="C678" s="18" t="n">
        <f aca="false">Persist_a*B678+Shock_sd*Draws!C657</f>
        <v>-64.8532211704459</v>
      </c>
      <c r="D678" s="18" t="n">
        <f aca="false">Persist_a*C678+Shock_sd*Draws!D657</f>
        <v>-53.1930770480099</v>
      </c>
      <c r="E678" s="18" t="n">
        <f aca="false">Persist_a*D678+Shock_sd*Draws!E657</f>
        <v>9.72594392771824</v>
      </c>
      <c r="F678" s="18" t="n">
        <f aca="false">Persist_a*E678+Shock_sd*Draws!F657</f>
        <v>20.2006090162792</v>
      </c>
      <c r="G678" s="18" t="n">
        <f aca="false">Persist_a*F678+Shock_sd*Draws!G657</f>
        <v>-8.47633783889514</v>
      </c>
      <c r="H678" s="18" t="n">
        <f aca="false">Persist_a*G678+Shock_sd*Draws!H657</f>
        <v>24.1956175414951</v>
      </c>
      <c r="I678" s="18" t="n">
        <f aca="false">Persist_a*H678+Shock_sd*Draws!I657</f>
        <v>18.5751356755155</v>
      </c>
      <c r="J678" s="18" t="n">
        <f aca="false">Persist_a*I678+Shock_sd*Draws!J657</f>
        <v>41.0726954631484</v>
      </c>
      <c r="K678" s="18" t="n">
        <f aca="false">Persist_a*J678+Shock_sd*Draws!K657</f>
        <v>-29.7162643680347</v>
      </c>
      <c r="L678" s="18" t="n">
        <f aca="false">Persist_a*K678+Shock_sd*Draws!L657</f>
        <v>-15.0251015302463</v>
      </c>
      <c r="M678" s="18" t="n">
        <f aca="false">Persist_a*L678+Shock_sd*Draws!M657</f>
        <v>-54.8625198772408</v>
      </c>
      <c r="N678" s="18" t="n">
        <f aca="false">0-(Draws!N657+Draws!Z657)</f>
        <v>0</v>
      </c>
      <c r="O678" s="18" t="n">
        <f aca="false">N678-(Draws!O657+Draws!AA657)</f>
        <v>0</v>
      </c>
      <c r="P678" s="18" t="n">
        <f aca="false">O678-(Draws!P657+Draws!AB657)</f>
        <v>0</v>
      </c>
      <c r="Q678" s="18" t="n">
        <f aca="false">P678-(Draws!Q657+Draws!AC657)</f>
        <v>0</v>
      </c>
      <c r="R678" s="18" t="n">
        <f aca="false">Q678-(Draws!R657+Draws!AD657)</f>
        <v>0</v>
      </c>
      <c r="S678" s="18" t="n">
        <f aca="false">R678-(Draws!S657+Draws!AE657)</f>
        <v>-180.468422398014</v>
      </c>
      <c r="T678" s="18" t="n">
        <f aca="false">S678-(Draws!T657+Draws!AF657)</f>
        <v>-180.468422398014</v>
      </c>
      <c r="U678" s="18" t="n">
        <f aca="false">T678-(Draws!U657+Draws!AG657)</f>
        <v>-180.468422398014</v>
      </c>
      <c r="V678" s="18" t="n">
        <f aca="false">U678-(Draws!V657+Draws!AH657)</f>
        <v>-358.721366108389</v>
      </c>
      <c r="W678" s="18" t="n">
        <f aca="false">V678-(Draws!W657+Draws!AI657)</f>
        <v>-358.721366108389</v>
      </c>
      <c r="X678" s="18" t="n">
        <f aca="false">W678-(Draws!X657+Draws!AJ657)</f>
        <v>-358.721366108389</v>
      </c>
      <c r="Y678" s="18" t="n">
        <f aca="false">X678-(Draws!Y657+Draws!AK657)</f>
        <v>-358.721366108389</v>
      </c>
      <c r="Z678" s="18" t="n">
        <f aca="false">0-(MAX(Draws!N657-Line_cap,0)+MAX(Draws!Z657-Line_cap,0))</f>
        <v>0</v>
      </c>
      <c r="AA678" s="18" t="n">
        <f aca="false">Z678-(MAX(Draws!O657-Line_cap,0)+MAX(Draws!AA657-Line_cap,0))</f>
        <v>0</v>
      </c>
      <c r="AB678" s="18" t="n">
        <f aca="false">AA678-(MAX(Draws!P657-Line_cap,0)+MAX(Draws!AB657-Line_cap,0))</f>
        <v>0</v>
      </c>
      <c r="AC678" s="18" t="n">
        <f aca="false">AB678-(MAX(Draws!Q657-Line_cap,0)+MAX(Draws!AC657-Line_cap,0))</f>
        <v>0</v>
      </c>
      <c r="AD678" s="18" t="n">
        <f aca="false">AC678-(MAX(Draws!R657-Line_cap,0)+MAX(Draws!AD657-Line_cap,0))</f>
        <v>0</v>
      </c>
      <c r="AE678" s="18" t="n">
        <f aca="false">AD678-(MAX(Draws!S657-Line_cap,0)+MAX(Draws!AE657-Line_cap,0))</f>
        <v>-80.4684223980144</v>
      </c>
      <c r="AF678" s="18" t="n">
        <f aca="false">AE678-(MAX(Draws!T657-Line_cap,0)+MAX(Draws!AF657-Line_cap,0))</f>
        <v>-80.4684223980144</v>
      </c>
      <c r="AG678" s="18" t="n">
        <f aca="false">AF678-(MAX(Draws!U657-Line_cap,0)+MAX(Draws!AG657-Line_cap,0))</f>
        <v>-80.4684223980144</v>
      </c>
      <c r="AH678" s="18" t="n">
        <f aca="false">AG678-(MAX(Draws!V657-Line_cap,0)+MAX(Draws!AH657-Line_cap,0))</f>
        <v>-158.721366108389</v>
      </c>
      <c r="AI678" s="18" t="n">
        <f aca="false">AH678-(MAX(Draws!W657-Line_cap,0)+MAX(Draws!AI657-Line_cap,0))</f>
        <v>-158.721366108389</v>
      </c>
      <c r="AJ678" s="18" t="n">
        <f aca="false">AI678-(MAX(Draws!X657-Line_cap,0)+MAX(Draws!AJ657-Line_cap,0))</f>
        <v>-158.721366108389</v>
      </c>
      <c r="AK678" s="18" t="n">
        <f aca="false">AJ678-(MAX(Draws!Y657-Line_cap,0)+MAX(Draws!AK657-Line_cap,0))</f>
        <v>-158.721366108389</v>
      </c>
      <c r="AL678" s="18" t="n">
        <f aca="false">SUMPRODUCT(MIN($B$22:$M$22+B678:M678+N678:Y678))</f>
        <v>96.8401616913307</v>
      </c>
      <c r="AM678" s="18" t="n">
        <f aca="false">SUMPRODUCT(MIN($B$22:$M$22+B678:M678))</f>
        <v>455.561527799719</v>
      </c>
      <c r="AN678" s="18" t="n">
        <f aca="false">SUMPRODUCT(MIN($B$22:$M$22+N678:Y678))</f>
        <v>129.476415309008</v>
      </c>
      <c r="AO678" s="18" t="n">
        <f aca="false">SUMPRODUCT(MIN($B$22:$M$22+B678:M678+Z678:AK678))</f>
        <v>296.840161691331</v>
      </c>
      <c r="AP678" s="18" t="n">
        <f aca="false">SUMPRODUCT(MIN($B$23:$M$23+B678:M678+N678:Y678))</f>
        <v>141.966042773951</v>
      </c>
      <c r="AQ678" s="18" t="n">
        <f aca="false">SUMPRODUCT(MIN($B$23:$M$23+B678:M678+Z678:AK678))</f>
        <v>341.966042773951</v>
      </c>
      <c r="AR678" s="13" t="n">
        <f aca="false">IF(Y678&lt;0,1,0)</f>
        <v>1</v>
      </c>
    </row>
    <row r="679" customFormat="false" ht="15" hidden="false" customHeight="false" outlineLevel="0" collapsed="false">
      <c r="A679" s="13" t="n">
        <v>654</v>
      </c>
      <c r="B679" s="18" t="n">
        <f aca="false">Shock_sd*Draws!B658</f>
        <v>-56.5467096090737</v>
      </c>
      <c r="C679" s="18" t="n">
        <f aca="false">Persist_a*B679+Shock_sd*Draws!C658</f>
        <v>19.2289938983665</v>
      </c>
      <c r="D679" s="18" t="n">
        <f aca="false">Persist_a*C679+Shock_sd*Draws!D658</f>
        <v>-73.5211818689466</v>
      </c>
      <c r="E679" s="18" t="n">
        <f aca="false">Persist_a*D679+Shock_sd*Draws!E658</f>
        <v>-64.3307889507736</v>
      </c>
      <c r="F679" s="18" t="n">
        <f aca="false">Persist_a*E679+Shock_sd*Draws!F658</f>
        <v>-83.4062434399207</v>
      </c>
      <c r="G679" s="18" t="n">
        <f aca="false">Persist_a*F679+Shock_sd*Draws!G658</f>
        <v>-39.5261132808313</v>
      </c>
      <c r="H679" s="18" t="n">
        <f aca="false">Persist_a*G679+Shock_sd*Draws!H658</f>
        <v>-6.03464655233328</v>
      </c>
      <c r="I679" s="18" t="n">
        <f aca="false">Persist_a*H679+Shock_sd*Draws!I658</f>
        <v>-65.4125088147952</v>
      </c>
      <c r="J679" s="18" t="n">
        <f aca="false">Persist_a*I679+Shock_sd*Draws!J658</f>
        <v>-49.4686640252034</v>
      </c>
      <c r="K679" s="18" t="n">
        <f aca="false">Persist_a*J679+Shock_sd*Draws!K658</f>
        <v>-75.4145683040874</v>
      </c>
      <c r="L679" s="18" t="n">
        <f aca="false">Persist_a*K679+Shock_sd*Draws!L658</f>
        <v>-4.47755625591961</v>
      </c>
      <c r="M679" s="18" t="n">
        <f aca="false">Persist_a*L679+Shock_sd*Draws!M658</f>
        <v>27.7751246497991</v>
      </c>
      <c r="N679" s="18" t="n">
        <f aca="false">0-(Draws!N658+Draws!Z658)</f>
        <v>0</v>
      </c>
      <c r="O679" s="18" t="n">
        <f aca="false">N679-(Draws!O658+Draws!AA658)</f>
        <v>0</v>
      </c>
      <c r="P679" s="18" t="n">
        <f aca="false">O679-(Draws!P658+Draws!AB658)</f>
        <v>0</v>
      </c>
      <c r="Q679" s="18" t="n">
        <f aca="false">P679-(Draws!Q658+Draws!AC658)</f>
        <v>0</v>
      </c>
      <c r="R679" s="18" t="n">
        <f aca="false">Q679-(Draws!R658+Draws!AD658)</f>
        <v>0</v>
      </c>
      <c r="S679" s="18" t="n">
        <f aca="false">R679-(Draws!S658+Draws!AE658)</f>
        <v>0</v>
      </c>
      <c r="T679" s="18" t="n">
        <f aca="false">S679-(Draws!T658+Draws!AF658)</f>
        <v>0</v>
      </c>
      <c r="U679" s="18" t="n">
        <f aca="false">T679-(Draws!U658+Draws!AG658)</f>
        <v>0</v>
      </c>
      <c r="V679" s="18" t="n">
        <f aca="false">U679-(Draws!V658+Draws!AH658)</f>
        <v>0</v>
      </c>
      <c r="W679" s="18" t="n">
        <f aca="false">V679-(Draws!W658+Draws!AI658)</f>
        <v>0</v>
      </c>
      <c r="X679" s="18" t="n">
        <f aca="false">W679-(Draws!X658+Draws!AJ658)</f>
        <v>0</v>
      </c>
      <c r="Y679" s="18" t="n">
        <f aca="false">X679-(Draws!Y658+Draws!AK658)</f>
        <v>0</v>
      </c>
      <c r="Z679" s="18" t="n">
        <f aca="false">0-(MAX(Draws!N658-Line_cap,0)+MAX(Draws!Z658-Line_cap,0))</f>
        <v>0</v>
      </c>
      <c r="AA679" s="18" t="n">
        <f aca="false">Z679-(MAX(Draws!O658-Line_cap,0)+MAX(Draws!AA658-Line_cap,0))</f>
        <v>0</v>
      </c>
      <c r="AB679" s="18" t="n">
        <f aca="false">AA679-(MAX(Draws!P658-Line_cap,0)+MAX(Draws!AB658-Line_cap,0))</f>
        <v>0</v>
      </c>
      <c r="AC679" s="18" t="n">
        <f aca="false">AB679-(MAX(Draws!Q658-Line_cap,0)+MAX(Draws!AC658-Line_cap,0))</f>
        <v>0</v>
      </c>
      <c r="AD679" s="18" t="n">
        <f aca="false">AC679-(MAX(Draws!R658-Line_cap,0)+MAX(Draws!AD658-Line_cap,0))</f>
        <v>0</v>
      </c>
      <c r="AE679" s="18" t="n">
        <f aca="false">AD679-(MAX(Draws!S658-Line_cap,0)+MAX(Draws!AE658-Line_cap,0))</f>
        <v>0</v>
      </c>
      <c r="AF679" s="18" t="n">
        <f aca="false">AE679-(MAX(Draws!T658-Line_cap,0)+MAX(Draws!AF658-Line_cap,0))</f>
        <v>0</v>
      </c>
      <c r="AG679" s="18" t="n">
        <f aca="false">AF679-(MAX(Draws!U658-Line_cap,0)+MAX(Draws!AG658-Line_cap,0))</f>
        <v>0</v>
      </c>
      <c r="AH679" s="18" t="n">
        <f aca="false">AG679-(MAX(Draws!V658-Line_cap,0)+MAX(Draws!AH658-Line_cap,0))</f>
        <v>0</v>
      </c>
      <c r="AI679" s="18" t="n">
        <f aca="false">AH679-(MAX(Draws!W658-Line_cap,0)+MAX(Draws!AI658-Line_cap,0))</f>
        <v>0</v>
      </c>
      <c r="AJ679" s="18" t="n">
        <f aca="false">AI679-(MAX(Draws!X658-Line_cap,0)+MAX(Draws!AJ658-Line_cap,0))</f>
        <v>0</v>
      </c>
      <c r="AK679" s="18" t="n">
        <f aca="false">AJ679-(MAX(Draws!Y658-Line_cap,0)+MAX(Draws!AK658-Line_cap,0))</f>
        <v>0</v>
      </c>
      <c r="AL679" s="18" t="n">
        <f aca="false">SUMPRODUCT(MIN($B$22:$M$22+B679:M679+N679:Y679))</f>
        <v>405.090937707769</v>
      </c>
      <c r="AM679" s="18" t="n">
        <f aca="false">SUMPRODUCT(MIN($B$22:$M$22+B679:M679))</f>
        <v>405.090937707769</v>
      </c>
      <c r="AN679" s="18" t="n">
        <f aca="false">SUMPRODUCT(MIN($B$22:$M$22+N679:Y679))</f>
        <v>481.950382357786</v>
      </c>
      <c r="AO679" s="18" t="n">
        <f aca="false">SUMPRODUCT(MIN($B$22:$M$22+B679:M679+Z679:AK679))</f>
        <v>405.090937707769</v>
      </c>
      <c r="AP679" s="18" t="n">
        <f aca="false">SUMPRODUCT(MIN($B$23:$M$23+B679:M679+N679:Y679))</f>
        <v>450.195671560934</v>
      </c>
      <c r="AQ679" s="18" t="n">
        <f aca="false">SUMPRODUCT(MIN($B$23:$M$23+B679:M679+Z679:AK679))</f>
        <v>450.195671560934</v>
      </c>
      <c r="AR679" s="13" t="n">
        <f aca="false">IF(Y679&lt;0,1,0)</f>
        <v>0</v>
      </c>
    </row>
    <row r="680" customFormat="false" ht="15" hidden="false" customHeight="false" outlineLevel="0" collapsed="false">
      <c r="A680" s="13" t="n">
        <v>655</v>
      </c>
      <c r="B680" s="18" t="n">
        <f aca="false">Shock_sd*Draws!B659</f>
        <v>87.3325202555044</v>
      </c>
      <c r="C680" s="18" t="n">
        <f aca="false">Persist_a*B680+Shock_sd*Draws!C659</f>
        <v>37.2306415862796</v>
      </c>
      <c r="D680" s="18" t="n">
        <f aca="false">Persist_a*C680+Shock_sd*Draws!D659</f>
        <v>29.7522922508404</v>
      </c>
      <c r="E680" s="18" t="n">
        <f aca="false">Persist_a*D680+Shock_sd*Draws!E659</f>
        <v>4.61682511789669</v>
      </c>
      <c r="F680" s="18" t="n">
        <f aca="false">Persist_a*E680+Shock_sd*Draws!F659</f>
        <v>61.7693408841291</v>
      </c>
      <c r="G680" s="18" t="n">
        <f aca="false">Persist_a*F680+Shock_sd*Draws!G659</f>
        <v>-52.9766808591187</v>
      </c>
      <c r="H680" s="18" t="n">
        <f aca="false">Persist_a*G680+Shock_sd*Draws!H659</f>
        <v>-87.101805894279</v>
      </c>
      <c r="I680" s="18" t="n">
        <f aca="false">Persist_a*H680+Shock_sd*Draws!I659</f>
        <v>-68.4289137872128</v>
      </c>
      <c r="J680" s="18" t="n">
        <f aca="false">Persist_a*I680+Shock_sd*Draws!J659</f>
        <v>32.3325746864446</v>
      </c>
      <c r="K680" s="18" t="n">
        <f aca="false">Persist_a*J680+Shock_sd*Draws!K659</f>
        <v>-14.9716767656284</v>
      </c>
      <c r="L680" s="18" t="n">
        <f aca="false">Persist_a*K680+Shock_sd*Draws!L659</f>
        <v>-55.4363432944863</v>
      </c>
      <c r="M680" s="18" t="n">
        <f aca="false">Persist_a*L680+Shock_sd*Draws!M659</f>
        <v>84.9725221793921</v>
      </c>
      <c r="N680" s="18" t="n">
        <f aca="false">0-(Draws!N659+Draws!Z659)</f>
        <v>0</v>
      </c>
      <c r="O680" s="18" t="n">
        <f aca="false">N680-(Draws!O659+Draws!AA659)</f>
        <v>0</v>
      </c>
      <c r="P680" s="18" t="n">
        <f aca="false">O680-(Draws!P659+Draws!AB659)</f>
        <v>0</v>
      </c>
      <c r="Q680" s="18" t="n">
        <f aca="false">P680-(Draws!Q659+Draws!AC659)</f>
        <v>0</v>
      </c>
      <c r="R680" s="18" t="n">
        <f aca="false">Q680-(Draws!R659+Draws!AD659)</f>
        <v>0</v>
      </c>
      <c r="S680" s="18" t="n">
        <f aca="false">R680-(Draws!S659+Draws!AE659)</f>
        <v>0</v>
      </c>
      <c r="T680" s="18" t="n">
        <f aca="false">S680-(Draws!T659+Draws!AF659)</f>
        <v>0</v>
      </c>
      <c r="U680" s="18" t="n">
        <f aca="false">T680-(Draws!U659+Draws!AG659)</f>
        <v>0</v>
      </c>
      <c r="V680" s="18" t="n">
        <f aca="false">U680-(Draws!V659+Draws!AH659)</f>
        <v>0</v>
      </c>
      <c r="W680" s="18" t="n">
        <f aca="false">V680-(Draws!W659+Draws!AI659)</f>
        <v>0</v>
      </c>
      <c r="X680" s="18" t="n">
        <f aca="false">W680-(Draws!X659+Draws!AJ659)</f>
        <v>0</v>
      </c>
      <c r="Y680" s="18" t="n">
        <f aca="false">X680-(Draws!Y659+Draws!AK659)</f>
        <v>0</v>
      </c>
      <c r="Z680" s="18" t="n">
        <f aca="false">0-(MAX(Draws!N659-Line_cap,0)+MAX(Draws!Z659-Line_cap,0))</f>
        <v>0</v>
      </c>
      <c r="AA680" s="18" t="n">
        <f aca="false">Z680-(MAX(Draws!O659-Line_cap,0)+MAX(Draws!AA659-Line_cap,0))</f>
        <v>0</v>
      </c>
      <c r="AB680" s="18" t="n">
        <f aca="false">AA680-(MAX(Draws!P659-Line_cap,0)+MAX(Draws!AB659-Line_cap,0))</f>
        <v>0</v>
      </c>
      <c r="AC680" s="18" t="n">
        <f aca="false">AB680-(MAX(Draws!Q659-Line_cap,0)+MAX(Draws!AC659-Line_cap,0))</f>
        <v>0</v>
      </c>
      <c r="AD680" s="18" t="n">
        <f aca="false">AC680-(MAX(Draws!R659-Line_cap,0)+MAX(Draws!AD659-Line_cap,0))</f>
        <v>0</v>
      </c>
      <c r="AE680" s="18" t="n">
        <f aca="false">AD680-(MAX(Draws!S659-Line_cap,0)+MAX(Draws!AE659-Line_cap,0))</f>
        <v>0</v>
      </c>
      <c r="AF680" s="18" t="n">
        <f aca="false">AE680-(MAX(Draws!T659-Line_cap,0)+MAX(Draws!AF659-Line_cap,0))</f>
        <v>0</v>
      </c>
      <c r="AG680" s="18" t="n">
        <f aca="false">AF680-(MAX(Draws!U659-Line_cap,0)+MAX(Draws!AG659-Line_cap,0))</f>
        <v>0</v>
      </c>
      <c r="AH680" s="18" t="n">
        <f aca="false">AG680-(MAX(Draws!V659-Line_cap,0)+MAX(Draws!AH659-Line_cap,0))</f>
        <v>0</v>
      </c>
      <c r="AI680" s="18" t="n">
        <f aca="false">AH680-(MAX(Draws!W659-Line_cap,0)+MAX(Draws!AI659-Line_cap,0))</f>
        <v>0</v>
      </c>
      <c r="AJ680" s="18" t="n">
        <f aca="false">AI680-(MAX(Draws!X659-Line_cap,0)+MAX(Draws!AJ659-Line_cap,0))</f>
        <v>0</v>
      </c>
      <c r="AK680" s="18" t="n">
        <f aca="false">AJ680-(MAX(Draws!Y659-Line_cap,0)+MAX(Draws!AK659-Line_cap,0))</f>
        <v>0</v>
      </c>
      <c r="AL680" s="18" t="n">
        <f aca="false">SUMPRODUCT(MIN($B$22:$M$22+B680:M680+N680:Y680))</f>
        <v>394.848576463507</v>
      </c>
      <c r="AM680" s="18" t="n">
        <f aca="false">SUMPRODUCT(MIN($B$22:$M$22+B680:M680))</f>
        <v>394.848576463507</v>
      </c>
      <c r="AN680" s="18" t="n">
        <f aca="false">SUMPRODUCT(MIN($B$22:$M$22+N680:Y680))</f>
        <v>481.950382357786</v>
      </c>
      <c r="AO680" s="18" t="n">
        <f aca="false">SUMPRODUCT(MIN($B$22:$M$22+B680:M680+Z680:AK680))</f>
        <v>394.848576463507</v>
      </c>
      <c r="AP680" s="18" t="n">
        <f aca="false">SUMPRODUCT(MIN($B$23:$M$23+B680:M680+N680:Y680))</f>
        <v>444.027219326607</v>
      </c>
      <c r="AQ680" s="18" t="n">
        <f aca="false">SUMPRODUCT(MIN($B$23:$M$23+B680:M680+Z680:AK680))</f>
        <v>444.027219326607</v>
      </c>
      <c r="AR680" s="13" t="n">
        <f aca="false">IF(Y680&lt;0,1,0)</f>
        <v>0</v>
      </c>
    </row>
    <row r="681" customFormat="false" ht="15" hidden="false" customHeight="false" outlineLevel="0" collapsed="false">
      <c r="A681" s="13" t="n">
        <v>656</v>
      </c>
      <c r="B681" s="18" t="n">
        <f aca="false">Shock_sd*Draws!B660</f>
        <v>23.0039774593612</v>
      </c>
      <c r="C681" s="18" t="n">
        <f aca="false">Persist_a*B681+Shock_sd*Draws!C660</f>
        <v>-12.8788542099729</v>
      </c>
      <c r="D681" s="18" t="n">
        <f aca="false">Persist_a*C681+Shock_sd*Draws!D660</f>
        <v>23.9432402064145</v>
      </c>
      <c r="E681" s="18" t="n">
        <f aca="false">Persist_a*D681+Shock_sd*Draws!E660</f>
        <v>18.5695436696757</v>
      </c>
      <c r="F681" s="18" t="n">
        <f aca="false">Persist_a*E681+Shock_sd*Draws!F660</f>
        <v>-33.4319796609807</v>
      </c>
      <c r="G681" s="18" t="n">
        <f aca="false">Persist_a*F681+Shock_sd*Draws!G660</f>
        <v>-24.7860792002252</v>
      </c>
      <c r="H681" s="18" t="n">
        <f aca="false">Persist_a*G681+Shock_sd*Draws!H660</f>
        <v>12.7542776688758</v>
      </c>
      <c r="I681" s="18" t="n">
        <f aca="false">Persist_a*H681+Shock_sd*Draws!I660</f>
        <v>-104.005869396291</v>
      </c>
      <c r="J681" s="18" t="n">
        <f aca="false">Persist_a*I681+Shock_sd*Draws!J660</f>
        <v>28.5394734290611</v>
      </c>
      <c r="K681" s="18" t="n">
        <f aca="false">Persist_a*J681+Shock_sd*Draws!K660</f>
        <v>-4.81954189088463</v>
      </c>
      <c r="L681" s="18" t="n">
        <f aca="false">Persist_a*K681+Shock_sd*Draws!L660</f>
        <v>23.1308250462039</v>
      </c>
      <c r="M681" s="18" t="n">
        <f aca="false">Persist_a*L681+Shock_sd*Draws!M660</f>
        <v>74.7274941512205</v>
      </c>
      <c r="N681" s="18" t="n">
        <f aca="false">0-(Draws!N660+Draws!Z660)</f>
        <v>0</v>
      </c>
      <c r="O681" s="18" t="n">
        <f aca="false">N681-(Draws!O660+Draws!AA660)</f>
        <v>0</v>
      </c>
      <c r="P681" s="18" t="n">
        <f aca="false">O681-(Draws!P660+Draws!AB660)</f>
        <v>0</v>
      </c>
      <c r="Q681" s="18" t="n">
        <f aca="false">P681-(Draws!Q660+Draws!AC660)</f>
        <v>0</v>
      </c>
      <c r="R681" s="18" t="n">
        <f aca="false">Q681-(Draws!R660+Draws!AD660)</f>
        <v>0</v>
      </c>
      <c r="S681" s="18" t="n">
        <f aca="false">R681-(Draws!S660+Draws!AE660)</f>
        <v>0</v>
      </c>
      <c r="T681" s="18" t="n">
        <f aca="false">S681-(Draws!T660+Draws!AF660)</f>
        <v>0</v>
      </c>
      <c r="U681" s="18" t="n">
        <f aca="false">T681-(Draws!U660+Draws!AG660)</f>
        <v>0</v>
      </c>
      <c r="V681" s="18" t="n">
        <f aca="false">U681-(Draws!V660+Draws!AH660)</f>
        <v>0</v>
      </c>
      <c r="W681" s="18" t="n">
        <f aca="false">V681-(Draws!W660+Draws!AI660)</f>
        <v>0</v>
      </c>
      <c r="X681" s="18" t="n">
        <f aca="false">W681-(Draws!X660+Draws!AJ660)</f>
        <v>0</v>
      </c>
      <c r="Y681" s="18" t="n">
        <f aca="false">X681-(Draws!Y660+Draws!AK660)</f>
        <v>0</v>
      </c>
      <c r="Z681" s="18" t="n">
        <f aca="false">0-(MAX(Draws!N660-Line_cap,0)+MAX(Draws!Z660-Line_cap,0))</f>
        <v>0</v>
      </c>
      <c r="AA681" s="18" t="n">
        <f aca="false">Z681-(MAX(Draws!O660-Line_cap,0)+MAX(Draws!AA660-Line_cap,0))</f>
        <v>0</v>
      </c>
      <c r="AB681" s="18" t="n">
        <f aca="false">AA681-(MAX(Draws!P660-Line_cap,0)+MAX(Draws!AB660-Line_cap,0))</f>
        <v>0</v>
      </c>
      <c r="AC681" s="18" t="n">
        <f aca="false">AB681-(MAX(Draws!Q660-Line_cap,0)+MAX(Draws!AC660-Line_cap,0))</f>
        <v>0</v>
      </c>
      <c r="AD681" s="18" t="n">
        <f aca="false">AC681-(MAX(Draws!R660-Line_cap,0)+MAX(Draws!AD660-Line_cap,0))</f>
        <v>0</v>
      </c>
      <c r="AE681" s="18" t="n">
        <f aca="false">AD681-(MAX(Draws!S660-Line_cap,0)+MAX(Draws!AE660-Line_cap,0))</f>
        <v>0</v>
      </c>
      <c r="AF681" s="18" t="n">
        <f aca="false">AE681-(MAX(Draws!T660-Line_cap,0)+MAX(Draws!AF660-Line_cap,0))</f>
        <v>0</v>
      </c>
      <c r="AG681" s="18" t="n">
        <f aca="false">AF681-(MAX(Draws!U660-Line_cap,0)+MAX(Draws!AG660-Line_cap,0))</f>
        <v>0</v>
      </c>
      <c r="AH681" s="18" t="n">
        <f aca="false">AG681-(MAX(Draws!V660-Line_cap,0)+MAX(Draws!AH660-Line_cap,0))</f>
        <v>0</v>
      </c>
      <c r="AI681" s="18" t="n">
        <f aca="false">AH681-(MAX(Draws!W660-Line_cap,0)+MAX(Draws!AI660-Line_cap,0))</f>
        <v>0</v>
      </c>
      <c r="AJ681" s="18" t="n">
        <f aca="false">AI681-(MAX(Draws!X660-Line_cap,0)+MAX(Draws!AJ660-Line_cap,0))</f>
        <v>0</v>
      </c>
      <c r="AK681" s="18" t="n">
        <f aca="false">AJ681-(MAX(Draws!Y660-Line_cap,0)+MAX(Draws!AK660-Line_cap,0))</f>
        <v>0</v>
      </c>
      <c r="AL681" s="18" t="n">
        <f aca="false">SUMPRODUCT(MIN($B$22:$M$22+B681:M681+N681:Y681))</f>
        <v>379.848184001628</v>
      </c>
      <c r="AM681" s="18" t="n">
        <f aca="false">SUMPRODUCT(MIN($B$22:$M$22+B681:M681))</f>
        <v>379.848184001628</v>
      </c>
      <c r="AN681" s="18" t="n">
        <f aca="false">SUMPRODUCT(MIN($B$22:$M$22+N681:Y681))</f>
        <v>481.950382357786</v>
      </c>
      <c r="AO681" s="18" t="n">
        <f aca="false">SUMPRODUCT(MIN($B$22:$M$22+B681:M681+Z681:AK681))</f>
        <v>379.848184001628</v>
      </c>
      <c r="AP681" s="18" t="n">
        <f aca="false">SUMPRODUCT(MIN($B$23:$M$23+B681:M681+N681:Y681))</f>
        <v>429.448184001628</v>
      </c>
      <c r="AQ681" s="18" t="n">
        <f aca="false">SUMPRODUCT(MIN($B$23:$M$23+B681:M681+Z681:AK681))</f>
        <v>429.448184001628</v>
      </c>
      <c r="AR681" s="13" t="n">
        <f aca="false">IF(Y681&lt;0,1,0)</f>
        <v>0</v>
      </c>
    </row>
    <row r="682" customFormat="false" ht="15" hidden="false" customHeight="false" outlineLevel="0" collapsed="false">
      <c r="A682" s="13" t="n">
        <v>657</v>
      </c>
      <c r="B682" s="18" t="n">
        <f aca="false">Shock_sd*Draws!B661</f>
        <v>-50.2482967993814</v>
      </c>
      <c r="C682" s="18" t="n">
        <f aca="false">Persist_a*B682+Shock_sd*Draws!C661</f>
        <v>53.1701078141923</v>
      </c>
      <c r="D682" s="18" t="n">
        <f aca="false">Persist_a*C682+Shock_sd*Draws!D661</f>
        <v>24.5052365103253</v>
      </c>
      <c r="E682" s="18" t="n">
        <f aca="false">Persist_a*D682+Shock_sd*Draws!E661</f>
        <v>33.3043744059712</v>
      </c>
      <c r="F682" s="18" t="n">
        <f aca="false">Persist_a*E682+Shock_sd*Draws!F661</f>
        <v>-36.2259553668075</v>
      </c>
      <c r="G682" s="18" t="n">
        <f aca="false">Persist_a*F682+Shock_sd*Draws!G661</f>
        <v>-75.9791348754474</v>
      </c>
      <c r="H682" s="18" t="n">
        <f aca="false">Persist_a*G682+Shock_sd*Draws!H661</f>
        <v>-9.00977273363456</v>
      </c>
      <c r="I682" s="18" t="n">
        <f aca="false">Persist_a*H682+Shock_sd*Draws!I661</f>
        <v>-40.2164740419312</v>
      </c>
      <c r="J682" s="18" t="n">
        <f aca="false">Persist_a*I682+Shock_sd*Draws!J661</f>
        <v>-33.2588483771676</v>
      </c>
      <c r="K682" s="18" t="n">
        <f aca="false">Persist_a*J682+Shock_sd*Draws!K661</f>
        <v>-10.1468073037063</v>
      </c>
      <c r="L682" s="18" t="n">
        <f aca="false">Persist_a*K682+Shock_sd*Draws!L661</f>
        <v>1.21897849309789</v>
      </c>
      <c r="M682" s="18" t="n">
        <f aca="false">Persist_a*L682+Shock_sd*Draws!M661</f>
        <v>-53.0934975902756</v>
      </c>
      <c r="N682" s="18" t="n">
        <f aca="false">0-(Draws!N661+Draws!Z661)</f>
        <v>0</v>
      </c>
      <c r="O682" s="18" t="n">
        <f aca="false">N682-(Draws!O661+Draws!AA661)</f>
        <v>0</v>
      </c>
      <c r="P682" s="18" t="n">
        <f aca="false">O682-(Draws!P661+Draws!AB661)</f>
        <v>0</v>
      </c>
      <c r="Q682" s="18" t="n">
        <f aca="false">P682-(Draws!Q661+Draws!AC661)</f>
        <v>0</v>
      </c>
      <c r="R682" s="18" t="n">
        <f aca="false">Q682-(Draws!R661+Draws!AD661)</f>
        <v>0</v>
      </c>
      <c r="S682" s="18" t="n">
        <f aca="false">R682-(Draws!S661+Draws!AE661)</f>
        <v>-299.998446608128</v>
      </c>
      <c r="T682" s="18" t="n">
        <f aca="false">S682-(Draws!T661+Draws!AF661)</f>
        <v>-299.998446608128</v>
      </c>
      <c r="U682" s="18" t="n">
        <f aca="false">T682-(Draws!U661+Draws!AG661)</f>
        <v>-299.998446608128</v>
      </c>
      <c r="V682" s="18" t="n">
        <f aca="false">U682-(Draws!V661+Draws!AH661)</f>
        <v>-299.998446608128</v>
      </c>
      <c r="W682" s="18" t="n">
        <f aca="false">V682-(Draws!W661+Draws!AI661)</f>
        <v>-299.998446608128</v>
      </c>
      <c r="X682" s="18" t="n">
        <f aca="false">W682-(Draws!X661+Draws!AJ661)</f>
        <v>-299.998446608128</v>
      </c>
      <c r="Y682" s="18" t="n">
        <f aca="false">X682-(Draws!Y661+Draws!AK661)</f>
        <v>-299.998446608128</v>
      </c>
      <c r="Z682" s="18" t="n">
        <f aca="false">0-(MAX(Draws!N661-Line_cap,0)+MAX(Draws!Z661-Line_cap,0))</f>
        <v>0</v>
      </c>
      <c r="AA682" s="18" t="n">
        <f aca="false">Z682-(MAX(Draws!O661-Line_cap,0)+MAX(Draws!AA661-Line_cap,0))</f>
        <v>0</v>
      </c>
      <c r="AB682" s="18" t="n">
        <f aca="false">AA682-(MAX(Draws!P661-Line_cap,0)+MAX(Draws!AB661-Line_cap,0))</f>
        <v>0</v>
      </c>
      <c r="AC682" s="18" t="n">
        <f aca="false">AB682-(MAX(Draws!Q661-Line_cap,0)+MAX(Draws!AC661-Line_cap,0))</f>
        <v>0</v>
      </c>
      <c r="AD682" s="18" t="n">
        <f aca="false">AC682-(MAX(Draws!R661-Line_cap,0)+MAX(Draws!AD661-Line_cap,0))</f>
        <v>0</v>
      </c>
      <c r="AE682" s="18" t="n">
        <f aca="false">AD682-(MAX(Draws!S661-Line_cap,0)+MAX(Draws!AE661-Line_cap,0))</f>
        <v>-199.998446608128</v>
      </c>
      <c r="AF682" s="18" t="n">
        <f aca="false">AE682-(MAX(Draws!T661-Line_cap,0)+MAX(Draws!AF661-Line_cap,0))</f>
        <v>-199.998446608128</v>
      </c>
      <c r="AG682" s="18" t="n">
        <f aca="false">AF682-(MAX(Draws!U661-Line_cap,0)+MAX(Draws!AG661-Line_cap,0))</f>
        <v>-199.998446608128</v>
      </c>
      <c r="AH682" s="18" t="n">
        <f aca="false">AG682-(MAX(Draws!V661-Line_cap,0)+MAX(Draws!AH661-Line_cap,0))</f>
        <v>-199.998446608128</v>
      </c>
      <c r="AI682" s="18" t="n">
        <f aca="false">AH682-(MAX(Draws!W661-Line_cap,0)+MAX(Draws!AI661-Line_cap,0))</f>
        <v>-199.998446608128</v>
      </c>
      <c r="AJ682" s="18" t="n">
        <f aca="false">AI682-(MAX(Draws!X661-Line_cap,0)+MAX(Draws!AJ661-Line_cap,0))</f>
        <v>-199.998446608128</v>
      </c>
      <c r="AK682" s="18" t="n">
        <f aca="false">AJ682-(MAX(Draws!Y661-Line_cap,0)+MAX(Draws!AK661-Line_cap,0))</f>
        <v>-199.998446608128</v>
      </c>
      <c r="AL682" s="18" t="n">
        <f aca="false">SUMPRODUCT(MIN($B$22:$M$22+B682:M682+N682:Y682))</f>
        <v>107.23059015479</v>
      </c>
      <c r="AM682" s="18" t="n">
        <f aca="false">SUMPRODUCT(MIN($B$22:$M$22+B682:M682))</f>
        <v>407.229036762918</v>
      </c>
      <c r="AN682" s="18" t="n">
        <f aca="false">SUMPRODUCT(MIN($B$22:$M$22+N682:Y682))</f>
        <v>181.951935749658</v>
      </c>
      <c r="AO682" s="18" t="n">
        <f aca="false">SUMPRODUCT(MIN($B$22:$M$22+B682:M682+Z682:AK682))</f>
        <v>207.23059015479</v>
      </c>
      <c r="AP682" s="18" t="n">
        <f aca="false">SUMPRODUCT(MIN($B$23:$M$23+B682:M682+N682:Y682))</f>
        <v>154.996335655574</v>
      </c>
      <c r="AQ682" s="18" t="n">
        <f aca="false">SUMPRODUCT(MIN($B$23:$M$23+B682:M682+Z682:AK682))</f>
        <v>254.996335655574</v>
      </c>
      <c r="AR682" s="13" t="n">
        <f aca="false">IF(Y682&lt;0,1,0)</f>
        <v>1</v>
      </c>
    </row>
    <row r="683" customFormat="false" ht="15" hidden="false" customHeight="false" outlineLevel="0" collapsed="false">
      <c r="A683" s="13" t="n">
        <v>658</v>
      </c>
      <c r="B683" s="18" t="n">
        <f aca="false">Shock_sd*Draws!B662</f>
        <v>-10.4631927132977</v>
      </c>
      <c r="C683" s="18" t="n">
        <f aca="false">Persist_a*B683+Shock_sd*Draws!C662</f>
        <v>18.9454665327628</v>
      </c>
      <c r="D683" s="18" t="n">
        <f aca="false">Persist_a*C683+Shock_sd*Draws!D662</f>
        <v>8.99131891488339</v>
      </c>
      <c r="E683" s="18" t="n">
        <f aca="false">Persist_a*D683+Shock_sd*Draws!E662</f>
        <v>-11.1939424095434</v>
      </c>
      <c r="F683" s="18" t="n">
        <f aca="false">Persist_a*E683+Shock_sd*Draws!F662</f>
        <v>27.6934233217628</v>
      </c>
      <c r="G683" s="18" t="n">
        <f aca="false">Persist_a*F683+Shock_sd*Draws!G662</f>
        <v>29.3220687604725</v>
      </c>
      <c r="H683" s="18" t="n">
        <f aca="false">Persist_a*G683+Shock_sd*Draws!H662</f>
        <v>1.05853211336143</v>
      </c>
      <c r="I683" s="18" t="n">
        <f aca="false">Persist_a*H683+Shock_sd*Draws!I662</f>
        <v>-21.9995836764937</v>
      </c>
      <c r="J683" s="18" t="n">
        <f aca="false">Persist_a*I683+Shock_sd*Draws!J662</f>
        <v>10.6898305272945</v>
      </c>
      <c r="K683" s="18" t="n">
        <f aca="false">Persist_a*J683+Shock_sd*Draws!K662</f>
        <v>-75.0629880794004</v>
      </c>
      <c r="L683" s="18" t="n">
        <f aca="false">Persist_a*K683+Shock_sd*Draws!L662</f>
        <v>-54.3861916383199</v>
      </c>
      <c r="M683" s="18" t="n">
        <f aca="false">Persist_a*L683+Shock_sd*Draws!M662</f>
        <v>-45.6897900105864</v>
      </c>
      <c r="N683" s="18" t="n">
        <f aca="false">0-(Draws!N662+Draws!Z662)</f>
        <v>0</v>
      </c>
      <c r="O683" s="18" t="n">
        <f aca="false">N683-(Draws!O662+Draws!AA662)</f>
        <v>0</v>
      </c>
      <c r="P683" s="18" t="n">
        <f aca="false">O683-(Draws!P662+Draws!AB662)</f>
        <v>0</v>
      </c>
      <c r="Q683" s="18" t="n">
        <f aca="false">P683-(Draws!Q662+Draws!AC662)</f>
        <v>0</v>
      </c>
      <c r="R683" s="18" t="n">
        <f aca="false">Q683-(Draws!R662+Draws!AD662)</f>
        <v>0</v>
      </c>
      <c r="S683" s="18" t="n">
        <f aca="false">R683-(Draws!S662+Draws!AE662)</f>
        <v>0</v>
      </c>
      <c r="T683" s="18" t="n">
        <f aca="false">S683-(Draws!T662+Draws!AF662)</f>
        <v>0</v>
      </c>
      <c r="U683" s="18" t="n">
        <f aca="false">T683-(Draws!U662+Draws!AG662)</f>
        <v>0</v>
      </c>
      <c r="V683" s="18" t="n">
        <f aca="false">U683-(Draws!V662+Draws!AH662)</f>
        <v>0</v>
      </c>
      <c r="W683" s="18" t="n">
        <f aca="false">V683-(Draws!W662+Draws!AI662)</f>
        <v>0</v>
      </c>
      <c r="X683" s="18" t="n">
        <f aca="false">W683-(Draws!X662+Draws!AJ662)</f>
        <v>0</v>
      </c>
      <c r="Y683" s="18" t="n">
        <f aca="false">X683-(Draws!Y662+Draws!AK662)</f>
        <v>0</v>
      </c>
      <c r="Z683" s="18" t="n">
        <f aca="false">0-(MAX(Draws!N662-Line_cap,0)+MAX(Draws!Z662-Line_cap,0))</f>
        <v>0</v>
      </c>
      <c r="AA683" s="18" t="n">
        <f aca="false">Z683-(MAX(Draws!O662-Line_cap,0)+MAX(Draws!AA662-Line_cap,0))</f>
        <v>0</v>
      </c>
      <c r="AB683" s="18" t="n">
        <f aca="false">AA683-(MAX(Draws!P662-Line_cap,0)+MAX(Draws!AB662-Line_cap,0))</f>
        <v>0</v>
      </c>
      <c r="AC683" s="18" t="n">
        <f aca="false">AB683-(MAX(Draws!Q662-Line_cap,0)+MAX(Draws!AC662-Line_cap,0))</f>
        <v>0</v>
      </c>
      <c r="AD683" s="18" t="n">
        <f aca="false">AC683-(MAX(Draws!R662-Line_cap,0)+MAX(Draws!AD662-Line_cap,0))</f>
        <v>0</v>
      </c>
      <c r="AE683" s="18" t="n">
        <f aca="false">AD683-(MAX(Draws!S662-Line_cap,0)+MAX(Draws!AE662-Line_cap,0))</f>
        <v>0</v>
      </c>
      <c r="AF683" s="18" t="n">
        <f aca="false">AE683-(MAX(Draws!T662-Line_cap,0)+MAX(Draws!AF662-Line_cap,0))</f>
        <v>0</v>
      </c>
      <c r="AG683" s="18" t="n">
        <f aca="false">AF683-(MAX(Draws!U662-Line_cap,0)+MAX(Draws!AG662-Line_cap,0))</f>
        <v>0</v>
      </c>
      <c r="AH683" s="18" t="n">
        <f aca="false">AG683-(MAX(Draws!V662-Line_cap,0)+MAX(Draws!AH662-Line_cap,0))</f>
        <v>0</v>
      </c>
      <c r="AI683" s="18" t="n">
        <f aca="false">AH683-(MAX(Draws!W662-Line_cap,0)+MAX(Draws!AI662-Line_cap,0))</f>
        <v>0</v>
      </c>
      <c r="AJ683" s="18" t="n">
        <f aca="false">AI683-(MAX(Draws!X662-Line_cap,0)+MAX(Draws!AJ662-Line_cap,0))</f>
        <v>0</v>
      </c>
      <c r="AK683" s="18" t="n">
        <f aca="false">AJ683-(MAX(Draws!Y662-Line_cap,0)+MAX(Draws!AK662-Line_cap,0))</f>
        <v>0</v>
      </c>
      <c r="AL683" s="18" t="n">
        <f aca="false">SUMPRODUCT(MIN($B$22:$M$22+B683:M683+N683:Y683))</f>
        <v>419.322707730024</v>
      </c>
      <c r="AM683" s="18" t="n">
        <f aca="false">SUMPRODUCT(MIN($B$22:$M$22+B683:M683))</f>
        <v>419.322707730024</v>
      </c>
      <c r="AN683" s="18" t="n">
        <f aca="false">SUMPRODUCT(MIN($B$22:$M$22+N683:Y683))</f>
        <v>481.950382357786</v>
      </c>
      <c r="AO683" s="18" t="n">
        <f aca="false">SUMPRODUCT(MIN($B$22:$M$22+B683:M683+Z683:AK683))</f>
        <v>419.322707730024</v>
      </c>
      <c r="AP683" s="18" t="n">
        <f aca="false">SUMPRODUCT(MIN($B$23:$M$23+B683:M683+N683:Y683))</f>
        <v>467.608356280451</v>
      </c>
      <c r="AQ683" s="18" t="n">
        <f aca="false">SUMPRODUCT(MIN($B$23:$M$23+B683:M683+Z683:AK683))</f>
        <v>467.608356280451</v>
      </c>
      <c r="AR683" s="13" t="n">
        <f aca="false">IF(Y683&lt;0,1,0)</f>
        <v>0</v>
      </c>
    </row>
    <row r="684" customFormat="false" ht="15" hidden="false" customHeight="false" outlineLevel="0" collapsed="false">
      <c r="A684" s="13" t="n">
        <v>659</v>
      </c>
      <c r="B684" s="18" t="n">
        <f aca="false">Shock_sd*Draws!B663</f>
        <v>-35.1352313705888</v>
      </c>
      <c r="C684" s="18" t="n">
        <f aca="false">Persist_a*B684+Shock_sd*Draws!C663</f>
        <v>-62.1906880183918</v>
      </c>
      <c r="D684" s="18" t="n">
        <f aca="false">Persist_a*C684+Shock_sd*Draws!D663</f>
        <v>-15.4462574387659</v>
      </c>
      <c r="E684" s="18" t="n">
        <f aca="false">Persist_a*D684+Shock_sd*Draws!E663</f>
        <v>94.2919935150359</v>
      </c>
      <c r="F684" s="18" t="n">
        <f aca="false">Persist_a*E684+Shock_sd*Draws!F663</f>
        <v>19.3596731710884</v>
      </c>
      <c r="G684" s="18" t="n">
        <f aca="false">Persist_a*F684+Shock_sd*Draws!G663</f>
        <v>36.3521155098329</v>
      </c>
      <c r="H684" s="18" t="n">
        <f aca="false">Persist_a*G684+Shock_sd*Draws!H663</f>
        <v>72.8163802937948</v>
      </c>
      <c r="I684" s="18" t="n">
        <f aca="false">Persist_a*H684+Shock_sd*Draws!I663</f>
        <v>55.4210586811323</v>
      </c>
      <c r="J684" s="18" t="n">
        <f aca="false">Persist_a*I684+Shock_sd*Draws!J663</f>
        <v>-19.5816641240021</v>
      </c>
      <c r="K684" s="18" t="n">
        <f aca="false">Persist_a*J684+Shock_sd*Draws!K663</f>
        <v>27.6398908504199</v>
      </c>
      <c r="L684" s="18" t="n">
        <f aca="false">Persist_a*K684+Shock_sd*Draws!L663</f>
        <v>-82.1974146549738</v>
      </c>
      <c r="M684" s="18" t="n">
        <f aca="false">Persist_a*L684+Shock_sd*Draws!M663</f>
        <v>-72.424842930922</v>
      </c>
      <c r="N684" s="18" t="n">
        <f aca="false">0-(Draws!N663+Draws!Z663)</f>
        <v>0</v>
      </c>
      <c r="O684" s="18" t="n">
        <f aca="false">N684-(Draws!O663+Draws!AA663)</f>
        <v>0</v>
      </c>
      <c r="P684" s="18" t="n">
        <f aca="false">O684-(Draws!P663+Draws!AB663)</f>
        <v>0</v>
      </c>
      <c r="Q684" s="18" t="n">
        <f aca="false">P684-(Draws!Q663+Draws!AC663)</f>
        <v>0</v>
      </c>
      <c r="R684" s="18" t="n">
        <f aca="false">Q684-(Draws!R663+Draws!AD663)</f>
        <v>0</v>
      </c>
      <c r="S684" s="18" t="n">
        <f aca="false">R684-(Draws!S663+Draws!AE663)</f>
        <v>0</v>
      </c>
      <c r="T684" s="18" t="n">
        <f aca="false">S684-(Draws!T663+Draws!AF663)</f>
        <v>0</v>
      </c>
      <c r="U684" s="18" t="n">
        <f aca="false">T684-(Draws!U663+Draws!AG663)</f>
        <v>0</v>
      </c>
      <c r="V684" s="18" t="n">
        <f aca="false">U684-(Draws!V663+Draws!AH663)</f>
        <v>0</v>
      </c>
      <c r="W684" s="18" t="n">
        <f aca="false">V684-(Draws!W663+Draws!AI663)</f>
        <v>0</v>
      </c>
      <c r="X684" s="18" t="n">
        <f aca="false">W684-(Draws!X663+Draws!AJ663)</f>
        <v>0</v>
      </c>
      <c r="Y684" s="18" t="n">
        <f aca="false">X684-(Draws!Y663+Draws!AK663)</f>
        <v>0</v>
      </c>
      <c r="Z684" s="18" t="n">
        <f aca="false">0-(MAX(Draws!N663-Line_cap,0)+MAX(Draws!Z663-Line_cap,0))</f>
        <v>0</v>
      </c>
      <c r="AA684" s="18" t="n">
        <f aca="false">Z684-(MAX(Draws!O663-Line_cap,0)+MAX(Draws!AA663-Line_cap,0))</f>
        <v>0</v>
      </c>
      <c r="AB684" s="18" t="n">
        <f aca="false">AA684-(MAX(Draws!P663-Line_cap,0)+MAX(Draws!AB663-Line_cap,0))</f>
        <v>0</v>
      </c>
      <c r="AC684" s="18" t="n">
        <f aca="false">AB684-(MAX(Draws!Q663-Line_cap,0)+MAX(Draws!AC663-Line_cap,0))</f>
        <v>0</v>
      </c>
      <c r="AD684" s="18" t="n">
        <f aca="false">AC684-(MAX(Draws!R663-Line_cap,0)+MAX(Draws!AD663-Line_cap,0))</f>
        <v>0</v>
      </c>
      <c r="AE684" s="18" t="n">
        <f aca="false">AD684-(MAX(Draws!S663-Line_cap,0)+MAX(Draws!AE663-Line_cap,0))</f>
        <v>0</v>
      </c>
      <c r="AF684" s="18" t="n">
        <f aca="false">AE684-(MAX(Draws!T663-Line_cap,0)+MAX(Draws!AF663-Line_cap,0))</f>
        <v>0</v>
      </c>
      <c r="AG684" s="18" t="n">
        <f aca="false">AF684-(MAX(Draws!U663-Line_cap,0)+MAX(Draws!AG663-Line_cap,0))</f>
        <v>0</v>
      </c>
      <c r="AH684" s="18" t="n">
        <f aca="false">AG684-(MAX(Draws!V663-Line_cap,0)+MAX(Draws!AH663-Line_cap,0))</f>
        <v>0</v>
      </c>
      <c r="AI684" s="18" t="n">
        <f aca="false">AH684-(MAX(Draws!W663-Line_cap,0)+MAX(Draws!AI663-Line_cap,0))</f>
        <v>0</v>
      </c>
      <c r="AJ684" s="18" t="n">
        <f aca="false">AI684-(MAX(Draws!X663-Line_cap,0)+MAX(Draws!AJ663-Line_cap,0))</f>
        <v>0</v>
      </c>
      <c r="AK684" s="18" t="n">
        <f aca="false">AJ684-(MAX(Draws!Y663-Line_cap,0)+MAX(Draws!AK663-Line_cap,0))</f>
        <v>0</v>
      </c>
      <c r="AL684" s="18" t="n">
        <f aca="false">SUMPRODUCT(MIN($B$22:$M$22+B684:M684+N684:Y684))</f>
        <v>419.730532909407</v>
      </c>
      <c r="AM684" s="18" t="n">
        <f aca="false">SUMPRODUCT(MIN($B$22:$M$22+B684:M684))</f>
        <v>419.730532909407</v>
      </c>
      <c r="AN684" s="18" t="n">
        <f aca="false">SUMPRODUCT(MIN($B$22:$M$22+N684:Y684))</f>
        <v>481.950382357786</v>
      </c>
      <c r="AO684" s="18" t="n">
        <f aca="false">SUMPRODUCT(MIN($B$22:$M$22+B684:M684+Z684:AK684))</f>
        <v>419.730532909407</v>
      </c>
      <c r="AP684" s="18" t="n">
        <f aca="false">SUMPRODUCT(MIN($B$23:$M$23+B684:M684+N684:Y684))</f>
        <v>466.603661722952</v>
      </c>
      <c r="AQ684" s="18" t="n">
        <f aca="false">SUMPRODUCT(MIN($B$23:$M$23+B684:M684+Z684:AK684))</f>
        <v>466.603661722952</v>
      </c>
      <c r="AR684" s="13" t="n">
        <f aca="false">IF(Y684&lt;0,1,0)</f>
        <v>0</v>
      </c>
    </row>
    <row r="685" customFormat="false" ht="15" hidden="false" customHeight="false" outlineLevel="0" collapsed="false">
      <c r="A685" s="13" t="n">
        <v>660</v>
      </c>
      <c r="B685" s="18" t="n">
        <f aca="false">Shock_sd*Draws!B664</f>
        <v>-46.8001370567763</v>
      </c>
      <c r="C685" s="18" t="n">
        <f aca="false">Persist_a*B685+Shock_sd*Draws!C664</f>
        <v>40.5962739397351</v>
      </c>
      <c r="D685" s="18" t="n">
        <f aca="false">Persist_a*C685+Shock_sd*Draws!D664</f>
        <v>-24.8356945715936</v>
      </c>
      <c r="E685" s="18" t="n">
        <f aca="false">Persist_a*D685+Shock_sd*Draws!E664</f>
        <v>-48.2185719894878</v>
      </c>
      <c r="F685" s="18" t="n">
        <f aca="false">Persist_a*E685+Shock_sd*Draws!F664</f>
        <v>-16.4699825222881</v>
      </c>
      <c r="G685" s="18" t="n">
        <f aca="false">Persist_a*F685+Shock_sd*Draws!G664</f>
        <v>29.1503032391463</v>
      </c>
      <c r="H685" s="18" t="n">
        <f aca="false">Persist_a*G685+Shock_sd*Draws!H664</f>
        <v>-43.0479478646186</v>
      </c>
      <c r="I685" s="18" t="n">
        <f aca="false">Persist_a*H685+Shock_sd*Draws!I664</f>
        <v>53.9278961737446</v>
      </c>
      <c r="J685" s="18" t="n">
        <f aca="false">Persist_a*I685+Shock_sd*Draws!J664</f>
        <v>41.8122975031513</v>
      </c>
      <c r="K685" s="18" t="n">
        <f aca="false">Persist_a*J685+Shock_sd*Draws!K664</f>
        <v>62.6888208597724</v>
      </c>
      <c r="L685" s="18" t="n">
        <f aca="false">Persist_a*K685+Shock_sd*Draws!L664</f>
        <v>-6.88912881825341</v>
      </c>
      <c r="M685" s="18" t="n">
        <f aca="false">Persist_a*L685+Shock_sd*Draws!M664</f>
        <v>-10.7647326027126</v>
      </c>
      <c r="N685" s="18" t="n">
        <f aca="false">0-(Draws!N664+Draws!Z664)</f>
        <v>0</v>
      </c>
      <c r="O685" s="18" t="n">
        <f aca="false">N685-(Draws!O664+Draws!AA664)</f>
        <v>0</v>
      </c>
      <c r="P685" s="18" t="n">
        <f aca="false">O685-(Draws!P664+Draws!AB664)</f>
        <v>0</v>
      </c>
      <c r="Q685" s="18" t="n">
        <f aca="false">P685-(Draws!Q664+Draws!AC664)</f>
        <v>0</v>
      </c>
      <c r="R685" s="18" t="n">
        <f aca="false">Q685-(Draws!R664+Draws!AD664)</f>
        <v>0</v>
      </c>
      <c r="S685" s="18" t="n">
        <f aca="false">R685-(Draws!S664+Draws!AE664)</f>
        <v>0</v>
      </c>
      <c r="T685" s="18" t="n">
        <f aca="false">S685-(Draws!T664+Draws!AF664)</f>
        <v>0</v>
      </c>
      <c r="U685" s="18" t="n">
        <f aca="false">T685-(Draws!U664+Draws!AG664)</f>
        <v>0</v>
      </c>
      <c r="V685" s="18" t="n">
        <f aca="false">U685-(Draws!V664+Draws!AH664)</f>
        <v>0</v>
      </c>
      <c r="W685" s="18" t="n">
        <f aca="false">V685-(Draws!W664+Draws!AI664)</f>
        <v>0</v>
      </c>
      <c r="X685" s="18" t="n">
        <f aca="false">W685-(Draws!X664+Draws!AJ664)</f>
        <v>0</v>
      </c>
      <c r="Y685" s="18" t="n">
        <f aca="false">X685-(Draws!Y664+Draws!AK664)</f>
        <v>0</v>
      </c>
      <c r="Z685" s="18" t="n">
        <f aca="false">0-(MAX(Draws!N664-Line_cap,0)+MAX(Draws!Z664-Line_cap,0))</f>
        <v>0</v>
      </c>
      <c r="AA685" s="18" t="n">
        <f aca="false">Z685-(MAX(Draws!O664-Line_cap,0)+MAX(Draws!AA664-Line_cap,0))</f>
        <v>0</v>
      </c>
      <c r="AB685" s="18" t="n">
        <f aca="false">AA685-(MAX(Draws!P664-Line_cap,0)+MAX(Draws!AB664-Line_cap,0))</f>
        <v>0</v>
      </c>
      <c r="AC685" s="18" t="n">
        <f aca="false">AB685-(MAX(Draws!Q664-Line_cap,0)+MAX(Draws!AC664-Line_cap,0))</f>
        <v>0</v>
      </c>
      <c r="AD685" s="18" t="n">
        <f aca="false">AC685-(MAX(Draws!R664-Line_cap,0)+MAX(Draws!AD664-Line_cap,0))</f>
        <v>0</v>
      </c>
      <c r="AE685" s="18" t="n">
        <f aca="false">AD685-(MAX(Draws!S664-Line_cap,0)+MAX(Draws!AE664-Line_cap,0))</f>
        <v>0</v>
      </c>
      <c r="AF685" s="18" t="n">
        <f aca="false">AE685-(MAX(Draws!T664-Line_cap,0)+MAX(Draws!AF664-Line_cap,0))</f>
        <v>0</v>
      </c>
      <c r="AG685" s="18" t="n">
        <f aca="false">AF685-(MAX(Draws!U664-Line_cap,0)+MAX(Draws!AG664-Line_cap,0))</f>
        <v>0</v>
      </c>
      <c r="AH685" s="18" t="n">
        <f aca="false">AG685-(MAX(Draws!V664-Line_cap,0)+MAX(Draws!AH664-Line_cap,0))</f>
        <v>0</v>
      </c>
      <c r="AI685" s="18" t="n">
        <f aca="false">AH685-(MAX(Draws!W664-Line_cap,0)+MAX(Draws!AI664-Line_cap,0))</f>
        <v>0</v>
      </c>
      <c r="AJ685" s="18" t="n">
        <f aca="false">AI685-(MAX(Draws!X664-Line_cap,0)+MAX(Draws!AJ664-Line_cap,0))</f>
        <v>0</v>
      </c>
      <c r="AK685" s="18" t="n">
        <f aca="false">AJ685-(MAX(Draws!Y664-Line_cap,0)+MAX(Draws!AK664-Line_cap,0))</f>
        <v>0</v>
      </c>
      <c r="AL685" s="18" t="n">
        <f aca="false">SUMPRODUCT(MIN($B$22:$M$22+B685:M685+N685:Y685))</f>
        <v>438.902434493167</v>
      </c>
      <c r="AM685" s="18" t="n">
        <f aca="false">SUMPRODUCT(MIN($B$22:$M$22+B685:M685))</f>
        <v>438.902434493167</v>
      </c>
      <c r="AN685" s="18" t="n">
        <f aca="false">SUMPRODUCT(MIN($B$22:$M$22+N685:Y685))</f>
        <v>481.950382357786</v>
      </c>
      <c r="AO685" s="18" t="n">
        <f aca="false">SUMPRODUCT(MIN($B$22:$M$22+B685:M685+Z685:AK685))</f>
        <v>438.902434493167</v>
      </c>
      <c r="AP685" s="18" t="n">
        <f aca="false">SUMPRODUCT(MIN($B$23:$M$23+B685:M685+N685:Y685))</f>
        <v>488.081077356267</v>
      </c>
      <c r="AQ685" s="18" t="n">
        <f aca="false">SUMPRODUCT(MIN($B$23:$M$23+B685:M685+Z685:AK685))</f>
        <v>488.081077356267</v>
      </c>
      <c r="AR685" s="13" t="n">
        <f aca="false">IF(Y685&lt;0,1,0)</f>
        <v>0</v>
      </c>
    </row>
    <row r="686" customFormat="false" ht="15" hidden="false" customHeight="false" outlineLevel="0" collapsed="false">
      <c r="A686" s="13" t="n">
        <v>661</v>
      </c>
      <c r="B686" s="18" t="n">
        <f aca="false">Shock_sd*Draws!B665</f>
        <v>-3.84304613790374</v>
      </c>
      <c r="C686" s="18" t="n">
        <f aca="false">Persist_a*B686+Shock_sd*Draws!C665</f>
        <v>-80.2656886835501</v>
      </c>
      <c r="D686" s="18" t="n">
        <f aca="false">Persist_a*C686+Shock_sd*Draws!D665</f>
        <v>64.9201866719453</v>
      </c>
      <c r="E686" s="18" t="n">
        <f aca="false">Persist_a*D686+Shock_sd*Draws!E665</f>
        <v>25.4172248269385</v>
      </c>
      <c r="F686" s="18" t="n">
        <f aca="false">Persist_a*E686+Shock_sd*Draws!F665</f>
        <v>5.95392934952017</v>
      </c>
      <c r="G686" s="18" t="n">
        <f aca="false">Persist_a*F686+Shock_sd*Draws!G665</f>
        <v>73.0421514181676</v>
      </c>
      <c r="H686" s="18" t="n">
        <f aca="false">Persist_a*G686+Shock_sd*Draws!H665</f>
        <v>47.2747647143895</v>
      </c>
      <c r="I686" s="18" t="n">
        <f aca="false">Persist_a*H686+Shock_sd*Draws!I665</f>
        <v>15.8184393152923</v>
      </c>
      <c r="J686" s="18" t="n">
        <f aca="false">Persist_a*I686+Shock_sd*Draws!J665</f>
        <v>38.2283881023363</v>
      </c>
      <c r="K686" s="18" t="n">
        <f aca="false">Persist_a*J686+Shock_sd*Draws!K665</f>
        <v>21.7778083853246</v>
      </c>
      <c r="L686" s="18" t="n">
        <f aca="false">Persist_a*K686+Shock_sd*Draws!L665</f>
        <v>-19.9076246568136</v>
      </c>
      <c r="M686" s="18" t="n">
        <f aca="false">Persist_a*L686+Shock_sd*Draws!M665</f>
        <v>-36.1650381974123</v>
      </c>
      <c r="N686" s="18" t="n">
        <f aca="false">0-(Draws!N665+Draws!Z665)</f>
        <v>0</v>
      </c>
      <c r="O686" s="18" t="n">
        <f aca="false">N686-(Draws!O665+Draws!AA665)</f>
        <v>0</v>
      </c>
      <c r="P686" s="18" t="n">
        <f aca="false">O686-(Draws!P665+Draws!AB665)</f>
        <v>0</v>
      </c>
      <c r="Q686" s="18" t="n">
        <f aca="false">P686-(Draws!Q665+Draws!AC665)</f>
        <v>0</v>
      </c>
      <c r="R686" s="18" t="n">
        <f aca="false">Q686-(Draws!R665+Draws!AD665)</f>
        <v>0</v>
      </c>
      <c r="S686" s="18" t="n">
        <f aca="false">R686-(Draws!S665+Draws!AE665)</f>
        <v>0</v>
      </c>
      <c r="T686" s="18" t="n">
        <f aca="false">S686-(Draws!T665+Draws!AF665)</f>
        <v>0</v>
      </c>
      <c r="U686" s="18" t="n">
        <f aca="false">T686-(Draws!U665+Draws!AG665)</f>
        <v>0</v>
      </c>
      <c r="V686" s="18" t="n">
        <f aca="false">U686-(Draws!V665+Draws!AH665)</f>
        <v>0</v>
      </c>
      <c r="W686" s="18" t="n">
        <f aca="false">V686-(Draws!W665+Draws!AI665)</f>
        <v>0</v>
      </c>
      <c r="X686" s="18" t="n">
        <f aca="false">W686-(Draws!X665+Draws!AJ665)</f>
        <v>0</v>
      </c>
      <c r="Y686" s="18" t="n">
        <f aca="false">X686-(Draws!Y665+Draws!AK665)</f>
        <v>0</v>
      </c>
      <c r="Z686" s="18" t="n">
        <f aca="false">0-(MAX(Draws!N665-Line_cap,0)+MAX(Draws!Z665-Line_cap,0))</f>
        <v>0</v>
      </c>
      <c r="AA686" s="18" t="n">
        <f aca="false">Z686-(MAX(Draws!O665-Line_cap,0)+MAX(Draws!AA665-Line_cap,0))</f>
        <v>0</v>
      </c>
      <c r="AB686" s="18" t="n">
        <f aca="false">AA686-(MAX(Draws!P665-Line_cap,0)+MAX(Draws!AB665-Line_cap,0))</f>
        <v>0</v>
      </c>
      <c r="AC686" s="18" t="n">
        <f aca="false">AB686-(MAX(Draws!Q665-Line_cap,0)+MAX(Draws!AC665-Line_cap,0))</f>
        <v>0</v>
      </c>
      <c r="AD686" s="18" t="n">
        <f aca="false">AC686-(MAX(Draws!R665-Line_cap,0)+MAX(Draws!AD665-Line_cap,0))</f>
        <v>0</v>
      </c>
      <c r="AE686" s="18" t="n">
        <f aca="false">AD686-(MAX(Draws!S665-Line_cap,0)+MAX(Draws!AE665-Line_cap,0))</f>
        <v>0</v>
      </c>
      <c r="AF686" s="18" t="n">
        <f aca="false">AE686-(MAX(Draws!T665-Line_cap,0)+MAX(Draws!AF665-Line_cap,0))</f>
        <v>0</v>
      </c>
      <c r="AG686" s="18" t="n">
        <f aca="false">AF686-(MAX(Draws!U665-Line_cap,0)+MAX(Draws!AG665-Line_cap,0))</f>
        <v>0</v>
      </c>
      <c r="AH686" s="18" t="n">
        <f aca="false">AG686-(MAX(Draws!V665-Line_cap,0)+MAX(Draws!AH665-Line_cap,0))</f>
        <v>0</v>
      </c>
      <c r="AI686" s="18" t="n">
        <f aca="false">AH686-(MAX(Draws!W665-Line_cap,0)+MAX(Draws!AI665-Line_cap,0))</f>
        <v>0</v>
      </c>
      <c r="AJ686" s="18" t="n">
        <f aca="false">AI686-(MAX(Draws!X665-Line_cap,0)+MAX(Draws!AJ665-Line_cap,0))</f>
        <v>0</v>
      </c>
      <c r="AK686" s="18" t="n">
        <f aca="false">AJ686-(MAX(Draws!Y665-Line_cap,0)+MAX(Draws!AK665-Line_cap,0))</f>
        <v>0</v>
      </c>
      <c r="AL686" s="18" t="n">
        <f aca="false">SUMPRODUCT(MIN($B$22:$M$22+B686:M686+N686:Y686))</f>
        <v>459.800908250231</v>
      </c>
      <c r="AM686" s="18" t="n">
        <f aca="false">SUMPRODUCT(MIN($B$22:$M$22+B686:M686))</f>
        <v>459.800908250231</v>
      </c>
      <c r="AN686" s="18" t="n">
        <f aca="false">SUMPRODUCT(MIN($B$22:$M$22+N686:Y686))</f>
        <v>481.950382357786</v>
      </c>
      <c r="AO686" s="18" t="n">
        <f aca="false">SUMPRODUCT(MIN($B$22:$M$22+B686:M686+Z686:AK686))</f>
        <v>459.800908250231</v>
      </c>
      <c r="AP686" s="18" t="n">
        <f aca="false">SUMPRODUCT(MIN($B$23:$M$23+B686:M686+N686:Y686))</f>
        <v>486.051708456228</v>
      </c>
      <c r="AQ686" s="18" t="n">
        <f aca="false">SUMPRODUCT(MIN($B$23:$M$23+B686:M686+Z686:AK686))</f>
        <v>486.051708456228</v>
      </c>
      <c r="AR686" s="13" t="n">
        <f aca="false">IF(Y686&lt;0,1,0)</f>
        <v>0</v>
      </c>
    </row>
    <row r="687" customFormat="false" ht="15" hidden="false" customHeight="false" outlineLevel="0" collapsed="false">
      <c r="A687" s="13" t="n">
        <v>662</v>
      </c>
      <c r="B687" s="18" t="n">
        <f aca="false">Shock_sd*Draws!B666</f>
        <v>55.9460590309799</v>
      </c>
      <c r="C687" s="18" t="n">
        <f aca="false">Persist_a*B687+Shock_sd*Draws!C666</f>
        <v>45.9417983686233</v>
      </c>
      <c r="D687" s="18" t="n">
        <f aca="false">Persist_a*C687+Shock_sd*Draws!D666</f>
        <v>1.48313053382004</v>
      </c>
      <c r="E687" s="18" t="n">
        <f aca="false">Persist_a*D687+Shock_sd*Draws!E666</f>
        <v>28.2011747757456</v>
      </c>
      <c r="F687" s="18" t="n">
        <f aca="false">Persist_a*E687+Shock_sd*Draws!F666</f>
        <v>19.4619917924025</v>
      </c>
      <c r="G687" s="18" t="n">
        <f aca="false">Persist_a*F687+Shock_sd*Draws!G666</f>
        <v>36.2287540210133</v>
      </c>
      <c r="H687" s="18" t="n">
        <f aca="false">Persist_a*G687+Shock_sd*Draws!H666</f>
        <v>30.9210677472825</v>
      </c>
      <c r="I687" s="18" t="n">
        <f aca="false">Persist_a*H687+Shock_sd*Draws!I666</f>
        <v>-15.4390394687418</v>
      </c>
      <c r="J687" s="18" t="n">
        <f aca="false">Persist_a*I687+Shock_sd*Draws!J666</f>
        <v>7.07235290636127</v>
      </c>
      <c r="K687" s="18" t="n">
        <f aca="false">Persist_a*J687+Shock_sd*Draws!K666</f>
        <v>62.6972432975222</v>
      </c>
      <c r="L687" s="18" t="n">
        <f aca="false">Persist_a*K687+Shock_sd*Draws!L666</f>
        <v>56.0416392745547</v>
      </c>
      <c r="M687" s="18" t="n">
        <f aca="false">Persist_a*L687+Shock_sd*Draws!M666</f>
        <v>8.89080122231911</v>
      </c>
      <c r="N687" s="18" t="n">
        <f aca="false">0-(Draws!N666+Draws!Z666)</f>
        <v>0</v>
      </c>
      <c r="O687" s="18" t="n">
        <f aca="false">N687-(Draws!O666+Draws!AA666)</f>
        <v>0</v>
      </c>
      <c r="P687" s="18" t="n">
        <f aca="false">O687-(Draws!P666+Draws!AB666)</f>
        <v>0</v>
      </c>
      <c r="Q687" s="18" t="n">
        <f aca="false">P687-(Draws!Q666+Draws!AC666)</f>
        <v>0</v>
      </c>
      <c r="R687" s="18" t="n">
        <f aca="false">Q687-(Draws!R666+Draws!AD666)</f>
        <v>0</v>
      </c>
      <c r="S687" s="18" t="n">
        <f aca="false">R687-(Draws!S666+Draws!AE666)</f>
        <v>0</v>
      </c>
      <c r="T687" s="18" t="n">
        <f aca="false">S687-(Draws!T666+Draws!AF666)</f>
        <v>0</v>
      </c>
      <c r="U687" s="18" t="n">
        <f aca="false">T687-(Draws!U666+Draws!AG666)</f>
        <v>0</v>
      </c>
      <c r="V687" s="18" t="n">
        <f aca="false">U687-(Draws!V666+Draws!AH666)</f>
        <v>0</v>
      </c>
      <c r="W687" s="18" t="n">
        <f aca="false">V687-(Draws!W666+Draws!AI666)</f>
        <v>0</v>
      </c>
      <c r="X687" s="18" t="n">
        <f aca="false">W687-(Draws!X666+Draws!AJ666)</f>
        <v>0</v>
      </c>
      <c r="Y687" s="18" t="n">
        <f aca="false">X687-(Draws!Y666+Draws!AK666)</f>
        <v>0</v>
      </c>
      <c r="Z687" s="18" t="n">
        <f aca="false">0-(MAX(Draws!N666-Line_cap,0)+MAX(Draws!Z666-Line_cap,0))</f>
        <v>0</v>
      </c>
      <c r="AA687" s="18" t="n">
        <f aca="false">Z687-(MAX(Draws!O666-Line_cap,0)+MAX(Draws!AA666-Line_cap,0))</f>
        <v>0</v>
      </c>
      <c r="AB687" s="18" t="n">
        <f aca="false">AA687-(MAX(Draws!P666-Line_cap,0)+MAX(Draws!AB666-Line_cap,0))</f>
        <v>0</v>
      </c>
      <c r="AC687" s="18" t="n">
        <f aca="false">AB687-(MAX(Draws!Q666-Line_cap,0)+MAX(Draws!AC666-Line_cap,0))</f>
        <v>0</v>
      </c>
      <c r="AD687" s="18" t="n">
        <f aca="false">AC687-(MAX(Draws!R666-Line_cap,0)+MAX(Draws!AD666-Line_cap,0))</f>
        <v>0</v>
      </c>
      <c r="AE687" s="18" t="n">
        <f aca="false">AD687-(MAX(Draws!S666-Line_cap,0)+MAX(Draws!AE666-Line_cap,0))</f>
        <v>0</v>
      </c>
      <c r="AF687" s="18" t="n">
        <f aca="false">AE687-(MAX(Draws!T666-Line_cap,0)+MAX(Draws!AF666-Line_cap,0))</f>
        <v>0</v>
      </c>
      <c r="AG687" s="18" t="n">
        <f aca="false">AF687-(MAX(Draws!U666-Line_cap,0)+MAX(Draws!AG666-Line_cap,0))</f>
        <v>0</v>
      </c>
      <c r="AH687" s="18" t="n">
        <f aca="false">AG687-(MAX(Draws!V666-Line_cap,0)+MAX(Draws!AH666-Line_cap,0))</f>
        <v>0</v>
      </c>
      <c r="AI687" s="18" t="n">
        <f aca="false">AH687-(MAX(Draws!W666-Line_cap,0)+MAX(Draws!AI666-Line_cap,0))</f>
        <v>0</v>
      </c>
      <c r="AJ687" s="18" t="n">
        <f aca="false">AI687-(MAX(Draws!X666-Line_cap,0)+MAX(Draws!AJ666-Line_cap,0))</f>
        <v>0</v>
      </c>
      <c r="AK687" s="18" t="n">
        <f aca="false">AJ687-(MAX(Draws!Y666-Line_cap,0)+MAX(Draws!AK666-Line_cap,0))</f>
        <v>0</v>
      </c>
      <c r="AL687" s="18" t="n">
        <f aca="false">SUMPRODUCT(MIN($B$22:$M$22+B687:M687+N687:Y687))</f>
        <v>468.415013929177</v>
      </c>
      <c r="AM687" s="18" t="n">
        <f aca="false">SUMPRODUCT(MIN($B$22:$M$22+B687:M687))</f>
        <v>468.415013929177</v>
      </c>
      <c r="AN687" s="18" t="n">
        <f aca="false">SUMPRODUCT(MIN($B$22:$M$22+N687:Y687))</f>
        <v>481.950382357786</v>
      </c>
      <c r="AO687" s="18" t="n">
        <f aca="false">SUMPRODUCT(MIN($B$22:$M$22+B687:M687+Z687:AK687))</f>
        <v>468.415013929177</v>
      </c>
      <c r="AP687" s="18" t="n">
        <f aca="false">SUMPRODUCT(MIN($B$23:$M$23+B687:M687+N687:Y687))</f>
        <v>518.015013929177</v>
      </c>
      <c r="AQ687" s="18" t="n">
        <f aca="false">SUMPRODUCT(MIN($B$23:$M$23+B687:M687+Z687:AK687))</f>
        <v>518.015013929177</v>
      </c>
      <c r="AR687" s="13" t="n">
        <f aca="false">IF(Y687&lt;0,1,0)</f>
        <v>0</v>
      </c>
    </row>
    <row r="688" customFormat="false" ht="15" hidden="false" customHeight="false" outlineLevel="0" collapsed="false">
      <c r="A688" s="13" t="n">
        <v>663</v>
      </c>
      <c r="B688" s="18" t="n">
        <f aca="false">Shock_sd*Draws!B667</f>
        <v>-69.1063233906804</v>
      </c>
      <c r="C688" s="18" t="n">
        <f aca="false">Persist_a*B688+Shock_sd*Draws!C667</f>
        <v>-12.8588539311552</v>
      </c>
      <c r="D688" s="18" t="n">
        <f aca="false">Persist_a*C688+Shock_sd*Draws!D667</f>
        <v>7.05609822359102</v>
      </c>
      <c r="E688" s="18" t="n">
        <f aca="false">Persist_a*D688+Shock_sd*Draws!E667</f>
        <v>-58.2435062760268</v>
      </c>
      <c r="F688" s="18" t="n">
        <f aca="false">Persist_a*E688+Shock_sd*Draws!F667</f>
        <v>-62.5330022084754</v>
      </c>
      <c r="G688" s="18" t="n">
        <f aca="false">Persist_a*F688+Shock_sd*Draws!G667</f>
        <v>-102.60001337727</v>
      </c>
      <c r="H688" s="18" t="n">
        <f aca="false">Persist_a*G688+Shock_sd*Draws!H667</f>
        <v>-14.1636061853517</v>
      </c>
      <c r="I688" s="18" t="n">
        <f aca="false">Persist_a*H688+Shock_sd*Draws!I667</f>
        <v>-3.39306671625676</v>
      </c>
      <c r="J688" s="18" t="n">
        <f aca="false">Persist_a*I688+Shock_sd*Draws!J667</f>
        <v>-75.8045592203847</v>
      </c>
      <c r="K688" s="18" t="n">
        <f aca="false">Persist_a*J688+Shock_sd*Draws!K667</f>
        <v>-53.4557199992189</v>
      </c>
      <c r="L688" s="18" t="n">
        <f aca="false">Persist_a*K688+Shock_sd*Draws!L667</f>
        <v>-43.0154265347123</v>
      </c>
      <c r="M688" s="18" t="n">
        <f aca="false">Persist_a*L688+Shock_sd*Draws!M667</f>
        <v>77.9932014777373</v>
      </c>
      <c r="N688" s="18" t="n">
        <f aca="false">0-(Draws!N667+Draws!Z667)</f>
        <v>0</v>
      </c>
      <c r="O688" s="18" t="n">
        <f aca="false">N688-(Draws!O667+Draws!AA667)</f>
        <v>0</v>
      </c>
      <c r="P688" s="18" t="n">
        <f aca="false">O688-(Draws!P667+Draws!AB667)</f>
        <v>0</v>
      </c>
      <c r="Q688" s="18" t="n">
        <f aca="false">P688-(Draws!Q667+Draws!AC667)</f>
        <v>0</v>
      </c>
      <c r="R688" s="18" t="n">
        <f aca="false">Q688-(Draws!R667+Draws!AD667)</f>
        <v>0</v>
      </c>
      <c r="S688" s="18" t="n">
        <f aca="false">R688-(Draws!S667+Draws!AE667)</f>
        <v>0</v>
      </c>
      <c r="T688" s="18" t="n">
        <f aca="false">S688-(Draws!T667+Draws!AF667)</f>
        <v>0</v>
      </c>
      <c r="U688" s="18" t="n">
        <f aca="false">T688-(Draws!U667+Draws!AG667)</f>
        <v>0</v>
      </c>
      <c r="V688" s="18" t="n">
        <f aca="false">U688-(Draws!V667+Draws!AH667)</f>
        <v>0</v>
      </c>
      <c r="W688" s="18" t="n">
        <f aca="false">V688-(Draws!W667+Draws!AI667)</f>
        <v>0</v>
      </c>
      <c r="X688" s="18" t="n">
        <f aca="false">W688-(Draws!X667+Draws!AJ667)</f>
        <v>0</v>
      </c>
      <c r="Y688" s="18" t="n">
        <f aca="false">X688-(Draws!Y667+Draws!AK667)</f>
        <v>0</v>
      </c>
      <c r="Z688" s="18" t="n">
        <f aca="false">0-(MAX(Draws!N667-Line_cap,0)+MAX(Draws!Z667-Line_cap,0))</f>
        <v>0</v>
      </c>
      <c r="AA688" s="18" t="n">
        <f aca="false">Z688-(MAX(Draws!O667-Line_cap,0)+MAX(Draws!AA667-Line_cap,0))</f>
        <v>0</v>
      </c>
      <c r="AB688" s="18" t="n">
        <f aca="false">AA688-(MAX(Draws!P667-Line_cap,0)+MAX(Draws!AB667-Line_cap,0))</f>
        <v>0</v>
      </c>
      <c r="AC688" s="18" t="n">
        <f aca="false">AB688-(MAX(Draws!Q667-Line_cap,0)+MAX(Draws!AC667-Line_cap,0))</f>
        <v>0</v>
      </c>
      <c r="AD688" s="18" t="n">
        <f aca="false">AC688-(MAX(Draws!R667-Line_cap,0)+MAX(Draws!AD667-Line_cap,0))</f>
        <v>0</v>
      </c>
      <c r="AE688" s="18" t="n">
        <f aca="false">AD688-(MAX(Draws!S667-Line_cap,0)+MAX(Draws!AE667-Line_cap,0))</f>
        <v>0</v>
      </c>
      <c r="AF688" s="18" t="n">
        <f aca="false">AE688-(MAX(Draws!T667-Line_cap,0)+MAX(Draws!AF667-Line_cap,0))</f>
        <v>0</v>
      </c>
      <c r="AG688" s="18" t="n">
        <f aca="false">AF688-(MAX(Draws!U667-Line_cap,0)+MAX(Draws!AG667-Line_cap,0))</f>
        <v>0</v>
      </c>
      <c r="AH688" s="18" t="n">
        <f aca="false">AG688-(MAX(Draws!V667-Line_cap,0)+MAX(Draws!AH667-Line_cap,0))</f>
        <v>0</v>
      </c>
      <c r="AI688" s="18" t="n">
        <f aca="false">AH688-(MAX(Draws!W667-Line_cap,0)+MAX(Draws!AI667-Line_cap,0))</f>
        <v>0</v>
      </c>
      <c r="AJ688" s="18" t="n">
        <f aca="false">AI688-(MAX(Draws!X667-Line_cap,0)+MAX(Draws!AJ667-Line_cap,0))</f>
        <v>0</v>
      </c>
      <c r="AK688" s="18" t="n">
        <f aca="false">AJ688-(MAX(Draws!Y667-Line_cap,0)+MAX(Draws!AK667-Line_cap,0))</f>
        <v>0</v>
      </c>
      <c r="AL688" s="18" t="n">
        <f aca="false">SUMPRODUCT(MIN($B$22:$M$22+B688:M688+N688:Y688))</f>
        <v>380.608158261095</v>
      </c>
      <c r="AM688" s="18" t="n">
        <f aca="false">SUMPRODUCT(MIN($B$22:$M$22+B688:M688))</f>
        <v>380.608158261095</v>
      </c>
      <c r="AN688" s="18" t="n">
        <f aca="false">SUMPRODUCT(MIN($B$22:$M$22+N688:Y688))</f>
        <v>481.950382357786</v>
      </c>
      <c r="AO688" s="18" t="n">
        <f aca="false">SUMPRODUCT(MIN($B$22:$M$22+B688:M688+Z688:AK688))</f>
        <v>380.608158261095</v>
      </c>
      <c r="AP688" s="18" t="n">
        <f aca="false">SUMPRODUCT(MIN($B$23:$M$23+B688:M688+N688:Y688))</f>
        <v>428.373903761879</v>
      </c>
      <c r="AQ688" s="18" t="n">
        <f aca="false">SUMPRODUCT(MIN($B$23:$M$23+B688:M688+Z688:AK688))</f>
        <v>428.373903761879</v>
      </c>
      <c r="AR688" s="13" t="n">
        <f aca="false">IF(Y688&lt;0,1,0)</f>
        <v>0</v>
      </c>
    </row>
    <row r="689" customFormat="false" ht="15" hidden="false" customHeight="false" outlineLevel="0" collapsed="false">
      <c r="A689" s="13" t="n">
        <v>664</v>
      </c>
      <c r="B689" s="18" t="n">
        <f aca="false">Shock_sd*Draws!B668</f>
        <v>26.1347307922939</v>
      </c>
      <c r="C689" s="18" t="n">
        <f aca="false">Persist_a*B689+Shock_sd*Draws!C668</f>
        <v>-46.7212936217876</v>
      </c>
      <c r="D689" s="18" t="n">
        <f aca="false">Persist_a*C689+Shock_sd*Draws!D668</f>
        <v>23.583451248697</v>
      </c>
      <c r="E689" s="18" t="n">
        <f aca="false">Persist_a*D689+Shock_sd*Draws!E668</f>
        <v>38.8688580575426</v>
      </c>
      <c r="F689" s="18" t="n">
        <f aca="false">Persist_a*E689+Shock_sd*Draws!F668</f>
        <v>45.5029511096447</v>
      </c>
      <c r="G689" s="18" t="n">
        <f aca="false">Persist_a*F689+Shock_sd*Draws!G668</f>
        <v>145.729170026802</v>
      </c>
      <c r="H689" s="18" t="n">
        <f aca="false">Persist_a*G689+Shock_sd*Draws!H668</f>
        <v>-3.63741552517412</v>
      </c>
      <c r="I689" s="18" t="n">
        <f aca="false">Persist_a*H689+Shock_sd*Draws!I668</f>
        <v>-27.4085472712982</v>
      </c>
      <c r="J689" s="18" t="n">
        <f aca="false">Persist_a*I689+Shock_sd*Draws!J668</f>
        <v>47.6881566742202</v>
      </c>
      <c r="K689" s="18" t="n">
        <f aca="false">Persist_a*J689+Shock_sd*Draws!K668</f>
        <v>65.6741466516683</v>
      </c>
      <c r="L689" s="18" t="n">
        <f aca="false">Persist_a*K689+Shock_sd*Draws!L668</f>
        <v>91.2722562266431</v>
      </c>
      <c r="M689" s="18" t="n">
        <f aca="false">Persist_a*L689+Shock_sd*Draws!M668</f>
        <v>56.3846655869353</v>
      </c>
      <c r="N689" s="18" t="n">
        <f aca="false">0-(Draws!N668+Draws!Z668)</f>
        <v>0</v>
      </c>
      <c r="O689" s="18" t="n">
        <f aca="false">N689-(Draws!O668+Draws!AA668)</f>
        <v>0</v>
      </c>
      <c r="P689" s="18" t="n">
        <f aca="false">O689-(Draws!P668+Draws!AB668)</f>
        <v>0</v>
      </c>
      <c r="Q689" s="18" t="n">
        <f aca="false">P689-(Draws!Q668+Draws!AC668)</f>
        <v>0</v>
      </c>
      <c r="R689" s="18" t="n">
        <f aca="false">Q689-(Draws!R668+Draws!AD668)</f>
        <v>0</v>
      </c>
      <c r="S689" s="18" t="n">
        <f aca="false">R689-(Draws!S668+Draws!AE668)</f>
        <v>0</v>
      </c>
      <c r="T689" s="18" t="n">
        <f aca="false">S689-(Draws!T668+Draws!AF668)</f>
        <v>0</v>
      </c>
      <c r="U689" s="18" t="n">
        <f aca="false">T689-(Draws!U668+Draws!AG668)</f>
        <v>0</v>
      </c>
      <c r="V689" s="18" t="n">
        <f aca="false">U689-(Draws!V668+Draws!AH668)</f>
        <v>0</v>
      </c>
      <c r="W689" s="18" t="n">
        <f aca="false">V689-(Draws!W668+Draws!AI668)</f>
        <v>0</v>
      </c>
      <c r="X689" s="18" t="n">
        <f aca="false">W689-(Draws!X668+Draws!AJ668)</f>
        <v>0</v>
      </c>
      <c r="Y689" s="18" t="n">
        <f aca="false">X689-(Draws!Y668+Draws!AK668)</f>
        <v>0</v>
      </c>
      <c r="Z689" s="18" t="n">
        <f aca="false">0-(MAX(Draws!N668-Line_cap,0)+MAX(Draws!Z668-Line_cap,0))</f>
        <v>0</v>
      </c>
      <c r="AA689" s="18" t="n">
        <f aca="false">Z689-(MAX(Draws!O668-Line_cap,0)+MAX(Draws!AA668-Line_cap,0))</f>
        <v>0</v>
      </c>
      <c r="AB689" s="18" t="n">
        <f aca="false">AA689-(MAX(Draws!P668-Line_cap,0)+MAX(Draws!AB668-Line_cap,0))</f>
        <v>0</v>
      </c>
      <c r="AC689" s="18" t="n">
        <f aca="false">AB689-(MAX(Draws!Q668-Line_cap,0)+MAX(Draws!AC668-Line_cap,0))</f>
        <v>0</v>
      </c>
      <c r="AD689" s="18" t="n">
        <f aca="false">AC689-(MAX(Draws!R668-Line_cap,0)+MAX(Draws!AD668-Line_cap,0))</f>
        <v>0</v>
      </c>
      <c r="AE689" s="18" t="n">
        <f aca="false">AD689-(MAX(Draws!S668-Line_cap,0)+MAX(Draws!AE668-Line_cap,0))</f>
        <v>0</v>
      </c>
      <c r="AF689" s="18" t="n">
        <f aca="false">AE689-(MAX(Draws!T668-Line_cap,0)+MAX(Draws!AF668-Line_cap,0))</f>
        <v>0</v>
      </c>
      <c r="AG689" s="18" t="n">
        <f aca="false">AF689-(MAX(Draws!U668-Line_cap,0)+MAX(Draws!AG668-Line_cap,0))</f>
        <v>0</v>
      </c>
      <c r="AH689" s="18" t="n">
        <f aca="false">AG689-(MAX(Draws!V668-Line_cap,0)+MAX(Draws!AH668-Line_cap,0))</f>
        <v>0</v>
      </c>
      <c r="AI689" s="18" t="n">
        <f aca="false">AH689-(MAX(Draws!W668-Line_cap,0)+MAX(Draws!AI668-Line_cap,0))</f>
        <v>0</v>
      </c>
      <c r="AJ689" s="18" t="n">
        <f aca="false">AI689-(MAX(Draws!X668-Line_cap,0)+MAX(Draws!AJ668-Line_cap,0))</f>
        <v>0</v>
      </c>
      <c r="AK689" s="18" t="n">
        <f aca="false">AJ689-(MAX(Draws!Y668-Line_cap,0)+MAX(Draws!AK668-Line_cap,0))</f>
        <v>0</v>
      </c>
      <c r="AL689" s="18" t="n">
        <f aca="false">SUMPRODUCT(MIN($B$22:$M$22+B689:M689+N689:Y689))</f>
        <v>456.445506126621</v>
      </c>
      <c r="AM689" s="18" t="n">
        <f aca="false">SUMPRODUCT(MIN($B$22:$M$22+B689:M689))</f>
        <v>456.445506126621</v>
      </c>
      <c r="AN689" s="18" t="n">
        <f aca="false">SUMPRODUCT(MIN($B$22:$M$22+N689:Y689))</f>
        <v>481.950382357786</v>
      </c>
      <c r="AO689" s="18" t="n">
        <f aca="false">SUMPRODUCT(MIN($B$22:$M$22+B689:M689+Z689:AK689))</f>
        <v>456.445506126621</v>
      </c>
      <c r="AP689" s="18" t="n">
        <f aca="false">SUMPRODUCT(MIN($B$23:$M$23+B689:M689+N689:Y689))</f>
        <v>506.045506126621</v>
      </c>
      <c r="AQ689" s="18" t="n">
        <f aca="false">SUMPRODUCT(MIN($B$23:$M$23+B689:M689+Z689:AK689))</f>
        <v>506.045506126621</v>
      </c>
      <c r="AR689" s="13" t="n">
        <f aca="false">IF(Y689&lt;0,1,0)</f>
        <v>0</v>
      </c>
    </row>
    <row r="690" customFormat="false" ht="15" hidden="false" customHeight="false" outlineLevel="0" collapsed="false">
      <c r="A690" s="13" t="n">
        <v>665</v>
      </c>
      <c r="B690" s="18" t="n">
        <f aca="false">Shock_sd*Draws!B669</f>
        <v>-71.2053957389829</v>
      </c>
      <c r="C690" s="18" t="n">
        <f aca="false">Persist_a*B690+Shock_sd*Draws!C669</f>
        <v>-27.3087553874011</v>
      </c>
      <c r="D690" s="18" t="n">
        <f aca="false">Persist_a*C690+Shock_sd*Draws!D669</f>
        <v>103.544966041764</v>
      </c>
      <c r="E690" s="18" t="n">
        <f aca="false">Persist_a*D690+Shock_sd*Draws!E669</f>
        <v>65.9488217982335</v>
      </c>
      <c r="F690" s="18" t="n">
        <f aca="false">Persist_a*E690+Shock_sd*Draws!F669</f>
        <v>32.9710801051438</v>
      </c>
      <c r="G690" s="18" t="n">
        <f aca="false">Persist_a*F690+Shock_sd*Draws!G669</f>
        <v>-80.6759535378742</v>
      </c>
      <c r="H690" s="18" t="n">
        <f aca="false">Persist_a*G690+Shock_sd*Draws!H669</f>
        <v>4.42419880522389</v>
      </c>
      <c r="I690" s="18" t="n">
        <f aca="false">Persist_a*H690+Shock_sd*Draws!I669</f>
        <v>-20.5885149494084</v>
      </c>
      <c r="J690" s="18" t="n">
        <f aca="false">Persist_a*I690+Shock_sd*Draws!J669</f>
        <v>26.3438157171652</v>
      </c>
      <c r="K690" s="18" t="n">
        <f aca="false">Persist_a*J690+Shock_sd*Draws!K669</f>
        <v>59.6867092280953</v>
      </c>
      <c r="L690" s="18" t="n">
        <f aca="false">Persist_a*K690+Shock_sd*Draws!L669</f>
        <v>116.383610338085</v>
      </c>
      <c r="M690" s="18" t="n">
        <f aca="false">Persist_a*L690+Shock_sd*Draws!M669</f>
        <v>212.947465247423</v>
      </c>
      <c r="N690" s="18" t="n">
        <f aca="false">0-(Draws!N669+Draws!Z669)</f>
        <v>-103.236314965294</v>
      </c>
      <c r="O690" s="18" t="n">
        <f aca="false">N690-(Draws!O669+Draws!AA669)</f>
        <v>-103.236314965294</v>
      </c>
      <c r="P690" s="18" t="n">
        <f aca="false">O690-(Draws!P669+Draws!AB669)</f>
        <v>-103.236314965294</v>
      </c>
      <c r="Q690" s="18" t="n">
        <f aca="false">P690-(Draws!Q669+Draws!AC669)</f>
        <v>-103.236314965294</v>
      </c>
      <c r="R690" s="18" t="n">
        <f aca="false">Q690-(Draws!R669+Draws!AD669)</f>
        <v>-103.236314965294</v>
      </c>
      <c r="S690" s="18" t="n">
        <f aca="false">R690-(Draws!S669+Draws!AE669)</f>
        <v>-103.236314965294</v>
      </c>
      <c r="T690" s="18" t="n">
        <f aca="false">S690-(Draws!T669+Draws!AF669)</f>
        <v>-103.236314965294</v>
      </c>
      <c r="U690" s="18" t="n">
        <f aca="false">T690-(Draws!U669+Draws!AG669)</f>
        <v>-103.236314965294</v>
      </c>
      <c r="V690" s="18" t="n">
        <f aca="false">U690-(Draws!V669+Draws!AH669)</f>
        <v>-103.236314965294</v>
      </c>
      <c r="W690" s="18" t="n">
        <f aca="false">V690-(Draws!W669+Draws!AI669)</f>
        <v>-103.236314965294</v>
      </c>
      <c r="X690" s="18" t="n">
        <f aca="false">W690-(Draws!X669+Draws!AJ669)</f>
        <v>-103.236314965294</v>
      </c>
      <c r="Y690" s="18" t="n">
        <f aca="false">X690-(Draws!Y669+Draws!AK669)</f>
        <v>-103.236314965294</v>
      </c>
      <c r="Z690" s="18" t="n">
        <f aca="false">0-(MAX(Draws!N669-Line_cap,0)+MAX(Draws!Z669-Line_cap,0))</f>
        <v>-3.2363149652941</v>
      </c>
      <c r="AA690" s="18" t="n">
        <f aca="false">Z690-(MAX(Draws!O669-Line_cap,0)+MAX(Draws!AA669-Line_cap,0))</f>
        <v>-3.2363149652941</v>
      </c>
      <c r="AB690" s="18" t="n">
        <f aca="false">AA690-(MAX(Draws!P669-Line_cap,0)+MAX(Draws!AB669-Line_cap,0))</f>
        <v>-3.2363149652941</v>
      </c>
      <c r="AC690" s="18" t="n">
        <f aca="false">AB690-(MAX(Draws!Q669-Line_cap,0)+MAX(Draws!AC669-Line_cap,0))</f>
        <v>-3.2363149652941</v>
      </c>
      <c r="AD690" s="18" t="n">
        <f aca="false">AC690-(MAX(Draws!R669-Line_cap,0)+MAX(Draws!AD669-Line_cap,0))</f>
        <v>-3.2363149652941</v>
      </c>
      <c r="AE690" s="18" t="n">
        <f aca="false">AD690-(MAX(Draws!S669-Line_cap,0)+MAX(Draws!AE669-Line_cap,0))</f>
        <v>-3.2363149652941</v>
      </c>
      <c r="AF690" s="18" t="n">
        <f aca="false">AE690-(MAX(Draws!T669-Line_cap,0)+MAX(Draws!AF669-Line_cap,0))</f>
        <v>-3.2363149652941</v>
      </c>
      <c r="AG690" s="18" t="n">
        <f aca="false">AF690-(MAX(Draws!U669-Line_cap,0)+MAX(Draws!AG669-Line_cap,0))</f>
        <v>-3.2363149652941</v>
      </c>
      <c r="AH690" s="18" t="n">
        <f aca="false">AG690-(MAX(Draws!V669-Line_cap,0)+MAX(Draws!AH669-Line_cap,0))</f>
        <v>-3.2363149652941</v>
      </c>
      <c r="AI690" s="18" t="n">
        <f aca="false">AH690-(MAX(Draws!W669-Line_cap,0)+MAX(Draws!AI669-Line_cap,0))</f>
        <v>-3.2363149652941</v>
      </c>
      <c r="AJ690" s="18" t="n">
        <f aca="false">AI690-(MAX(Draws!X669-Line_cap,0)+MAX(Draws!AJ669-Line_cap,0))</f>
        <v>-3.2363149652941</v>
      </c>
      <c r="AK690" s="18" t="n">
        <f aca="false">AJ690-(MAX(Draws!Y669-Line_cap,0)+MAX(Draws!AK669-Line_cap,0))</f>
        <v>-3.2363149652941</v>
      </c>
      <c r="AL690" s="18" t="n">
        <f aca="false">SUMPRODUCT(MIN($B$22:$M$22+B690:M690+N690:Y690))</f>
        <v>299.295903135197</v>
      </c>
      <c r="AM690" s="18" t="n">
        <f aca="false">SUMPRODUCT(MIN($B$22:$M$22+B690:M690))</f>
        <v>402.532218100491</v>
      </c>
      <c r="AN690" s="18" t="n">
        <f aca="false">SUMPRODUCT(MIN($B$22:$M$22+N690:Y690))</f>
        <v>378.714067392492</v>
      </c>
      <c r="AO690" s="18" t="n">
        <f aca="false">SUMPRODUCT(MIN($B$22:$M$22+B690:M690+Z690:AK690))</f>
        <v>399.295903135197</v>
      </c>
      <c r="AP690" s="18" t="n">
        <f aca="false">SUMPRODUCT(MIN($B$23:$M$23+B690:M690+N690:Y690))</f>
        <v>347.061648635981</v>
      </c>
      <c r="AQ690" s="18" t="n">
        <f aca="false">SUMPRODUCT(MIN($B$23:$M$23+B690:M690+Z690:AK690))</f>
        <v>447.061648635981</v>
      </c>
      <c r="AR690" s="13" t="n">
        <f aca="false">IF(Y690&lt;0,1,0)</f>
        <v>1</v>
      </c>
    </row>
    <row r="691" customFormat="false" ht="15" hidden="false" customHeight="false" outlineLevel="0" collapsed="false">
      <c r="A691" s="13" t="n">
        <v>666</v>
      </c>
      <c r="B691" s="18" t="n">
        <f aca="false">Shock_sd*Draws!B670</f>
        <v>-2.32437778133646</v>
      </c>
      <c r="C691" s="18" t="n">
        <f aca="false">Persist_a*B691+Shock_sd*Draws!C670</f>
        <v>-69.1531728134961</v>
      </c>
      <c r="D691" s="18" t="n">
        <f aca="false">Persist_a*C691+Shock_sd*Draws!D670</f>
        <v>-27.3061529754001</v>
      </c>
      <c r="E691" s="18" t="n">
        <f aca="false">Persist_a*D691+Shock_sd*Draws!E670</f>
        <v>-27.1559410569318</v>
      </c>
      <c r="F691" s="18" t="n">
        <f aca="false">Persist_a*E691+Shock_sd*Draws!F670</f>
        <v>22.4653006134273</v>
      </c>
      <c r="G691" s="18" t="n">
        <f aca="false">Persist_a*F691+Shock_sd*Draws!G670</f>
        <v>-7.02585339850588</v>
      </c>
      <c r="H691" s="18" t="n">
        <f aca="false">Persist_a*G691+Shock_sd*Draws!H670</f>
        <v>7.41794008489538</v>
      </c>
      <c r="I691" s="18" t="n">
        <f aca="false">Persist_a*H691+Shock_sd*Draws!I670</f>
        <v>-42.689609704628</v>
      </c>
      <c r="J691" s="18" t="n">
        <f aca="false">Persist_a*I691+Shock_sd*Draws!J670</f>
        <v>-62.1791259455403</v>
      </c>
      <c r="K691" s="18" t="n">
        <f aca="false">Persist_a*J691+Shock_sd*Draws!K670</f>
        <v>-36.4554127715411</v>
      </c>
      <c r="L691" s="18" t="n">
        <f aca="false">Persist_a*K691+Shock_sd*Draws!L670</f>
        <v>-9.65663583799375</v>
      </c>
      <c r="M691" s="18" t="n">
        <f aca="false">Persist_a*L691+Shock_sd*Draws!M670</f>
        <v>-64.7452169164296</v>
      </c>
      <c r="N691" s="18" t="n">
        <f aca="false">0-(Draws!N670+Draws!Z670)</f>
        <v>0</v>
      </c>
      <c r="O691" s="18" t="n">
        <f aca="false">N691-(Draws!O670+Draws!AA670)</f>
        <v>0</v>
      </c>
      <c r="P691" s="18" t="n">
        <f aca="false">O691-(Draws!P670+Draws!AB670)</f>
        <v>0</v>
      </c>
      <c r="Q691" s="18" t="n">
        <f aca="false">P691-(Draws!Q670+Draws!AC670)</f>
        <v>0</v>
      </c>
      <c r="R691" s="18" t="n">
        <f aca="false">Q691-(Draws!R670+Draws!AD670)</f>
        <v>0</v>
      </c>
      <c r="S691" s="18" t="n">
        <f aca="false">R691-(Draws!S670+Draws!AE670)</f>
        <v>0</v>
      </c>
      <c r="T691" s="18" t="n">
        <f aca="false">S691-(Draws!T670+Draws!AF670)</f>
        <v>0</v>
      </c>
      <c r="U691" s="18" t="n">
        <f aca="false">T691-(Draws!U670+Draws!AG670)</f>
        <v>0</v>
      </c>
      <c r="V691" s="18" t="n">
        <f aca="false">U691-(Draws!V670+Draws!AH670)</f>
        <v>0</v>
      </c>
      <c r="W691" s="18" t="n">
        <f aca="false">V691-(Draws!W670+Draws!AI670)</f>
        <v>0</v>
      </c>
      <c r="X691" s="18" t="n">
        <f aca="false">W691-(Draws!X670+Draws!AJ670)</f>
        <v>0</v>
      </c>
      <c r="Y691" s="18" t="n">
        <f aca="false">X691-(Draws!Y670+Draws!AK670)</f>
        <v>-143.453548295259</v>
      </c>
      <c r="Z691" s="18" t="n">
        <f aca="false">0-(MAX(Draws!N670-Line_cap,0)+MAX(Draws!Z670-Line_cap,0))</f>
        <v>0</v>
      </c>
      <c r="AA691" s="18" t="n">
        <f aca="false">Z691-(MAX(Draws!O670-Line_cap,0)+MAX(Draws!AA670-Line_cap,0))</f>
        <v>0</v>
      </c>
      <c r="AB691" s="18" t="n">
        <f aca="false">AA691-(MAX(Draws!P670-Line_cap,0)+MAX(Draws!AB670-Line_cap,0))</f>
        <v>0</v>
      </c>
      <c r="AC691" s="18" t="n">
        <f aca="false">AB691-(MAX(Draws!Q670-Line_cap,0)+MAX(Draws!AC670-Line_cap,0))</f>
        <v>0</v>
      </c>
      <c r="AD691" s="18" t="n">
        <f aca="false">AC691-(MAX(Draws!R670-Line_cap,0)+MAX(Draws!AD670-Line_cap,0))</f>
        <v>0</v>
      </c>
      <c r="AE691" s="18" t="n">
        <f aca="false">AD691-(MAX(Draws!S670-Line_cap,0)+MAX(Draws!AE670-Line_cap,0))</f>
        <v>0</v>
      </c>
      <c r="AF691" s="18" t="n">
        <f aca="false">AE691-(MAX(Draws!T670-Line_cap,0)+MAX(Draws!AF670-Line_cap,0))</f>
        <v>0</v>
      </c>
      <c r="AG691" s="18" t="n">
        <f aca="false">AF691-(MAX(Draws!U670-Line_cap,0)+MAX(Draws!AG670-Line_cap,0))</f>
        <v>0</v>
      </c>
      <c r="AH691" s="18" t="n">
        <f aca="false">AG691-(MAX(Draws!V670-Line_cap,0)+MAX(Draws!AH670-Line_cap,0))</f>
        <v>0</v>
      </c>
      <c r="AI691" s="18" t="n">
        <f aca="false">AH691-(MAX(Draws!W670-Line_cap,0)+MAX(Draws!AI670-Line_cap,0))</f>
        <v>0</v>
      </c>
      <c r="AJ691" s="18" t="n">
        <f aca="false">AI691-(MAX(Draws!X670-Line_cap,0)+MAX(Draws!AJ670-Line_cap,0))</f>
        <v>0</v>
      </c>
      <c r="AK691" s="18" t="n">
        <f aca="false">AJ691-(MAX(Draws!Y670-Line_cap,0)+MAX(Draws!AK670-Line_cap,0))</f>
        <v>-43.4535482952589</v>
      </c>
      <c r="AL691" s="18" t="n">
        <f aca="false">SUMPRODUCT(MIN($B$22:$M$22+B691:M691+N691:Y691))</f>
        <v>302.225282465272</v>
      </c>
      <c r="AM691" s="18" t="n">
        <f aca="false">SUMPRODUCT(MIN($B$22:$M$22+B691:M691))</f>
        <v>426.018655471856</v>
      </c>
      <c r="AN691" s="18" t="n">
        <f aca="false">SUMPRODUCT(MIN($B$22:$M$22+N691:Y691))</f>
        <v>366.970499381701</v>
      </c>
      <c r="AO691" s="18" t="n">
        <f aca="false">SUMPRODUCT(MIN($B$22:$M$22+B691:M691+Z691:AK691))</f>
        <v>402.225282465272</v>
      </c>
      <c r="AP691" s="18" t="n">
        <f aca="false">SUMPRODUCT(MIN($B$23:$M$23+B691:M691+N691:Y691))</f>
        <v>347.351163547892</v>
      </c>
      <c r="AQ691" s="18" t="n">
        <f aca="false">SUMPRODUCT(MIN($B$23:$M$23+B691:M691+Z691:AK691))</f>
        <v>447.351163547892</v>
      </c>
      <c r="AR691" s="13" t="n">
        <f aca="false">IF(Y691&lt;0,1,0)</f>
        <v>1</v>
      </c>
    </row>
    <row r="692" customFormat="false" ht="15" hidden="false" customHeight="false" outlineLevel="0" collapsed="false">
      <c r="A692" s="13" t="n">
        <v>667</v>
      </c>
      <c r="B692" s="18" t="n">
        <f aca="false">Shock_sd*Draws!B671</f>
        <v>-70.9881473862636</v>
      </c>
      <c r="C692" s="18" t="n">
        <f aca="false">Persist_a*B692+Shock_sd*Draws!C671</f>
        <v>-34.426048536396</v>
      </c>
      <c r="D692" s="18" t="n">
        <f aca="false">Persist_a*C692+Shock_sd*Draws!D671</f>
        <v>-72.9694095723892</v>
      </c>
      <c r="E692" s="18" t="n">
        <f aca="false">Persist_a*D692+Shock_sd*Draws!E671</f>
        <v>-32.9180624155447</v>
      </c>
      <c r="F692" s="18" t="n">
        <f aca="false">Persist_a*E692+Shock_sd*Draws!F671</f>
        <v>-64.8844857380795</v>
      </c>
      <c r="G692" s="18" t="n">
        <f aca="false">Persist_a*F692+Shock_sd*Draws!G671</f>
        <v>-117.480717589721</v>
      </c>
      <c r="H692" s="18" t="n">
        <f aca="false">Persist_a*G692+Shock_sd*Draws!H671</f>
        <v>-45.2460140852812</v>
      </c>
      <c r="I692" s="18" t="n">
        <f aca="false">Persist_a*H692+Shock_sd*Draws!I671</f>
        <v>24.2499644236838</v>
      </c>
      <c r="J692" s="18" t="n">
        <f aca="false">Persist_a*I692+Shock_sd*Draws!J671</f>
        <v>-85.3674977471703</v>
      </c>
      <c r="K692" s="18" t="n">
        <f aca="false">Persist_a*J692+Shock_sd*Draws!K671</f>
        <v>-137.831925100558</v>
      </c>
      <c r="L692" s="18" t="n">
        <f aca="false">Persist_a*K692+Shock_sd*Draws!L671</f>
        <v>-68.6675141205067</v>
      </c>
      <c r="M692" s="18" t="n">
        <f aca="false">Persist_a*L692+Shock_sd*Draws!M671</f>
        <v>-85.2449527764476</v>
      </c>
      <c r="N692" s="18" t="n">
        <f aca="false">0-(Draws!N671+Draws!Z671)</f>
        <v>0</v>
      </c>
      <c r="O692" s="18" t="n">
        <f aca="false">N692-(Draws!O671+Draws!AA671)</f>
        <v>0</v>
      </c>
      <c r="P692" s="18" t="n">
        <f aca="false">O692-(Draws!P671+Draws!AB671)</f>
        <v>0</v>
      </c>
      <c r="Q692" s="18" t="n">
        <f aca="false">P692-(Draws!Q671+Draws!AC671)</f>
        <v>0</v>
      </c>
      <c r="R692" s="18" t="n">
        <f aca="false">Q692-(Draws!R671+Draws!AD671)</f>
        <v>0</v>
      </c>
      <c r="S692" s="18" t="n">
        <f aca="false">R692-(Draws!S671+Draws!AE671)</f>
        <v>0</v>
      </c>
      <c r="T692" s="18" t="n">
        <f aca="false">S692-(Draws!T671+Draws!AF671)</f>
        <v>0</v>
      </c>
      <c r="U692" s="18" t="n">
        <f aca="false">T692-(Draws!U671+Draws!AG671)</f>
        <v>0</v>
      </c>
      <c r="V692" s="18" t="n">
        <f aca="false">U692-(Draws!V671+Draws!AH671)</f>
        <v>0</v>
      </c>
      <c r="W692" s="18" t="n">
        <f aca="false">V692-(Draws!W671+Draws!AI671)</f>
        <v>0</v>
      </c>
      <c r="X692" s="18" t="n">
        <f aca="false">W692-(Draws!X671+Draws!AJ671)</f>
        <v>0</v>
      </c>
      <c r="Y692" s="18" t="n">
        <f aca="false">X692-(Draws!Y671+Draws!AK671)</f>
        <v>0</v>
      </c>
      <c r="Z692" s="18" t="n">
        <f aca="false">0-(MAX(Draws!N671-Line_cap,0)+MAX(Draws!Z671-Line_cap,0))</f>
        <v>0</v>
      </c>
      <c r="AA692" s="18" t="n">
        <f aca="false">Z692-(MAX(Draws!O671-Line_cap,0)+MAX(Draws!AA671-Line_cap,0))</f>
        <v>0</v>
      </c>
      <c r="AB692" s="18" t="n">
        <f aca="false">AA692-(MAX(Draws!P671-Line_cap,0)+MAX(Draws!AB671-Line_cap,0))</f>
        <v>0</v>
      </c>
      <c r="AC692" s="18" t="n">
        <f aca="false">AB692-(MAX(Draws!Q671-Line_cap,0)+MAX(Draws!AC671-Line_cap,0))</f>
        <v>0</v>
      </c>
      <c r="AD692" s="18" t="n">
        <f aca="false">AC692-(MAX(Draws!R671-Line_cap,0)+MAX(Draws!AD671-Line_cap,0))</f>
        <v>0</v>
      </c>
      <c r="AE692" s="18" t="n">
        <f aca="false">AD692-(MAX(Draws!S671-Line_cap,0)+MAX(Draws!AE671-Line_cap,0))</f>
        <v>0</v>
      </c>
      <c r="AF692" s="18" t="n">
        <f aca="false">AE692-(MAX(Draws!T671-Line_cap,0)+MAX(Draws!AF671-Line_cap,0))</f>
        <v>0</v>
      </c>
      <c r="AG692" s="18" t="n">
        <f aca="false">AF692-(MAX(Draws!U671-Line_cap,0)+MAX(Draws!AG671-Line_cap,0))</f>
        <v>0</v>
      </c>
      <c r="AH692" s="18" t="n">
        <f aca="false">AG692-(MAX(Draws!V671-Line_cap,0)+MAX(Draws!AH671-Line_cap,0))</f>
        <v>0</v>
      </c>
      <c r="AI692" s="18" t="n">
        <f aca="false">AH692-(MAX(Draws!W671-Line_cap,0)+MAX(Draws!AI671-Line_cap,0))</f>
        <v>0</v>
      </c>
      <c r="AJ692" s="18" t="n">
        <f aca="false">AI692-(MAX(Draws!X671-Line_cap,0)+MAX(Draws!AJ671-Line_cap,0))</f>
        <v>0</v>
      </c>
      <c r="AK692" s="18" t="n">
        <f aca="false">AJ692-(MAX(Draws!Y671-Line_cap,0)+MAX(Draws!AK671-Line_cap,0))</f>
        <v>0</v>
      </c>
      <c r="AL692" s="18" t="n">
        <f aca="false">SUMPRODUCT(MIN($B$22:$M$22+B692:M692+N692:Y692))</f>
        <v>356.553770708866</v>
      </c>
      <c r="AM692" s="18" t="n">
        <f aca="false">SUMPRODUCT(MIN($B$22:$M$22+B692:M692))</f>
        <v>356.553770708866</v>
      </c>
      <c r="AN692" s="18" t="n">
        <f aca="false">SUMPRODUCT(MIN($B$22:$M$22+N692:Y692))</f>
        <v>481.950382357786</v>
      </c>
      <c r="AO692" s="18" t="n">
        <f aca="false">SUMPRODUCT(MIN($B$22:$M$22+B692:M692+Z692:AK692))</f>
        <v>356.553770708866</v>
      </c>
      <c r="AP692" s="18" t="n">
        <f aca="false">SUMPRODUCT(MIN($B$23:$M$23+B692:M692+N692:Y692))</f>
        <v>404.839419259293</v>
      </c>
      <c r="AQ692" s="18" t="n">
        <f aca="false">SUMPRODUCT(MIN($B$23:$M$23+B692:M692+Z692:AK692))</f>
        <v>404.839419259293</v>
      </c>
      <c r="AR692" s="13" t="n">
        <f aca="false">IF(Y692&lt;0,1,0)</f>
        <v>0</v>
      </c>
    </row>
    <row r="693" customFormat="false" ht="15" hidden="false" customHeight="false" outlineLevel="0" collapsed="false">
      <c r="A693" s="13" t="n">
        <v>668</v>
      </c>
      <c r="B693" s="18" t="n">
        <f aca="false">Shock_sd*Draws!B672</f>
        <v>-65.7823834802049</v>
      </c>
      <c r="C693" s="18" t="n">
        <f aca="false">Persist_a*B693+Shock_sd*Draws!C672</f>
        <v>-89.8537179661155</v>
      </c>
      <c r="D693" s="18" t="n">
        <f aca="false">Persist_a*C693+Shock_sd*Draws!D672</f>
        <v>4.37519404762757</v>
      </c>
      <c r="E693" s="18" t="n">
        <f aca="false">Persist_a*D693+Shock_sd*Draws!E672</f>
        <v>-18.2935981925951</v>
      </c>
      <c r="F693" s="18" t="n">
        <f aca="false">Persist_a*E693+Shock_sd*Draws!F672</f>
        <v>45.4836317855559</v>
      </c>
      <c r="G693" s="18" t="n">
        <f aca="false">Persist_a*F693+Shock_sd*Draws!G672</f>
        <v>65.5902513224333</v>
      </c>
      <c r="H693" s="18" t="n">
        <f aca="false">Persist_a*G693+Shock_sd*Draws!H672</f>
        <v>7.1465142611945</v>
      </c>
      <c r="I693" s="18" t="n">
        <f aca="false">Persist_a*H693+Shock_sd*Draws!I672</f>
        <v>2.91989790580403</v>
      </c>
      <c r="J693" s="18" t="n">
        <f aca="false">Persist_a*I693+Shock_sd*Draws!J672</f>
        <v>38.8196406429855</v>
      </c>
      <c r="K693" s="18" t="n">
        <f aca="false">Persist_a*J693+Shock_sd*Draws!K672</f>
        <v>28.0814005636941</v>
      </c>
      <c r="L693" s="18" t="n">
        <f aca="false">Persist_a*K693+Shock_sd*Draws!L672</f>
        <v>-11.7167866933986</v>
      </c>
      <c r="M693" s="18" t="n">
        <f aca="false">Persist_a*L693+Shock_sd*Draws!M672</f>
        <v>-6.67477097530256</v>
      </c>
      <c r="N693" s="18" t="n">
        <f aca="false">0-(Draws!N672+Draws!Z672)</f>
        <v>0</v>
      </c>
      <c r="O693" s="18" t="n">
        <f aca="false">N693-(Draws!O672+Draws!AA672)</f>
        <v>0</v>
      </c>
      <c r="P693" s="18" t="n">
        <f aca="false">O693-(Draws!P672+Draws!AB672)</f>
        <v>0</v>
      </c>
      <c r="Q693" s="18" t="n">
        <f aca="false">P693-(Draws!Q672+Draws!AC672)</f>
        <v>0</v>
      </c>
      <c r="R693" s="18" t="n">
        <f aca="false">Q693-(Draws!R672+Draws!AD672)</f>
        <v>0</v>
      </c>
      <c r="S693" s="18" t="n">
        <f aca="false">R693-(Draws!S672+Draws!AE672)</f>
        <v>0</v>
      </c>
      <c r="T693" s="18" t="n">
        <f aca="false">S693-(Draws!T672+Draws!AF672)</f>
        <v>0</v>
      </c>
      <c r="U693" s="18" t="n">
        <f aca="false">T693-(Draws!U672+Draws!AG672)</f>
        <v>0</v>
      </c>
      <c r="V693" s="18" t="n">
        <f aca="false">U693-(Draws!V672+Draws!AH672)</f>
        <v>0</v>
      </c>
      <c r="W693" s="18" t="n">
        <f aca="false">V693-(Draws!W672+Draws!AI672)</f>
        <v>0</v>
      </c>
      <c r="X693" s="18" t="n">
        <f aca="false">W693-(Draws!X672+Draws!AJ672)</f>
        <v>0</v>
      </c>
      <c r="Y693" s="18" t="n">
        <f aca="false">X693-(Draws!Y672+Draws!AK672)</f>
        <v>0</v>
      </c>
      <c r="Z693" s="18" t="n">
        <f aca="false">0-(MAX(Draws!N672-Line_cap,0)+MAX(Draws!Z672-Line_cap,0))</f>
        <v>0</v>
      </c>
      <c r="AA693" s="18" t="n">
        <f aca="false">Z693-(MAX(Draws!O672-Line_cap,0)+MAX(Draws!AA672-Line_cap,0))</f>
        <v>0</v>
      </c>
      <c r="AB693" s="18" t="n">
        <f aca="false">AA693-(MAX(Draws!P672-Line_cap,0)+MAX(Draws!AB672-Line_cap,0))</f>
        <v>0</v>
      </c>
      <c r="AC693" s="18" t="n">
        <f aca="false">AB693-(MAX(Draws!Q672-Line_cap,0)+MAX(Draws!AC672-Line_cap,0))</f>
        <v>0</v>
      </c>
      <c r="AD693" s="18" t="n">
        <f aca="false">AC693-(MAX(Draws!R672-Line_cap,0)+MAX(Draws!AD672-Line_cap,0))</f>
        <v>0</v>
      </c>
      <c r="AE693" s="18" t="n">
        <f aca="false">AD693-(MAX(Draws!S672-Line_cap,0)+MAX(Draws!AE672-Line_cap,0))</f>
        <v>0</v>
      </c>
      <c r="AF693" s="18" t="n">
        <f aca="false">AE693-(MAX(Draws!T672-Line_cap,0)+MAX(Draws!AF672-Line_cap,0))</f>
        <v>0</v>
      </c>
      <c r="AG693" s="18" t="n">
        <f aca="false">AF693-(MAX(Draws!U672-Line_cap,0)+MAX(Draws!AG672-Line_cap,0))</f>
        <v>0</v>
      </c>
      <c r="AH693" s="18" t="n">
        <f aca="false">AG693-(MAX(Draws!V672-Line_cap,0)+MAX(Draws!AH672-Line_cap,0))</f>
        <v>0</v>
      </c>
      <c r="AI693" s="18" t="n">
        <f aca="false">AH693-(MAX(Draws!W672-Line_cap,0)+MAX(Draws!AI672-Line_cap,0))</f>
        <v>0</v>
      </c>
      <c r="AJ693" s="18" t="n">
        <f aca="false">AI693-(MAX(Draws!X672-Line_cap,0)+MAX(Draws!AJ672-Line_cap,0))</f>
        <v>0</v>
      </c>
      <c r="AK693" s="18" t="n">
        <f aca="false">AJ693-(MAX(Draws!Y672-Line_cap,0)+MAX(Draws!AK672-Line_cap,0))</f>
        <v>0</v>
      </c>
      <c r="AL693" s="18" t="n">
        <f aca="false">SUMPRODUCT(MIN($B$22:$M$22+B693:M693+N693:Y693))</f>
        <v>450.212878967665</v>
      </c>
      <c r="AM693" s="18" t="n">
        <f aca="false">SUMPRODUCT(MIN($B$22:$M$22+B693:M693))</f>
        <v>450.212878967665</v>
      </c>
      <c r="AN693" s="18" t="n">
        <f aca="false">SUMPRODUCT(MIN($B$22:$M$22+N693:Y693))</f>
        <v>481.950382357786</v>
      </c>
      <c r="AO693" s="18" t="n">
        <f aca="false">SUMPRODUCT(MIN($B$22:$M$22+B693:M693+Z693:AK693))</f>
        <v>450.212878967665</v>
      </c>
      <c r="AP693" s="18" t="n">
        <f aca="false">SUMPRODUCT(MIN($B$23:$M$23+B693:M693+N693:Y693))</f>
        <v>476.463679173662</v>
      </c>
      <c r="AQ693" s="18" t="n">
        <f aca="false">SUMPRODUCT(MIN($B$23:$M$23+B693:M693+Z693:AK693))</f>
        <v>476.463679173662</v>
      </c>
      <c r="AR693" s="13" t="n">
        <f aca="false">IF(Y693&lt;0,1,0)</f>
        <v>0</v>
      </c>
    </row>
    <row r="694" customFormat="false" ht="15" hidden="false" customHeight="false" outlineLevel="0" collapsed="false">
      <c r="A694" s="13" t="n">
        <v>669</v>
      </c>
      <c r="B694" s="18" t="n">
        <f aca="false">Shock_sd*Draws!B673</f>
        <v>-33.6863359869684</v>
      </c>
      <c r="C694" s="18" t="n">
        <f aca="false">Persist_a*B694+Shock_sd*Draws!C673</f>
        <v>17.8557563893876</v>
      </c>
      <c r="D694" s="18" t="n">
        <f aca="false">Persist_a*C694+Shock_sd*Draws!D673</f>
        <v>64.7282734653474</v>
      </c>
      <c r="E694" s="18" t="n">
        <f aca="false">Persist_a*D694+Shock_sd*Draws!E673</f>
        <v>6.46871183876252</v>
      </c>
      <c r="F694" s="18" t="n">
        <f aca="false">Persist_a*E694+Shock_sd*Draws!F673</f>
        <v>-31.7908369034789</v>
      </c>
      <c r="G694" s="18" t="n">
        <f aca="false">Persist_a*F694+Shock_sd*Draws!G673</f>
        <v>47.2348317700415</v>
      </c>
      <c r="H694" s="18" t="n">
        <f aca="false">Persist_a*G694+Shock_sd*Draws!H673</f>
        <v>-28.7934750359474</v>
      </c>
      <c r="I694" s="18" t="n">
        <f aca="false">Persist_a*H694+Shock_sd*Draws!I673</f>
        <v>24.3924143162614</v>
      </c>
      <c r="J694" s="18" t="n">
        <f aca="false">Persist_a*I694+Shock_sd*Draws!J673</f>
        <v>60.0025247804561</v>
      </c>
      <c r="K694" s="18" t="n">
        <f aca="false">Persist_a*J694+Shock_sd*Draws!K673</f>
        <v>12.203660281572</v>
      </c>
      <c r="L694" s="18" t="n">
        <f aca="false">Persist_a*K694+Shock_sd*Draws!L673</f>
        <v>8.6469578832172</v>
      </c>
      <c r="M694" s="18" t="n">
        <f aca="false">Persist_a*L694+Shock_sd*Draws!M673</f>
        <v>-26.8410281522434</v>
      </c>
      <c r="N694" s="18" t="n">
        <f aca="false">0-(Draws!N673+Draws!Z673)</f>
        <v>0</v>
      </c>
      <c r="O694" s="18" t="n">
        <f aca="false">N694-(Draws!O673+Draws!AA673)</f>
        <v>0</v>
      </c>
      <c r="P694" s="18" t="n">
        <f aca="false">O694-(Draws!P673+Draws!AB673)</f>
        <v>0</v>
      </c>
      <c r="Q694" s="18" t="n">
        <f aca="false">P694-(Draws!Q673+Draws!AC673)</f>
        <v>0</v>
      </c>
      <c r="R694" s="18" t="n">
        <f aca="false">Q694-(Draws!R673+Draws!AD673)</f>
        <v>0</v>
      </c>
      <c r="S694" s="18" t="n">
        <f aca="false">R694-(Draws!S673+Draws!AE673)</f>
        <v>0</v>
      </c>
      <c r="T694" s="18" t="n">
        <f aca="false">S694-(Draws!T673+Draws!AF673)</f>
        <v>0</v>
      </c>
      <c r="U694" s="18" t="n">
        <f aca="false">T694-(Draws!U673+Draws!AG673)</f>
        <v>0</v>
      </c>
      <c r="V694" s="18" t="n">
        <f aca="false">U694-(Draws!V673+Draws!AH673)</f>
        <v>0</v>
      </c>
      <c r="W694" s="18" t="n">
        <f aca="false">V694-(Draws!W673+Draws!AI673)</f>
        <v>0</v>
      </c>
      <c r="X694" s="18" t="n">
        <f aca="false">W694-(Draws!X673+Draws!AJ673)</f>
        <v>0</v>
      </c>
      <c r="Y694" s="18" t="n">
        <f aca="false">X694-(Draws!Y673+Draws!AK673)</f>
        <v>0</v>
      </c>
      <c r="Z694" s="18" t="n">
        <f aca="false">0-(MAX(Draws!N673-Line_cap,0)+MAX(Draws!Z673-Line_cap,0))</f>
        <v>0</v>
      </c>
      <c r="AA694" s="18" t="n">
        <f aca="false">Z694-(MAX(Draws!O673-Line_cap,0)+MAX(Draws!AA673-Line_cap,0))</f>
        <v>0</v>
      </c>
      <c r="AB694" s="18" t="n">
        <f aca="false">AA694-(MAX(Draws!P673-Line_cap,0)+MAX(Draws!AB673-Line_cap,0))</f>
        <v>0</v>
      </c>
      <c r="AC694" s="18" t="n">
        <f aca="false">AB694-(MAX(Draws!Q673-Line_cap,0)+MAX(Draws!AC673-Line_cap,0))</f>
        <v>0</v>
      </c>
      <c r="AD694" s="18" t="n">
        <f aca="false">AC694-(MAX(Draws!R673-Line_cap,0)+MAX(Draws!AD673-Line_cap,0))</f>
        <v>0</v>
      </c>
      <c r="AE694" s="18" t="n">
        <f aca="false">AD694-(MAX(Draws!S673-Line_cap,0)+MAX(Draws!AE673-Line_cap,0))</f>
        <v>0</v>
      </c>
      <c r="AF694" s="18" t="n">
        <f aca="false">AE694-(MAX(Draws!T673-Line_cap,0)+MAX(Draws!AF673-Line_cap,0))</f>
        <v>0</v>
      </c>
      <c r="AG694" s="18" t="n">
        <f aca="false">AF694-(MAX(Draws!U673-Line_cap,0)+MAX(Draws!AG673-Line_cap,0))</f>
        <v>0</v>
      </c>
      <c r="AH694" s="18" t="n">
        <f aca="false">AG694-(MAX(Draws!V673-Line_cap,0)+MAX(Draws!AH673-Line_cap,0))</f>
        <v>0</v>
      </c>
      <c r="AI694" s="18" t="n">
        <f aca="false">AH694-(MAX(Draws!W673-Line_cap,0)+MAX(Draws!AI673-Line_cap,0))</f>
        <v>0</v>
      </c>
      <c r="AJ694" s="18" t="n">
        <f aca="false">AI694-(MAX(Draws!X673-Line_cap,0)+MAX(Draws!AJ673-Line_cap,0))</f>
        <v>0</v>
      </c>
      <c r="AK694" s="18" t="n">
        <f aca="false">AJ694-(MAX(Draws!Y673-Line_cap,0)+MAX(Draws!AK673-Line_cap,0))</f>
        <v>0</v>
      </c>
      <c r="AL694" s="18" t="n">
        <f aca="false">SUMPRODUCT(MIN($B$22:$M$22+B694:M694+N694:Y694))</f>
        <v>453.156907321838</v>
      </c>
      <c r="AM694" s="18" t="n">
        <f aca="false">SUMPRODUCT(MIN($B$22:$M$22+B694:M694))</f>
        <v>453.156907321838</v>
      </c>
      <c r="AN694" s="18" t="n">
        <f aca="false">SUMPRODUCT(MIN($B$22:$M$22+N694:Y694))</f>
        <v>481.950382357786</v>
      </c>
      <c r="AO694" s="18" t="n">
        <f aca="false">SUMPRODUCT(MIN($B$22:$M$22+B694:M694+Z694:AK694))</f>
        <v>453.156907321838</v>
      </c>
      <c r="AP694" s="18" t="n">
        <f aca="false">SUMPRODUCT(MIN($B$23:$M$23+B694:M694+N694:Y694))</f>
        <v>501.811078097375</v>
      </c>
      <c r="AQ694" s="18" t="n">
        <f aca="false">SUMPRODUCT(MIN($B$23:$M$23+B694:M694+Z694:AK694))</f>
        <v>501.811078097375</v>
      </c>
      <c r="AR694" s="13" t="n">
        <f aca="false">IF(Y694&lt;0,1,0)</f>
        <v>0</v>
      </c>
    </row>
    <row r="695" customFormat="false" ht="15" hidden="false" customHeight="false" outlineLevel="0" collapsed="false">
      <c r="A695" s="13" t="n">
        <v>670</v>
      </c>
      <c r="B695" s="18" t="n">
        <f aca="false">Shock_sd*Draws!B674</f>
        <v>49.8465479007803</v>
      </c>
      <c r="C695" s="18" t="n">
        <f aca="false">Persist_a*B695+Shock_sd*Draws!C674</f>
        <v>123.981983688617</v>
      </c>
      <c r="D695" s="18" t="n">
        <f aca="false">Persist_a*C695+Shock_sd*Draws!D674</f>
        <v>175.719583551074</v>
      </c>
      <c r="E695" s="18" t="n">
        <f aca="false">Persist_a*D695+Shock_sd*Draws!E674</f>
        <v>119.454614480485</v>
      </c>
      <c r="F695" s="18" t="n">
        <f aca="false">Persist_a*E695+Shock_sd*Draws!F674</f>
        <v>72.1580786162243</v>
      </c>
      <c r="G695" s="18" t="n">
        <f aca="false">Persist_a*F695+Shock_sd*Draws!G674</f>
        <v>86.4260580327</v>
      </c>
      <c r="H695" s="18" t="n">
        <f aca="false">Persist_a*G695+Shock_sd*Draws!H674</f>
        <v>132.795163962138</v>
      </c>
      <c r="I695" s="18" t="n">
        <f aca="false">Persist_a*H695+Shock_sd*Draws!I674</f>
        <v>84.9348744293412</v>
      </c>
      <c r="J695" s="18" t="n">
        <f aca="false">Persist_a*I695+Shock_sd*Draws!J674</f>
        <v>5.83084194242878</v>
      </c>
      <c r="K695" s="18" t="n">
        <f aca="false">Persist_a*J695+Shock_sd*Draws!K674</f>
        <v>36.7933730780577</v>
      </c>
      <c r="L695" s="18" t="n">
        <f aca="false">Persist_a*K695+Shock_sd*Draws!L674</f>
        <v>116.051766060098</v>
      </c>
      <c r="M695" s="18" t="n">
        <f aca="false">Persist_a*L695+Shock_sd*Draws!M674</f>
        <v>76.6837350624284</v>
      </c>
      <c r="N695" s="18" t="n">
        <f aca="false">0-(Draws!N674+Draws!Z674)</f>
        <v>0</v>
      </c>
      <c r="O695" s="18" t="n">
        <f aca="false">N695-(Draws!O674+Draws!AA674)</f>
        <v>0</v>
      </c>
      <c r="P695" s="18" t="n">
        <f aca="false">O695-(Draws!P674+Draws!AB674)</f>
        <v>0</v>
      </c>
      <c r="Q695" s="18" t="n">
        <f aca="false">P695-(Draws!Q674+Draws!AC674)</f>
        <v>0</v>
      </c>
      <c r="R695" s="18" t="n">
        <f aca="false">Q695-(Draws!R674+Draws!AD674)</f>
        <v>0</v>
      </c>
      <c r="S695" s="18" t="n">
        <f aca="false">R695-(Draws!S674+Draws!AE674)</f>
        <v>0</v>
      </c>
      <c r="T695" s="18" t="n">
        <f aca="false">S695-(Draws!T674+Draws!AF674)</f>
        <v>0</v>
      </c>
      <c r="U695" s="18" t="n">
        <f aca="false">T695-(Draws!U674+Draws!AG674)</f>
        <v>0</v>
      </c>
      <c r="V695" s="18" t="n">
        <f aca="false">U695-(Draws!V674+Draws!AH674)</f>
        <v>0</v>
      </c>
      <c r="W695" s="18" t="n">
        <f aca="false">V695-(Draws!W674+Draws!AI674)</f>
        <v>0</v>
      </c>
      <c r="X695" s="18" t="n">
        <f aca="false">W695-(Draws!X674+Draws!AJ674)</f>
        <v>0</v>
      </c>
      <c r="Y695" s="18" t="n">
        <f aca="false">X695-(Draws!Y674+Draws!AK674)</f>
        <v>0</v>
      </c>
      <c r="Z695" s="18" t="n">
        <f aca="false">0-(MAX(Draws!N674-Line_cap,0)+MAX(Draws!Z674-Line_cap,0))</f>
        <v>0</v>
      </c>
      <c r="AA695" s="18" t="n">
        <f aca="false">Z695-(MAX(Draws!O674-Line_cap,0)+MAX(Draws!AA674-Line_cap,0))</f>
        <v>0</v>
      </c>
      <c r="AB695" s="18" t="n">
        <f aca="false">AA695-(MAX(Draws!P674-Line_cap,0)+MAX(Draws!AB674-Line_cap,0))</f>
        <v>0</v>
      </c>
      <c r="AC695" s="18" t="n">
        <f aca="false">AB695-(MAX(Draws!Q674-Line_cap,0)+MAX(Draws!AC674-Line_cap,0))</f>
        <v>0</v>
      </c>
      <c r="AD695" s="18" t="n">
        <f aca="false">AC695-(MAX(Draws!R674-Line_cap,0)+MAX(Draws!AD674-Line_cap,0))</f>
        <v>0</v>
      </c>
      <c r="AE695" s="18" t="n">
        <f aca="false">AD695-(MAX(Draws!S674-Line_cap,0)+MAX(Draws!AE674-Line_cap,0))</f>
        <v>0</v>
      </c>
      <c r="AF695" s="18" t="n">
        <f aca="false">AE695-(MAX(Draws!T674-Line_cap,0)+MAX(Draws!AF674-Line_cap,0))</f>
        <v>0</v>
      </c>
      <c r="AG695" s="18" t="n">
        <f aca="false">AF695-(MAX(Draws!U674-Line_cap,0)+MAX(Draws!AG674-Line_cap,0))</f>
        <v>0</v>
      </c>
      <c r="AH695" s="18" t="n">
        <f aca="false">AG695-(MAX(Draws!V674-Line_cap,0)+MAX(Draws!AH674-Line_cap,0))</f>
        <v>0</v>
      </c>
      <c r="AI695" s="18" t="n">
        <f aca="false">AH695-(MAX(Draws!W674-Line_cap,0)+MAX(Draws!AI674-Line_cap,0))</f>
        <v>0</v>
      </c>
      <c r="AJ695" s="18" t="n">
        <f aca="false">AI695-(MAX(Draws!X674-Line_cap,0)+MAX(Draws!AJ674-Line_cap,0))</f>
        <v>0</v>
      </c>
      <c r="AK695" s="18" t="n">
        <f aca="false">AJ695-(MAX(Draws!Y674-Line_cap,0)+MAX(Draws!AK674-Line_cap,0))</f>
        <v>0</v>
      </c>
      <c r="AL695" s="18" t="n">
        <f aca="false">SUMPRODUCT(MIN($B$22:$M$22+B695:M695+N695:Y695))</f>
        <v>494.028623359825</v>
      </c>
      <c r="AM695" s="18" t="n">
        <f aca="false">SUMPRODUCT(MIN($B$22:$M$22+B695:M695))</f>
        <v>494.028623359825</v>
      </c>
      <c r="AN695" s="18" t="n">
        <f aca="false">SUMPRODUCT(MIN($B$22:$M$22+N695:Y695))</f>
        <v>481.950382357786</v>
      </c>
      <c r="AO695" s="18" t="n">
        <f aca="false">SUMPRODUCT(MIN($B$22:$M$22+B695:M695+Z695:AK695))</f>
        <v>494.028623359825</v>
      </c>
      <c r="AP695" s="18" t="n">
        <f aca="false">SUMPRODUCT(MIN($B$23:$M$23+B695:M695+N695:Y695))</f>
        <v>543.271950524046</v>
      </c>
      <c r="AQ695" s="18" t="n">
        <f aca="false">SUMPRODUCT(MIN($B$23:$M$23+B695:M695+Z695:AK695))</f>
        <v>543.271950524046</v>
      </c>
      <c r="AR695" s="13" t="n">
        <f aca="false">IF(Y695&lt;0,1,0)</f>
        <v>0</v>
      </c>
    </row>
    <row r="696" customFormat="false" ht="15" hidden="false" customHeight="false" outlineLevel="0" collapsed="false">
      <c r="A696" s="13" t="n">
        <v>671</v>
      </c>
      <c r="B696" s="18" t="n">
        <f aca="false">Shock_sd*Draws!B675</f>
        <v>41.6606086791513</v>
      </c>
      <c r="C696" s="18" t="n">
        <f aca="false">Persist_a*B696+Shock_sd*Draws!C675</f>
        <v>43.0296644527228</v>
      </c>
      <c r="D696" s="18" t="n">
        <f aca="false">Persist_a*C696+Shock_sd*Draws!D675</f>
        <v>58.4746900339324</v>
      </c>
      <c r="E696" s="18" t="n">
        <f aca="false">Persist_a*D696+Shock_sd*Draws!E675</f>
        <v>54.9400432871963</v>
      </c>
      <c r="F696" s="18" t="n">
        <f aca="false">Persist_a*E696+Shock_sd*Draws!F675</f>
        <v>33.41362214874</v>
      </c>
      <c r="G696" s="18" t="n">
        <f aca="false">Persist_a*F696+Shock_sd*Draws!G675</f>
        <v>63.2491685809675</v>
      </c>
      <c r="H696" s="18" t="n">
        <f aca="false">Persist_a*G696+Shock_sd*Draws!H675</f>
        <v>69.6360071905336</v>
      </c>
      <c r="I696" s="18" t="n">
        <f aca="false">Persist_a*H696+Shock_sd*Draws!I675</f>
        <v>131.916575867861</v>
      </c>
      <c r="J696" s="18" t="n">
        <f aca="false">Persist_a*I696+Shock_sd*Draws!J675</f>
        <v>91.7720996029668</v>
      </c>
      <c r="K696" s="18" t="n">
        <f aca="false">Persist_a*J696+Shock_sd*Draws!K675</f>
        <v>20.8121549500961</v>
      </c>
      <c r="L696" s="18" t="n">
        <f aca="false">Persist_a*K696+Shock_sd*Draws!L675</f>
        <v>-46.5139026406163</v>
      </c>
      <c r="M696" s="18" t="n">
        <f aca="false">Persist_a*L696+Shock_sd*Draws!M675</f>
        <v>18.9501597578876</v>
      </c>
      <c r="N696" s="18" t="n">
        <f aca="false">0-(Draws!N675+Draws!Z675)</f>
        <v>0</v>
      </c>
      <c r="O696" s="18" t="n">
        <f aca="false">N696-(Draws!O675+Draws!AA675)</f>
        <v>0</v>
      </c>
      <c r="P696" s="18" t="n">
        <f aca="false">O696-(Draws!P675+Draws!AB675)</f>
        <v>0</v>
      </c>
      <c r="Q696" s="18" t="n">
        <f aca="false">P696-(Draws!Q675+Draws!AC675)</f>
        <v>0</v>
      </c>
      <c r="R696" s="18" t="n">
        <f aca="false">Q696-(Draws!R675+Draws!AD675)</f>
        <v>0</v>
      </c>
      <c r="S696" s="18" t="n">
        <f aca="false">R696-(Draws!S675+Draws!AE675)</f>
        <v>0</v>
      </c>
      <c r="T696" s="18" t="n">
        <f aca="false">S696-(Draws!T675+Draws!AF675)</f>
        <v>0</v>
      </c>
      <c r="U696" s="18" t="n">
        <f aca="false">T696-(Draws!U675+Draws!AG675)</f>
        <v>0</v>
      </c>
      <c r="V696" s="18" t="n">
        <f aca="false">U696-(Draws!V675+Draws!AH675)</f>
        <v>0</v>
      </c>
      <c r="W696" s="18" t="n">
        <f aca="false">V696-(Draws!W675+Draws!AI675)</f>
        <v>0</v>
      </c>
      <c r="X696" s="18" t="n">
        <f aca="false">W696-(Draws!X675+Draws!AJ675)</f>
        <v>0</v>
      </c>
      <c r="Y696" s="18" t="n">
        <f aca="false">X696-(Draws!Y675+Draws!AK675)</f>
        <v>0</v>
      </c>
      <c r="Z696" s="18" t="n">
        <f aca="false">0-(MAX(Draws!N675-Line_cap,0)+MAX(Draws!Z675-Line_cap,0))</f>
        <v>0</v>
      </c>
      <c r="AA696" s="18" t="n">
        <f aca="false">Z696-(MAX(Draws!O675-Line_cap,0)+MAX(Draws!AA675-Line_cap,0))</f>
        <v>0</v>
      </c>
      <c r="AB696" s="18" t="n">
        <f aca="false">AA696-(MAX(Draws!P675-Line_cap,0)+MAX(Draws!AB675-Line_cap,0))</f>
        <v>0</v>
      </c>
      <c r="AC696" s="18" t="n">
        <f aca="false">AB696-(MAX(Draws!Q675-Line_cap,0)+MAX(Draws!AC675-Line_cap,0))</f>
        <v>0</v>
      </c>
      <c r="AD696" s="18" t="n">
        <f aca="false">AC696-(MAX(Draws!R675-Line_cap,0)+MAX(Draws!AD675-Line_cap,0))</f>
        <v>0</v>
      </c>
      <c r="AE696" s="18" t="n">
        <f aca="false">AD696-(MAX(Draws!S675-Line_cap,0)+MAX(Draws!AE675-Line_cap,0))</f>
        <v>0</v>
      </c>
      <c r="AF696" s="18" t="n">
        <f aca="false">AE696-(MAX(Draws!T675-Line_cap,0)+MAX(Draws!AF675-Line_cap,0))</f>
        <v>0</v>
      </c>
      <c r="AG696" s="18" t="n">
        <f aca="false">AF696-(MAX(Draws!U675-Line_cap,0)+MAX(Draws!AG675-Line_cap,0))</f>
        <v>0</v>
      </c>
      <c r="AH696" s="18" t="n">
        <f aca="false">AG696-(MAX(Draws!V675-Line_cap,0)+MAX(Draws!AH675-Line_cap,0))</f>
        <v>0</v>
      </c>
      <c r="AI696" s="18" t="n">
        <f aca="false">AH696-(MAX(Draws!W675-Line_cap,0)+MAX(Draws!AI675-Line_cap,0))</f>
        <v>0</v>
      </c>
      <c r="AJ696" s="18" t="n">
        <f aca="false">AI696-(MAX(Draws!X675-Line_cap,0)+MAX(Draws!AJ675-Line_cap,0))</f>
        <v>0</v>
      </c>
      <c r="AK696" s="18" t="n">
        <f aca="false">AJ696-(MAX(Draws!Y675-Line_cap,0)+MAX(Draws!AK675-Line_cap,0))</f>
        <v>0</v>
      </c>
      <c r="AL696" s="18" t="n">
        <f aca="false">SUMPRODUCT(MIN($B$22:$M$22+B696:M696+N696:Y696))</f>
        <v>455.414044923765</v>
      </c>
      <c r="AM696" s="18" t="n">
        <f aca="false">SUMPRODUCT(MIN($B$22:$M$22+B696:M696))</f>
        <v>455.414044923765</v>
      </c>
      <c r="AN696" s="18" t="n">
        <f aca="false">SUMPRODUCT(MIN($B$22:$M$22+N696:Y696))</f>
        <v>481.950382357786</v>
      </c>
      <c r="AO696" s="18" t="n">
        <f aca="false">SUMPRODUCT(MIN($B$22:$M$22+B696:M696+Z696:AK696))</f>
        <v>455.414044923765</v>
      </c>
      <c r="AP696" s="18" t="n">
        <f aca="false">SUMPRODUCT(MIN($B$23:$M$23+B696:M696+N696:Y696))</f>
        <v>502.287173737309</v>
      </c>
      <c r="AQ696" s="18" t="n">
        <f aca="false">SUMPRODUCT(MIN($B$23:$M$23+B696:M696+Z696:AK696))</f>
        <v>502.287173737309</v>
      </c>
      <c r="AR696" s="13" t="n">
        <f aca="false">IF(Y696&lt;0,1,0)</f>
        <v>0</v>
      </c>
    </row>
    <row r="697" customFormat="false" ht="15" hidden="false" customHeight="false" outlineLevel="0" collapsed="false">
      <c r="A697" s="13" t="n">
        <v>672</v>
      </c>
      <c r="B697" s="18" t="n">
        <f aca="false">Shock_sd*Draws!B676</f>
        <v>-7.00498376710421</v>
      </c>
      <c r="C697" s="18" t="n">
        <f aca="false">Persist_a*B697+Shock_sd*Draws!C676</f>
        <v>-10.0174744760476</v>
      </c>
      <c r="D697" s="18" t="n">
        <f aca="false">Persist_a*C697+Shock_sd*Draws!D676</f>
        <v>55.7750598401904</v>
      </c>
      <c r="E697" s="18" t="n">
        <f aca="false">Persist_a*D697+Shock_sd*Draws!E676</f>
        <v>43.7843550692482</v>
      </c>
      <c r="F697" s="18" t="n">
        <f aca="false">Persist_a*E697+Shock_sd*Draws!F676</f>
        <v>29.0579331409284</v>
      </c>
      <c r="G697" s="18" t="n">
        <f aca="false">Persist_a*F697+Shock_sd*Draws!G676</f>
        <v>-45.9070926911945</v>
      </c>
      <c r="H697" s="18" t="n">
        <f aca="false">Persist_a*G697+Shock_sd*Draws!H676</f>
        <v>-25.1426004253736</v>
      </c>
      <c r="I697" s="18" t="n">
        <f aca="false">Persist_a*H697+Shock_sd*Draws!I676</f>
        <v>50.1744391623047</v>
      </c>
      <c r="J697" s="18" t="n">
        <f aca="false">Persist_a*I697+Shock_sd*Draws!J676</f>
        <v>-1.96487214355477</v>
      </c>
      <c r="K697" s="18" t="n">
        <f aca="false">Persist_a*J697+Shock_sd*Draws!K676</f>
        <v>-83.7347874886105</v>
      </c>
      <c r="L697" s="18" t="n">
        <f aca="false">Persist_a*K697+Shock_sd*Draws!L676</f>
        <v>-208.279657363456</v>
      </c>
      <c r="M697" s="18" t="n">
        <f aca="false">Persist_a*L697+Shock_sd*Draws!M676</f>
        <v>-176.427529145115</v>
      </c>
      <c r="N697" s="18" t="n">
        <f aca="false">0-(Draws!N676+Draws!Z676)</f>
        <v>0</v>
      </c>
      <c r="O697" s="18" t="n">
        <f aca="false">N697-(Draws!O676+Draws!AA676)</f>
        <v>0</v>
      </c>
      <c r="P697" s="18" t="n">
        <f aca="false">O697-(Draws!P676+Draws!AB676)</f>
        <v>0</v>
      </c>
      <c r="Q697" s="18" t="n">
        <f aca="false">P697-(Draws!Q676+Draws!AC676)</f>
        <v>0</v>
      </c>
      <c r="R697" s="18" t="n">
        <f aca="false">Q697-(Draws!R676+Draws!AD676)</f>
        <v>0</v>
      </c>
      <c r="S697" s="18" t="n">
        <f aca="false">R697-(Draws!S676+Draws!AE676)</f>
        <v>0</v>
      </c>
      <c r="T697" s="18" t="n">
        <f aca="false">S697-(Draws!T676+Draws!AF676)</f>
        <v>0</v>
      </c>
      <c r="U697" s="18" t="n">
        <f aca="false">T697-(Draws!U676+Draws!AG676)</f>
        <v>0</v>
      </c>
      <c r="V697" s="18" t="n">
        <f aca="false">U697-(Draws!V676+Draws!AH676)</f>
        <v>0</v>
      </c>
      <c r="W697" s="18" t="n">
        <f aca="false">V697-(Draws!W676+Draws!AI676)</f>
        <v>0</v>
      </c>
      <c r="X697" s="18" t="n">
        <f aca="false">W697-(Draws!X676+Draws!AJ676)</f>
        <v>0</v>
      </c>
      <c r="Y697" s="18" t="n">
        <f aca="false">X697-(Draws!Y676+Draws!AK676)</f>
        <v>0</v>
      </c>
      <c r="Z697" s="18" t="n">
        <f aca="false">0-(MAX(Draws!N676-Line_cap,0)+MAX(Draws!Z676-Line_cap,0))</f>
        <v>0</v>
      </c>
      <c r="AA697" s="18" t="n">
        <f aca="false">Z697-(MAX(Draws!O676-Line_cap,0)+MAX(Draws!AA676-Line_cap,0))</f>
        <v>0</v>
      </c>
      <c r="AB697" s="18" t="n">
        <f aca="false">AA697-(MAX(Draws!P676-Line_cap,0)+MAX(Draws!AB676-Line_cap,0))</f>
        <v>0</v>
      </c>
      <c r="AC697" s="18" t="n">
        <f aca="false">AB697-(MAX(Draws!Q676-Line_cap,0)+MAX(Draws!AC676-Line_cap,0))</f>
        <v>0</v>
      </c>
      <c r="AD697" s="18" t="n">
        <f aca="false">AC697-(MAX(Draws!R676-Line_cap,0)+MAX(Draws!AD676-Line_cap,0))</f>
        <v>0</v>
      </c>
      <c r="AE697" s="18" t="n">
        <f aca="false">AD697-(MAX(Draws!S676-Line_cap,0)+MAX(Draws!AE676-Line_cap,0))</f>
        <v>0</v>
      </c>
      <c r="AF697" s="18" t="n">
        <f aca="false">AE697-(MAX(Draws!T676-Line_cap,0)+MAX(Draws!AF676-Line_cap,0))</f>
        <v>0</v>
      </c>
      <c r="AG697" s="18" t="n">
        <f aca="false">AF697-(MAX(Draws!U676-Line_cap,0)+MAX(Draws!AG676-Line_cap,0))</f>
        <v>0</v>
      </c>
      <c r="AH697" s="18" t="n">
        <f aca="false">AG697-(MAX(Draws!V676-Line_cap,0)+MAX(Draws!AH676-Line_cap,0))</f>
        <v>0</v>
      </c>
      <c r="AI697" s="18" t="n">
        <f aca="false">AH697-(MAX(Draws!W676-Line_cap,0)+MAX(Draws!AI676-Line_cap,0))</f>
        <v>0</v>
      </c>
      <c r="AJ697" s="18" t="n">
        <f aca="false">AI697-(MAX(Draws!X676-Line_cap,0)+MAX(Draws!AJ676-Line_cap,0))</f>
        <v>0</v>
      </c>
      <c r="AK697" s="18" t="n">
        <f aca="false">AJ697-(MAX(Draws!Y676-Line_cap,0)+MAX(Draws!AK676-Line_cap,0))</f>
        <v>0</v>
      </c>
      <c r="AL697" s="18" t="n">
        <f aca="false">SUMPRODUCT(MIN($B$22:$M$22+B697:M697+N697:Y697))</f>
        <v>293.648290200925</v>
      </c>
      <c r="AM697" s="18" t="n">
        <f aca="false">SUMPRODUCT(MIN($B$22:$M$22+B697:M697))</f>
        <v>293.648290200925</v>
      </c>
      <c r="AN697" s="18" t="n">
        <f aca="false">SUMPRODUCT(MIN($B$22:$M$22+N697:Y697))</f>
        <v>481.950382357786</v>
      </c>
      <c r="AO697" s="18" t="n">
        <f aca="false">SUMPRODUCT(MIN($B$22:$M$22+B697:M697+Z697:AK697))</f>
        <v>293.648290200925</v>
      </c>
      <c r="AP697" s="18" t="n">
        <f aca="false">SUMPRODUCT(MIN($B$23:$M$23+B697:M697+N697:Y697))</f>
        <v>340.52141901447</v>
      </c>
      <c r="AQ697" s="18" t="n">
        <f aca="false">SUMPRODUCT(MIN($B$23:$M$23+B697:M697+Z697:AK697))</f>
        <v>340.52141901447</v>
      </c>
      <c r="AR697" s="13" t="n">
        <f aca="false">IF(Y697&lt;0,1,0)</f>
        <v>0</v>
      </c>
    </row>
    <row r="698" customFormat="false" ht="15" hidden="false" customHeight="false" outlineLevel="0" collapsed="false">
      <c r="A698" s="13" t="n">
        <v>673</v>
      </c>
      <c r="B698" s="18" t="n">
        <f aca="false">Shock_sd*Draws!B677</f>
        <v>-16.1172539965713</v>
      </c>
      <c r="C698" s="18" t="n">
        <f aca="false">Persist_a*B698+Shock_sd*Draws!C677</f>
        <v>-28.7062401894107</v>
      </c>
      <c r="D698" s="18" t="n">
        <f aca="false">Persist_a*C698+Shock_sd*Draws!D677</f>
        <v>-132.482870825005</v>
      </c>
      <c r="E698" s="18" t="n">
        <f aca="false">Persist_a*D698+Shock_sd*Draws!E677</f>
        <v>-178.991722121795</v>
      </c>
      <c r="F698" s="18" t="n">
        <f aca="false">Persist_a*E698+Shock_sd*Draws!F677</f>
        <v>-52.8798714822894</v>
      </c>
      <c r="G698" s="18" t="n">
        <f aca="false">Persist_a*F698+Shock_sd*Draws!G677</f>
        <v>-26.9793914221654</v>
      </c>
      <c r="H698" s="18" t="n">
        <f aca="false">Persist_a*G698+Shock_sd*Draws!H677</f>
        <v>-27.8682102266114</v>
      </c>
      <c r="I698" s="18" t="n">
        <f aca="false">Persist_a*H698+Shock_sd*Draws!I677</f>
        <v>-3.50181449280779</v>
      </c>
      <c r="J698" s="18" t="n">
        <f aca="false">Persist_a*I698+Shock_sd*Draws!J677</f>
        <v>-32.7425945488787</v>
      </c>
      <c r="K698" s="18" t="n">
        <f aca="false">Persist_a*J698+Shock_sd*Draws!K677</f>
        <v>-26.8826495613554</v>
      </c>
      <c r="L698" s="18" t="n">
        <f aca="false">Persist_a*K698+Shock_sd*Draws!L677</f>
        <v>58.524758075811</v>
      </c>
      <c r="M698" s="18" t="n">
        <f aca="false">Persist_a*L698+Shock_sd*Draws!M677</f>
        <v>42.5416229751033</v>
      </c>
      <c r="N698" s="18" t="n">
        <f aca="false">0-(Draws!N677+Draws!Z677)</f>
        <v>0</v>
      </c>
      <c r="O698" s="18" t="n">
        <f aca="false">N698-(Draws!O677+Draws!AA677)</f>
        <v>0</v>
      </c>
      <c r="P698" s="18" t="n">
        <f aca="false">O698-(Draws!P677+Draws!AB677)</f>
        <v>0</v>
      </c>
      <c r="Q698" s="18" t="n">
        <f aca="false">P698-(Draws!Q677+Draws!AC677)</f>
        <v>0</v>
      </c>
      <c r="R698" s="18" t="n">
        <f aca="false">Q698-(Draws!R677+Draws!AD677)</f>
        <v>0</v>
      </c>
      <c r="S698" s="18" t="n">
        <f aca="false">R698-(Draws!S677+Draws!AE677)</f>
        <v>0</v>
      </c>
      <c r="T698" s="18" t="n">
        <f aca="false">S698-(Draws!T677+Draws!AF677)</f>
        <v>0</v>
      </c>
      <c r="U698" s="18" t="n">
        <f aca="false">T698-(Draws!U677+Draws!AG677)</f>
        <v>0</v>
      </c>
      <c r="V698" s="18" t="n">
        <f aca="false">U698-(Draws!V677+Draws!AH677)</f>
        <v>0</v>
      </c>
      <c r="W698" s="18" t="n">
        <f aca="false">V698-(Draws!W677+Draws!AI677)</f>
        <v>0</v>
      </c>
      <c r="X698" s="18" t="n">
        <f aca="false">W698-(Draws!X677+Draws!AJ677)</f>
        <v>0</v>
      </c>
      <c r="Y698" s="18" t="n">
        <f aca="false">X698-(Draws!Y677+Draws!AK677)</f>
        <v>0</v>
      </c>
      <c r="Z698" s="18" t="n">
        <f aca="false">0-(MAX(Draws!N677-Line_cap,0)+MAX(Draws!Z677-Line_cap,0))</f>
        <v>0</v>
      </c>
      <c r="AA698" s="18" t="n">
        <f aca="false">Z698-(MAX(Draws!O677-Line_cap,0)+MAX(Draws!AA677-Line_cap,0))</f>
        <v>0</v>
      </c>
      <c r="AB698" s="18" t="n">
        <f aca="false">AA698-(MAX(Draws!P677-Line_cap,0)+MAX(Draws!AB677-Line_cap,0))</f>
        <v>0</v>
      </c>
      <c r="AC698" s="18" t="n">
        <f aca="false">AB698-(MAX(Draws!Q677-Line_cap,0)+MAX(Draws!AC677-Line_cap,0))</f>
        <v>0</v>
      </c>
      <c r="AD698" s="18" t="n">
        <f aca="false">AC698-(MAX(Draws!R677-Line_cap,0)+MAX(Draws!AD677-Line_cap,0))</f>
        <v>0</v>
      </c>
      <c r="AE698" s="18" t="n">
        <f aca="false">AD698-(MAX(Draws!S677-Line_cap,0)+MAX(Draws!AE677-Line_cap,0))</f>
        <v>0</v>
      </c>
      <c r="AF698" s="18" t="n">
        <f aca="false">AE698-(MAX(Draws!T677-Line_cap,0)+MAX(Draws!AF677-Line_cap,0))</f>
        <v>0</v>
      </c>
      <c r="AG698" s="18" t="n">
        <f aca="false">AF698-(MAX(Draws!U677-Line_cap,0)+MAX(Draws!AG677-Line_cap,0))</f>
        <v>0</v>
      </c>
      <c r="AH698" s="18" t="n">
        <f aca="false">AG698-(MAX(Draws!V677-Line_cap,0)+MAX(Draws!AH677-Line_cap,0))</f>
        <v>0</v>
      </c>
      <c r="AI698" s="18" t="n">
        <f aca="false">AH698-(MAX(Draws!W677-Line_cap,0)+MAX(Draws!AI677-Line_cap,0))</f>
        <v>0</v>
      </c>
      <c r="AJ698" s="18" t="n">
        <f aca="false">AI698-(MAX(Draws!X677-Line_cap,0)+MAX(Draws!AJ677-Line_cap,0))</f>
        <v>0</v>
      </c>
      <c r="AK698" s="18" t="n">
        <f aca="false">AJ698-(MAX(Draws!Y677-Line_cap,0)+MAX(Draws!AK677-Line_cap,0))</f>
        <v>0</v>
      </c>
      <c r="AL698" s="18" t="n">
        <f aca="false">SUMPRODUCT(MIN($B$22:$M$22+B698:M698+N698:Y698))</f>
        <v>319.870477706362</v>
      </c>
      <c r="AM698" s="18" t="n">
        <f aca="false">SUMPRODUCT(MIN($B$22:$M$22+B698:M698))</f>
        <v>319.870477706362</v>
      </c>
      <c r="AN698" s="18" t="n">
        <f aca="false">SUMPRODUCT(MIN($B$22:$M$22+N698:Y698))</f>
        <v>481.950382357786</v>
      </c>
      <c r="AO698" s="18" t="n">
        <f aca="false">SUMPRODUCT(MIN($B$22:$M$22+B698:M698+Z698:AK698))</f>
        <v>319.870477706362</v>
      </c>
      <c r="AP698" s="18" t="n">
        <f aca="false">SUMPRODUCT(MIN($B$23:$M$23+B698:M698+N698:Y698))</f>
        <v>360.758765219725</v>
      </c>
      <c r="AQ698" s="18" t="n">
        <f aca="false">SUMPRODUCT(MIN($B$23:$M$23+B698:M698+Z698:AK698))</f>
        <v>360.758765219725</v>
      </c>
      <c r="AR698" s="13" t="n">
        <f aca="false">IF(Y698&lt;0,1,0)</f>
        <v>0</v>
      </c>
    </row>
    <row r="699" customFormat="false" ht="15" hidden="false" customHeight="false" outlineLevel="0" collapsed="false">
      <c r="A699" s="13" t="n">
        <v>674</v>
      </c>
      <c r="B699" s="18" t="n">
        <f aca="false">Shock_sd*Draws!B678</f>
        <v>5.4842396211992</v>
      </c>
      <c r="C699" s="18" t="n">
        <f aca="false">Persist_a*B699+Shock_sd*Draws!C678</f>
        <v>-53.0344723877162</v>
      </c>
      <c r="D699" s="18" t="n">
        <f aca="false">Persist_a*C699+Shock_sd*Draws!D678</f>
        <v>-144.820353481871</v>
      </c>
      <c r="E699" s="18" t="n">
        <f aca="false">Persist_a*D699+Shock_sd*Draws!E678</f>
        <v>-52.0364058591175</v>
      </c>
      <c r="F699" s="18" t="n">
        <f aca="false">Persist_a*E699+Shock_sd*Draws!F678</f>
        <v>-19.2345288896574</v>
      </c>
      <c r="G699" s="18" t="n">
        <f aca="false">Persist_a*F699+Shock_sd*Draws!G678</f>
        <v>24.3085125992225</v>
      </c>
      <c r="H699" s="18" t="n">
        <f aca="false">Persist_a*G699+Shock_sd*Draws!H678</f>
        <v>-16.4421088877343</v>
      </c>
      <c r="I699" s="18" t="n">
        <f aca="false">Persist_a*H699+Shock_sd*Draws!I678</f>
        <v>-33.3222203329994</v>
      </c>
      <c r="J699" s="18" t="n">
        <f aca="false">Persist_a*I699+Shock_sd*Draws!J678</f>
        <v>59.2642512194078</v>
      </c>
      <c r="K699" s="18" t="n">
        <f aca="false">Persist_a*J699+Shock_sd*Draws!K678</f>
        <v>40.55545148974</v>
      </c>
      <c r="L699" s="18" t="n">
        <f aca="false">Persist_a*K699+Shock_sd*Draws!L678</f>
        <v>57.0814246175355</v>
      </c>
      <c r="M699" s="18" t="n">
        <f aca="false">Persist_a*L699+Shock_sd*Draws!M678</f>
        <v>-35.1374347520707</v>
      </c>
      <c r="N699" s="18" t="n">
        <f aca="false">0-(Draws!N678+Draws!Z678)</f>
        <v>0</v>
      </c>
      <c r="O699" s="18" t="n">
        <f aca="false">N699-(Draws!O678+Draws!AA678)</f>
        <v>0</v>
      </c>
      <c r="P699" s="18" t="n">
        <f aca="false">O699-(Draws!P678+Draws!AB678)</f>
        <v>0</v>
      </c>
      <c r="Q699" s="18" t="n">
        <f aca="false">P699-(Draws!Q678+Draws!AC678)</f>
        <v>0</v>
      </c>
      <c r="R699" s="18" t="n">
        <f aca="false">Q699-(Draws!R678+Draws!AD678)</f>
        <v>0</v>
      </c>
      <c r="S699" s="18" t="n">
        <f aca="false">R699-(Draws!S678+Draws!AE678)</f>
        <v>0</v>
      </c>
      <c r="T699" s="18" t="n">
        <f aca="false">S699-(Draws!T678+Draws!AF678)</f>
        <v>0</v>
      </c>
      <c r="U699" s="18" t="n">
        <f aca="false">T699-(Draws!U678+Draws!AG678)</f>
        <v>0</v>
      </c>
      <c r="V699" s="18" t="n">
        <f aca="false">U699-(Draws!V678+Draws!AH678)</f>
        <v>0</v>
      </c>
      <c r="W699" s="18" t="n">
        <f aca="false">V699-(Draws!W678+Draws!AI678)</f>
        <v>0</v>
      </c>
      <c r="X699" s="18" t="n">
        <f aca="false">W699-(Draws!X678+Draws!AJ678)</f>
        <v>0</v>
      </c>
      <c r="Y699" s="18" t="n">
        <f aca="false">X699-(Draws!Y678+Draws!AK678)</f>
        <v>0</v>
      </c>
      <c r="Z699" s="18" t="n">
        <f aca="false">0-(MAX(Draws!N678-Line_cap,0)+MAX(Draws!Z678-Line_cap,0))</f>
        <v>0</v>
      </c>
      <c r="AA699" s="18" t="n">
        <f aca="false">Z699-(MAX(Draws!O678-Line_cap,0)+MAX(Draws!AA678-Line_cap,0))</f>
        <v>0</v>
      </c>
      <c r="AB699" s="18" t="n">
        <f aca="false">AA699-(MAX(Draws!P678-Line_cap,0)+MAX(Draws!AB678-Line_cap,0))</f>
        <v>0</v>
      </c>
      <c r="AC699" s="18" t="n">
        <f aca="false">AB699-(MAX(Draws!Q678-Line_cap,0)+MAX(Draws!AC678-Line_cap,0))</f>
        <v>0</v>
      </c>
      <c r="AD699" s="18" t="n">
        <f aca="false">AC699-(MAX(Draws!R678-Line_cap,0)+MAX(Draws!AD678-Line_cap,0))</f>
        <v>0</v>
      </c>
      <c r="AE699" s="18" t="n">
        <f aca="false">AD699-(MAX(Draws!S678-Line_cap,0)+MAX(Draws!AE678-Line_cap,0))</f>
        <v>0</v>
      </c>
      <c r="AF699" s="18" t="n">
        <f aca="false">AE699-(MAX(Draws!T678-Line_cap,0)+MAX(Draws!AF678-Line_cap,0))</f>
        <v>0</v>
      </c>
      <c r="AG699" s="18" t="n">
        <f aca="false">AF699-(MAX(Draws!U678-Line_cap,0)+MAX(Draws!AG678-Line_cap,0))</f>
        <v>0</v>
      </c>
      <c r="AH699" s="18" t="n">
        <f aca="false">AG699-(MAX(Draws!V678-Line_cap,0)+MAX(Draws!AH678-Line_cap,0))</f>
        <v>0</v>
      </c>
      <c r="AI699" s="18" t="n">
        <f aca="false">AH699-(MAX(Draws!W678-Line_cap,0)+MAX(Draws!AI678-Line_cap,0))</f>
        <v>0</v>
      </c>
      <c r="AJ699" s="18" t="n">
        <f aca="false">AI699-(MAX(Draws!X678-Line_cap,0)+MAX(Draws!AJ678-Line_cap,0))</f>
        <v>0</v>
      </c>
      <c r="AK699" s="18" t="n">
        <f aca="false">AJ699-(MAX(Draws!Y678-Line_cap,0)+MAX(Draws!AK678-Line_cap,0))</f>
        <v>0</v>
      </c>
      <c r="AL699" s="18" t="n">
        <f aca="false">SUMPRODUCT(MIN($B$22:$M$22+B699:M699+N699:Y699))</f>
        <v>370.73383318027</v>
      </c>
      <c r="AM699" s="18" t="n">
        <f aca="false">SUMPRODUCT(MIN($B$22:$M$22+B699:M699))</f>
        <v>370.73383318027</v>
      </c>
      <c r="AN699" s="18" t="n">
        <f aca="false">SUMPRODUCT(MIN($B$22:$M$22+N699:Y699))</f>
        <v>481.950382357786</v>
      </c>
      <c r="AO699" s="18" t="n">
        <f aca="false">SUMPRODUCT(MIN($B$22:$M$22+B699:M699+Z699:AK699))</f>
        <v>370.73383318027</v>
      </c>
      <c r="AP699" s="18" t="n">
        <f aca="false">SUMPRODUCT(MIN($B$23:$M$23+B699:M699+N699:Y699))</f>
        <v>405.483207988509</v>
      </c>
      <c r="AQ699" s="18" t="n">
        <f aca="false">SUMPRODUCT(MIN($B$23:$M$23+B699:M699+Z699:AK699))</f>
        <v>405.483207988509</v>
      </c>
      <c r="AR699" s="13" t="n">
        <f aca="false">IF(Y699&lt;0,1,0)</f>
        <v>0</v>
      </c>
    </row>
    <row r="700" customFormat="false" ht="15" hidden="false" customHeight="false" outlineLevel="0" collapsed="false">
      <c r="A700" s="13" t="n">
        <v>675</v>
      </c>
      <c r="B700" s="18" t="n">
        <f aca="false">Shock_sd*Draws!B679</f>
        <v>140.348060328068</v>
      </c>
      <c r="C700" s="18" t="n">
        <f aca="false">Persist_a*B700+Shock_sd*Draws!C679</f>
        <v>44.6790911820797</v>
      </c>
      <c r="D700" s="18" t="n">
        <f aca="false">Persist_a*C700+Shock_sd*Draws!D679</f>
        <v>-3.9957058467921</v>
      </c>
      <c r="E700" s="18" t="n">
        <f aca="false">Persist_a*D700+Shock_sd*Draws!E679</f>
        <v>-49.8837934106831</v>
      </c>
      <c r="F700" s="18" t="n">
        <f aca="false">Persist_a*E700+Shock_sd*Draws!F679</f>
        <v>50.6047330368395</v>
      </c>
      <c r="G700" s="18" t="n">
        <f aca="false">Persist_a*F700+Shock_sd*Draws!G679</f>
        <v>26.3012436342969</v>
      </c>
      <c r="H700" s="18" t="n">
        <f aca="false">Persist_a*G700+Shock_sd*Draws!H679</f>
        <v>-22.6864489815304</v>
      </c>
      <c r="I700" s="18" t="n">
        <f aca="false">Persist_a*H700+Shock_sd*Draws!I679</f>
        <v>-43.7373578776145</v>
      </c>
      <c r="J700" s="18" t="n">
        <f aca="false">Persist_a*I700+Shock_sd*Draws!J679</f>
        <v>-4.57637973149199</v>
      </c>
      <c r="K700" s="18" t="n">
        <f aca="false">Persist_a*J700+Shock_sd*Draws!K679</f>
        <v>-22.6557262055842</v>
      </c>
      <c r="L700" s="18" t="n">
        <f aca="false">Persist_a*K700+Shock_sd*Draws!L679</f>
        <v>-30.257876108328</v>
      </c>
      <c r="M700" s="18" t="n">
        <f aca="false">Persist_a*L700+Shock_sd*Draws!M679</f>
        <v>26.7623837486737</v>
      </c>
      <c r="N700" s="18" t="n">
        <f aca="false">0-(Draws!N679+Draws!Z679)</f>
        <v>-153.210029731458</v>
      </c>
      <c r="O700" s="18" t="n">
        <f aca="false">N700-(Draws!O679+Draws!AA679)</f>
        <v>-153.210029731458</v>
      </c>
      <c r="P700" s="18" t="n">
        <f aca="false">O700-(Draws!P679+Draws!AB679)</f>
        <v>-153.210029731458</v>
      </c>
      <c r="Q700" s="18" t="n">
        <f aca="false">P700-(Draws!Q679+Draws!AC679)</f>
        <v>-153.210029731458</v>
      </c>
      <c r="R700" s="18" t="n">
        <f aca="false">Q700-(Draws!R679+Draws!AD679)</f>
        <v>-153.210029731458</v>
      </c>
      <c r="S700" s="18" t="n">
        <f aca="false">R700-(Draws!S679+Draws!AE679)</f>
        <v>-153.210029731458</v>
      </c>
      <c r="T700" s="18" t="n">
        <f aca="false">S700-(Draws!T679+Draws!AF679)</f>
        <v>-153.210029731458</v>
      </c>
      <c r="U700" s="18" t="n">
        <f aca="false">T700-(Draws!U679+Draws!AG679)</f>
        <v>-153.210029731458</v>
      </c>
      <c r="V700" s="18" t="n">
        <f aca="false">U700-(Draws!V679+Draws!AH679)</f>
        <v>-210.926764709652</v>
      </c>
      <c r="W700" s="18" t="n">
        <f aca="false">V700-(Draws!W679+Draws!AI679)</f>
        <v>-210.926764709652</v>
      </c>
      <c r="X700" s="18" t="n">
        <f aca="false">W700-(Draws!X679+Draws!AJ679)</f>
        <v>-210.926764709652</v>
      </c>
      <c r="Y700" s="18" t="n">
        <f aca="false">X700-(Draws!Y679+Draws!AK679)</f>
        <v>-210.926764709652</v>
      </c>
      <c r="Z700" s="18" t="n">
        <f aca="false">0-(MAX(Draws!N679-Line_cap,0)+MAX(Draws!Z679-Line_cap,0))</f>
        <v>-53.2100297314579</v>
      </c>
      <c r="AA700" s="18" t="n">
        <f aca="false">Z700-(MAX(Draws!O679-Line_cap,0)+MAX(Draws!AA679-Line_cap,0))</f>
        <v>-53.2100297314579</v>
      </c>
      <c r="AB700" s="18" t="n">
        <f aca="false">AA700-(MAX(Draws!P679-Line_cap,0)+MAX(Draws!AB679-Line_cap,0))</f>
        <v>-53.2100297314579</v>
      </c>
      <c r="AC700" s="18" t="n">
        <f aca="false">AB700-(MAX(Draws!Q679-Line_cap,0)+MAX(Draws!AC679-Line_cap,0))</f>
        <v>-53.2100297314579</v>
      </c>
      <c r="AD700" s="18" t="n">
        <f aca="false">AC700-(MAX(Draws!R679-Line_cap,0)+MAX(Draws!AD679-Line_cap,0))</f>
        <v>-53.2100297314579</v>
      </c>
      <c r="AE700" s="18" t="n">
        <f aca="false">AD700-(MAX(Draws!S679-Line_cap,0)+MAX(Draws!AE679-Line_cap,0))</f>
        <v>-53.2100297314579</v>
      </c>
      <c r="AF700" s="18" t="n">
        <f aca="false">AE700-(MAX(Draws!T679-Line_cap,0)+MAX(Draws!AF679-Line_cap,0))</f>
        <v>-53.2100297314579</v>
      </c>
      <c r="AG700" s="18" t="n">
        <f aca="false">AF700-(MAX(Draws!U679-Line_cap,0)+MAX(Draws!AG679-Line_cap,0))</f>
        <v>-53.2100297314579</v>
      </c>
      <c r="AH700" s="18" t="n">
        <f aca="false">AG700-(MAX(Draws!V679-Line_cap,0)+MAX(Draws!AH679-Line_cap,0))</f>
        <v>-53.2100297314579</v>
      </c>
      <c r="AI700" s="18" t="n">
        <f aca="false">AH700-(MAX(Draws!W679-Line_cap,0)+MAX(Draws!AI679-Line_cap,0))</f>
        <v>-53.2100297314579</v>
      </c>
      <c r="AJ700" s="18" t="n">
        <f aca="false">AI700-(MAX(Draws!X679-Line_cap,0)+MAX(Draws!AJ679-Line_cap,0))</f>
        <v>-53.2100297314579</v>
      </c>
      <c r="AK700" s="18" t="n">
        <f aca="false">AJ700-(MAX(Draws!Y679-Line_cap,0)+MAX(Draws!AK679-Line_cap,0))</f>
        <v>-53.2100297314579</v>
      </c>
      <c r="AL700" s="18" t="n">
        <f aca="false">SUMPRODUCT(MIN($B$22:$M$22+B700:M700+N700:Y700))</f>
        <v>260.743306746401</v>
      </c>
      <c r="AM700" s="18" t="n">
        <f aca="false">SUMPRODUCT(MIN($B$22:$M$22+B700:M700))</f>
        <v>440.116695520305</v>
      </c>
      <c r="AN700" s="18" t="n">
        <f aca="false">SUMPRODUCT(MIN($B$22:$M$22+N700:Y700))</f>
        <v>277.271016707745</v>
      </c>
      <c r="AO700" s="18" t="n">
        <f aca="false">SUMPRODUCT(MIN($B$22:$M$22+B700:M700+Z700:AK700))</f>
        <v>386.906665788847</v>
      </c>
      <c r="AP700" s="18" t="n">
        <f aca="false">SUMPRODUCT(MIN($B$23:$M$23+B700:M700+N700:Y700))</f>
        <v>307.616435559946</v>
      </c>
      <c r="AQ700" s="18" t="n">
        <f aca="false">SUMPRODUCT(MIN($B$23:$M$23+B700:M700+Z700:AK700))</f>
        <v>436.506665788847</v>
      </c>
      <c r="AR700" s="13" t="n">
        <f aca="false">IF(Y700&lt;0,1,0)</f>
        <v>1</v>
      </c>
    </row>
    <row r="701" customFormat="false" ht="15" hidden="false" customHeight="false" outlineLevel="0" collapsed="false">
      <c r="A701" s="13" t="n">
        <v>676</v>
      </c>
      <c r="B701" s="18" t="n">
        <f aca="false">Shock_sd*Draws!B680</f>
        <v>16.9969757200116</v>
      </c>
      <c r="C701" s="18" t="n">
        <f aca="false">Persist_a*B701+Shock_sd*Draws!C680</f>
        <v>28.916530582367</v>
      </c>
      <c r="D701" s="18" t="n">
        <f aca="false">Persist_a*C701+Shock_sd*Draws!D680</f>
        <v>-7.28113044396914</v>
      </c>
      <c r="E701" s="18" t="n">
        <f aca="false">Persist_a*D701+Shock_sd*Draws!E680</f>
        <v>-36.1841439658596</v>
      </c>
      <c r="F701" s="18" t="n">
        <f aca="false">Persist_a*E701+Shock_sd*Draws!F680</f>
        <v>16.13780388982</v>
      </c>
      <c r="G701" s="18" t="n">
        <f aca="false">Persist_a*F701+Shock_sd*Draws!G680</f>
        <v>4.51094237786215</v>
      </c>
      <c r="H701" s="18" t="n">
        <f aca="false">Persist_a*G701+Shock_sd*Draws!H680</f>
        <v>20.3314592762824</v>
      </c>
      <c r="I701" s="18" t="n">
        <f aca="false">Persist_a*H701+Shock_sd*Draws!I680</f>
        <v>128.532959303144</v>
      </c>
      <c r="J701" s="18" t="n">
        <f aca="false">Persist_a*I701+Shock_sd*Draws!J680</f>
        <v>82.1547044715845</v>
      </c>
      <c r="K701" s="18" t="n">
        <f aca="false">Persist_a*J701+Shock_sd*Draws!K680</f>
        <v>27.2249779916327</v>
      </c>
      <c r="L701" s="18" t="n">
        <f aca="false">Persist_a*K701+Shock_sd*Draws!L680</f>
        <v>79.9519722247897</v>
      </c>
      <c r="M701" s="18" t="n">
        <f aca="false">Persist_a*L701+Shock_sd*Draws!M680</f>
        <v>42.9981740532309</v>
      </c>
      <c r="N701" s="18" t="n">
        <f aca="false">0-(Draws!N680+Draws!Z680)</f>
        <v>0</v>
      </c>
      <c r="O701" s="18" t="n">
        <f aca="false">N701-(Draws!O680+Draws!AA680)</f>
        <v>0</v>
      </c>
      <c r="P701" s="18" t="n">
        <f aca="false">O701-(Draws!P680+Draws!AB680)</f>
        <v>0</v>
      </c>
      <c r="Q701" s="18" t="n">
        <f aca="false">P701-(Draws!Q680+Draws!AC680)</f>
        <v>0</v>
      </c>
      <c r="R701" s="18" t="n">
        <f aca="false">Q701-(Draws!R680+Draws!AD680)</f>
        <v>0</v>
      </c>
      <c r="S701" s="18" t="n">
        <f aca="false">R701-(Draws!S680+Draws!AE680)</f>
        <v>0</v>
      </c>
      <c r="T701" s="18" t="n">
        <f aca="false">S701-(Draws!T680+Draws!AF680)</f>
        <v>0</v>
      </c>
      <c r="U701" s="18" t="n">
        <f aca="false">T701-(Draws!U680+Draws!AG680)</f>
        <v>0</v>
      </c>
      <c r="V701" s="18" t="n">
        <f aca="false">U701-(Draws!V680+Draws!AH680)</f>
        <v>0</v>
      </c>
      <c r="W701" s="18" t="n">
        <f aca="false">V701-(Draws!W680+Draws!AI680)</f>
        <v>0</v>
      </c>
      <c r="X701" s="18" t="n">
        <f aca="false">W701-(Draws!X680+Draws!AJ680)</f>
        <v>-84.9763822933847</v>
      </c>
      <c r="Y701" s="18" t="n">
        <f aca="false">X701-(Draws!Y680+Draws!AK680)</f>
        <v>-84.9763822933847</v>
      </c>
      <c r="Z701" s="18" t="n">
        <f aca="false">0-(MAX(Draws!N680-Line_cap,0)+MAX(Draws!Z680-Line_cap,0))</f>
        <v>0</v>
      </c>
      <c r="AA701" s="18" t="n">
        <f aca="false">Z701-(MAX(Draws!O680-Line_cap,0)+MAX(Draws!AA680-Line_cap,0))</f>
        <v>0</v>
      </c>
      <c r="AB701" s="18" t="n">
        <f aca="false">AA701-(MAX(Draws!P680-Line_cap,0)+MAX(Draws!AB680-Line_cap,0))</f>
        <v>0</v>
      </c>
      <c r="AC701" s="18" t="n">
        <f aca="false">AB701-(MAX(Draws!Q680-Line_cap,0)+MAX(Draws!AC680-Line_cap,0))</f>
        <v>0</v>
      </c>
      <c r="AD701" s="18" t="n">
        <f aca="false">AC701-(MAX(Draws!R680-Line_cap,0)+MAX(Draws!AD680-Line_cap,0))</f>
        <v>0</v>
      </c>
      <c r="AE701" s="18" t="n">
        <f aca="false">AD701-(MAX(Draws!S680-Line_cap,0)+MAX(Draws!AE680-Line_cap,0))</f>
        <v>0</v>
      </c>
      <c r="AF701" s="18" t="n">
        <f aca="false">AE701-(MAX(Draws!T680-Line_cap,0)+MAX(Draws!AF680-Line_cap,0))</f>
        <v>0</v>
      </c>
      <c r="AG701" s="18" t="n">
        <f aca="false">AF701-(MAX(Draws!U680-Line_cap,0)+MAX(Draws!AG680-Line_cap,0))</f>
        <v>0</v>
      </c>
      <c r="AH701" s="18" t="n">
        <f aca="false">AG701-(MAX(Draws!V680-Line_cap,0)+MAX(Draws!AH680-Line_cap,0))</f>
        <v>0</v>
      </c>
      <c r="AI701" s="18" t="n">
        <f aca="false">AH701-(MAX(Draws!W680-Line_cap,0)+MAX(Draws!AI680-Line_cap,0))</f>
        <v>0</v>
      </c>
      <c r="AJ701" s="18" t="n">
        <f aca="false">AI701-(MAX(Draws!X680-Line_cap,0)+MAX(Draws!AJ680-Line_cap,0))</f>
        <v>0</v>
      </c>
      <c r="AK701" s="18" t="n">
        <f aca="false">AJ701-(MAX(Draws!Y680-Line_cap,0)+MAX(Draws!AK680-Line_cap,0))</f>
        <v>0</v>
      </c>
      <c r="AL701" s="18" t="n">
        <f aca="false">SUMPRODUCT(MIN($B$22:$M$22+B701:M701+N701:Y701))</f>
        <v>462.678055862297</v>
      </c>
      <c r="AM701" s="18" t="n">
        <f aca="false">SUMPRODUCT(MIN($B$22:$M$22+B701:M701))</f>
        <v>462.678055862297</v>
      </c>
      <c r="AN701" s="18" t="n">
        <f aca="false">SUMPRODUCT(MIN($B$22:$M$22+N701:Y701))</f>
        <v>416.951565270997</v>
      </c>
      <c r="AO701" s="18" t="n">
        <f aca="false">SUMPRODUCT(MIN($B$22:$M$22+B701:M701+Z701:AK701))</f>
        <v>462.678055862297</v>
      </c>
      <c r="AP701" s="18" t="n">
        <f aca="false">SUMPRODUCT(MIN($B$23:$M$23+B701:M701+N701:Y701))</f>
        <v>503.56634337566</v>
      </c>
      <c r="AQ701" s="18" t="n">
        <f aca="false">SUMPRODUCT(MIN($B$23:$M$23+B701:M701+Z701:AK701))</f>
        <v>503.56634337566</v>
      </c>
      <c r="AR701" s="13" t="n">
        <f aca="false">IF(Y701&lt;0,1,0)</f>
        <v>1</v>
      </c>
    </row>
    <row r="702" customFormat="false" ht="15" hidden="false" customHeight="false" outlineLevel="0" collapsed="false">
      <c r="A702" s="13" t="n">
        <v>677</v>
      </c>
      <c r="B702" s="18" t="n">
        <f aca="false">Shock_sd*Draws!B681</f>
        <v>-6.88049445463599</v>
      </c>
      <c r="C702" s="18" t="n">
        <f aca="false">Persist_a*B702+Shock_sd*Draws!C681</f>
        <v>-61.9451738017837</v>
      </c>
      <c r="D702" s="18" t="n">
        <f aca="false">Persist_a*C702+Shock_sd*Draws!D681</f>
        <v>-65.2298278084611</v>
      </c>
      <c r="E702" s="18" t="n">
        <f aca="false">Persist_a*D702+Shock_sd*Draws!E681</f>
        <v>9.8320868075798</v>
      </c>
      <c r="F702" s="18" t="n">
        <f aca="false">Persist_a*E702+Shock_sd*Draws!F681</f>
        <v>-36.1224609810271</v>
      </c>
      <c r="G702" s="18" t="n">
        <f aca="false">Persist_a*F702+Shock_sd*Draws!G681</f>
        <v>14.9751904635784</v>
      </c>
      <c r="H702" s="18" t="n">
        <f aca="false">Persist_a*G702+Shock_sd*Draws!H681</f>
        <v>-3.74357177188737</v>
      </c>
      <c r="I702" s="18" t="n">
        <f aca="false">Persist_a*H702+Shock_sd*Draws!I681</f>
        <v>13.6778777406658</v>
      </c>
      <c r="J702" s="18" t="n">
        <f aca="false">Persist_a*I702+Shock_sd*Draws!J681</f>
        <v>34.8934655325724</v>
      </c>
      <c r="K702" s="18" t="n">
        <f aca="false">Persist_a*J702+Shock_sd*Draws!K681</f>
        <v>-93.5605187986381</v>
      </c>
      <c r="L702" s="18" t="n">
        <f aca="false">Persist_a*K702+Shock_sd*Draws!L681</f>
        <v>-79.7584268979622</v>
      </c>
      <c r="M702" s="18" t="n">
        <f aca="false">Persist_a*L702+Shock_sd*Draws!M681</f>
        <v>-54.9096709313688</v>
      </c>
      <c r="N702" s="18" t="n">
        <f aca="false">0-(Draws!N681+Draws!Z681)</f>
        <v>0</v>
      </c>
      <c r="O702" s="18" t="n">
        <f aca="false">N702-(Draws!O681+Draws!AA681)</f>
        <v>0</v>
      </c>
      <c r="P702" s="18" t="n">
        <f aca="false">O702-(Draws!P681+Draws!AB681)</f>
        <v>0</v>
      </c>
      <c r="Q702" s="18" t="n">
        <f aca="false">P702-(Draws!Q681+Draws!AC681)</f>
        <v>0</v>
      </c>
      <c r="R702" s="18" t="n">
        <f aca="false">Q702-(Draws!R681+Draws!AD681)</f>
        <v>0</v>
      </c>
      <c r="S702" s="18" t="n">
        <f aca="false">R702-(Draws!S681+Draws!AE681)</f>
        <v>0</v>
      </c>
      <c r="T702" s="18" t="n">
        <f aca="false">S702-(Draws!T681+Draws!AF681)</f>
        <v>0</v>
      </c>
      <c r="U702" s="18" t="n">
        <f aca="false">T702-(Draws!U681+Draws!AG681)</f>
        <v>0</v>
      </c>
      <c r="V702" s="18" t="n">
        <f aca="false">U702-(Draws!V681+Draws!AH681)</f>
        <v>0</v>
      </c>
      <c r="W702" s="18" t="n">
        <f aca="false">V702-(Draws!W681+Draws!AI681)</f>
        <v>0</v>
      </c>
      <c r="X702" s="18" t="n">
        <f aca="false">W702-(Draws!X681+Draws!AJ681)</f>
        <v>0</v>
      </c>
      <c r="Y702" s="18" t="n">
        <f aca="false">X702-(Draws!Y681+Draws!AK681)</f>
        <v>0</v>
      </c>
      <c r="Z702" s="18" t="n">
        <f aca="false">0-(MAX(Draws!N681-Line_cap,0)+MAX(Draws!Z681-Line_cap,0))</f>
        <v>0</v>
      </c>
      <c r="AA702" s="18" t="n">
        <f aca="false">Z702-(MAX(Draws!O681-Line_cap,0)+MAX(Draws!AA681-Line_cap,0))</f>
        <v>0</v>
      </c>
      <c r="AB702" s="18" t="n">
        <f aca="false">AA702-(MAX(Draws!P681-Line_cap,0)+MAX(Draws!AB681-Line_cap,0))</f>
        <v>0</v>
      </c>
      <c r="AC702" s="18" t="n">
        <f aca="false">AB702-(MAX(Draws!Q681-Line_cap,0)+MAX(Draws!AC681-Line_cap,0))</f>
        <v>0</v>
      </c>
      <c r="AD702" s="18" t="n">
        <f aca="false">AC702-(MAX(Draws!R681-Line_cap,0)+MAX(Draws!AD681-Line_cap,0))</f>
        <v>0</v>
      </c>
      <c r="AE702" s="18" t="n">
        <f aca="false">AD702-(MAX(Draws!S681-Line_cap,0)+MAX(Draws!AE681-Line_cap,0))</f>
        <v>0</v>
      </c>
      <c r="AF702" s="18" t="n">
        <f aca="false">AE702-(MAX(Draws!T681-Line_cap,0)+MAX(Draws!AF681-Line_cap,0))</f>
        <v>0</v>
      </c>
      <c r="AG702" s="18" t="n">
        <f aca="false">AF702-(MAX(Draws!U681-Line_cap,0)+MAX(Draws!AG681-Line_cap,0))</f>
        <v>0</v>
      </c>
      <c r="AH702" s="18" t="n">
        <f aca="false">AG702-(MAX(Draws!V681-Line_cap,0)+MAX(Draws!AH681-Line_cap,0))</f>
        <v>0</v>
      </c>
      <c r="AI702" s="18" t="n">
        <f aca="false">AH702-(MAX(Draws!W681-Line_cap,0)+MAX(Draws!AI681-Line_cap,0))</f>
        <v>0</v>
      </c>
      <c r="AJ702" s="18" t="n">
        <f aca="false">AI702-(MAX(Draws!X681-Line_cap,0)+MAX(Draws!AJ681-Line_cap,0))</f>
        <v>0</v>
      </c>
      <c r="AK702" s="18" t="n">
        <f aca="false">AJ702-(MAX(Draws!Y681-Line_cap,0)+MAX(Draws!AK681-Line_cap,0))</f>
        <v>0</v>
      </c>
      <c r="AL702" s="18" t="n">
        <f aca="false">SUMPRODUCT(MIN($B$22:$M$22+B702:M702+N702:Y702))</f>
        <v>400.825177010786</v>
      </c>
      <c r="AM702" s="18" t="n">
        <f aca="false">SUMPRODUCT(MIN($B$22:$M$22+B702:M702))</f>
        <v>400.825177010786</v>
      </c>
      <c r="AN702" s="18" t="n">
        <f aca="false">SUMPRODUCT(MIN($B$22:$M$22+N702:Y702))</f>
        <v>481.950382357786</v>
      </c>
      <c r="AO702" s="18" t="n">
        <f aca="false">SUMPRODUCT(MIN($B$22:$M$22+B702:M702+Z702:AK702))</f>
        <v>400.825177010786</v>
      </c>
      <c r="AP702" s="18" t="n">
        <f aca="false">SUMPRODUCT(MIN($B$23:$M$23+B702:M702+N702:Y702))</f>
        <v>449.110825561213</v>
      </c>
      <c r="AQ702" s="18" t="n">
        <f aca="false">SUMPRODUCT(MIN($B$23:$M$23+B702:M702+Z702:AK702))</f>
        <v>449.110825561213</v>
      </c>
      <c r="AR702" s="13" t="n">
        <f aca="false">IF(Y702&lt;0,1,0)</f>
        <v>0</v>
      </c>
    </row>
    <row r="703" customFormat="false" ht="15" hidden="false" customHeight="false" outlineLevel="0" collapsed="false">
      <c r="A703" s="13" t="n">
        <v>678</v>
      </c>
      <c r="B703" s="18" t="n">
        <f aca="false">Shock_sd*Draws!B682</f>
        <v>-24.5042151921064</v>
      </c>
      <c r="C703" s="18" t="n">
        <f aca="false">Persist_a*B703+Shock_sd*Draws!C682</f>
        <v>24.9336519140931</v>
      </c>
      <c r="D703" s="18" t="n">
        <f aca="false">Persist_a*C703+Shock_sd*Draws!D682</f>
        <v>-37.672937999284</v>
      </c>
      <c r="E703" s="18" t="n">
        <f aca="false">Persist_a*D703+Shock_sd*Draws!E682</f>
        <v>-47.3737317530656</v>
      </c>
      <c r="F703" s="18" t="n">
        <f aca="false">Persist_a*E703+Shock_sd*Draws!F682</f>
        <v>-14.9027809575499</v>
      </c>
      <c r="G703" s="18" t="n">
        <f aca="false">Persist_a*F703+Shock_sd*Draws!G682</f>
        <v>34.1145909930532</v>
      </c>
      <c r="H703" s="18" t="n">
        <f aca="false">Persist_a*G703+Shock_sd*Draws!H682</f>
        <v>11.1737622620032</v>
      </c>
      <c r="I703" s="18" t="n">
        <f aca="false">Persist_a*H703+Shock_sd*Draws!I682</f>
        <v>20.5755867103112</v>
      </c>
      <c r="J703" s="18" t="n">
        <f aca="false">Persist_a*I703+Shock_sd*Draws!J682</f>
        <v>-103.87040802189</v>
      </c>
      <c r="K703" s="18" t="n">
        <f aca="false">Persist_a*J703+Shock_sd*Draws!K682</f>
        <v>-80.6026242365898</v>
      </c>
      <c r="L703" s="18" t="n">
        <f aca="false">Persist_a*K703+Shock_sd*Draws!L682</f>
        <v>-154.836814648626</v>
      </c>
      <c r="M703" s="18" t="n">
        <f aca="false">Persist_a*L703+Shock_sd*Draws!M682</f>
        <v>-124.424346560325</v>
      </c>
      <c r="N703" s="18" t="n">
        <f aca="false">0-(Draws!N682+Draws!Z682)</f>
        <v>0</v>
      </c>
      <c r="O703" s="18" t="n">
        <f aca="false">N703-(Draws!O682+Draws!AA682)</f>
        <v>-102.374423485218</v>
      </c>
      <c r="P703" s="18" t="n">
        <f aca="false">O703-(Draws!P682+Draws!AB682)</f>
        <v>-102.374423485218</v>
      </c>
      <c r="Q703" s="18" t="n">
        <f aca="false">P703-(Draws!Q682+Draws!AC682)</f>
        <v>-102.374423485218</v>
      </c>
      <c r="R703" s="18" t="n">
        <f aca="false">Q703-(Draws!R682+Draws!AD682)</f>
        <v>-102.374423485218</v>
      </c>
      <c r="S703" s="18" t="n">
        <f aca="false">R703-(Draws!S682+Draws!AE682)</f>
        <v>-102.374423485218</v>
      </c>
      <c r="T703" s="18" t="n">
        <f aca="false">S703-(Draws!T682+Draws!AF682)</f>
        <v>-102.374423485218</v>
      </c>
      <c r="U703" s="18" t="n">
        <f aca="false">T703-(Draws!U682+Draws!AG682)</f>
        <v>-102.374423485218</v>
      </c>
      <c r="V703" s="18" t="n">
        <f aca="false">U703-(Draws!V682+Draws!AH682)</f>
        <v>-102.374423485218</v>
      </c>
      <c r="W703" s="18" t="n">
        <f aca="false">V703-(Draws!W682+Draws!AI682)</f>
        <v>-102.374423485218</v>
      </c>
      <c r="X703" s="18" t="n">
        <f aca="false">W703-(Draws!X682+Draws!AJ682)</f>
        <v>-102.374423485218</v>
      </c>
      <c r="Y703" s="18" t="n">
        <f aca="false">X703-(Draws!Y682+Draws!AK682)</f>
        <v>-102.374423485218</v>
      </c>
      <c r="Z703" s="18" t="n">
        <f aca="false">0-(MAX(Draws!N682-Line_cap,0)+MAX(Draws!Z682-Line_cap,0))</f>
        <v>0</v>
      </c>
      <c r="AA703" s="18" t="n">
        <f aca="false">Z703-(MAX(Draws!O682-Line_cap,0)+MAX(Draws!AA682-Line_cap,0))</f>
        <v>-2.374423485218</v>
      </c>
      <c r="AB703" s="18" t="n">
        <f aca="false">AA703-(MAX(Draws!P682-Line_cap,0)+MAX(Draws!AB682-Line_cap,0))</f>
        <v>-2.374423485218</v>
      </c>
      <c r="AC703" s="18" t="n">
        <f aca="false">AB703-(MAX(Draws!Q682-Line_cap,0)+MAX(Draws!AC682-Line_cap,0))</f>
        <v>-2.374423485218</v>
      </c>
      <c r="AD703" s="18" t="n">
        <f aca="false">AC703-(MAX(Draws!R682-Line_cap,0)+MAX(Draws!AD682-Line_cap,0))</f>
        <v>-2.374423485218</v>
      </c>
      <c r="AE703" s="18" t="n">
        <f aca="false">AD703-(MAX(Draws!S682-Line_cap,0)+MAX(Draws!AE682-Line_cap,0))</f>
        <v>-2.374423485218</v>
      </c>
      <c r="AF703" s="18" t="n">
        <f aca="false">AE703-(MAX(Draws!T682-Line_cap,0)+MAX(Draws!AF682-Line_cap,0))</f>
        <v>-2.374423485218</v>
      </c>
      <c r="AG703" s="18" t="n">
        <f aca="false">AF703-(MAX(Draws!U682-Line_cap,0)+MAX(Draws!AG682-Line_cap,0))</f>
        <v>-2.374423485218</v>
      </c>
      <c r="AH703" s="18" t="n">
        <f aca="false">AG703-(MAX(Draws!V682-Line_cap,0)+MAX(Draws!AH682-Line_cap,0))</f>
        <v>-2.374423485218</v>
      </c>
      <c r="AI703" s="18" t="n">
        <f aca="false">AH703-(MAX(Draws!W682-Line_cap,0)+MAX(Draws!AI682-Line_cap,0))</f>
        <v>-2.374423485218</v>
      </c>
      <c r="AJ703" s="18" t="n">
        <f aca="false">AI703-(MAX(Draws!X682-Line_cap,0)+MAX(Draws!AJ682-Line_cap,0))</f>
        <v>-2.374423485218</v>
      </c>
      <c r="AK703" s="18" t="n">
        <f aca="false">AJ703-(MAX(Draws!Y682-Line_cap,0)+MAX(Draws!AK682-Line_cap,0))</f>
        <v>-2.374423485218</v>
      </c>
      <c r="AL703" s="18" t="n">
        <f aca="false">SUMPRODUCT(MIN($B$22:$M$22+B703:M703+N703:Y703))</f>
        <v>244.716709430538</v>
      </c>
      <c r="AM703" s="18" t="n">
        <f aca="false">SUMPRODUCT(MIN($B$22:$M$22+B703:M703))</f>
        <v>347.091132915756</v>
      </c>
      <c r="AN703" s="18" t="n">
        <f aca="false">SUMPRODUCT(MIN($B$22:$M$22+N703:Y703))</f>
        <v>379.575958872568</v>
      </c>
      <c r="AO703" s="18" t="n">
        <f aca="false">SUMPRODUCT(MIN($B$22:$M$22+B703:M703+Z703:AK703))</f>
        <v>344.716709430538</v>
      </c>
      <c r="AP703" s="18" t="n">
        <f aca="false">SUMPRODUCT(MIN($B$23:$M$23+B703:M703+N703:Y703))</f>
        <v>291.589838244082</v>
      </c>
      <c r="AQ703" s="18" t="n">
        <f aca="false">SUMPRODUCT(MIN($B$23:$M$23+B703:M703+Z703:AK703))</f>
        <v>391.589838244082</v>
      </c>
      <c r="AR703" s="13" t="n">
        <f aca="false">IF(Y703&lt;0,1,0)</f>
        <v>1</v>
      </c>
    </row>
    <row r="704" customFormat="false" ht="15" hidden="false" customHeight="false" outlineLevel="0" collapsed="false">
      <c r="A704" s="13" t="n">
        <v>679</v>
      </c>
      <c r="B704" s="18" t="n">
        <f aca="false">Shock_sd*Draws!B683</f>
        <v>-15.943387788201</v>
      </c>
      <c r="C704" s="18" t="n">
        <f aca="false">Persist_a*B704+Shock_sd*Draws!C683</f>
        <v>79.1660841255573</v>
      </c>
      <c r="D704" s="18" t="n">
        <f aca="false">Persist_a*C704+Shock_sd*Draws!D683</f>
        <v>21.5584722910806</v>
      </c>
      <c r="E704" s="18" t="n">
        <f aca="false">Persist_a*D704+Shock_sd*Draws!E683</f>
        <v>-10.0730714310997</v>
      </c>
      <c r="F704" s="18" t="n">
        <f aca="false">Persist_a*E704+Shock_sd*Draws!F683</f>
        <v>-79.2944888914319</v>
      </c>
      <c r="G704" s="18" t="n">
        <f aca="false">Persist_a*F704+Shock_sd*Draws!G683</f>
        <v>-40.3494475554527</v>
      </c>
      <c r="H704" s="18" t="n">
        <f aca="false">Persist_a*G704+Shock_sd*Draws!H683</f>
        <v>-12.8854435166381</v>
      </c>
      <c r="I704" s="18" t="n">
        <f aca="false">Persist_a*H704+Shock_sd*Draws!I683</f>
        <v>-89.5479865338774</v>
      </c>
      <c r="J704" s="18" t="n">
        <f aca="false">Persist_a*I704+Shock_sd*Draws!J683</f>
        <v>-58.4826343529561</v>
      </c>
      <c r="K704" s="18" t="n">
        <f aca="false">Persist_a*J704+Shock_sd*Draws!K683</f>
        <v>-25.2710369399933</v>
      </c>
      <c r="L704" s="18" t="n">
        <f aca="false">Persist_a*K704+Shock_sd*Draws!L683</f>
        <v>34.1157862762367</v>
      </c>
      <c r="M704" s="18" t="n">
        <f aca="false">Persist_a*L704+Shock_sd*Draws!M683</f>
        <v>-38.763217827343</v>
      </c>
      <c r="N704" s="18" t="n">
        <f aca="false">0-(Draws!N683+Draws!Z683)</f>
        <v>0</v>
      </c>
      <c r="O704" s="18" t="n">
        <f aca="false">N704-(Draws!O683+Draws!AA683)</f>
        <v>0</v>
      </c>
      <c r="P704" s="18" t="n">
        <f aca="false">O704-(Draws!P683+Draws!AB683)</f>
        <v>0</v>
      </c>
      <c r="Q704" s="18" t="n">
        <f aca="false">P704-(Draws!Q683+Draws!AC683)</f>
        <v>0</v>
      </c>
      <c r="R704" s="18" t="n">
        <f aca="false">Q704-(Draws!R683+Draws!AD683)</f>
        <v>0</v>
      </c>
      <c r="S704" s="18" t="n">
        <f aca="false">R704-(Draws!S683+Draws!AE683)</f>
        <v>0</v>
      </c>
      <c r="T704" s="18" t="n">
        <f aca="false">S704-(Draws!T683+Draws!AF683)</f>
        <v>0</v>
      </c>
      <c r="U704" s="18" t="n">
        <f aca="false">T704-(Draws!U683+Draws!AG683)</f>
        <v>0</v>
      </c>
      <c r="V704" s="18" t="n">
        <f aca="false">U704-(Draws!V683+Draws!AH683)</f>
        <v>0</v>
      </c>
      <c r="W704" s="18" t="n">
        <f aca="false">V704-(Draws!W683+Draws!AI683)</f>
        <v>0</v>
      </c>
      <c r="X704" s="18" t="n">
        <f aca="false">W704-(Draws!X683+Draws!AJ683)</f>
        <v>0</v>
      </c>
      <c r="Y704" s="18" t="n">
        <f aca="false">X704-(Draws!Y683+Draws!AK683)</f>
        <v>0</v>
      </c>
      <c r="Z704" s="18" t="n">
        <f aca="false">0-(MAX(Draws!N683-Line_cap,0)+MAX(Draws!Z683-Line_cap,0))</f>
        <v>0</v>
      </c>
      <c r="AA704" s="18" t="n">
        <f aca="false">Z704-(MAX(Draws!O683-Line_cap,0)+MAX(Draws!AA683-Line_cap,0))</f>
        <v>0</v>
      </c>
      <c r="AB704" s="18" t="n">
        <f aca="false">AA704-(MAX(Draws!P683-Line_cap,0)+MAX(Draws!AB683-Line_cap,0))</f>
        <v>0</v>
      </c>
      <c r="AC704" s="18" t="n">
        <f aca="false">AB704-(MAX(Draws!Q683-Line_cap,0)+MAX(Draws!AC683-Line_cap,0))</f>
        <v>0</v>
      </c>
      <c r="AD704" s="18" t="n">
        <f aca="false">AC704-(MAX(Draws!R683-Line_cap,0)+MAX(Draws!AD683-Line_cap,0))</f>
        <v>0</v>
      </c>
      <c r="AE704" s="18" t="n">
        <f aca="false">AD704-(MAX(Draws!S683-Line_cap,0)+MAX(Draws!AE683-Line_cap,0))</f>
        <v>0</v>
      </c>
      <c r="AF704" s="18" t="n">
        <f aca="false">AE704-(MAX(Draws!T683-Line_cap,0)+MAX(Draws!AF683-Line_cap,0))</f>
        <v>0</v>
      </c>
      <c r="AG704" s="18" t="n">
        <f aca="false">AF704-(MAX(Draws!U683-Line_cap,0)+MAX(Draws!AG683-Line_cap,0))</f>
        <v>0</v>
      </c>
      <c r="AH704" s="18" t="n">
        <f aca="false">AG704-(MAX(Draws!V683-Line_cap,0)+MAX(Draws!AH683-Line_cap,0))</f>
        <v>0</v>
      </c>
      <c r="AI704" s="18" t="n">
        <f aca="false">AH704-(MAX(Draws!W683-Line_cap,0)+MAX(Draws!AI683-Line_cap,0))</f>
        <v>0</v>
      </c>
      <c r="AJ704" s="18" t="n">
        <f aca="false">AI704-(MAX(Draws!X683-Line_cap,0)+MAX(Draws!AJ683-Line_cap,0))</f>
        <v>0</v>
      </c>
      <c r="AK704" s="18" t="n">
        <f aca="false">AJ704-(MAX(Draws!Y683-Line_cap,0)+MAX(Draws!AK683-Line_cap,0))</f>
        <v>0</v>
      </c>
      <c r="AL704" s="18" t="n">
        <f aca="false">SUMPRODUCT(MIN($B$22:$M$22+B704:M704+N704:Y704))</f>
        <v>394.306066864042</v>
      </c>
      <c r="AM704" s="18" t="n">
        <f aca="false">SUMPRODUCT(MIN($B$22:$M$22+B704:M704))</f>
        <v>394.306066864042</v>
      </c>
      <c r="AN704" s="18" t="n">
        <f aca="false">SUMPRODUCT(MIN($B$22:$M$22+N704:Y704))</f>
        <v>481.950382357786</v>
      </c>
      <c r="AO704" s="18" t="n">
        <f aca="false">SUMPRODUCT(MIN($B$22:$M$22+B704:M704+Z704:AK704))</f>
        <v>394.306066864042</v>
      </c>
      <c r="AP704" s="18" t="n">
        <f aca="false">SUMPRODUCT(MIN($B$23:$M$23+B704:M704+N704:Y704))</f>
        <v>443.906066864042</v>
      </c>
      <c r="AQ704" s="18" t="n">
        <f aca="false">SUMPRODUCT(MIN($B$23:$M$23+B704:M704+Z704:AK704))</f>
        <v>443.906066864042</v>
      </c>
      <c r="AR704" s="13" t="n">
        <f aca="false">IF(Y704&lt;0,1,0)</f>
        <v>0</v>
      </c>
    </row>
    <row r="705" customFormat="false" ht="15" hidden="false" customHeight="false" outlineLevel="0" collapsed="false">
      <c r="A705" s="13" t="n">
        <v>680</v>
      </c>
      <c r="B705" s="18" t="n">
        <f aca="false">Shock_sd*Draws!B684</f>
        <v>30.5344202665206</v>
      </c>
      <c r="C705" s="18" t="n">
        <f aca="false">Persist_a*B705+Shock_sd*Draws!C684</f>
        <v>-20.0596487553559</v>
      </c>
      <c r="D705" s="18" t="n">
        <f aca="false">Persist_a*C705+Shock_sd*Draws!D684</f>
        <v>-9.19213477643513</v>
      </c>
      <c r="E705" s="18" t="n">
        <f aca="false">Persist_a*D705+Shock_sd*Draws!E684</f>
        <v>-15.2961613028928</v>
      </c>
      <c r="F705" s="18" t="n">
        <f aca="false">Persist_a*E705+Shock_sd*Draws!F684</f>
        <v>-139.05401177683</v>
      </c>
      <c r="G705" s="18" t="n">
        <f aca="false">Persist_a*F705+Shock_sd*Draws!G684</f>
        <v>-164.711325571142</v>
      </c>
      <c r="H705" s="18" t="n">
        <f aca="false">Persist_a*G705+Shock_sd*Draws!H684</f>
        <v>-19.8628560087287</v>
      </c>
      <c r="I705" s="18" t="n">
        <f aca="false">Persist_a*H705+Shock_sd*Draws!I684</f>
        <v>-11.3354946430596</v>
      </c>
      <c r="J705" s="18" t="n">
        <f aca="false">Persist_a*I705+Shock_sd*Draws!J684</f>
        <v>-27.4309004690641</v>
      </c>
      <c r="K705" s="18" t="n">
        <f aca="false">Persist_a*J705+Shock_sd*Draws!K684</f>
        <v>-43.6459400411132</v>
      </c>
      <c r="L705" s="18" t="n">
        <f aca="false">Persist_a*K705+Shock_sd*Draws!L684</f>
        <v>-6.5828376280454</v>
      </c>
      <c r="M705" s="18" t="n">
        <f aca="false">Persist_a*L705+Shock_sd*Draws!M684</f>
        <v>21.9433056338387</v>
      </c>
      <c r="N705" s="18" t="n">
        <f aca="false">0-(Draws!N684+Draws!Z684)</f>
        <v>0</v>
      </c>
      <c r="O705" s="18" t="n">
        <f aca="false">N705-(Draws!O684+Draws!AA684)</f>
        <v>0</v>
      </c>
      <c r="P705" s="18" t="n">
        <f aca="false">O705-(Draws!P684+Draws!AB684)</f>
        <v>0</v>
      </c>
      <c r="Q705" s="18" t="n">
        <f aca="false">P705-(Draws!Q684+Draws!AC684)</f>
        <v>0</v>
      </c>
      <c r="R705" s="18" t="n">
        <f aca="false">Q705-(Draws!R684+Draws!AD684)</f>
        <v>0</v>
      </c>
      <c r="S705" s="18" t="n">
        <f aca="false">R705-(Draws!S684+Draws!AE684)</f>
        <v>0</v>
      </c>
      <c r="T705" s="18" t="n">
        <f aca="false">S705-(Draws!T684+Draws!AF684)</f>
        <v>0</v>
      </c>
      <c r="U705" s="18" t="n">
        <f aca="false">T705-(Draws!U684+Draws!AG684)</f>
        <v>0</v>
      </c>
      <c r="V705" s="18" t="n">
        <f aca="false">U705-(Draws!V684+Draws!AH684)</f>
        <v>0</v>
      </c>
      <c r="W705" s="18" t="n">
        <f aca="false">V705-(Draws!W684+Draws!AI684)</f>
        <v>0</v>
      </c>
      <c r="X705" s="18" t="n">
        <f aca="false">W705-(Draws!X684+Draws!AJ684)</f>
        <v>0</v>
      </c>
      <c r="Y705" s="18" t="n">
        <f aca="false">X705-(Draws!Y684+Draws!AK684)</f>
        <v>0</v>
      </c>
      <c r="Z705" s="18" t="n">
        <f aca="false">0-(MAX(Draws!N684-Line_cap,0)+MAX(Draws!Z684-Line_cap,0))</f>
        <v>0</v>
      </c>
      <c r="AA705" s="18" t="n">
        <f aca="false">Z705-(MAX(Draws!O684-Line_cap,0)+MAX(Draws!AA684-Line_cap,0))</f>
        <v>0</v>
      </c>
      <c r="AB705" s="18" t="n">
        <f aca="false">AA705-(MAX(Draws!P684-Line_cap,0)+MAX(Draws!AB684-Line_cap,0))</f>
        <v>0</v>
      </c>
      <c r="AC705" s="18" t="n">
        <f aca="false">AB705-(MAX(Draws!Q684-Line_cap,0)+MAX(Draws!AC684-Line_cap,0))</f>
        <v>0</v>
      </c>
      <c r="AD705" s="18" t="n">
        <f aca="false">AC705-(MAX(Draws!R684-Line_cap,0)+MAX(Draws!AD684-Line_cap,0))</f>
        <v>0</v>
      </c>
      <c r="AE705" s="18" t="n">
        <f aca="false">AD705-(MAX(Draws!S684-Line_cap,0)+MAX(Draws!AE684-Line_cap,0))</f>
        <v>0</v>
      </c>
      <c r="AF705" s="18" t="n">
        <f aca="false">AE705-(MAX(Draws!T684-Line_cap,0)+MAX(Draws!AF684-Line_cap,0))</f>
        <v>0</v>
      </c>
      <c r="AG705" s="18" t="n">
        <f aca="false">AF705-(MAX(Draws!U684-Line_cap,0)+MAX(Draws!AG684-Line_cap,0))</f>
        <v>0</v>
      </c>
      <c r="AH705" s="18" t="n">
        <f aca="false">AG705-(MAX(Draws!V684-Line_cap,0)+MAX(Draws!AH684-Line_cap,0))</f>
        <v>0</v>
      </c>
      <c r="AI705" s="18" t="n">
        <f aca="false">AH705-(MAX(Draws!W684-Line_cap,0)+MAX(Draws!AI684-Line_cap,0))</f>
        <v>0</v>
      </c>
      <c r="AJ705" s="18" t="n">
        <f aca="false">AI705-(MAX(Draws!X684-Line_cap,0)+MAX(Draws!AJ684-Line_cap,0))</f>
        <v>0</v>
      </c>
      <c r="AK705" s="18" t="n">
        <f aca="false">AJ705-(MAX(Draws!Y684-Line_cap,0)+MAX(Draws!AK684-Line_cap,0))</f>
        <v>0</v>
      </c>
      <c r="AL705" s="18" t="n">
        <f aca="false">SUMPRODUCT(MIN($B$22:$M$22+B705:M705+N705:Y705))</f>
        <v>318.496846067223</v>
      </c>
      <c r="AM705" s="18" t="n">
        <f aca="false">SUMPRODUCT(MIN($B$22:$M$22+B705:M705))</f>
        <v>318.496846067223</v>
      </c>
      <c r="AN705" s="18" t="n">
        <f aca="false">SUMPRODUCT(MIN($B$22:$M$22+N705:Y705))</f>
        <v>481.950382357786</v>
      </c>
      <c r="AO705" s="18" t="n">
        <f aca="false">SUMPRODUCT(MIN($B$22:$M$22+B705:M705+Z705:AK705))</f>
        <v>318.496846067223</v>
      </c>
      <c r="AP705" s="18" t="n">
        <f aca="false">SUMPRODUCT(MIN($B$23:$M$23+B705:M705+N705:Y705))</f>
        <v>366.262591568007</v>
      </c>
      <c r="AQ705" s="18" t="n">
        <f aca="false">SUMPRODUCT(MIN($B$23:$M$23+B705:M705+Z705:AK705))</f>
        <v>366.262591568007</v>
      </c>
      <c r="AR705" s="13" t="n">
        <f aca="false">IF(Y705&lt;0,1,0)</f>
        <v>0</v>
      </c>
    </row>
    <row r="706" customFormat="false" ht="15" hidden="false" customHeight="false" outlineLevel="0" collapsed="false">
      <c r="A706" s="13" t="n">
        <v>681</v>
      </c>
      <c r="B706" s="18" t="n">
        <f aca="false">Shock_sd*Draws!B685</f>
        <v>28.4561462219514</v>
      </c>
      <c r="C706" s="18" t="n">
        <f aca="false">Persist_a*B706+Shock_sd*Draws!C685</f>
        <v>-10.8661205489991</v>
      </c>
      <c r="D706" s="18" t="n">
        <f aca="false">Persist_a*C706+Shock_sd*Draws!D685</f>
        <v>15.7182674215536</v>
      </c>
      <c r="E706" s="18" t="n">
        <f aca="false">Persist_a*D706+Shock_sd*Draws!E685</f>
        <v>93.5699055489873</v>
      </c>
      <c r="F706" s="18" t="n">
        <f aca="false">Persist_a*E706+Shock_sd*Draws!F685</f>
        <v>-2.82998708272098</v>
      </c>
      <c r="G706" s="18" t="n">
        <f aca="false">Persist_a*F706+Shock_sd*Draws!G685</f>
        <v>-24.5068092080275</v>
      </c>
      <c r="H706" s="18" t="n">
        <f aca="false">Persist_a*G706+Shock_sd*Draws!H685</f>
        <v>82.3728699882082</v>
      </c>
      <c r="I706" s="18" t="n">
        <f aca="false">Persist_a*H706+Shock_sd*Draws!I685</f>
        <v>31.5083129340512</v>
      </c>
      <c r="J706" s="18" t="n">
        <f aca="false">Persist_a*I706+Shock_sd*Draws!J685</f>
        <v>131.719106752528</v>
      </c>
      <c r="K706" s="18" t="n">
        <f aca="false">Persist_a*J706+Shock_sd*Draws!K685</f>
        <v>106.296613939778</v>
      </c>
      <c r="L706" s="18" t="n">
        <f aca="false">Persist_a*K706+Shock_sd*Draws!L685</f>
        <v>61.1763918584111</v>
      </c>
      <c r="M706" s="18" t="n">
        <f aca="false">Persist_a*L706+Shock_sd*Draws!M685</f>
        <v>37.2675238022713</v>
      </c>
      <c r="N706" s="18" t="n">
        <f aca="false">0-(Draws!N685+Draws!Z685)</f>
        <v>0</v>
      </c>
      <c r="O706" s="18" t="n">
        <f aca="false">N706-(Draws!O685+Draws!AA685)</f>
        <v>0</v>
      </c>
      <c r="P706" s="18" t="n">
        <f aca="false">O706-(Draws!P685+Draws!AB685)</f>
        <v>0</v>
      </c>
      <c r="Q706" s="18" t="n">
        <f aca="false">P706-(Draws!Q685+Draws!AC685)</f>
        <v>0</v>
      </c>
      <c r="R706" s="18" t="n">
        <f aca="false">Q706-(Draws!R685+Draws!AD685)</f>
        <v>0</v>
      </c>
      <c r="S706" s="18" t="n">
        <f aca="false">R706-(Draws!S685+Draws!AE685)</f>
        <v>0</v>
      </c>
      <c r="T706" s="18" t="n">
        <f aca="false">S706-(Draws!T685+Draws!AF685)</f>
        <v>0</v>
      </c>
      <c r="U706" s="18" t="n">
        <f aca="false">T706-(Draws!U685+Draws!AG685)</f>
        <v>0</v>
      </c>
      <c r="V706" s="18" t="n">
        <f aca="false">U706-(Draws!V685+Draws!AH685)</f>
        <v>0</v>
      </c>
      <c r="W706" s="18" t="n">
        <f aca="false">V706-(Draws!W685+Draws!AI685)</f>
        <v>0</v>
      </c>
      <c r="X706" s="18" t="n">
        <f aca="false">W706-(Draws!X685+Draws!AJ685)</f>
        <v>0</v>
      </c>
      <c r="Y706" s="18" t="n">
        <f aca="false">X706-(Draws!Y685+Draws!AK685)</f>
        <v>0</v>
      </c>
      <c r="Z706" s="18" t="n">
        <f aca="false">0-(MAX(Draws!N685-Line_cap,0)+MAX(Draws!Z685-Line_cap,0))</f>
        <v>0</v>
      </c>
      <c r="AA706" s="18" t="n">
        <f aca="false">Z706-(MAX(Draws!O685-Line_cap,0)+MAX(Draws!AA685-Line_cap,0))</f>
        <v>0</v>
      </c>
      <c r="AB706" s="18" t="n">
        <f aca="false">AA706-(MAX(Draws!P685-Line_cap,0)+MAX(Draws!AB685-Line_cap,0))</f>
        <v>0</v>
      </c>
      <c r="AC706" s="18" t="n">
        <f aca="false">AB706-(MAX(Draws!Q685-Line_cap,0)+MAX(Draws!AC685-Line_cap,0))</f>
        <v>0</v>
      </c>
      <c r="AD706" s="18" t="n">
        <f aca="false">AC706-(MAX(Draws!R685-Line_cap,0)+MAX(Draws!AD685-Line_cap,0))</f>
        <v>0</v>
      </c>
      <c r="AE706" s="18" t="n">
        <f aca="false">AD706-(MAX(Draws!S685-Line_cap,0)+MAX(Draws!AE685-Line_cap,0))</f>
        <v>0</v>
      </c>
      <c r="AF706" s="18" t="n">
        <f aca="false">AE706-(MAX(Draws!T685-Line_cap,0)+MAX(Draws!AF685-Line_cap,0))</f>
        <v>0</v>
      </c>
      <c r="AG706" s="18" t="n">
        <f aca="false">AF706-(MAX(Draws!U685-Line_cap,0)+MAX(Draws!AG685-Line_cap,0))</f>
        <v>0</v>
      </c>
      <c r="AH706" s="18" t="n">
        <f aca="false">AG706-(MAX(Draws!V685-Line_cap,0)+MAX(Draws!AH685-Line_cap,0))</f>
        <v>0</v>
      </c>
      <c r="AI706" s="18" t="n">
        <f aca="false">AH706-(MAX(Draws!W685-Line_cap,0)+MAX(Draws!AI685-Line_cap,0))</f>
        <v>0</v>
      </c>
      <c r="AJ706" s="18" t="n">
        <f aca="false">AI706-(MAX(Draws!X685-Line_cap,0)+MAX(Draws!AJ685-Line_cap,0))</f>
        <v>0</v>
      </c>
      <c r="AK706" s="18" t="n">
        <f aca="false">AJ706-(MAX(Draws!Y685-Line_cap,0)+MAX(Draws!AK685-Line_cap,0))</f>
        <v>0</v>
      </c>
      <c r="AL706" s="18" t="n">
        <f aca="false">SUMPRODUCT(MIN($B$22:$M$22+B706:M706+N706:Y706))</f>
        <v>458.701362430338</v>
      </c>
      <c r="AM706" s="18" t="n">
        <f aca="false">SUMPRODUCT(MIN($B$22:$M$22+B706:M706))</f>
        <v>458.701362430338</v>
      </c>
      <c r="AN706" s="18" t="n">
        <f aca="false">SUMPRODUCT(MIN($B$22:$M$22+N706:Y706))</f>
        <v>481.950382357786</v>
      </c>
      <c r="AO706" s="18" t="n">
        <f aca="false">SUMPRODUCT(MIN($B$22:$M$22+B706:M706+Z706:AK706))</f>
        <v>458.701362430338</v>
      </c>
      <c r="AP706" s="18" t="n">
        <f aca="false">SUMPRODUCT(MIN($B$23:$M$23+B706:M706+N706:Y706))</f>
        <v>506.467107931122</v>
      </c>
      <c r="AQ706" s="18" t="n">
        <f aca="false">SUMPRODUCT(MIN($B$23:$M$23+B706:M706+Z706:AK706))</f>
        <v>506.467107931122</v>
      </c>
      <c r="AR706" s="13" t="n">
        <f aca="false">IF(Y706&lt;0,1,0)</f>
        <v>0</v>
      </c>
    </row>
    <row r="707" customFormat="false" ht="15" hidden="false" customHeight="false" outlineLevel="0" collapsed="false">
      <c r="A707" s="13" t="n">
        <v>682</v>
      </c>
      <c r="B707" s="18" t="n">
        <f aca="false">Shock_sd*Draws!B686</f>
        <v>-119.681516909691</v>
      </c>
      <c r="C707" s="18" t="n">
        <f aca="false">Persist_a*B707+Shock_sd*Draws!C686</f>
        <v>-115.569347976826</v>
      </c>
      <c r="D707" s="18" t="n">
        <f aca="false">Persist_a*C707+Shock_sd*Draws!D686</f>
        <v>-20.1727437912437</v>
      </c>
      <c r="E707" s="18" t="n">
        <f aca="false">Persist_a*D707+Shock_sd*Draws!E686</f>
        <v>86.1794269519652</v>
      </c>
      <c r="F707" s="18" t="n">
        <f aca="false">Persist_a*E707+Shock_sd*Draws!F686</f>
        <v>41.3303608922001</v>
      </c>
      <c r="G707" s="18" t="n">
        <f aca="false">Persist_a*F707+Shock_sd*Draws!G686</f>
        <v>22.0456932055719</v>
      </c>
      <c r="H707" s="18" t="n">
        <f aca="false">Persist_a*G707+Shock_sd*Draws!H686</f>
        <v>68.7996510736897</v>
      </c>
      <c r="I707" s="18" t="n">
        <f aca="false">Persist_a*H707+Shock_sd*Draws!I686</f>
        <v>10.622390979412</v>
      </c>
      <c r="J707" s="18" t="n">
        <f aca="false">Persist_a*I707+Shock_sd*Draws!J686</f>
        <v>15.8105944503892</v>
      </c>
      <c r="K707" s="18" t="n">
        <f aca="false">Persist_a*J707+Shock_sd*Draws!K686</f>
        <v>-2.82538085244972</v>
      </c>
      <c r="L707" s="18" t="n">
        <f aca="false">Persist_a*K707+Shock_sd*Draws!L686</f>
        <v>1.09030209033897</v>
      </c>
      <c r="M707" s="18" t="n">
        <f aca="false">Persist_a*L707+Shock_sd*Draws!M686</f>
        <v>-33.0133856719557</v>
      </c>
      <c r="N707" s="18" t="n">
        <f aca="false">0-(Draws!N686+Draws!Z686)</f>
        <v>0</v>
      </c>
      <c r="O707" s="18" t="n">
        <f aca="false">N707-(Draws!O686+Draws!AA686)</f>
        <v>0</v>
      </c>
      <c r="P707" s="18" t="n">
        <f aca="false">O707-(Draws!P686+Draws!AB686)</f>
        <v>0</v>
      </c>
      <c r="Q707" s="18" t="n">
        <f aca="false">P707-(Draws!Q686+Draws!AC686)</f>
        <v>0</v>
      </c>
      <c r="R707" s="18" t="n">
        <f aca="false">Q707-(Draws!R686+Draws!AD686)</f>
        <v>0</v>
      </c>
      <c r="S707" s="18" t="n">
        <f aca="false">R707-(Draws!S686+Draws!AE686)</f>
        <v>0</v>
      </c>
      <c r="T707" s="18" t="n">
        <f aca="false">S707-(Draws!T686+Draws!AF686)</f>
        <v>0</v>
      </c>
      <c r="U707" s="18" t="n">
        <f aca="false">T707-(Draws!U686+Draws!AG686)</f>
        <v>0</v>
      </c>
      <c r="V707" s="18" t="n">
        <f aca="false">U707-(Draws!V686+Draws!AH686)</f>
        <v>0</v>
      </c>
      <c r="W707" s="18" t="n">
        <f aca="false">V707-(Draws!W686+Draws!AI686)</f>
        <v>0</v>
      </c>
      <c r="X707" s="18" t="n">
        <f aca="false">W707-(Draws!X686+Draws!AJ686)</f>
        <v>0</v>
      </c>
      <c r="Y707" s="18" t="n">
        <f aca="false">X707-(Draws!Y686+Draws!AK686)</f>
        <v>0</v>
      </c>
      <c r="Z707" s="18" t="n">
        <f aca="false">0-(MAX(Draws!N686-Line_cap,0)+MAX(Draws!Z686-Line_cap,0))</f>
        <v>0</v>
      </c>
      <c r="AA707" s="18" t="n">
        <f aca="false">Z707-(MAX(Draws!O686-Line_cap,0)+MAX(Draws!AA686-Line_cap,0))</f>
        <v>0</v>
      </c>
      <c r="AB707" s="18" t="n">
        <f aca="false">AA707-(MAX(Draws!P686-Line_cap,0)+MAX(Draws!AB686-Line_cap,0))</f>
        <v>0</v>
      </c>
      <c r="AC707" s="18" t="n">
        <f aca="false">AB707-(MAX(Draws!Q686-Line_cap,0)+MAX(Draws!AC686-Line_cap,0))</f>
        <v>0</v>
      </c>
      <c r="AD707" s="18" t="n">
        <f aca="false">AC707-(MAX(Draws!R686-Line_cap,0)+MAX(Draws!AD686-Line_cap,0))</f>
        <v>0</v>
      </c>
      <c r="AE707" s="18" t="n">
        <f aca="false">AD707-(MAX(Draws!S686-Line_cap,0)+MAX(Draws!AE686-Line_cap,0))</f>
        <v>0</v>
      </c>
      <c r="AF707" s="18" t="n">
        <f aca="false">AE707-(MAX(Draws!T686-Line_cap,0)+MAX(Draws!AF686-Line_cap,0))</f>
        <v>0</v>
      </c>
      <c r="AG707" s="18" t="n">
        <f aca="false">AF707-(MAX(Draws!U686-Line_cap,0)+MAX(Draws!AG686-Line_cap,0))</f>
        <v>0</v>
      </c>
      <c r="AH707" s="18" t="n">
        <f aca="false">AG707-(MAX(Draws!V686-Line_cap,0)+MAX(Draws!AH686-Line_cap,0))</f>
        <v>0</v>
      </c>
      <c r="AI707" s="18" t="n">
        <f aca="false">AH707-(MAX(Draws!W686-Line_cap,0)+MAX(Draws!AI686-Line_cap,0))</f>
        <v>0</v>
      </c>
      <c r="AJ707" s="18" t="n">
        <f aca="false">AI707-(MAX(Draws!X686-Line_cap,0)+MAX(Draws!AJ686-Line_cap,0))</f>
        <v>0</v>
      </c>
      <c r="AK707" s="18" t="n">
        <f aca="false">AJ707-(MAX(Draws!Y686-Line_cap,0)+MAX(Draws!AK686-Line_cap,0))</f>
        <v>0</v>
      </c>
      <c r="AL707" s="18" t="n">
        <f aca="false">SUMPRODUCT(MIN($B$22:$M$22+B707:M707+N707:Y707))</f>
        <v>424.497248956955</v>
      </c>
      <c r="AM707" s="18" t="n">
        <f aca="false">SUMPRODUCT(MIN($B$22:$M$22+B707:M707))</f>
        <v>424.497248956955</v>
      </c>
      <c r="AN707" s="18" t="n">
        <f aca="false">SUMPRODUCT(MIN($B$22:$M$22+N707:Y707))</f>
        <v>481.950382357786</v>
      </c>
      <c r="AO707" s="18" t="n">
        <f aca="false">SUMPRODUCT(MIN($B$22:$M$22+B707:M707+Z707:AK707))</f>
        <v>424.497248956955</v>
      </c>
      <c r="AP707" s="18" t="n">
        <f aca="false">SUMPRODUCT(MIN($B$23:$M$23+B707:M707+N707:Y707))</f>
        <v>450.748049162952</v>
      </c>
      <c r="AQ707" s="18" t="n">
        <f aca="false">SUMPRODUCT(MIN($B$23:$M$23+B707:M707+Z707:AK707))</f>
        <v>450.748049162952</v>
      </c>
      <c r="AR707" s="13" t="n">
        <f aca="false">IF(Y707&lt;0,1,0)</f>
        <v>0</v>
      </c>
    </row>
    <row r="708" customFormat="false" ht="15" hidden="false" customHeight="false" outlineLevel="0" collapsed="false">
      <c r="A708" s="13" t="n">
        <v>683</v>
      </c>
      <c r="B708" s="18" t="n">
        <f aca="false">Shock_sd*Draws!B687</f>
        <v>104.476940552857</v>
      </c>
      <c r="C708" s="18" t="n">
        <f aca="false">Persist_a*B708+Shock_sd*Draws!C687</f>
        <v>115.176098924212</v>
      </c>
      <c r="D708" s="18" t="n">
        <f aca="false">Persist_a*C708+Shock_sd*Draws!D687</f>
        <v>48.1088334207916</v>
      </c>
      <c r="E708" s="18" t="n">
        <f aca="false">Persist_a*D708+Shock_sd*Draws!E687</f>
        <v>59.0851508306396</v>
      </c>
      <c r="F708" s="18" t="n">
        <f aca="false">Persist_a*E708+Shock_sd*Draws!F687</f>
        <v>35.3700541215715</v>
      </c>
      <c r="G708" s="18" t="n">
        <f aca="false">Persist_a*F708+Shock_sd*Draws!G687</f>
        <v>-77.8995632930485</v>
      </c>
      <c r="H708" s="18" t="n">
        <f aca="false">Persist_a*G708+Shock_sd*Draws!H687</f>
        <v>-29.1627972260732</v>
      </c>
      <c r="I708" s="18" t="n">
        <f aca="false">Persist_a*H708+Shock_sd*Draws!I687</f>
        <v>9.82671842281589</v>
      </c>
      <c r="J708" s="18" t="n">
        <f aca="false">Persist_a*I708+Shock_sd*Draws!J687</f>
        <v>57.7620060662007</v>
      </c>
      <c r="K708" s="18" t="n">
        <f aca="false">Persist_a*J708+Shock_sd*Draws!K687</f>
        <v>47.019804770483</v>
      </c>
      <c r="L708" s="18" t="n">
        <f aca="false">Persist_a*K708+Shock_sd*Draws!L687</f>
        <v>-50.5567633640231</v>
      </c>
      <c r="M708" s="18" t="n">
        <f aca="false">Persist_a*L708+Shock_sd*Draws!M687</f>
        <v>-70.3484092717447</v>
      </c>
      <c r="N708" s="18" t="n">
        <f aca="false">0-(Draws!N687+Draws!Z687)</f>
        <v>0</v>
      </c>
      <c r="O708" s="18" t="n">
        <f aca="false">N708-(Draws!O687+Draws!AA687)</f>
        <v>0</v>
      </c>
      <c r="P708" s="18" t="n">
        <f aca="false">O708-(Draws!P687+Draws!AB687)</f>
        <v>0</v>
      </c>
      <c r="Q708" s="18" t="n">
        <f aca="false">P708-(Draws!Q687+Draws!AC687)</f>
        <v>0</v>
      </c>
      <c r="R708" s="18" t="n">
        <f aca="false">Q708-(Draws!R687+Draws!AD687)</f>
        <v>0</v>
      </c>
      <c r="S708" s="18" t="n">
        <f aca="false">R708-(Draws!S687+Draws!AE687)</f>
        <v>0</v>
      </c>
      <c r="T708" s="18" t="n">
        <f aca="false">S708-(Draws!T687+Draws!AF687)</f>
        <v>0</v>
      </c>
      <c r="U708" s="18" t="n">
        <f aca="false">T708-(Draws!U687+Draws!AG687)</f>
        <v>0</v>
      </c>
      <c r="V708" s="18" t="n">
        <f aca="false">U708-(Draws!V687+Draws!AH687)</f>
        <v>0</v>
      </c>
      <c r="W708" s="18" t="n">
        <f aca="false">V708-(Draws!W687+Draws!AI687)</f>
        <v>0</v>
      </c>
      <c r="X708" s="18" t="n">
        <f aca="false">W708-(Draws!X687+Draws!AJ687)</f>
        <v>0</v>
      </c>
      <c r="Y708" s="18" t="n">
        <f aca="false">X708-(Draws!Y687+Draws!AK687)</f>
        <v>0</v>
      </c>
      <c r="Z708" s="18" t="n">
        <f aca="false">0-(MAX(Draws!N687-Line_cap,0)+MAX(Draws!Z687-Line_cap,0))</f>
        <v>0</v>
      </c>
      <c r="AA708" s="18" t="n">
        <f aca="false">Z708-(MAX(Draws!O687-Line_cap,0)+MAX(Draws!AA687-Line_cap,0))</f>
        <v>0</v>
      </c>
      <c r="AB708" s="18" t="n">
        <f aca="false">AA708-(MAX(Draws!P687-Line_cap,0)+MAX(Draws!AB687-Line_cap,0))</f>
        <v>0</v>
      </c>
      <c r="AC708" s="18" t="n">
        <f aca="false">AB708-(MAX(Draws!Q687-Line_cap,0)+MAX(Draws!AC687-Line_cap,0))</f>
        <v>0</v>
      </c>
      <c r="AD708" s="18" t="n">
        <f aca="false">AC708-(MAX(Draws!R687-Line_cap,0)+MAX(Draws!AD687-Line_cap,0))</f>
        <v>0</v>
      </c>
      <c r="AE708" s="18" t="n">
        <f aca="false">AD708-(MAX(Draws!S687-Line_cap,0)+MAX(Draws!AE687-Line_cap,0))</f>
        <v>0</v>
      </c>
      <c r="AF708" s="18" t="n">
        <f aca="false">AE708-(MAX(Draws!T687-Line_cap,0)+MAX(Draws!AF687-Line_cap,0))</f>
        <v>0</v>
      </c>
      <c r="AG708" s="18" t="n">
        <f aca="false">AF708-(MAX(Draws!U687-Line_cap,0)+MAX(Draws!AG687-Line_cap,0))</f>
        <v>0</v>
      </c>
      <c r="AH708" s="18" t="n">
        <f aca="false">AG708-(MAX(Draws!V687-Line_cap,0)+MAX(Draws!AH687-Line_cap,0))</f>
        <v>0</v>
      </c>
      <c r="AI708" s="18" t="n">
        <f aca="false">AH708-(MAX(Draws!W687-Line_cap,0)+MAX(Draws!AI687-Line_cap,0))</f>
        <v>0</v>
      </c>
      <c r="AJ708" s="18" t="n">
        <f aca="false">AI708-(MAX(Draws!X687-Line_cap,0)+MAX(Draws!AJ687-Line_cap,0))</f>
        <v>0</v>
      </c>
      <c r="AK708" s="18" t="n">
        <f aca="false">AJ708-(MAX(Draws!Y687-Line_cap,0)+MAX(Draws!AK687-Line_cap,0))</f>
        <v>0</v>
      </c>
      <c r="AL708" s="18" t="n">
        <f aca="false">SUMPRODUCT(MIN($B$22:$M$22+B708:M708+N708:Y708))</f>
        <v>405.308608345317</v>
      </c>
      <c r="AM708" s="18" t="n">
        <f aca="false">SUMPRODUCT(MIN($B$22:$M$22+B708:M708))</f>
        <v>405.308608345317</v>
      </c>
      <c r="AN708" s="18" t="n">
        <f aca="false">SUMPRODUCT(MIN($B$22:$M$22+N708:Y708))</f>
        <v>481.950382357786</v>
      </c>
      <c r="AO708" s="18" t="n">
        <f aca="false">SUMPRODUCT(MIN($B$22:$M$22+B708:M708+Z708:AK708))</f>
        <v>405.308608345317</v>
      </c>
      <c r="AP708" s="18" t="n">
        <f aca="false">SUMPRODUCT(MIN($B$23:$M$23+B708:M708+N708:Y708))</f>
        <v>453.074353846101</v>
      </c>
      <c r="AQ708" s="18" t="n">
        <f aca="false">SUMPRODUCT(MIN($B$23:$M$23+B708:M708+Z708:AK708))</f>
        <v>453.074353846101</v>
      </c>
      <c r="AR708" s="13" t="n">
        <f aca="false">IF(Y708&lt;0,1,0)</f>
        <v>0</v>
      </c>
    </row>
    <row r="709" customFormat="false" ht="15" hidden="false" customHeight="false" outlineLevel="0" collapsed="false">
      <c r="A709" s="13" t="n">
        <v>684</v>
      </c>
      <c r="B709" s="18" t="n">
        <f aca="false">Shock_sd*Draws!B688</f>
        <v>21.6769211052004</v>
      </c>
      <c r="C709" s="18" t="n">
        <f aca="false">Persist_a*B709+Shock_sd*Draws!C688</f>
        <v>-10.2028960225876</v>
      </c>
      <c r="D709" s="18" t="n">
        <f aca="false">Persist_a*C709+Shock_sd*Draws!D688</f>
        <v>22.4816058755794</v>
      </c>
      <c r="E709" s="18" t="n">
        <f aca="false">Persist_a*D709+Shock_sd*Draws!E688</f>
        <v>38.5762667128343</v>
      </c>
      <c r="F709" s="18" t="n">
        <f aca="false">Persist_a*E709+Shock_sd*Draws!F688</f>
        <v>-0.961174830444374</v>
      </c>
      <c r="G709" s="18" t="n">
        <f aca="false">Persist_a*F709+Shock_sd*Draws!G688</f>
        <v>35.7783554748208</v>
      </c>
      <c r="H709" s="18" t="n">
        <f aca="false">Persist_a*G709+Shock_sd*Draws!H688</f>
        <v>-47.0657107400954</v>
      </c>
      <c r="I709" s="18" t="n">
        <f aca="false">Persist_a*H709+Shock_sd*Draws!I688</f>
        <v>-115.404315500838</v>
      </c>
      <c r="J709" s="18" t="n">
        <f aca="false">Persist_a*I709+Shock_sd*Draws!J688</f>
        <v>-49.0154458163853</v>
      </c>
      <c r="K709" s="18" t="n">
        <f aca="false">Persist_a*J709+Shock_sd*Draws!K688</f>
        <v>2.06613752793074</v>
      </c>
      <c r="L709" s="18" t="n">
        <f aca="false">Persist_a*K709+Shock_sd*Draws!L688</f>
        <v>49.68698203321</v>
      </c>
      <c r="M709" s="18" t="n">
        <f aca="false">Persist_a*L709+Shock_sd*Draws!M688</f>
        <v>21.0906441959466</v>
      </c>
      <c r="N709" s="18" t="n">
        <f aca="false">0-(Draws!N688+Draws!Z688)</f>
        <v>0</v>
      </c>
      <c r="O709" s="18" t="n">
        <f aca="false">N709-(Draws!O688+Draws!AA688)</f>
        <v>0</v>
      </c>
      <c r="P709" s="18" t="n">
        <f aca="false">O709-(Draws!P688+Draws!AB688)</f>
        <v>0</v>
      </c>
      <c r="Q709" s="18" t="n">
        <f aca="false">P709-(Draws!Q688+Draws!AC688)</f>
        <v>0</v>
      </c>
      <c r="R709" s="18" t="n">
        <f aca="false">Q709-(Draws!R688+Draws!AD688)</f>
        <v>0</v>
      </c>
      <c r="S709" s="18" t="n">
        <f aca="false">R709-(Draws!S688+Draws!AE688)</f>
        <v>0</v>
      </c>
      <c r="T709" s="18" t="n">
        <f aca="false">S709-(Draws!T688+Draws!AF688)</f>
        <v>0</v>
      </c>
      <c r="U709" s="18" t="n">
        <f aca="false">T709-(Draws!U688+Draws!AG688)</f>
        <v>0</v>
      </c>
      <c r="V709" s="18" t="n">
        <f aca="false">U709-(Draws!V688+Draws!AH688)</f>
        <v>0</v>
      </c>
      <c r="W709" s="18" t="n">
        <f aca="false">V709-(Draws!W688+Draws!AI688)</f>
        <v>0</v>
      </c>
      <c r="X709" s="18" t="n">
        <f aca="false">W709-(Draws!X688+Draws!AJ688)</f>
        <v>0</v>
      </c>
      <c r="Y709" s="18" t="n">
        <f aca="false">X709-(Draws!Y688+Draws!AK688)</f>
        <v>0</v>
      </c>
      <c r="Z709" s="18" t="n">
        <f aca="false">0-(MAX(Draws!N688-Line_cap,0)+MAX(Draws!Z688-Line_cap,0))</f>
        <v>0</v>
      </c>
      <c r="AA709" s="18" t="n">
        <f aca="false">Z709-(MAX(Draws!O688-Line_cap,0)+MAX(Draws!AA688-Line_cap,0))</f>
        <v>0</v>
      </c>
      <c r="AB709" s="18" t="n">
        <f aca="false">AA709-(MAX(Draws!P688-Line_cap,0)+MAX(Draws!AB688-Line_cap,0))</f>
        <v>0</v>
      </c>
      <c r="AC709" s="18" t="n">
        <f aca="false">AB709-(MAX(Draws!Q688-Line_cap,0)+MAX(Draws!AC688-Line_cap,0))</f>
        <v>0</v>
      </c>
      <c r="AD709" s="18" t="n">
        <f aca="false">AC709-(MAX(Draws!R688-Line_cap,0)+MAX(Draws!AD688-Line_cap,0))</f>
        <v>0</v>
      </c>
      <c r="AE709" s="18" t="n">
        <f aca="false">AD709-(MAX(Draws!S688-Line_cap,0)+MAX(Draws!AE688-Line_cap,0))</f>
        <v>0</v>
      </c>
      <c r="AF709" s="18" t="n">
        <f aca="false">AE709-(MAX(Draws!T688-Line_cap,0)+MAX(Draws!AF688-Line_cap,0))</f>
        <v>0</v>
      </c>
      <c r="AG709" s="18" t="n">
        <f aca="false">AF709-(MAX(Draws!U688-Line_cap,0)+MAX(Draws!AG688-Line_cap,0))</f>
        <v>0</v>
      </c>
      <c r="AH709" s="18" t="n">
        <f aca="false">AG709-(MAX(Draws!V688-Line_cap,0)+MAX(Draws!AH688-Line_cap,0))</f>
        <v>0</v>
      </c>
      <c r="AI709" s="18" t="n">
        <f aca="false">AH709-(MAX(Draws!W688-Line_cap,0)+MAX(Draws!AI688-Line_cap,0))</f>
        <v>0</v>
      </c>
      <c r="AJ709" s="18" t="n">
        <f aca="false">AI709-(MAX(Draws!X688-Line_cap,0)+MAX(Draws!AJ688-Line_cap,0))</f>
        <v>0</v>
      </c>
      <c r="AK709" s="18" t="n">
        <f aca="false">AJ709-(MAX(Draws!Y688-Line_cap,0)+MAX(Draws!AK688-Line_cap,0))</f>
        <v>0</v>
      </c>
      <c r="AL709" s="18" t="n">
        <f aca="false">SUMPRODUCT(MIN($B$22:$M$22+B709:M709+N709:Y709))</f>
        <v>368.449737897081</v>
      </c>
      <c r="AM709" s="18" t="n">
        <f aca="false">SUMPRODUCT(MIN($B$22:$M$22+B709:M709))</f>
        <v>368.449737897081</v>
      </c>
      <c r="AN709" s="18" t="n">
        <f aca="false">SUMPRODUCT(MIN($B$22:$M$22+N709:Y709))</f>
        <v>481.950382357786</v>
      </c>
      <c r="AO709" s="18" t="n">
        <f aca="false">SUMPRODUCT(MIN($B$22:$M$22+B709:M709+Z709:AK709))</f>
        <v>368.449737897081</v>
      </c>
      <c r="AP709" s="18" t="n">
        <f aca="false">SUMPRODUCT(MIN($B$23:$M$23+B709:M709+N709:Y709))</f>
        <v>418.049737897081</v>
      </c>
      <c r="AQ709" s="18" t="n">
        <f aca="false">SUMPRODUCT(MIN($B$23:$M$23+B709:M709+Z709:AK709))</f>
        <v>418.049737897081</v>
      </c>
      <c r="AR709" s="13" t="n">
        <f aca="false">IF(Y709&lt;0,1,0)</f>
        <v>0</v>
      </c>
    </row>
    <row r="710" customFormat="false" ht="15" hidden="false" customHeight="false" outlineLevel="0" collapsed="false">
      <c r="A710" s="13" t="n">
        <v>685</v>
      </c>
      <c r="B710" s="18" t="n">
        <f aca="false">Shock_sd*Draws!B689</f>
        <v>-5.18810791700874</v>
      </c>
      <c r="C710" s="18" t="n">
        <f aca="false">Persist_a*B710+Shock_sd*Draws!C689</f>
        <v>28.824569301634</v>
      </c>
      <c r="D710" s="18" t="n">
        <f aca="false">Persist_a*C710+Shock_sd*Draws!D689</f>
        <v>76.3991140563357</v>
      </c>
      <c r="E710" s="18" t="n">
        <f aca="false">Persist_a*D710+Shock_sd*Draws!E689</f>
        <v>-0.255294477381085</v>
      </c>
      <c r="F710" s="18" t="n">
        <f aca="false">Persist_a*E710+Shock_sd*Draws!F689</f>
        <v>-35.2921007886392</v>
      </c>
      <c r="G710" s="18" t="n">
        <f aca="false">Persist_a*F710+Shock_sd*Draws!G689</f>
        <v>-60.1071967194456</v>
      </c>
      <c r="H710" s="18" t="n">
        <f aca="false">Persist_a*G710+Shock_sd*Draws!H689</f>
        <v>-55.6951466598661</v>
      </c>
      <c r="I710" s="18" t="n">
        <f aca="false">Persist_a*H710+Shock_sd*Draws!I689</f>
        <v>22.7725282805556</v>
      </c>
      <c r="J710" s="18" t="n">
        <f aca="false">Persist_a*I710+Shock_sd*Draws!J689</f>
        <v>-11.5111828566205</v>
      </c>
      <c r="K710" s="18" t="n">
        <f aca="false">Persist_a*J710+Shock_sd*Draws!K689</f>
        <v>-15.2155541338295</v>
      </c>
      <c r="L710" s="18" t="n">
        <f aca="false">Persist_a*K710+Shock_sd*Draws!L689</f>
        <v>-87.4907036924079</v>
      </c>
      <c r="M710" s="18" t="n">
        <f aca="false">Persist_a*L710+Shock_sd*Draws!M689</f>
        <v>-27.7084150118558</v>
      </c>
      <c r="N710" s="18" t="n">
        <f aca="false">0-(Draws!N689+Draws!Z689)</f>
        <v>0</v>
      </c>
      <c r="O710" s="18" t="n">
        <f aca="false">N710-(Draws!O689+Draws!AA689)</f>
        <v>0</v>
      </c>
      <c r="P710" s="18" t="n">
        <f aca="false">O710-(Draws!P689+Draws!AB689)</f>
        <v>0</v>
      </c>
      <c r="Q710" s="18" t="n">
        <f aca="false">P710-(Draws!Q689+Draws!AC689)</f>
        <v>0</v>
      </c>
      <c r="R710" s="18" t="n">
        <f aca="false">Q710-(Draws!R689+Draws!AD689)</f>
        <v>0</v>
      </c>
      <c r="S710" s="18" t="n">
        <f aca="false">R710-(Draws!S689+Draws!AE689)</f>
        <v>0</v>
      </c>
      <c r="T710" s="18" t="n">
        <f aca="false">S710-(Draws!T689+Draws!AF689)</f>
        <v>0</v>
      </c>
      <c r="U710" s="18" t="n">
        <f aca="false">T710-(Draws!U689+Draws!AG689)</f>
        <v>0</v>
      </c>
      <c r="V710" s="18" t="n">
        <f aca="false">U710-(Draws!V689+Draws!AH689)</f>
        <v>0</v>
      </c>
      <c r="W710" s="18" t="n">
        <f aca="false">V710-(Draws!W689+Draws!AI689)</f>
        <v>0</v>
      </c>
      <c r="X710" s="18" t="n">
        <f aca="false">W710-(Draws!X689+Draws!AJ689)</f>
        <v>0</v>
      </c>
      <c r="Y710" s="18" t="n">
        <f aca="false">X710-(Draws!Y689+Draws!AK689)</f>
        <v>0</v>
      </c>
      <c r="Z710" s="18" t="n">
        <f aca="false">0-(MAX(Draws!N689-Line_cap,0)+MAX(Draws!Z689-Line_cap,0))</f>
        <v>0</v>
      </c>
      <c r="AA710" s="18" t="n">
        <f aca="false">Z710-(MAX(Draws!O689-Line_cap,0)+MAX(Draws!AA689-Line_cap,0))</f>
        <v>0</v>
      </c>
      <c r="AB710" s="18" t="n">
        <f aca="false">AA710-(MAX(Draws!P689-Line_cap,0)+MAX(Draws!AB689-Line_cap,0))</f>
        <v>0</v>
      </c>
      <c r="AC710" s="18" t="n">
        <f aca="false">AB710-(MAX(Draws!Q689-Line_cap,0)+MAX(Draws!AC689-Line_cap,0))</f>
        <v>0</v>
      </c>
      <c r="AD710" s="18" t="n">
        <f aca="false">AC710-(MAX(Draws!R689-Line_cap,0)+MAX(Draws!AD689-Line_cap,0))</f>
        <v>0</v>
      </c>
      <c r="AE710" s="18" t="n">
        <f aca="false">AD710-(MAX(Draws!S689-Line_cap,0)+MAX(Draws!AE689-Line_cap,0))</f>
        <v>0</v>
      </c>
      <c r="AF710" s="18" t="n">
        <f aca="false">AE710-(MAX(Draws!T689-Line_cap,0)+MAX(Draws!AF689-Line_cap,0))</f>
        <v>0</v>
      </c>
      <c r="AG710" s="18" t="n">
        <f aca="false">AF710-(MAX(Draws!U689-Line_cap,0)+MAX(Draws!AG689-Line_cap,0))</f>
        <v>0</v>
      </c>
      <c r="AH710" s="18" t="n">
        <f aca="false">AG710-(MAX(Draws!V689-Line_cap,0)+MAX(Draws!AH689-Line_cap,0))</f>
        <v>0</v>
      </c>
      <c r="AI710" s="18" t="n">
        <f aca="false">AH710-(MAX(Draws!W689-Line_cap,0)+MAX(Draws!AI689-Line_cap,0))</f>
        <v>0</v>
      </c>
      <c r="AJ710" s="18" t="n">
        <f aca="false">AI710-(MAX(Draws!X689-Line_cap,0)+MAX(Draws!AJ689-Line_cap,0))</f>
        <v>0</v>
      </c>
      <c r="AK710" s="18" t="n">
        <f aca="false">AJ710-(MAX(Draws!Y689-Line_cap,0)+MAX(Draws!AK689-Line_cap,0))</f>
        <v>0</v>
      </c>
      <c r="AL710" s="18" t="n">
        <f aca="false">SUMPRODUCT(MIN($B$22:$M$22+B710:M710+N710:Y710))</f>
        <v>414.437243871973</v>
      </c>
      <c r="AM710" s="18" t="n">
        <f aca="false">SUMPRODUCT(MIN($B$22:$M$22+B710:M710))</f>
        <v>414.437243871973</v>
      </c>
      <c r="AN710" s="18" t="n">
        <f aca="false">SUMPRODUCT(MIN($B$22:$M$22+N710:Y710))</f>
        <v>481.950382357786</v>
      </c>
      <c r="AO710" s="18" t="n">
        <f aca="false">SUMPRODUCT(MIN($B$22:$M$22+B710:M710+Z710:AK710))</f>
        <v>414.437243871973</v>
      </c>
      <c r="AP710" s="18" t="n">
        <f aca="false">SUMPRODUCT(MIN($B$23:$M$23+B710:M710+N710:Y710))</f>
        <v>461.310372685518</v>
      </c>
      <c r="AQ710" s="18" t="n">
        <f aca="false">SUMPRODUCT(MIN($B$23:$M$23+B710:M710+Z710:AK710))</f>
        <v>461.310372685518</v>
      </c>
      <c r="AR710" s="13" t="n">
        <f aca="false">IF(Y710&lt;0,1,0)</f>
        <v>0</v>
      </c>
    </row>
    <row r="711" customFormat="false" ht="15" hidden="false" customHeight="false" outlineLevel="0" collapsed="false">
      <c r="A711" s="13" t="n">
        <v>686</v>
      </c>
      <c r="B711" s="18" t="n">
        <f aca="false">Shock_sd*Draws!B690</f>
        <v>133.437155478192</v>
      </c>
      <c r="C711" s="18" t="n">
        <f aca="false">Persist_a*B711+Shock_sd*Draws!C690</f>
        <v>82.1432295050344</v>
      </c>
      <c r="D711" s="18" t="n">
        <f aca="false">Persist_a*C711+Shock_sd*Draws!D690</f>
        <v>54.4495734117161</v>
      </c>
      <c r="E711" s="18" t="n">
        <f aca="false">Persist_a*D711+Shock_sd*Draws!E690</f>
        <v>20.9854333281238</v>
      </c>
      <c r="F711" s="18" t="n">
        <f aca="false">Persist_a*E711+Shock_sd*Draws!F690</f>
        <v>-56.4634062494479</v>
      </c>
      <c r="G711" s="18" t="n">
        <f aca="false">Persist_a*F711+Shock_sd*Draws!G690</f>
        <v>-68.1329868172586</v>
      </c>
      <c r="H711" s="18" t="n">
        <f aca="false">Persist_a*G711+Shock_sd*Draws!H690</f>
        <v>58.459606371323</v>
      </c>
      <c r="I711" s="18" t="n">
        <f aca="false">Persist_a*H711+Shock_sd*Draws!I690</f>
        <v>67.949622636748</v>
      </c>
      <c r="J711" s="18" t="n">
        <f aca="false">Persist_a*I711+Shock_sd*Draws!J690</f>
        <v>49.0376080437138</v>
      </c>
      <c r="K711" s="18" t="n">
        <f aca="false">Persist_a*J711+Shock_sd*Draws!K690</f>
        <v>62.188336381375</v>
      </c>
      <c r="L711" s="18" t="n">
        <f aca="false">Persist_a*K711+Shock_sd*Draws!L690</f>
        <v>16.9379759293353</v>
      </c>
      <c r="M711" s="18" t="n">
        <f aca="false">Persist_a*L711+Shock_sd*Draws!M690</f>
        <v>35.5391704254468</v>
      </c>
      <c r="N711" s="18" t="n">
        <f aca="false">0-(Draws!N690+Draws!Z690)</f>
        <v>0</v>
      </c>
      <c r="O711" s="18" t="n">
        <f aca="false">N711-(Draws!O690+Draws!AA690)</f>
        <v>0</v>
      </c>
      <c r="P711" s="18" t="n">
        <f aca="false">O711-(Draws!P690+Draws!AB690)</f>
        <v>0</v>
      </c>
      <c r="Q711" s="18" t="n">
        <f aca="false">P711-(Draws!Q690+Draws!AC690)</f>
        <v>0</v>
      </c>
      <c r="R711" s="18" t="n">
        <f aca="false">Q711-(Draws!R690+Draws!AD690)</f>
        <v>0</v>
      </c>
      <c r="S711" s="18" t="n">
        <f aca="false">R711-(Draws!S690+Draws!AE690)</f>
        <v>0</v>
      </c>
      <c r="T711" s="18" t="n">
        <f aca="false">S711-(Draws!T690+Draws!AF690)</f>
        <v>0</v>
      </c>
      <c r="U711" s="18" t="n">
        <f aca="false">T711-(Draws!U690+Draws!AG690)</f>
        <v>0</v>
      </c>
      <c r="V711" s="18" t="n">
        <f aca="false">U711-(Draws!V690+Draws!AH690)</f>
        <v>0</v>
      </c>
      <c r="W711" s="18" t="n">
        <f aca="false">V711-(Draws!W690+Draws!AI690)</f>
        <v>0</v>
      </c>
      <c r="X711" s="18" t="n">
        <f aca="false">W711-(Draws!X690+Draws!AJ690)</f>
        <v>0</v>
      </c>
      <c r="Y711" s="18" t="n">
        <f aca="false">X711-(Draws!Y690+Draws!AK690)</f>
        <v>0</v>
      </c>
      <c r="Z711" s="18" t="n">
        <f aca="false">0-(MAX(Draws!N690-Line_cap,0)+MAX(Draws!Z690-Line_cap,0))</f>
        <v>0</v>
      </c>
      <c r="AA711" s="18" t="n">
        <f aca="false">Z711-(MAX(Draws!O690-Line_cap,0)+MAX(Draws!AA690-Line_cap,0))</f>
        <v>0</v>
      </c>
      <c r="AB711" s="18" t="n">
        <f aca="false">AA711-(MAX(Draws!P690-Line_cap,0)+MAX(Draws!AB690-Line_cap,0))</f>
        <v>0</v>
      </c>
      <c r="AC711" s="18" t="n">
        <f aca="false">AB711-(MAX(Draws!Q690-Line_cap,0)+MAX(Draws!AC690-Line_cap,0))</f>
        <v>0</v>
      </c>
      <c r="AD711" s="18" t="n">
        <f aca="false">AC711-(MAX(Draws!R690-Line_cap,0)+MAX(Draws!AD690-Line_cap,0))</f>
        <v>0</v>
      </c>
      <c r="AE711" s="18" t="n">
        <f aca="false">AD711-(MAX(Draws!S690-Line_cap,0)+MAX(Draws!AE690-Line_cap,0))</f>
        <v>0</v>
      </c>
      <c r="AF711" s="18" t="n">
        <f aca="false">AE711-(MAX(Draws!T690-Line_cap,0)+MAX(Draws!AF690-Line_cap,0))</f>
        <v>0</v>
      </c>
      <c r="AG711" s="18" t="n">
        <f aca="false">AF711-(MAX(Draws!U690-Line_cap,0)+MAX(Draws!AG690-Line_cap,0))</f>
        <v>0</v>
      </c>
      <c r="AH711" s="18" t="n">
        <f aca="false">AG711-(MAX(Draws!V690-Line_cap,0)+MAX(Draws!AH690-Line_cap,0))</f>
        <v>0</v>
      </c>
      <c r="AI711" s="18" t="n">
        <f aca="false">AH711-(MAX(Draws!W690-Line_cap,0)+MAX(Draws!AI690-Line_cap,0))</f>
        <v>0</v>
      </c>
      <c r="AJ711" s="18" t="n">
        <f aca="false">AI711-(MAX(Draws!X690-Line_cap,0)+MAX(Draws!AJ690-Line_cap,0))</f>
        <v>0</v>
      </c>
      <c r="AK711" s="18" t="n">
        <f aca="false">AJ711-(MAX(Draws!Y690-Line_cap,0)+MAX(Draws!AK690-Line_cap,0))</f>
        <v>0</v>
      </c>
      <c r="AL711" s="18" t="n">
        <f aca="false">SUMPRODUCT(MIN($B$22:$M$22+B711:M711+N711:Y711))</f>
        <v>415.075184821106</v>
      </c>
      <c r="AM711" s="18" t="n">
        <f aca="false">SUMPRODUCT(MIN($B$22:$M$22+B711:M711))</f>
        <v>415.075184821106</v>
      </c>
      <c r="AN711" s="18" t="n">
        <f aca="false">SUMPRODUCT(MIN($B$22:$M$22+N711:Y711))</f>
        <v>481.950382357786</v>
      </c>
      <c r="AO711" s="18" t="n">
        <f aca="false">SUMPRODUCT(MIN($B$22:$M$22+B711:M711+Z711:AK711))</f>
        <v>415.075184821106</v>
      </c>
      <c r="AP711" s="18" t="n">
        <f aca="false">SUMPRODUCT(MIN($B$23:$M$23+B711:M711+N711:Y711))</f>
        <v>462.840930321891</v>
      </c>
      <c r="AQ711" s="18" t="n">
        <f aca="false">SUMPRODUCT(MIN($B$23:$M$23+B711:M711+Z711:AK711))</f>
        <v>462.840930321891</v>
      </c>
      <c r="AR711" s="13" t="n">
        <f aca="false">IF(Y711&lt;0,1,0)</f>
        <v>0</v>
      </c>
    </row>
    <row r="712" customFormat="false" ht="15" hidden="false" customHeight="false" outlineLevel="0" collapsed="false">
      <c r="A712" s="13" t="n">
        <v>687</v>
      </c>
      <c r="B712" s="18" t="n">
        <f aca="false">Shock_sd*Draws!B691</f>
        <v>-77.6869444118896</v>
      </c>
      <c r="C712" s="18" t="n">
        <f aca="false">Persist_a*B712+Shock_sd*Draws!C691</f>
        <v>42.4898554790459</v>
      </c>
      <c r="D712" s="18" t="n">
        <f aca="false">Persist_a*C712+Shock_sd*Draws!D691</f>
        <v>27.0839248391281</v>
      </c>
      <c r="E712" s="18" t="n">
        <f aca="false">Persist_a*D712+Shock_sd*Draws!E691</f>
        <v>20.4808166817342</v>
      </c>
      <c r="F712" s="18" t="n">
        <f aca="false">Persist_a*E712+Shock_sd*Draws!F691</f>
        <v>-11.4068795322382</v>
      </c>
      <c r="G712" s="18" t="n">
        <f aca="false">Persist_a*F712+Shock_sd*Draws!G691</f>
        <v>6.01795222146915</v>
      </c>
      <c r="H712" s="18" t="n">
        <f aca="false">Persist_a*G712+Shock_sd*Draws!H691</f>
        <v>-31.0648992816969</v>
      </c>
      <c r="I712" s="18" t="n">
        <f aca="false">Persist_a*H712+Shock_sd*Draws!I691</f>
        <v>34.0173240692513</v>
      </c>
      <c r="J712" s="18" t="n">
        <f aca="false">Persist_a*I712+Shock_sd*Draws!J691</f>
        <v>23.54315158038</v>
      </c>
      <c r="K712" s="18" t="n">
        <f aca="false">Persist_a*J712+Shock_sd*Draws!K691</f>
        <v>57.9786597399606</v>
      </c>
      <c r="L712" s="18" t="n">
        <f aca="false">Persist_a*K712+Shock_sd*Draws!L691</f>
        <v>105.226496228268</v>
      </c>
      <c r="M712" s="18" t="n">
        <f aca="false">Persist_a*L712+Shock_sd*Draws!M691</f>
        <v>-25.8995215262472</v>
      </c>
      <c r="N712" s="18" t="n">
        <f aca="false">0-(Draws!N691+Draws!Z691)</f>
        <v>0</v>
      </c>
      <c r="O712" s="18" t="n">
        <f aca="false">N712-(Draws!O691+Draws!AA691)</f>
        <v>-76.6029439007904</v>
      </c>
      <c r="P712" s="18" t="n">
        <f aca="false">O712-(Draws!P691+Draws!AB691)</f>
        <v>-76.6029439007904</v>
      </c>
      <c r="Q712" s="18" t="n">
        <f aca="false">P712-(Draws!Q691+Draws!AC691)</f>
        <v>-76.6029439007904</v>
      </c>
      <c r="R712" s="18" t="n">
        <f aca="false">Q712-(Draws!R691+Draws!AD691)</f>
        <v>-76.6029439007904</v>
      </c>
      <c r="S712" s="18" t="n">
        <f aca="false">R712-(Draws!S691+Draws!AE691)</f>
        <v>-76.6029439007904</v>
      </c>
      <c r="T712" s="18" t="n">
        <f aca="false">S712-(Draws!T691+Draws!AF691)</f>
        <v>-76.6029439007904</v>
      </c>
      <c r="U712" s="18" t="n">
        <f aca="false">T712-(Draws!U691+Draws!AG691)</f>
        <v>-76.6029439007904</v>
      </c>
      <c r="V712" s="18" t="n">
        <f aca="false">U712-(Draws!V691+Draws!AH691)</f>
        <v>-76.6029439007904</v>
      </c>
      <c r="W712" s="18" t="n">
        <f aca="false">V712-(Draws!W691+Draws!AI691)</f>
        <v>-76.6029439007904</v>
      </c>
      <c r="X712" s="18" t="n">
        <f aca="false">W712-(Draws!X691+Draws!AJ691)</f>
        <v>-76.6029439007904</v>
      </c>
      <c r="Y712" s="18" t="n">
        <f aca="false">X712-(Draws!Y691+Draws!AK691)</f>
        <v>-76.6029439007904</v>
      </c>
      <c r="Z712" s="18" t="n">
        <f aca="false">0-(MAX(Draws!N691-Line_cap,0)+MAX(Draws!Z691-Line_cap,0))</f>
        <v>0</v>
      </c>
      <c r="AA712" s="18" t="n">
        <f aca="false">Z712-(MAX(Draws!O691-Line_cap,0)+MAX(Draws!AA691-Line_cap,0))</f>
        <v>0</v>
      </c>
      <c r="AB712" s="18" t="n">
        <f aca="false">AA712-(MAX(Draws!P691-Line_cap,0)+MAX(Draws!AB691-Line_cap,0))</f>
        <v>0</v>
      </c>
      <c r="AC712" s="18" t="n">
        <f aca="false">AB712-(MAX(Draws!Q691-Line_cap,0)+MAX(Draws!AC691-Line_cap,0))</f>
        <v>0</v>
      </c>
      <c r="AD712" s="18" t="n">
        <f aca="false">AC712-(MAX(Draws!R691-Line_cap,0)+MAX(Draws!AD691-Line_cap,0))</f>
        <v>0</v>
      </c>
      <c r="AE712" s="18" t="n">
        <f aca="false">AD712-(MAX(Draws!S691-Line_cap,0)+MAX(Draws!AE691-Line_cap,0))</f>
        <v>0</v>
      </c>
      <c r="AF712" s="18" t="n">
        <f aca="false">AE712-(MAX(Draws!T691-Line_cap,0)+MAX(Draws!AF691-Line_cap,0))</f>
        <v>0</v>
      </c>
      <c r="AG712" s="18" t="n">
        <f aca="false">AF712-(MAX(Draws!U691-Line_cap,0)+MAX(Draws!AG691-Line_cap,0))</f>
        <v>0</v>
      </c>
      <c r="AH712" s="18" t="n">
        <f aca="false">AG712-(MAX(Draws!V691-Line_cap,0)+MAX(Draws!AH691-Line_cap,0))</f>
        <v>0</v>
      </c>
      <c r="AI712" s="18" t="n">
        <f aca="false">AH712-(MAX(Draws!W691-Line_cap,0)+MAX(Draws!AI691-Line_cap,0))</f>
        <v>0</v>
      </c>
      <c r="AJ712" s="18" t="n">
        <f aca="false">AI712-(MAX(Draws!X691-Line_cap,0)+MAX(Draws!AJ691-Line_cap,0))</f>
        <v>0</v>
      </c>
      <c r="AK712" s="18" t="n">
        <f aca="false">AJ712-(MAX(Draws!Y691-Line_cap,0)+MAX(Draws!AK691-Line_cap,0))</f>
        <v>0</v>
      </c>
      <c r="AL712" s="18" t="n">
        <f aca="false">SUMPRODUCT(MIN($B$22:$M$22+B712:M712+N712:Y712))</f>
        <v>374.282539175298</v>
      </c>
      <c r="AM712" s="18" t="n">
        <f aca="false">SUMPRODUCT(MIN($B$22:$M$22+B712:M712))</f>
        <v>450.885483076089</v>
      </c>
      <c r="AN712" s="18" t="n">
        <f aca="false">SUMPRODUCT(MIN($B$22:$M$22+N712:Y712))</f>
        <v>405.347438456995</v>
      </c>
      <c r="AO712" s="18" t="n">
        <f aca="false">SUMPRODUCT(MIN($B$22:$M$22+B712:M712+Z712:AK712))</f>
        <v>450.885483076089</v>
      </c>
      <c r="AP712" s="18" t="n">
        <f aca="false">SUMPRODUCT(MIN($B$23:$M$23+B712:M712+N712:Y712))</f>
        <v>423.461182038399</v>
      </c>
      <c r="AQ712" s="18" t="n">
        <f aca="false">SUMPRODUCT(MIN($B$23:$M$23+B712:M712+Z712:AK712))</f>
        <v>500.064125939189</v>
      </c>
      <c r="AR712" s="13" t="n">
        <f aca="false">IF(Y712&lt;0,1,0)</f>
        <v>1</v>
      </c>
    </row>
    <row r="713" customFormat="false" ht="15" hidden="false" customHeight="false" outlineLevel="0" collapsed="false">
      <c r="A713" s="13" t="n">
        <v>688</v>
      </c>
      <c r="B713" s="18" t="n">
        <f aca="false">Shock_sd*Draws!B692</f>
        <v>-62.9312384641486</v>
      </c>
      <c r="C713" s="18" t="n">
        <f aca="false">Persist_a*B713+Shock_sd*Draws!C692</f>
        <v>-71.5543042421448</v>
      </c>
      <c r="D713" s="18" t="n">
        <f aca="false">Persist_a*C713+Shock_sd*Draws!D692</f>
        <v>0.538723976717215</v>
      </c>
      <c r="E713" s="18" t="n">
        <f aca="false">Persist_a*D713+Shock_sd*Draws!E692</f>
        <v>-1.39270342930552</v>
      </c>
      <c r="F713" s="18" t="n">
        <f aca="false">Persist_a*E713+Shock_sd*Draws!F692</f>
        <v>35.7555043004065</v>
      </c>
      <c r="G713" s="18" t="n">
        <f aca="false">Persist_a*F713+Shock_sd*Draws!G692</f>
        <v>-34.0283710910963</v>
      </c>
      <c r="H713" s="18" t="n">
        <f aca="false">Persist_a*G713+Shock_sd*Draws!H692</f>
        <v>-100.696401089686</v>
      </c>
      <c r="I713" s="18" t="n">
        <f aca="false">Persist_a*H713+Shock_sd*Draws!I692</f>
        <v>-54.3235521318558</v>
      </c>
      <c r="J713" s="18" t="n">
        <f aca="false">Persist_a*I713+Shock_sd*Draws!J692</f>
        <v>-37.481303304086</v>
      </c>
      <c r="K713" s="18" t="n">
        <f aca="false">Persist_a*J713+Shock_sd*Draws!K692</f>
        <v>-98.1425561885826</v>
      </c>
      <c r="L713" s="18" t="n">
        <f aca="false">Persist_a*K713+Shock_sd*Draws!L692</f>
        <v>-12.6049976313357</v>
      </c>
      <c r="M713" s="18" t="n">
        <f aca="false">Persist_a*L713+Shock_sd*Draws!M692</f>
        <v>-108.119705503489</v>
      </c>
      <c r="N713" s="18" t="n">
        <f aca="false">0-(Draws!N692+Draws!Z692)</f>
        <v>0</v>
      </c>
      <c r="O713" s="18" t="n">
        <f aca="false">N713-(Draws!O692+Draws!AA692)</f>
        <v>0</v>
      </c>
      <c r="P713" s="18" t="n">
        <f aca="false">O713-(Draws!P692+Draws!AB692)</f>
        <v>0</v>
      </c>
      <c r="Q713" s="18" t="n">
        <f aca="false">P713-(Draws!Q692+Draws!AC692)</f>
        <v>0</v>
      </c>
      <c r="R713" s="18" t="n">
        <f aca="false">Q713-(Draws!R692+Draws!AD692)</f>
        <v>0</v>
      </c>
      <c r="S713" s="18" t="n">
        <f aca="false">R713-(Draws!S692+Draws!AE692)</f>
        <v>0</v>
      </c>
      <c r="T713" s="18" t="n">
        <f aca="false">S713-(Draws!T692+Draws!AF692)</f>
        <v>0</v>
      </c>
      <c r="U713" s="18" t="n">
        <f aca="false">T713-(Draws!U692+Draws!AG692)</f>
        <v>-174.076936259604</v>
      </c>
      <c r="V713" s="18" t="n">
        <f aca="false">U713-(Draws!V692+Draws!AH692)</f>
        <v>-174.076936259604</v>
      </c>
      <c r="W713" s="18" t="n">
        <f aca="false">V713-(Draws!W692+Draws!AI692)</f>
        <v>-174.076936259604</v>
      </c>
      <c r="X713" s="18" t="n">
        <f aca="false">W713-(Draws!X692+Draws!AJ692)</f>
        <v>-174.076936259604</v>
      </c>
      <c r="Y713" s="18" t="n">
        <f aca="false">X713-(Draws!Y692+Draws!AK692)</f>
        <v>-174.076936259604</v>
      </c>
      <c r="Z713" s="18" t="n">
        <f aca="false">0-(MAX(Draws!N692-Line_cap,0)+MAX(Draws!Z692-Line_cap,0))</f>
        <v>0</v>
      </c>
      <c r="AA713" s="18" t="n">
        <f aca="false">Z713-(MAX(Draws!O692-Line_cap,0)+MAX(Draws!AA692-Line_cap,0))</f>
        <v>0</v>
      </c>
      <c r="AB713" s="18" t="n">
        <f aca="false">AA713-(MAX(Draws!P692-Line_cap,0)+MAX(Draws!AB692-Line_cap,0))</f>
        <v>0</v>
      </c>
      <c r="AC713" s="18" t="n">
        <f aca="false">AB713-(MAX(Draws!Q692-Line_cap,0)+MAX(Draws!AC692-Line_cap,0))</f>
        <v>0</v>
      </c>
      <c r="AD713" s="18" t="n">
        <f aca="false">AC713-(MAX(Draws!R692-Line_cap,0)+MAX(Draws!AD692-Line_cap,0))</f>
        <v>0</v>
      </c>
      <c r="AE713" s="18" t="n">
        <f aca="false">AD713-(MAX(Draws!S692-Line_cap,0)+MAX(Draws!AE692-Line_cap,0))</f>
        <v>0</v>
      </c>
      <c r="AF713" s="18" t="n">
        <f aca="false">AE713-(MAX(Draws!T692-Line_cap,0)+MAX(Draws!AF692-Line_cap,0))</f>
        <v>0</v>
      </c>
      <c r="AG713" s="18" t="n">
        <f aca="false">AF713-(MAX(Draws!U692-Line_cap,0)+MAX(Draws!AG692-Line_cap,0))</f>
        <v>-74.0769362596044</v>
      </c>
      <c r="AH713" s="18" t="n">
        <f aca="false">AG713-(MAX(Draws!V692-Line_cap,0)+MAX(Draws!AH692-Line_cap,0))</f>
        <v>-74.0769362596044</v>
      </c>
      <c r="AI713" s="18" t="n">
        <f aca="false">AH713-(MAX(Draws!W692-Line_cap,0)+MAX(Draws!AI692-Line_cap,0))</f>
        <v>-74.0769362596044</v>
      </c>
      <c r="AJ713" s="18" t="n">
        <f aca="false">AI713-(MAX(Draws!X692-Line_cap,0)+MAX(Draws!AJ692-Line_cap,0))</f>
        <v>-74.0769362596044</v>
      </c>
      <c r="AK713" s="18" t="n">
        <f aca="false">AJ713-(MAX(Draws!Y692-Line_cap,0)+MAX(Draws!AK692-Line_cap,0))</f>
        <v>-74.0769362596044</v>
      </c>
      <c r="AL713" s="18" t="n">
        <f aca="false">SUMPRODUCT(MIN($B$22:$M$22+B713:M713+N713:Y713))</f>
        <v>222.166203361237</v>
      </c>
      <c r="AM713" s="18" t="n">
        <f aca="false">SUMPRODUCT(MIN($B$22:$M$22+B713:M713))</f>
        <v>381.253981268099</v>
      </c>
      <c r="AN713" s="18" t="n">
        <f aca="false">SUMPRODUCT(MIN($B$22:$M$22+N713:Y713))</f>
        <v>309.777117138315</v>
      </c>
      <c r="AO713" s="18" t="n">
        <f aca="false">SUMPRODUCT(MIN($B$22:$M$22+B713:M713+Z713:AK713))</f>
        <v>322.166203361237</v>
      </c>
      <c r="AP713" s="18" t="n">
        <f aca="false">SUMPRODUCT(MIN($B$23:$M$23+B713:M713+N713:Y713))</f>
        <v>270.451851911664</v>
      </c>
      <c r="AQ713" s="18" t="n">
        <f aca="false">SUMPRODUCT(MIN($B$23:$M$23+B713:M713+Z713:AK713))</f>
        <v>370.451851911664</v>
      </c>
      <c r="AR713" s="13" t="n">
        <f aca="false">IF(Y713&lt;0,1,0)</f>
        <v>1</v>
      </c>
    </row>
    <row r="714" customFormat="false" ht="15" hidden="false" customHeight="false" outlineLevel="0" collapsed="false">
      <c r="A714" s="13" t="n">
        <v>689</v>
      </c>
      <c r="B714" s="18" t="n">
        <f aca="false">Shock_sd*Draws!B693</f>
        <v>55.4911012537732</v>
      </c>
      <c r="C714" s="18" t="n">
        <f aca="false">Persist_a*B714+Shock_sd*Draws!C693</f>
        <v>-31.6468727887539</v>
      </c>
      <c r="D714" s="18" t="n">
        <f aca="false">Persist_a*C714+Shock_sd*Draws!D693</f>
        <v>25.5466823442733</v>
      </c>
      <c r="E714" s="18" t="n">
        <f aca="false">Persist_a*D714+Shock_sd*Draws!E693</f>
        <v>53.0836577867996</v>
      </c>
      <c r="F714" s="18" t="n">
        <f aca="false">Persist_a*E714+Shock_sd*Draws!F693</f>
        <v>85.1903578067805</v>
      </c>
      <c r="G714" s="18" t="n">
        <f aca="false">Persist_a*F714+Shock_sd*Draws!G693</f>
        <v>31.1286025157544</v>
      </c>
      <c r="H714" s="18" t="n">
        <f aca="false">Persist_a*G714+Shock_sd*Draws!H693</f>
        <v>17.4584396831735</v>
      </c>
      <c r="I714" s="18" t="n">
        <f aca="false">Persist_a*H714+Shock_sd*Draws!I693</f>
        <v>-16.1115340199651</v>
      </c>
      <c r="J714" s="18" t="n">
        <f aca="false">Persist_a*I714+Shock_sd*Draws!J693</f>
        <v>9.96640781397639</v>
      </c>
      <c r="K714" s="18" t="n">
        <f aca="false">Persist_a*J714+Shock_sd*Draws!K693</f>
        <v>-56.3890855723098</v>
      </c>
      <c r="L714" s="18" t="n">
        <f aca="false">Persist_a*K714+Shock_sd*Draws!L693</f>
        <v>-115.804366009496</v>
      </c>
      <c r="M714" s="18" t="n">
        <f aca="false">Persist_a*L714+Shock_sd*Draws!M693</f>
        <v>-18.8852074504204</v>
      </c>
      <c r="N714" s="18" t="n">
        <f aca="false">0-(Draws!N693+Draws!Z693)</f>
        <v>0</v>
      </c>
      <c r="O714" s="18" t="n">
        <f aca="false">N714-(Draws!O693+Draws!AA693)</f>
        <v>0</v>
      </c>
      <c r="P714" s="18" t="n">
        <f aca="false">O714-(Draws!P693+Draws!AB693)</f>
        <v>0</v>
      </c>
      <c r="Q714" s="18" t="n">
        <f aca="false">P714-(Draws!Q693+Draws!AC693)</f>
        <v>0</v>
      </c>
      <c r="R714" s="18" t="n">
        <f aca="false">Q714-(Draws!R693+Draws!AD693)</f>
        <v>0</v>
      </c>
      <c r="S714" s="18" t="n">
        <f aca="false">R714-(Draws!S693+Draws!AE693)</f>
        <v>0</v>
      </c>
      <c r="T714" s="18" t="n">
        <f aca="false">S714-(Draws!T693+Draws!AF693)</f>
        <v>0</v>
      </c>
      <c r="U714" s="18" t="n">
        <f aca="false">T714-(Draws!U693+Draws!AG693)</f>
        <v>0</v>
      </c>
      <c r="V714" s="18" t="n">
        <f aca="false">U714-(Draws!V693+Draws!AH693)</f>
        <v>0</v>
      </c>
      <c r="W714" s="18" t="n">
        <f aca="false">V714-(Draws!W693+Draws!AI693)</f>
        <v>0</v>
      </c>
      <c r="X714" s="18" t="n">
        <f aca="false">W714-(Draws!X693+Draws!AJ693)</f>
        <v>0</v>
      </c>
      <c r="Y714" s="18" t="n">
        <f aca="false">X714-(Draws!Y693+Draws!AK693)</f>
        <v>0</v>
      </c>
      <c r="Z714" s="18" t="n">
        <f aca="false">0-(MAX(Draws!N693-Line_cap,0)+MAX(Draws!Z693-Line_cap,0))</f>
        <v>0</v>
      </c>
      <c r="AA714" s="18" t="n">
        <f aca="false">Z714-(MAX(Draws!O693-Line_cap,0)+MAX(Draws!AA693-Line_cap,0))</f>
        <v>0</v>
      </c>
      <c r="AB714" s="18" t="n">
        <f aca="false">AA714-(MAX(Draws!P693-Line_cap,0)+MAX(Draws!AB693-Line_cap,0))</f>
        <v>0</v>
      </c>
      <c r="AC714" s="18" t="n">
        <f aca="false">AB714-(MAX(Draws!Q693-Line_cap,0)+MAX(Draws!AC693-Line_cap,0))</f>
        <v>0</v>
      </c>
      <c r="AD714" s="18" t="n">
        <f aca="false">AC714-(MAX(Draws!R693-Line_cap,0)+MAX(Draws!AD693-Line_cap,0))</f>
        <v>0</v>
      </c>
      <c r="AE714" s="18" t="n">
        <f aca="false">AD714-(MAX(Draws!S693-Line_cap,0)+MAX(Draws!AE693-Line_cap,0))</f>
        <v>0</v>
      </c>
      <c r="AF714" s="18" t="n">
        <f aca="false">AE714-(MAX(Draws!T693-Line_cap,0)+MAX(Draws!AF693-Line_cap,0))</f>
        <v>0</v>
      </c>
      <c r="AG714" s="18" t="n">
        <f aca="false">AF714-(MAX(Draws!U693-Line_cap,0)+MAX(Draws!AG693-Line_cap,0))</f>
        <v>0</v>
      </c>
      <c r="AH714" s="18" t="n">
        <f aca="false">AG714-(MAX(Draws!V693-Line_cap,0)+MAX(Draws!AH693-Line_cap,0))</f>
        <v>0</v>
      </c>
      <c r="AI714" s="18" t="n">
        <f aca="false">AH714-(MAX(Draws!W693-Line_cap,0)+MAX(Draws!AI693-Line_cap,0))</f>
        <v>0</v>
      </c>
      <c r="AJ714" s="18" t="n">
        <f aca="false">AI714-(MAX(Draws!X693-Line_cap,0)+MAX(Draws!AJ693-Line_cap,0))</f>
        <v>0</v>
      </c>
      <c r="AK714" s="18" t="n">
        <f aca="false">AJ714-(MAX(Draws!Y693-Line_cap,0)+MAX(Draws!AK693-Line_cap,0))</f>
        <v>0</v>
      </c>
      <c r="AL714" s="18" t="n">
        <f aca="false">SUMPRODUCT(MIN($B$22:$M$22+B714:M714+N714:Y714))</f>
        <v>386.123581554885</v>
      </c>
      <c r="AM714" s="18" t="n">
        <f aca="false">SUMPRODUCT(MIN($B$22:$M$22+B714:M714))</f>
        <v>386.123581554885</v>
      </c>
      <c r="AN714" s="18" t="n">
        <f aca="false">SUMPRODUCT(MIN($B$22:$M$22+N714:Y714))</f>
        <v>481.950382357786</v>
      </c>
      <c r="AO714" s="18" t="n">
        <f aca="false">SUMPRODUCT(MIN($B$22:$M$22+B714:M714+Z714:AK714))</f>
        <v>386.123581554885</v>
      </c>
      <c r="AP714" s="18" t="n">
        <f aca="false">SUMPRODUCT(MIN($B$23:$M$23+B714:M714+N714:Y714))</f>
        <v>432.99671036843</v>
      </c>
      <c r="AQ714" s="18" t="n">
        <f aca="false">SUMPRODUCT(MIN($B$23:$M$23+B714:M714+Z714:AK714))</f>
        <v>432.99671036843</v>
      </c>
      <c r="AR714" s="13" t="n">
        <f aca="false">IF(Y714&lt;0,1,0)</f>
        <v>0</v>
      </c>
    </row>
    <row r="715" customFormat="false" ht="15" hidden="false" customHeight="false" outlineLevel="0" collapsed="false">
      <c r="A715" s="13" t="n">
        <v>690</v>
      </c>
      <c r="B715" s="18" t="n">
        <f aca="false">Shock_sd*Draws!B694</f>
        <v>-0.341772593721537</v>
      </c>
      <c r="C715" s="18" t="n">
        <f aca="false">Persist_a*B715+Shock_sd*Draws!C694</f>
        <v>-3.76154818453426</v>
      </c>
      <c r="D715" s="18" t="n">
        <f aca="false">Persist_a*C715+Shock_sd*Draws!D694</f>
        <v>-35.2665127886168</v>
      </c>
      <c r="E715" s="18" t="n">
        <f aca="false">Persist_a*D715+Shock_sd*Draws!E694</f>
        <v>-45.3145325885972</v>
      </c>
      <c r="F715" s="18" t="n">
        <f aca="false">Persist_a*E715+Shock_sd*Draws!F694</f>
        <v>32.7433227772324</v>
      </c>
      <c r="G715" s="18" t="n">
        <f aca="false">Persist_a*F715+Shock_sd*Draws!G694</f>
        <v>101.432487743401</v>
      </c>
      <c r="H715" s="18" t="n">
        <f aca="false">Persist_a*G715+Shock_sd*Draws!H694</f>
        <v>68.1372585394126</v>
      </c>
      <c r="I715" s="18" t="n">
        <f aca="false">Persist_a*H715+Shock_sd*Draws!I694</f>
        <v>62.5639435991778</v>
      </c>
      <c r="J715" s="18" t="n">
        <f aca="false">Persist_a*I715+Shock_sd*Draws!J694</f>
        <v>-52.9016385087023</v>
      </c>
      <c r="K715" s="18" t="n">
        <f aca="false">Persist_a*J715+Shock_sd*Draws!K694</f>
        <v>-13.3745701366335</v>
      </c>
      <c r="L715" s="18" t="n">
        <f aca="false">Persist_a*K715+Shock_sd*Draws!L694</f>
        <v>-39.517213965046</v>
      </c>
      <c r="M715" s="18" t="n">
        <f aca="false">Persist_a*L715+Shock_sd*Draws!M694</f>
        <v>32.7825341380195</v>
      </c>
      <c r="N715" s="18" t="n">
        <f aca="false">0-(Draws!N694+Draws!Z694)</f>
        <v>0</v>
      </c>
      <c r="O715" s="18" t="n">
        <f aca="false">N715-(Draws!O694+Draws!AA694)</f>
        <v>0</v>
      </c>
      <c r="P715" s="18" t="n">
        <f aca="false">O715-(Draws!P694+Draws!AB694)</f>
        <v>0</v>
      </c>
      <c r="Q715" s="18" t="n">
        <f aca="false">P715-(Draws!Q694+Draws!AC694)</f>
        <v>0</v>
      </c>
      <c r="R715" s="18" t="n">
        <f aca="false">Q715-(Draws!R694+Draws!AD694)</f>
        <v>0</v>
      </c>
      <c r="S715" s="18" t="n">
        <f aca="false">R715-(Draws!S694+Draws!AE694)</f>
        <v>0</v>
      </c>
      <c r="T715" s="18" t="n">
        <f aca="false">S715-(Draws!T694+Draws!AF694)</f>
        <v>0</v>
      </c>
      <c r="U715" s="18" t="n">
        <f aca="false">T715-(Draws!U694+Draws!AG694)</f>
        <v>0</v>
      </c>
      <c r="V715" s="18" t="n">
        <f aca="false">U715-(Draws!V694+Draws!AH694)</f>
        <v>0</v>
      </c>
      <c r="W715" s="18" t="n">
        <f aca="false">V715-(Draws!W694+Draws!AI694)</f>
        <v>0</v>
      </c>
      <c r="X715" s="18" t="n">
        <f aca="false">W715-(Draws!X694+Draws!AJ694)</f>
        <v>0</v>
      </c>
      <c r="Y715" s="18" t="n">
        <f aca="false">X715-(Draws!Y694+Draws!AK694)</f>
        <v>0</v>
      </c>
      <c r="Z715" s="18" t="n">
        <f aca="false">0-(MAX(Draws!N694-Line_cap,0)+MAX(Draws!Z694-Line_cap,0))</f>
        <v>0</v>
      </c>
      <c r="AA715" s="18" t="n">
        <f aca="false">Z715-(MAX(Draws!O694-Line_cap,0)+MAX(Draws!AA694-Line_cap,0))</f>
        <v>0</v>
      </c>
      <c r="AB715" s="18" t="n">
        <f aca="false">AA715-(MAX(Draws!P694-Line_cap,0)+MAX(Draws!AB694-Line_cap,0))</f>
        <v>0</v>
      </c>
      <c r="AC715" s="18" t="n">
        <f aca="false">AB715-(MAX(Draws!Q694-Line_cap,0)+MAX(Draws!AC694-Line_cap,0))</f>
        <v>0</v>
      </c>
      <c r="AD715" s="18" t="n">
        <f aca="false">AC715-(MAX(Draws!R694-Line_cap,0)+MAX(Draws!AD694-Line_cap,0))</f>
        <v>0</v>
      </c>
      <c r="AE715" s="18" t="n">
        <f aca="false">AD715-(MAX(Draws!S694-Line_cap,0)+MAX(Draws!AE694-Line_cap,0))</f>
        <v>0</v>
      </c>
      <c r="AF715" s="18" t="n">
        <f aca="false">AE715-(MAX(Draws!T694-Line_cap,0)+MAX(Draws!AF694-Line_cap,0))</f>
        <v>0</v>
      </c>
      <c r="AG715" s="18" t="n">
        <f aca="false">AF715-(MAX(Draws!U694-Line_cap,0)+MAX(Draws!AG694-Line_cap,0))</f>
        <v>0</v>
      </c>
      <c r="AH715" s="18" t="n">
        <f aca="false">AG715-(MAX(Draws!V694-Line_cap,0)+MAX(Draws!AH694-Line_cap,0))</f>
        <v>0</v>
      </c>
      <c r="AI715" s="18" t="n">
        <f aca="false">AH715-(MAX(Draws!W694-Line_cap,0)+MAX(Draws!AI694-Line_cap,0))</f>
        <v>0</v>
      </c>
      <c r="AJ715" s="18" t="n">
        <f aca="false">AI715-(MAX(Draws!X694-Line_cap,0)+MAX(Draws!AJ694-Line_cap,0))</f>
        <v>0</v>
      </c>
      <c r="AK715" s="18" t="n">
        <f aca="false">AJ715-(MAX(Draws!Y694-Line_cap,0)+MAX(Draws!AK694-Line_cap,0))</f>
        <v>0</v>
      </c>
      <c r="AL715" s="18" t="n">
        <f aca="false">SUMPRODUCT(MIN($B$22:$M$22+B715:M715+N715:Y715))</f>
        <v>435.296142908694</v>
      </c>
      <c r="AM715" s="18" t="n">
        <f aca="false">SUMPRODUCT(MIN($B$22:$M$22+B715:M715))</f>
        <v>435.296142908694</v>
      </c>
      <c r="AN715" s="18" t="n">
        <f aca="false">SUMPRODUCT(MIN($B$22:$M$22+N715:Y715))</f>
        <v>481.950382357786</v>
      </c>
      <c r="AO715" s="18" t="n">
        <f aca="false">SUMPRODUCT(MIN($B$22:$M$22+B715:M715+Z715:AK715))</f>
        <v>435.296142908694</v>
      </c>
      <c r="AP715" s="18" t="n">
        <f aca="false">SUMPRODUCT(MIN($B$23:$M$23+B715:M715+N715:Y715))</f>
        <v>484.539470072915</v>
      </c>
      <c r="AQ715" s="18" t="n">
        <f aca="false">SUMPRODUCT(MIN($B$23:$M$23+B715:M715+Z715:AK715))</f>
        <v>484.539470072915</v>
      </c>
      <c r="AR715" s="13" t="n">
        <f aca="false">IF(Y715&lt;0,1,0)</f>
        <v>0</v>
      </c>
    </row>
    <row r="716" customFormat="false" ht="15" hidden="false" customHeight="false" outlineLevel="0" collapsed="false">
      <c r="A716" s="13" t="n">
        <v>691</v>
      </c>
      <c r="B716" s="18" t="n">
        <f aca="false">Shock_sd*Draws!B695</f>
        <v>43.8437576029972</v>
      </c>
      <c r="C716" s="18" t="n">
        <f aca="false">Persist_a*B716+Shock_sd*Draws!C695</f>
        <v>-21.2348634216294</v>
      </c>
      <c r="D716" s="18" t="n">
        <f aca="false">Persist_a*C716+Shock_sd*Draws!D695</f>
        <v>-49.9748735866163</v>
      </c>
      <c r="E716" s="18" t="n">
        <f aca="false">Persist_a*D716+Shock_sd*Draws!E695</f>
        <v>38.2172173231272</v>
      </c>
      <c r="F716" s="18" t="n">
        <f aca="false">Persist_a*E716+Shock_sd*Draws!F695</f>
        <v>-1.59848799431879</v>
      </c>
      <c r="G716" s="18" t="n">
        <f aca="false">Persist_a*F716+Shock_sd*Draws!G695</f>
        <v>37.7681937790307</v>
      </c>
      <c r="H716" s="18" t="n">
        <f aca="false">Persist_a*G716+Shock_sd*Draws!H695</f>
        <v>-16.7422925954053</v>
      </c>
      <c r="I716" s="18" t="n">
        <f aca="false">Persist_a*H716+Shock_sd*Draws!I695</f>
        <v>-43.2379608159532</v>
      </c>
      <c r="J716" s="18" t="n">
        <f aca="false">Persist_a*I716+Shock_sd*Draws!J695</f>
        <v>68.414201672631</v>
      </c>
      <c r="K716" s="18" t="n">
        <f aca="false">Persist_a*J716+Shock_sd*Draws!K695</f>
        <v>155.27457657723</v>
      </c>
      <c r="L716" s="18" t="n">
        <f aca="false">Persist_a*K716+Shock_sd*Draws!L695</f>
        <v>22.5306506566356</v>
      </c>
      <c r="M716" s="18" t="n">
        <f aca="false">Persist_a*L716+Shock_sd*Draws!M695</f>
        <v>40.1626399612364</v>
      </c>
      <c r="N716" s="18" t="n">
        <f aca="false">0-(Draws!N695+Draws!Z695)</f>
        <v>0</v>
      </c>
      <c r="O716" s="18" t="n">
        <f aca="false">N716-(Draws!O695+Draws!AA695)</f>
        <v>0</v>
      </c>
      <c r="P716" s="18" t="n">
        <f aca="false">O716-(Draws!P695+Draws!AB695)</f>
        <v>0</v>
      </c>
      <c r="Q716" s="18" t="n">
        <f aca="false">P716-(Draws!Q695+Draws!AC695)</f>
        <v>0</v>
      </c>
      <c r="R716" s="18" t="n">
        <f aca="false">Q716-(Draws!R695+Draws!AD695)</f>
        <v>0</v>
      </c>
      <c r="S716" s="18" t="n">
        <f aca="false">R716-(Draws!S695+Draws!AE695)</f>
        <v>0</v>
      </c>
      <c r="T716" s="18" t="n">
        <f aca="false">S716-(Draws!T695+Draws!AF695)</f>
        <v>0</v>
      </c>
      <c r="U716" s="18" t="n">
        <f aca="false">T716-(Draws!U695+Draws!AG695)</f>
        <v>0</v>
      </c>
      <c r="V716" s="18" t="n">
        <f aca="false">U716-(Draws!V695+Draws!AH695)</f>
        <v>0</v>
      </c>
      <c r="W716" s="18" t="n">
        <f aca="false">V716-(Draws!W695+Draws!AI695)</f>
        <v>0</v>
      </c>
      <c r="X716" s="18" t="n">
        <f aca="false">W716-(Draws!X695+Draws!AJ695)</f>
        <v>0</v>
      </c>
      <c r="Y716" s="18" t="n">
        <f aca="false">X716-(Draws!Y695+Draws!AK695)</f>
        <v>0</v>
      </c>
      <c r="Z716" s="18" t="n">
        <f aca="false">0-(MAX(Draws!N695-Line_cap,0)+MAX(Draws!Z695-Line_cap,0))</f>
        <v>0</v>
      </c>
      <c r="AA716" s="18" t="n">
        <f aca="false">Z716-(MAX(Draws!O695-Line_cap,0)+MAX(Draws!AA695-Line_cap,0))</f>
        <v>0</v>
      </c>
      <c r="AB716" s="18" t="n">
        <f aca="false">AA716-(MAX(Draws!P695-Line_cap,0)+MAX(Draws!AB695-Line_cap,0))</f>
        <v>0</v>
      </c>
      <c r="AC716" s="18" t="n">
        <f aca="false">AB716-(MAX(Draws!Q695-Line_cap,0)+MAX(Draws!AC695-Line_cap,0))</f>
        <v>0</v>
      </c>
      <c r="AD716" s="18" t="n">
        <f aca="false">AC716-(MAX(Draws!R695-Line_cap,0)+MAX(Draws!AD695-Line_cap,0))</f>
        <v>0</v>
      </c>
      <c r="AE716" s="18" t="n">
        <f aca="false">AD716-(MAX(Draws!S695-Line_cap,0)+MAX(Draws!AE695-Line_cap,0))</f>
        <v>0</v>
      </c>
      <c r="AF716" s="18" t="n">
        <f aca="false">AE716-(MAX(Draws!T695-Line_cap,0)+MAX(Draws!AF695-Line_cap,0))</f>
        <v>0</v>
      </c>
      <c r="AG716" s="18" t="n">
        <f aca="false">AF716-(MAX(Draws!U695-Line_cap,0)+MAX(Draws!AG695-Line_cap,0))</f>
        <v>0</v>
      </c>
      <c r="AH716" s="18" t="n">
        <f aca="false">AG716-(MAX(Draws!V695-Line_cap,0)+MAX(Draws!AH695-Line_cap,0))</f>
        <v>0</v>
      </c>
      <c r="AI716" s="18" t="n">
        <f aca="false">AH716-(MAX(Draws!W695-Line_cap,0)+MAX(Draws!AI695-Line_cap,0))</f>
        <v>0</v>
      </c>
      <c r="AJ716" s="18" t="n">
        <f aca="false">AI716-(MAX(Draws!X695-Line_cap,0)+MAX(Draws!AJ695-Line_cap,0))</f>
        <v>0</v>
      </c>
      <c r="AK716" s="18" t="n">
        <f aca="false">AJ716-(MAX(Draws!Y695-Line_cap,0)+MAX(Draws!AK695-Line_cap,0))</f>
        <v>0</v>
      </c>
      <c r="AL716" s="18" t="n">
        <f aca="false">SUMPRODUCT(MIN($B$22:$M$22+B716:M716+N716:Y716))</f>
        <v>440.616092581966</v>
      </c>
      <c r="AM716" s="18" t="n">
        <f aca="false">SUMPRODUCT(MIN($B$22:$M$22+B716:M716))</f>
        <v>440.616092581966</v>
      </c>
      <c r="AN716" s="18" t="n">
        <f aca="false">SUMPRODUCT(MIN($B$22:$M$22+N716:Y716))</f>
        <v>481.950382357786</v>
      </c>
      <c r="AO716" s="18" t="n">
        <f aca="false">SUMPRODUCT(MIN($B$22:$M$22+B716:M716+Z716:AK716))</f>
        <v>440.616092581966</v>
      </c>
      <c r="AP716" s="18" t="n">
        <f aca="false">SUMPRODUCT(MIN($B$23:$M$23+B716:M716+N716:Y716))</f>
        <v>490.216092581966</v>
      </c>
      <c r="AQ716" s="18" t="n">
        <f aca="false">SUMPRODUCT(MIN($B$23:$M$23+B716:M716+Z716:AK716))</f>
        <v>490.216092581966</v>
      </c>
      <c r="AR716" s="13" t="n">
        <f aca="false">IF(Y716&lt;0,1,0)</f>
        <v>0</v>
      </c>
    </row>
    <row r="717" customFormat="false" ht="15" hidden="false" customHeight="false" outlineLevel="0" collapsed="false">
      <c r="A717" s="13" t="n">
        <v>692</v>
      </c>
      <c r="B717" s="18" t="n">
        <f aca="false">Shock_sd*Draws!B696</f>
        <v>60.9587331620479</v>
      </c>
      <c r="C717" s="18" t="n">
        <f aca="false">Persist_a*B717+Shock_sd*Draws!C696</f>
        <v>8.38734128250735</v>
      </c>
      <c r="D717" s="18" t="n">
        <f aca="false">Persist_a*C717+Shock_sd*Draws!D696</f>
        <v>-93.1459661868105</v>
      </c>
      <c r="E717" s="18" t="n">
        <f aca="false">Persist_a*D717+Shock_sd*Draws!E696</f>
        <v>-16.0720978250673</v>
      </c>
      <c r="F717" s="18" t="n">
        <f aca="false">Persist_a*E717+Shock_sd*Draws!F696</f>
        <v>8.07833288307624</v>
      </c>
      <c r="G717" s="18" t="n">
        <f aca="false">Persist_a*F717+Shock_sd*Draws!G696</f>
        <v>-54.8314455783465</v>
      </c>
      <c r="H717" s="18" t="n">
        <f aca="false">Persist_a*G717+Shock_sd*Draws!H696</f>
        <v>-27.5442896302082</v>
      </c>
      <c r="I717" s="18" t="n">
        <f aca="false">Persist_a*H717+Shock_sd*Draws!I696</f>
        <v>-79.1357739299089</v>
      </c>
      <c r="J717" s="18" t="n">
        <f aca="false">Persist_a*I717+Shock_sd*Draws!J696</f>
        <v>20.3661308201854</v>
      </c>
      <c r="K717" s="18" t="n">
        <f aca="false">Persist_a*J717+Shock_sd*Draws!K696</f>
        <v>2.13804261627545</v>
      </c>
      <c r="L717" s="18" t="n">
        <f aca="false">Persist_a*K717+Shock_sd*Draws!L696</f>
        <v>-14.5388353767211</v>
      </c>
      <c r="M717" s="18" t="n">
        <f aca="false">Persist_a*L717+Shock_sd*Draws!M696</f>
        <v>-24.9050459893102</v>
      </c>
      <c r="N717" s="18" t="n">
        <f aca="false">0-(Draws!N696+Draws!Z696)</f>
        <v>0</v>
      </c>
      <c r="O717" s="18" t="n">
        <f aca="false">N717-(Draws!O696+Draws!AA696)</f>
        <v>0</v>
      </c>
      <c r="P717" s="18" t="n">
        <f aca="false">O717-(Draws!P696+Draws!AB696)</f>
        <v>0</v>
      </c>
      <c r="Q717" s="18" t="n">
        <f aca="false">P717-(Draws!Q696+Draws!AC696)</f>
        <v>0</v>
      </c>
      <c r="R717" s="18" t="n">
        <f aca="false">Q717-(Draws!R696+Draws!AD696)</f>
        <v>0</v>
      </c>
      <c r="S717" s="18" t="n">
        <f aca="false">R717-(Draws!S696+Draws!AE696)</f>
        <v>0</v>
      </c>
      <c r="T717" s="18" t="n">
        <f aca="false">S717-(Draws!T696+Draws!AF696)</f>
        <v>-122.856575077328</v>
      </c>
      <c r="U717" s="18" t="n">
        <f aca="false">T717-(Draws!U696+Draws!AG696)</f>
        <v>-122.856575077328</v>
      </c>
      <c r="V717" s="18" t="n">
        <f aca="false">U717-(Draws!V696+Draws!AH696)</f>
        <v>-122.856575077328</v>
      </c>
      <c r="W717" s="18" t="n">
        <f aca="false">V717-(Draws!W696+Draws!AI696)</f>
        <v>-122.856575077328</v>
      </c>
      <c r="X717" s="18" t="n">
        <f aca="false">W717-(Draws!X696+Draws!AJ696)</f>
        <v>-122.856575077328</v>
      </c>
      <c r="Y717" s="18" t="n">
        <f aca="false">X717-(Draws!Y696+Draws!AK696)</f>
        <v>-122.856575077328</v>
      </c>
      <c r="Z717" s="18" t="n">
        <f aca="false">0-(MAX(Draws!N696-Line_cap,0)+MAX(Draws!Z696-Line_cap,0))</f>
        <v>0</v>
      </c>
      <c r="AA717" s="18" t="n">
        <f aca="false">Z717-(MAX(Draws!O696-Line_cap,0)+MAX(Draws!AA696-Line_cap,0))</f>
        <v>0</v>
      </c>
      <c r="AB717" s="18" t="n">
        <f aca="false">AA717-(MAX(Draws!P696-Line_cap,0)+MAX(Draws!AB696-Line_cap,0))</f>
        <v>0</v>
      </c>
      <c r="AC717" s="18" t="n">
        <f aca="false">AB717-(MAX(Draws!Q696-Line_cap,0)+MAX(Draws!AC696-Line_cap,0))</f>
        <v>0</v>
      </c>
      <c r="AD717" s="18" t="n">
        <f aca="false">AC717-(MAX(Draws!R696-Line_cap,0)+MAX(Draws!AD696-Line_cap,0))</f>
        <v>0</v>
      </c>
      <c r="AE717" s="18" t="n">
        <f aca="false">AD717-(MAX(Draws!S696-Line_cap,0)+MAX(Draws!AE696-Line_cap,0))</f>
        <v>0</v>
      </c>
      <c r="AF717" s="18" t="n">
        <f aca="false">AE717-(MAX(Draws!T696-Line_cap,0)+MAX(Draws!AF696-Line_cap,0))</f>
        <v>-22.856575077328</v>
      </c>
      <c r="AG717" s="18" t="n">
        <f aca="false">AF717-(MAX(Draws!U696-Line_cap,0)+MAX(Draws!AG696-Line_cap,0))</f>
        <v>-22.856575077328</v>
      </c>
      <c r="AH717" s="18" t="n">
        <f aca="false">AG717-(MAX(Draws!V696-Line_cap,0)+MAX(Draws!AH696-Line_cap,0))</f>
        <v>-22.856575077328</v>
      </c>
      <c r="AI717" s="18" t="n">
        <f aca="false">AH717-(MAX(Draws!W696-Line_cap,0)+MAX(Draws!AI696-Line_cap,0))</f>
        <v>-22.856575077328</v>
      </c>
      <c r="AJ717" s="18" t="n">
        <f aca="false">AI717-(MAX(Draws!X696-Line_cap,0)+MAX(Draws!AJ696-Line_cap,0))</f>
        <v>-22.856575077328</v>
      </c>
      <c r="AK717" s="18" t="n">
        <f aca="false">AJ717-(MAX(Draws!Y696-Line_cap,0)+MAX(Draws!AK696-Line_cap,0))</f>
        <v>-22.856575077328</v>
      </c>
      <c r="AL717" s="18" t="n">
        <f aca="false">SUMPRODUCT(MIN($B$22:$M$22+B717:M717+N717:Y717))</f>
        <v>281.861704390682</v>
      </c>
      <c r="AM717" s="18" t="n">
        <f aca="false">SUMPRODUCT(MIN($B$22:$M$22+B717:M717))</f>
        <v>404.71827946801</v>
      </c>
      <c r="AN717" s="18" t="n">
        <f aca="false">SUMPRODUCT(MIN($B$22:$M$22+N717:Y717))</f>
        <v>359.093807280458</v>
      </c>
      <c r="AO717" s="18" t="n">
        <f aca="false">SUMPRODUCT(MIN($B$22:$M$22+B717:M717+Z717:AK717))</f>
        <v>381.861704390682</v>
      </c>
      <c r="AP717" s="18" t="n">
        <f aca="false">SUMPRODUCT(MIN($B$23:$M$23+B717:M717+N717:Y717))</f>
        <v>331.461704390682</v>
      </c>
      <c r="AQ717" s="18" t="n">
        <f aca="false">SUMPRODUCT(MIN($B$23:$M$23+B717:M717+Z717:AK717))</f>
        <v>431.461704390682</v>
      </c>
      <c r="AR717" s="13" t="n">
        <f aca="false">IF(Y717&lt;0,1,0)</f>
        <v>1</v>
      </c>
    </row>
    <row r="718" customFormat="false" ht="15" hidden="false" customHeight="false" outlineLevel="0" collapsed="false">
      <c r="A718" s="13" t="n">
        <v>693</v>
      </c>
      <c r="B718" s="18" t="n">
        <f aca="false">Shock_sd*Draws!B697</f>
        <v>91.0199654137762</v>
      </c>
      <c r="C718" s="18" t="n">
        <f aca="false">Persist_a*B718+Shock_sd*Draws!C697</f>
        <v>34.4708719862014</v>
      </c>
      <c r="D718" s="18" t="n">
        <f aca="false">Persist_a*C718+Shock_sd*Draws!D697</f>
        <v>37.8755318754253</v>
      </c>
      <c r="E718" s="18" t="n">
        <f aca="false">Persist_a*D718+Shock_sd*Draws!E697</f>
        <v>43.4953819722894</v>
      </c>
      <c r="F718" s="18" t="n">
        <f aca="false">Persist_a*E718+Shock_sd*Draws!F697</f>
        <v>69.1594168536481</v>
      </c>
      <c r="G718" s="18" t="n">
        <f aca="false">Persist_a*F718+Shock_sd*Draws!G697</f>
        <v>62.4572870300574</v>
      </c>
      <c r="H718" s="18" t="n">
        <f aca="false">Persist_a*G718+Shock_sd*Draws!H697</f>
        <v>46.0136306784824</v>
      </c>
      <c r="I718" s="18" t="n">
        <f aca="false">Persist_a*H718+Shock_sd*Draws!I697</f>
        <v>-60.7815530030182</v>
      </c>
      <c r="J718" s="18" t="n">
        <f aca="false">Persist_a*I718+Shock_sd*Draws!J697</f>
        <v>-87.4337409771498</v>
      </c>
      <c r="K718" s="18" t="n">
        <f aca="false">Persist_a*J718+Shock_sd*Draws!K697</f>
        <v>-41.4334659446805</v>
      </c>
      <c r="L718" s="18" t="n">
        <f aca="false">Persist_a*K718+Shock_sd*Draws!L697</f>
        <v>-88.1553154919043</v>
      </c>
      <c r="M718" s="18" t="n">
        <f aca="false">Persist_a*L718+Shock_sd*Draws!M697</f>
        <v>-49.7507236921306</v>
      </c>
      <c r="N718" s="18" t="n">
        <f aca="false">0-(Draws!N697+Draws!Z697)</f>
        <v>0</v>
      </c>
      <c r="O718" s="18" t="n">
        <f aca="false">N718-(Draws!O697+Draws!AA697)</f>
        <v>0</v>
      </c>
      <c r="P718" s="18" t="n">
        <f aca="false">O718-(Draws!P697+Draws!AB697)</f>
        <v>0</v>
      </c>
      <c r="Q718" s="18" t="n">
        <f aca="false">P718-(Draws!Q697+Draws!AC697)</f>
        <v>0</v>
      </c>
      <c r="R718" s="18" t="n">
        <f aca="false">Q718-(Draws!R697+Draws!AD697)</f>
        <v>0</v>
      </c>
      <c r="S718" s="18" t="n">
        <f aca="false">R718-(Draws!S697+Draws!AE697)</f>
        <v>-80.981849594109</v>
      </c>
      <c r="T718" s="18" t="n">
        <f aca="false">S718-(Draws!T697+Draws!AF697)</f>
        <v>-80.981849594109</v>
      </c>
      <c r="U718" s="18" t="n">
        <f aca="false">T718-(Draws!U697+Draws!AG697)</f>
        <v>-80.981849594109</v>
      </c>
      <c r="V718" s="18" t="n">
        <f aca="false">U718-(Draws!V697+Draws!AH697)</f>
        <v>-80.981849594109</v>
      </c>
      <c r="W718" s="18" t="n">
        <f aca="false">V718-(Draws!W697+Draws!AI697)</f>
        <v>-80.981849594109</v>
      </c>
      <c r="X718" s="18" t="n">
        <f aca="false">W718-(Draws!X697+Draws!AJ697)</f>
        <v>-80.981849594109</v>
      </c>
      <c r="Y718" s="18" t="n">
        <f aca="false">X718-(Draws!Y697+Draws!AK697)</f>
        <v>-80.981849594109</v>
      </c>
      <c r="Z718" s="18" t="n">
        <f aca="false">0-(MAX(Draws!N697-Line_cap,0)+MAX(Draws!Z697-Line_cap,0))</f>
        <v>0</v>
      </c>
      <c r="AA718" s="18" t="n">
        <f aca="false">Z718-(MAX(Draws!O697-Line_cap,0)+MAX(Draws!AA697-Line_cap,0))</f>
        <v>0</v>
      </c>
      <c r="AB718" s="18" t="n">
        <f aca="false">AA718-(MAX(Draws!P697-Line_cap,0)+MAX(Draws!AB697-Line_cap,0))</f>
        <v>0</v>
      </c>
      <c r="AC718" s="18" t="n">
        <f aca="false">AB718-(MAX(Draws!Q697-Line_cap,0)+MAX(Draws!AC697-Line_cap,0))</f>
        <v>0</v>
      </c>
      <c r="AD718" s="18" t="n">
        <f aca="false">AC718-(MAX(Draws!R697-Line_cap,0)+MAX(Draws!AD697-Line_cap,0))</f>
        <v>0</v>
      </c>
      <c r="AE718" s="18" t="n">
        <f aca="false">AD718-(MAX(Draws!S697-Line_cap,0)+MAX(Draws!AE697-Line_cap,0))</f>
        <v>0</v>
      </c>
      <c r="AF718" s="18" t="n">
        <f aca="false">AE718-(MAX(Draws!T697-Line_cap,0)+MAX(Draws!AF697-Line_cap,0))</f>
        <v>0</v>
      </c>
      <c r="AG718" s="18" t="n">
        <f aca="false">AF718-(MAX(Draws!U697-Line_cap,0)+MAX(Draws!AG697-Line_cap,0))</f>
        <v>0</v>
      </c>
      <c r="AH718" s="18" t="n">
        <f aca="false">AG718-(MAX(Draws!V697-Line_cap,0)+MAX(Draws!AH697-Line_cap,0))</f>
        <v>0</v>
      </c>
      <c r="AI718" s="18" t="n">
        <f aca="false">AH718-(MAX(Draws!W697-Line_cap,0)+MAX(Draws!AI697-Line_cap,0))</f>
        <v>0</v>
      </c>
      <c r="AJ718" s="18" t="n">
        <f aca="false">AI718-(MAX(Draws!X697-Line_cap,0)+MAX(Draws!AJ697-Line_cap,0))</f>
        <v>0</v>
      </c>
      <c r="AK718" s="18" t="n">
        <f aca="false">AJ718-(MAX(Draws!Y697-Line_cap,0)+MAX(Draws!AK697-Line_cap,0))</f>
        <v>0</v>
      </c>
      <c r="AL718" s="18" t="n">
        <f aca="false">SUMPRODUCT(MIN($B$22:$M$22+B718:M718+N718:Y718))</f>
        <v>319.782190846138</v>
      </c>
      <c r="AM718" s="18" t="n">
        <f aca="false">SUMPRODUCT(MIN($B$22:$M$22+B718:M718))</f>
        <v>400.764040440247</v>
      </c>
      <c r="AN718" s="18" t="n">
        <f aca="false">SUMPRODUCT(MIN($B$22:$M$22+N718:Y718))</f>
        <v>400.968532763677</v>
      </c>
      <c r="AO718" s="18" t="n">
        <f aca="false">SUMPRODUCT(MIN($B$22:$M$22+B718:M718+Z718:AK718))</f>
        <v>400.764040440247</v>
      </c>
      <c r="AP718" s="18" t="n">
        <f aca="false">SUMPRODUCT(MIN($B$23:$M$23+B718:M718+N718:Y718))</f>
        <v>369.025518010358</v>
      </c>
      <c r="AQ718" s="18" t="n">
        <f aca="false">SUMPRODUCT(MIN($B$23:$M$23+B718:M718+Z718:AK718))</f>
        <v>450.007367604467</v>
      </c>
      <c r="AR718" s="13" t="n">
        <f aca="false">IF(Y718&lt;0,1,0)</f>
        <v>1</v>
      </c>
    </row>
    <row r="719" customFormat="false" ht="15" hidden="false" customHeight="false" outlineLevel="0" collapsed="false">
      <c r="A719" s="13" t="n">
        <v>694</v>
      </c>
      <c r="B719" s="18" t="n">
        <f aca="false">Shock_sd*Draws!B698</f>
        <v>32.9672782067488</v>
      </c>
      <c r="C719" s="18" t="n">
        <f aca="false">Persist_a*B719+Shock_sd*Draws!C698</f>
        <v>93.6267856803791</v>
      </c>
      <c r="D719" s="18" t="n">
        <f aca="false">Persist_a*C719+Shock_sd*Draws!D698</f>
        <v>79.7716971272814</v>
      </c>
      <c r="E719" s="18" t="n">
        <f aca="false">Persist_a*D719+Shock_sd*Draws!E698</f>
        <v>61.2343150068667</v>
      </c>
      <c r="F719" s="18" t="n">
        <f aca="false">Persist_a*E719+Shock_sd*Draws!F698</f>
        <v>58.4375116344948</v>
      </c>
      <c r="G719" s="18" t="n">
        <f aca="false">Persist_a*F719+Shock_sd*Draws!G698</f>
        <v>96.9705594690908</v>
      </c>
      <c r="H719" s="18" t="n">
        <f aca="false">Persist_a*G719+Shock_sd*Draws!H698</f>
        <v>28.3505013692998</v>
      </c>
      <c r="I719" s="18" t="n">
        <f aca="false">Persist_a*H719+Shock_sd*Draws!I698</f>
        <v>61.6997304969215</v>
      </c>
      <c r="J719" s="18" t="n">
        <f aca="false">Persist_a*I719+Shock_sd*Draws!J698</f>
        <v>99.8114731295472</v>
      </c>
      <c r="K719" s="18" t="n">
        <f aca="false">Persist_a*J719+Shock_sd*Draws!K698</f>
        <v>67.9289486083213</v>
      </c>
      <c r="L719" s="18" t="n">
        <f aca="false">Persist_a*K719+Shock_sd*Draws!L698</f>
        <v>122.997775510845</v>
      </c>
      <c r="M719" s="18" t="n">
        <f aca="false">Persist_a*L719+Shock_sd*Draws!M698</f>
        <v>76.7484671624367</v>
      </c>
      <c r="N719" s="18" t="n">
        <f aca="false">0-(Draws!N698+Draws!Z698)</f>
        <v>0</v>
      </c>
      <c r="O719" s="18" t="n">
        <f aca="false">N719-(Draws!O698+Draws!AA698)</f>
        <v>0</v>
      </c>
      <c r="P719" s="18" t="n">
        <f aca="false">O719-(Draws!P698+Draws!AB698)</f>
        <v>0</v>
      </c>
      <c r="Q719" s="18" t="n">
        <f aca="false">P719-(Draws!Q698+Draws!AC698)</f>
        <v>0</v>
      </c>
      <c r="R719" s="18" t="n">
        <f aca="false">Q719-(Draws!R698+Draws!AD698)</f>
        <v>0</v>
      </c>
      <c r="S719" s="18" t="n">
        <f aca="false">R719-(Draws!S698+Draws!AE698)</f>
        <v>0</v>
      </c>
      <c r="T719" s="18" t="n">
        <f aca="false">S719-(Draws!T698+Draws!AF698)</f>
        <v>0</v>
      </c>
      <c r="U719" s="18" t="n">
        <f aca="false">T719-(Draws!U698+Draws!AG698)</f>
        <v>0</v>
      </c>
      <c r="V719" s="18" t="n">
        <f aca="false">U719-(Draws!V698+Draws!AH698)</f>
        <v>0</v>
      </c>
      <c r="W719" s="18" t="n">
        <f aca="false">V719-(Draws!W698+Draws!AI698)</f>
        <v>0</v>
      </c>
      <c r="X719" s="18" t="n">
        <f aca="false">W719-(Draws!X698+Draws!AJ698)</f>
        <v>0</v>
      </c>
      <c r="Y719" s="18" t="n">
        <f aca="false">X719-(Draws!Y698+Draws!AK698)</f>
        <v>0</v>
      </c>
      <c r="Z719" s="18" t="n">
        <f aca="false">0-(MAX(Draws!N698-Line_cap,0)+MAX(Draws!Z698-Line_cap,0))</f>
        <v>0</v>
      </c>
      <c r="AA719" s="18" t="n">
        <f aca="false">Z719-(MAX(Draws!O698-Line_cap,0)+MAX(Draws!AA698-Line_cap,0))</f>
        <v>0</v>
      </c>
      <c r="AB719" s="18" t="n">
        <f aca="false">AA719-(MAX(Draws!P698-Line_cap,0)+MAX(Draws!AB698-Line_cap,0))</f>
        <v>0</v>
      </c>
      <c r="AC719" s="18" t="n">
        <f aca="false">AB719-(MAX(Draws!Q698-Line_cap,0)+MAX(Draws!AC698-Line_cap,0))</f>
        <v>0</v>
      </c>
      <c r="AD719" s="18" t="n">
        <f aca="false">AC719-(MAX(Draws!R698-Line_cap,0)+MAX(Draws!AD698-Line_cap,0))</f>
        <v>0</v>
      </c>
      <c r="AE719" s="18" t="n">
        <f aca="false">AD719-(MAX(Draws!S698-Line_cap,0)+MAX(Draws!AE698-Line_cap,0))</f>
        <v>0</v>
      </c>
      <c r="AF719" s="18" t="n">
        <f aca="false">AE719-(MAX(Draws!T698-Line_cap,0)+MAX(Draws!AF698-Line_cap,0))</f>
        <v>0</v>
      </c>
      <c r="AG719" s="18" t="n">
        <f aca="false">AF719-(MAX(Draws!U698-Line_cap,0)+MAX(Draws!AG698-Line_cap,0))</f>
        <v>0</v>
      </c>
      <c r="AH719" s="18" t="n">
        <f aca="false">AG719-(MAX(Draws!V698-Line_cap,0)+MAX(Draws!AH698-Line_cap,0))</f>
        <v>0</v>
      </c>
      <c r="AI719" s="18" t="n">
        <f aca="false">AH719-(MAX(Draws!W698-Line_cap,0)+MAX(Draws!AI698-Line_cap,0))</f>
        <v>0</v>
      </c>
      <c r="AJ719" s="18" t="n">
        <f aca="false">AI719-(MAX(Draws!X698-Line_cap,0)+MAX(Draws!AJ698-Line_cap,0))</f>
        <v>0</v>
      </c>
      <c r="AK719" s="18" t="n">
        <f aca="false">AJ719-(MAX(Draws!Y698-Line_cap,0)+MAX(Draws!AK698-Line_cap,0))</f>
        <v>0</v>
      </c>
      <c r="AL719" s="18" t="n">
        <f aca="false">SUMPRODUCT(MIN($B$22:$M$22+B719:M719+N719:Y719))</f>
        <v>510.300883727085</v>
      </c>
      <c r="AM719" s="18" t="n">
        <f aca="false">SUMPRODUCT(MIN($B$22:$M$22+B719:M719))</f>
        <v>510.300883727085</v>
      </c>
      <c r="AN719" s="18" t="n">
        <f aca="false">SUMPRODUCT(MIN($B$22:$M$22+N719:Y719))</f>
        <v>481.950382357786</v>
      </c>
      <c r="AO719" s="18" t="n">
        <f aca="false">SUMPRODUCT(MIN($B$22:$M$22+B719:M719+Z719:AK719))</f>
        <v>510.300883727085</v>
      </c>
      <c r="AP719" s="18" t="n">
        <f aca="false">SUMPRODUCT(MIN($B$23:$M$23+B719:M719+N719:Y719))</f>
        <v>559.479526590186</v>
      </c>
      <c r="AQ719" s="18" t="n">
        <f aca="false">SUMPRODUCT(MIN($B$23:$M$23+B719:M719+Z719:AK719))</f>
        <v>559.479526590186</v>
      </c>
      <c r="AR719" s="13" t="n">
        <f aca="false">IF(Y719&lt;0,1,0)</f>
        <v>0</v>
      </c>
    </row>
    <row r="720" customFormat="false" ht="15" hidden="false" customHeight="false" outlineLevel="0" collapsed="false">
      <c r="A720" s="13" t="n">
        <v>695</v>
      </c>
      <c r="B720" s="18" t="n">
        <f aca="false">Shock_sd*Draws!B699</f>
        <v>-32.126953967982</v>
      </c>
      <c r="C720" s="18" t="n">
        <f aca="false">Persist_a*B720+Shock_sd*Draws!C699</f>
        <v>-8.46730105832568</v>
      </c>
      <c r="D720" s="18" t="n">
        <f aca="false">Persist_a*C720+Shock_sd*Draws!D699</f>
        <v>-17.1662297575435</v>
      </c>
      <c r="E720" s="18" t="n">
        <f aca="false">Persist_a*D720+Shock_sd*Draws!E699</f>
        <v>86.3145283420259</v>
      </c>
      <c r="F720" s="18" t="n">
        <f aca="false">Persist_a*E720+Shock_sd*Draws!F699</f>
        <v>2.52777192667467</v>
      </c>
      <c r="G720" s="18" t="n">
        <f aca="false">Persist_a*F720+Shock_sd*Draws!G699</f>
        <v>63.6910940564658</v>
      </c>
      <c r="H720" s="18" t="n">
        <f aca="false">Persist_a*G720+Shock_sd*Draws!H699</f>
        <v>37.3204585153178</v>
      </c>
      <c r="I720" s="18" t="n">
        <f aca="false">Persist_a*H720+Shock_sd*Draws!I699</f>
        <v>44.1613373007645</v>
      </c>
      <c r="J720" s="18" t="n">
        <f aca="false">Persist_a*I720+Shock_sd*Draws!J699</f>
        <v>12.6554897947714</v>
      </c>
      <c r="K720" s="18" t="n">
        <f aca="false">Persist_a*J720+Shock_sd*Draws!K699</f>
        <v>-20.4887758723848</v>
      </c>
      <c r="L720" s="18" t="n">
        <f aca="false">Persist_a*K720+Shock_sd*Draws!L699</f>
        <v>-11.2019862591184</v>
      </c>
      <c r="M720" s="18" t="n">
        <f aca="false">Persist_a*L720+Shock_sd*Draws!M699</f>
        <v>28.4712805355664</v>
      </c>
      <c r="N720" s="18" t="n">
        <f aca="false">0-(Draws!N699+Draws!Z699)</f>
        <v>0</v>
      </c>
      <c r="O720" s="18" t="n">
        <f aca="false">N720-(Draws!O699+Draws!AA699)</f>
        <v>0</v>
      </c>
      <c r="P720" s="18" t="n">
        <f aca="false">O720-(Draws!P699+Draws!AB699)</f>
        <v>0</v>
      </c>
      <c r="Q720" s="18" t="n">
        <f aca="false">P720-(Draws!Q699+Draws!AC699)</f>
        <v>0</v>
      </c>
      <c r="R720" s="18" t="n">
        <f aca="false">Q720-(Draws!R699+Draws!AD699)</f>
        <v>0</v>
      </c>
      <c r="S720" s="18" t="n">
        <f aca="false">R720-(Draws!S699+Draws!AE699)</f>
        <v>0</v>
      </c>
      <c r="T720" s="18" t="n">
        <f aca="false">S720-(Draws!T699+Draws!AF699)</f>
        <v>0</v>
      </c>
      <c r="U720" s="18" t="n">
        <f aca="false">T720-(Draws!U699+Draws!AG699)</f>
        <v>0</v>
      </c>
      <c r="V720" s="18" t="n">
        <f aca="false">U720-(Draws!V699+Draws!AH699)</f>
        <v>0</v>
      </c>
      <c r="W720" s="18" t="n">
        <f aca="false">V720-(Draws!W699+Draws!AI699)</f>
        <v>0</v>
      </c>
      <c r="X720" s="18" t="n">
        <f aca="false">W720-(Draws!X699+Draws!AJ699)</f>
        <v>0</v>
      </c>
      <c r="Y720" s="18" t="n">
        <f aca="false">X720-(Draws!Y699+Draws!AK699)</f>
        <v>0</v>
      </c>
      <c r="Z720" s="18" t="n">
        <f aca="false">0-(MAX(Draws!N699-Line_cap,0)+MAX(Draws!Z699-Line_cap,0))</f>
        <v>0</v>
      </c>
      <c r="AA720" s="18" t="n">
        <f aca="false">Z720-(MAX(Draws!O699-Line_cap,0)+MAX(Draws!AA699-Line_cap,0))</f>
        <v>0</v>
      </c>
      <c r="AB720" s="18" t="n">
        <f aca="false">AA720-(MAX(Draws!P699-Line_cap,0)+MAX(Draws!AB699-Line_cap,0))</f>
        <v>0</v>
      </c>
      <c r="AC720" s="18" t="n">
        <f aca="false">AB720-(MAX(Draws!Q699-Line_cap,0)+MAX(Draws!AC699-Line_cap,0))</f>
        <v>0</v>
      </c>
      <c r="AD720" s="18" t="n">
        <f aca="false">AC720-(MAX(Draws!R699-Line_cap,0)+MAX(Draws!AD699-Line_cap,0))</f>
        <v>0</v>
      </c>
      <c r="AE720" s="18" t="n">
        <f aca="false">AD720-(MAX(Draws!S699-Line_cap,0)+MAX(Draws!AE699-Line_cap,0))</f>
        <v>0</v>
      </c>
      <c r="AF720" s="18" t="n">
        <f aca="false">AE720-(MAX(Draws!T699-Line_cap,0)+MAX(Draws!AF699-Line_cap,0))</f>
        <v>0</v>
      </c>
      <c r="AG720" s="18" t="n">
        <f aca="false">AF720-(MAX(Draws!U699-Line_cap,0)+MAX(Draws!AG699-Line_cap,0))</f>
        <v>0</v>
      </c>
      <c r="AH720" s="18" t="n">
        <f aca="false">AG720-(MAX(Draws!V699-Line_cap,0)+MAX(Draws!AH699-Line_cap,0))</f>
        <v>0</v>
      </c>
      <c r="AI720" s="18" t="n">
        <f aca="false">AH720-(MAX(Draws!W699-Line_cap,0)+MAX(Draws!AI699-Line_cap,0))</f>
        <v>0</v>
      </c>
      <c r="AJ720" s="18" t="n">
        <f aca="false">AI720-(MAX(Draws!X699-Line_cap,0)+MAX(Draws!AJ699-Line_cap,0))</f>
        <v>0</v>
      </c>
      <c r="AK720" s="18" t="n">
        <f aca="false">AJ720-(MAX(Draws!Y699-Line_cap,0)+MAX(Draws!AK699-Line_cap,0))</f>
        <v>0</v>
      </c>
      <c r="AL720" s="18" t="n">
        <f aca="false">SUMPRODUCT(MIN($B$22:$M$22+B720:M720+N720:Y720))</f>
        <v>473.896919937039</v>
      </c>
      <c r="AM720" s="18" t="n">
        <f aca="false">SUMPRODUCT(MIN($B$22:$M$22+B720:M720))</f>
        <v>473.896919937039</v>
      </c>
      <c r="AN720" s="18" t="n">
        <f aca="false">SUMPRODUCT(MIN($B$22:$M$22+N720:Y720))</f>
        <v>481.950382357786</v>
      </c>
      <c r="AO720" s="18" t="n">
        <f aca="false">SUMPRODUCT(MIN($B$22:$M$22+B720:M720+Z720:AK720))</f>
        <v>473.896919937039</v>
      </c>
      <c r="AP720" s="18" t="n">
        <f aca="false">SUMPRODUCT(MIN($B$23:$M$23+B720:M720+N720:Y720))</f>
        <v>522.182568487466</v>
      </c>
      <c r="AQ720" s="18" t="n">
        <f aca="false">SUMPRODUCT(MIN($B$23:$M$23+B720:M720+Z720:AK720))</f>
        <v>522.182568487466</v>
      </c>
      <c r="AR720" s="13" t="n">
        <f aca="false">IF(Y720&lt;0,1,0)</f>
        <v>0</v>
      </c>
    </row>
    <row r="721" customFormat="false" ht="15" hidden="false" customHeight="false" outlineLevel="0" collapsed="false">
      <c r="A721" s="13" t="n">
        <v>696</v>
      </c>
      <c r="B721" s="18" t="n">
        <f aca="false">Shock_sd*Draws!B700</f>
        <v>-84.1009441684579</v>
      </c>
      <c r="C721" s="18" t="n">
        <f aca="false">Persist_a*B721+Shock_sd*Draws!C700</f>
        <v>-31.9285824220904</v>
      </c>
      <c r="D721" s="18" t="n">
        <f aca="false">Persist_a*C721+Shock_sd*Draws!D700</f>
        <v>-38.7364471851758</v>
      </c>
      <c r="E721" s="18" t="n">
        <f aca="false">Persist_a*D721+Shock_sd*Draws!E700</f>
        <v>-14.6937960790311</v>
      </c>
      <c r="F721" s="18" t="n">
        <f aca="false">Persist_a*E721+Shock_sd*Draws!F700</f>
        <v>-24.5059774334808</v>
      </c>
      <c r="G721" s="18" t="n">
        <f aca="false">Persist_a*F721+Shock_sd*Draws!G700</f>
        <v>25.9703246623909</v>
      </c>
      <c r="H721" s="18" t="n">
        <f aca="false">Persist_a*G721+Shock_sd*Draws!H700</f>
        <v>158.791057204661</v>
      </c>
      <c r="I721" s="18" t="n">
        <f aca="false">Persist_a*H721+Shock_sd*Draws!I700</f>
        <v>112.658923120357</v>
      </c>
      <c r="J721" s="18" t="n">
        <f aca="false">Persist_a*I721+Shock_sd*Draws!J700</f>
        <v>85.2093291871092</v>
      </c>
      <c r="K721" s="18" t="n">
        <f aca="false">Persist_a*J721+Shock_sd*Draws!K700</f>
        <v>37.532044232951</v>
      </c>
      <c r="L721" s="18" t="n">
        <f aca="false">Persist_a*K721+Shock_sd*Draws!L700</f>
        <v>114.373272880301</v>
      </c>
      <c r="M721" s="18" t="n">
        <f aca="false">Persist_a*L721+Shock_sd*Draws!M700</f>
        <v>117.0803031404</v>
      </c>
      <c r="N721" s="18" t="n">
        <f aca="false">0-(Draws!N700+Draws!Z700)</f>
        <v>0</v>
      </c>
      <c r="O721" s="18" t="n">
        <f aca="false">N721-(Draws!O700+Draws!AA700)</f>
        <v>0</v>
      </c>
      <c r="P721" s="18" t="n">
        <f aca="false">O721-(Draws!P700+Draws!AB700)</f>
        <v>0</v>
      </c>
      <c r="Q721" s="18" t="n">
        <f aca="false">P721-(Draws!Q700+Draws!AC700)</f>
        <v>-71.5006417934133</v>
      </c>
      <c r="R721" s="18" t="n">
        <f aca="false">Q721-(Draws!R700+Draws!AD700)</f>
        <v>-71.5006417934133</v>
      </c>
      <c r="S721" s="18" t="n">
        <f aca="false">R721-(Draws!S700+Draws!AE700)</f>
        <v>-71.5006417934133</v>
      </c>
      <c r="T721" s="18" t="n">
        <f aca="false">S721-(Draws!T700+Draws!AF700)</f>
        <v>-71.5006417934133</v>
      </c>
      <c r="U721" s="18" t="n">
        <f aca="false">T721-(Draws!U700+Draws!AG700)</f>
        <v>-71.5006417934133</v>
      </c>
      <c r="V721" s="18" t="n">
        <f aca="false">U721-(Draws!V700+Draws!AH700)</f>
        <v>-71.5006417934133</v>
      </c>
      <c r="W721" s="18" t="n">
        <f aca="false">V721-(Draws!W700+Draws!AI700)</f>
        <v>-71.5006417934133</v>
      </c>
      <c r="X721" s="18" t="n">
        <f aca="false">W721-(Draws!X700+Draws!AJ700)</f>
        <v>-71.5006417934133</v>
      </c>
      <c r="Y721" s="18" t="n">
        <f aca="false">X721-(Draws!Y700+Draws!AK700)</f>
        <v>-71.5006417934133</v>
      </c>
      <c r="Z721" s="18" t="n">
        <f aca="false">0-(MAX(Draws!N700-Line_cap,0)+MAX(Draws!Z700-Line_cap,0))</f>
        <v>0</v>
      </c>
      <c r="AA721" s="18" t="n">
        <f aca="false">Z721-(MAX(Draws!O700-Line_cap,0)+MAX(Draws!AA700-Line_cap,0))</f>
        <v>0</v>
      </c>
      <c r="AB721" s="18" t="n">
        <f aca="false">AA721-(MAX(Draws!P700-Line_cap,0)+MAX(Draws!AB700-Line_cap,0))</f>
        <v>0</v>
      </c>
      <c r="AC721" s="18" t="n">
        <f aca="false">AB721-(MAX(Draws!Q700-Line_cap,0)+MAX(Draws!AC700-Line_cap,0))</f>
        <v>0</v>
      </c>
      <c r="AD721" s="18" t="n">
        <f aca="false">AC721-(MAX(Draws!R700-Line_cap,0)+MAX(Draws!AD700-Line_cap,0))</f>
        <v>0</v>
      </c>
      <c r="AE721" s="18" t="n">
        <f aca="false">AD721-(MAX(Draws!S700-Line_cap,0)+MAX(Draws!AE700-Line_cap,0))</f>
        <v>0</v>
      </c>
      <c r="AF721" s="18" t="n">
        <f aca="false">AE721-(MAX(Draws!T700-Line_cap,0)+MAX(Draws!AF700-Line_cap,0))</f>
        <v>0</v>
      </c>
      <c r="AG721" s="18" t="n">
        <f aca="false">AF721-(MAX(Draws!U700-Line_cap,0)+MAX(Draws!AG700-Line_cap,0))</f>
        <v>0</v>
      </c>
      <c r="AH721" s="18" t="n">
        <f aca="false">AG721-(MAX(Draws!V700-Line_cap,0)+MAX(Draws!AH700-Line_cap,0))</f>
        <v>0</v>
      </c>
      <c r="AI721" s="18" t="n">
        <f aca="false">AH721-(MAX(Draws!W700-Line_cap,0)+MAX(Draws!AI700-Line_cap,0))</f>
        <v>0</v>
      </c>
      <c r="AJ721" s="18" t="n">
        <f aca="false">AI721-(MAX(Draws!X700-Line_cap,0)+MAX(Draws!AJ700-Line_cap,0))</f>
        <v>0</v>
      </c>
      <c r="AK721" s="18" t="n">
        <f aca="false">AJ721-(MAX(Draws!Y700-Line_cap,0)+MAX(Draws!AK700-Line_cap,0))</f>
        <v>0</v>
      </c>
      <c r="AL721" s="18" t="n">
        <f aca="false">SUMPRODUCT(MIN($B$22:$M$22+B721:M721+N721:Y721))</f>
        <v>392.490561920796</v>
      </c>
      <c r="AM721" s="18" t="n">
        <f aca="false">SUMPRODUCT(MIN($B$22:$M$22+B721:M721))</f>
        <v>463.991203714209</v>
      </c>
      <c r="AN721" s="18" t="n">
        <f aca="false">SUMPRODUCT(MIN($B$22:$M$22+N721:Y721))</f>
        <v>410.449740564372</v>
      </c>
      <c r="AO721" s="18" t="n">
        <f aca="false">SUMPRODUCT(MIN($B$22:$M$22+B721:M721+Z721:AK721))</f>
        <v>463.991203714209</v>
      </c>
      <c r="AP721" s="18" t="n">
        <f aca="false">SUMPRODUCT(MIN($B$23:$M$23+B721:M721+N721:Y721))</f>
        <v>437.59529577396</v>
      </c>
      <c r="AQ721" s="18" t="n">
        <f aca="false">SUMPRODUCT(MIN($B$23:$M$23+B721:M721+Z721:AK721))</f>
        <v>504.949804724227</v>
      </c>
      <c r="AR721" s="13" t="n">
        <f aca="false">IF(Y721&lt;0,1,0)</f>
        <v>1</v>
      </c>
    </row>
    <row r="722" customFormat="false" ht="15" hidden="false" customHeight="false" outlineLevel="0" collapsed="false">
      <c r="A722" s="13" t="n">
        <v>697</v>
      </c>
      <c r="B722" s="18" t="n">
        <f aca="false">Shock_sd*Draws!B701</f>
        <v>6.4855895813267</v>
      </c>
      <c r="C722" s="18" t="n">
        <f aca="false">Persist_a*B722+Shock_sd*Draws!C701</f>
        <v>34.4022697560431</v>
      </c>
      <c r="D722" s="18" t="n">
        <f aca="false">Persist_a*C722+Shock_sd*Draws!D701</f>
        <v>70.985190731761</v>
      </c>
      <c r="E722" s="18" t="n">
        <f aca="false">Persist_a*D722+Shock_sd*Draws!E701</f>
        <v>56.3183480980775</v>
      </c>
      <c r="F722" s="18" t="n">
        <f aca="false">Persist_a*E722+Shock_sd*Draws!F701</f>
        <v>-47.6214403325133</v>
      </c>
      <c r="G722" s="18" t="n">
        <f aca="false">Persist_a*F722+Shock_sd*Draws!G701</f>
        <v>24.3022599676803</v>
      </c>
      <c r="H722" s="18" t="n">
        <f aca="false">Persist_a*G722+Shock_sd*Draws!H701</f>
        <v>-31.3497801136018</v>
      </c>
      <c r="I722" s="18" t="n">
        <f aca="false">Persist_a*H722+Shock_sd*Draws!I701</f>
        <v>-1.48795476144677</v>
      </c>
      <c r="J722" s="18" t="n">
        <f aca="false">Persist_a*I722+Shock_sd*Draws!J701</f>
        <v>-59.6821968314462</v>
      </c>
      <c r="K722" s="18" t="n">
        <f aca="false">Persist_a*J722+Shock_sd*Draws!K701</f>
        <v>-38.8828020489969</v>
      </c>
      <c r="L722" s="18" t="n">
        <f aca="false">Persist_a*K722+Shock_sd*Draws!L701</f>
        <v>-23.3415741209125</v>
      </c>
      <c r="M722" s="18" t="n">
        <f aca="false">Persist_a*L722+Shock_sd*Draws!M701</f>
        <v>22.313448947601</v>
      </c>
      <c r="N722" s="18" t="n">
        <f aca="false">0-(Draws!N701+Draws!Z701)</f>
        <v>0</v>
      </c>
      <c r="O722" s="18" t="n">
        <f aca="false">N722-(Draws!O701+Draws!AA701)</f>
        <v>0</v>
      </c>
      <c r="P722" s="18" t="n">
        <f aca="false">O722-(Draws!P701+Draws!AB701)</f>
        <v>0</v>
      </c>
      <c r="Q722" s="18" t="n">
        <f aca="false">P722-(Draws!Q701+Draws!AC701)</f>
        <v>0</v>
      </c>
      <c r="R722" s="18" t="n">
        <f aca="false">Q722-(Draws!R701+Draws!AD701)</f>
        <v>0</v>
      </c>
      <c r="S722" s="18" t="n">
        <f aca="false">R722-(Draws!S701+Draws!AE701)</f>
        <v>0</v>
      </c>
      <c r="T722" s="18" t="n">
        <f aca="false">S722-(Draws!T701+Draws!AF701)</f>
        <v>0</v>
      </c>
      <c r="U722" s="18" t="n">
        <f aca="false">T722-(Draws!U701+Draws!AG701)</f>
        <v>0</v>
      </c>
      <c r="V722" s="18" t="n">
        <f aca="false">U722-(Draws!V701+Draws!AH701)</f>
        <v>0</v>
      </c>
      <c r="W722" s="18" t="n">
        <f aca="false">V722-(Draws!W701+Draws!AI701)</f>
        <v>0</v>
      </c>
      <c r="X722" s="18" t="n">
        <f aca="false">W722-(Draws!X701+Draws!AJ701)</f>
        <v>0</v>
      </c>
      <c r="Y722" s="18" t="n">
        <f aca="false">X722-(Draws!Y701+Draws!AK701)</f>
        <v>0</v>
      </c>
      <c r="Z722" s="18" t="n">
        <f aca="false">0-(MAX(Draws!N701-Line_cap,0)+MAX(Draws!Z701-Line_cap,0))</f>
        <v>0</v>
      </c>
      <c r="AA722" s="18" t="n">
        <f aca="false">Z722-(MAX(Draws!O701-Line_cap,0)+MAX(Draws!AA701-Line_cap,0))</f>
        <v>0</v>
      </c>
      <c r="AB722" s="18" t="n">
        <f aca="false">AA722-(MAX(Draws!P701-Line_cap,0)+MAX(Draws!AB701-Line_cap,0))</f>
        <v>0</v>
      </c>
      <c r="AC722" s="18" t="n">
        <f aca="false">AB722-(MAX(Draws!Q701-Line_cap,0)+MAX(Draws!AC701-Line_cap,0))</f>
        <v>0</v>
      </c>
      <c r="AD722" s="18" t="n">
        <f aca="false">AC722-(MAX(Draws!R701-Line_cap,0)+MAX(Draws!AD701-Line_cap,0))</f>
        <v>0</v>
      </c>
      <c r="AE722" s="18" t="n">
        <f aca="false">AD722-(MAX(Draws!S701-Line_cap,0)+MAX(Draws!AE701-Line_cap,0))</f>
        <v>0</v>
      </c>
      <c r="AF722" s="18" t="n">
        <f aca="false">AE722-(MAX(Draws!T701-Line_cap,0)+MAX(Draws!AF701-Line_cap,0))</f>
        <v>0</v>
      </c>
      <c r="AG722" s="18" t="n">
        <f aca="false">AF722-(MAX(Draws!U701-Line_cap,0)+MAX(Draws!AG701-Line_cap,0))</f>
        <v>0</v>
      </c>
      <c r="AH722" s="18" t="n">
        <f aca="false">AG722-(MAX(Draws!V701-Line_cap,0)+MAX(Draws!AH701-Line_cap,0))</f>
        <v>0</v>
      </c>
      <c r="AI722" s="18" t="n">
        <f aca="false">AH722-(MAX(Draws!W701-Line_cap,0)+MAX(Draws!AI701-Line_cap,0))</f>
        <v>0</v>
      </c>
      <c r="AJ722" s="18" t="n">
        <f aca="false">AI722-(MAX(Draws!X701-Line_cap,0)+MAX(Draws!AJ701-Line_cap,0))</f>
        <v>0</v>
      </c>
      <c r="AK722" s="18" t="n">
        <f aca="false">AJ722-(MAX(Draws!Y701-Line_cap,0)+MAX(Draws!AK701-Line_cap,0))</f>
        <v>0</v>
      </c>
      <c r="AL722" s="18" t="n">
        <f aca="false">SUMPRODUCT(MIN($B$22:$M$22+B722:M722+N722:Y722))</f>
        <v>428.51558458595</v>
      </c>
      <c r="AM722" s="18" t="n">
        <f aca="false">SUMPRODUCT(MIN($B$22:$M$22+B722:M722))</f>
        <v>428.51558458595</v>
      </c>
      <c r="AN722" s="18" t="n">
        <f aca="false">SUMPRODUCT(MIN($B$22:$M$22+N722:Y722))</f>
        <v>481.950382357786</v>
      </c>
      <c r="AO722" s="18" t="n">
        <f aca="false">SUMPRODUCT(MIN($B$22:$M$22+B722:M722+Z722:AK722))</f>
        <v>428.51558458595</v>
      </c>
      <c r="AP722" s="18" t="n">
        <f aca="false">SUMPRODUCT(MIN($B$23:$M$23+B722:M722+N722:Y722))</f>
        <v>477.758911750171</v>
      </c>
      <c r="AQ722" s="18" t="n">
        <f aca="false">SUMPRODUCT(MIN($B$23:$M$23+B722:M722+Z722:AK722))</f>
        <v>477.758911750171</v>
      </c>
      <c r="AR722" s="13" t="n">
        <f aca="false">IF(Y722&lt;0,1,0)</f>
        <v>0</v>
      </c>
    </row>
    <row r="723" customFormat="false" ht="15" hidden="false" customHeight="false" outlineLevel="0" collapsed="false">
      <c r="A723" s="13" t="n">
        <v>698</v>
      </c>
      <c r="B723" s="18" t="n">
        <f aca="false">Shock_sd*Draws!B702</f>
        <v>-88.2636707707483</v>
      </c>
      <c r="C723" s="18" t="n">
        <f aca="false">Persist_a*B723+Shock_sd*Draws!C702</f>
        <v>8.10828127763672</v>
      </c>
      <c r="D723" s="18" t="n">
        <f aca="false">Persist_a*C723+Shock_sd*Draws!D702</f>
        <v>9.93462144782033</v>
      </c>
      <c r="E723" s="18" t="n">
        <f aca="false">Persist_a*D723+Shock_sd*Draws!E702</f>
        <v>-49.7741583881312</v>
      </c>
      <c r="F723" s="18" t="n">
        <f aca="false">Persist_a*E723+Shock_sd*Draws!F702</f>
        <v>-32.0809922731323</v>
      </c>
      <c r="G723" s="18" t="n">
        <f aca="false">Persist_a*F723+Shock_sd*Draws!G702</f>
        <v>-83.7393517375259</v>
      </c>
      <c r="H723" s="18" t="n">
        <f aca="false">Persist_a*G723+Shock_sd*Draws!H702</f>
        <v>-26.1305607903591</v>
      </c>
      <c r="I723" s="18" t="n">
        <f aca="false">Persist_a*H723+Shock_sd*Draws!I702</f>
        <v>-57.5914773030235</v>
      </c>
      <c r="J723" s="18" t="n">
        <f aca="false">Persist_a*I723+Shock_sd*Draws!J702</f>
        <v>37.0406869885482</v>
      </c>
      <c r="K723" s="18" t="n">
        <f aca="false">Persist_a*J723+Shock_sd*Draws!K702</f>
        <v>-34.1931408161377</v>
      </c>
      <c r="L723" s="18" t="n">
        <f aca="false">Persist_a*K723+Shock_sd*Draws!L702</f>
        <v>-13.9448233861643</v>
      </c>
      <c r="M723" s="18" t="n">
        <f aca="false">Persist_a*L723+Shock_sd*Draws!M702</f>
        <v>-7.27592146536245</v>
      </c>
      <c r="N723" s="18" t="n">
        <f aca="false">0-(Draws!N702+Draws!Z702)</f>
        <v>0</v>
      </c>
      <c r="O723" s="18" t="n">
        <f aca="false">N723-(Draws!O702+Draws!AA702)</f>
        <v>0</v>
      </c>
      <c r="P723" s="18" t="n">
        <f aca="false">O723-(Draws!P702+Draws!AB702)</f>
        <v>-120.122577656151</v>
      </c>
      <c r="Q723" s="18" t="n">
        <f aca="false">P723-(Draws!Q702+Draws!AC702)</f>
        <v>-120.122577656151</v>
      </c>
      <c r="R723" s="18" t="n">
        <f aca="false">Q723-(Draws!R702+Draws!AD702)</f>
        <v>-120.122577656151</v>
      </c>
      <c r="S723" s="18" t="n">
        <f aca="false">R723-(Draws!S702+Draws!AE702)</f>
        <v>-120.122577656151</v>
      </c>
      <c r="T723" s="18" t="n">
        <f aca="false">S723-(Draws!T702+Draws!AF702)</f>
        <v>-120.122577656151</v>
      </c>
      <c r="U723" s="18" t="n">
        <f aca="false">T723-(Draws!U702+Draws!AG702)</f>
        <v>-120.122577656151</v>
      </c>
      <c r="V723" s="18" t="n">
        <f aca="false">U723-(Draws!V702+Draws!AH702)</f>
        <v>-120.122577656151</v>
      </c>
      <c r="W723" s="18" t="n">
        <f aca="false">V723-(Draws!W702+Draws!AI702)</f>
        <v>-120.122577656151</v>
      </c>
      <c r="X723" s="18" t="n">
        <f aca="false">W723-(Draws!X702+Draws!AJ702)</f>
        <v>-120.122577656151</v>
      </c>
      <c r="Y723" s="18" t="n">
        <f aca="false">X723-(Draws!Y702+Draws!AK702)</f>
        <v>-120.122577656151</v>
      </c>
      <c r="Z723" s="18" t="n">
        <f aca="false">0-(MAX(Draws!N702-Line_cap,0)+MAX(Draws!Z702-Line_cap,0))</f>
        <v>0</v>
      </c>
      <c r="AA723" s="18" t="n">
        <f aca="false">Z723-(MAX(Draws!O702-Line_cap,0)+MAX(Draws!AA702-Line_cap,0))</f>
        <v>0</v>
      </c>
      <c r="AB723" s="18" t="n">
        <f aca="false">AA723-(MAX(Draws!P702-Line_cap,0)+MAX(Draws!AB702-Line_cap,0))</f>
        <v>-20.1225776561507</v>
      </c>
      <c r="AC723" s="18" t="n">
        <f aca="false">AB723-(MAX(Draws!Q702-Line_cap,0)+MAX(Draws!AC702-Line_cap,0))</f>
        <v>-20.1225776561507</v>
      </c>
      <c r="AD723" s="18" t="n">
        <f aca="false">AC723-(MAX(Draws!R702-Line_cap,0)+MAX(Draws!AD702-Line_cap,0))</f>
        <v>-20.1225776561507</v>
      </c>
      <c r="AE723" s="18" t="n">
        <f aca="false">AD723-(MAX(Draws!S702-Line_cap,0)+MAX(Draws!AE702-Line_cap,0))</f>
        <v>-20.1225776561507</v>
      </c>
      <c r="AF723" s="18" t="n">
        <f aca="false">AE723-(MAX(Draws!T702-Line_cap,0)+MAX(Draws!AF702-Line_cap,0))</f>
        <v>-20.1225776561507</v>
      </c>
      <c r="AG723" s="18" t="n">
        <f aca="false">AF723-(MAX(Draws!U702-Line_cap,0)+MAX(Draws!AG702-Line_cap,0))</f>
        <v>-20.1225776561507</v>
      </c>
      <c r="AH723" s="18" t="n">
        <f aca="false">AG723-(MAX(Draws!V702-Line_cap,0)+MAX(Draws!AH702-Line_cap,0))</f>
        <v>-20.1225776561507</v>
      </c>
      <c r="AI723" s="18" t="n">
        <f aca="false">AH723-(MAX(Draws!W702-Line_cap,0)+MAX(Draws!AI702-Line_cap,0))</f>
        <v>-20.1225776561507</v>
      </c>
      <c r="AJ723" s="18" t="n">
        <f aca="false">AI723-(MAX(Draws!X702-Line_cap,0)+MAX(Draws!AJ702-Line_cap,0))</f>
        <v>-20.1225776561507</v>
      </c>
      <c r="AK723" s="18" t="n">
        <f aca="false">AJ723-(MAX(Draws!Y702-Line_cap,0)+MAX(Draws!AK702-Line_cap,0))</f>
        <v>-20.1225776561507</v>
      </c>
      <c r="AL723" s="18" t="n">
        <f aca="false">SUMPRODUCT(MIN($B$22:$M$22+B723:M723+N723:Y723))</f>
        <v>279.346242244688</v>
      </c>
      <c r="AM723" s="18" t="n">
        <f aca="false">SUMPRODUCT(MIN($B$22:$M$22+B723:M723))</f>
        <v>399.468819900839</v>
      </c>
      <c r="AN723" s="18" t="n">
        <f aca="false">SUMPRODUCT(MIN($B$22:$M$22+N723:Y723))</f>
        <v>361.827804701635</v>
      </c>
      <c r="AO723" s="18" t="n">
        <f aca="false">SUMPRODUCT(MIN($B$22:$M$22+B723:M723+Z723:AK723))</f>
        <v>379.346242244688</v>
      </c>
      <c r="AP723" s="18" t="n">
        <f aca="false">SUMPRODUCT(MIN($B$23:$M$23+B723:M723+N723:Y723))</f>
        <v>327.111987745472</v>
      </c>
      <c r="AQ723" s="18" t="n">
        <f aca="false">SUMPRODUCT(MIN($B$23:$M$23+B723:M723+Z723:AK723))</f>
        <v>427.111987745472</v>
      </c>
      <c r="AR723" s="13" t="n">
        <f aca="false">IF(Y723&lt;0,1,0)</f>
        <v>1</v>
      </c>
    </row>
    <row r="724" customFormat="false" ht="15" hidden="false" customHeight="false" outlineLevel="0" collapsed="false">
      <c r="A724" s="13" t="n">
        <v>699</v>
      </c>
      <c r="B724" s="18" t="n">
        <f aca="false">Shock_sd*Draws!B703</f>
        <v>2.67802877607988</v>
      </c>
      <c r="C724" s="18" t="n">
        <f aca="false">Persist_a*B724+Shock_sd*Draws!C703</f>
        <v>36.8060514552861</v>
      </c>
      <c r="D724" s="18" t="n">
        <f aca="false">Persist_a*C724+Shock_sd*Draws!D703</f>
        <v>25.1734350887273</v>
      </c>
      <c r="E724" s="18" t="n">
        <f aca="false">Persist_a*D724+Shock_sd*Draws!E703</f>
        <v>26.5946849581845</v>
      </c>
      <c r="F724" s="18" t="n">
        <f aca="false">Persist_a*E724+Shock_sd*Draws!F703</f>
        <v>-23.6342866196601</v>
      </c>
      <c r="G724" s="18" t="n">
        <f aca="false">Persist_a*F724+Shock_sd*Draws!G703</f>
        <v>-38.4221398655566</v>
      </c>
      <c r="H724" s="18" t="n">
        <f aca="false">Persist_a*G724+Shock_sd*Draws!H703</f>
        <v>42.0171469268502</v>
      </c>
      <c r="I724" s="18" t="n">
        <f aca="false">Persist_a*H724+Shock_sd*Draws!I703</f>
        <v>77.7773099235527</v>
      </c>
      <c r="J724" s="18" t="n">
        <f aca="false">Persist_a*I724+Shock_sd*Draws!J703</f>
        <v>94.6905566305765</v>
      </c>
      <c r="K724" s="18" t="n">
        <f aca="false">Persist_a*J724+Shock_sd*Draws!K703</f>
        <v>123.337253856108</v>
      </c>
      <c r="L724" s="18" t="n">
        <f aca="false">Persist_a*K724+Shock_sd*Draws!L703</f>
        <v>147.423275898359</v>
      </c>
      <c r="M724" s="18" t="n">
        <f aca="false">Persist_a*L724+Shock_sd*Draws!M703</f>
        <v>84.6931575659279</v>
      </c>
      <c r="N724" s="18" t="n">
        <f aca="false">0-(Draws!N703+Draws!Z703)</f>
        <v>0</v>
      </c>
      <c r="O724" s="18" t="n">
        <f aca="false">N724-(Draws!O703+Draws!AA703)</f>
        <v>0</v>
      </c>
      <c r="P724" s="18" t="n">
        <f aca="false">O724-(Draws!P703+Draws!AB703)</f>
        <v>0</v>
      </c>
      <c r="Q724" s="18" t="n">
        <f aca="false">P724-(Draws!Q703+Draws!AC703)</f>
        <v>0</v>
      </c>
      <c r="R724" s="18" t="n">
        <f aca="false">Q724-(Draws!R703+Draws!AD703)</f>
        <v>0</v>
      </c>
      <c r="S724" s="18" t="n">
        <f aca="false">R724-(Draws!S703+Draws!AE703)</f>
        <v>0</v>
      </c>
      <c r="T724" s="18" t="n">
        <f aca="false">S724-(Draws!T703+Draws!AF703)</f>
        <v>0</v>
      </c>
      <c r="U724" s="18" t="n">
        <f aca="false">T724-(Draws!U703+Draws!AG703)</f>
        <v>0</v>
      </c>
      <c r="V724" s="18" t="n">
        <f aca="false">U724-(Draws!V703+Draws!AH703)</f>
        <v>0</v>
      </c>
      <c r="W724" s="18" t="n">
        <f aca="false">V724-(Draws!W703+Draws!AI703)</f>
        <v>0</v>
      </c>
      <c r="X724" s="18" t="n">
        <f aca="false">W724-(Draws!X703+Draws!AJ703)</f>
        <v>0</v>
      </c>
      <c r="Y724" s="18" t="n">
        <f aca="false">X724-(Draws!Y703+Draws!AK703)</f>
        <v>0</v>
      </c>
      <c r="Z724" s="18" t="n">
        <f aca="false">0-(MAX(Draws!N703-Line_cap,0)+MAX(Draws!Z703-Line_cap,0))</f>
        <v>0</v>
      </c>
      <c r="AA724" s="18" t="n">
        <f aca="false">Z724-(MAX(Draws!O703-Line_cap,0)+MAX(Draws!AA703-Line_cap,0))</f>
        <v>0</v>
      </c>
      <c r="AB724" s="18" t="n">
        <f aca="false">AA724-(MAX(Draws!P703-Line_cap,0)+MAX(Draws!AB703-Line_cap,0))</f>
        <v>0</v>
      </c>
      <c r="AC724" s="18" t="n">
        <f aca="false">AB724-(MAX(Draws!Q703-Line_cap,0)+MAX(Draws!AC703-Line_cap,0))</f>
        <v>0</v>
      </c>
      <c r="AD724" s="18" t="n">
        <f aca="false">AC724-(MAX(Draws!R703-Line_cap,0)+MAX(Draws!AD703-Line_cap,0))</f>
        <v>0</v>
      </c>
      <c r="AE724" s="18" t="n">
        <f aca="false">AD724-(MAX(Draws!S703-Line_cap,0)+MAX(Draws!AE703-Line_cap,0))</f>
        <v>0</v>
      </c>
      <c r="AF724" s="18" t="n">
        <f aca="false">AE724-(MAX(Draws!T703-Line_cap,0)+MAX(Draws!AF703-Line_cap,0))</f>
        <v>0</v>
      </c>
      <c r="AG724" s="18" t="n">
        <f aca="false">AF724-(MAX(Draws!U703-Line_cap,0)+MAX(Draws!AG703-Line_cap,0))</f>
        <v>0</v>
      </c>
      <c r="AH724" s="18" t="n">
        <f aca="false">AG724-(MAX(Draws!V703-Line_cap,0)+MAX(Draws!AH703-Line_cap,0))</f>
        <v>0</v>
      </c>
      <c r="AI724" s="18" t="n">
        <f aca="false">AH724-(MAX(Draws!W703-Line_cap,0)+MAX(Draws!AI703-Line_cap,0))</f>
        <v>0</v>
      </c>
      <c r="AJ724" s="18" t="n">
        <f aca="false">AI724-(MAX(Draws!X703-Line_cap,0)+MAX(Draws!AJ703-Line_cap,0))</f>
        <v>0</v>
      </c>
      <c r="AK724" s="18" t="n">
        <f aca="false">AJ724-(MAX(Draws!Y703-Line_cap,0)+MAX(Draws!AK703-Line_cap,0))</f>
        <v>0</v>
      </c>
      <c r="AL724" s="18" t="n">
        <f aca="false">SUMPRODUCT(MIN($B$22:$M$22+B724:M724+N724:Y724))</f>
        <v>444.786031772808</v>
      </c>
      <c r="AM724" s="18" t="n">
        <f aca="false">SUMPRODUCT(MIN($B$22:$M$22+B724:M724))</f>
        <v>444.786031772808</v>
      </c>
      <c r="AN724" s="18" t="n">
        <f aca="false">SUMPRODUCT(MIN($B$22:$M$22+N724:Y724))</f>
        <v>481.950382357786</v>
      </c>
      <c r="AO724" s="18" t="n">
        <f aca="false">SUMPRODUCT(MIN($B$22:$M$22+B724:M724+Z724:AK724))</f>
        <v>444.786031772808</v>
      </c>
      <c r="AP724" s="18" t="n">
        <f aca="false">SUMPRODUCT(MIN($B$23:$M$23+B724:M724+N724:Y724))</f>
        <v>492.551777273592</v>
      </c>
      <c r="AQ724" s="18" t="n">
        <f aca="false">SUMPRODUCT(MIN($B$23:$M$23+B724:M724+Z724:AK724))</f>
        <v>492.551777273592</v>
      </c>
      <c r="AR724" s="13" t="n">
        <f aca="false">IF(Y724&lt;0,1,0)</f>
        <v>0</v>
      </c>
    </row>
    <row r="725" customFormat="false" ht="15" hidden="false" customHeight="false" outlineLevel="0" collapsed="false">
      <c r="A725" s="13" t="n">
        <v>700</v>
      </c>
      <c r="B725" s="18" t="n">
        <f aca="false">Shock_sd*Draws!B704</f>
        <v>-40.2714993413125</v>
      </c>
      <c r="C725" s="18" t="n">
        <f aca="false">Persist_a*B725+Shock_sd*Draws!C704</f>
        <v>-39.6140723106255</v>
      </c>
      <c r="D725" s="18" t="n">
        <f aca="false">Persist_a*C725+Shock_sd*Draws!D704</f>
        <v>-56.7438422694831</v>
      </c>
      <c r="E725" s="18" t="n">
        <f aca="false">Persist_a*D725+Shock_sd*Draws!E704</f>
        <v>24.9129797595167</v>
      </c>
      <c r="F725" s="18" t="n">
        <f aca="false">Persist_a*E725+Shock_sd*Draws!F704</f>
        <v>8.26691839485148</v>
      </c>
      <c r="G725" s="18" t="n">
        <f aca="false">Persist_a*F725+Shock_sd*Draws!G704</f>
        <v>-5.18678413758031</v>
      </c>
      <c r="H725" s="18" t="n">
        <f aca="false">Persist_a*G725+Shock_sd*Draws!H704</f>
        <v>-0.0112440888677123</v>
      </c>
      <c r="I725" s="18" t="n">
        <f aca="false">Persist_a*H725+Shock_sd*Draws!I704</f>
        <v>-8.49994691602209</v>
      </c>
      <c r="J725" s="18" t="n">
        <f aca="false">Persist_a*I725+Shock_sd*Draws!J704</f>
        <v>-87.2923971224836</v>
      </c>
      <c r="K725" s="18" t="n">
        <f aca="false">Persist_a*J725+Shock_sd*Draws!K704</f>
        <v>8.22069372363372</v>
      </c>
      <c r="L725" s="18" t="n">
        <f aca="false">Persist_a*K725+Shock_sd*Draws!L704</f>
        <v>25.1958384060533</v>
      </c>
      <c r="M725" s="18" t="n">
        <f aca="false">Persist_a*L725+Shock_sd*Draws!M704</f>
        <v>25.41602646501</v>
      </c>
      <c r="N725" s="18" t="n">
        <f aca="false">0-(Draws!N704+Draws!Z704)</f>
        <v>0</v>
      </c>
      <c r="O725" s="18" t="n">
        <f aca="false">N725-(Draws!O704+Draws!AA704)</f>
        <v>0</v>
      </c>
      <c r="P725" s="18" t="n">
        <f aca="false">O725-(Draws!P704+Draws!AB704)</f>
        <v>0</v>
      </c>
      <c r="Q725" s="18" t="n">
        <f aca="false">P725-(Draws!Q704+Draws!AC704)</f>
        <v>0</v>
      </c>
      <c r="R725" s="18" t="n">
        <f aca="false">Q725-(Draws!R704+Draws!AD704)</f>
        <v>0</v>
      </c>
      <c r="S725" s="18" t="n">
        <f aca="false">R725-(Draws!S704+Draws!AE704)</f>
        <v>0</v>
      </c>
      <c r="T725" s="18" t="n">
        <f aca="false">S725-(Draws!T704+Draws!AF704)</f>
        <v>0</v>
      </c>
      <c r="U725" s="18" t="n">
        <f aca="false">T725-(Draws!U704+Draws!AG704)</f>
        <v>-183.330085296504</v>
      </c>
      <c r="V725" s="18" t="n">
        <f aca="false">U725-(Draws!V704+Draws!AH704)</f>
        <v>-183.330085296504</v>
      </c>
      <c r="W725" s="18" t="n">
        <f aca="false">V725-(Draws!W704+Draws!AI704)</f>
        <v>-183.330085296504</v>
      </c>
      <c r="X725" s="18" t="n">
        <f aca="false">W725-(Draws!X704+Draws!AJ704)</f>
        <v>-183.330085296504</v>
      </c>
      <c r="Y725" s="18" t="n">
        <f aca="false">X725-(Draws!Y704+Draws!AK704)</f>
        <v>-183.330085296504</v>
      </c>
      <c r="Z725" s="18" t="n">
        <f aca="false">0-(MAX(Draws!N704-Line_cap,0)+MAX(Draws!Z704-Line_cap,0))</f>
        <v>0</v>
      </c>
      <c r="AA725" s="18" t="n">
        <f aca="false">Z725-(MAX(Draws!O704-Line_cap,0)+MAX(Draws!AA704-Line_cap,0))</f>
        <v>0</v>
      </c>
      <c r="AB725" s="18" t="n">
        <f aca="false">AA725-(MAX(Draws!P704-Line_cap,0)+MAX(Draws!AB704-Line_cap,0))</f>
        <v>0</v>
      </c>
      <c r="AC725" s="18" t="n">
        <f aca="false">AB725-(MAX(Draws!Q704-Line_cap,0)+MAX(Draws!AC704-Line_cap,0))</f>
        <v>0</v>
      </c>
      <c r="AD725" s="18" t="n">
        <f aca="false">AC725-(MAX(Draws!R704-Line_cap,0)+MAX(Draws!AD704-Line_cap,0))</f>
        <v>0</v>
      </c>
      <c r="AE725" s="18" t="n">
        <f aca="false">AD725-(MAX(Draws!S704-Line_cap,0)+MAX(Draws!AE704-Line_cap,0))</f>
        <v>0</v>
      </c>
      <c r="AF725" s="18" t="n">
        <f aca="false">AE725-(MAX(Draws!T704-Line_cap,0)+MAX(Draws!AF704-Line_cap,0))</f>
        <v>0</v>
      </c>
      <c r="AG725" s="18" t="n">
        <f aca="false">AF725-(MAX(Draws!U704-Line_cap,0)+MAX(Draws!AG704-Line_cap,0))</f>
        <v>-83.330085296504</v>
      </c>
      <c r="AH725" s="18" t="n">
        <f aca="false">AG725-(MAX(Draws!V704-Line_cap,0)+MAX(Draws!AH704-Line_cap,0))</f>
        <v>-83.330085296504</v>
      </c>
      <c r="AI725" s="18" t="n">
        <f aca="false">AH725-(MAX(Draws!W704-Line_cap,0)+MAX(Draws!AI704-Line_cap,0))</f>
        <v>-83.330085296504</v>
      </c>
      <c r="AJ725" s="18" t="n">
        <f aca="false">AI725-(MAX(Draws!X704-Line_cap,0)+MAX(Draws!AJ704-Line_cap,0))</f>
        <v>-83.330085296504</v>
      </c>
      <c r="AK725" s="18" t="n">
        <f aca="false">AJ725-(MAX(Draws!Y704-Line_cap,0)+MAX(Draws!AK704-Line_cap,0))</f>
        <v>-83.330085296504</v>
      </c>
      <c r="AL725" s="18" t="n">
        <f aca="false">SUMPRODUCT(MIN($B$22:$M$22+B725:M725+N725:Y725))</f>
        <v>217.575298998409</v>
      </c>
      <c r="AM725" s="18" t="n">
        <f aca="false">SUMPRODUCT(MIN($B$22:$M$22+B725:M725))</f>
        <v>400.905384294913</v>
      </c>
      <c r="AN725" s="18" t="n">
        <f aca="false">SUMPRODUCT(MIN($B$22:$M$22+N725:Y725))</f>
        <v>300.523968101415</v>
      </c>
      <c r="AO725" s="18" t="n">
        <f aca="false">SUMPRODUCT(MIN($B$22:$M$22+B725:M725+Z725:AK725))</f>
        <v>317.575298998409</v>
      </c>
      <c r="AP725" s="18" t="n">
        <f aca="false">SUMPRODUCT(MIN($B$23:$M$23+B725:M725+N725:Y725))</f>
        <v>266.818626162629</v>
      </c>
      <c r="AQ725" s="18" t="n">
        <f aca="false">SUMPRODUCT(MIN($B$23:$M$23+B725:M725+Z725:AK725))</f>
        <v>366.818626162629</v>
      </c>
      <c r="AR725" s="13" t="n">
        <f aca="false">IF(Y725&lt;0,1,0)</f>
        <v>1</v>
      </c>
    </row>
    <row r="726" customFormat="false" ht="15" hidden="false" customHeight="false" outlineLevel="0" collapsed="false">
      <c r="A726" s="13" t="n">
        <v>701</v>
      </c>
      <c r="B726" s="18" t="n">
        <f aca="false">Shock_sd*Draws!B705</f>
        <v>18.768348239127</v>
      </c>
      <c r="C726" s="18" t="n">
        <f aca="false">Persist_a*B726+Shock_sd*Draws!C705</f>
        <v>-83.2681325735762</v>
      </c>
      <c r="D726" s="18" t="n">
        <f aca="false">Persist_a*C726+Shock_sd*Draws!D705</f>
        <v>-165.960830060224</v>
      </c>
      <c r="E726" s="18" t="n">
        <f aca="false">Persist_a*D726+Shock_sd*Draws!E705</f>
        <v>-114.14331528024</v>
      </c>
      <c r="F726" s="18" t="n">
        <f aca="false">Persist_a*E726+Shock_sd*Draws!F705</f>
        <v>-73.7370441667151</v>
      </c>
      <c r="G726" s="18" t="n">
        <f aca="false">Persist_a*F726+Shock_sd*Draws!G705</f>
        <v>-76.1809967451025</v>
      </c>
      <c r="H726" s="18" t="n">
        <f aca="false">Persist_a*G726+Shock_sd*Draws!H705</f>
        <v>-18.6635752892291</v>
      </c>
      <c r="I726" s="18" t="n">
        <f aca="false">Persist_a*H726+Shock_sd*Draws!I705</f>
        <v>16.0157777077234</v>
      </c>
      <c r="J726" s="18" t="n">
        <f aca="false">Persist_a*I726+Shock_sd*Draws!J705</f>
        <v>-15.1873866877838</v>
      </c>
      <c r="K726" s="18" t="n">
        <f aca="false">Persist_a*J726+Shock_sd*Draws!K705</f>
        <v>38.7778229225813</v>
      </c>
      <c r="L726" s="18" t="n">
        <f aca="false">Persist_a*K726+Shock_sd*Draws!L705</f>
        <v>34.9380560029343</v>
      </c>
      <c r="M726" s="18" t="n">
        <f aca="false">Persist_a*L726+Shock_sd*Draws!M705</f>
        <v>27.4944060517164</v>
      </c>
      <c r="N726" s="18" t="n">
        <f aca="false">0-(Draws!N705+Draws!Z705)</f>
        <v>0</v>
      </c>
      <c r="O726" s="18" t="n">
        <f aca="false">N726-(Draws!O705+Draws!AA705)</f>
        <v>0</v>
      </c>
      <c r="P726" s="18" t="n">
        <f aca="false">O726-(Draws!P705+Draws!AB705)</f>
        <v>0</v>
      </c>
      <c r="Q726" s="18" t="n">
        <f aca="false">P726-(Draws!Q705+Draws!AC705)</f>
        <v>0</v>
      </c>
      <c r="R726" s="18" t="n">
        <f aca="false">Q726-(Draws!R705+Draws!AD705)</f>
        <v>0</v>
      </c>
      <c r="S726" s="18" t="n">
        <f aca="false">R726-(Draws!S705+Draws!AE705)</f>
        <v>0</v>
      </c>
      <c r="T726" s="18" t="n">
        <f aca="false">S726-(Draws!T705+Draws!AF705)</f>
        <v>0</v>
      </c>
      <c r="U726" s="18" t="n">
        <f aca="false">T726-(Draws!U705+Draws!AG705)</f>
        <v>0</v>
      </c>
      <c r="V726" s="18" t="n">
        <f aca="false">U726-(Draws!V705+Draws!AH705)</f>
        <v>0</v>
      </c>
      <c r="W726" s="18" t="n">
        <f aca="false">V726-(Draws!W705+Draws!AI705)</f>
        <v>-126.38877365991</v>
      </c>
      <c r="X726" s="18" t="n">
        <f aca="false">W726-(Draws!X705+Draws!AJ705)</f>
        <v>-126.38877365991</v>
      </c>
      <c r="Y726" s="18" t="n">
        <f aca="false">X726-(Draws!Y705+Draws!AK705)</f>
        <v>-126.38877365991</v>
      </c>
      <c r="Z726" s="18" t="n">
        <f aca="false">0-(MAX(Draws!N705-Line_cap,0)+MAX(Draws!Z705-Line_cap,0))</f>
        <v>0</v>
      </c>
      <c r="AA726" s="18" t="n">
        <f aca="false">Z726-(MAX(Draws!O705-Line_cap,0)+MAX(Draws!AA705-Line_cap,0))</f>
        <v>0</v>
      </c>
      <c r="AB726" s="18" t="n">
        <f aca="false">AA726-(MAX(Draws!P705-Line_cap,0)+MAX(Draws!AB705-Line_cap,0))</f>
        <v>0</v>
      </c>
      <c r="AC726" s="18" t="n">
        <f aca="false">AB726-(MAX(Draws!Q705-Line_cap,0)+MAX(Draws!AC705-Line_cap,0))</f>
        <v>0</v>
      </c>
      <c r="AD726" s="18" t="n">
        <f aca="false">AC726-(MAX(Draws!R705-Line_cap,0)+MAX(Draws!AD705-Line_cap,0))</f>
        <v>0</v>
      </c>
      <c r="AE726" s="18" t="n">
        <f aca="false">AD726-(MAX(Draws!S705-Line_cap,0)+MAX(Draws!AE705-Line_cap,0))</f>
        <v>0</v>
      </c>
      <c r="AF726" s="18" t="n">
        <f aca="false">AE726-(MAX(Draws!T705-Line_cap,0)+MAX(Draws!AF705-Line_cap,0))</f>
        <v>0</v>
      </c>
      <c r="AG726" s="18" t="n">
        <f aca="false">AF726-(MAX(Draws!U705-Line_cap,0)+MAX(Draws!AG705-Line_cap,0))</f>
        <v>0</v>
      </c>
      <c r="AH726" s="18" t="n">
        <f aca="false">AG726-(MAX(Draws!V705-Line_cap,0)+MAX(Draws!AH705-Line_cap,0))</f>
        <v>0</v>
      </c>
      <c r="AI726" s="18" t="n">
        <f aca="false">AH726-(MAX(Draws!W705-Line_cap,0)+MAX(Draws!AI705-Line_cap,0))</f>
        <v>-26.3887736599095</v>
      </c>
      <c r="AJ726" s="18" t="n">
        <f aca="false">AI726-(MAX(Draws!X705-Line_cap,0)+MAX(Draws!AJ705-Line_cap,0))</f>
        <v>-26.3887736599095</v>
      </c>
      <c r="AK726" s="18" t="n">
        <f aca="false">AJ726-(MAX(Draws!Y705-Line_cap,0)+MAX(Draws!AK705-Line_cap,0))</f>
        <v>-26.3887736599095</v>
      </c>
      <c r="AL726" s="18" t="n">
        <f aca="false">SUMPRODUCT(MIN($B$22:$M$22+B726:M726+N726:Y726))</f>
        <v>349.593356601917</v>
      </c>
      <c r="AM726" s="18" t="n">
        <f aca="false">SUMPRODUCT(MIN($B$22:$M$22+B726:M726))</f>
        <v>349.593356601917</v>
      </c>
      <c r="AN726" s="18" t="n">
        <f aca="false">SUMPRODUCT(MIN($B$22:$M$22+N726:Y726))</f>
        <v>367.996922149515</v>
      </c>
      <c r="AO726" s="18" t="n">
        <f aca="false">SUMPRODUCT(MIN($B$22:$M$22+B726:M726+Z726:AK726))</f>
        <v>349.593356601917</v>
      </c>
      <c r="AP726" s="18" t="n">
        <f aca="false">SUMPRODUCT(MIN($B$23:$M$23+B726:M726+N726:Y726))</f>
        <v>384.342731410156</v>
      </c>
      <c r="AQ726" s="18" t="n">
        <f aca="false">SUMPRODUCT(MIN($B$23:$M$23+B726:M726+Z726:AK726))</f>
        <v>384.342731410156</v>
      </c>
      <c r="AR726" s="13" t="n">
        <f aca="false">IF(Y726&lt;0,1,0)</f>
        <v>1</v>
      </c>
    </row>
    <row r="727" customFormat="false" ht="15" hidden="false" customHeight="false" outlineLevel="0" collapsed="false">
      <c r="A727" s="13" t="n">
        <v>702</v>
      </c>
      <c r="B727" s="18" t="n">
        <f aca="false">Shock_sd*Draws!B706</f>
        <v>34.4325021979707</v>
      </c>
      <c r="C727" s="18" t="n">
        <f aca="false">Persist_a*B727+Shock_sd*Draws!C706</f>
        <v>73.2824688372268</v>
      </c>
      <c r="D727" s="18" t="n">
        <f aca="false">Persist_a*C727+Shock_sd*Draws!D706</f>
        <v>23.0040372404699</v>
      </c>
      <c r="E727" s="18" t="n">
        <f aca="false">Persist_a*D727+Shock_sd*Draws!E706</f>
        <v>21.024414955283</v>
      </c>
      <c r="F727" s="18" t="n">
        <f aca="false">Persist_a*E727+Shock_sd*Draws!F706</f>
        <v>-36.2483531155804</v>
      </c>
      <c r="G727" s="18" t="n">
        <f aca="false">Persist_a*F727+Shock_sd*Draws!G706</f>
        <v>-82.0910735680684</v>
      </c>
      <c r="H727" s="18" t="n">
        <f aca="false">Persist_a*G727+Shock_sd*Draws!H706</f>
        <v>-92.6974260297148</v>
      </c>
      <c r="I727" s="18" t="n">
        <f aca="false">Persist_a*H727+Shock_sd*Draws!I706</f>
        <v>-26.0533506946814</v>
      </c>
      <c r="J727" s="18" t="n">
        <f aca="false">Persist_a*I727+Shock_sd*Draws!J706</f>
        <v>-33.1449955332493</v>
      </c>
      <c r="K727" s="18" t="n">
        <f aca="false">Persist_a*J727+Shock_sd*Draws!K706</f>
        <v>-59.6182083300426</v>
      </c>
      <c r="L727" s="18" t="n">
        <f aca="false">Persist_a*K727+Shock_sd*Draws!L706</f>
        <v>-81.6795106915506</v>
      </c>
      <c r="M727" s="18" t="n">
        <f aca="false">Persist_a*L727+Shock_sd*Draws!M706</f>
        <v>46.1668410035688</v>
      </c>
      <c r="N727" s="18" t="n">
        <f aca="false">0-(Draws!N706+Draws!Z706)</f>
        <v>0</v>
      </c>
      <c r="O727" s="18" t="n">
        <f aca="false">N727-(Draws!O706+Draws!AA706)</f>
        <v>0</v>
      </c>
      <c r="P727" s="18" t="n">
        <f aca="false">O727-(Draws!P706+Draws!AB706)</f>
        <v>0</v>
      </c>
      <c r="Q727" s="18" t="n">
        <f aca="false">P727-(Draws!Q706+Draws!AC706)</f>
        <v>0</v>
      </c>
      <c r="R727" s="18" t="n">
        <f aca="false">Q727-(Draws!R706+Draws!AD706)</f>
        <v>0</v>
      </c>
      <c r="S727" s="18" t="n">
        <f aca="false">R727-(Draws!S706+Draws!AE706)</f>
        <v>0</v>
      </c>
      <c r="T727" s="18" t="n">
        <f aca="false">S727-(Draws!T706+Draws!AF706)</f>
        <v>0</v>
      </c>
      <c r="U727" s="18" t="n">
        <f aca="false">T727-(Draws!U706+Draws!AG706)</f>
        <v>0</v>
      </c>
      <c r="V727" s="18" t="n">
        <f aca="false">U727-(Draws!V706+Draws!AH706)</f>
        <v>0</v>
      </c>
      <c r="W727" s="18" t="n">
        <f aca="false">V727-(Draws!W706+Draws!AI706)</f>
        <v>0</v>
      </c>
      <c r="X727" s="18" t="n">
        <f aca="false">W727-(Draws!X706+Draws!AJ706)</f>
        <v>-129.059918787511</v>
      </c>
      <c r="Y727" s="18" t="n">
        <f aca="false">X727-(Draws!Y706+Draws!AK706)</f>
        <v>-129.059918787511</v>
      </c>
      <c r="Z727" s="18" t="n">
        <f aca="false">0-(MAX(Draws!N706-Line_cap,0)+MAX(Draws!Z706-Line_cap,0))</f>
        <v>0</v>
      </c>
      <c r="AA727" s="18" t="n">
        <f aca="false">Z727-(MAX(Draws!O706-Line_cap,0)+MAX(Draws!AA706-Line_cap,0))</f>
        <v>0</v>
      </c>
      <c r="AB727" s="18" t="n">
        <f aca="false">AA727-(MAX(Draws!P706-Line_cap,0)+MAX(Draws!AB706-Line_cap,0))</f>
        <v>0</v>
      </c>
      <c r="AC727" s="18" t="n">
        <f aca="false">AB727-(MAX(Draws!Q706-Line_cap,0)+MAX(Draws!AC706-Line_cap,0))</f>
        <v>0</v>
      </c>
      <c r="AD727" s="18" t="n">
        <f aca="false">AC727-(MAX(Draws!R706-Line_cap,0)+MAX(Draws!AD706-Line_cap,0))</f>
        <v>0</v>
      </c>
      <c r="AE727" s="18" t="n">
        <f aca="false">AD727-(MAX(Draws!S706-Line_cap,0)+MAX(Draws!AE706-Line_cap,0))</f>
        <v>0</v>
      </c>
      <c r="AF727" s="18" t="n">
        <f aca="false">AE727-(MAX(Draws!T706-Line_cap,0)+MAX(Draws!AF706-Line_cap,0))</f>
        <v>0</v>
      </c>
      <c r="AG727" s="18" t="n">
        <f aca="false">AF727-(MAX(Draws!U706-Line_cap,0)+MAX(Draws!AG706-Line_cap,0))</f>
        <v>0</v>
      </c>
      <c r="AH727" s="18" t="n">
        <f aca="false">AG727-(MAX(Draws!V706-Line_cap,0)+MAX(Draws!AH706-Line_cap,0))</f>
        <v>0</v>
      </c>
      <c r="AI727" s="18" t="n">
        <f aca="false">AH727-(MAX(Draws!W706-Line_cap,0)+MAX(Draws!AI706-Line_cap,0))</f>
        <v>0</v>
      </c>
      <c r="AJ727" s="18" t="n">
        <f aca="false">AI727-(MAX(Draws!X706-Line_cap,0)+MAX(Draws!AJ706-Line_cap,0))</f>
        <v>-29.0599187875114</v>
      </c>
      <c r="AK727" s="18" t="n">
        <f aca="false">AJ727-(MAX(Draws!Y706-Line_cap,0)+MAX(Draws!AK706-Line_cap,0))</f>
        <v>-29.0599187875114</v>
      </c>
      <c r="AL727" s="18" t="n">
        <f aca="false">SUMPRODUCT(MIN($B$22:$M$22+B727:M727+N727:Y727))</f>
        <v>291.188518085319</v>
      </c>
      <c r="AM727" s="18" t="n">
        <f aca="false">SUMPRODUCT(MIN($B$22:$M$22+B727:M727))</f>
        <v>389.252956328071</v>
      </c>
      <c r="AN727" s="18" t="n">
        <f aca="false">SUMPRODUCT(MIN($B$22:$M$22+N727:Y727))</f>
        <v>372.86802877687</v>
      </c>
      <c r="AO727" s="18" t="n">
        <f aca="false">SUMPRODUCT(MIN($B$22:$M$22+B727:M727+Z727:AK727))</f>
        <v>389.252956328071</v>
      </c>
      <c r="AP727" s="18" t="n">
        <f aca="false">SUMPRODUCT(MIN($B$23:$M$23+B727:M727+N727:Y727))</f>
        <v>338.061646898864</v>
      </c>
      <c r="AQ727" s="18" t="n">
        <f aca="false">SUMPRODUCT(MIN($B$23:$M$23+B727:M727+Z727:AK727))</f>
        <v>438.061646898864</v>
      </c>
      <c r="AR727" s="13" t="n">
        <f aca="false">IF(Y727&lt;0,1,0)</f>
        <v>1</v>
      </c>
    </row>
    <row r="728" customFormat="false" ht="15" hidden="false" customHeight="false" outlineLevel="0" collapsed="false">
      <c r="A728" s="13" t="n">
        <v>703</v>
      </c>
      <c r="B728" s="18" t="n">
        <f aca="false">Shock_sd*Draws!B707</f>
        <v>-2.43675857217044</v>
      </c>
      <c r="C728" s="18" t="n">
        <f aca="false">Persist_a*B728+Shock_sd*Draws!C707</f>
        <v>-68.5747828862051</v>
      </c>
      <c r="D728" s="18" t="n">
        <f aca="false">Persist_a*C728+Shock_sd*Draws!D707</f>
        <v>28.2010660939049</v>
      </c>
      <c r="E728" s="18" t="n">
        <f aca="false">Persist_a*D728+Shock_sd*Draws!E707</f>
        <v>49.9864190802883</v>
      </c>
      <c r="F728" s="18" t="n">
        <f aca="false">Persist_a*E728+Shock_sd*Draws!F707</f>
        <v>-0.846492834163055</v>
      </c>
      <c r="G728" s="18" t="n">
        <f aca="false">Persist_a*F728+Shock_sd*Draws!G707</f>
        <v>41.8996579149131</v>
      </c>
      <c r="H728" s="18" t="n">
        <f aca="false">Persist_a*G728+Shock_sd*Draws!H707</f>
        <v>17.1711955957781</v>
      </c>
      <c r="I728" s="18" t="n">
        <f aca="false">Persist_a*H728+Shock_sd*Draws!I707</f>
        <v>3.54068237609364</v>
      </c>
      <c r="J728" s="18" t="n">
        <f aca="false">Persist_a*I728+Shock_sd*Draws!J707</f>
        <v>-15.6720568384424</v>
      </c>
      <c r="K728" s="18" t="n">
        <f aca="false">Persist_a*J728+Shock_sd*Draws!K707</f>
        <v>-44.3593633116368</v>
      </c>
      <c r="L728" s="18" t="n">
        <f aca="false">Persist_a*K728+Shock_sd*Draws!L707</f>
        <v>-72.7833173392569</v>
      </c>
      <c r="M728" s="18" t="n">
        <f aca="false">Persist_a*L728+Shock_sd*Draws!M707</f>
        <v>-49.2735719682799</v>
      </c>
      <c r="N728" s="18" t="n">
        <f aca="false">0-(Draws!N707+Draws!Z707)</f>
        <v>0</v>
      </c>
      <c r="O728" s="18" t="n">
        <f aca="false">N728-(Draws!O707+Draws!AA707)</f>
        <v>0</v>
      </c>
      <c r="P728" s="18" t="n">
        <f aca="false">O728-(Draws!P707+Draws!AB707)</f>
        <v>0</v>
      </c>
      <c r="Q728" s="18" t="n">
        <f aca="false">P728-(Draws!Q707+Draws!AC707)</f>
        <v>0</v>
      </c>
      <c r="R728" s="18" t="n">
        <f aca="false">Q728-(Draws!R707+Draws!AD707)</f>
        <v>0</v>
      </c>
      <c r="S728" s="18" t="n">
        <f aca="false">R728-(Draws!S707+Draws!AE707)</f>
        <v>0</v>
      </c>
      <c r="T728" s="18" t="n">
        <f aca="false">S728-(Draws!T707+Draws!AF707)</f>
        <v>0</v>
      </c>
      <c r="U728" s="18" t="n">
        <f aca="false">T728-(Draws!U707+Draws!AG707)</f>
        <v>0</v>
      </c>
      <c r="V728" s="18" t="n">
        <f aca="false">U728-(Draws!V707+Draws!AH707)</f>
        <v>0</v>
      </c>
      <c r="W728" s="18" t="n">
        <f aca="false">V728-(Draws!W707+Draws!AI707)</f>
        <v>0</v>
      </c>
      <c r="X728" s="18" t="n">
        <f aca="false">W728-(Draws!X707+Draws!AJ707)</f>
        <v>0</v>
      </c>
      <c r="Y728" s="18" t="n">
        <f aca="false">X728-(Draws!Y707+Draws!AK707)</f>
        <v>0</v>
      </c>
      <c r="Z728" s="18" t="n">
        <f aca="false">0-(MAX(Draws!N707-Line_cap,0)+MAX(Draws!Z707-Line_cap,0))</f>
        <v>0</v>
      </c>
      <c r="AA728" s="18" t="n">
        <f aca="false">Z728-(MAX(Draws!O707-Line_cap,0)+MAX(Draws!AA707-Line_cap,0))</f>
        <v>0</v>
      </c>
      <c r="AB728" s="18" t="n">
        <f aca="false">AA728-(MAX(Draws!P707-Line_cap,0)+MAX(Draws!AB707-Line_cap,0))</f>
        <v>0</v>
      </c>
      <c r="AC728" s="18" t="n">
        <f aca="false">AB728-(MAX(Draws!Q707-Line_cap,0)+MAX(Draws!AC707-Line_cap,0))</f>
        <v>0</v>
      </c>
      <c r="AD728" s="18" t="n">
        <f aca="false">AC728-(MAX(Draws!R707-Line_cap,0)+MAX(Draws!AD707-Line_cap,0))</f>
        <v>0</v>
      </c>
      <c r="AE728" s="18" t="n">
        <f aca="false">AD728-(MAX(Draws!S707-Line_cap,0)+MAX(Draws!AE707-Line_cap,0))</f>
        <v>0</v>
      </c>
      <c r="AF728" s="18" t="n">
        <f aca="false">AE728-(MAX(Draws!T707-Line_cap,0)+MAX(Draws!AF707-Line_cap,0))</f>
        <v>0</v>
      </c>
      <c r="AG728" s="18" t="n">
        <f aca="false">AF728-(MAX(Draws!U707-Line_cap,0)+MAX(Draws!AG707-Line_cap,0))</f>
        <v>0</v>
      </c>
      <c r="AH728" s="18" t="n">
        <f aca="false">AG728-(MAX(Draws!V707-Line_cap,0)+MAX(Draws!AH707-Line_cap,0))</f>
        <v>0</v>
      </c>
      <c r="AI728" s="18" t="n">
        <f aca="false">AH728-(MAX(Draws!W707-Line_cap,0)+MAX(Draws!AI707-Line_cap,0))</f>
        <v>0</v>
      </c>
      <c r="AJ728" s="18" t="n">
        <f aca="false">AI728-(MAX(Draws!X707-Line_cap,0)+MAX(Draws!AJ707-Line_cap,0))</f>
        <v>0</v>
      </c>
      <c r="AK728" s="18" t="n">
        <f aca="false">AJ728-(MAX(Draws!Y707-Line_cap,0)+MAX(Draws!AK707-Line_cap,0))</f>
        <v>0</v>
      </c>
      <c r="AL728" s="18" t="n">
        <f aca="false">SUMPRODUCT(MIN($B$22:$M$22+B728:M728+N728:Y728))</f>
        <v>429.144630225124</v>
      </c>
      <c r="AM728" s="18" t="n">
        <f aca="false">SUMPRODUCT(MIN($B$22:$M$22+B728:M728))</f>
        <v>429.144630225124</v>
      </c>
      <c r="AN728" s="18" t="n">
        <f aca="false">SUMPRODUCT(MIN($B$22:$M$22+N728:Y728))</f>
        <v>481.950382357786</v>
      </c>
      <c r="AO728" s="18" t="n">
        <f aca="false">SUMPRODUCT(MIN($B$22:$M$22+B728:M728+Z728:AK728))</f>
        <v>429.144630225124</v>
      </c>
      <c r="AP728" s="18" t="n">
        <f aca="false">SUMPRODUCT(MIN($B$23:$M$23+B728:M728+N728:Y728))</f>
        <v>476.017759038669</v>
      </c>
      <c r="AQ728" s="18" t="n">
        <f aca="false">SUMPRODUCT(MIN($B$23:$M$23+B728:M728+Z728:AK728))</f>
        <v>476.017759038669</v>
      </c>
      <c r="AR728" s="13" t="n">
        <f aca="false">IF(Y728&lt;0,1,0)</f>
        <v>0</v>
      </c>
    </row>
    <row r="729" customFormat="false" ht="15" hidden="false" customHeight="false" outlineLevel="0" collapsed="false">
      <c r="A729" s="13" t="n">
        <v>704</v>
      </c>
      <c r="B729" s="18" t="n">
        <f aca="false">Shock_sd*Draws!B708</f>
        <v>-69.3225934785833</v>
      </c>
      <c r="C729" s="18" t="n">
        <f aca="false">Persist_a*B729+Shock_sd*Draws!C708</f>
        <v>-24.2859926175715</v>
      </c>
      <c r="D729" s="18" t="n">
        <f aca="false">Persist_a*C729+Shock_sd*Draws!D708</f>
        <v>-20.5952760633921</v>
      </c>
      <c r="E729" s="18" t="n">
        <f aca="false">Persist_a*D729+Shock_sd*Draws!E708</f>
        <v>-35.0247835446853</v>
      </c>
      <c r="F729" s="18" t="n">
        <f aca="false">Persist_a*E729+Shock_sd*Draws!F708</f>
        <v>-64.9388940579616</v>
      </c>
      <c r="G729" s="18" t="n">
        <f aca="false">Persist_a*F729+Shock_sd*Draws!G708</f>
        <v>-103.939752206198</v>
      </c>
      <c r="H729" s="18" t="n">
        <f aca="false">Persist_a*G729+Shock_sd*Draws!H708</f>
        <v>-194.92694564232</v>
      </c>
      <c r="I729" s="18" t="n">
        <f aca="false">Persist_a*H729+Shock_sd*Draws!I708</f>
        <v>-142.683956358535</v>
      </c>
      <c r="J729" s="18" t="n">
        <f aca="false">Persist_a*I729+Shock_sd*Draws!J708</f>
        <v>-38.4942612795641</v>
      </c>
      <c r="K729" s="18" t="n">
        <f aca="false">Persist_a*J729+Shock_sd*Draws!K708</f>
        <v>-56.1827532353979</v>
      </c>
      <c r="L729" s="18" t="n">
        <f aca="false">Persist_a*K729+Shock_sd*Draws!L708</f>
        <v>-54.4928210931398</v>
      </c>
      <c r="M729" s="18" t="n">
        <f aca="false">Persist_a*L729+Shock_sd*Draws!M708</f>
        <v>-39.0582377175532</v>
      </c>
      <c r="N729" s="18" t="n">
        <f aca="false">0-(Draws!N708+Draws!Z708)</f>
        <v>0</v>
      </c>
      <c r="O729" s="18" t="n">
        <f aca="false">N729-(Draws!O708+Draws!AA708)</f>
        <v>0</v>
      </c>
      <c r="P729" s="18" t="n">
        <f aca="false">O729-(Draws!P708+Draws!AB708)</f>
        <v>0</v>
      </c>
      <c r="Q729" s="18" t="n">
        <f aca="false">P729-(Draws!Q708+Draws!AC708)</f>
        <v>0</v>
      </c>
      <c r="R729" s="18" t="n">
        <f aca="false">Q729-(Draws!R708+Draws!AD708)</f>
        <v>0</v>
      </c>
      <c r="S729" s="18" t="n">
        <f aca="false">R729-(Draws!S708+Draws!AE708)</f>
        <v>0</v>
      </c>
      <c r="T729" s="18" t="n">
        <f aca="false">S729-(Draws!T708+Draws!AF708)</f>
        <v>0</v>
      </c>
      <c r="U729" s="18" t="n">
        <f aca="false">T729-(Draws!U708+Draws!AG708)</f>
        <v>0</v>
      </c>
      <c r="V729" s="18" t="n">
        <f aca="false">U729-(Draws!V708+Draws!AH708)</f>
        <v>0</v>
      </c>
      <c r="W729" s="18" t="n">
        <f aca="false">V729-(Draws!W708+Draws!AI708)</f>
        <v>0</v>
      </c>
      <c r="X729" s="18" t="n">
        <f aca="false">W729-(Draws!X708+Draws!AJ708)</f>
        <v>0</v>
      </c>
      <c r="Y729" s="18" t="n">
        <f aca="false">X729-(Draws!Y708+Draws!AK708)</f>
        <v>0</v>
      </c>
      <c r="Z729" s="18" t="n">
        <f aca="false">0-(MAX(Draws!N708-Line_cap,0)+MAX(Draws!Z708-Line_cap,0))</f>
        <v>0</v>
      </c>
      <c r="AA729" s="18" t="n">
        <f aca="false">Z729-(MAX(Draws!O708-Line_cap,0)+MAX(Draws!AA708-Line_cap,0))</f>
        <v>0</v>
      </c>
      <c r="AB729" s="18" t="n">
        <f aca="false">AA729-(MAX(Draws!P708-Line_cap,0)+MAX(Draws!AB708-Line_cap,0))</f>
        <v>0</v>
      </c>
      <c r="AC729" s="18" t="n">
        <f aca="false">AB729-(MAX(Draws!Q708-Line_cap,0)+MAX(Draws!AC708-Line_cap,0))</f>
        <v>0</v>
      </c>
      <c r="AD729" s="18" t="n">
        <f aca="false">AC729-(MAX(Draws!R708-Line_cap,0)+MAX(Draws!AD708-Line_cap,0))</f>
        <v>0</v>
      </c>
      <c r="AE729" s="18" t="n">
        <f aca="false">AD729-(MAX(Draws!S708-Line_cap,0)+MAX(Draws!AE708-Line_cap,0))</f>
        <v>0</v>
      </c>
      <c r="AF729" s="18" t="n">
        <f aca="false">AE729-(MAX(Draws!T708-Line_cap,0)+MAX(Draws!AF708-Line_cap,0))</f>
        <v>0</v>
      </c>
      <c r="AG729" s="18" t="n">
        <f aca="false">AF729-(MAX(Draws!U708-Line_cap,0)+MAX(Draws!AG708-Line_cap,0))</f>
        <v>0</v>
      </c>
      <c r="AH729" s="18" t="n">
        <f aca="false">AG729-(MAX(Draws!V708-Line_cap,0)+MAX(Draws!AH708-Line_cap,0))</f>
        <v>0</v>
      </c>
      <c r="AI729" s="18" t="n">
        <f aca="false">AH729-(MAX(Draws!W708-Line_cap,0)+MAX(Draws!AI708-Line_cap,0))</f>
        <v>0</v>
      </c>
      <c r="AJ729" s="18" t="n">
        <f aca="false">AI729-(MAX(Draws!X708-Line_cap,0)+MAX(Draws!AJ708-Line_cap,0))</f>
        <v>0</v>
      </c>
      <c r="AK729" s="18" t="n">
        <f aca="false">AJ729-(MAX(Draws!Y708-Line_cap,0)+MAX(Draws!AK708-Line_cap,0))</f>
        <v>0</v>
      </c>
      <c r="AL729" s="18" t="n">
        <f aca="false">SUMPRODUCT(MIN($B$22:$M$22+B729:M729+N729:Y729))</f>
        <v>287.023436715466</v>
      </c>
      <c r="AM729" s="18" t="n">
        <f aca="false">SUMPRODUCT(MIN($B$22:$M$22+B729:M729))</f>
        <v>287.023436715466</v>
      </c>
      <c r="AN729" s="18" t="n">
        <f aca="false">SUMPRODUCT(MIN($B$22:$M$22+N729:Y729))</f>
        <v>481.950382357786</v>
      </c>
      <c r="AO729" s="18" t="n">
        <f aca="false">SUMPRODUCT(MIN($B$22:$M$22+B729:M729+Z729:AK729))</f>
        <v>287.023436715466</v>
      </c>
      <c r="AP729" s="18" t="n">
        <f aca="false">SUMPRODUCT(MIN($B$23:$M$23+B729:M729+N729:Y729))</f>
        <v>336.202079578566</v>
      </c>
      <c r="AQ729" s="18" t="n">
        <f aca="false">SUMPRODUCT(MIN($B$23:$M$23+B729:M729+Z729:AK729))</f>
        <v>336.202079578566</v>
      </c>
      <c r="AR729" s="13" t="n">
        <f aca="false">IF(Y729&lt;0,1,0)</f>
        <v>0</v>
      </c>
    </row>
    <row r="730" customFormat="false" ht="15" hidden="false" customHeight="false" outlineLevel="0" collapsed="false">
      <c r="A730" s="13" t="n">
        <v>705</v>
      </c>
      <c r="B730" s="18" t="n">
        <f aca="false">Shock_sd*Draws!B709</f>
        <v>7.00166186433145</v>
      </c>
      <c r="C730" s="18" t="n">
        <f aca="false">Persist_a*B730+Shock_sd*Draws!C709</f>
        <v>-34.6809273728462</v>
      </c>
      <c r="D730" s="18" t="n">
        <f aca="false">Persist_a*C730+Shock_sd*Draws!D709</f>
        <v>-51.3120857333624</v>
      </c>
      <c r="E730" s="18" t="n">
        <f aca="false">Persist_a*D730+Shock_sd*Draws!E709</f>
        <v>38.5808421683794</v>
      </c>
      <c r="F730" s="18" t="n">
        <f aca="false">Persist_a*E730+Shock_sd*Draws!F709</f>
        <v>-1.89172292678664</v>
      </c>
      <c r="G730" s="18" t="n">
        <f aca="false">Persist_a*F730+Shock_sd*Draws!G709</f>
        <v>4.14885955429298</v>
      </c>
      <c r="H730" s="18" t="n">
        <f aca="false">Persist_a*G730+Shock_sd*Draws!H709</f>
        <v>-5.47266511220723</v>
      </c>
      <c r="I730" s="18" t="n">
        <f aca="false">Persist_a*H730+Shock_sd*Draws!I709</f>
        <v>35.6834397905704</v>
      </c>
      <c r="J730" s="18" t="n">
        <f aca="false">Persist_a*I730+Shock_sd*Draws!J709</f>
        <v>33.3523718057662</v>
      </c>
      <c r="K730" s="18" t="n">
        <f aca="false">Persist_a*J730+Shock_sd*Draws!K709</f>
        <v>-47.8663634776191</v>
      </c>
      <c r="L730" s="18" t="n">
        <f aca="false">Persist_a*K730+Shock_sd*Draws!L709</f>
        <v>-60.7029710702155</v>
      </c>
      <c r="M730" s="18" t="n">
        <f aca="false">Persist_a*L730+Shock_sd*Draws!M709</f>
        <v>-62.8826839746805</v>
      </c>
      <c r="N730" s="18" t="n">
        <f aca="false">0-(Draws!N709+Draws!Z709)</f>
        <v>0</v>
      </c>
      <c r="O730" s="18" t="n">
        <f aca="false">N730-(Draws!O709+Draws!AA709)</f>
        <v>0</v>
      </c>
      <c r="P730" s="18" t="n">
        <f aca="false">O730-(Draws!P709+Draws!AB709)</f>
        <v>0</v>
      </c>
      <c r="Q730" s="18" t="n">
        <f aca="false">P730-(Draws!Q709+Draws!AC709)</f>
        <v>0</v>
      </c>
      <c r="R730" s="18" t="n">
        <f aca="false">Q730-(Draws!R709+Draws!AD709)</f>
        <v>-61.7554511031002</v>
      </c>
      <c r="S730" s="18" t="n">
        <f aca="false">R730-(Draws!S709+Draws!AE709)</f>
        <v>-61.7554511031002</v>
      </c>
      <c r="T730" s="18" t="n">
        <f aca="false">S730-(Draws!T709+Draws!AF709)</f>
        <v>-61.7554511031002</v>
      </c>
      <c r="U730" s="18" t="n">
        <f aca="false">T730-(Draws!U709+Draws!AG709)</f>
        <v>-61.7554511031002</v>
      </c>
      <c r="V730" s="18" t="n">
        <f aca="false">U730-(Draws!V709+Draws!AH709)</f>
        <v>-61.7554511031002</v>
      </c>
      <c r="W730" s="18" t="n">
        <f aca="false">V730-(Draws!W709+Draws!AI709)</f>
        <v>-61.7554511031002</v>
      </c>
      <c r="X730" s="18" t="n">
        <f aca="false">W730-(Draws!X709+Draws!AJ709)</f>
        <v>-61.7554511031002</v>
      </c>
      <c r="Y730" s="18" t="n">
        <f aca="false">X730-(Draws!Y709+Draws!AK709)</f>
        <v>-61.7554511031002</v>
      </c>
      <c r="Z730" s="18" t="n">
        <f aca="false">0-(MAX(Draws!N709-Line_cap,0)+MAX(Draws!Z709-Line_cap,0))</f>
        <v>0</v>
      </c>
      <c r="AA730" s="18" t="n">
        <f aca="false">Z730-(MAX(Draws!O709-Line_cap,0)+MAX(Draws!AA709-Line_cap,0))</f>
        <v>0</v>
      </c>
      <c r="AB730" s="18" t="n">
        <f aca="false">AA730-(MAX(Draws!P709-Line_cap,0)+MAX(Draws!AB709-Line_cap,0))</f>
        <v>0</v>
      </c>
      <c r="AC730" s="18" t="n">
        <f aca="false">AB730-(MAX(Draws!Q709-Line_cap,0)+MAX(Draws!AC709-Line_cap,0))</f>
        <v>0</v>
      </c>
      <c r="AD730" s="18" t="n">
        <f aca="false">AC730-(MAX(Draws!R709-Line_cap,0)+MAX(Draws!AD709-Line_cap,0))</f>
        <v>0</v>
      </c>
      <c r="AE730" s="18" t="n">
        <f aca="false">AD730-(MAX(Draws!S709-Line_cap,0)+MAX(Draws!AE709-Line_cap,0))</f>
        <v>0</v>
      </c>
      <c r="AF730" s="18" t="n">
        <f aca="false">AE730-(MAX(Draws!T709-Line_cap,0)+MAX(Draws!AF709-Line_cap,0))</f>
        <v>0</v>
      </c>
      <c r="AG730" s="18" t="n">
        <f aca="false">AF730-(MAX(Draws!U709-Line_cap,0)+MAX(Draws!AG709-Line_cap,0))</f>
        <v>0</v>
      </c>
      <c r="AH730" s="18" t="n">
        <f aca="false">AG730-(MAX(Draws!V709-Line_cap,0)+MAX(Draws!AH709-Line_cap,0))</f>
        <v>0</v>
      </c>
      <c r="AI730" s="18" t="n">
        <f aca="false">AH730-(MAX(Draws!W709-Line_cap,0)+MAX(Draws!AI709-Line_cap,0))</f>
        <v>0</v>
      </c>
      <c r="AJ730" s="18" t="n">
        <f aca="false">AI730-(MAX(Draws!X709-Line_cap,0)+MAX(Draws!AJ709-Line_cap,0))</f>
        <v>0</v>
      </c>
      <c r="AK730" s="18" t="n">
        <f aca="false">AJ730-(MAX(Draws!Y709-Line_cap,0)+MAX(Draws!AK709-Line_cap,0))</f>
        <v>0</v>
      </c>
      <c r="AL730" s="18" t="n">
        <f aca="false">SUMPRODUCT(MIN($B$22:$M$22+B730:M730+N730:Y730))</f>
        <v>379.469525391066</v>
      </c>
      <c r="AM730" s="18" t="n">
        <f aca="false">SUMPRODUCT(MIN($B$22:$M$22+B730:M730))</f>
        <v>441.224976494166</v>
      </c>
      <c r="AN730" s="18" t="n">
        <f aca="false">SUMPRODUCT(MIN($B$22:$M$22+N730:Y730))</f>
        <v>420.194931254685</v>
      </c>
      <c r="AO730" s="18" t="n">
        <f aca="false">SUMPRODUCT(MIN($B$22:$M$22+B730:M730+Z730:AK730))</f>
        <v>441.224976494166</v>
      </c>
      <c r="AP730" s="18" t="n">
        <f aca="false">SUMPRODUCT(MIN($B$23:$M$23+B730:M730+N730:Y730))</f>
        <v>426.34265420461</v>
      </c>
      <c r="AQ730" s="18" t="n">
        <f aca="false">SUMPRODUCT(MIN($B$23:$M$23+B730:M730+Z730:AK730))</f>
        <v>488.09810530771</v>
      </c>
      <c r="AR730" s="13" t="n">
        <f aca="false">IF(Y730&lt;0,1,0)</f>
        <v>1</v>
      </c>
    </row>
    <row r="731" customFormat="false" ht="15" hidden="false" customHeight="false" outlineLevel="0" collapsed="false">
      <c r="A731" s="13" t="n">
        <v>706</v>
      </c>
      <c r="B731" s="18" t="n">
        <f aca="false">Shock_sd*Draws!B710</f>
        <v>-36.6448996071743</v>
      </c>
      <c r="C731" s="18" t="n">
        <f aca="false">Persist_a*B731+Shock_sd*Draws!C710</f>
        <v>-34.2953520192499</v>
      </c>
      <c r="D731" s="18" t="n">
        <f aca="false">Persist_a*C731+Shock_sd*Draws!D710</f>
        <v>-84.1396060597547</v>
      </c>
      <c r="E731" s="18" t="n">
        <f aca="false">Persist_a*D731+Shock_sd*Draws!E710</f>
        <v>13.9943186260797</v>
      </c>
      <c r="F731" s="18" t="n">
        <f aca="false">Persist_a*E731+Shock_sd*Draws!F710</f>
        <v>-25.7289784399775</v>
      </c>
      <c r="G731" s="18" t="n">
        <f aca="false">Persist_a*F731+Shock_sd*Draws!G710</f>
        <v>-35.6876760588235</v>
      </c>
      <c r="H731" s="18" t="n">
        <f aca="false">Persist_a*G731+Shock_sd*Draws!H710</f>
        <v>-78.4923434773132</v>
      </c>
      <c r="I731" s="18" t="n">
        <f aca="false">Persist_a*H731+Shock_sd*Draws!I710</f>
        <v>-33.222661531943</v>
      </c>
      <c r="J731" s="18" t="n">
        <f aca="false">Persist_a*I731+Shock_sd*Draws!J710</f>
        <v>-29.0335001146919</v>
      </c>
      <c r="K731" s="18" t="n">
        <f aca="false">Persist_a*J731+Shock_sd*Draws!K710</f>
        <v>93.3943939276194</v>
      </c>
      <c r="L731" s="18" t="n">
        <f aca="false">Persist_a*K731+Shock_sd*Draws!L710</f>
        <v>97.7081610989355</v>
      </c>
      <c r="M731" s="18" t="n">
        <f aca="false">Persist_a*L731+Shock_sd*Draws!M710</f>
        <v>55.7840651569381</v>
      </c>
      <c r="N731" s="18" t="n">
        <f aca="false">0-(Draws!N710+Draws!Z710)</f>
        <v>0</v>
      </c>
      <c r="O731" s="18" t="n">
        <f aca="false">N731-(Draws!O710+Draws!AA710)</f>
        <v>0</v>
      </c>
      <c r="P731" s="18" t="n">
        <f aca="false">O731-(Draws!P710+Draws!AB710)</f>
        <v>0</v>
      </c>
      <c r="Q731" s="18" t="n">
        <f aca="false">P731-(Draws!Q710+Draws!AC710)</f>
        <v>0</v>
      </c>
      <c r="R731" s="18" t="n">
        <f aca="false">Q731-(Draws!R710+Draws!AD710)</f>
        <v>-77.3412466667794</v>
      </c>
      <c r="S731" s="18" t="n">
        <f aca="false">R731-(Draws!S710+Draws!AE710)</f>
        <v>-77.3412466667794</v>
      </c>
      <c r="T731" s="18" t="n">
        <f aca="false">S731-(Draws!T710+Draws!AF710)</f>
        <v>-77.3412466667794</v>
      </c>
      <c r="U731" s="18" t="n">
        <f aca="false">T731-(Draws!U710+Draws!AG710)</f>
        <v>-77.3412466667794</v>
      </c>
      <c r="V731" s="18" t="n">
        <f aca="false">U731-(Draws!V710+Draws!AH710)</f>
        <v>-77.3412466667794</v>
      </c>
      <c r="W731" s="18" t="n">
        <f aca="false">V731-(Draws!W710+Draws!AI710)</f>
        <v>-77.3412466667794</v>
      </c>
      <c r="X731" s="18" t="n">
        <f aca="false">W731-(Draws!X710+Draws!AJ710)</f>
        <v>-77.3412466667794</v>
      </c>
      <c r="Y731" s="18" t="n">
        <f aca="false">X731-(Draws!Y710+Draws!AK710)</f>
        <v>-77.3412466667794</v>
      </c>
      <c r="Z731" s="18" t="n">
        <f aca="false">0-(MAX(Draws!N710-Line_cap,0)+MAX(Draws!Z710-Line_cap,0))</f>
        <v>0</v>
      </c>
      <c r="AA731" s="18" t="n">
        <f aca="false">Z731-(MAX(Draws!O710-Line_cap,0)+MAX(Draws!AA710-Line_cap,0))</f>
        <v>0</v>
      </c>
      <c r="AB731" s="18" t="n">
        <f aca="false">AA731-(MAX(Draws!P710-Line_cap,0)+MAX(Draws!AB710-Line_cap,0))</f>
        <v>0</v>
      </c>
      <c r="AC731" s="18" t="n">
        <f aca="false">AB731-(MAX(Draws!Q710-Line_cap,0)+MAX(Draws!AC710-Line_cap,0))</f>
        <v>0</v>
      </c>
      <c r="AD731" s="18" t="n">
        <f aca="false">AC731-(MAX(Draws!R710-Line_cap,0)+MAX(Draws!AD710-Line_cap,0))</f>
        <v>0</v>
      </c>
      <c r="AE731" s="18" t="n">
        <f aca="false">AD731-(MAX(Draws!S710-Line_cap,0)+MAX(Draws!AE710-Line_cap,0))</f>
        <v>0</v>
      </c>
      <c r="AF731" s="18" t="n">
        <f aca="false">AE731-(MAX(Draws!T710-Line_cap,0)+MAX(Draws!AF710-Line_cap,0))</f>
        <v>0</v>
      </c>
      <c r="AG731" s="18" t="n">
        <f aca="false">AF731-(MAX(Draws!U710-Line_cap,0)+MAX(Draws!AG710-Line_cap,0))</f>
        <v>0</v>
      </c>
      <c r="AH731" s="18" t="n">
        <f aca="false">AG731-(MAX(Draws!V710-Line_cap,0)+MAX(Draws!AH710-Line_cap,0))</f>
        <v>0</v>
      </c>
      <c r="AI731" s="18" t="n">
        <f aca="false">AH731-(MAX(Draws!W710-Line_cap,0)+MAX(Draws!AI710-Line_cap,0))</f>
        <v>0</v>
      </c>
      <c r="AJ731" s="18" t="n">
        <f aca="false">AI731-(MAX(Draws!X710-Line_cap,0)+MAX(Draws!AJ710-Line_cap,0))</f>
        <v>0</v>
      </c>
      <c r="AK731" s="18" t="n">
        <f aca="false">AJ731-(MAX(Draws!Y710-Line_cap,0)+MAX(Draws!AK710-Line_cap,0))</f>
        <v>0</v>
      </c>
      <c r="AL731" s="18" t="n">
        <f aca="false">SUMPRODUCT(MIN($B$22:$M$22+B731:M731+N731:Y731))</f>
        <v>326.116792213693</v>
      </c>
      <c r="AM731" s="18" t="n">
        <f aca="false">SUMPRODUCT(MIN($B$22:$M$22+B731:M731))</f>
        <v>403.458038880472</v>
      </c>
      <c r="AN731" s="18" t="n">
        <f aca="false">SUMPRODUCT(MIN($B$22:$M$22+N731:Y731))</f>
        <v>404.609135691006</v>
      </c>
      <c r="AO731" s="18" t="n">
        <f aca="false">SUMPRODUCT(MIN($B$22:$M$22+B731:M731+Z731:AK731))</f>
        <v>403.458038880472</v>
      </c>
      <c r="AP731" s="18" t="n">
        <f aca="false">SUMPRODUCT(MIN($B$23:$M$23+B731:M731+N731:Y731))</f>
        <v>375.295435076793</v>
      </c>
      <c r="AQ731" s="18" t="n">
        <f aca="false">SUMPRODUCT(MIN($B$23:$M$23+B731:M731+Z731:AK731))</f>
        <v>452.636681743573</v>
      </c>
      <c r="AR731" s="13" t="n">
        <f aca="false">IF(Y731&lt;0,1,0)</f>
        <v>1</v>
      </c>
    </row>
    <row r="732" customFormat="false" ht="15" hidden="false" customHeight="false" outlineLevel="0" collapsed="false">
      <c r="A732" s="13" t="n">
        <v>707</v>
      </c>
      <c r="B732" s="18" t="n">
        <f aca="false">Shock_sd*Draws!B711</f>
        <v>15.129021887933</v>
      </c>
      <c r="C732" s="18" t="n">
        <f aca="false">Persist_a*B732+Shock_sd*Draws!C711</f>
        <v>-1.04326154140329</v>
      </c>
      <c r="D732" s="18" t="n">
        <f aca="false">Persist_a*C732+Shock_sd*Draws!D711</f>
        <v>4.06442490543308</v>
      </c>
      <c r="E732" s="18" t="n">
        <f aca="false">Persist_a*D732+Shock_sd*Draws!E711</f>
        <v>-15.0823211315503</v>
      </c>
      <c r="F732" s="18" t="n">
        <f aca="false">Persist_a*E732+Shock_sd*Draws!F711</f>
        <v>-27.5050077142528</v>
      </c>
      <c r="G732" s="18" t="n">
        <f aca="false">Persist_a*F732+Shock_sd*Draws!G711</f>
        <v>28.9164311000887</v>
      </c>
      <c r="H732" s="18" t="n">
        <f aca="false">Persist_a*G732+Shock_sd*Draws!H711</f>
        <v>71.2525447893467</v>
      </c>
      <c r="I732" s="18" t="n">
        <f aca="false">Persist_a*H732+Shock_sd*Draws!I711</f>
        <v>104.165450410901</v>
      </c>
      <c r="J732" s="18" t="n">
        <f aca="false">Persist_a*I732+Shock_sd*Draws!J711</f>
        <v>-3.38354745389235</v>
      </c>
      <c r="K732" s="18" t="n">
        <f aca="false">Persist_a*J732+Shock_sd*Draws!K711</f>
        <v>10.1051322366254</v>
      </c>
      <c r="L732" s="18" t="n">
        <f aca="false">Persist_a*K732+Shock_sd*Draws!L711</f>
        <v>0.682992088175494</v>
      </c>
      <c r="M732" s="18" t="n">
        <f aca="false">Persist_a*L732+Shock_sd*Draws!M711</f>
        <v>30.078796287131</v>
      </c>
      <c r="N732" s="18" t="n">
        <f aca="false">0-(Draws!N711+Draws!Z711)</f>
        <v>0</v>
      </c>
      <c r="O732" s="18" t="n">
        <f aca="false">N732-(Draws!O711+Draws!AA711)</f>
        <v>0</v>
      </c>
      <c r="P732" s="18" t="n">
        <f aca="false">O732-(Draws!P711+Draws!AB711)</f>
        <v>0</v>
      </c>
      <c r="Q732" s="18" t="n">
        <f aca="false">P732-(Draws!Q711+Draws!AC711)</f>
        <v>0</v>
      </c>
      <c r="R732" s="18" t="n">
        <f aca="false">Q732-(Draws!R711+Draws!AD711)</f>
        <v>0</v>
      </c>
      <c r="S732" s="18" t="n">
        <f aca="false">R732-(Draws!S711+Draws!AE711)</f>
        <v>0</v>
      </c>
      <c r="T732" s="18" t="n">
        <f aca="false">S732-(Draws!T711+Draws!AF711)</f>
        <v>0</v>
      </c>
      <c r="U732" s="18" t="n">
        <f aca="false">T732-(Draws!U711+Draws!AG711)</f>
        <v>0</v>
      </c>
      <c r="V732" s="18" t="n">
        <f aca="false">U732-(Draws!V711+Draws!AH711)</f>
        <v>0</v>
      </c>
      <c r="W732" s="18" t="n">
        <f aca="false">V732-(Draws!W711+Draws!AI711)</f>
        <v>0</v>
      </c>
      <c r="X732" s="18" t="n">
        <f aca="false">W732-(Draws!X711+Draws!AJ711)</f>
        <v>0</v>
      </c>
      <c r="Y732" s="18" t="n">
        <f aca="false">X732-(Draws!Y711+Draws!AK711)</f>
        <v>0</v>
      </c>
      <c r="Z732" s="18" t="n">
        <f aca="false">0-(MAX(Draws!N711-Line_cap,0)+MAX(Draws!Z711-Line_cap,0))</f>
        <v>0</v>
      </c>
      <c r="AA732" s="18" t="n">
        <f aca="false">Z732-(MAX(Draws!O711-Line_cap,0)+MAX(Draws!AA711-Line_cap,0))</f>
        <v>0</v>
      </c>
      <c r="AB732" s="18" t="n">
        <f aca="false">AA732-(MAX(Draws!P711-Line_cap,0)+MAX(Draws!AB711-Line_cap,0))</f>
        <v>0</v>
      </c>
      <c r="AC732" s="18" t="n">
        <f aca="false">AB732-(MAX(Draws!Q711-Line_cap,0)+MAX(Draws!AC711-Line_cap,0))</f>
        <v>0</v>
      </c>
      <c r="AD732" s="18" t="n">
        <f aca="false">AC732-(MAX(Draws!R711-Line_cap,0)+MAX(Draws!AD711-Line_cap,0))</f>
        <v>0</v>
      </c>
      <c r="AE732" s="18" t="n">
        <f aca="false">AD732-(MAX(Draws!S711-Line_cap,0)+MAX(Draws!AE711-Line_cap,0))</f>
        <v>0</v>
      </c>
      <c r="AF732" s="18" t="n">
        <f aca="false">AE732-(MAX(Draws!T711-Line_cap,0)+MAX(Draws!AF711-Line_cap,0))</f>
        <v>0</v>
      </c>
      <c r="AG732" s="18" t="n">
        <f aca="false">AF732-(MAX(Draws!U711-Line_cap,0)+MAX(Draws!AG711-Line_cap,0))</f>
        <v>0</v>
      </c>
      <c r="AH732" s="18" t="n">
        <f aca="false">AG732-(MAX(Draws!V711-Line_cap,0)+MAX(Draws!AH711-Line_cap,0))</f>
        <v>0</v>
      </c>
      <c r="AI732" s="18" t="n">
        <f aca="false">AH732-(MAX(Draws!W711-Line_cap,0)+MAX(Draws!AI711-Line_cap,0))</f>
        <v>0</v>
      </c>
      <c r="AJ732" s="18" t="n">
        <f aca="false">AI732-(MAX(Draws!X711-Line_cap,0)+MAX(Draws!AJ711-Line_cap,0))</f>
        <v>0</v>
      </c>
      <c r="AK732" s="18" t="n">
        <f aca="false">AJ732-(MAX(Draws!Y711-Line_cap,0)+MAX(Draws!AK711-Line_cap,0))</f>
        <v>0</v>
      </c>
      <c r="AL732" s="18" t="n">
        <f aca="false">SUMPRODUCT(MIN($B$22:$M$22+B732:M732+N732:Y732))</f>
        <v>460.992173433437</v>
      </c>
      <c r="AM732" s="18" t="n">
        <f aca="false">SUMPRODUCT(MIN($B$22:$M$22+B732:M732))</f>
        <v>460.992173433437</v>
      </c>
      <c r="AN732" s="18" t="n">
        <f aca="false">SUMPRODUCT(MIN($B$22:$M$22+N732:Y732))</f>
        <v>481.950382357786</v>
      </c>
      <c r="AO732" s="18" t="n">
        <f aca="false">SUMPRODUCT(MIN($B$22:$M$22+B732:M732+Z732:AK732))</f>
        <v>460.992173433437</v>
      </c>
      <c r="AP732" s="18" t="n">
        <f aca="false">SUMPRODUCT(MIN($B$23:$M$23+B732:M732+N732:Y732))</f>
        <v>506.096907286601</v>
      </c>
      <c r="AQ732" s="18" t="n">
        <f aca="false">SUMPRODUCT(MIN($B$23:$M$23+B732:M732+Z732:AK732))</f>
        <v>506.096907286601</v>
      </c>
      <c r="AR732" s="13" t="n">
        <f aca="false">IF(Y732&lt;0,1,0)</f>
        <v>0</v>
      </c>
    </row>
    <row r="733" customFormat="false" ht="15" hidden="false" customHeight="false" outlineLevel="0" collapsed="false">
      <c r="A733" s="13" t="n">
        <v>708</v>
      </c>
      <c r="B733" s="18" t="n">
        <f aca="false">Shock_sd*Draws!B712</f>
        <v>-23.3363777739822</v>
      </c>
      <c r="C733" s="18" t="n">
        <f aca="false">Persist_a*B733+Shock_sd*Draws!C712</f>
        <v>-94.8031825411307</v>
      </c>
      <c r="D733" s="18" t="n">
        <f aca="false">Persist_a*C733+Shock_sd*Draws!D712</f>
        <v>-49.8279926287622</v>
      </c>
      <c r="E733" s="18" t="n">
        <f aca="false">Persist_a*D733+Shock_sd*Draws!E712</f>
        <v>-74.9136265713219</v>
      </c>
      <c r="F733" s="18" t="n">
        <f aca="false">Persist_a*E733+Shock_sd*Draws!F712</f>
        <v>-93.3874465130885</v>
      </c>
      <c r="G733" s="18" t="n">
        <f aca="false">Persist_a*F733+Shock_sd*Draws!G712</f>
        <v>-72.2906808233682</v>
      </c>
      <c r="H733" s="18" t="n">
        <f aca="false">Persist_a*G733+Shock_sd*Draws!H712</f>
        <v>-23.6318870535854</v>
      </c>
      <c r="I733" s="18" t="n">
        <f aca="false">Persist_a*H733+Shock_sd*Draws!I712</f>
        <v>-29.0422220408909</v>
      </c>
      <c r="J733" s="18" t="n">
        <f aca="false">Persist_a*I733+Shock_sd*Draws!J712</f>
        <v>-94.2285106266651</v>
      </c>
      <c r="K733" s="18" t="n">
        <f aca="false">Persist_a*J733+Shock_sd*Draws!K712</f>
        <v>-52.066837129964</v>
      </c>
      <c r="L733" s="18" t="n">
        <f aca="false">Persist_a*K733+Shock_sd*Draws!L712</f>
        <v>-5.76027493097385</v>
      </c>
      <c r="M733" s="18" t="n">
        <f aca="false">Persist_a*L733+Shock_sd*Draws!M712</f>
        <v>71.6238551983869</v>
      </c>
      <c r="N733" s="18" t="n">
        <f aca="false">0-(Draws!N712+Draws!Z712)</f>
        <v>0</v>
      </c>
      <c r="O733" s="18" t="n">
        <f aca="false">N733-(Draws!O712+Draws!AA712)</f>
        <v>0</v>
      </c>
      <c r="P733" s="18" t="n">
        <f aca="false">O733-(Draws!P712+Draws!AB712)</f>
        <v>0</v>
      </c>
      <c r="Q733" s="18" t="n">
        <f aca="false">P733-(Draws!Q712+Draws!AC712)</f>
        <v>0</v>
      </c>
      <c r="R733" s="18" t="n">
        <f aca="false">Q733-(Draws!R712+Draws!AD712)</f>
        <v>0</v>
      </c>
      <c r="S733" s="18" t="n">
        <f aca="false">R733-(Draws!S712+Draws!AE712)</f>
        <v>0</v>
      </c>
      <c r="T733" s="18" t="n">
        <f aca="false">S733-(Draws!T712+Draws!AF712)</f>
        <v>0</v>
      </c>
      <c r="U733" s="18" t="n">
        <f aca="false">T733-(Draws!U712+Draws!AG712)</f>
        <v>0</v>
      </c>
      <c r="V733" s="18" t="n">
        <f aca="false">U733-(Draws!V712+Draws!AH712)</f>
        <v>0</v>
      </c>
      <c r="W733" s="18" t="n">
        <f aca="false">V733-(Draws!W712+Draws!AI712)</f>
        <v>0</v>
      </c>
      <c r="X733" s="18" t="n">
        <f aca="false">W733-(Draws!X712+Draws!AJ712)</f>
        <v>-52.3886899915083</v>
      </c>
      <c r="Y733" s="18" t="n">
        <f aca="false">X733-(Draws!Y712+Draws!AK712)</f>
        <v>-52.3886899915083</v>
      </c>
      <c r="Z733" s="18" t="n">
        <f aca="false">0-(MAX(Draws!N712-Line_cap,0)+MAX(Draws!Z712-Line_cap,0))</f>
        <v>0</v>
      </c>
      <c r="AA733" s="18" t="n">
        <f aca="false">Z733-(MAX(Draws!O712-Line_cap,0)+MAX(Draws!AA712-Line_cap,0))</f>
        <v>0</v>
      </c>
      <c r="AB733" s="18" t="n">
        <f aca="false">AA733-(MAX(Draws!P712-Line_cap,0)+MAX(Draws!AB712-Line_cap,0))</f>
        <v>0</v>
      </c>
      <c r="AC733" s="18" t="n">
        <f aca="false">AB733-(MAX(Draws!Q712-Line_cap,0)+MAX(Draws!AC712-Line_cap,0))</f>
        <v>0</v>
      </c>
      <c r="AD733" s="18" t="n">
        <f aca="false">AC733-(MAX(Draws!R712-Line_cap,0)+MAX(Draws!AD712-Line_cap,0))</f>
        <v>0</v>
      </c>
      <c r="AE733" s="18" t="n">
        <f aca="false">AD733-(MAX(Draws!S712-Line_cap,0)+MAX(Draws!AE712-Line_cap,0))</f>
        <v>0</v>
      </c>
      <c r="AF733" s="18" t="n">
        <f aca="false">AE733-(MAX(Draws!T712-Line_cap,0)+MAX(Draws!AF712-Line_cap,0))</f>
        <v>0</v>
      </c>
      <c r="AG733" s="18" t="n">
        <f aca="false">AF733-(MAX(Draws!U712-Line_cap,0)+MAX(Draws!AG712-Line_cap,0))</f>
        <v>0</v>
      </c>
      <c r="AH733" s="18" t="n">
        <f aca="false">AG733-(MAX(Draws!V712-Line_cap,0)+MAX(Draws!AH712-Line_cap,0))</f>
        <v>0</v>
      </c>
      <c r="AI733" s="18" t="n">
        <f aca="false">AH733-(MAX(Draws!W712-Line_cap,0)+MAX(Draws!AI712-Line_cap,0))</f>
        <v>0</v>
      </c>
      <c r="AJ733" s="18" t="n">
        <f aca="false">AI733-(MAX(Draws!X712-Line_cap,0)+MAX(Draws!AJ712-Line_cap,0))</f>
        <v>0</v>
      </c>
      <c r="AK733" s="18" t="n">
        <f aca="false">AJ733-(MAX(Draws!Y712-Line_cap,0)+MAX(Draws!AK712-Line_cap,0))</f>
        <v>0</v>
      </c>
      <c r="AL733" s="18" t="n">
        <f aca="false">SUMPRODUCT(MIN($B$22:$M$22+B733:M733+N733:Y733))</f>
        <v>393.969270790731</v>
      </c>
      <c r="AM733" s="18" t="n">
        <f aca="false">SUMPRODUCT(MIN($B$22:$M$22+B733:M733))</f>
        <v>393.969270790731</v>
      </c>
      <c r="AN733" s="18" t="n">
        <f aca="false">SUMPRODUCT(MIN($B$22:$M$22+N733:Y733))</f>
        <v>449.539257572873</v>
      </c>
      <c r="AO733" s="18" t="n">
        <f aca="false">SUMPRODUCT(MIN($B$22:$M$22+B733:M733+Z733:AK733))</f>
        <v>393.969270790731</v>
      </c>
      <c r="AP733" s="18" t="n">
        <f aca="false">SUMPRODUCT(MIN($B$23:$M$23+B733:M733+N733:Y733))</f>
        <v>440.214468487766</v>
      </c>
      <c r="AQ733" s="18" t="n">
        <f aca="false">SUMPRODUCT(MIN($B$23:$M$23+B733:M733+Z733:AK733))</f>
        <v>440.214468487766</v>
      </c>
      <c r="AR733" s="13" t="n">
        <f aca="false">IF(Y733&lt;0,1,0)</f>
        <v>1</v>
      </c>
    </row>
    <row r="734" customFormat="false" ht="15" hidden="false" customHeight="false" outlineLevel="0" collapsed="false">
      <c r="A734" s="13" t="n">
        <v>709</v>
      </c>
      <c r="B734" s="18" t="n">
        <f aca="false">Shock_sd*Draws!B713</f>
        <v>116.404898128764</v>
      </c>
      <c r="C734" s="18" t="n">
        <f aca="false">Persist_a*B734+Shock_sd*Draws!C713</f>
        <v>65.6756359256937</v>
      </c>
      <c r="D734" s="18" t="n">
        <f aca="false">Persist_a*C734+Shock_sd*Draws!D713</f>
        <v>74.6358929289374</v>
      </c>
      <c r="E734" s="18" t="n">
        <f aca="false">Persist_a*D734+Shock_sd*Draws!E713</f>
        <v>122.006849482965</v>
      </c>
      <c r="F734" s="18" t="n">
        <f aca="false">Persist_a*E734+Shock_sd*Draws!F713</f>
        <v>37.0291313653017</v>
      </c>
      <c r="G734" s="18" t="n">
        <f aca="false">Persist_a*F734+Shock_sd*Draws!G713</f>
        <v>-6.18159805357648</v>
      </c>
      <c r="H734" s="18" t="n">
        <f aca="false">Persist_a*G734+Shock_sd*Draws!H713</f>
        <v>90.2781138326848</v>
      </c>
      <c r="I734" s="18" t="n">
        <f aca="false">Persist_a*H734+Shock_sd*Draws!I713</f>
        <v>65.7590451706846</v>
      </c>
      <c r="J734" s="18" t="n">
        <f aca="false">Persist_a*I734+Shock_sd*Draws!J713</f>
        <v>15.2281387618353</v>
      </c>
      <c r="K734" s="18" t="n">
        <f aca="false">Persist_a*J734+Shock_sd*Draws!K713</f>
        <v>-30.626056899523</v>
      </c>
      <c r="L734" s="18" t="n">
        <f aca="false">Persist_a*K734+Shock_sd*Draws!L713</f>
        <v>-69.1320245941151</v>
      </c>
      <c r="M734" s="18" t="n">
        <f aca="false">Persist_a*L734+Shock_sd*Draws!M713</f>
        <v>-35.9624657544582</v>
      </c>
      <c r="N734" s="18" t="n">
        <f aca="false">0-(Draws!N713+Draws!Z713)</f>
        <v>0</v>
      </c>
      <c r="O734" s="18" t="n">
        <f aca="false">N734-(Draws!O713+Draws!AA713)</f>
        <v>0</v>
      </c>
      <c r="P734" s="18" t="n">
        <f aca="false">O734-(Draws!P713+Draws!AB713)</f>
        <v>0</v>
      </c>
      <c r="Q734" s="18" t="n">
        <f aca="false">P734-(Draws!Q713+Draws!AC713)</f>
        <v>0</v>
      </c>
      <c r="R734" s="18" t="n">
        <f aca="false">Q734-(Draws!R713+Draws!AD713)</f>
        <v>0</v>
      </c>
      <c r="S734" s="18" t="n">
        <f aca="false">R734-(Draws!S713+Draws!AE713)</f>
        <v>0</v>
      </c>
      <c r="T734" s="18" t="n">
        <f aca="false">S734-(Draws!T713+Draws!AF713)</f>
        <v>0</v>
      </c>
      <c r="U734" s="18" t="n">
        <f aca="false">T734-(Draws!U713+Draws!AG713)</f>
        <v>0</v>
      </c>
      <c r="V734" s="18" t="n">
        <f aca="false">U734-(Draws!V713+Draws!AH713)</f>
        <v>0</v>
      </c>
      <c r="W734" s="18" t="n">
        <f aca="false">V734-(Draws!W713+Draws!AI713)</f>
        <v>0</v>
      </c>
      <c r="X734" s="18" t="n">
        <f aca="false">W734-(Draws!X713+Draws!AJ713)</f>
        <v>0</v>
      </c>
      <c r="Y734" s="18" t="n">
        <f aca="false">X734-(Draws!Y713+Draws!AK713)</f>
        <v>0</v>
      </c>
      <c r="Z734" s="18" t="n">
        <f aca="false">0-(MAX(Draws!N713-Line_cap,0)+MAX(Draws!Z713-Line_cap,0))</f>
        <v>0</v>
      </c>
      <c r="AA734" s="18" t="n">
        <f aca="false">Z734-(MAX(Draws!O713-Line_cap,0)+MAX(Draws!AA713-Line_cap,0))</f>
        <v>0</v>
      </c>
      <c r="AB734" s="18" t="n">
        <f aca="false">AA734-(MAX(Draws!P713-Line_cap,0)+MAX(Draws!AB713-Line_cap,0))</f>
        <v>0</v>
      </c>
      <c r="AC734" s="18" t="n">
        <f aca="false">AB734-(MAX(Draws!Q713-Line_cap,0)+MAX(Draws!AC713-Line_cap,0))</f>
        <v>0</v>
      </c>
      <c r="AD734" s="18" t="n">
        <f aca="false">AC734-(MAX(Draws!R713-Line_cap,0)+MAX(Draws!AD713-Line_cap,0))</f>
        <v>0</v>
      </c>
      <c r="AE734" s="18" t="n">
        <f aca="false">AD734-(MAX(Draws!S713-Line_cap,0)+MAX(Draws!AE713-Line_cap,0))</f>
        <v>0</v>
      </c>
      <c r="AF734" s="18" t="n">
        <f aca="false">AE734-(MAX(Draws!T713-Line_cap,0)+MAX(Draws!AF713-Line_cap,0))</f>
        <v>0</v>
      </c>
      <c r="AG734" s="18" t="n">
        <f aca="false">AF734-(MAX(Draws!U713-Line_cap,0)+MAX(Draws!AG713-Line_cap,0))</f>
        <v>0</v>
      </c>
      <c r="AH734" s="18" t="n">
        <f aca="false">AG734-(MAX(Draws!V713-Line_cap,0)+MAX(Draws!AH713-Line_cap,0))</f>
        <v>0</v>
      </c>
      <c r="AI734" s="18" t="n">
        <f aca="false">AH734-(MAX(Draws!W713-Line_cap,0)+MAX(Draws!AI713-Line_cap,0))</f>
        <v>0</v>
      </c>
      <c r="AJ734" s="18" t="n">
        <f aca="false">AI734-(MAX(Draws!X713-Line_cap,0)+MAX(Draws!AJ713-Line_cap,0))</f>
        <v>0</v>
      </c>
      <c r="AK734" s="18" t="n">
        <f aca="false">AJ734-(MAX(Draws!Y713-Line_cap,0)+MAX(Draws!AK713-Line_cap,0))</f>
        <v>0</v>
      </c>
      <c r="AL734" s="18" t="n">
        <f aca="false">SUMPRODUCT(MIN($B$22:$M$22+B734:M734+N734:Y734))</f>
        <v>432.795922970266</v>
      </c>
      <c r="AM734" s="18" t="n">
        <f aca="false">SUMPRODUCT(MIN($B$22:$M$22+B734:M734))</f>
        <v>432.795922970266</v>
      </c>
      <c r="AN734" s="18" t="n">
        <f aca="false">SUMPRODUCT(MIN($B$22:$M$22+N734:Y734))</f>
        <v>481.950382357786</v>
      </c>
      <c r="AO734" s="18" t="n">
        <f aca="false">SUMPRODUCT(MIN($B$22:$M$22+B734:M734+Z734:AK734))</f>
        <v>432.795922970266</v>
      </c>
      <c r="AP734" s="18" t="n">
        <f aca="false">SUMPRODUCT(MIN($B$23:$M$23+B734:M734+N734:Y734))</f>
        <v>479.66905178381</v>
      </c>
      <c r="AQ734" s="18" t="n">
        <f aca="false">SUMPRODUCT(MIN($B$23:$M$23+B734:M734+Z734:AK734))</f>
        <v>479.66905178381</v>
      </c>
      <c r="AR734" s="13" t="n">
        <f aca="false">IF(Y734&lt;0,1,0)</f>
        <v>0</v>
      </c>
    </row>
    <row r="735" customFormat="false" ht="15" hidden="false" customHeight="false" outlineLevel="0" collapsed="false">
      <c r="A735" s="13" t="n">
        <v>710</v>
      </c>
      <c r="B735" s="18" t="n">
        <f aca="false">Shock_sd*Draws!B714</f>
        <v>-27.9115531575944</v>
      </c>
      <c r="C735" s="18" t="n">
        <f aca="false">Persist_a*B735+Shock_sd*Draws!C714</f>
        <v>-35.0770512060749</v>
      </c>
      <c r="D735" s="18" t="n">
        <f aca="false">Persist_a*C735+Shock_sd*Draws!D714</f>
        <v>-88.5714723368338</v>
      </c>
      <c r="E735" s="18" t="n">
        <f aca="false">Persist_a*D735+Shock_sd*Draws!E714</f>
        <v>-46.6314798821403</v>
      </c>
      <c r="F735" s="18" t="n">
        <f aca="false">Persist_a*E735+Shock_sd*Draws!F714</f>
        <v>59.1314929843671</v>
      </c>
      <c r="G735" s="18" t="n">
        <f aca="false">Persist_a*F735+Shock_sd*Draws!G714</f>
        <v>45.2946436709766</v>
      </c>
      <c r="H735" s="18" t="n">
        <f aca="false">Persist_a*G735+Shock_sd*Draws!H714</f>
        <v>-8.97766983003274</v>
      </c>
      <c r="I735" s="18" t="n">
        <f aca="false">Persist_a*H735+Shock_sd*Draws!I714</f>
        <v>42.3760390277373</v>
      </c>
      <c r="J735" s="18" t="n">
        <f aca="false">Persist_a*I735+Shock_sd*Draws!J714</f>
        <v>12.7354855442889</v>
      </c>
      <c r="K735" s="18" t="n">
        <f aca="false">Persist_a*J735+Shock_sd*Draws!K714</f>
        <v>-61.4246521960163</v>
      </c>
      <c r="L735" s="18" t="n">
        <f aca="false">Persist_a*K735+Shock_sd*Draws!L714</f>
        <v>-157.706874226012</v>
      </c>
      <c r="M735" s="18" t="n">
        <f aca="false">Persist_a*L735+Shock_sd*Draws!M714</f>
        <v>-61.2989361430877</v>
      </c>
      <c r="N735" s="18" t="n">
        <f aca="false">0-(Draws!N714+Draws!Z714)</f>
        <v>0</v>
      </c>
      <c r="O735" s="18" t="n">
        <f aca="false">N735-(Draws!O714+Draws!AA714)</f>
        <v>0</v>
      </c>
      <c r="P735" s="18" t="n">
        <f aca="false">O735-(Draws!P714+Draws!AB714)</f>
        <v>0</v>
      </c>
      <c r="Q735" s="18" t="n">
        <f aca="false">P735-(Draws!Q714+Draws!AC714)</f>
        <v>0</v>
      </c>
      <c r="R735" s="18" t="n">
        <f aca="false">Q735-(Draws!R714+Draws!AD714)</f>
        <v>0</v>
      </c>
      <c r="S735" s="18" t="n">
        <f aca="false">R735-(Draws!S714+Draws!AE714)</f>
        <v>0</v>
      </c>
      <c r="T735" s="18" t="n">
        <f aca="false">S735-(Draws!T714+Draws!AF714)</f>
        <v>0</v>
      </c>
      <c r="U735" s="18" t="n">
        <f aca="false">T735-(Draws!U714+Draws!AG714)</f>
        <v>0</v>
      </c>
      <c r="V735" s="18" t="n">
        <f aca="false">U735-(Draws!V714+Draws!AH714)</f>
        <v>0</v>
      </c>
      <c r="W735" s="18" t="n">
        <f aca="false">V735-(Draws!W714+Draws!AI714)</f>
        <v>0</v>
      </c>
      <c r="X735" s="18" t="n">
        <f aca="false">W735-(Draws!X714+Draws!AJ714)</f>
        <v>0</v>
      </c>
      <c r="Y735" s="18" t="n">
        <f aca="false">X735-(Draws!Y714+Draws!AK714)</f>
        <v>0</v>
      </c>
      <c r="Z735" s="18" t="n">
        <f aca="false">0-(MAX(Draws!N714-Line_cap,0)+MAX(Draws!Z714-Line_cap,0))</f>
        <v>0</v>
      </c>
      <c r="AA735" s="18" t="n">
        <f aca="false">Z735-(MAX(Draws!O714-Line_cap,0)+MAX(Draws!AA714-Line_cap,0))</f>
        <v>0</v>
      </c>
      <c r="AB735" s="18" t="n">
        <f aca="false">AA735-(MAX(Draws!P714-Line_cap,0)+MAX(Draws!AB714-Line_cap,0))</f>
        <v>0</v>
      </c>
      <c r="AC735" s="18" t="n">
        <f aca="false">AB735-(MAX(Draws!Q714-Line_cap,0)+MAX(Draws!AC714-Line_cap,0))</f>
        <v>0</v>
      </c>
      <c r="AD735" s="18" t="n">
        <f aca="false">AC735-(MAX(Draws!R714-Line_cap,0)+MAX(Draws!AD714-Line_cap,0))</f>
        <v>0</v>
      </c>
      <c r="AE735" s="18" t="n">
        <f aca="false">AD735-(MAX(Draws!S714-Line_cap,0)+MAX(Draws!AE714-Line_cap,0))</f>
        <v>0</v>
      </c>
      <c r="AF735" s="18" t="n">
        <f aca="false">AE735-(MAX(Draws!T714-Line_cap,0)+MAX(Draws!AF714-Line_cap,0))</f>
        <v>0</v>
      </c>
      <c r="AG735" s="18" t="n">
        <f aca="false">AF735-(MAX(Draws!U714-Line_cap,0)+MAX(Draws!AG714-Line_cap,0))</f>
        <v>0</v>
      </c>
      <c r="AH735" s="18" t="n">
        <f aca="false">AG735-(MAX(Draws!V714-Line_cap,0)+MAX(Draws!AH714-Line_cap,0))</f>
        <v>0</v>
      </c>
      <c r="AI735" s="18" t="n">
        <f aca="false">AH735-(MAX(Draws!W714-Line_cap,0)+MAX(Draws!AI714-Line_cap,0))</f>
        <v>0</v>
      </c>
      <c r="AJ735" s="18" t="n">
        <f aca="false">AI735-(MAX(Draws!X714-Line_cap,0)+MAX(Draws!AJ714-Line_cap,0))</f>
        <v>0</v>
      </c>
      <c r="AK735" s="18" t="n">
        <f aca="false">AJ735-(MAX(Draws!Y714-Line_cap,0)+MAX(Draws!AK714-Line_cap,0))</f>
        <v>0</v>
      </c>
      <c r="AL735" s="18" t="n">
        <f aca="false">SUMPRODUCT(MIN($B$22:$M$22+B735:M735+N735:Y735))</f>
        <v>344.22107333837</v>
      </c>
      <c r="AM735" s="18" t="n">
        <f aca="false">SUMPRODUCT(MIN($B$22:$M$22+B735:M735))</f>
        <v>344.22107333837</v>
      </c>
      <c r="AN735" s="18" t="n">
        <f aca="false">SUMPRODUCT(MIN($B$22:$M$22+N735:Y735))</f>
        <v>481.950382357786</v>
      </c>
      <c r="AO735" s="18" t="n">
        <f aca="false">SUMPRODUCT(MIN($B$22:$M$22+B735:M735+Z735:AK735))</f>
        <v>344.22107333837</v>
      </c>
      <c r="AP735" s="18" t="n">
        <f aca="false">SUMPRODUCT(MIN($B$23:$M$23+B735:M735+N735:Y735))</f>
        <v>391.094202151914</v>
      </c>
      <c r="AQ735" s="18" t="n">
        <f aca="false">SUMPRODUCT(MIN($B$23:$M$23+B735:M735+Z735:AK735))</f>
        <v>391.094202151914</v>
      </c>
      <c r="AR735" s="13" t="n">
        <f aca="false">IF(Y735&lt;0,1,0)</f>
        <v>0</v>
      </c>
    </row>
    <row r="736" customFormat="false" ht="15" hidden="false" customHeight="false" outlineLevel="0" collapsed="false">
      <c r="A736" s="13" t="n">
        <v>711</v>
      </c>
      <c r="B736" s="18" t="n">
        <f aca="false">Shock_sd*Draws!B715</f>
        <v>-96.9967332950981</v>
      </c>
      <c r="C736" s="18" t="n">
        <f aca="false">Persist_a*B736+Shock_sd*Draws!C715</f>
        <v>-72.716098717872</v>
      </c>
      <c r="D736" s="18" t="n">
        <f aca="false">Persist_a*C736+Shock_sd*Draws!D715</f>
        <v>-52.811647728892</v>
      </c>
      <c r="E736" s="18" t="n">
        <f aca="false">Persist_a*D736+Shock_sd*Draws!E715</f>
        <v>-39.9545582801133</v>
      </c>
      <c r="F736" s="18" t="n">
        <f aca="false">Persist_a*E736+Shock_sd*Draws!F715</f>
        <v>11.74577280873</v>
      </c>
      <c r="G736" s="18" t="n">
        <f aca="false">Persist_a*F736+Shock_sd*Draws!G715</f>
        <v>14.9832785230993</v>
      </c>
      <c r="H736" s="18" t="n">
        <f aca="false">Persist_a*G736+Shock_sd*Draws!H715</f>
        <v>-26.7659822764505</v>
      </c>
      <c r="I736" s="18" t="n">
        <f aca="false">Persist_a*H736+Shock_sd*Draws!I715</f>
        <v>-11.3339094896336</v>
      </c>
      <c r="J736" s="18" t="n">
        <f aca="false">Persist_a*I736+Shock_sd*Draws!J715</f>
        <v>61.6756176895185</v>
      </c>
      <c r="K736" s="18" t="n">
        <f aca="false">Persist_a*J736+Shock_sd*Draws!K715</f>
        <v>-1.65963789212676</v>
      </c>
      <c r="L736" s="18" t="n">
        <f aca="false">Persist_a*K736+Shock_sd*Draws!L715</f>
        <v>-4.33470451245112</v>
      </c>
      <c r="M736" s="18" t="n">
        <f aca="false">Persist_a*L736+Shock_sd*Draws!M715</f>
        <v>88.7328594521443</v>
      </c>
      <c r="N736" s="18" t="n">
        <f aca="false">0-(Draws!N715+Draws!Z715)</f>
        <v>0</v>
      </c>
      <c r="O736" s="18" t="n">
        <f aca="false">N736-(Draws!O715+Draws!AA715)</f>
        <v>0</v>
      </c>
      <c r="P736" s="18" t="n">
        <f aca="false">O736-(Draws!P715+Draws!AB715)</f>
        <v>0</v>
      </c>
      <c r="Q736" s="18" t="n">
        <f aca="false">P736-(Draws!Q715+Draws!AC715)</f>
        <v>0</v>
      </c>
      <c r="R736" s="18" t="n">
        <f aca="false">Q736-(Draws!R715+Draws!AD715)</f>
        <v>0</v>
      </c>
      <c r="S736" s="18" t="n">
        <f aca="false">R736-(Draws!S715+Draws!AE715)</f>
        <v>0</v>
      </c>
      <c r="T736" s="18" t="n">
        <f aca="false">S736-(Draws!T715+Draws!AF715)</f>
        <v>0</v>
      </c>
      <c r="U736" s="18" t="n">
        <f aca="false">T736-(Draws!U715+Draws!AG715)</f>
        <v>0</v>
      </c>
      <c r="V736" s="18" t="n">
        <f aca="false">U736-(Draws!V715+Draws!AH715)</f>
        <v>0</v>
      </c>
      <c r="W736" s="18" t="n">
        <f aca="false">V736-(Draws!W715+Draws!AI715)</f>
        <v>0</v>
      </c>
      <c r="X736" s="18" t="n">
        <f aca="false">W736-(Draws!X715+Draws!AJ715)</f>
        <v>0</v>
      </c>
      <c r="Y736" s="18" t="n">
        <f aca="false">X736-(Draws!Y715+Draws!AK715)</f>
        <v>0</v>
      </c>
      <c r="Z736" s="18" t="n">
        <f aca="false">0-(MAX(Draws!N715-Line_cap,0)+MAX(Draws!Z715-Line_cap,0))</f>
        <v>0</v>
      </c>
      <c r="AA736" s="18" t="n">
        <f aca="false">Z736-(MAX(Draws!O715-Line_cap,0)+MAX(Draws!AA715-Line_cap,0))</f>
        <v>0</v>
      </c>
      <c r="AB736" s="18" t="n">
        <f aca="false">AA736-(MAX(Draws!P715-Line_cap,0)+MAX(Draws!AB715-Line_cap,0))</f>
        <v>0</v>
      </c>
      <c r="AC736" s="18" t="n">
        <f aca="false">AB736-(MAX(Draws!Q715-Line_cap,0)+MAX(Draws!AC715-Line_cap,0))</f>
        <v>0</v>
      </c>
      <c r="AD736" s="18" t="n">
        <f aca="false">AC736-(MAX(Draws!R715-Line_cap,0)+MAX(Draws!AD715-Line_cap,0))</f>
        <v>0</v>
      </c>
      <c r="AE736" s="18" t="n">
        <f aca="false">AD736-(MAX(Draws!S715-Line_cap,0)+MAX(Draws!AE715-Line_cap,0))</f>
        <v>0</v>
      </c>
      <c r="AF736" s="18" t="n">
        <f aca="false">AE736-(MAX(Draws!T715-Line_cap,0)+MAX(Draws!AF715-Line_cap,0))</f>
        <v>0</v>
      </c>
      <c r="AG736" s="18" t="n">
        <f aca="false">AF736-(MAX(Draws!U715-Line_cap,0)+MAX(Draws!AG715-Line_cap,0))</f>
        <v>0</v>
      </c>
      <c r="AH736" s="18" t="n">
        <f aca="false">AG736-(MAX(Draws!V715-Line_cap,0)+MAX(Draws!AH715-Line_cap,0))</f>
        <v>0</v>
      </c>
      <c r="AI736" s="18" t="n">
        <f aca="false">AH736-(MAX(Draws!W715-Line_cap,0)+MAX(Draws!AI715-Line_cap,0))</f>
        <v>0</v>
      </c>
      <c r="AJ736" s="18" t="n">
        <f aca="false">AI736-(MAX(Draws!X715-Line_cap,0)+MAX(Draws!AJ715-Line_cap,0))</f>
        <v>0</v>
      </c>
      <c r="AK736" s="18" t="n">
        <f aca="false">AJ736-(MAX(Draws!Y715-Line_cap,0)+MAX(Draws!AK715-Line_cap,0))</f>
        <v>0</v>
      </c>
      <c r="AL736" s="18" t="n">
        <f aca="false">SUMPRODUCT(MIN($B$22:$M$22+B736:M736+N736:Y736))</f>
        <v>455.184400081335</v>
      </c>
      <c r="AM736" s="18" t="n">
        <f aca="false">SUMPRODUCT(MIN($B$22:$M$22+B736:M736))</f>
        <v>455.184400081335</v>
      </c>
      <c r="AN736" s="18" t="n">
        <f aca="false">SUMPRODUCT(MIN($B$22:$M$22+N736:Y736))</f>
        <v>481.950382357786</v>
      </c>
      <c r="AO736" s="18" t="n">
        <f aca="false">SUMPRODUCT(MIN($B$22:$M$22+B736:M736+Z736:AK736))</f>
        <v>455.184400081335</v>
      </c>
      <c r="AP736" s="18" t="n">
        <f aca="false">SUMPRODUCT(MIN($B$23:$M$23+B736:M736+N736:Y736))</f>
        <v>492.054015597587</v>
      </c>
      <c r="AQ736" s="18" t="n">
        <f aca="false">SUMPRODUCT(MIN($B$23:$M$23+B736:M736+Z736:AK736))</f>
        <v>492.054015597587</v>
      </c>
      <c r="AR736" s="13" t="n">
        <f aca="false">IF(Y736&lt;0,1,0)</f>
        <v>0</v>
      </c>
    </row>
    <row r="737" customFormat="false" ht="15" hidden="false" customHeight="false" outlineLevel="0" collapsed="false">
      <c r="A737" s="13" t="n">
        <v>712</v>
      </c>
      <c r="B737" s="18" t="n">
        <f aca="false">Shock_sd*Draws!B716</f>
        <v>-46.2579070979993</v>
      </c>
      <c r="C737" s="18" t="n">
        <f aca="false">Persist_a*B737+Shock_sd*Draws!C716</f>
        <v>-69.2061738439014</v>
      </c>
      <c r="D737" s="18" t="n">
        <f aca="false">Persist_a*C737+Shock_sd*Draws!D716</f>
        <v>27.7669045295335</v>
      </c>
      <c r="E737" s="18" t="n">
        <f aca="false">Persist_a*D737+Shock_sd*Draws!E716</f>
        <v>-4.17379896008527</v>
      </c>
      <c r="F737" s="18" t="n">
        <f aca="false">Persist_a*E737+Shock_sd*Draws!F716</f>
        <v>-46.0360628508018</v>
      </c>
      <c r="G737" s="18" t="n">
        <f aca="false">Persist_a*F737+Shock_sd*Draws!G716</f>
        <v>-52.1057585108299</v>
      </c>
      <c r="H737" s="18" t="n">
        <f aca="false">Persist_a*G737+Shock_sd*Draws!H716</f>
        <v>-28.578683726437</v>
      </c>
      <c r="I737" s="18" t="n">
        <f aca="false">Persist_a*H737+Shock_sd*Draws!I716</f>
        <v>-12.7511470450871</v>
      </c>
      <c r="J737" s="18" t="n">
        <f aca="false">Persist_a*I737+Shock_sd*Draws!J716</f>
        <v>-27.8038468737734</v>
      </c>
      <c r="K737" s="18" t="n">
        <f aca="false">Persist_a*J737+Shock_sd*Draws!K716</f>
        <v>-46.000531740604</v>
      </c>
      <c r="L737" s="18" t="n">
        <f aca="false">Persist_a*K737+Shock_sd*Draws!L716</f>
        <v>-10.5368779387324</v>
      </c>
      <c r="M737" s="18" t="n">
        <f aca="false">Persist_a*L737+Shock_sd*Draws!M716</f>
        <v>34.8308949702294</v>
      </c>
      <c r="N737" s="18" t="n">
        <f aca="false">0-(Draws!N716+Draws!Z716)</f>
        <v>0</v>
      </c>
      <c r="O737" s="18" t="n">
        <f aca="false">N737-(Draws!O716+Draws!AA716)</f>
        <v>0</v>
      </c>
      <c r="P737" s="18" t="n">
        <f aca="false">O737-(Draws!P716+Draws!AB716)</f>
        <v>0</v>
      </c>
      <c r="Q737" s="18" t="n">
        <f aca="false">P737-(Draws!Q716+Draws!AC716)</f>
        <v>0</v>
      </c>
      <c r="R737" s="18" t="n">
        <f aca="false">Q737-(Draws!R716+Draws!AD716)</f>
        <v>0</v>
      </c>
      <c r="S737" s="18" t="n">
        <f aca="false">R737-(Draws!S716+Draws!AE716)</f>
        <v>0</v>
      </c>
      <c r="T737" s="18" t="n">
        <f aca="false">S737-(Draws!T716+Draws!AF716)</f>
        <v>0</v>
      </c>
      <c r="U737" s="18" t="n">
        <f aca="false">T737-(Draws!U716+Draws!AG716)</f>
        <v>0</v>
      </c>
      <c r="V737" s="18" t="n">
        <f aca="false">U737-(Draws!V716+Draws!AH716)</f>
        <v>0</v>
      </c>
      <c r="W737" s="18" t="n">
        <f aca="false">V737-(Draws!W716+Draws!AI716)</f>
        <v>0</v>
      </c>
      <c r="X737" s="18" t="n">
        <f aca="false">W737-(Draws!X716+Draws!AJ716)</f>
        <v>0</v>
      </c>
      <c r="Y737" s="18" t="n">
        <f aca="false">X737-(Draws!Y716+Draws!AK716)</f>
        <v>0</v>
      </c>
      <c r="Z737" s="18" t="n">
        <f aca="false">0-(MAX(Draws!N716-Line_cap,0)+MAX(Draws!Z716-Line_cap,0))</f>
        <v>0</v>
      </c>
      <c r="AA737" s="18" t="n">
        <f aca="false">Z737-(MAX(Draws!O716-Line_cap,0)+MAX(Draws!AA716-Line_cap,0))</f>
        <v>0</v>
      </c>
      <c r="AB737" s="18" t="n">
        <f aca="false">AA737-(MAX(Draws!P716-Line_cap,0)+MAX(Draws!AB716-Line_cap,0))</f>
        <v>0</v>
      </c>
      <c r="AC737" s="18" t="n">
        <f aca="false">AB737-(MAX(Draws!Q716-Line_cap,0)+MAX(Draws!AC716-Line_cap,0))</f>
        <v>0</v>
      </c>
      <c r="AD737" s="18" t="n">
        <f aca="false">AC737-(MAX(Draws!R716-Line_cap,0)+MAX(Draws!AD716-Line_cap,0))</f>
        <v>0</v>
      </c>
      <c r="AE737" s="18" t="n">
        <f aca="false">AD737-(MAX(Draws!S716-Line_cap,0)+MAX(Draws!AE716-Line_cap,0))</f>
        <v>0</v>
      </c>
      <c r="AF737" s="18" t="n">
        <f aca="false">AE737-(MAX(Draws!T716-Line_cap,0)+MAX(Draws!AF716-Line_cap,0))</f>
        <v>0</v>
      </c>
      <c r="AG737" s="18" t="n">
        <f aca="false">AF737-(MAX(Draws!U716-Line_cap,0)+MAX(Draws!AG716-Line_cap,0))</f>
        <v>0</v>
      </c>
      <c r="AH737" s="18" t="n">
        <f aca="false">AG737-(MAX(Draws!V716-Line_cap,0)+MAX(Draws!AH716-Line_cap,0))</f>
        <v>0</v>
      </c>
      <c r="AI737" s="18" t="n">
        <f aca="false">AH737-(MAX(Draws!W716-Line_cap,0)+MAX(Draws!AI716-Line_cap,0))</f>
        <v>0</v>
      </c>
      <c r="AJ737" s="18" t="n">
        <f aca="false">AI737-(MAX(Draws!X716-Line_cap,0)+MAX(Draws!AJ716-Line_cap,0))</f>
        <v>0</v>
      </c>
      <c r="AK737" s="18" t="n">
        <f aca="false">AJ737-(MAX(Draws!Y716-Line_cap,0)+MAX(Draws!AK716-Line_cap,0))</f>
        <v>0</v>
      </c>
      <c r="AL737" s="18" t="n">
        <f aca="false">SUMPRODUCT(MIN($B$22:$M$22+B737:M737+N737:Y737))</f>
        <v>431.102413127535</v>
      </c>
      <c r="AM737" s="18" t="n">
        <f aca="false">SUMPRODUCT(MIN($B$22:$M$22+B737:M737))</f>
        <v>431.102413127535</v>
      </c>
      <c r="AN737" s="18" t="n">
        <f aca="false">SUMPRODUCT(MIN($B$22:$M$22+N737:Y737))</f>
        <v>481.950382357786</v>
      </c>
      <c r="AO737" s="18" t="n">
        <f aca="false">SUMPRODUCT(MIN($B$22:$M$22+B737:M737+Z737:AK737))</f>
        <v>431.102413127535</v>
      </c>
      <c r="AP737" s="18" t="n">
        <f aca="false">SUMPRODUCT(MIN($B$23:$M$23+B737:M737+N737:Y737))</f>
        <v>478.868158628319</v>
      </c>
      <c r="AQ737" s="18" t="n">
        <f aca="false">SUMPRODUCT(MIN($B$23:$M$23+B737:M737+Z737:AK737))</f>
        <v>478.868158628319</v>
      </c>
      <c r="AR737" s="13" t="n">
        <f aca="false">IF(Y737&lt;0,1,0)</f>
        <v>0</v>
      </c>
    </row>
    <row r="738" customFormat="false" ht="15" hidden="false" customHeight="false" outlineLevel="0" collapsed="false">
      <c r="A738" s="13" t="n">
        <v>713</v>
      </c>
      <c r="B738" s="18" t="n">
        <f aca="false">Shock_sd*Draws!B717</f>
        <v>3.63968051201843</v>
      </c>
      <c r="C738" s="18" t="n">
        <f aca="false">Persist_a*B738+Shock_sd*Draws!C717</f>
        <v>-79.7819300969093</v>
      </c>
      <c r="D738" s="18" t="n">
        <f aca="false">Persist_a*C738+Shock_sd*Draws!D717</f>
        <v>-14.625979708191</v>
      </c>
      <c r="E738" s="18" t="n">
        <f aca="false">Persist_a*D738+Shock_sd*Draws!E717</f>
        <v>7.86625963044744</v>
      </c>
      <c r="F738" s="18" t="n">
        <f aca="false">Persist_a*E738+Shock_sd*Draws!F717</f>
        <v>-24.9270822226807</v>
      </c>
      <c r="G738" s="18" t="n">
        <f aca="false">Persist_a*F738+Shock_sd*Draws!G717</f>
        <v>30.6002505417943</v>
      </c>
      <c r="H738" s="18" t="n">
        <f aca="false">Persist_a*G738+Shock_sd*Draws!H717</f>
        <v>20.0250712458951</v>
      </c>
      <c r="I738" s="18" t="n">
        <f aca="false">Persist_a*H738+Shock_sd*Draws!I717</f>
        <v>42.9596770777678</v>
      </c>
      <c r="J738" s="18" t="n">
        <f aca="false">Persist_a*I738+Shock_sd*Draws!J717</f>
        <v>5.41883417583597</v>
      </c>
      <c r="K738" s="18" t="n">
        <f aca="false">Persist_a*J738+Shock_sd*Draws!K717</f>
        <v>4.80358536395871</v>
      </c>
      <c r="L738" s="18" t="n">
        <f aca="false">Persist_a*K738+Shock_sd*Draws!L717</f>
        <v>69.5696904830192</v>
      </c>
      <c r="M738" s="18" t="n">
        <f aca="false">Persist_a*L738+Shock_sd*Draws!M717</f>
        <v>-35.5115951852686</v>
      </c>
      <c r="N738" s="18" t="n">
        <f aca="false">0-(Draws!N717+Draws!Z717)</f>
        <v>0</v>
      </c>
      <c r="O738" s="18" t="n">
        <f aca="false">N738-(Draws!O717+Draws!AA717)</f>
        <v>0</v>
      </c>
      <c r="P738" s="18" t="n">
        <f aca="false">O738-(Draws!P717+Draws!AB717)</f>
        <v>0</v>
      </c>
      <c r="Q738" s="18" t="n">
        <f aca="false">P738-(Draws!Q717+Draws!AC717)</f>
        <v>0</v>
      </c>
      <c r="R738" s="18" t="n">
        <f aca="false">Q738-(Draws!R717+Draws!AD717)</f>
        <v>0</v>
      </c>
      <c r="S738" s="18" t="n">
        <f aca="false">R738-(Draws!S717+Draws!AE717)</f>
        <v>0</v>
      </c>
      <c r="T738" s="18" t="n">
        <f aca="false">S738-(Draws!T717+Draws!AF717)</f>
        <v>0</v>
      </c>
      <c r="U738" s="18" t="n">
        <f aca="false">T738-(Draws!U717+Draws!AG717)</f>
        <v>0</v>
      </c>
      <c r="V738" s="18" t="n">
        <f aca="false">U738-(Draws!V717+Draws!AH717)</f>
        <v>0</v>
      </c>
      <c r="W738" s="18" t="n">
        <f aca="false">V738-(Draws!W717+Draws!AI717)</f>
        <v>0</v>
      </c>
      <c r="X738" s="18" t="n">
        <f aca="false">W738-(Draws!X717+Draws!AJ717)</f>
        <v>0</v>
      </c>
      <c r="Y738" s="18" t="n">
        <f aca="false">X738-(Draws!Y717+Draws!AK717)</f>
        <v>0</v>
      </c>
      <c r="Z738" s="18" t="n">
        <f aca="false">0-(MAX(Draws!N717-Line_cap,0)+MAX(Draws!Z717-Line_cap,0))</f>
        <v>0</v>
      </c>
      <c r="AA738" s="18" t="n">
        <f aca="false">Z738-(MAX(Draws!O717-Line_cap,0)+MAX(Draws!AA717-Line_cap,0))</f>
        <v>0</v>
      </c>
      <c r="AB738" s="18" t="n">
        <f aca="false">AA738-(MAX(Draws!P717-Line_cap,0)+MAX(Draws!AB717-Line_cap,0))</f>
        <v>0</v>
      </c>
      <c r="AC738" s="18" t="n">
        <f aca="false">AB738-(MAX(Draws!Q717-Line_cap,0)+MAX(Draws!AC717-Line_cap,0))</f>
        <v>0</v>
      </c>
      <c r="AD738" s="18" t="n">
        <f aca="false">AC738-(MAX(Draws!R717-Line_cap,0)+MAX(Draws!AD717-Line_cap,0))</f>
        <v>0</v>
      </c>
      <c r="AE738" s="18" t="n">
        <f aca="false">AD738-(MAX(Draws!S717-Line_cap,0)+MAX(Draws!AE717-Line_cap,0))</f>
        <v>0</v>
      </c>
      <c r="AF738" s="18" t="n">
        <f aca="false">AE738-(MAX(Draws!T717-Line_cap,0)+MAX(Draws!AF717-Line_cap,0))</f>
        <v>0</v>
      </c>
      <c r="AG738" s="18" t="n">
        <f aca="false">AF738-(MAX(Draws!U717-Line_cap,0)+MAX(Draws!AG717-Line_cap,0))</f>
        <v>0</v>
      </c>
      <c r="AH738" s="18" t="n">
        <f aca="false">AG738-(MAX(Draws!V717-Line_cap,0)+MAX(Draws!AH717-Line_cap,0))</f>
        <v>0</v>
      </c>
      <c r="AI738" s="18" t="n">
        <f aca="false">AH738-(MAX(Draws!W717-Line_cap,0)+MAX(Draws!AI717-Line_cap,0))</f>
        <v>0</v>
      </c>
      <c r="AJ738" s="18" t="n">
        <f aca="false">AI738-(MAX(Draws!X717-Line_cap,0)+MAX(Draws!AJ717-Line_cap,0))</f>
        <v>0</v>
      </c>
      <c r="AK738" s="18" t="n">
        <f aca="false">AJ738-(MAX(Draws!Y717-Line_cap,0)+MAX(Draws!AK717-Line_cap,0))</f>
        <v>0</v>
      </c>
      <c r="AL738" s="18" t="n">
        <f aca="false">SUMPRODUCT(MIN($B$22:$M$22+B738:M738+N738:Y738))</f>
        <v>460.284666836872</v>
      </c>
      <c r="AM738" s="18" t="n">
        <f aca="false">SUMPRODUCT(MIN($B$22:$M$22+B738:M738))</f>
        <v>460.284666836872</v>
      </c>
      <c r="AN738" s="18" t="n">
        <f aca="false">SUMPRODUCT(MIN($B$22:$M$22+N738:Y738))</f>
        <v>481.950382357786</v>
      </c>
      <c r="AO738" s="18" t="n">
        <f aca="false">SUMPRODUCT(MIN($B$22:$M$22+B738:M738+Z738:AK738))</f>
        <v>460.284666836872</v>
      </c>
      <c r="AP738" s="18" t="n">
        <f aca="false">SUMPRODUCT(MIN($B$23:$M$23+B738:M738+N738:Y738))</f>
        <v>486.535467042869</v>
      </c>
      <c r="AQ738" s="18" t="n">
        <f aca="false">SUMPRODUCT(MIN($B$23:$M$23+B738:M738+Z738:AK738))</f>
        <v>486.535467042869</v>
      </c>
      <c r="AR738" s="13" t="n">
        <f aca="false">IF(Y738&lt;0,1,0)</f>
        <v>0</v>
      </c>
    </row>
    <row r="739" customFormat="false" ht="15" hidden="false" customHeight="false" outlineLevel="0" collapsed="false">
      <c r="A739" s="13" t="n">
        <v>714</v>
      </c>
      <c r="B739" s="18" t="n">
        <f aca="false">Shock_sd*Draws!B718</f>
        <v>138.737297533772</v>
      </c>
      <c r="C739" s="18" t="n">
        <f aca="false">Persist_a*B739+Shock_sd*Draws!C718</f>
        <v>159.355905190294</v>
      </c>
      <c r="D739" s="18" t="n">
        <f aca="false">Persist_a*C739+Shock_sd*Draws!D718</f>
        <v>79.3149750356357</v>
      </c>
      <c r="E739" s="18" t="n">
        <f aca="false">Persist_a*D739+Shock_sd*Draws!E718</f>
        <v>32.8395426104595</v>
      </c>
      <c r="F739" s="18" t="n">
        <f aca="false">Persist_a*E739+Shock_sd*Draws!F718</f>
        <v>51.402437685759</v>
      </c>
      <c r="G739" s="18" t="n">
        <f aca="false">Persist_a*F739+Shock_sd*Draws!G718</f>
        <v>105.919541124841</v>
      </c>
      <c r="H739" s="18" t="n">
        <f aca="false">Persist_a*G739+Shock_sd*Draws!H718</f>
        <v>24.1263808933785</v>
      </c>
      <c r="I739" s="18" t="n">
        <f aca="false">Persist_a*H739+Shock_sd*Draws!I718</f>
        <v>44.4623907959551</v>
      </c>
      <c r="J739" s="18" t="n">
        <f aca="false">Persist_a*I739+Shock_sd*Draws!J718</f>
        <v>121.883891879157</v>
      </c>
      <c r="K739" s="18" t="n">
        <f aca="false">Persist_a*J739+Shock_sd*Draws!K718</f>
        <v>135.391128282848</v>
      </c>
      <c r="L739" s="18" t="n">
        <f aca="false">Persist_a*K739+Shock_sd*Draws!L718</f>
        <v>102.828993001884</v>
      </c>
      <c r="M739" s="18" t="n">
        <f aca="false">Persist_a*L739+Shock_sd*Draws!M718</f>
        <v>124.739504152505</v>
      </c>
      <c r="N739" s="18" t="n">
        <f aca="false">0-(Draws!N718+Draws!Z718)</f>
        <v>0</v>
      </c>
      <c r="O739" s="18" t="n">
        <f aca="false">N739-(Draws!O718+Draws!AA718)</f>
        <v>0</v>
      </c>
      <c r="P739" s="18" t="n">
        <f aca="false">O739-(Draws!P718+Draws!AB718)</f>
        <v>0</v>
      </c>
      <c r="Q739" s="18" t="n">
        <f aca="false">P739-(Draws!Q718+Draws!AC718)</f>
        <v>0</v>
      </c>
      <c r="R739" s="18" t="n">
        <f aca="false">Q739-(Draws!R718+Draws!AD718)</f>
        <v>0</v>
      </c>
      <c r="S739" s="18" t="n">
        <f aca="false">R739-(Draws!S718+Draws!AE718)</f>
        <v>0</v>
      </c>
      <c r="T739" s="18" t="n">
        <f aca="false">S739-(Draws!T718+Draws!AF718)</f>
        <v>0</v>
      </c>
      <c r="U739" s="18" t="n">
        <f aca="false">T739-(Draws!U718+Draws!AG718)</f>
        <v>0</v>
      </c>
      <c r="V739" s="18" t="n">
        <f aca="false">U739-(Draws!V718+Draws!AH718)</f>
        <v>0</v>
      </c>
      <c r="W739" s="18" t="n">
        <f aca="false">V739-(Draws!W718+Draws!AI718)</f>
        <v>0</v>
      </c>
      <c r="X739" s="18" t="n">
        <f aca="false">W739-(Draws!X718+Draws!AJ718)</f>
        <v>0</v>
      </c>
      <c r="Y739" s="18" t="n">
        <f aca="false">X739-(Draws!Y718+Draws!AK718)</f>
        <v>0</v>
      </c>
      <c r="Z739" s="18" t="n">
        <f aca="false">0-(MAX(Draws!N718-Line_cap,0)+MAX(Draws!Z718-Line_cap,0))</f>
        <v>0</v>
      </c>
      <c r="AA739" s="18" t="n">
        <f aca="false">Z739-(MAX(Draws!O718-Line_cap,0)+MAX(Draws!AA718-Line_cap,0))</f>
        <v>0</v>
      </c>
      <c r="AB739" s="18" t="n">
        <f aca="false">AA739-(MAX(Draws!P718-Line_cap,0)+MAX(Draws!AB718-Line_cap,0))</f>
        <v>0</v>
      </c>
      <c r="AC739" s="18" t="n">
        <f aca="false">AB739-(MAX(Draws!Q718-Line_cap,0)+MAX(Draws!AC718-Line_cap,0))</f>
        <v>0</v>
      </c>
      <c r="AD739" s="18" t="n">
        <f aca="false">AC739-(MAX(Draws!R718-Line_cap,0)+MAX(Draws!AD718-Line_cap,0))</f>
        <v>0</v>
      </c>
      <c r="AE739" s="18" t="n">
        <f aca="false">AD739-(MAX(Draws!S718-Line_cap,0)+MAX(Draws!AE718-Line_cap,0))</f>
        <v>0</v>
      </c>
      <c r="AF739" s="18" t="n">
        <f aca="false">AE739-(MAX(Draws!T718-Line_cap,0)+MAX(Draws!AF718-Line_cap,0))</f>
        <v>0</v>
      </c>
      <c r="AG739" s="18" t="n">
        <f aca="false">AF739-(MAX(Draws!U718-Line_cap,0)+MAX(Draws!AG718-Line_cap,0))</f>
        <v>0</v>
      </c>
      <c r="AH739" s="18" t="n">
        <f aca="false">AG739-(MAX(Draws!V718-Line_cap,0)+MAX(Draws!AH718-Line_cap,0))</f>
        <v>0</v>
      </c>
      <c r="AI739" s="18" t="n">
        <f aca="false">AH739-(MAX(Draws!W718-Line_cap,0)+MAX(Draws!AI718-Line_cap,0))</f>
        <v>0</v>
      </c>
      <c r="AJ739" s="18" t="n">
        <f aca="false">AI739-(MAX(Draws!X718-Line_cap,0)+MAX(Draws!AJ718-Line_cap,0))</f>
        <v>0</v>
      </c>
      <c r="AK739" s="18" t="n">
        <f aca="false">AJ739-(MAX(Draws!Y718-Line_cap,0)+MAX(Draws!AK718-Line_cap,0))</f>
        <v>0</v>
      </c>
      <c r="AL739" s="18" t="n">
        <f aca="false">SUMPRODUCT(MIN($B$22:$M$22+B739:M739+N739:Y739))</f>
        <v>506.076763251164</v>
      </c>
      <c r="AM739" s="18" t="n">
        <f aca="false">SUMPRODUCT(MIN($B$22:$M$22+B739:M739))</f>
        <v>506.076763251164</v>
      </c>
      <c r="AN739" s="18" t="n">
        <f aca="false">SUMPRODUCT(MIN($B$22:$M$22+N739:Y739))</f>
        <v>481.950382357786</v>
      </c>
      <c r="AO739" s="18" t="n">
        <f aca="false">SUMPRODUCT(MIN($B$22:$M$22+B739:M739+Z739:AK739))</f>
        <v>506.076763251164</v>
      </c>
      <c r="AP739" s="18" t="n">
        <f aca="false">SUMPRODUCT(MIN($B$23:$M$23+B739:M739+N739:Y739))</f>
        <v>555.255406114264</v>
      </c>
      <c r="AQ739" s="18" t="n">
        <f aca="false">SUMPRODUCT(MIN($B$23:$M$23+B739:M739+Z739:AK739))</f>
        <v>555.255406114264</v>
      </c>
      <c r="AR739" s="13" t="n">
        <f aca="false">IF(Y739&lt;0,1,0)</f>
        <v>0</v>
      </c>
    </row>
    <row r="740" customFormat="false" ht="15" hidden="false" customHeight="false" outlineLevel="0" collapsed="false">
      <c r="A740" s="13" t="n">
        <v>715</v>
      </c>
      <c r="B740" s="18" t="n">
        <f aca="false">Shock_sd*Draws!B719</f>
        <v>69.7843887283141</v>
      </c>
      <c r="C740" s="18" t="n">
        <f aca="false">Persist_a*B740+Shock_sd*Draws!C719</f>
        <v>79.3486866104084</v>
      </c>
      <c r="D740" s="18" t="n">
        <f aca="false">Persist_a*C740+Shock_sd*Draws!D719</f>
        <v>103.468231955093</v>
      </c>
      <c r="E740" s="18" t="n">
        <f aca="false">Persist_a*D740+Shock_sd*Draws!E719</f>
        <v>133.674875386238</v>
      </c>
      <c r="F740" s="18" t="n">
        <f aca="false">Persist_a*E740+Shock_sd*Draws!F719</f>
        <v>128.507674888634</v>
      </c>
      <c r="G740" s="18" t="n">
        <f aca="false">Persist_a*F740+Shock_sd*Draws!G719</f>
        <v>36.4162912450574</v>
      </c>
      <c r="H740" s="18" t="n">
        <f aca="false">Persist_a*G740+Shock_sd*Draws!H719</f>
        <v>31.3347101803382</v>
      </c>
      <c r="I740" s="18" t="n">
        <f aca="false">Persist_a*H740+Shock_sd*Draws!I719</f>
        <v>8.03856408163422</v>
      </c>
      <c r="J740" s="18" t="n">
        <f aca="false">Persist_a*I740+Shock_sd*Draws!J719</f>
        <v>11.8796378483874</v>
      </c>
      <c r="K740" s="18" t="n">
        <f aca="false">Persist_a*J740+Shock_sd*Draws!K719</f>
        <v>45.3020126035918</v>
      </c>
      <c r="L740" s="18" t="n">
        <f aca="false">Persist_a*K740+Shock_sd*Draws!L719</f>
        <v>60.6161402592449</v>
      </c>
      <c r="M740" s="18" t="n">
        <f aca="false">Persist_a*L740+Shock_sd*Draws!M719</f>
        <v>94.9766754145376</v>
      </c>
      <c r="N740" s="18" t="n">
        <f aca="false">0-(Draws!N719+Draws!Z719)</f>
        <v>0</v>
      </c>
      <c r="O740" s="18" t="n">
        <f aca="false">N740-(Draws!O719+Draws!AA719)</f>
        <v>0</v>
      </c>
      <c r="P740" s="18" t="n">
        <f aca="false">O740-(Draws!P719+Draws!AB719)</f>
        <v>0</v>
      </c>
      <c r="Q740" s="18" t="n">
        <f aca="false">P740-(Draws!Q719+Draws!AC719)</f>
        <v>0</v>
      </c>
      <c r="R740" s="18" t="n">
        <f aca="false">Q740-(Draws!R719+Draws!AD719)</f>
        <v>0</v>
      </c>
      <c r="S740" s="18" t="n">
        <f aca="false">R740-(Draws!S719+Draws!AE719)</f>
        <v>0</v>
      </c>
      <c r="T740" s="18" t="n">
        <f aca="false">S740-(Draws!T719+Draws!AF719)</f>
        <v>0</v>
      </c>
      <c r="U740" s="18" t="n">
        <f aca="false">T740-(Draws!U719+Draws!AG719)</f>
        <v>0</v>
      </c>
      <c r="V740" s="18" t="n">
        <f aca="false">U740-(Draws!V719+Draws!AH719)</f>
        <v>0</v>
      </c>
      <c r="W740" s="18" t="n">
        <f aca="false">V740-(Draws!W719+Draws!AI719)</f>
        <v>0</v>
      </c>
      <c r="X740" s="18" t="n">
        <f aca="false">W740-(Draws!X719+Draws!AJ719)</f>
        <v>0</v>
      </c>
      <c r="Y740" s="18" t="n">
        <f aca="false">X740-(Draws!Y719+Draws!AK719)</f>
        <v>0</v>
      </c>
      <c r="Z740" s="18" t="n">
        <f aca="false">0-(MAX(Draws!N719-Line_cap,0)+MAX(Draws!Z719-Line_cap,0))</f>
        <v>0</v>
      </c>
      <c r="AA740" s="18" t="n">
        <f aca="false">Z740-(MAX(Draws!O719-Line_cap,0)+MAX(Draws!AA719-Line_cap,0))</f>
        <v>0</v>
      </c>
      <c r="AB740" s="18" t="n">
        <f aca="false">AA740-(MAX(Draws!P719-Line_cap,0)+MAX(Draws!AB719-Line_cap,0))</f>
        <v>0</v>
      </c>
      <c r="AC740" s="18" t="n">
        <f aca="false">AB740-(MAX(Draws!Q719-Line_cap,0)+MAX(Draws!AC719-Line_cap,0))</f>
        <v>0</v>
      </c>
      <c r="AD740" s="18" t="n">
        <f aca="false">AC740-(MAX(Draws!R719-Line_cap,0)+MAX(Draws!AD719-Line_cap,0))</f>
        <v>0</v>
      </c>
      <c r="AE740" s="18" t="n">
        <f aca="false">AD740-(MAX(Draws!S719-Line_cap,0)+MAX(Draws!AE719-Line_cap,0))</f>
        <v>0</v>
      </c>
      <c r="AF740" s="18" t="n">
        <f aca="false">AE740-(MAX(Draws!T719-Line_cap,0)+MAX(Draws!AF719-Line_cap,0))</f>
        <v>0</v>
      </c>
      <c r="AG740" s="18" t="n">
        <f aca="false">AF740-(MAX(Draws!U719-Line_cap,0)+MAX(Draws!AG719-Line_cap,0))</f>
        <v>0</v>
      </c>
      <c r="AH740" s="18" t="n">
        <f aca="false">AG740-(MAX(Draws!V719-Line_cap,0)+MAX(Draws!AH719-Line_cap,0))</f>
        <v>0</v>
      </c>
      <c r="AI740" s="18" t="n">
        <f aca="false">AH740-(MAX(Draws!W719-Line_cap,0)+MAX(Draws!AI719-Line_cap,0))</f>
        <v>0</v>
      </c>
      <c r="AJ740" s="18" t="n">
        <f aca="false">AI740-(MAX(Draws!X719-Line_cap,0)+MAX(Draws!AJ719-Line_cap,0))</f>
        <v>0</v>
      </c>
      <c r="AK740" s="18" t="n">
        <f aca="false">AJ740-(MAX(Draws!Y719-Line_cap,0)+MAX(Draws!AK719-Line_cap,0))</f>
        <v>0</v>
      </c>
      <c r="AL740" s="18" t="n">
        <f aca="false">SUMPRODUCT(MIN($B$22:$M$22+B740:M740+N740:Y740))</f>
        <v>491.892617479553</v>
      </c>
      <c r="AM740" s="18" t="n">
        <f aca="false">SUMPRODUCT(MIN($B$22:$M$22+B740:M740))</f>
        <v>491.892617479553</v>
      </c>
      <c r="AN740" s="18" t="n">
        <f aca="false">SUMPRODUCT(MIN($B$22:$M$22+N740:Y740))</f>
        <v>481.950382357786</v>
      </c>
      <c r="AO740" s="18" t="n">
        <f aca="false">SUMPRODUCT(MIN($B$22:$M$22+B740:M740+Z740:AK740))</f>
        <v>491.892617479553</v>
      </c>
      <c r="AP740" s="18" t="n">
        <f aca="false">SUMPRODUCT(MIN($B$23:$M$23+B740:M740+N740:Y740))</f>
        <v>541.492617479554</v>
      </c>
      <c r="AQ740" s="18" t="n">
        <f aca="false">SUMPRODUCT(MIN($B$23:$M$23+B740:M740+Z740:AK740))</f>
        <v>541.492617479554</v>
      </c>
      <c r="AR740" s="13" t="n">
        <f aca="false">IF(Y740&lt;0,1,0)</f>
        <v>0</v>
      </c>
    </row>
    <row r="741" customFormat="false" ht="15" hidden="false" customHeight="false" outlineLevel="0" collapsed="false">
      <c r="A741" s="13" t="n">
        <v>716</v>
      </c>
      <c r="B741" s="18" t="n">
        <f aca="false">Shock_sd*Draws!B720</f>
        <v>-30.2406515194646</v>
      </c>
      <c r="C741" s="18" t="n">
        <f aca="false">Persist_a*B741+Shock_sd*Draws!C720</f>
        <v>-16.5285619617048</v>
      </c>
      <c r="D741" s="18" t="n">
        <f aca="false">Persist_a*C741+Shock_sd*Draws!D720</f>
        <v>-71.1055036380494</v>
      </c>
      <c r="E741" s="18" t="n">
        <f aca="false">Persist_a*D741+Shock_sd*Draws!E720</f>
        <v>-5.16293264377661</v>
      </c>
      <c r="F741" s="18" t="n">
        <f aca="false">Persist_a*E741+Shock_sd*Draws!F720</f>
        <v>-29.0722367780672</v>
      </c>
      <c r="G741" s="18" t="n">
        <f aca="false">Persist_a*F741+Shock_sd*Draws!G720</f>
        <v>-39.9873247364663</v>
      </c>
      <c r="H741" s="18" t="n">
        <f aca="false">Persist_a*G741+Shock_sd*Draws!H720</f>
        <v>-20.3766692153063</v>
      </c>
      <c r="I741" s="18" t="n">
        <f aca="false">Persist_a*H741+Shock_sd*Draws!I720</f>
        <v>2.0681529886438</v>
      </c>
      <c r="J741" s="18" t="n">
        <f aca="false">Persist_a*I741+Shock_sd*Draws!J720</f>
        <v>0.546038781646693</v>
      </c>
      <c r="K741" s="18" t="n">
        <f aca="false">Persist_a*J741+Shock_sd*Draws!K720</f>
        <v>70.2522174813023</v>
      </c>
      <c r="L741" s="18" t="n">
        <f aca="false">Persist_a*K741+Shock_sd*Draws!L720</f>
        <v>59.7098971289953</v>
      </c>
      <c r="M741" s="18" t="n">
        <f aca="false">Persist_a*L741+Shock_sd*Draws!M720</f>
        <v>36.7089104914274</v>
      </c>
      <c r="N741" s="18" t="n">
        <f aca="false">0-(Draws!N720+Draws!Z720)</f>
        <v>0</v>
      </c>
      <c r="O741" s="18" t="n">
        <f aca="false">N741-(Draws!O720+Draws!AA720)</f>
        <v>0</v>
      </c>
      <c r="P741" s="18" t="n">
        <f aca="false">O741-(Draws!P720+Draws!AB720)</f>
        <v>0</v>
      </c>
      <c r="Q741" s="18" t="n">
        <f aca="false">P741-(Draws!Q720+Draws!AC720)</f>
        <v>-110.768969161231</v>
      </c>
      <c r="R741" s="18" t="n">
        <f aca="false">Q741-(Draws!R720+Draws!AD720)</f>
        <v>-110.768969161231</v>
      </c>
      <c r="S741" s="18" t="n">
        <f aca="false">R741-(Draws!S720+Draws!AE720)</f>
        <v>-110.768969161231</v>
      </c>
      <c r="T741" s="18" t="n">
        <f aca="false">S741-(Draws!T720+Draws!AF720)</f>
        <v>-110.768969161231</v>
      </c>
      <c r="U741" s="18" t="n">
        <f aca="false">T741-(Draws!U720+Draws!AG720)</f>
        <v>-110.768969161231</v>
      </c>
      <c r="V741" s="18" t="n">
        <f aca="false">U741-(Draws!V720+Draws!AH720)</f>
        <v>-110.768969161231</v>
      </c>
      <c r="W741" s="18" t="n">
        <f aca="false">V741-(Draws!W720+Draws!AI720)</f>
        <v>-110.768969161231</v>
      </c>
      <c r="X741" s="18" t="n">
        <f aca="false">W741-(Draws!X720+Draws!AJ720)</f>
        <v>-110.768969161231</v>
      </c>
      <c r="Y741" s="18" t="n">
        <f aca="false">X741-(Draws!Y720+Draws!AK720)</f>
        <v>-110.768969161231</v>
      </c>
      <c r="Z741" s="18" t="n">
        <f aca="false">0-(MAX(Draws!N720-Line_cap,0)+MAX(Draws!Z720-Line_cap,0))</f>
        <v>0</v>
      </c>
      <c r="AA741" s="18" t="n">
        <f aca="false">Z741-(MAX(Draws!O720-Line_cap,0)+MAX(Draws!AA720-Line_cap,0))</f>
        <v>0</v>
      </c>
      <c r="AB741" s="18" t="n">
        <f aca="false">AA741-(MAX(Draws!P720-Line_cap,0)+MAX(Draws!AB720-Line_cap,0))</f>
        <v>0</v>
      </c>
      <c r="AC741" s="18" t="n">
        <f aca="false">AB741-(MAX(Draws!Q720-Line_cap,0)+MAX(Draws!AC720-Line_cap,0))</f>
        <v>-10.7689691612313</v>
      </c>
      <c r="AD741" s="18" t="n">
        <f aca="false">AC741-(MAX(Draws!R720-Line_cap,0)+MAX(Draws!AD720-Line_cap,0))</f>
        <v>-10.7689691612313</v>
      </c>
      <c r="AE741" s="18" t="n">
        <f aca="false">AD741-(MAX(Draws!S720-Line_cap,0)+MAX(Draws!AE720-Line_cap,0))</f>
        <v>-10.7689691612313</v>
      </c>
      <c r="AF741" s="18" t="n">
        <f aca="false">AE741-(MAX(Draws!T720-Line_cap,0)+MAX(Draws!AF720-Line_cap,0))</f>
        <v>-10.7689691612313</v>
      </c>
      <c r="AG741" s="18" t="n">
        <f aca="false">AF741-(MAX(Draws!U720-Line_cap,0)+MAX(Draws!AG720-Line_cap,0))</f>
        <v>-10.7689691612313</v>
      </c>
      <c r="AH741" s="18" t="n">
        <f aca="false">AG741-(MAX(Draws!V720-Line_cap,0)+MAX(Draws!AH720-Line_cap,0))</f>
        <v>-10.7689691612313</v>
      </c>
      <c r="AI741" s="18" t="n">
        <f aca="false">AH741-(MAX(Draws!W720-Line_cap,0)+MAX(Draws!AI720-Line_cap,0))</f>
        <v>-10.7689691612313</v>
      </c>
      <c r="AJ741" s="18" t="n">
        <f aca="false">AI741-(MAX(Draws!X720-Line_cap,0)+MAX(Draws!AJ720-Line_cap,0))</f>
        <v>-10.7689691612313</v>
      </c>
      <c r="AK741" s="18" t="n">
        <f aca="false">AJ741-(MAX(Draws!Y720-Line_cap,0)+MAX(Draws!AK720-Line_cap,0))</f>
        <v>-10.7689691612313</v>
      </c>
      <c r="AL741" s="18" t="n">
        <f aca="false">SUMPRODUCT(MIN($B$22:$M$22+B741:M741+N741:Y741))</f>
        <v>332.451877740667</v>
      </c>
      <c r="AM741" s="18" t="n">
        <f aca="false">SUMPRODUCT(MIN($B$22:$M$22+B741:M741))</f>
        <v>443.220846901899</v>
      </c>
      <c r="AN741" s="18" t="n">
        <f aca="false">SUMPRODUCT(MIN($B$22:$M$22+N741:Y741))</f>
        <v>371.181413196554</v>
      </c>
      <c r="AO741" s="18" t="n">
        <f aca="false">SUMPRODUCT(MIN($B$22:$M$22+B741:M741+Z741:AK741))</f>
        <v>432.451877740667</v>
      </c>
      <c r="AP741" s="18" t="n">
        <f aca="false">SUMPRODUCT(MIN($B$23:$M$23+B741:M741+N741:Y741))</f>
        <v>380.217623241452</v>
      </c>
      <c r="AQ741" s="18" t="n">
        <f aca="false">SUMPRODUCT(MIN($B$23:$M$23+B741:M741+Z741:AK741))</f>
        <v>479.198057832331</v>
      </c>
      <c r="AR741" s="13" t="n">
        <f aca="false">IF(Y741&lt;0,1,0)</f>
        <v>1</v>
      </c>
    </row>
    <row r="742" customFormat="false" ht="15" hidden="false" customHeight="false" outlineLevel="0" collapsed="false">
      <c r="A742" s="13" t="n">
        <v>717</v>
      </c>
      <c r="B742" s="18" t="n">
        <f aca="false">Shock_sd*Draws!B721</f>
        <v>-0.193050379531554</v>
      </c>
      <c r="C742" s="18" t="n">
        <f aca="false">Persist_a*B742+Shock_sd*Draws!C721</f>
        <v>-51.3027043808415</v>
      </c>
      <c r="D742" s="18" t="n">
        <f aca="false">Persist_a*C742+Shock_sd*Draws!D721</f>
        <v>-16.8897125900366</v>
      </c>
      <c r="E742" s="18" t="n">
        <f aca="false">Persist_a*D742+Shock_sd*Draws!E721</f>
        <v>-5.46612527412292</v>
      </c>
      <c r="F742" s="18" t="n">
        <f aca="false">Persist_a*E742+Shock_sd*Draws!F721</f>
        <v>-14.4765829626721</v>
      </c>
      <c r="G742" s="18" t="n">
        <f aca="false">Persist_a*F742+Shock_sd*Draws!G721</f>
        <v>-69.1902675602656</v>
      </c>
      <c r="H742" s="18" t="n">
        <f aca="false">Persist_a*G742+Shock_sd*Draws!H721</f>
        <v>-64.0256396837714</v>
      </c>
      <c r="I742" s="18" t="n">
        <f aca="false">Persist_a*H742+Shock_sd*Draws!I721</f>
        <v>-34.2157516311453</v>
      </c>
      <c r="J742" s="18" t="n">
        <f aca="false">Persist_a*I742+Shock_sd*Draws!J721</f>
        <v>40.4823769251853</v>
      </c>
      <c r="K742" s="18" t="n">
        <f aca="false">Persist_a*J742+Shock_sd*Draws!K721</f>
        <v>93.494591298908</v>
      </c>
      <c r="L742" s="18" t="n">
        <f aca="false">Persist_a*K742+Shock_sd*Draws!L721</f>
        <v>57.1098579190945</v>
      </c>
      <c r="M742" s="18" t="n">
        <f aca="false">Persist_a*L742+Shock_sd*Draws!M721</f>
        <v>68.7202405391898</v>
      </c>
      <c r="N742" s="18" t="n">
        <f aca="false">0-(Draws!N721+Draws!Z721)</f>
        <v>0</v>
      </c>
      <c r="O742" s="18" t="n">
        <f aca="false">N742-(Draws!O721+Draws!AA721)</f>
        <v>0</v>
      </c>
      <c r="P742" s="18" t="n">
        <f aca="false">O742-(Draws!P721+Draws!AB721)</f>
        <v>0</v>
      </c>
      <c r="Q742" s="18" t="n">
        <f aca="false">P742-(Draws!Q721+Draws!AC721)</f>
        <v>0</v>
      </c>
      <c r="R742" s="18" t="n">
        <f aca="false">Q742-(Draws!R721+Draws!AD721)</f>
        <v>0</v>
      </c>
      <c r="S742" s="18" t="n">
        <f aca="false">R742-(Draws!S721+Draws!AE721)</f>
        <v>0</v>
      </c>
      <c r="T742" s="18" t="n">
        <f aca="false">S742-(Draws!T721+Draws!AF721)</f>
        <v>0</v>
      </c>
      <c r="U742" s="18" t="n">
        <f aca="false">T742-(Draws!U721+Draws!AG721)</f>
        <v>0</v>
      </c>
      <c r="V742" s="18" t="n">
        <f aca="false">U742-(Draws!V721+Draws!AH721)</f>
        <v>0</v>
      </c>
      <c r="W742" s="18" t="n">
        <f aca="false">V742-(Draws!W721+Draws!AI721)</f>
        <v>0</v>
      </c>
      <c r="X742" s="18" t="n">
        <f aca="false">W742-(Draws!X721+Draws!AJ721)</f>
        <v>0</v>
      </c>
      <c r="Y742" s="18" t="n">
        <f aca="false">X742-(Draws!Y721+Draws!AK721)</f>
        <v>0</v>
      </c>
      <c r="Z742" s="18" t="n">
        <f aca="false">0-(MAX(Draws!N721-Line_cap,0)+MAX(Draws!Z721-Line_cap,0))</f>
        <v>0</v>
      </c>
      <c r="AA742" s="18" t="n">
        <f aca="false">Z742-(MAX(Draws!O721-Line_cap,0)+MAX(Draws!AA721-Line_cap,0))</f>
        <v>0</v>
      </c>
      <c r="AB742" s="18" t="n">
        <f aca="false">AA742-(MAX(Draws!P721-Line_cap,0)+MAX(Draws!AB721-Line_cap,0))</f>
        <v>0</v>
      </c>
      <c r="AC742" s="18" t="n">
        <f aca="false">AB742-(MAX(Draws!Q721-Line_cap,0)+MAX(Draws!AC721-Line_cap,0))</f>
        <v>0</v>
      </c>
      <c r="AD742" s="18" t="n">
        <f aca="false">AC742-(MAX(Draws!R721-Line_cap,0)+MAX(Draws!AD721-Line_cap,0))</f>
        <v>0</v>
      </c>
      <c r="AE742" s="18" t="n">
        <f aca="false">AD742-(MAX(Draws!S721-Line_cap,0)+MAX(Draws!AE721-Line_cap,0))</f>
        <v>0</v>
      </c>
      <c r="AF742" s="18" t="n">
        <f aca="false">AE742-(MAX(Draws!T721-Line_cap,0)+MAX(Draws!AF721-Line_cap,0))</f>
        <v>0</v>
      </c>
      <c r="AG742" s="18" t="n">
        <f aca="false">AF742-(MAX(Draws!U721-Line_cap,0)+MAX(Draws!AG721-Line_cap,0))</f>
        <v>0</v>
      </c>
      <c r="AH742" s="18" t="n">
        <f aca="false">AG742-(MAX(Draws!V721-Line_cap,0)+MAX(Draws!AH721-Line_cap,0))</f>
        <v>0</v>
      </c>
      <c r="AI742" s="18" t="n">
        <f aca="false">AH742-(MAX(Draws!W721-Line_cap,0)+MAX(Draws!AI721-Line_cap,0))</f>
        <v>0</v>
      </c>
      <c r="AJ742" s="18" t="n">
        <f aca="false">AI742-(MAX(Draws!X721-Line_cap,0)+MAX(Draws!AJ721-Line_cap,0))</f>
        <v>0</v>
      </c>
      <c r="AK742" s="18" t="n">
        <f aca="false">AJ742-(MAX(Draws!Y721-Line_cap,0)+MAX(Draws!AK721-Line_cap,0))</f>
        <v>0</v>
      </c>
      <c r="AL742" s="18" t="n">
        <f aca="false">SUMPRODUCT(MIN($B$22:$M$22+B742:M742+N742:Y742))</f>
        <v>414.017904078099</v>
      </c>
      <c r="AM742" s="18" t="n">
        <f aca="false">SUMPRODUCT(MIN($B$22:$M$22+B742:M742))</f>
        <v>414.017904078099</v>
      </c>
      <c r="AN742" s="18" t="n">
        <f aca="false">SUMPRODUCT(MIN($B$22:$M$22+N742:Y742))</f>
        <v>481.950382357786</v>
      </c>
      <c r="AO742" s="18" t="n">
        <f aca="false">SUMPRODUCT(MIN($B$22:$M$22+B742:M742+Z742:AK742))</f>
        <v>414.017904078099</v>
      </c>
      <c r="AP742" s="18" t="n">
        <f aca="false">SUMPRODUCT(MIN($B$23:$M$23+B742:M742+N742:Y742))</f>
        <v>461.783649578883</v>
      </c>
      <c r="AQ742" s="18" t="n">
        <f aca="false">SUMPRODUCT(MIN($B$23:$M$23+B742:M742+Z742:AK742))</f>
        <v>461.783649578883</v>
      </c>
      <c r="AR742" s="13" t="n">
        <f aca="false">IF(Y742&lt;0,1,0)</f>
        <v>0</v>
      </c>
    </row>
    <row r="743" customFormat="false" ht="15" hidden="false" customHeight="false" outlineLevel="0" collapsed="false">
      <c r="A743" s="13" t="n">
        <v>718</v>
      </c>
      <c r="B743" s="18" t="n">
        <f aca="false">Shock_sd*Draws!B722</f>
        <v>-60.8936570385491</v>
      </c>
      <c r="C743" s="18" t="n">
        <f aca="false">Persist_a*B743+Shock_sd*Draws!C722</f>
        <v>14.2769877308796</v>
      </c>
      <c r="D743" s="18" t="n">
        <f aca="false">Persist_a*C743+Shock_sd*Draws!D722</f>
        <v>47.703343412551</v>
      </c>
      <c r="E743" s="18" t="n">
        <f aca="false">Persist_a*D743+Shock_sd*Draws!E722</f>
        <v>46.3136785911032</v>
      </c>
      <c r="F743" s="18" t="n">
        <f aca="false">Persist_a*E743+Shock_sd*Draws!F722</f>
        <v>108.355877770657</v>
      </c>
      <c r="G743" s="18" t="n">
        <f aca="false">Persist_a*F743+Shock_sd*Draws!G722</f>
        <v>58.9556355676338</v>
      </c>
      <c r="H743" s="18" t="n">
        <f aca="false">Persist_a*G743+Shock_sd*Draws!H722</f>
        <v>95.1931152133377</v>
      </c>
      <c r="I743" s="18" t="n">
        <f aca="false">Persist_a*H743+Shock_sd*Draws!I722</f>
        <v>-18.8903253105657</v>
      </c>
      <c r="J743" s="18" t="n">
        <f aca="false">Persist_a*I743+Shock_sd*Draws!J722</f>
        <v>-74.63984265269</v>
      </c>
      <c r="K743" s="18" t="n">
        <f aca="false">Persist_a*J743+Shock_sd*Draws!K722</f>
        <v>-56.5991050537167</v>
      </c>
      <c r="L743" s="18" t="n">
        <f aca="false">Persist_a*K743+Shock_sd*Draws!L722</f>
        <v>-24.4576514378583</v>
      </c>
      <c r="M743" s="18" t="n">
        <f aca="false">Persist_a*L743+Shock_sd*Draws!M722</f>
        <v>-62.1538016324393</v>
      </c>
      <c r="N743" s="18" t="n">
        <f aca="false">0-(Draws!N722+Draws!Z722)</f>
        <v>0</v>
      </c>
      <c r="O743" s="18" t="n">
        <f aca="false">N743-(Draws!O722+Draws!AA722)</f>
        <v>0</v>
      </c>
      <c r="P743" s="18" t="n">
        <f aca="false">O743-(Draws!P722+Draws!AB722)</f>
        <v>0</v>
      </c>
      <c r="Q743" s="18" t="n">
        <f aca="false">P743-(Draws!Q722+Draws!AC722)</f>
        <v>0</v>
      </c>
      <c r="R743" s="18" t="n">
        <f aca="false">Q743-(Draws!R722+Draws!AD722)</f>
        <v>0</v>
      </c>
      <c r="S743" s="18" t="n">
        <f aca="false">R743-(Draws!S722+Draws!AE722)</f>
        <v>0</v>
      </c>
      <c r="T743" s="18" t="n">
        <f aca="false">S743-(Draws!T722+Draws!AF722)</f>
        <v>0</v>
      </c>
      <c r="U743" s="18" t="n">
        <f aca="false">T743-(Draws!U722+Draws!AG722)</f>
        <v>0</v>
      </c>
      <c r="V743" s="18" t="n">
        <f aca="false">U743-(Draws!V722+Draws!AH722)</f>
        <v>0</v>
      </c>
      <c r="W743" s="18" t="n">
        <f aca="false">V743-(Draws!W722+Draws!AI722)</f>
        <v>0</v>
      </c>
      <c r="X743" s="18" t="n">
        <f aca="false">W743-(Draws!X722+Draws!AJ722)</f>
        <v>0</v>
      </c>
      <c r="Y743" s="18" t="n">
        <f aca="false">X743-(Draws!Y722+Draws!AK722)</f>
        <v>0</v>
      </c>
      <c r="Z743" s="18" t="n">
        <f aca="false">0-(MAX(Draws!N722-Line_cap,0)+MAX(Draws!Z722-Line_cap,0))</f>
        <v>0</v>
      </c>
      <c r="AA743" s="18" t="n">
        <f aca="false">Z743-(MAX(Draws!O722-Line_cap,0)+MAX(Draws!AA722-Line_cap,0))</f>
        <v>0</v>
      </c>
      <c r="AB743" s="18" t="n">
        <f aca="false">AA743-(MAX(Draws!P722-Line_cap,0)+MAX(Draws!AB722-Line_cap,0))</f>
        <v>0</v>
      </c>
      <c r="AC743" s="18" t="n">
        <f aca="false">AB743-(MAX(Draws!Q722-Line_cap,0)+MAX(Draws!AC722-Line_cap,0))</f>
        <v>0</v>
      </c>
      <c r="AD743" s="18" t="n">
        <f aca="false">AC743-(MAX(Draws!R722-Line_cap,0)+MAX(Draws!AD722-Line_cap,0))</f>
        <v>0</v>
      </c>
      <c r="AE743" s="18" t="n">
        <f aca="false">AD743-(MAX(Draws!S722-Line_cap,0)+MAX(Draws!AE722-Line_cap,0))</f>
        <v>0</v>
      </c>
      <c r="AF743" s="18" t="n">
        <f aca="false">AE743-(MAX(Draws!T722-Line_cap,0)+MAX(Draws!AF722-Line_cap,0))</f>
        <v>0</v>
      </c>
      <c r="AG743" s="18" t="n">
        <f aca="false">AF743-(MAX(Draws!U722-Line_cap,0)+MAX(Draws!AG722-Line_cap,0))</f>
        <v>0</v>
      </c>
      <c r="AH743" s="18" t="n">
        <f aca="false">AG743-(MAX(Draws!V722-Line_cap,0)+MAX(Draws!AH722-Line_cap,0))</f>
        <v>0</v>
      </c>
      <c r="AI743" s="18" t="n">
        <f aca="false">AH743-(MAX(Draws!W722-Line_cap,0)+MAX(Draws!AI722-Line_cap,0))</f>
        <v>0</v>
      </c>
      <c r="AJ743" s="18" t="n">
        <f aca="false">AI743-(MAX(Draws!X722-Line_cap,0)+MAX(Draws!AJ722-Line_cap,0))</f>
        <v>0</v>
      </c>
      <c r="AK743" s="18" t="n">
        <f aca="false">AJ743-(MAX(Draws!Y722-Line_cap,0)+MAX(Draws!AK722-Line_cap,0))</f>
        <v>0</v>
      </c>
      <c r="AL743" s="18" t="n">
        <f aca="false">SUMPRODUCT(MIN($B$22:$M$22+B743:M743+N743:Y743))</f>
        <v>413.557938764707</v>
      </c>
      <c r="AM743" s="18" t="n">
        <f aca="false">SUMPRODUCT(MIN($B$22:$M$22+B743:M743))</f>
        <v>413.557938764707</v>
      </c>
      <c r="AN743" s="18" t="n">
        <f aca="false">SUMPRODUCT(MIN($B$22:$M$22+N743:Y743))</f>
        <v>481.950382357786</v>
      </c>
      <c r="AO743" s="18" t="n">
        <f aca="false">SUMPRODUCT(MIN($B$22:$M$22+B743:M743+Z743:AK743))</f>
        <v>413.557938764707</v>
      </c>
      <c r="AP743" s="18" t="n">
        <f aca="false">SUMPRODUCT(MIN($B$23:$M$23+B743:M743+N743:Y743))</f>
        <v>462.801265928927</v>
      </c>
      <c r="AQ743" s="18" t="n">
        <f aca="false">SUMPRODUCT(MIN($B$23:$M$23+B743:M743+Z743:AK743))</f>
        <v>462.801265928927</v>
      </c>
      <c r="AR743" s="13" t="n">
        <f aca="false">IF(Y743&lt;0,1,0)</f>
        <v>0</v>
      </c>
    </row>
    <row r="744" customFormat="false" ht="15" hidden="false" customHeight="false" outlineLevel="0" collapsed="false">
      <c r="A744" s="13" t="n">
        <v>719</v>
      </c>
      <c r="B744" s="18" t="n">
        <f aca="false">Shock_sd*Draws!B723</f>
        <v>-73.8878704605323</v>
      </c>
      <c r="C744" s="18" t="n">
        <f aca="false">Persist_a*B744+Shock_sd*Draws!C723</f>
        <v>-103.78632817041</v>
      </c>
      <c r="D744" s="18" t="n">
        <f aca="false">Persist_a*C744+Shock_sd*Draws!D723</f>
        <v>-67.6907302008668</v>
      </c>
      <c r="E744" s="18" t="n">
        <f aca="false">Persist_a*D744+Shock_sd*Draws!E723</f>
        <v>4.4141733741409</v>
      </c>
      <c r="F744" s="18" t="n">
        <f aca="false">Persist_a*E744+Shock_sd*Draws!F723</f>
        <v>1.00742421962684</v>
      </c>
      <c r="G744" s="18" t="n">
        <f aca="false">Persist_a*F744+Shock_sd*Draws!G723</f>
        <v>7.62796289277017</v>
      </c>
      <c r="H744" s="18" t="n">
        <f aca="false">Persist_a*G744+Shock_sd*Draws!H723</f>
        <v>-65.9653813543679</v>
      </c>
      <c r="I744" s="18" t="n">
        <f aca="false">Persist_a*H744+Shock_sd*Draws!I723</f>
        <v>-70.4675844754771</v>
      </c>
      <c r="J744" s="18" t="n">
        <f aca="false">Persist_a*I744+Shock_sd*Draws!J723</f>
        <v>-73.896916846285</v>
      </c>
      <c r="K744" s="18" t="n">
        <f aca="false">Persist_a*J744+Shock_sd*Draws!K723</f>
        <v>-98.487209350482</v>
      </c>
      <c r="L744" s="18" t="n">
        <f aca="false">Persist_a*K744+Shock_sd*Draws!L723</f>
        <v>-37.8738782632422</v>
      </c>
      <c r="M744" s="18" t="n">
        <f aca="false">Persist_a*L744+Shock_sd*Draws!M723</f>
        <v>-40.0205055326956</v>
      </c>
      <c r="N744" s="18" t="n">
        <f aca="false">0-(Draws!N723+Draws!Z723)</f>
        <v>0</v>
      </c>
      <c r="O744" s="18" t="n">
        <f aca="false">N744-(Draws!O723+Draws!AA723)</f>
        <v>0</v>
      </c>
      <c r="P744" s="18" t="n">
        <f aca="false">O744-(Draws!P723+Draws!AB723)</f>
        <v>0</v>
      </c>
      <c r="Q744" s="18" t="n">
        <f aca="false">P744-(Draws!Q723+Draws!AC723)</f>
        <v>0</v>
      </c>
      <c r="R744" s="18" t="n">
        <f aca="false">Q744-(Draws!R723+Draws!AD723)</f>
        <v>0</v>
      </c>
      <c r="S744" s="18" t="n">
        <f aca="false">R744-(Draws!S723+Draws!AE723)</f>
        <v>-166.105264079183</v>
      </c>
      <c r="T744" s="18" t="n">
        <f aca="false">S744-(Draws!T723+Draws!AF723)</f>
        <v>-166.105264079183</v>
      </c>
      <c r="U744" s="18" t="n">
        <f aca="false">T744-(Draws!U723+Draws!AG723)</f>
        <v>-166.105264079183</v>
      </c>
      <c r="V744" s="18" t="n">
        <f aca="false">U744-(Draws!V723+Draws!AH723)</f>
        <v>-166.105264079183</v>
      </c>
      <c r="W744" s="18" t="n">
        <f aca="false">V744-(Draws!W723+Draws!AI723)</f>
        <v>-166.105264079183</v>
      </c>
      <c r="X744" s="18" t="n">
        <f aca="false">W744-(Draws!X723+Draws!AJ723)</f>
        <v>-166.105264079183</v>
      </c>
      <c r="Y744" s="18" t="n">
        <f aca="false">X744-(Draws!Y723+Draws!AK723)</f>
        <v>-166.105264079183</v>
      </c>
      <c r="Z744" s="18" t="n">
        <f aca="false">0-(MAX(Draws!N723-Line_cap,0)+MAX(Draws!Z723-Line_cap,0))</f>
        <v>0</v>
      </c>
      <c r="AA744" s="18" t="n">
        <f aca="false">Z744-(MAX(Draws!O723-Line_cap,0)+MAX(Draws!AA723-Line_cap,0))</f>
        <v>0</v>
      </c>
      <c r="AB744" s="18" t="n">
        <f aca="false">AA744-(MAX(Draws!P723-Line_cap,0)+MAX(Draws!AB723-Line_cap,0))</f>
        <v>0</v>
      </c>
      <c r="AC744" s="18" t="n">
        <f aca="false">AB744-(MAX(Draws!Q723-Line_cap,0)+MAX(Draws!AC723-Line_cap,0))</f>
        <v>0</v>
      </c>
      <c r="AD744" s="18" t="n">
        <f aca="false">AC744-(MAX(Draws!R723-Line_cap,0)+MAX(Draws!AD723-Line_cap,0))</f>
        <v>0</v>
      </c>
      <c r="AE744" s="18" t="n">
        <f aca="false">AD744-(MAX(Draws!S723-Line_cap,0)+MAX(Draws!AE723-Line_cap,0))</f>
        <v>-66.1052640791827</v>
      </c>
      <c r="AF744" s="18" t="n">
        <f aca="false">AE744-(MAX(Draws!T723-Line_cap,0)+MAX(Draws!AF723-Line_cap,0))</f>
        <v>-66.1052640791827</v>
      </c>
      <c r="AG744" s="18" t="n">
        <f aca="false">AF744-(MAX(Draws!U723-Line_cap,0)+MAX(Draws!AG723-Line_cap,0))</f>
        <v>-66.1052640791827</v>
      </c>
      <c r="AH744" s="18" t="n">
        <f aca="false">AG744-(MAX(Draws!V723-Line_cap,0)+MAX(Draws!AH723-Line_cap,0))</f>
        <v>-66.1052640791827</v>
      </c>
      <c r="AI744" s="18" t="n">
        <f aca="false">AH744-(MAX(Draws!W723-Line_cap,0)+MAX(Draws!AI723-Line_cap,0))</f>
        <v>-66.1052640791827</v>
      </c>
      <c r="AJ744" s="18" t="n">
        <f aca="false">AI744-(MAX(Draws!X723-Line_cap,0)+MAX(Draws!AJ723-Line_cap,0))</f>
        <v>-66.1052640791827</v>
      </c>
      <c r="AK744" s="18" t="n">
        <f aca="false">AJ744-(MAX(Draws!Y723-Line_cap,0)+MAX(Draws!AK723-Line_cap,0))</f>
        <v>-66.1052640791827</v>
      </c>
      <c r="AL744" s="18" t="n">
        <f aca="false">SUMPRODUCT(MIN($B$22:$M$22+B744:M744+N744:Y744))</f>
        <v>229.793222379759</v>
      </c>
      <c r="AM744" s="18" t="n">
        <f aca="false">SUMPRODUCT(MIN($B$22:$M$22+B744:M744))</f>
        <v>395.898486458942</v>
      </c>
      <c r="AN744" s="18" t="n">
        <f aca="false">SUMPRODUCT(MIN($B$22:$M$22+N744:Y744))</f>
        <v>315.845118278603</v>
      </c>
      <c r="AO744" s="18" t="n">
        <f aca="false">SUMPRODUCT(MIN($B$22:$M$22+B744:M744+Z744:AK744))</f>
        <v>329.793222379759</v>
      </c>
      <c r="AP744" s="18" t="n">
        <f aca="false">SUMPRODUCT(MIN($B$23:$M$23+B744:M744+N744:Y744))</f>
        <v>278.078870930187</v>
      </c>
      <c r="AQ744" s="18" t="n">
        <f aca="false">SUMPRODUCT(MIN($B$23:$M$23+B744:M744+Z744:AK744))</f>
        <v>378.078870930187</v>
      </c>
      <c r="AR744" s="13" t="n">
        <f aca="false">IF(Y744&lt;0,1,0)</f>
        <v>1</v>
      </c>
    </row>
    <row r="745" customFormat="false" ht="15" hidden="false" customHeight="false" outlineLevel="0" collapsed="false">
      <c r="A745" s="13" t="n">
        <v>720</v>
      </c>
      <c r="B745" s="18" t="n">
        <f aca="false">Shock_sd*Draws!B724</f>
        <v>46.6213450945982</v>
      </c>
      <c r="C745" s="18" t="n">
        <f aca="false">Persist_a*B745+Shock_sd*Draws!C724</f>
        <v>41.3388498793248</v>
      </c>
      <c r="D745" s="18" t="n">
        <f aca="false">Persist_a*C745+Shock_sd*Draws!D724</f>
        <v>-22.173341765314</v>
      </c>
      <c r="E745" s="18" t="n">
        <f aca="false">Persist_a*D745+Shock_sd*Draws!E724</f>
        <v>34.7295809664141</v>
      </c>
      <c r="F745" s="18" t="n">
        <f aca="false">Persist_a*E745+Shock_sd*Draws!F724</f>
        <v>-64.1845588277473</v>
      </c>
      <c r="G745" s="18" t="n">
        <f aca="false">Persist_a*F745+Shock_sd*Draws!G724</f>
        <v>-54.9173452130027</v>
      </c>
      <c r="H745" s="18" t="n">
        <f aca="false">Persist_a*G745+Shock_sd*Draws!H724</f>
        <v>-28.9283407236122</v>
      </c>
      <c r="I745" s="18" t="n">
        <f aca="false">Persist_a*H745+Shock_sd*Draws!I724</f>
        <v>24.4643213276595</v>
      </c>
      <c r="J745" s="18" t="n">
        <f aca="false">Persist_a*I745+Shock_sd*Draws!J724</f>
        <v>-0.824678644814684</v>
      </c>
      <c r="K745" s="18" t="n">
        <f aca="false">Persist_a*J745+Shock_sd*Draws!K724</f>
        <v>28.7251662871546</v>
      </c>
      <c r="L745" s="18" t="n">
        <f aca="false">Persist_a*K745+Shock_sd*Draws!L724</f>
        <v>42.7475623043161</v>
      </c>
      <c r="M745" s="18" t="n">
        <f aca="false">Persist_a*L745+Shock_sd*Draws!M724</f>
        <v>-19.7372775375624</v>
      </c>
      <c r="N745" s="18" t="n">
        <f aca="false">0-(Draws!N724+Draws!Z724)</f>
        <v>0</v>
      </c>
      <c r="O745" s="18" t="n">
        <f aca="false">N745-(Draws!O724+Draws!AA724)</f>
        <v>0</v>
      </c>
      <c r="P745" s="18" t="n">
        <f aca="false">O745-(Draws!P724+Draws!AB724)</f>
        <v>0</v>
      </c>
      <c r="Q745" s="18" t="n">
        <f aca="false">P745-(Draws!Q724+Draws!AC724)</f>
        <v>0</v>
      </c>
      <c r="R745" s="18" t="n">
        <f aca="false">Q745-(Draws!R724+Draws!AD724)</f>
        <v>0</v>
      </c>
      <c r="S745" s="18" t="n">
        <f aca="false">R745-(Draws!S724+Draws!AE724)</f>
        <v>0</v>
      </c>
      <c r="T745" s="18" t="n">
        <f aca="false">S745-(Draws!T724+Draws!AF724)</f>
        <v>0</v>
      </c>
      <c r="U745" s="18" t="n">
        <f aca="false">T745-(Draws!U724+Draws!AG724)</f>
        <v>0</v>
      </c>
      <c r="V745" s="18" t="n">
        <f aca="false">U745-(Draws!V724+Draws!AH724)</f>
        <v>0</v>
      </c>
      <c r="W745" s="18" t="n">
        <f aca="false">V745-(Draws!W724+Draws!AI724)</f>
        <v>0</v>
      </c>
      <c r="X745" s="18" t="n">
        <f aca="false">W745-(Draws!X724+Draws!AJ724)</f>
        <v>0</v>
      </c>
      <c r="Y745" s="18" t="n">
        <f aca="false">X745-(Draws!Y724+Draws!AK724)</f>
        <v>0</v>
      </c>
      <c r="Z745" s="18" t="n">
        <f aca="false">0-(MAX(Draws!N724-Line_cap,0)+MAX(Draws!Z724-Line_cap,0))</f>
        <v>0</v>
      </c>
      <c r="AA745" s="18" t="n">
        <f aca="false">Z745-(MAX(Draws!O724-Line_cap,0)+MAX(Draws!AA724-Line_cap,0))</f>
        <v>0</v>
      </c>
      <c r="AB745" s="18" t="n">
        <f aca="false">AA745-(MAX(Draws!P724-Line_cap,0)+MAX(Draws!AB724-Line_cap,0))</f>
        <v>0</v>
      </c>
      <c r="AC745" s="18" t="n">
        <f aca="false">AB745-(MAX(Draws!Q724-Line_cap,0)+MAX(Draws!AC724-Line_cap,0))</f>
        <v>0</v>
      </c>
      <c r="AD745" s="18" t="n">
        <f aca="false">AC745-(MAX(Draws!R724-Line_cap,0)+MAX(Draws!AD724-Line_cap,0))</f>
        <v>0</v>
      </c>
      <c r="AE745" s="18" t="n">
        <f aca="false">AD745-(MAX(Draws!S724-Line_cap,0)+MAX(Draws!AE724-Line_cap,0))</f>
        <v>0</v>
      </c>
      <c r="AF745" s="18" t="n">
        <f aca="false">AE745-(MAX(Draws!T724-Line_cap,0)+MAX(Draws!AF724-Line_cap,0))</f>
        <v>0</v>
      </c>
      <c r="AG745" s="18" t="n">
        <f aca="false">AF745-(MAX(Draws!U724-Line_cap,0)+MAX(Draws!AG724-Line_cap,0))</f>
        <v>0</v>
      </c>
      <c r="AH745" s="18" t="n">
        <f aca="false">AG745-(MAX(Draws!V724-Line_cap,0)+MAX(Draws!AH724-Line_cap,0))</f>
        <v>0</v>
      </c>
      <c r="AI745" s="18" t="n">
        <f aca="false">AH745-(MAX(Draws!W724-Line_cap,0)+MAX(Draws!AI724-Line_cap,0))</f>
        <v>0</v>
      </c>
      <c r="AJ745" s="18" t="n">
        <f aca="false">AI745-(MAX(Draws!X724-Line_cap,0)+MAX(Draws!AJ724-Line_cap,0))</f>
        <v>0</v>
      </c>
      <c r="AK745" s="18" t="n">
        <f aca="false">AJ745-(MAX(Draws!Y724-Line_cap,0)+MAX(Draws!AK724-Line_cap,0))</f>
        <v>0</v>
      </c>
      <c r="AL745" s="18" t="n">
        <f aca="false">SUMPRODUCT(MIN($B$22:$M$22+B745:M745+N745:Y745))</f>
        <v>424.312622319943</v>
      </c>
      <c r="AM745" s="18" t="n">
        <f aca="false">SUMPRODUCT(MIN($B$22:$M$22+B745:M745))</f>
        <v>424.312622319943</v>
      </c>
      <c r="AN745" s="18" t="n">
        <f aca="false">SUMPRODUCT(MIN($B$22:$M$22+N745:Y745))</f>
        <v>481.950382357786</v>
      </c>
      <c r="AO745" s="18" t="n">
        <f aca="false">SUMPRODUCT(MIN($B$22:$M$22+B745:M745+Z745:AK745))</f>
        <v>424.312622319943</v>
      </c>
      <c r="AP745" s="18" t="n">
        <f aca="false">SUMPRODUCT(MIN($B$23:$M$23+B745:M745+N745:Y745))</f>
        <v>469.417356173107</v>
      </c>
      <c r="AQ745" s="18" t="n">
        <f aca="false">SUMPRODUCT(MIN($B$23:$M$23+B745:M745+Z745:AK745))</f>
        <v>469.417356173107</v>
      </c>
      <c r="AR745" s="13" t="n">
        <f aca="false">IF(Y745&lt;0,1,0)</f>
        <v>0</v>
      </c>
    </row>
    <row r="746" customFormat="false" ht="15" hidden="false" customHeight="false" outlineLevel="0" collapsed="false">
      <c r="A746" s="13" t="n">
        <v>721</v>
      </c>
      <c r="B746" s="18" t="n">
        <f aca="false">Shock_sd*Draws!B725</f>
        <v>20.1757551443905</v>
      </c>
      <c r="C746" s="18" t="n">
        <f aca="false">Persist_a*B746+Shock_sd*Draws!C725</f>
        <v>121.154678522148</v>
      </c>
      <c r="D746" s="18" t="n">
        <f aca="false">Persist_a*C746+Shock_sd*Draws!D725</f>
        <v>84.1050068680713</v>
      </c>
      <c r="E746" s="18" t="n">
        <f aca="false">Persist_a*D746+Shock_sd*Draws!E725</f>
        <v>44.1910880788723</v>
      </c>
      <c r="F746" s="18" t="n">
        <f aca="false">Persist_a*E746+Shock_sd*Draws!F725</f>
        <v>-41.7525218438706</v>
      </c>
      <c r="G746" s="18" t="n">
        <f aca="false">Persist_a*F746+Shock_sd*Draws!G725</f>
        <v>-52.1994767315228</v>
      </c>
      <c r="H746" s="18" t="n">
        <f aca="false">Persist_a*G746+Shock_sd*Draws!H725</f>
        <v>-29.1500129146002</v>
      </c>
      <c r="I746" s="18" t="n">
        <f aca="false">Persist_a*H746+Shock_sd*Draws!I725</f>
        <v>-47.4418332444904</v>
      </c>
      <c r="J746" s="18" t="n">
        <f aca="false">Persist_a*I746+Shock_sd*Draws!J725</f>
        <v>-66.9108947139306</v>
      </c>
      <c r="K746" s="18" t="n">
        <f aca="false">Persist_a*J746+Shock_sd*Draws!K725</f>
        <v>-6.2297500531465</v>
      </c>
      <c r="L746" s="18" t="n">
        <f aca="false">Persist_a*K746+Shock_sd*Draws!L725</f>
        <v>-35.3248065863201</v>
      </c>
      <c r="M746" s="18" t="n">
        <f aca="false">Persist_a*L746+Shock_sd*Draws!M725</f>
        <v>-31.2240697937654</v>
      </c>
      <c r="N746" s="18" t="n">
        <f aca="false">0-(Draws!N725+Draws!Z725)</f>
        <v>0</v>
      </c>
      <c r="O746" s="18" t="n">
        <f aca="false">N746-(Draws!O725+Draws!AA725)</f>
        <v>0</v>
      </c>
      <c r="P746" s="18" t="n">
        <f aca="false">O746-(Draws!P725+Draws!AB725)</f>
        <v>0</v>
      </c>
      <c r="Q746" s="18" t="n">
        <f aca="false">P746-(Draws!Q725+Draws!AC725)</f>
        <v>0</v>
      </c>
      <c r="R746" s="18" t="n">
        <f aca="false">Q746-(Draws!R725+Draws!AD725)</f>
        <v>0</v>
      </c>
      <c r="S746" s="18" t="n">
        <f aca="false">R746-(Draws!S725+Draws!AE725)</f>
        <v>0</v>
      </c>
      <c r="T746" s="18" t="n">
        <f aca="false">S746-(Draws!T725+Draws!AF725)</f>
        <v>0</v>
      </c>
      <c r="U746" s="18" t="n">
        <f aca="false">T746-(Draws!U725+Draws!AG725)</f>
        <v>0</v>
      </c>
      <c r="V746" s="18" t="n">
        <f aca="false">U746-(Draws!V725+Draws!AH725)</f>
        <v>0</v>
      </c>
      <c r="W746" s="18" t="n">
        <f aca="false">V746-(Draws!W725+Draws!AI725)</f>
        <v>0</v>
      </c>
      <c r="X746" s="18" t="n">
        <f aca="false">W746-(Draws!X725+Draws!AJ725)</f>
        <v>0</v>
      </c>
      <c r="Y746" s="18" t="n">
        <f aca="false">X746-(Draws!Y725+Draws!AK725)</f>
        <v>0</v>
      </c>
      <c r="Z746" s="18" t="n">
        <f aca="false">0-(MAX(Draws!N725-Line_cap,0)+MAX(Draws!Z725-Line_cap,0))</f>
        <v>0</v>
      </c>
      <c r="AA746" s="18" t="n">
        <f aca="false">Z746-(MAX(Draws!O725-Line_cap,0)+MAX(Draws!AA725-Line_cap,0))</f>
        <v>0</v>
      </c>
      <c r="AB746" s="18" t="n">
        <f aca="false">AA746-(MAX(Draws!P725-Line_cap,0)+MAX(Draws!AB725-Line_cap,0))</f>
        <v>0</v>
      </c>
      <c r="AC746" s="18" t="n">
        <f aca="false">AB746-(MAX(Draws!Q725-Line_cap,0)+MAX(Draws!AC725-Line_cap,0))</f>
        <v>0</v>
      </c>
      <c r="AD746" s="18" t="n">
        <f aca="false">AC746-(MAX(Draws!R725-Line_cap,0)+MAX(Draws!AD725-Line_cap,0))</f>
        <v>0</v>
      </c>
      <c r="AE746" s="18" t="n">
        <f aca="false">AD746-(MAX(Draws!S725-Line_cap,0)+MAX(Draws!AE725-Line_cap,0))</f>
        <v>0</v>
      </c>
      <c r="AF746" s="18" t="n">
        <f aca="false">AE746-(MAX(Draws!T725-Line_cap,0)+MAX(Draws!AF725-Line_cap,0))</f>
        <v>0</v>
      </c>
      <c r="AG746" s="18" t="n">
        <f aca="false">AF746-(MAX(Draws!U725-Line_cap,0)+MAX(Draws!AG725-Line_cap,0))</f>
        <v>0</v>
      </c>
      <c r="AH746" s="18" t="n">
        <f aca="false">AG746-(MAX(Draws!V725-Line_cap,0)+MAX(Draws!AH725-Line_cap,0))</f>
        <v>0</v>
      </c>
      <c r="AI746" s="18" t="n">
        <f aca="false">AH746-(MAX(Draws!W725-Line_cap,0)+MAX(Draws!AI725-Line_cap,0))</f>
        <v>0</v>
      </c>
      <c r="AJ746" s="18" t="n">
        <f aca="false">AI746-(MAX(Draws!X725-Line_cap,0)+MAX(Draws!AJ725-Line_cap,0))</f>
        <v>0</v>
      </c>
      <c r="AK746" s="18" t="n">
        <f aca="false">AJ746-(MAX(Draws!Y725-Line_cap,0)+MAX(Draws!AK725-Line_cap,0))</f>
        <v>0</v>
      </c>
      <c r="AL746" s="18" t="n">
        <f aca="false">SUMPRODUCT(MIN($B$22:$M$22+B746:M746+N746:Y746))</f>
        <v>421.286886703466</v>
      </c>
      <c r="AM746" s="18" t="n">
        <f aca="false">SUMPRODUCT(MIN($B$22:$M$22+B746:M746))</f>
        <v>421.286886703466</v>
      </c>
      <c r="AN746" s="18" t="n">
        <f aca="false">SUMPRODUCT(MIN($B$22:$M$22+N746:Y746))</f>
        <v>481.950382357786</v>
      </c>
      <c r="AO746" s="18" t="n">
        <f aca="false">SUMPRODUCT(MIN($B$22:$M$22+B746:M746+Z746:AK746))</f>
        <v>421.286886703466</v>
      </c>
      <c r="AP746" s="18" t="n">
        <f aca="false">SUMPRODUCT(MIN($B$23:$M$23+B746:M746+N746:Y746))</f>
        <v>470.530213867686</v>
      </c>
      <c r="AQ746" s="18" t="n">
        <f aca="false">SUMPRODUCT(MIN($B$23:$M$23+B746:M746+Z746:AK746))</f>
        <v>470.530213867686</v>
      </c>
      <c r="AR746" s="13" t="n">
        <f aca="false">IF(Y746&lt;0,1,0)</f>
        <v>0</v>
      </c>
    </row>
    <row r="747" customFormat="false" ht="15" hidden="false" customHeight="false" outlineLevel="0" collapsed="false">
      <c r="A747" s="13" t="n">
        <v>722</v>
      </c>
      <c r="B747" s="18" t="n">
        <f aca="false">Shock_sd*Draws!B726</f>
        <v>-38.4091174345722</v>
      </c>
      <c r="C747" s="18" t="n">
        <f aca="false">Persist_a*B747+Shock_sd*Draws!C726</f>
        <v>-99.1365391833724</v>
      </c>
      <c r="D747" s="18" t="n">
        <f aca="false">Persist_a*C747+Shock_sd*Draws!D726</f>
        <v>-22.8955716996219</v>
      </c>
      <c r="E747" s="18" t="n">
        <f aca="false">Persist_a*D747+Shock_sd*Draws!E726</f>
        <v>12.5312430155504</v>
      </c>
      <c r="F747" s="18" t="n">
        <f aca="false">Persist_a*E747+Shock_sd*Draws!F726</f>
        <v>111.277890572237</v>
      </c>
      <c r="G747" s="18" t="n">
        <f aca="false">Persist_a*F747+Shock_sd*Draws!G726</f>
        <v>30.6041369353995</v>
      </c>
      <c r="H747" s="18" t="n">
        <f aca="false">Persist_a*G747+Shock_sd*Draws!H726</f>
        <v>83.313275992948</v>
      </c>
      <c r="I747" s="18" t="n">
        <f aca="false">Persist_a*H747+Shock_sd*Draws!I726</f>
        <v>45.1242097399953</v>
      </c>
      <c r="J747" s="18" t="n">
        <f aca="false">Persist_a*I747+Shock_sd*Draws!J726</f>
        <v>56.4952946464125</v>
      </c>
      <c r="K747" s="18" t="n">
        <f aca="false">Persist_a*J747+Shock_sd*Draws!K726</f>
        <v>-5.32978042612357</v>
      </c>
      <c r="L747" s="18" t="n">
        <f aca="false">Persist_a*K747+Shock_sd*Draws!L726</f>
        <v>-56.5203291456583</v>
      </c>
      <c r="M747" s="18" t="n">
        <f aca="false">Persist_a*L747+Shock_sd*Draws!M726</f>
        <v>-5.93433725043849</v>
      </c>
      <c r="N747" s="18" t="n">
        <f aca="false">0-(Draws!N726+Draws!Z726)</f>
        <v>0</v>
      </c>
      <c r="O747" s="18" t="n">
        <f aca="false">N747-(Draws!O726+Draws!AA726)</f>
        <v>0</v>
      </c>
      <c r="P747" s="18" t="n">
        <f aca="false">O747-(Draws!P726+Draws!AB726)</f>
        <v>0</v>
      </c>
      <c r="Q747" s="18" t="n">
        <f aca="false">P747-(Draws!Q726+Draws!AC726)</f>
        <v>0</v>
      </c>
      <c r="R747" s="18" t="n">
        <f aca="false">Q747-(Draws!R726+Draws!AD726)</f>
        <v>0</v>
      </c>
      <c r="S747" s="18" t="n">
        <f aca="false">R747-(Draws!S726+Draws!AE726)</f>
        <v>0</v>
      </c>
      <c r="T747" s="18" t="n">
        <f aca="false">S747-(Draws!T726+Draws!AF726)</f>
        <v>0</v>
      </c>
      <c r="U747" s="18" t="n">
        <f aca="false">T747-(Draws!U726+Draws!AG726)</f>
        <v>0</v>
      </c>
      <c r="V747" s="18" t="n">
        <f aca="false">U747-(Draws!V726+Draws!AH726)</f>
        <v>0</v>
      </c>
      <c r="W747" s="18" t="n">
        <f aca="false">V747-(Draws!W726+Draws!AI726)</f>
        <v>0</v>
      </c>
      <c r="X747" s="18" t="n">
        <f aca="false">W747-(Draws!X726+Draws!AJ726)</f>
        <v>0</v>
      </c>
      <c r="Y747" s="18" t="n">
        <f aca="false">X747-(Draws!Y726+Draws!AK726)</f>
        <v>0</v>
      </c>
      <c r="Z747" s="18" t="n">
        <f aca="false">0-(MAX(Draws!N726-Line_cap,0)+MAX(Draws!Z726-Line_cap,0))</f>
        <v>0</v>
      </c>
      <c r="AA747" s="18" t="n">
        <f aca="false">Z747-(MAX(Draws!O726-Line_cap,0)+MAX(Draws!AA726-Line_cap,0))</f>
        <v>0</v>
      </c>
      <c r="AB747" s="18" t="n">
        <f aca="false">AA747-(MAX(Draws!P726-Line_cap,0)+MAX(Draws!AB726-Line_cap,0))</f>
        <v>0</v>
      </c>
      <c r="AC747" s="18" t="n">
        <f aca="false">AB747-(MAX(Draws!Q726-Line_cap,0)+MAX(Draws!AC726-Line_cap,0))</f>
        <v>0</v>
      </c>
      <c r="AD747" s="18" t="n">
        <f aca="false">AC747-(MAX(Draws!R726-Line_cap,0)+MAX(Draws!AD726-Line_cap,0))</f>
        <v>0</v>
      </c>
      <c r="AE747" s="18" t="n">
        <f aca="false">AD747-(MAX(Draws!S726-Line_cap,0)+MAX(Draws!AE726-Line_cap,0))</f>
        <v>0</v>
      </c>
      <c r="AF747" s="18" t="n">
        <f aca="false">AE747-(MAX(Draws!T726-Line_cap,0)+MAX(Draws!AF726-Line_cap,0))</f>
        <v>0</v>
      </c>
      <c r="AG747" s="18" t="n">
        <f aca="false">AF747-(MAX(Draws!U726-Line_cap,0)+MAX(Draws!AG726-Line_cap,0))</f>
        <v>0</v>
      </c>
      <c r="AH747" s="18" t="n">
        <f aca="false">AG747-(MAX(Draws!V726-Line_cap,0)+MAX(Draws!AH726-Line_cap,0))</f>
        <v>0</v>
      </c>
      <c r="AI747" s="18" t="n">
        <f aca="false">AH747-(MAX(Draws!W726-Line_cap,0)+MAX(Draws!AI726-Line_cap,0))</f>
        <v>0</v>
      </c>
      <c r="AJ747" s="18" t="n">
        <f aca="false">AI747-(MAX(Draws!X726-Line_cap,0)+MAX(Draws!AJ726-Line_cap,0))</f>
        <v>0</v>
      </c>
      <c r="AK747" s="18" t="n">
        <f aca="false">AJ747-(MAX(Draws!Y726-Line_cap,0)+MAX(Draws!AK726-Line_cap,0))</f>
        <v>0</v>
      </c>
      <c r="AL747" s="18" t="n">
        <f aca="false">SUMPRODUCT(MIN($B$22:$M$22+B747:M747+N747:Y747))</f>
        <v>440.930057750409</v>
      </c>
      <c r="AM747" s="18" t="n">
        <f aca="false">SUMPRODUCT(MIN($B$22:$M$22+B747:M747))</f>
        <v>440.930057750409</v>
      </c>
      <c r="AN747" s="18" t="n">
        <f aca="false">SUMPRODUCT(MIN($B$22:$M$22+N747:Y747))</f>
        <v>481.950382357786</v>
      </c>
      <c r="AO747" s="18" t="n">
        <f aca="false">SUMPRODUCT(MIN($B$22:$M$22+B747:M747+Z747:AK747))</f>
        <v>440.930057750409</v>
      </c>
      <c r="AP747" s="18" t="n">
        <f aca="false">SUMPRODUCT(MIN($B$23:$M$23+B747:M747+N747:Y747))</f>
        <v>467.180857956406</v>
      </c>
      <c r="AQ747" s="18" t="n">
        <f aca="false">SUMPRODUCT(MIN($B$23:$M$23+B747:M747+Z747:AK747))</f>
        <v>467.180857956406</v>
      </c>
      <c r="AR747" s="13" t="n">
        <f aca="false">IF(Y747&lt;0,1,0)</f>
        <v>0</v>
      </c>
    </row>
    <row r="748" customFormat="false" ht="15" hidden="false" customHeight="false" outlineLevel="0" collapsed="false">
      <c r="A748" s="13" t="n">
        <v>723</v>
      </c>
      <c r="B748" s="18" t="n">
        <f aca="false">Shock_sd*Draws!B727</f>
        <v>-36.6444517749226</v>
      </c>
      <c r="C748" s="18" t="n">
        <f aca="false">Persist_a*B748+Shock_sd*Draws!C727</f>
        <v>-62.0827570435779</v>
      </c>
      <c r="D748" s="18" t="n">
        <f aca="false">Persist_a*C748+Shock_sd*Draws!D727</f>
        <v>12.7452425979615</v>
      </c>
      <c r="E748" s="18" t="n">
        <f aca="false">Persist_a*D748+Shock_sd*Draws!E727</f>
        <v>-13.7853746861502</v>
      </c>
      <c r="F748" s="18" t="n">
        <f aca="false">Persist_a*E748+Shock_sd*Draws!F727</f>
        <v>22.5769134092534</v>
      </c>
      <c r="G748" s="18" t="n">
        <f aca="false">Persist_a*F748+Shock_sd*Draws!G727</f>
        <v>-5.64807419897729</v>
      </c>
      <c r="H748" s="18" t="n">
        <f aca="false">Persist_a*G748+Shock_sd*Draws!H727</f>
        <v>-30.7321338059536</v>
      </c>
      <c r="I748" s="18" t="n">
        <f aca="false">Persist_a*H748+Shock_sd*Draws!I727</f>
        <v>-55.7933884592571</v>
      </c>
      <c r="J748" s="18" t="n">
        <f aca="false">Persist_a*I748+Shock_sd*Draws!J727</f>
        <v>-49.451925743178</v>
      </c>
      <c r="K748" s="18" t="n">
        <f aca="false">Persist_a*J748+Shock_sd*Draws!K727</f>
        <v>6.00163851660948</v>
      </c>
      <c r="L748" s="18" t="n">
        <f aca="false">Persist_a*K748+Shock_sd*Draws!L727</f>
        <v>-1.65797184729772</v>
      </c>
      <c r="M748" s="18" t="n">
        <f aca="false">Persist_a*L748+Shock_sd*Draws!M727</f>
        <v>-99.8253300096499</v>
      </c>
      <c r="N748" s="18" t="n">
        <f aca="false">0-(Draws!N727+Draws!Z727)</f>
        <v>0</v>
      </c>
      <c r="O748" s="18" t="n">
        <f aca="false">N748-(Draws!O727+Draws!AA727)</f>
        <v>0</v>
      </c>
      <c r="P748" s="18" t="n">
        <f aca="false">O748-(Draws!P727+Draws!AB727)</f>
        <v>0</v>
      </c>
      <c r="Q748" s="18" t="n">
        <f aca="false">P748-(Draws!Q727+Draws!AC727)</f>
        <v>0</v>
      </c>
      <c r="R748" s="18" t="n">
        <f aca="false">Q748-(Draws!R727+Draws!AD727)</f>
        <v>0</v>
      </c>
      <c r="S748" s="18" t="n">
        <f aca="false">R748-(Draws!S727+Draws!AE727)</f>
        <v>0</v>
      </c>
      <c r="T748" s="18" t="n">
        <f aca="false">S748-(Draws!T727+Draws!AF727)</f>
        <v>0</v>
      </c>
      <c r="U748" s="18" t="n">
        <f aca="false">T748-(Draws!U727+Draws!AG727)</f>
        <v>0</v>
      </c>
      <c r="V748" s="18" t="n">
        <f aca="false">U748-(Draws!V727+Draws!AH727)</f>
        <v>0</v>
      </c>
      <c r="W748" s="18" t="n">
        <f aca="false">V748-(Draws!W727+Draws!AI727)</f>
        <v>0</v>
      </c>
      <c r="X748" s="18" t="n">
        <f aca="false">W748-(Draws!X727+Draws!AJ727)</f>
        <v>0</v>
      </c>
      <c r="Y748" s="18" t="n">
        <f aca="false">X748-(Draws!Y727+Draws!AK727)</f>
        <v>0</v>
      </c>
      <c r="Z748" s="18" t="n">
        <f aca="false">0-(MAX(Draws!N727-Line_cap,0)+MAX(Draws!Z727-Line_cap,0))</f>
        <v>0</v>
      </c>
      <c r="AA748" s="18" t="n">
        <f aca="false">Z748-(MAX(Draws!O727-Line_cap,0)+MAX(Draws!AA727-Line_cap,0))</f>
        <v>0</v>
      </c>
      <c r="AB748" s="18" t="n">
        <f aca="false">AA748-(MAX(Draws!P727-Line_cap,0)+MAX(Draws!AB727-Line_cap,0))</f>
        <v>0</v>
      </c>
      <c r="AC748" s="18" t="n">
        <f aca="false">AB748-(MAX(Draws!Q727-Line_cap,0)+MAX(Draws!AC727-Line_cap,0))</f>
        <v>0</v>
      </c>
      <c r="AD748" s="18" t="n">
        <f aca="false">AC748-(MAX(Draws!R727-Line_cap,0)+MAX(Draws!AD727-Line_cap,0))</f>
        <v>0</v>
      </c>
      <c r="AE748" s="18" t="n">
        <f aca="false">AD748-(MAX(Draws!S727-Line_cap,0)+MAX(Draws!AE727-Line_cap,0))</f>
        <v>0</v>
      </c>
      <c r="AF748" s="18" t="n">
        <f aca="false">AE748-(MAX(Draws!T727-Line_cap,0)+MAX(Draws!AF727-Line_cap,0))</f>
        <v>0</v>
      </c>
      <c r="AG748" s="18" t="n">
        <f aca="false">AF748-(MAX(Draws!U727-Line_cap,0)+MAX(Draws!AG727-Line_cap,0))</f>
        <v>0</v>
      </c>
      <c r="AH748" s="18" t="n">
        <f aca="false">AG748-(MAX(Draws!V727-Line_cap,0)+MAX(Draws!AH727-Line_cap,0))</f>
        <v>0</v>
      </c>
      <c r="AI748" s="18" t="n">
        <f aca="false">AH748-(MAX(Draws!W727-Line_cap,0)+MAX(Draws!AI727-Line_cap,0))</f>
        <v>0</v>
      </c>
      <c r="AJ748" s="18" t="n">
        <f aca="false">AI748-(MAX(Draws!X727-Line_cap,0)+MAX(Draws!AJ727-Line_cap,0))</f>
        <v>0</v>
      </c>
      <c r="AK748" s="18" t="n">
        <f aca="false">AJ748-(MAX(Draws!Y727-Line_cap,0)+MAX(Draws!AK727-Line_cap,0))</f>
        <v>0</v>
      </c>
      <c r="AL748" s="18" t="n">
        <f aca="false">SUMPRODUCT(MIN($B$22:$M$22+B748:M748+N748:Y748))</f>
        <v>410.59871766731</v>
      </c>
      <c r="AM748" s="18" t="n">
        <f aca="false">SUMPRODUCT(MIN($B$22:$M$22+B748:M748))</f>
        <v>410.59871766731</v>
      </c>
      <c r="AN748" s="18" t="n">
        <f aca="false">SUMPRODUCT(MIN($B$22:$M$22+N748:Y748))</f>
        <v>481.950382357786</v>
      </c>
      <c r="AO748" s="18" t="n">
        <f aca="false">SUMPRODUCT(MIN($B$22:$M$22+B748:M748+Z748:AK748))</f>
        <v>410.59871766731</v>
      </c>
      <c r="AP748" s="18" t="n">
        <f aca="false">SUMPRODUCT(MIN($B$23:$M$23+B748:M748+N748:Y748))</f>
        <v>455.72459874993</v>
      </c>
      <c r="AQ748" s="18" t="n">
        <f aca="false">SUMPRODUCT(MIN($B$23:$M$23+B748:M748+Z748:AK748))</f>
        <v>455.72459874993</v>
      </c>
      <c r="AR748" s="13" t="n">
        <f aca="false">IF(Y748&lt;0,1,0)</f>
        <v>0</v>
      </c>
    </row>
    <row r="749" customFormat="false" ht="15" hidden="false" customHeight="false" outlineLevel="0" collapsed="false">
      <c r="A749" s="13" t="n">
        <v>724</v>
      </c>
      <c r="B749" s="18" t="n">
        <f aca="false">Shock_sd*Draws!B728</f>
        <v>20.8180058237511</v>
      </c>
      <c r="C749" s="18" t="n">
        <f aca="false">Persist_a*B749+Shock_sd*Draws!C728</f>
        <v>25.6629646362274</v>
      </c>
      <c r="D749" s="18" t="n">
        <f aca="false">Persist_a*C749+Shock_sd*Draws!D728</f>
        <v>-2.65698084610923</v>
      </c>
      <c r="E749" s="18" t="n">
        <f aca="false">Persist_a*D749+Shock_sd*Draws!E728</f>
        <v>-32.3352486039615</v>
      </c>
      <c r="F749" s="18" t="n">
        <f aca="false">Persist_a*E749+Shock_sd*Draws!F728</f>
        <v>89.619246238693</v>
      </c>
      <c r="G749" s="18" t="n">
        <f aca="false">Persist_a*F749+Shock_sd*Draws!G728</f>
        <v>50.5292831891776</v>
      </c>
      <c r="H749" s="18" t="n">
        <f aca="false">Persist_a*G749+Shock_sd*Draws!H728</f>
        <v>-10.6532123029262</v>
      </c>
      <c r="I749" s="18" t="n">
        <f aca="false">Persist_a*H749+Shock_sd*Draws!I728</f>
        <v>-5.00924304923151</v>
      </c>
      <c r="J749" s="18" t="n">
        <f aca="false">Persist_a*I749+Shock_sd*Draws!J728</f>
        <v>47.0848105070309</v>
      </c>
      <c r="K749" s="18" t="n">
        <f aca="false">Persist_a*J749+Shock_sd*Draws!K728</f>
        <v>-5.25475579336204</v>
      </c>
      <c r="L749" s="18" t="n">
        <f aca="false">Persist_a*K749+Shock_sd*Draws!L728</f>
        <v>-19.2083023410611</v>
      </c>
      <c r="M749" s="18" t="n">
        <f aca="false">Persist_a*L749+Shock_sd*Draws!M728</f>
        <v>-59.668588198369</v>
      </c>
      <c r="N749" s="18" t="n">
        <f aca="false">0-(Draws!N728+Draws!Z728)</f>
        <v>0</v>
      </c>
      <c r="O749" s="18" t="n">
        <f aca="false">N749-(Draws!O728+Draws!AA728)</f>
        <v>0</v>
      </c>
      <c r="P749" s="18" t="n">
        <f aca="false">O749-(Draws!P728+Draws!AB728)</f>
        <v>0</v>
      </c>
      <c r="Q749" s="18" t="n">
        <f aca="false">P749-(Draws!Q728+Draws!AC728)</f>
        <v>0</v>
      </c>
      <c r="R749" s="18" t="n">
        <f aca="false">Q749-(Draws!R728+Draws!AD728)</f>
        <v>0</v>
      </c>
      <c r="S749" s="18" t="n">
        <f aca="false">R749-(Draws!S728+Draws!AE728)</f>
        <v>0</v>
      </c>
      <c r="T749" s="18" t="n">
        <f aca="false">S749-(Draws!T728+Draws!AF728)</f>
        <v>0</v>
      </c>
      <c r="U749" s="18" t="n">
        <f aca="false">T749-(Draws!U728+Draws!AG728)</f>
        <v>0</v>
      </c>
      <c r="V749" s="18" t="n">
        <f aca="false">U749-(Draws!V728+Draws!AH728)</f>
        <v>0</v>
      </c>
      <c r="W749" s="18" t="n">
        <f aca="false">V749-(Draws!W728+Draws!AI728)</f>
        <v>0</v>
      </c>
      <c r="X749" s="18" t="n">
        <f aca="false">W749-(Draws!X728+Draws!AJ728)</f>
        <v>0</v>
      </c>
      <c r="Y749" s="18" t="n">
        <f aca="false">X749-(Draws!Y728+Draws!AK728)</f>
        <v>0</v>
      </c>
      <c r="Z749" s="18" t="n">
        <f aca="false">0-(MAX(Draws!N728-Line_cap,0)+MAX(Draws!Z728-Line_cap,0))</f>
        <v>0</v>
      </c>
      <c r="AA749" s="18" t="n">
        <f aca="false">Z749-(MAX(Draws!O728-Line_cap,0)+MAX(Draws!AA728-Line_cap,0))</f>
        <v>0</v>
      </c>
      <c r="AB749" s="18" t="n">
        <f aca="false">AA749-(MAX(Draws!P728-Line_cap,0)+MAX(Draws!AB728-Line_cap,0))</f>
        <v>0</v>
      </c>
      <c r="AC749" s="18" t="n">
        <f aca="false">AB749-(MAX(Draws!Q728-Line_cap,0)+MAX(Draws!AC728-Line_cap,0))</f>
        <v>0</v>
      </c>
      <c r="AD749" s="18" t="n">
        <f aca="false">AC749-(MAX(Draws!R728-Line_cap,0)+MAX(Draws!AD728-Line_cap,0))</f>
        <v>0</v>
      </c>
      <c r="AE749" s="18" t="n">
        <f aca="false">AD749-(MAX(Draws!S728-Line_cap,0)+MAX(Draws!AE728-Line_cap,0))</f>
        <v>0</v>
      </c>
      <c r="AF749" s="18" t="n">
        <f aca="false">AE749-(MAX(Draws!T728-Line_cap,0)+MAX(Draws!AF728-Line_cap,0))</f>
        <v>0</v>
      </c>
      <c r="AG749" s="18" t="n">
        <f aca="false">AF749-(MAX(Draws!U728-Line_cap,0)+MAX(Draws!AG728-Line_cap,0))</f>
        <v>0</v>
      </c>
      <c r="AH749" s="18" t="n">
        <f aca="false">AG749-(MAX(Draws!V728-Line_cap,0)+MAX(Draws!AH728-Line_cap,0))</f>
        <v>0</v>
      </c>
      <c r="AI749" s="18" t="n">
        <f aca="false">AH749-(MAX(Draws!W728-Line_cap,0)+MAX(Draws!AI728-Line_cap,0))</f>
        <v>0</v>
      </c>
      <c r="AJ749" s="18" t="n">
        <f aca="false">AI749-(MAX(Draws!X728-Line_cap,0)+MAX(Draws!AJ728-Line_cap,0))</f>
        <v>0</v>
      </c>
      <c r="AK749" s="18" t="n">
        <f aca="false">AJ749-(MAX(Draws!Y728-Line_cap,0)+MAX(Draws!AK728-Line_cap,0))</f>
        <v>0</v>
      </c>
      <c r="AL749" s="18" t="n">
        <f aca="false">SUMPRODUCT(MIN($B$22:$M$22+B749:M749+N749:Y749))</f>
        <v>450.755459478591</v>
      </c>
      <c r="AM749" s="18" t="n">
        <f aca="false">SUMPRODUCT(MIN($B$22:$M$22+B749:M749))</f>
        <v>450.755459478591</v>
      </c>
      <c r="AN749" s="18" t="n">
        <f aca="false">SUMPRODUCT(MIN($B$22:$M$22+N749:Y749))</f>
        <v>481.950382357786</v>
      </c>
      <c r="AO749" s="18" t="n">
        <f aca="false">SUMPRODUCT(MIN($B$22:$M$22+B749:M749+Z749:AK749))</f>
        <v>450.755459478591</v>
      </c>
      <c r="AP749" s="18" t="n">
        <f aca="false">SUMPRODUCT(MIN($B$23:$M$23+B749:M749+N749:Y749))</f>
        <v>495.881340561211</v>
      </c>
      <c r="AQ749" s="18" t="n">
        <f aca="false">SUMPRODUCT(MIN($B$23:$M$23+B749:M749+Z749:AK749))</f>
        <v>495.881340561211</v>
      </c>
      <c r="AR749" s="13" t="n">
        <f aca="false">IF(Y749&lt;0,1,0)</f>
        <v>0</v>
      </c>
    </row>
    <row r="750" customFormat="false" ht="15" hidden="false" customHeight="false" outlineLevel="0" collapsed="false">
      <c r="A750" s="13" t="n">
        <v>725</v>
      </c>
      <c r="B750" s="18" t="n">
        <f aca="false">Shock_sd*Draws!B729</f>
        <v>33.4692392297341</v>
      </c>
      <c r="C750" s="18" t="n">
        <f aca="false">Persist_a*B750+Shock_sd*Draws!C729</f>
        <v>4.00345773029472</v>
      </c>
      <c r="D750" s="18" t="n">
        <f aca="false">Persist_a*C750+Shock_sd*Draws!D729</f>
        <v>-118.607224473455</v>
      </c>
      <c r="E750" s="18" t="n">
        <f aca="false">Persist_a*D750+Shock_sd*Draws!E729</f>
        <v>-113.370517975651</v>
      </c>
      <c r="F750" s="18" t="n">
        <f aca="false">Persist_a*E750+Shock_sd*Draws!F729</f>
        <v>-67.221212747598</v>
      </c>
      <c r="G750" s="18" t="n">
        <f aca="false">Persist_a*F750+Shock_sd*Draws!G729</f>
        <v>-83.2743048923634</v>
      </c>
      <c r="H750" s="18" t="n">
        <f aca="false">Persist_a*G750+Shock_sd*Draws!H729</f>
        <v>-79.8967585259986</v>
      </c>
      <c r="I750" s="18" t="n">
        <f aca="false">Persist_a*H750+Shock_sd*Draws!I729</f>
        <v>-74.1374871774584</v>
      </c>
      <c r="J750" s="18" t="n">
        <f aca="false">Persist_a*I750+Shock_sd*Draws!J729</f>
        <v>-13.7268291536131</v>
      </c>
      <c r="K750" s="18" t="n">
        <f aca="false">Persist_a*J750+Shock_sd*Draws!K729</f>
        <v>80.3932928337203</v>
      </c>
      <c r="L750" s="18" t="n">
        <f aca="false">Persist_a*K750+Shock_sd*Draws!L729</f>
        <v>65.531946396849</v>
      </c>
      <c r="M750" s="18" t="n">
        <f aca="false">Persist_a*L750+Shock_sd*Draws!M729</f>
        <v>-38.6535268089618</v>
      </c>
      <c r="N750" s="18" t="n">
        <f aca="false">0-(Draws!N729+Draws!Z729)</f>
        <v>0</v>
      </c>
      <c r="O750" s="18" t="n">
        <f aca="false">N750-(Draws!O729+Draws!AA729)</f>
        <v>0</v>
      </c>
      <c r="P750" s="18" t="n">
        <f aca="false">O750-(Draws!P729+Draws!AB729)</f>
        <v>0</v>
      </c>
      <c r="Q750" s="18" t="n">
        <f aca="false">P750-(Draws!Q729+Draws!AC729)</f>
        <v>0</v>
      </c>
      <c r="R750" s="18" t="n">
        <f aca="false">Q750-(Draws!R729+Draws!AD729)</f>
        <v>0</v>
      </c>
      <c r="S750" s="18" t="n">
        <f aca="false">R750-(Draws!S729+Draws!AE729)</f>
        <v>0</v>
      </c>
      <c r="T750" s="18" t="n">
        <f aca="false">S750-(Draws!T729+Draws!AF729)</f>
        <v>0</v>
      </c>
      <c r="U750" s="18" t="n">
        <f aca="false">T750-(Draws!U729+Draws!AG729)</f>
        <v>0</v>
      </c>
      <c r="V750" s="18" t="n">
        <f aca="false">U750-(Draws!V729+Draws!AH729)</f>
        <v>0</v>
      </c>
      <c r="W750" s="18" t="n">
        <f aca="false">V750-(Draws!W729+Draws!AI729)</f>
        <v>0</v>
      </c>
      <c r="X750" s="18" t="n">
        <f aca="false">W750-(Draws!X729+Draws!AJ729)</f>
        <v>0</v>
      </c>
      <c r="Y750" s="18" t="n">
        <f aca="false">X750-(Draws!Y729+Draws!AK729)</f>
        <v>0</v>
      </c>
      <c r="Z750" s="18" t="n">
        <f aca="false">0-(MAX(Draws!N729-Line_cap,0)+MAX(Draws!Z729-Line_cap,0))</f>
        <v>0</v>
      </c>
      <c r="AA750" s="18" t="n">
        <f aca="false">Z750-(MAX(Draws!O729-Line_cap,0)+MAX(Draws!AA729-Line_cap,0))</f>
        <v>0</v>
      </c>
      <c r="AB750" s="18" t="n">
        <f aca="false">AA750-(MAX(Draws!P729-Line_cap,0)+MAX(Draws!AB729-Line_cap,0))</f>
        <v>0</v>
      </c>
      <c r="AC750" s="18" t="n">
        <f aca="false">AB750-(MAX(Draws!Q729-Line_cap,0)+MAX(Draws!AC729-Line_cap,0))</f>
        <v>0</v>
      </c>
      <c r="AD750" s="18" t="n">
        <f aca="false">AC750-(MAX(Draws!R729-Line_cap,0)+MAX(Draws!AD729-Line_cap,0))</f>
        <v>0</v>
      </c>
      <c r="AE750" s="18" t="n">
        <f aca="false">AD750-(MAX(Draws!S729-Line_cap,0)+MAX(Draws!AE729-Line_cap,0))</f>
        <v>0</v>
      </c>
      <c r="AF750" s="18" t="n">
        <f aca="false">AE750-(MAX(Draws!T729-Line_cap,0)+MAX(Draws!AF729-Line_cap,0))</f>
        <v>0</v>
      </c>
      <c r="AG750" s="18" t="n">
        <f aca="false">AF750-(MAX(Draws!U729-Line_cap,0)+MAX(Draws!AG729-Line_cap,0))</f>
        <v>0</v>
      </c>
      <c r="AH750" s="18" t="n">
        <f aca="false">AG750-(MAX(Draws!V729-Line_cap,0)+MAX(Draws!AH729-Line_cap,0))</f>
        <v>0</v>
      </c>
      <c r="AI750" s="18" t="n">
        <f aca="false">AH750-(MAX(Draws!W729-Line_cap,0)+MAX(Draws!AI729-Line_cap,0))</f>
        <v>0</v>
      </c>
      <c r="AJ750" s="18" t="n">
        <f aca="false">AI750-(MAX(Draws!X729-Line_cap,0)+MAX(Draws!AJ729-Line_cap,0))</f>
        <v>0</v>
      </c>
      <c r="AK750" s="18" t="n">
        <f aca="false">AJ750-(MAX(Draws!Y729-Line_cap,0)+MAX(Draws!AK729-Line_cap,0))</f>
        <v>0</v>
      </c>
      <c r="AL750" s="18" t="n">
        <f aca="false">SUMPRODUCT(MIN($B$22:$M$22+B750:M750+N750:Y750))</f>
        <v>385.491681852505</v>
      </c>
      <c r="AM750" s="18" t="n">
        <f aca="false">SUMPRODUCT(MIN($B$22:$M$22+B750:M750))</f>
        <v>385.491681852505</v>
      </c>
      <c r="AN750" s="18" t="n">
        <f aca="false">SUMPRODUCT(MIN($B$22:$M$22+N750:Y750))</f>
        <v>481.950382357786</v>
      </c>
      <c r="AO750" s="18" t="n">
        <f aca="false">SUMPRODUCT(MIN($B$22:$M$22+B750:M750+Z750:AK750))</f>
        <v>385.491681852505</v>
      </c>
      <c r="AP750" s="18" t="n">
        <f aca="false">SUMPRODUCT(MIN($B$23:$M$23+B750:M750+N750:Y750))</f>
        <v>426.379969365868</v>
      </c>
      <c r="AQ750" s="18" t="n">
        <f aca="false">SUMPRODUCT(MIN($B$23:$M$23+B750:M750+Z750:AK750))</f>
        <v>426.379969365868</v>
      </c>
      <c r="AR750" s="13" t="n">
        <f aca="false">IF(Y750&lt;0,1,0)</f>
        <v>0</v>
      </c>
    </row>
    <row r="751" customFormat="false" ht="15" hidden="false" customHeight="false" outlineLevel="0" collapsed="false">
      <c r="A751" s="13" t="n">
        <v>726</v>
      </c>
      <c r="B751" s="18" t="n">
        <f aca="false">Shock_sd*Draws!B730</f>
        <v>-40.9802578119956</v>
      </c>
      <c r="C751" s="18" t="n">
        <f aca="false">Persist_a*B751+Shock_sd*Draws!C730</f>
        <v>56.0104670548691</v>
      </c>
      <c r="D751" s="18" t="n">
        <f aca="false">Persist_a*C751+Shock_sd*Draws!D730</f>
        <v>20.3175409209157</v>
      </c>
      <c r="E751" s="18" t="n">
        <f aca="false">Persist_a*D751+Shock_sd*Draws!E730</f>
        <v>22.1051735119564</v>
      </c>
      <c r="F751" s="18" t="n">
        <f aca="false">Persist_a*E751+Shock_sd*Draws!F730</f>
        <v>-45.2398581130079</v>
      </c>
      <c r="G751" s="18" t="n">
        <f aca="false">Persist_a*F751+Shock_sd*Draws!G730</f>
        <v>21.0366894132385</v>
      </c>
      <c r="H751" s="18" t="n">
        <f aca="false">Persist_a*G751+Shock_sd*Draws!H730</f>
        <v>-40.8126084758617</v>
      </c>
      <c r="I751" s="18" t="n">
        <f aca="false">Persist_a*H751+Shock_sd*Draws!I730</f>
        <v>-76.3906470529479</v>
      </c>
      <c r="J751" s="18" t="n">
        <f aca="false">Persist_a*I751+Shock_sd*Draws!J730</f>
        <v>-67.3902449469802</v>
      </c>
      <c r="K751" s="18" t="n">
        <f aca="false">Persist_a*J751+Shock_sd*Draws!K730</f>
        <v>-54.060871094986</v>
      </c>
      <c r="L751" s="18" t="n">
        <f aca="false">Persist_a*K751+Shock_sd*Draws!L730</f>
        <v>-33.2772735719173</v>
      </c>
      <c r="M751" s="18" t="n">
        <f aca="false">Persist_a*L751+Shock_sd*Draws!M730</f>
        <v>-97.4961045087342</v>
      </c>
      <c r="N751" s="18" t="n">
        <f aca="false">0-(Draws!N730+Draws!Z730)</f>
        <v>0</v>
      </c>
      <c r="O751" s="18" t="n">
        <f aca="false">N751-(Draws!O730+Draws!AA730)</f>
        <v>0</v>
      </c>
      <c r="P751" s="18" t="n">
        <f aca="false">O751-(Draws!P730+Draws!AB730)</f>
        <v>0</v>
      </c>
      <c r="Q751" s="18" t="n">
        <f aca="false">P751-(Draws!Q730+Draws!AC730)</f>
        <v>0</v>
      </c>
      <c r="R751" s="18" t="n">
        <f aca="false">Q751-(Draws!R730+Draws!AD730)</f>
        <v>0</v>
      </c>
      <c r="S751" s="18" t="n">
        <f aca="false">R751-(Draws!S730+Draws!AE730)</f>
        <v>0</v>
      </c>
      <c r="T751" s="18" t="n">
        <f aca="false">S751-(Draws!T730+Draws!AF730)</f>
        <v>0</v>
      </c>
      <c r="U751" s="18" t="n">
        <f aca="false">T751-(Draws!U730+Draws!AG730)</f>
        <v>0</v>
      </c>
      <c r="V751" s="18" t="n">
        <f aca="false">U751-(Draws!V730+Draws!AH730)</f>
        <v>0</v>
      </c>
      <c r="W751" s="18" t="n">
        <f aca="false">V751-(Draws!W730+Draws!AI730)</f>
        <v>0</v>
      </c>
      <c r="X751" s="18" t="n">
        <f aca="false">W751-(Draws!X730+Draws!AJ730)</f>
        <v>0</v>
      </c>
      <c r="Y751" s="18" t="n">
        <f aca="false">X751-(Draws!Y730+Draws!AK730)</f>
        <v>0</v>
      </c>
      <c r="Z751" s="18" t="n">
        <f aca="false">0-(MAX(Draws!N730-Line_cap,0)+MAX(Draws!Z730-Line_cap,0))</f>
        <v>0</v>
      </c>
      <c r="AA751" s="18" t="n">
        <f aca="false">Z751-(MAX(Draws!O730-Line_cap,0)+MAX(Draws!AA730-Line_cap,0))</f>
        <v>0</v>
      </c>
      <c r="AB751" s="18" t="n">
        <f aca="false">AA751-(MAX(Draws!P730-Line_cap,0)+MAX(Draws!AB730-Line_cap,0))</f>
        <v>0</v>
      </c>
      <c r="AC751" s="18" t="n">
        <f aca="false">AB751-(MAX(Draws!Q730-Line_cap,0)+MAX(Draws!AC730-Line_cap,0))</f>
        <v>0</v>
      </c>
      <c r="AD751" s="18" t="n">
        <f aca="false">AC751-(MAX(Draws!R730-Line_cap,0)+MAX(Draws!AD730-Line_cap,0))</f>
        <v>0</v>
      </c>
      <c r="AE751" s="18" t="n">
        <f aca="false">AD751-(MAX(Draws!S730-Line_cap,0)+MAX(Draws!AE730-Line_cap,0))</f>
        <v>0</v>
      </c>
      <c r="AF751" s="18" t="n">
        <f aca="false">AE751-(MAX(Draws!T730-Line_cap,0)+MAX(Draws!AF730-Line_cap,0))</f>
        <v>0</v>
      </c>
      <c r="AG751" s="18" t="n">
        <f aca="false">AF751-(MAX(Draws!U730-Line_cap,0)+MAX(Draws!AG730-Line_cap,0))</f>
        <v>0</v>
      </c>
      <c r="AH751" s="18" t="n">
        <f aca="false">AG751-(MAX(Draws!V730-Line_cap,0)+MAX(Draws!AH730-Line_cap,0))</f>
        <v>0</v>
      </c>
      <c r="AI751" s="18" t="n">
        <f aca="false">AH751-(MAX(Draws!W730-Line_cap,0)+MAX(Draws!AI730-Line_cap,0))</f>
        <v>0</v>
      </c>
      <c r="AJ751" s="18" t="n">
        <f aca="false">AI751-(MAX(Draws!X730-Line_cap,0)+MAX(Draws!AJ730-Line_cap,0))</f>
        <v>0</v>
      </c>
      <c r="AK751" s="18" t="n">
        <f aca="false">AJ751-(MAX(Draws!Y730-Line_cap,0)+MAX(Draws!AK730-Line_cap,0))</f>
        <v>0</v>
      </c>
      <c r="AL751" s="18" t="n">
        <f aca="false">SUMPRODUCT(MIN($B$22:$M$22+B751:M751+N751:Y751))</f>
        <v>407.463406344971</v>
      </c>
      <c r="AM751" s="18" t="n">
        <f aca="false">SUMPRODUCT(MIN($B$22:$M$22+B751:M751))</f>
        <v>407.463406344971</v>
      </c>
      <c r="AN751" s="18" t="n">
        <f aca="false">SUMPRODUCT(MIN($B$22:$M$22+N751:Y751))</f>
        <v>481.950382357786</v>
      </c>
      <c r="AO751" s="18" t="n">
        <f aca="false">SUMPRODUCT(MIN($B$22:$M$22+B751:M751+Z751:AK751))</f>
        <v>407.463406344971</v>
      </c>
      <c r="AP751" s="18" t="n">
        <f aca="false">SUMPRODUCT(MIN($B$23:$M$23+B751:M751+N751:Y751))</f>
        <v>457.063406344971</v>
      </c>
      <c r="AQ751" s="18" t="n">
        <f aca="false">SUMPRODUCT(MIN($B$23:$M$23+B751:M751+Z751:AK751))</f>
        <v>457.063406344971</v>
      </c>
      <c r="AR751" s="13" t="n">
        <f aca="false">IF(Y751&lt;0,1,0)</f>
        <v>0</v>
      </c>
    </row>
    <row r="752" customFormat="false" ht="15" hidden="false" customHeight="false" outlineLevel="0" collapsed="false">
      <c r="A752" s="13" t="n">
        <v>727</v>
      </c>
      <c r="B752" s="18" t="n">
        <f aca="false">Shock_sd*Draws!B731</f>
        <v>-86.6917169359784</v>
      </c>
      <c r="C752" s="18" t="n">
        <f aca="false">Persist_a*B752+Shock_sd*Draws!C731</f>
        <v>-65.9091515675485</v>
      </c>
      <c r="D752" s="18" t="n">
        <f aca="false">Persist_a*C752+Shock_sd*Draws!D731</f>
        <v>-18.1479318664085</v>
      </c>
      <c r="E752" s="18" t="n">
        <f aca="false">Persist_a*D752+Shock_sd*Draws!E731</f>
        <v>0.268517162315273</v>
      </c>
      <c r="F752" s="18" t="n">
        <f aca="false">Persist_a*E752+Shock_sd*Draws!F731</f>
        <v>-62.7518389817591</v>
      </c>
      <c r="G752" s="18" t="n">
        <f aca="false">Persist_a*F752+Shock_sd*Draws!G731</f>
        <v>-76.6952463092739</v>
      </c>
      <c r="H752" s="18" t="n">
        <f aca="false">Persist_a*G752+Shock_sd*Draws!H731</f>
        <v>-41.6118190709163</v>
      </c>
      <c r="I752" s="18" t="n">
        <f aca="false">Persist_a*H752+Shock_sd*Draws!I731</f>
        <v>-28.0968570109112</v>
      </c>
      <c r="J752" s="18" t="n">
        <f aca="false">Persist_a*I752+Shock_sd*Draws!J731</f>
        <v>-102.449232711164</v>
      </c>
      <c r="K752" s="18" t="n">
        <f aca="false">Persist_a*J752+Shock_sd*Draws!K731</f>
        <v>-45.8889095180682</v>
      </c>
      <c r="L752" s="18" t="n">
        <f aca="false">Persist_a*K752+Shock_sd*Draws!L731</f>
        <v>-35.1292083535964</v>
      </c>
      <c r="M752" s="18" t="n">
        <f aca="false">Persist_a*L752+Shock_sd*Draws!M731</f>
        <v>78.7977111165337</v>
      </c>
      <c r="N752" s="18" t="n">
        <f aca="false">0-(Draws!N731+Draws!Z731)</f>
        <v>0</v>
      </c>
      <c r="O752" s="18" t="n">
        <f aca="false">N752-(Draws!O731+Draws!AA731)</f>
        <v>0</v>
      </c>
      <c r="P752" s="18" t="n">
        <f aca="false">O752-(Draws!P731+Draws!AB731)</f>
        <v>0</v>
      </c>
      <c r="Q752" s="18" t="n">
        <f aca="false">P752-(Draws!Q731+Draws!AC731)</f>
        <v>0</v>
      </c>
      <c r="R752" s="18" t="n">
        <f aca="false">Q752-(Draws!R731+Draws!AD731)</f>
        <v>0</v>
      </c>
      <c r="S752" s="18" t="n">
        <f aca="false">R752-(Draws!S731+Draws!AE731)</f>
        <v>0</v>
      </c>
      <c r="T752" s="18" t="n">
        <f aca="false">S752-(Draws!T731+Draws!AF731)</f>
        <v>0</v>
      </c>
      <c r="U752" s="18" t="n">
        <f aca="false">T752-(Draws!U731+Draws!AG731)</f>
        <v>0</v>
      </c>
      <c r="V752" s="18" t="n">
        <f aca="false">U752-(Draws!V731+Draws!AH731)</f>
        <v>0</v>
      </c>
      <c r="W752" s="18" t="n">
        <f aca="false">V752-(Draws!W731+Draws!AI731)</f>
        <v>0</v>
      </c>
      <c r="X752" s="18" t="n">
        <f aca="false">W752-(Draws!X731+Draws!AJ731)</f>
        <v>0</v>
      </c>
      <c r="Y752" s="18" t="n">
        <f aca="false">X752-(Draws!Y731+Draws!AK731)</f>
        <v>0</v>
      </c>
      <c r="Z752" s="18" t="n">
        <f aca="false">0-(MAX(Draws!N731-Line_cap,0)+MAX(Draws!Z731-Line_cap,0))</f>
        <v>0</v>
      </c>
      <c r="AA752" s="18" t="n">
        <f aca="false">Z752-(MAX(Draws!O731-Line_cap,0)+MAX(Draws!AA731-Line_cap,0))</f>
        <v>0</v>
      </c>
      <c r="AB752" s="18" t="n">
        <f aca="false">AA752-(MAX(Draws!P731-Line_cap,0)+MAX(Draws!AB731-Line_cap,0))</f>
        <v>0</v>
      </c>
      <c r="AC752" s="18" t="n">
        <f aca="false">AB752-(MAX(Draws!Q731-Line_cap,0)+MAX(Draws!AC731-Line_cap,0))</f>
        <v>0</v>
      </c>
      <c r="AD752" s="18" t="n">
        <f aca="false">AC752-(MAX(Draws!R731-Line_cap,0)+MAX(Draws!AD731-Line_cap,0))</f>
        <v>0</v>
      </c>
      <c r="AE752" s="18" t="n">
        <f aca="false">AD752-(MAX(Draws!S731-Line_cap,0)+MAX(Draws!AE731-Line_cap,0))</f>
        <v>0</v>
      </c>
      <c r="AF752" s="18" t="n">
        <f aca="false">AE752-(MAX(Draws!T731-Line_cap,0)+MAX(Draws!AF731-Line_cap,0))</f>
        <v>0</v>
      </c>
      <c r="AG752" s="18" t="n">
        <f aca="false">AF752-(MAX(Draws!U731-Line_cap,0)+MAX(Draws!AG731-Line_cap,0))</f>
        <v>0</v>
      </c>
      <c r="AH752" s="18" t="n">
        <f aca="false">AG752-(MAX(Draws!V731-Line_cap,0)+MAX(Draws!AH731-Line_cap,0))</f>
        <v>0</v>
      </c>
      <c r="AI752" s="18" t="n">
        <f aca="false">AH752-(MAX(Draws!W731-Line_cap,0)+MAX(Draws!AI731-Line_cap,0))</f>
        <v>0</v>
      </c>
      <c r="AJ752" s="18" t="n">
        <f aca="false">AI752-(MAX(Draws!X731-Line_cap,0)+MAX(Draws!AJ731-Line_cap,0))</f>
        <v>0</v>
      </c>
      <c r="AK752" s="18" t="n">
        <f aca="false">AJ752-(MAX(Draws!Y731-Line_cap,0)+MAX(Draws!AK731-Line_cap,0))</f>
        <v>0</v>
      </c>
      <c r="AL752" s="18" t="n">
        <f aca="false">SUMPRODUCT(MIN($B$22:$M$22+B752:M752+N752:Y752))</f>
        <v>385.748548706232</v>
      </c>
      <c r="AM752" s="18" t="n">
        <f aca="false">SUMPRODUCT(MIN($B$22:$M$22+B752:M752))</f>
        <v>385.748548706232</v>
      </c>
      <c r="AN752" s="18" t="n">
        <f aca="false">SUMPRODUCT(MIN($B$22:$M$22+N752:Y752))</f>
        <v>481.950382357786</v>
      </c>
      <c r="AO752" s="18" t="n">
        <f aca="false">SUMPRODUCT(MIN($B$22:$M$22+B752:M752+Z752:AK752))</f>
        <v>385.748548706232</v>
      </c>
      <c r="AP752" s="18" t="n">
        <f aca="false">SUMPRODUCT(MIN($B$23:$M$23+B752:M752+N752:Y752))</f>
        <v>434.991875870453</v>
      </c>
      <c r="AQ752" s="18" t="n">
        <f aca="false">SUMPRODUCT(MIN($B$23:$M$23+B752:M752+Z752:AK752))</f>
        <v>434.991875870453</v>
      </c>
      <c r="AR752" s="13" t="n">
        <f aca="false">IF(Y752&lt;0,1,0)</f>
        <v>0</v>
      </c>
    </row>
    <row r="753" customFormat="false" ht="15" hidden="false" customHeight="false" outlineLevel="0" collapsed="false">
      <c r="A753" s="13" t="n">
        <v>728</v>
      </c>
      <c r="B753" s="18" t="n">
        <f aca="false">Shock_sd*Draws!B732</f>
        <v>44.5508621658187</v>
      </c>
      <c r="C753" s="18" t="n">
        <f aca="false">Persist_a*B753+Shock_sd*Draws!C732</f>
        <v>13.4135162213108</v>
      </c>
      <c r="D753" s="18" t="n">
        <f aca="false">Persist_a*C753+Shock_sd*Draws!D732</f>
        <v>30.7804140230528</v>
      </c>
      <c r="E753" s="18" t="n">
        <f aca="false">Persist_a*D753+Shock_sd*Draws!E732</f>
        <v>35.2617967081498</v>
      </c>
      <c r="F753" s="18" t="n">
        <f aca="false">Persist_a*E753+Shock_sd*Draws!F732</f>
        <v>-10.1441275875036</v>
      </c>
      <c r="G753" s="18" t="n">
        <f aca="false">Persist_a*F753+Shock_sd*Draws!G732</f>
        <v>-39.656772790887</v>
      </c>
      <c r="H753" s="18" t="n">
        <f aca="false">Persist_a*G753+Shock_sd*Draws!H732</f>
        <v>-2.21455774052798</v>
      </c>
      <c r="I753" s="18" t="n">
        <f aca="false">Persist_a*H753+Shock_sd*Draws!I732</f>
        <v>-9.01906481352099</v>
      </c>
      <c r="J753" s="18" t="n">
        <f aca="false">Persist_a*I753+Shock_sd*Draws!J732</f>
        <v>57.4640242578095</v>
      </c>
      <c r="K753" s="18" t="n">
        <f aca="false">Persist_a*J753+Shock_sd*Draws!K732</f>
        <v>-99.6466733553871</v>
      </c>
      <c r="L753" s="18" t="n">
        <f aca="false">Persist_a*K753+Shock_sd*Draws!L732</f>
        <v>-15.0975942785937</v>
      </c>
      <c r="M753" s="18" t="n">
        <f aca="false">Persist_a*L753+Shock_sd*Draws!M732</f>
        <v>-16.3159129405093</v>
      </c>
      <c r="N753" s="18" t="n">
        <f aca="false">0-(Draws!N732+Draws!Z732)</f>
        <v>0</v>
      </c>
      <c r="O753" s="18" t="n">
        <f aca="false">N753-(Draws!O732+Draws!AA732)</f>
        <v>0</v>
      </c>
      <c r="P753" s="18" t="n">
        <f aca="false">O753-(Draws!P732+Draws!AB732)</f>
        <v>0</v>
      </c>
      <c r="Q753" s="18" t="n">
        <f aca="false">P753-(Draws!Q732+Draws!AC732)</f>
        <v>0</v>
      </c>
      <c r="R753" s="18" t="n">
        <f aca="false">Q753-(Draws!R732+Draws!AD732)</f>
        <v>0</v>
      </c>
      <c r="S753" s="18" t="n">
        <f aca="false">R753-(Draws!S732+Draws!AE732)</f>
        <v>0</v>
      </c>
      <c r="T753" s="18" t="n">
        <f aca="false">S753-(Draws!T732+Draws!AF732)</f>
        <v>0</v>
      </c>
      <c r="U753" s="18" t="n">
        <f aca="false">T753-(Draws!U732+Draws!AG732)</f>
        <v>0</v>
      </c>
      <c r="V753" s="18" t="n">
        <f aca="false">U753-(Draws!V732+Draws!AH732)</f>
        <v>0</v>
      </c>
      <c r="W753" s="18" t="n">
        <f aca="false">V753-(Draws!W732+Draws!AI732)</f>
        <v>0</v>
      </c>
      <c r="X753" s="18" t="n">
        <f aca="false">W753-(Draws!X732+Draws!AJ732)</f>
        <v>0</v>
      </c>
      <c r="Y753" s="18" t="n">
        <f aca="false">X753-(Draws!Y732+Draws!AK732)</f>
        <v>0</v>
      </c>
      <c r="Z753" s="18" t="n">
        <f aca="false">0-(MAX(Draws!N732-Line_cap,0)+MAX(Draws!Z732-Line_cap,0))</f>
        <v>0</v>
      </c>
      <c r="AA753" s="18" t="n">
        <f aca="false">Z753-(MAX(Draws!O732-Line_cap,0)+MAX(Draws!AA732-Line_cap,0))</f>
        <v>0</v>
      </c>
      <c r="AB753" s="18" t="n">
        <f aca="false">AA753-(MAX(Draws!P732-Line_cap,0)+MAX(Draws!AB732-Line_cap,0))</f>
        <v>0</v>
      </c>
      <c r="AC753" s="18" t="n">
        <f aca="false">AB753-(MAX(Draws!Q732-Line_cap,0)+MAX(Draws!AC732-Line_cap,0))</f>
        <v>0</v>
      </c>
      <c r="AD753" s="18" t="n">
        <f aca="false">AC753-(MAX(Draws!R732-Line_cap,0)+MAX(Draws!AD732-Line_cap,0))</f>
        <v>0</v>
      </c>
      <c r="AE753" s="18" t="n">
        <f aca="false">AD753-(MAX(Draws!S732-Line_cap,0)+MAX(Draws!AE732-Line_cap,0))</f>
        <v>0</v>
      </c>
      <c r="AF753" s="18" t="n">
        <f aca="false">AE753-(MAX(Draws!T732-Line_cap,0)+MAX(Draws!AF732-Line_cap,0))</f>
        <v>0</v>
      </c>
      <c r="AG753" s="18" t="n">
        <f aca="false">AF753-(MAX(Draws!U732-Line_cap,0)+MAX(Draws!AG732-Line_cap,0))</f>
        <v>0</v>
      </c>
      <c r="AH753" s="18" t="n">
        <f aca="false">AG753-(MAX(Draws!V732-Line_cap,0)+MAX(Draws!AH732-Line_cap,0))</f>
        <v>0</v>
      </c>
      <c r="AI753" s="18" t="n">
        <f aca="false">AH753-(MAX(Draws!W732-Line_cap,0)+MAX(Draws!AI732-Line_cap,0))</f>
        <v>0</v>
      </c>
      <c r="AJ753" s="18" t="n">
        <f aca="false">AI753-(MAX(Draws!X732-Line_cap,0)+MAX(Draws!AJ732-Line_cap,0))</f>
        <v>0</v>
      </c>
      <c r="AK753" s="18" t="n">
        <f aca="false">AJ753-(MAX(Draws!Y732-Line_cap,0)+MAX(Draws!AK732-Line_cap,0))</f>
        <v>0</v>
      </c>
      <c r="AL753" s="18" t="n">
        <f aca="false">SUMPRODUCT(MIN($B$22:$M$22+B753:M753+N753:Y753))</f>
        <v>394.739022454037</v>
      </c>
      <c r="AM753" s="18" t="n">
        <f aca="false">SUMPRODUCT(MIN($B$22:$M$22+B753:M753))</f>
        <v>394.739022454037</v>
      </c>
      <c r="AN753" s="18" t="n">
        <f aca="false">SUMPRODUCT(MIN($B$22:$M$22+N753:Y753))</f>
        <v>481.950382357786</v>
      </c>
      <c r="AO753" s="18" t="n">
        <f aca="false">SUMPRODUCT(MIN($B$22:$M$22+B753:M753+Z753:AK753))</f>
        <v>394.739022454037</v>
      </c>
      <c r="AP753" s="18" t="n">
        <f aca="false">SUMPRODUCT(MIN($B$23:$M$23+B753:M753+N753:Y753))</f>
        <v>443.024671004464</v>
      </c>
      <c r="AQ753" s="18" t="n">
        <f aca="false">SUMPRODUCT(MIN($B$23:$M$23+B753:M753+Z753:AK753))</f>
        <v>443.024671004464</v>
      </c>
      <c r="AR753" s="13" t="n">
        <f aca="false">IF(Y753&lt;0,1,0)</f>
        <v>0</v>
      </c>
    </row>
    <row r="754" customFormat="false" ht="15" hidden="false" customHeight="false" outlineLevel="0" collapsed="false">
      <c r="A754" s="13" t="n">
        <v>729</v>
      </c>
      <c r="B754" s="18" t="n">
        <f aca="false">Shock_sd*Draws!B733</f>
        <v>-37.5843878936219</v>
      </c>
      <c r="C754" s="18" t="n">
        <f aca="false">Persist_a*B754+Shock_sd*Draws!C733</f>
        <v>-43.0327715922953</v>
      </c>
      <c r="D754" s="18" t="n">
        <f aca="false">Persist_a*C754+Shock_sd*Draws!D733</f>
        <v>-26.1681349875092</v>
      </c>
      <c r="E754" s="18" t="n">
        <f aca="false">Persist_a*D754+Shock_sd*Draws!E733</f>
        <v>-137.655290815388</v>
      </c>
      <c r="F754" s="18" t="n">
        <f aca="false">Persist_a*E754+Shock_sd*Draws!F733</f>
        <v>-59.4378188122428</v>
      </c>
      <c r="G754" s="18" t="n">
        <f aca="false">Persist_a*F754+Shock_sd*Draws!G733</f>
        <v>-140.843210810758</v>
      </c>
      <c r="H754" s="18" t="n">
        <f aca="false">Persist_a*G754+Shock_sd*Draws!H733</f>
        <v>-67.4850804802686</v>
      </c>
      <c r="I754" s="18" t="n">
        <f aca="false">Persist_a*H754+Shock_sd*Draws!I733</f>
        <v>-109.617683339462</v>
      </c>
      <c r="J754" s="18" t="n">
        <f aca="false">Persist_a*I754+Shock_sd*Draws!J733</f>
        <v>-32.4052065666042</v>
      </c>
      <c r="K754" s="18" t="n">
        <f aca="false">Persist_a*J754+Shock_sd*Draws!K733</f>
        <v>39.4009490153548</v>
      </c>
      <c r="L754" s="18" t="n">
        <f aca="false">Persist_a*K754+Shock_sd*Draws!L733</f>
        <v>-16.8601019733647</v>
      </c>
      <c r="M754" s="18" t="n">
        <f aca="false">Persist_a*L754+Shock_sd*Draws!M733</f>
        <v>-26.9700523970648</v>
      </c>
      <c r="N754" s="18" t="n">
        <f aca="false">0-(Draws!N733+Draws!Z733)</f>
        <v>0</v>
      </c>
      <c r="O754" s="18" t="n">
        <f aca="false">N754-(Draws!O733+Draws!AA733)</f>
        <v>0</v>
      </c>
      <c r="P754" s="18" t="n">
        <f aca="false">O754-(Draws!P733+Draws!AB733)</f>
        <v>0</v>
      </c>
      <c r="Q754" s="18" t="n">
        <f aca="false">P754-(Draws!Q733+Draws!AC733)</f>
        <v>-43.83335381202</v>
      </c>
      <c r="R754" s="18" t="n">
        <f aca="false">Q754-(Draws!R733+Draws!AD733)</f>
        <v>-43.83335381202</v>
      </c>
      <c r="S754" s="18" t="n">
        <f aca="false">R754-(Draws!S733+Draws!AE733)</f>
        <v>-43.83335381202</v>
      </c>
      <c r="T754" s="18" t="n">
        <f aca="false">S754-(Draws!T733+Draws!AF733)</f>
        <v>-43.83335381202</v>
      </c>
      <c r="U754" s="18" t="n">
        <f aca="false">T754-(Draws!U733+Draws!AG733)</f>
        <v>-43.83335381202</v>
      </c>
      <c r="V754" s="18" t="n">
        <f aca="false">U754-(Draws!V733+Draws!AH733)</f>
        <v>-43.83335381202</v>
      </c>
      <c r="W754" s="18" t="n">
        <f aca="false">V754-(Draws!W733+Draws!AI733)</f>
        <v>-43.83335381202</v>
      </c>
      <c r="X754" s="18" t="n">
        <f aca="false">W754-(Draws!X733+Draws!AJ733)</f>
        <v>-43.83335381202</v>
      </c>
      <c r="Y754" s="18" t="n">
        <f aca="false">X754-(Draws!Y733+Draws!AK733)</f>
        <v>-43.83335381202</v>
      </c>
      <c r="Z754" s="18" t="n">
        <f aca="false">0-(MAX(Draws!N733-Line_cap,0)+MAX(Draws!Z733-Line_cap,0))</f>
        <v>0</v>
      </c>
      <c r="AA754" s="18" t="n">
        <f aca="false">Z754-(MAX(Draws!O733-Line_cap,0)+MAX(Draws!AA733-Line_cap,0))</f>
        <v>0</v>
      </c>
      <c r="AB754" s="18" t="n">
        <f aca="false">AA754-(MAX(Draws!P733-Line_cap,0)+MAX(Draws!AB733-Line_cap,0))</f>
        <v>0</v>
      </c>
      <c r="AC754" s="18" t="n">
        <f aca="false">AB754-(MAX(Draws!Q733-Line_cap,0)+MAX(Draws!AC733-Line_cap,0))</f>
        <v>0</v>
      </c>
      <c r="AD754" s="18" t="n">
        <f aca="false">AC754-(MAX(Draws!R733-Line_cap,0)+MAX(Draws!AD733-Line_cap,0))</f>
        <v>0</v>
      </c>
      <c r="AE754" s="18" t="n">
        <f aca="false">AD754-(MAX(Draws!S733-Line_cap,0)+MAX(Draws!AE733-Line_cap,0))</f>
        <v>0</v>
      </c>
      <c r="AF754" s="18" t="n">
        <f aca="false">AE754-(MAX(Draws!T733-Line_cap,0)+MAX(Draws!AF733-Line_cap,0))</f>
        <v>0</v>
      </c>
      <c r="AG754" s="18" t="n">
        <f aca="false">AF754-(MAX(Draws!U733-Line_cap,0)+MAX(Draws!AG733-Line_cap,0))</f>
        <v>0</v>
      </c>
      <c r="AH754" s="18" t="n">
        <f aca="false">AG754-(MAX(Draws!V733-Line_cap,0)+MAX(Draws!AH733-Line_cap,0))</f>
        <v>0</v>
      </c>
      <c r="AI754" s="18" t="n">
        <f aca="false">AH754-(MAX(Draws!W733-Line_cap,0)+MAX(Draws!AI733-Line_cap,0))</f>
        <v>0</v>
      </c>
      <c r="AJ754" s="18" t="n">
        <f aca="false">AI754-(MAX(Draws!X733-Line_cap,0)+MAX(Draws!AJ733-Line_cap,0))</f>
        <v>0</v>
      </c>
      <c r="AK754" s="18" t="n">
        <f aca="false">AJ754-(MAX(Draws!Y733-Line_cap,0)+MAX(Draws!AK733-Line_cap,0))</f>
        <v>0</v>
      </c>
      <c r="AL754" s="18" t="n">
        <f aca="false">SUMPRODUCT(MIN($B$22:$M$22+B754:M754+N754:Y754))</f>
        <v>298.531607015587</v>
      </c>
      <c r="AM754" s="18" t="n">
        <f aca="false">SUMPRODUCT(MIN($B$22:$M$22+B754:M754))</f>
        <v>342.364960827607</v>
      </c>
      <c r="AN754" s="18" t="n">
        <f aca="false">SUMPRODUCT(MIN($B$22:$M$22+N754:Y754))</f>
        <v>438.117028545766</v>
      </c>
      <c r="AO754" s="18" t="n">
        <f aca="false">SUMPRODUCT(MIN($B$22:$M$22+B754:M754+Z754:AK754))</f>
        <v>342.364960827607</v>
      </c>
      <c r="AP754" s="18" t="n">
        <f aca="false">SUMPRODUCT(MIN($B$23:$M$23+B754:M754+N754:Y754))</f>
        <v>346.297352516371</v>
      </c>
      <c r="AQ754" s="18" t="n">
        <f aca="false">SUMPRODUCT(MIN($B$23:$M$23+B754:M754+Z754:AK754))</f>
        <v>390.130706328391</v>
      </c>
      <c r="AR754" s="13" t="n">
        <f aca="false">IF(Y754&lt;0,1,0)</f>
        <v>1</v>
      </c>
    </row>
    <row r="755" customFormat="false" ht="15" hidden="false" customHeight="false" outlineLevel="0" collapsed="false">
      <c r="A755" s="13" t="n">
        <v>730</v>
      </c>
      <c r="B755" s="18" t="n">
        <f aca="false">Shock_sd*Draws!B734</f>
        <v>-92.5912830703289</v>
      </c>
      <c r="C755" s="18" t="n">
        <f aca="false">Persist_a*B755+Shock_sd*Draws!C734</f>
        <v>-111.102724139135</v>
      </c>
      <c r="D755" s="18" t="n">
        <f aca="false">Persist_a*C755+Shock_sd*Draws!D734</f>
        <v>-108.738934221773</v>
      </c>
      <c r="E755" s="18" t="n">
        <f aca="false">Persist_a*D755+Shock_sd*Draws!E734</f>
        <v>-18.224132584265</v>
      </c>
      <c r="F755" s="18" t="n">
        <f aca="false">Persist_a*E755+Shock_sd*Draws!F734</f>
        <v>56.0235762445412</v>
      </c>
      <c r="G755" s="18" t="n">
        <f aca="false">Persist_a*F755+Shock_sd*Draws!G734</f>
        <v>36.7859609764687</v>
      </c>
      <c r="H755" s="18" t="n">
        <f aca="false">Persist_a*G755+Shock_sd*Draws!H734</f>
        <v>16.9514436871679</v>
      </c>
      <c r="I755" s="18" t="n">
        <f aca="false">Persist_a*H755+Shock_sd*Draws!I734</f>
        <v>79.8361117825075</v>
      </c>
      <c r="J755" s="18" t="n">
        <f aca="false">Persist_a*I755+Shock_sd*Draws!J734</f>
        <v>120.046339724321</v>
      </c>
      <c r="K755" s="18" t="n">
        <f aca="false">Persist_a*J755+Shock_sd*Draws!K734</f>
        <v>84.5279079622269</v>
      </c>
      <c r="L755" s="18" t="n">
        <f aca="false">Persist_a*K755+Shock_sd*Draws!L734</f>
        <v>47.8981565450468</v>
      </c>
      <c r="M755" s="18" t="n">
        <f aca="false">Persist_a*L755+Shock_sd*Draws!M734</f>
        <v>58.1633132969455</v>
      </c>
      <c r="N755" s="18" t="n">
        <f aca="false">0-(Draws!N734+Draws!Z734)</f>
        <v>0</v>
      </c>
      <c r="O755" s="18" t="n">
        <f aca="false">N755-(Draws!O734+Draws!AA734)</f>
        <v>0</v>
      </c>
      <c r="P755" s="18" t="n">
        <f aca="false">O755-(Draws!P734+Draws!AB734)</f>
        <v>0</v>
      </c>
      <c r="Q755" s="18" t="n">
        <f aca="false">P755-(Draws!Q734+Draws!AC734)</f>
        <v>0</v>
      </c>
      <c r="R755" s="18" t="n">
        <f aca="false">Q755-(Draws!R734+Draws!AD734)</f>
        <v>0</v>
      </c>
      <c r="S755" s="18" t="n">
        <f aca="false">R755-(Draws!S734+Draws!AE734)</f>
        <v>0</v>
      </c>
      <c r="T755" s="18" t="n">
        <f aca="false">S755-(Draws!T734+Draws!AF734)</f>
        <v>0</v>
      </c>
      <c r="U755" s="18" t="n">
        <f aca="false">T755-(Draws!U734+Draws!AG734)</f>
        <v>0</v>
      </c>
      <c r="V755" s="18" t="n">
        <f aca="false">U755-(Draws!V734+Draws!AH734)</f>
        <v>-146.629813043732</v>
      </c>
      <c r="W755" s="18" t="n">
        <f aca="false">V755-(Draws!W734+Draws!AI734)</f>
        <v>-146.629813043732</v>
      </c>
      <c r="X755" s="18" t="n">
        <f aca="false">W755-(Draws!X734+Draws!AJ734)</f>
        <v>-146.629813043732</v>
      </c>
      <c r="Y755" s="18" t="n">
        <f aca="false">X755-(Draws!Y734+Draws!AK734)</f>
        <v>-146.629813043732</v>
      </c>
      <c r="Z755" s="18" t="n">
        <f aca="false">0-(MAX(Draws!N734-Line_cap,0)+MAX(Draws!Z734-Line_cap,0))</f>
        <v>0</v>
      </c>
      <c r="AA755" s="18" t="n">
        <f aca="false">Z755-(MAX(Draws!O734-Line_cap,0)+MAX(Draws!AA734-Line_cap,0))</f>
        <v>0</v>
      </c>
      <c r="AB755" s="18" t="n">
        <f aca="false">AA755-(MAX(Draws!P734-Line_cap,0)+MAX(Draws!AB734-Line_cap,0))</f>
        <v>0</v>
      </c>
      <c r="AC755" s="18" t="n">
        <f aca="false">AB755-(MAX(Draws!Q734-Line_cap,0)+MAX(Draws!AC734-Line_cap,0))</f>
        <v>0</v>
      </c>
      <c r="AD755" s="18" t="n">
        <f aca="false">AC755-(MAX(Draws!R734-Line_cap,0)+MAX(Draws!AD734-Line_cap,0))</f>
        <v>0</v>
      </c>
      <c r="AE755" s="18" t="n">
        <f aca="false">AD755-(MAX(Draws!S734-Line_cap,0)+MAX(Draws!AE734-Line_cap,0))</f>
        <v>0</v>
      </c>
      <c r="AF755" s="18" t="n">
        <f aca="false">AE755-(MAX(Draws!T734-Line_cap,0)+MAX(Draws!AF734-Line_cap,0))</f>
        <v>0</v>
      </c>
      <c r="AG755" s="18" t="n">
        <f aca="false">AF755-(MAX(Draws!U734-Line_cap,0)+MAX(Draws!AG734-Line_cap,0))</f>
        <v>0</v>
      </c>
      <c r="AH755" s="18" t="n">
        <f aca="false">AG755-(MAX(Draws!V734-Line_cap,0)+MAX(Draws!AH734-Line_cap,0))</f>
        <v>-46.6298130437316</v>
      </c>
      <c r="AI755" s="18" t="n">
        <f aca="false">AH755-(MAX(Draws!W734-Line_cap,0)+MAX(Draws!AI734-Line_cap,0))</f>
        <v>-46.6298130437316</v>
      </c>
      <c r="AJ755" s="18" t="n">
        <f aca="false">AI755-(MAX(Draws!X734-Line_cap,0)+MAX(Draws!AJ734-Line_cap,0))</f>
        <v>-46.6298130437316</v>
      </c>
      <c r="AK755" s="18" t="n">
        <f aca="false">AJ755-(MAX(Draws!Y734-Line_cap,0)+MAX(Draws!AK734-Line_cap,0))</f>
        <v>-46.6298130437316</v>
      </c>
      <c r="AL755" s="18" t="n">
        <f aca="false">SUMPRODUCT(MIN($B$22:$M$22+B755:M755+N755:Y755))</f>
        <v>403.196291065696</v>
      </c>
      <c r="AM755" s="18" t="n">
        <f aca="false">SUMPRODUCT(MIN($B$22:$M$22+B755:M755))</f>
        <v>406.815252440367</v>
      </c>
      <c r="AN755" s="18" t="n">
        <f aca="false">SUMPRODUCT(MIN($B$22:$M$22+N755:Y755))</f>
        <v>341.567968373665</v>
      </c>
      <c r="AO755" s="18" t="n">
        <f aca="false">SUMPRODUCT(MIN($B$22:$M$22+B755:M755+Z755:AK755))</f>
        <v>406.815252440367</v>
      </c>
      <c r="AP755" s="18" t="n">
        <f aca="false">SUMPRODUCT(MIN($B$23:$M$23+B755:M755+N755:Y755))</f>
        <v>441.564627248606</v>
      </c>
      <c r="AQ755" s="18" t="n">
        <f aca="false">SUMPRODUCT(MIN($B$23:$M$23+B755:M755+Z755:AK755))</f>
        <v>441.564627248606</v>
      </c>
      <c r="AR755" s="13" t="n">
        <f aca="false">IF(Y755&lt;0,1,0)</f>
        <v>1</v>
      </c>
    </row>
    <row r="756" customFormat="false" ht="15" hidden="false" customHeight="false" outlineLevel="0" collapsed="false">
      <c r="A756" s="13" t="n">
        <v>731</v>
      </c>
      <c r="B756" s="18" t="n">
        <f aca="false">Shock_sd*Draws!B735</f>
        <v>-10.1775743825466</v>
      </c>
      <c r="C756" s="18" t="n">
        <f aca="false">Persist_a*B756+Shock_sd*Draws!C735</f>
        <v>-39.4320987144644</v>
      </c>
      <c r="D756" s="18" t="n">
        <f aca="false">Persist_a*C756+Shock_sd*Draws!D735</f>
        <v>-12.1828130248917</v>
      </c>
      <c r="E756" s="18" t="n">
        <f aca="false">Persist_a*D756+Shock_sd*Draws!E735</f>
        <v>-0.80385899239285</v>
      </c>
      <c r="F756" s="18" t="n">
        <f aca="false">Persist_a*E756+Shock_sd*Draws!F735</f>
        <v>-25.3723927118765</v>
      </c>
      <c r="G756" s="18" t="n">
        <f aca="false">Persist_a*F756+Shock_sd*Draws!G735</f>
        <v>18.6530454111427</v>
      </c>
      <c r="H756" s="18" t="n">
        <f aca="false">Persist_a*G756+Shock_sd*Draws!H735</f>
        <v>4.32425309631036</v>
      </c>
      <c r="I756" s="18" t="n">
        <f aca="false">Persist_a*H756+Shock_sd*Draws!I735</f>
        <v>36.3913097501821</v>
      </c>
      <c r="J756" s="18" t="n">
        <f aca="false">Persist_a*I756+Shock_sd*Draws!J735</f>
        <v>56.9934558140032</v>
      </c>
      <c r="K756" s="18" t="n">
        <f aca="false">Persist_a*J756+Shock_sd*Draws!K735</f>
        <v>15.2975262089679</v>
      </c>
      <c r="L756" s="18" t="n">
        <f aca="false">Persist_a*K756+Shock_sd*Draws!L735</f>
        <v>13.3451560011105</v>
      </c>
      <c r="M756" s="18" t="n">
        <f aca="false">Persist_a*L756+Shock_sd*Draws!M735</f>
        <v>84.1364715920887</v>
      </c>
      <c r="N756" s="18" t="n">
        <f aca="false">0-(Draws!N735+Draws!Z735)</f>
        <v>0</v>
      </c>
      <c r="O756" s="18" t="n">
        <f aca="false">N756-(Draws!O735+Draws!AA735)</f>
        <v>0</v>
      </c>
      <c r="P756" s="18" t="n">
        <f aca="false">O756-(Draws!P735+Draws!AB735)</f>
        <v>0</v>
      </c>
      <c r="Q756" s="18" t="n">
        <f aca="false">P756-(Draws!Q735+Draws!AC735)</f>
        <v>0</v>
      </c>
      <c r="R756" s="18" t="n">
        <f aca="false">Q756-(Draws!R735+Draws!AD735)</f>
        <v>0</v>
      </c>
      <c r="S756" s="18" t="n">
        <f aca="false">R756-(Draws!S735+Draws!AE735)</f>
        <v>0</v>
      </c>
      <c r="T756" s="18" t="n">
        <f aca="false">S756-(Draws!T735+Draws!AF735)</f>
        <v>0</v>
      </c>
      <c r="U756" s="18" t="n">
        <f aca="false">T756-(Draws!U735+Draws!AG735)</f>
        <v>0</v>
      </c>
      <c r="V756" s="18" t="n">
        <f aca="false">U756-(Draws!V735+Draws!AH735)</f>
        <v>0</v>
      </c>
      <c r="W756" s="18" t="n">
        <f aca="false">V756-(Draws!W735+Draws!AI735)</f>
        <v>0</v>
      </c>
      <c r="X756" s="18" t="n">
        <f aca="false">W756-(Draws!X735+Draws!AJ735)</f>
        <v>0</v>
      </c>
      <c r="Y756" s="18" t="n">
        <f aca="false">X756-(Draws!Y735+Draws!AK735)</f>
        <v>0</v>
      </c>
      <c r="Z756" s="18" t="n">
        <f aca="false">0-(MAX(Draws!N735-Line_cap,0)+MAX(Draws!Z735-Line_cap,0))</f>
        <v>0</v>
      </c>
      <c r="AA756" s="18" t="n">
        <f aca="false">Z756-(MAX(Draws!O735-Line_cap,0)+MAX(Draws!AA735-Line_cap,0))</f>
        <v>0</v>
      </c>
      <c r="AB756" s="18" t="n">
        <f aca="false">AA756-(MAX(Draws!P735-Line_cap,0)+MAX(Draws!AB735-Line_cap,0))</f>
        <v>0</v>
      </c>
      <c r="AC756" s="18" t="n">
        <f aca="false">AB756-(MAX(Draws!Q735-Line_cap,0)+MAX(Draws!AC735-Line_cap,0))</f>
        <v>0</v>
      </c>
      <c r="AD756" s="18" t="n">
        <f aca="false">AC756-(MAX(Draws!R735-Line_cap,0)+MAX(Draws!AD735-Line_cap,0))</f>
        <v>0</v>
      </c>
      <c r="AE756" s="18" t="n">
        <f aca="false">AD756-(MAX(Draws!S735-Line_cap,0)+MAX(Draws!AE735-Line_cap,0))</f>
        <v>0</v>
      </c>
      <c r="AF756" s="18" t="n">
        <f aca="false">AE756-(MAX(Draws!T735-Line_cap,0)+MAX(Draws!AF735-Line_cap,0))</f>
        <v>0</v>
      </c>
      <c r="AG756" s="18" t="n">
        <f aca="false">AF756-(MAX(Draws!U735-Line_cap,0)+MAX(Draws!AG735-Line_cap,0))</f>
        <v>0</v>
      </c>
      <c r="AH756" s="18" t="n">
        <f aca="false">AG756-(MAX(Draws!V735-Line_cap,0)+MAX(Draws!AH735-Line_cap,0))</f>
        <v>0</v>
      </c>
      <c r="AI756" s="18" t="n">
        <f aca="false">AH756-(MAX(Draws!W735-Line_cap,0)+MAX(Draws!AI735-Line_cap,0))</f>
        <v>0</v>
      </c>
      <c r="AJ756" s="18" t="n">
        <f aca="false">AI756-(MAX(Draws!X735-Line_cap,0)+MAX(Draws!AJ735-Line_cap,0))</f>
        <v>0</v>
      </c>
      <c r="AK756" s="18" t="n">
        <f aca="false">AJ756-(MAX(Draws!Y735-Line_cap,0)+MAX(Draws!AK735-Line_cap,0))</f>
        <v>0</v>
      </c>
      <c r="AL756" s="18" t="n">
        <f aca="false">SUMPRODUCT(MIN($B$22:$M$22+B756:M756+N756:Y756))</f>
        <v>463.124788435813</v>
      </c>
      <c r="AM756" s="18" t="n">
        <f aca="false">SUMPRODUCT(MIN($B$22:$M$22+B756:M756))</f>
        <v>463.124788435813</v>
      </c>
      <c r="AN756" s="18" t="n">
        <f aca="false">SUMPRODUCT(MIN($B$22:$M$22+N756:Y756))</f>
        <v>481.950382357786</v>
      </c>
      <c r="AO756" s="18" t="n">
        <f aca="false">SUMPRODUCT(MIN($B$22:$M$22+B756:M756+Z756:AK756))</f>
        <v>463.124788435813</v>
      </c>
      <c r="AP756" s="18" t="n">
        <f aca="false">SUMPRODUCT(MIN($B$23:$M$23+B756:M756+N756:Y756))</f>
        <v>508.229522288978</v>
      </c>
      <c r="AQ756" s="18" t="n">
        <f aca="false">SUMPRODUCT(MIN($B$23:$M$23+B756:M756+Z756:AK756))</f>
        <v>508.229522288978</v>
      </c>
      <c r="AR756" s="13" t="n">
        <f aca="false">IF(Y756&lt;0,1,0)</f>
        <v>0</v>
      </c>
    </row>
    <row r="757" customFormat="false" ht="15" hidden="false" customHeight="false" outlineLevel="0" collapsed="false">
      <c r="A757" s="13" t="n">
        <v>732</v>
      </c>
      <c r="B757" s="18" t="n">
        <f aca="false">Shock_sd*Draws!B736</f>
        <v>10.0195363257249</v>
      </c>
      <c r="C757" s="18" t="n">
        <f aca="false">Persist_a*B757+Shock_sd*Draws!C736</f>
        <v>-59.0404258053307</v>
      </c>
      <c r="D757" s="18" t="n">
        <f aca="false">Persist_a*C757+Shock_sd*Draws!D736</f>
        <v>-26.7436272668539</v>
      </c>
      <c r="E757" s="18" t="n">
        <f aca="false">Persist_a*D757+Shock_sd*Draws!E736</f>
        <v>-79.6647809284344</v>
      </c>
      <c r="F757" s="18" t="n">
        <f aca="false">Persist_a*E757+Shock_sd*Draws!F736</f>
        <v>-33.3955140576105</v>
      </c>
      <c r="G757" s="18" t="n">
        <f aca="false">Persist_a*F757+Shock_sd*Draws!G736</f>
        <v>27.8172987468719</v>
      </c>
      <c r="H757" s="18" t="n">
        <f aca="false">Persist_a*G757+Shock_sd*Draws!H736</f>
        <v>-25.6671137968695</v>
      </c>
      <c r="I757" s="18" t="n">
        <f aca="false">Persist_a*H757+Shock_sd*Draws!I736</f>
        <v>8.28970699121247</v>
      </c>
      <c r="J757" s="18" t="n">
        <f aca="false">Persist_a*I757+Shock_sd*Draws!J736</f>
        <v>97.0081434651237</v>
      </c>
      <c r="K757" s="18" t="n">
        <f aca="false">Persist_a*J757+Shock_sd*Draws!K736</f>
        <v>18.9315539322763</v>
      </c>
      <c r="L757" s="18" t="n">
        <f aca="false">Persist_a*K757+Shock_sd*Draws!L736</f>
        <v>47.4780054628335</v>
      </c>
      <c r="M757" s="18" t="n">
        <f aca="false">Persist_a*L757+Shock_sd*Draws!M736</f>
        <v>-7.04524946293547</v>
      </c>
      <c r="N757" s="18" t="n">
        <f aca="false">0-(Draws!N736+Draws!Z736)</f>
        <v>0</v>
      </c>
      <c r="O757" s="18" t="n">
        <f aca="false">N757-(Draws!O736+Draws!AA736)</f>
        <v>0</v>
      </c>
      <c r="P757" s="18" t="n">
        <f aca="false">O757-(Draws!P736+Draws!AB736)</f>
        <v>0</v>
      </c>
      <c r="Q757" s="18" t="n">
        <f aca="false">P757-(Draws!Q736+Draws!AC736)</f>
        <v>0</v>
      </c>
      <c r="R757" s="18" t="n">
        <f aca="false">Q757-(Draws!R736+Draws!AD736)</f>
        <v>0</v>
      </c>
      <c r="S757" s="18" t="n">
        <f aca="false">R757-(Draws!S736+Draws!AE736)</f>
        <v>0</v>
      </c>
      <c r="T757" s="18" t="n">
        <f aca="false">S757-(Draws!T736+Draws!AF736)</f>
        <v>0</v>
      </c>
      <c r="U757" s="18" t="n">
        <f aca="false">T757-(Draws!U736+Draws!AG736)</f>
        <v>0</v>
      </c>
      <c r="V757" s="18" t="n">
        <f aca="false">U757-(Draws!V736+Draws!AH736)</f>
        <v>0</v>
      </c>
      <c r="W757" s="18" t="n">
        <f aca="false">V757-(Draws!W736+Draws!AI736)</f>
        <v>0</v>
      </c>
      <c r="X757" s="18" t="n">
        <f aca="false">W757-(Draws!X736+Draws!AJ736)</f>
        <v>0</v>
      </c>
      <c r="Y757" s="18" t="n">
        <f aca="false">X757-(Draws!Y736+Draws!AK736)</f>
        <v>0</v>
      </c>
      <c r="Z757" s="18" t="n">
        <f aca="false">0-(MAX(Draws!N736-Line_cap,0)+MAX(Draws!Z736-Line_cap,0))</f>
        <v>0</v>
      </c>
      <c r="AA757" s="18" t="n">
        <f aca="false">Z757-(MAX(Draws!O736-Line_cap,0)+MAX(Draws!AA736-Line_cap,0))</f>
        <v>0</v>
      </c>
      <c r="AB757" s="18" t="n">
        <f aca="false">AA757-(MAX(Draws!P736-Line_cap,0)+MAX(Draws!AB736-Line_cap,0))</f>
        <v>0</v>
      </c>
      <c r="AC757" s="18" t="n">
        <f aca="false">AB757-(MAX(Draws!Q736-Line_cap,0)+MAX(Draws!AC736-Line_cap,0))</f>
        <v>0</v>
      </c>
      <c r="AD757" s="18" t="n">
        <f aca="false">AC757-(MAX(Draws!R736-Line_cap,0)+MAX(Draws!AD736-Line_cap,0))</f>
        <v>0</v>
      </c>
      <c r="AE757" s="18" t="n">
        <f aca="false">AD757-(MAX(Draws!S736-Line_cap,0)+MAX(Draws!AE736-Line_cap,0))</f>
        <v>0</v>
      </c>
      <c r="AF757" s="18" t="n">
        <f aca="false">AE757-(MAX(Draws!T736-Line_cap,0)+MAX(Draws!AF736-Line_cap,0))</f>
        <v>0</v>
      </c>
      <c r="AG757" s="18" t="n">
        <f aca="false">AF757-(MAX(Draws!U736-Line_cap,0)+MAX(Draws!AG736-Line_cap,0))</f>
        <v>0</v>
      </c>
      <c r="AH757" s="18" t="n">
        <f aca="false">AG757-(MAX(Draws!V736-Line_cap,0)+MAX(Draws!AH736-Line_cap,0))</f>
        <v>0</v>
      </c>
      <c r="AI757" s="18" t="n">
        <f aca="false">AH757-(MAX(Draws!W736-Line_cap,0)+MAX(Draws!AI736-Line_cap,0))</f>
        <v>0</v>
      </c>
      <c r="AJ757" s="18" t="n">
        <f aca="false">AI757-(MAX(Draws!X736-Line_cap,0)+MAX(Draws!AJ736-Line_cap,0))</f>
        <v>0</v>
      </c>
      <c r="AK757" s="18" t="n">
        <f aca="false">AJ757-(MAX(Draws!Y736-Line_cap,0)+MAX(Draws!AK736-Line_cap,0))</f>
        <v>0</v>
      </c>
      <c r="AL757" s="18" t="n">
        <f aca="false">SUMPRODUCT(MIN($B$22:$M$22+B757:M757+N757:Y757))</f>
        <v>419.197418899722</v>
      </c>
      <c r="AM757" s="18" t="n">
        <f aca="false">SUMPRODUCT(MIN($B$22:$M$22+B757:M757))</f>
        <v>419.197418899722</v>
      </c>
      <c r="AN757" s="18" t="n">
        <f aca="false">SUMPRODUCT(MIN($B$22:$M$22+N757:Y757))</f>
        <v>481.950382357786</v>
      </c>
      <c r="AO757" s="18" t="n">
        <f aca="false">SUMPRODUCT(MIN($B$22:$M$22+B757:M757+Z757:AK757))</f>
        <v>419.197418899722</v>
      </c>
      <c r="AP757" s="18" t="n">
        <f aca="false">SUMPRODUCT(MIN($B$23:$M$23+B757:M757+N757:Y757))</f>
        <v>460.085706413085</v>
      </c>
      <c r="AQ757" s="18" t="n">
        <f aca="false">SUMPRODUCT(MIN($B$23:$M$23+B757:M757+Z757:AK757))</f>
        <v>460.085706413085</v>
      </c>
      <c r="AR757" s="13" t="n">
        <f aca="false">IF(Y757&lt;0,1,0)</f>
        <v>0</v>
      </c>
    </row>
    <row r="758" customFormat="false" ht="15" hidden="false" customHeight="false" outlineLevel="0" collapsed="false">
      <c r="A758" s="13" t="n">
        <v>733</v>
      </c>
      <c r="B758" s="18" t="n">
        <f aca="false">Shock_sd*Draws!B737</f>
        <v>47.7455267331815</v>
      </c>
      <c r="C758" s="18" t="n">
        <f aca="false">Persist_a*B758+Shock_sd*Draws!C737</f>
        <v>73.4091755178253</v>
      </c>
      <c r="D758" s="18" t="n">
        <f aca="false">Persist_a*C758+Shock_sd*Draws!D737</f>
        <v>-40.9425442556154</v>
      </c>
      <c r="E758" s="18" t="n">
        <f aca="false">Persist_a*D758+Shock_sd*Draws!E737</f>
        <v>-94.8262237307042</v>
      </c>
      <c r="F758" s="18" t="n">
        <f aca="false">Persist_a*E758+Shock_sd*Draws!F737</f>
        <v>-5.585398546406</v>
      </c>
      <c r="G758" s="18" t="n">
        <f aca="false">Persist_a*F758+Shock_sd*Draws!G737</f>
        <v>-61.6288463846108</v>
      </c>
      <c r="H758" s="18" t="n">
        <f aca="false">Persist_a*G758+Shock_sd*Draws!H737</f>
        <v>-29.2403686288756</v>
      </c>
      <c r="I758" s="18" t="n">
        <f aca="false">Persist_a*H758+Shock_sd*Draws!I737</f>
        <v>63.2045379305665</v>
      </c>
      <c r="J758" s="18" t="n">
        <f aca="false">Persist_a*I758+Shock_sd*Draws!J737</f>
        <v>189.2919768817</v>
      </c>
      <c r="K758" s="18" t="n">
        <f aca="false">Persist_a*J758+Shock_sd*Draws!K737</f>
        <v>131.909839008441</v>
      </c>
      <c r="L758" s="18" t="n">
        <f aca="false">Persist_a*K758+Shock_sd*Draws!L737</f>
        <v>123.296776939875</v>
      </c>
      <c r="M758" s="18" t="n">
        <f aca="false">Persist_a*L758+Shock_sd*Draws!M737</f>
        <v>83.3968738104641</v>
      </c>
      <c r="N758" s="18" t="n">
        <f aca="false">0-(Draws!N737+Draws!Z737)</f>
        <v>0</v>
      </c>
      <c r="O758" s="18" t="n">
        <f aca="false">N758-(Draws!O737+Draws!AA737)</f>
        <v>0</v>
      </c>
      <c r="P758" s="18" t="n">
        <f aca="false">O758-(Draws!P737+Draws!AB737)</f>
        <v>0</v>
      </c>
      <c r="Q758" s="18" t="n">
        <f aca="false">P758-(Draws!Q737+Draws!AC737)</f>
        <v>0</v>
      </c>
      <c r="R758" s="18" t="n">
        <f aca="false">Q758-(Draws!R737+Draws!AD737)</f>
        <v>0</v>
      </c>
      <c r="S758" s="18" t="n">
        <f aca="false">R758-(Draws!S737+Draws!AE737)</f>
        <v>0</v>
      </c>
      <c r="T758" s="18" t="n">
        <f aca="false">S758-(Draws!T737+Draws!AF737)</f>
        <v>0</v>
      </c>
      <c r="U758" s="18" t="n">
        <f aca="false">T758-(Draws!U737+Draws!AG737)</f>
        <v>0</v>
      </c>
      <c r="V758" s="18" t="n">
        <f aca="false">U758-(Draws!V737+Draws!AH737)</f>
        <v>0</v>
      </c>
      <c r="W758" s="18" t="n">
        <f aca="false">V758-(Draws!W737+Draws!AI737)</f>
        <v>0</v>
      </c>
      <c r="X758" s="18" t="n">
        <f aca="false">W758-(Draws!X737+Draws!AJ737)</f>
        <v>0</v>
      </c>
      <c r="Y758" s="18" t="n">
        <f aca="false">X758-(Draws!Y737+Draws!AK737)</f>
        <v>-122.761784517461</v>
      </c>
      <c r="Z758" s="18" t="n">
        <f aca="false">0-(MAX(Draws!N737-Line_cap,0)+MAX(Draws!Z737-Line_cap,0))</f>
        <v>0</v>
      </c>
      <c r="AA758" s="18" t="n">
        <f aca="false">Z758-(MAX(Draws!O737-Line_cap,0)+MAX(Draws!AA737-Line_cap,0))</f>
        <v>0</v>
      </c>
      <c r="AB758" s="18" t="n">
        <f aca="false">AA758-(MAX(Draws!P737-Line_cap,0)+MAX(Draws!AB737-Line_cap,0))</f>
        <v>0</v>
      </c>
      <c r="AC758" s="18" t="n">
        <f aca="false">AB758-(MAX(Draws!Q737-Line_cap,0)+MAX(Draws!AC737-Line_cap,0))</f>
        <v>0</v>
      </c>
      <c r="AD758" s="18" t="n">
        <f aca="false">AC758-(MAX(Draws!R737-Line_cap,0)+MAX(Draws!AD737-Line_cap,0))</f>
        <v>0</v>
      </c>
      <c r="AE758" s="18" t="n">
        <f aca="false">AD758-(MAX(Draws!S737-Line_cap,0)+MAX(Draws!AE737-Line_cap,0))</f>
        <v>0</v>
      </c>
      <c r="AF758" s="18" t="n">
        <f aca="false">AE758-(MAX(Draws!T737-Line_cap,0)+MAX(Draws!AF737-Line_cap,0))</f>
        <v>0</v>
      </c>
      <c r="AG758" s="18" t="n">
        <f aca="false">AF758-(MAX(Draws!U737-Line_cap,0)+MAX(Draws!AG737-Line_cap,0))</f>
        <v>0</v>
      </c>
      <c r="AH758" s="18" t="n">
        <f aca="false">AG758-(MAX(Draws!V737-Line_cap,0)+MAX(Draws!AH737-Line_cap,0))</f>
        <v>0</v>
      </c>
      <c r="AI758" s="18" t="n">
        <f aca="false">AH758-(MAX(Draws!W737-Line_cap,0)+MAX(Draws!AI737-Line_cap,0))</f>
        <v>0</v>
      </c>
      <c r="AJ758" s="18" t="n">
        <f aca="false">AI758-(MAX(Draws!X737-Line_cap,0)+MAX(Draws!AJ737-Line_cap,0))</f>
        <v>0</v>
      </c>
      <c r="AK758" s="18" t="n">
        <f aca="false">AJ758-(MAX(Draws!Y737-Line_cap,0)+MAX(Draws!AK737-Line_cap,0))</f>
        <v>-22.7617845174608</v>
      </c>
      <c r="AL758" s="18" t="n">
        <f aca="false">SUMPRODUCT(MIN($B$22:$M$22+B758:M758+N758:Y758))</f>
        <v>404.035976097452</v>
      </c>
      <c r="AM758" s="18" t="n">
        <f aca="false">SUMPRODUCT(MIN($B$22:$M$22+B758:M758))</f>
        <v>404.035976097452</v>
      </c>
      <c r="AN758" s="18" t="n">
        <f aca="false">SUMPRODUCT(MIN($B$22:$M$22+N758:Y758))</f>
        <v>387.6622631595</v>
      </c>
      <c r="AO758" s="18" t="n">
        <f aca="false">SUMPRODUCT(MIN($B$22:$M$22+B758:M758+Z758:AK758))</f>
        <v>404.035976097452</v>
      </c>
      <c r="AP758" s="18" t="n">
        <f aca="false">SUMPRODUCT(MIN($B$23:$M$23+B758:M758+N758:Y758))</f>
        <v>444.924263610816</v>
      </c>
      <c r="AQ758" s="18" t="n">
        <f aca="false">SUMPRODUCT(MIN($B$23:$M$23+B758:M758+Z758:AK758))</f>
        <v>444.924263610816</v>
      </c>
      <c r="AR758" s="13" t="n">
        <f aca="false">IF(Y758&lt;0,1,0)</f>
        <v>1</v>
      </c>
    </row>
    <row r="759" customFormat="false" ht="15" hidden="false" customHeight="false" outlineLevel="0" collapsed="false">
      <c r="A759" s="13" t="n">
        <v>734</v>
      </c>
      <c r="B759" s="18" t="n">
        <f aca="false">Shock_sd*Draws!B738</f>
        <v>-22.4970107599593</v>
      </c>
      <c r="C759" s="18" t="n">
        <f aca="false">Persist_a*B759+Shock_sd*Draws!C738</f>
        <v>-103.300287684158</v>
      </c>
      <c r="D759" s="18" t="n">
        <f aca="false">Persist_a*C759+Shock_sd*Draws!D738</f>
        <v>-143.311849434317</v>
      </c>
      <c r="E759" s="18" t="n">
        <f aca="false">Persist_a*D759+Shock_sd*Draws!E738</f>
        <v>-97.0236250449266</v>
      </c>
      <c r="F759" s="18" t="n">
        <f aca="false">Persist_a*E759+Shock_sd*Draws!F738</f>
        <v>-38.3461404592051</v>
      </c>
      <c r="G759" s="18" t="n">
        <f aca="false">Persist_a*F759+Shock_sd*Draws!G738</f>
        <v>27.9657132065315</v>
      </c>
      <c r="H759" s="18" t="n">
        <f aca="false">Persist_a*G759+Shock_sd*Draws!H738</f>
        <v>43.2604686210366</v>
      </c>
      <c r="I759" s="18" t="n">
        <f aca="false">Persist_a*H759+Shock_sd*Draws!I738</f>
        <v>-2.68680525242026</v>
      </c>
      <c r="J759" s="18" t="n">
        <f aca="false">Persist_a*I759+Shock_sd*Draws!J738</f>
        <v>-72.706418727545</v>
      </c>
      <c r="K759" s="18" t="n">
        <f aca="false">Persist_a*J759+Shock_sd*Draws!K738</f>
        <v>18.1188308790757</v>
      </c>
      <c r="L759" s="18" t="n">
        <f aca="false">Persist_a*K759+Shock_sd*Draws!L738</f>
        <v>-33.7970842567182</v>
      </c>
      <c r="M759" s="18" t="n">
        <f aca="false">Persist_a*L759+Shock_sd*Draws!M738</f>
        <v>-36.9853353909704</v>
      </c>
      <c r="N759" s="18" t="n">
        <f aca="false">0-(Draws!N738+Draws!Z738)</f>
        <v>0</v>
      </c>
      <c r="O759" s="18" t="n">
        <f aca="false">N759-(Draws!O738+Draws!AA738)</f>
        <v>0</v>
      </c>
      <c r="P759" s="18" t="n">
        <f aca="false">O759-(Draws!P738+Draws!AB738)</f>
        <v>0</v>
      </c>
      <c r="Q759" s="18" t="n">
        <f aca="false">P759-(Draws!Q738+Draws!AC738)</f>
        <v>0</v>
      </c>
      <c r="R759" s="18" t="n">
        <f aca="false">Q759-(Draws!R738+Draws!AD738)</f>
        <v>0</v>
      </c>
      <c r="S759" s="18" t="n">
        <f aca="false">R759-(Draws!S738+Draws!AE738)</f>
        <v>0</v>
      </c>
      <c r="T759" s="18" t="n">
        <f aca="false">S759-(Draws!T738+Draws!AF738)</f>
        <v>0</v>
      </c>
      <c r="U759" s="18" t="n">
        <f aca="false">T759-(Draws!U738+Draws!AG738)</f>
        <v>0</v>
      </c>
      <c r="V759" s="18" t="n">
        <f aca="false">U759-(Draws!V738+Draws!AH738)</f>
        <v>0</v>
      </c>
      <c r="W759" s="18" t="n">
        <f aca="false">V759-(Draws!W738+Draws!AI738)</f>
        <v>0</v>
      </c>
      <c r="X759" s="18" t="n">
        <f aca="false">W759-(Draws!X738+Draws!AJ738)</f>
        <v>0</v>
      </c>
      <c r="Y759" s="18" t="n">
        <f aca="false">X759-(Draws!Y738+Draws!AK738)</f>
        <v>0</v>
      </c>
      <c r="Z759" s="18" t="n">
        <f aca="false">0-(MAX(Draws!N738-Line_cap,0)+MAX(Draws!Z738-Line_cap,0))</f>
        <v>0</v>
      </c>
      <c r="AA759" s="18" t="n">
        <f aca="false">Z759-(MAX(Draws!O738-Line_cap,0)+MAX(Draws!AA738-Line_cap,0))</f>
        <v>0</v>
      </c>
      <c r="AB759" s="18" t="n">
        <f aca="false">AA759-(MAX(Draws!P738-Line_cap,0)+MAX(Draws!AB738-Line_cap,0))</f>
        <v>0</v>
      </c>
      <c r="AC759" s="18" t="n">
        <f aca="false">AB759-(MAX(Draws!Q738-Line_cap,0)+MAX(Draws!AC738-Line_cap,0))</f>
        <v>0</v>
      </c>
      <c r="AD759" s="18" t="n">
        <f aca="false">AC759-(MAX(Draws!R738-Line_cap,0)+MAX(Draws!AD738-Line_cap,0))</f>
        <v>0</v>
      </c>
      <c r="AE759" s="18" t="n">
        <f aca="false">AD759-(MAX(Draws!S738-Line_cap,0)+MAX(Draws!AE738-Line_cap,0))</f>
        <v>0</v>
      </c>
      <c r="AF759" s="18" t="n">
        <f aca="false">AE759-(MAX(Draws!T738-Line_cap,0)+MAX(Draws!AF738-Line_cap,0))</f>
        <v>0</v>
      </c>
      <c r="AG759" s="18" t="n">
        <f aca="false">AF759-(MAX(Draws!U738-Line_cap,0)+MAX(Draws!AG738-Line_cap,0))</f>
        <v>0</v>
      </c>
      <c r="AH759" s="18" t="n">
        <f aca="false">AG759-(MAX(Draws!V738-Line_cap,0)+MAX(Draws!AH738-Line_cap,0))</f>
        <v>0</v>
      </c>
      <c r="AI759" s="18" t="n">
        <f aca="false">AH759-(MAX(Draws!W738-Line_cap,0)+MAX(Draws!AI738-Line_cap,0))</f>
        <v>0</v>
      </c>
      <c r="AJ759" s="18" t="n">
        <f aca="false">AI759-(MAX(Draws!X738-Line_cap,0)+MAX(Draws!AJ738-Line_cap,0))</f>
        <v>0</v>
      </c>
      <c r="AK759" s="18" t="n">
        <f aca="false">AJ759-(MAX(Draws!Y738-Line_cap,0)+MAX(Draws!AK738-Line_cap,0))</f>
        <v>0</v>
      </c>
      <c r="AL759" s="18" t="n">
        <f aca="false">SUMPRODUCT(MIN($B$22:$M$22+B759:M759+N759:Y759))</f>
        <v>372.242337227824</v>
      </c>
      <c r="AM759" s="18" t="n">
        <f aca="false">SUMPRODUCT(MIN($B$22:$M$22+B759:M759))</f>
        <v>372.242337227824</v>
      </c>
      <c r="AN759" s="18" t="n">
        <f aca="false">SUMPRODUCT(MIN($B$22:$M$22+N759:Y759))</f>
        <v>481.950382357786</v>
      </c>
      <c r="AO759" s="18" t="n">
        <f aca="false">SUMPRODUCT(MIN($B$22:$M$22+B759:M759+Z759:AK759))</f>
        <v>372.242337227824</v>
      </c>
      <c r="AP759" s="18" t="n">
        <f aca="false">SUMPRODUCT(MIN($B$23:$M$23+B759:M759+N759:Y759))</f>
        <v>406.991712036063</v>
      </c>
      <c r="AQ759" s="18" t="n">
        <f aca="false">SUMPRODUCT(MIN($B$23:$M$23+B759:M759+Z759:AK759))</f>
        <v>406.991712036063</v>
      </c>
      <c r="AR759" s="13" t="n">
        <f aca="false">IF(Y759&lt;0,1,0)</f>
        <v>0</v>
      </c>
    </row>
    <row r="760" customFormat="false" ht="15" hidden="false" customHeight="false" outlineLevel="0" collapsed="false">
      <c r="A760" s="13" t="n">
        <v>735</v>
      </c>
      <c r="B760" s="18" t="n">
        <f aca="false">Shock_sd*Draws!B739</f>
        <v>13.3569034318321</v>
      </c>
      <c r="C760" s="18" t="n">
        <f aca="false">Persist_a*B760+Shock_sd*Draws!C739</f>
        <v>54.5319914443622</v>
      </c>
      <c r="D760" s="18" t="n">
        <f aca="false">Persist_a*C760+Shock_sd*Draws!D739</f>
        <v>20.7072159079596</v>
      </c>
      <c r="E760" s="18" t="n">
        <f aca="false">Persist_a*D760+Shock_sd*Draws!E739</f>
        <v>13.8123017775879</v>
      </c>
      <c r="F760" s="18" t="n">
        <f aca="false">Persist_a*E760+Shock_sd*Draws!F739</f>
        <v>-44.5747857985522</v>
      </c>
      <c r="G760" s="18" t="n">
        <f aca="false">Persist_a*F760+Shock_sd*Draws!G739</f>
        <v>-27.0832908486962</v>
      </c>
      <c r="H760" s="18" t="n">
        <f aca="false">Persist_a*G760+Shock_sd*Draws!H739</f>
        <v>-24.7673174391519</v>
      </c>
      <c r="I760" s="18" t="n">
        <f aca="false">Persist_a*H760+Shock_sd*Draws!I739</f>
        <v>20.8751112166329</v>
      </c>
      <c r="J760" s="18" t="n">
        <f aca="false">Persist_a*I760+Shock_sd*Draws!J739</f>
        <v>10.4730951674972</v>
      </c>
      <c r="K760" s="18" t="n">
        <f aca="false">Persist_a*J760+Shock_sd*Draws!K739</f>
        <v>-22.1271747603449</v>
      </c>
      <c r="L760" s="18" t="n">
        <f aca="false">Persist_a*K760+Shock_sd*Draws!L739</f>
        <v>24.8688624345002</v>
      </c>
      <c r="M760" s="18" t="n">
        <f aca="false">Persist_a*L760+Shock_sd*Draws!M739</f>
        <v>-38.5854676860216</v>
      </c>
      <c r="N760" s="18" t="n">
        <f aca="false">0-(Draws!N739+Draws!Z739)</f>
        <v>0</v>
      </c>
      <c r="O760" s="18" t="n">
        <f aca="false">N760-(Draws!O739+Draws!AA739)</f>
        <v>0</v>
      </c>
      <c r="P760" s="18" t="n">
        <f aca="false">O760-(Draws!P739+Draws!AB739)</f>
        <v>0</v>
      </c>
      <c r="Q760" s="18" t="n">
        <f aca="false">P760-(Draws!Q739+Draws!AC739)</f>
        <v>0</v>
      </c>
      <c r="R760" s="18" t="n">
        <f aca="false">Q760-(Draws!R739+Draws!AD739)</f>
        <v>0</v>
      </c>
      <c r="S760" s="18" t="n">
        <f aca="false">R760-(Draws!S739+Draws!AE739)</f>
        <v>0</v>
      </c>
      <c r="T760" s="18" t="n">
        <f aca="false">S760-(Draws!T739+Draws!AF739)</f>
        <v>0</v>
      </c>
      <c r="U760" s="18" t="n">
        <f aca="false">T760-(Draws!U739+Draws!AG739)</f>
        <v>0</v>
      </c>
      <c r="V760" s="18" t="n">
        <f aca="false">U760-(Draws!V739+Draws!AH739)</f>
        <v>0</v>
      </c>
      <c r="W760" s="18" t="n">
        <f aca="false">V760-(Draws!W739+Draws!AI739)</f>
        <v>0</v>
      </c>
      <c r="X760" s="18" t="n">
        <f aca="false">W760-(Draws!X739+Draws!AJ739)</f>
        <v>0</v>
      </c>
      <c r="Y760" s="18" t="n">
        <f aca="false">X760-(Draws!Y739+Draws!AK739)</f>
        <v>0</v>
      </c>
      <c r="Z760" s="18" t="n">
        <f aca="false">0-(MAX(Draws!N739-Line_cap,0)+MAX(Draws!Z739-Line_cap,0))</f>
        <v>0</v>
      </c>
      <c r="AA760" s="18" t="n">
        <f aca="false">Z760-(MAX(Draws!O739-Line_cap,0)+MAX(Draws!AA739-Line_cap,0))</f>
        <v>0</v>
      </c>
      <c r="AB760" s="18" t="n">
        <f aca="false">AA760-(MAX(Draws!P739-Line_cap,0)+MAX(Draws!AB739-Line_cap,0))</f>
        <v>0</v>
      </c>
      <c r="AC760" s="18" t="n">
        <f aca="false">AB760-(MAX(Draws!Q739-Line_cap,0)+MAX(Draws!AC739-Line_cap,0))</f>
        <v>0</v>
      </c>
      <c r="AD760" s="18" t="n">
        <f aca="false">AC760-(MAX(Draws!R739-Line_cap,0)+MAX(Draws!AD739-Line_cap,0))</f>
        <v>0</v>
      </c>
      <c r="AE760" s="18" t="n">
        <f aca="false">AD760-(MAX(Draws!S739-Line_cap,0)+MAX(Draws!AE739-Line_cap,0))</f>
        <v>0</v>
      </c>
      <c r="AF760" s="18" t="n">
        <f aca="false">AE760-(MAX(Draws!T739-Line_cap,0)+MAX(Draws!AF739-Line_cap,0))</f>
        <v>0</v>
      </c>
      <c r="AG760" s="18" t="n">
        <f aca="false">AF760-(MAX(Draws!U739-Line_cap,0)+MAX(Draws!AG739-Line_cap,0))</f>
        <v>0</v>
      </c>
      <c r="AH760" s="18" t="n">
        <f aca="false">AG760-(MAX(Draws!V739-Line_cap,0)+MAX(Draws!AH739-Line_cap,0))</f>
        <v>0</v>
      </c>
      <c r="AI760" s="18" t="n">
        <f aca="false">AH760-(MAX(Draws!W739-Line_cap,0)+MAX(Draws!AI739-Line_cap,0))</f>
        <v>0</v>
      </c>
      <c r="AJ760" s="18" t="n">
        <f aca="false">AI760-(MAX(Draws!X739-Line_cap,0)+MAX(Draws!AJ739-Line_cap,0))</f>
        <v>0</v>
      </c>
      <c r="AK760" s="18" t="n">
        <f aca="false">AJ760-(MAX(Draws!Y739-Line_cap,0)+MAX(Draws!AK739-Line_cap,0))</f>
        <v>0</v>
      </c>
      <c r="AL760" s="18" t="n">
        <f aca="false">SUMPRODUCT(MIN($B$22:$M$22+B760:M760+N760:Y760))</f>
        <v>443.922395349138</v>
      </c>
      <c r="AM760" s="18" t="n">
        <f aca="false">SUMPRODUCT(MIN($B$22:$M$22+B760:M760))</f>
        <v>443.922395349138</v>
      </c>
      <c r="AN760" s="18" t="n">
        <f aca="false">SUMPRODUCT(MIN($B$22:$M$22+N760:Y760))</f>
        <v>481.950382357786</v>
      </c>
      <c r="AO760" s="18" t="n">
        <f aca="false">SUMPRODUCT(MIN($B$22:$M$22+B760:M760+Z760:AK760))</f>
        <v>443.922395349138</v>
      </c>
      <c r="AP760" s="18" t="n">
        <f aca="false">SUMPRODUCT(MIN($B$23:$M$23+B760:M760+N760:Y760))</f>
        <v>489.027129202302</v>
      </c>
      <c r="AQ760" s="18" t="n">
        <f aca="false">SUMPRODUCT(MIN($B$23:$M$23+B760:M760+Z760:AK760))</f>
        <v>489.027129202302</v>
      </c>
      <c r="AR760" s="13" t="n">
        <f aca="false">IF(Y760&lt;0,1,0)</f>
        <v>0</v>
      </c>
    </row>
    <row r="761" customFormat="false" ht="15" hidden="false" customHeight="false" outlineLevel="0" collapsed="false">
      <c r="A761" s="13" t="n">
        <v>736</v>
      </c>
      <c r="B761" s="18" t="n">
        <f aca="false">Shock_sd*Draws!B740</f>
        <v>-64.3885340848425</v>
      </c>
      <c r="C761" s="18" t="n">
        <f aca="false">Persist_a*B761+Shock_sd*Draws!C740</f>
        <v>-14.1388683001511</v>
      </c>
      <c r="D761" s="18" t="n">
        <f aca="false">Persist_a*C761+Shock_sd*Draws!D740</f>
        <v>25.6415481274023</v>
      </c>
      <c r="E761" s="18" t="n">
        <f aca="false">Persist_a*D761+Shock_sd*Draws!E740</f>
        <v>65.2517801879384</v>
      </c>
      <c r="F761" s="18" t="n">
        <f aca="false">Persist_a*E761+Shock_sd*Draws!F740</f>
        <v>-54.0440825237062</v>
      </c>
      <c r="G761" s="18" t="n">
        <f aca="false">Persist_a*F761+Shock_sd*Draws!G740</f>
        <v>-38.0298271564615</v>
      </c>
      <c r="H761" s="18" t="n">
        <f aca="false">Persist_a*G761+Shock_sd*Draws!H740</f>
        <v>19.3049142946313</v>
      </c>
      <c r="I761" s="18" t="n">
        <f aca="false">Persist_a*H761+Shock_sd*Draws!I740</f>
        <v>70.3770205240211</v>
      </c>
      <c r="J761" s="18" t="n">
        <f aca="false">Persist_a*I761+Shock_sd*Draws!J740</f>
        <v>-17.4550078632896</v>
      </c>
      <c r="K761" s="18" t="n">
        <f aca="false">Persist_a*J761+Shock_sd*Draws!K740</f>
        <v>15.5490529408338</v>
      </c>
      <c r="L761" s="18" t="n">
        <f aca="false">Persist_a*K761+Shock_sd*Draws!L740</f>
        <v>-3.82856570485553</v>
      </c>
      <c r="M761" s="18" t="n">
        <f aca="false">Persist_a*L761+Shock_sd*Draws!M740</f>
        <v>-35.2739115844048</v>
      </c>
      <c r="N761" s="18" t="n">
        <f aca="false">0-(Draws!N740+Draws!Z740)</f>
        <v>0</v>
      </c>
      <c r="O761" s="18" t="n">
        <f aca="false">N761-(Draws!O740+Draws!AA740)</f>
        <v>0</v>
      </c>
      <c r="P761" s="18" t="n">
        <f aca="false">O761-(Draws!P740+Draws!AB740)</f>
        <v>0</v>
      </c>
      <c r="Q761" s="18" t="n">
        <f aca="false">P761-(Draws!Q740+Draws!AC740)</f>
        <v>0</v>
      </c>
      <c r="R761" s="18" t="n">
        <f aca="false">Q761-(Draws!R740+Draws!AD740)</f>
        <v>-119.922740423377</v>
      </c>
      <c r="S761" s="18" t="n">
        <f aca="false">R761-(Draws!S740+Draws!AE740)</f>
        <v>-119.922740423377</v>
      </c>
      <c r="T761" s="18" t="n">
        <f aca="false">S761-(Draws!T740+Draws!AF740)</f>
        <v>-119.922740423377</v>
      </c>
      <c r="U761" s="18" t="n">
        <f aca="false">T761-(Draws!U740+Draws!AG740)</f>
        <v>-119.922740423377</v>
      </c>
      <c r="V761" s="18" t="n">
        <f aca="false">U761-(Draws!V740+Draws!AH740)</f>
        <v>-119.922740423377</v>
      </c>
      <c r="W761" s="18" t="n">
        <f aca="false">V761-(Draws!W740+Draws!AI740)</f>
        <v>-119.922740423377</v>
      </c>
      <c r="X761" s="18" t="n">
        <f aca="false">W761-(Draws!X740+Draws!AJ740)</f>
        <v>-119.922740423377</v>
      </c>
      <c r="Y761" s="18" t="n">
        <f aca="false">X761-(Draws!Y740+Draws!AK740)</f>
        <v>-119.922740423377</v>
      </c>
      <c r="Z761" s="18" t="n">
        <f aca="false">0-(MAX(Draws!N740-Line_cap,0)+MAX(Draws!Z740-Line_cap,0))</f>
        <v>0</v>
      </c>
      <c r="AA761" s="18" t="n">
        <f aca="false">Z761-(MAX(Draws!O740-Line_cap,0)+MAX(Draws!AA740-Line_cap,0))</f>
        <v>0</v>
      </c>
      <c r="AB761" s="18" t="n">
        <f aca="false">AA761-(MAX(Draws!P740-Line_cap,0)+MAX(Draws!AB740-Line_cap,0))</f>
        <v>0</v>
      </c>
      <c r="AC761" s="18" t="n">
        <f aca="false">AB761-(MAX(Draws!Q740-Line_cap,0)+MAX(Draws!AC740-Line_cap,0))</f>
        <v>0</v>
      </c>
      <c r="AD761" s="18" t="n">
        <f aca="false">AC761-(MAX(Draws!R740-Line_cap,0)+MAX(Draws!AD740-Line_cap,0))</f>
        <v>-19.922740423377</v>
      </c>
      <c r="AE761" s="18" t="n">
        <f aca="false">AD761-(MAX(Draws!S740-Line_cap,0)+MAX(Draws!AE740-Line_cap,0))</f>
        <v>-19.922740423377</v>
      </c>
      <c r="AF761" s="18" t="n">
        <f aca="false">AE761-(MAX(Draws!T740-Line_cap,0)+MAX(Draws!AF740-Line_cap,0))</f>
        <v>-19.922740423377</v>
      </c>
      <c r="AG761" s="18" t="n">
        <f aca="false">AF761-(MAX(Draws!U740-Line_cap,0)+MAX(Draws!AG740-Line_cap,0))</f>
        <v>-19.922740423377</v>
      </c>
      <c r="AH761" s="18" t="n">
        <f aca="false">AG761-(MAX(Draws!V740-Line_cap,0)+MAX(Draws!AH740-Line_cap,0))</f>
        <v>-19.922740423377</v>
      </c>
      <c r="AI761" s="18" t="n">
        <f aca="false">AH761-(MAX(Draws!W740-Line_cap,0)+MAX(Draws!AI740-Line_cap,0))</f>
        <v>-19.922740423377</v>
      </c>
      <c r="AJ761" s="18" t="n">
        <f aca="false">AI761-(MAX(Draws!X740-Line_cap,0)+MAX(Draws!AJ740-Line_cap,0))</f>
        <v>-19.922740423377</v>
      </c>
      <c r="AK761" s="18" t="n">
        <f aca="false">AJ761-(MAX(Draws!Y740-Line_cap,0)+MAX(Draws!AK740-Line_cap,0))</f>
        <v>-19.922740423377</v>
      </c>
      <c r="AL761" s="18" t="n">
        <f aca="false">SUMPRODUCT(MIN($B$22:$M$22+B761:M761+N761:Y761))</f>
        <v>314.530358200607</v>
      </c>
      <c r="AM761" s="18" t="n">
        <f aca="false">SUMPRODUCT(MIN($B$22:$M$22+B761:M761))</f>
        <v>434.453098623984</v>
      </c>
      <c r="AN761" s="18" t="n">
        <f aca="false">SUMPRODUCT(MIN($B$22:$M$22+N761:Y761))</f>
        <v>362.027641934409</v>
      </c>
      <c r="AO761" s="18" t="n">
        <f aca="false">SUMPRODUCT(MIN($B$22:$M$22+B761:M761+Z761:AK761))</f>
        <v>414.530358200607</v>
      </c>
      <c r="AP761" s="18" t="n">
        <f aca="false">SUMPRODUCT(MIN($B$23:$M$23+B761:M761+N761:Y761))</f>
        <v>359.635092053771</v>
      </c>
      <c r="AQ761" s="18" t="n">
        <f aca="false">SUMPRODUCT(MIN($B$23:$M$23+B761:M761+Z761:AK761))</f>
        <v>459.635092053771</v>
      </c>
      <c r="AR761" s="13" t="n">
        <f aca="false">IF(Y761&lt;0,1,0)</f>
        <v>1</v>
      </c>
    </row>
    <row r="762" customFormat="false" ht="15" hidden="false" customHeight="false" outlineLevel="0" collapsed="false">
      <c r="A762" s="13" t="n">
        <v>737</v>
      </c>
      <c r="B762" s="18" t="n">
        <f aca="false">Shock_sd*Draws!B741</f>
        <v>22.8317385930514</v>
      </c>
      <c r="C762" s="18" t="n">
        <f aca="false">Persist_a*B762+Shock_sd*Draws!C741</f>
        <v>-12.2999315145215</v>
      </c>
      <c r="D762" s="18" t="n">
        <f aca="false">Persist_a*C762+Shock_sd*Draws!D741</f>
        <v>30.1797653633165</v>
      </c>
      <c r="E762" s="18" t="n">
        <f aca="false">Persist_a*D762+Shock_sd*Draws!E741</f>
        <v>-45.9282265946225</v>
      </c>
      <c r="F762" s="18" t="n">
        <f aca="false">Persist_a*E762+Shock_sd*Draws!F741</f>
        <v>-54.6564564499169</v>
      </c>
      <c r="G762" s="18" t="n">
        <f aca="false">Persist_a*F762+Shock_sd*Draws!G741</f>
        <v>-50.291361243085</v>
      </c>
      <c r="H762" s="18" t="n">
        <f aca="false">Persist_a*G762+Shock_sd*Draws!H741</f>
        <v>-35.6446032487233</v>
      </c>
      <c r="I762" s="18" t="n">
        <f aca="false">Persist_a*H762+Shock_sd*Draws!I741</f>
        <v>-10.8290546996412</v>
      </c>
      <c r="J762" s="18" t="n">
        <f aca="false">Persist_a*I762+Shock_sd*Draws!J741</f>
        <v>71.7247571025531</v>
      </c>
      <c r="K762" s="18" t="n">
        <f aca="false">Persist_a*J762+Shock_sd*Draws!K741</f>
        <v>44.7716448066245</v>
      </c>
      <c r="L762" s="18" t="n">
        <f aca="false">Persist_a*K762+Shock_sd*Draws!L741</f>
        <v>64.6659582812178</v>
      </c>
      <c r="M762" s="18" t="n">
        <f aca="false">Persist_a*L762+Shock_sd*Draws!M741</f>
        <v>78.5170636009219</v>
      </c>
      <c r="N762" s="18" t="n">
        <f aca="false">0-(Draws!N741+Draws!Z741)</f>
        <v>0</v>
      </c>
      <c r="O762" s="18" t="n">
        <f aca="false">N762-(Draws!O741+Draws!AA741)</f>
        <v>0</v>
      </c>
      <c r="P762" s="18" t="n">
        <f aca="false">O762-(Draws!P741+Draws!AB741)</f>
        <v>0</v>
      </c>
      <c r="Q762" s="18" t="n">
        <f aca="false">P762-(Draws!Q741+Draws!AC741)</f>
        <v>0</v>
      </c>
      <c r="R762" s="18" t="n">
        <f aca="false">Q762-(Draws!R741+Draws!AD741)</f>
        <v>0</v>
      </c>
      <c r="S762" s="18" t="n">
        <f aca="false">R762-(Draws!S741+Draws!AE741)</f>
        <v>0</v>
      </c>
      <c r="T762" s="18" t="n">
        <f aca="false">S762-(Draws!T741+Draws!AF741)</f>
        <v>0</v>
      </c>
      <c r="U762" s="18" t="n">
        <f aca="false">T762-(Draws!U741+Draws!AG741)</f>
        <v>-151.848218400485</v>
      </c>
      <c r="V762" s="18" t="n">
        <f aca="false">U762-(Draws!V741+Draws!AH741)</f>
        <v>-151.848218400485</v>
      </c>
      <c r="W762" s="18" t="n">
        <f aca="false">V762-(Draws!W741+Draws!AI741)</f>
        <v>-151.848218400485</v>
      </c>
      <c r="X762" s="18" t="n">
        <f aca="false">W762-(Draws!X741+Draws!AJ741)</f>
        <v>-151.848218400485</v>
      </c>
      <c r="Y762" s="18" t="n">
        <f aca="false">X762-(Draws!Y741+Draws!AK741)</f>
        <v>-151.848218400485</v>
      </c>
      <c r="Z762" s="18" t="n">
        <f aca="false">0-(MAX(Draws!N741-Line_cap,0)+MAX(Draws!Z741-Line_cap,0))</f>
        <v>0</v>
      </c>
      <c r="AA762" s="18" t="n">
        <f aca="false">Z762-(MAX(Draws!O741-Line_cap,0)+MAX(Draws!AA741-Line_cap,0))</f>
        <v>0</v>
      </c>
      <c r="AB762" s="18" t="n">
        <f aca="false">AA762-(MAX(Draws!P741-Line_cap,0)+MAX(Draws!AB741-Line_cap,0))</f>
        <v>0</v>
      </c>
      <c r="AC762" s="18" t="n">
        <f aca="false">AB762-(MAX(Draws!Q741-Line_cap,0)+MAX(Draws!AC741-Line_cap,0))</f>
        <v>0</v>
      </c>
      <c r="AD762" s="18" t="n">
        <f aca="false">AC762-(MAX(Draws!R741-Line_cap,0)+MAX(Draws!AD741-Line_cap,0))</f>
        <v>0</v>
      </c>
      <c r="AE762" s="18" t="n">
        <f aca="false">AD762-(MAX(Draws!S741-Line_cap,0)+MAX(Draws!AE741-Line_cap,0))</f>
        <v>0</v>
      </c>
      <c r="AF762" s="18" t="n">
        <f aca="false">AE762-(MAX(Draws!T741-Line_cap,0)+MAX(Draws!AF741-Line_cap,0))</f>
        <v>0</v>
      </c>
      <c r="AG762" s="18" t="n">
        <f aca="false">AF762-(MAX(Draws!U741-Line_cap,0)+MAX(Draws!AG741-Line_cap,0))</f>
        <v>-51.8482184004847</v>
      </c>
      <c r="AH762" s="18" t="n">
        <f aca="false">AG762-(MAX(Draws!V741-Line_cap,0)+MAX(Draws!AH741-Line_cap,0))</f>
        <v>-51.8482184004847</v>
      </c>
      <c r="AI762" s="18" t="n">
        <f aca="false">AH762-(MAX(Draws!W741-Line_cap,0)+MAX(Draws!AI741-Line_cap,0))</f>
        <v>-51.8482184004847</v>
      </c>
      <c r="AJ762" s="18" t="n">
        <f aca="false">AI762-(MAX(Draws!X741-Line_cap,0)+MAX(Draws!AJ741-Line_cap,0))</f>
        <v>-51.8482184004847</v>
      </c>
      <c r="AK762" s="18" t="n">
        <f aca="false">AJ762-(MAX(Draws!Y741-Line_cap,0)+MAX(Draws!AK741-Line_cap,0))</f>
        <v>-51.8482184004847</v>
      </c>
      <c r="AL762" s="18" t="n">
        <f aca="false">SUMPRODUCT(MIN($B$22:$M$22+B762:M762+N762:Y762))</f>
        <v>321.176780297793</v>
      </c>
      <c r="AM762" s="18" t="n">
        <f aca="false">SUMPRODUCT(MIN($B$22:$M$22+B762:M762))</f>
        <v>432.91681039528</v>
      </c>
      <c r="AN762" s="18" t="n">
        <f aca="false">SUMPRODUCT(MIN($B$22:$M$22+N762:Y762))</f>
        <v>332.005834997434</v>
      </c>
      <c r="AO762" s="18" t="n">
        <f aca="false">SUMPRODUCT(MIN($B$22:$M$22+B762:M762+Z762:AK762))</f>
        <v>421.176780297793</v>
      </c>
      <c r="AP762" s="18" t="n">
        <f aca="false">SUMPRODUCT(MIN($B$23:$M$23+B762:M762+N762:Y762))</f>
        <v>370.776780297793</v>
      </c>
      <c r="AQ762" s="18" t="n">
        <f aca="false">SUMPRODUCT(MIN($B$23:$M$23+B762:M762+Z762:AK762))</f>
        <v>470.776780297793</v>
      </c>
      <c r="AR762" s="13" t="n">
        <f aca="false">IF(Y762&lt;0,1,0)</f>
        <v>1</v>
      </c>
    </row>
    <row r="763" customFormat="false" ht="15" hidden="false" customHeight="false" outlineLevel="0" collapsed="false">
      <c r="A763" s="13" t="n">
        <v>738</v>
      </c>
      <c r="B763" s="18" t="n">
        <f aca="false">Shock_sd*Draws!B742</f>
        <v>-78.1711331841021</v>
      </c>
      <c r="C763" s="18" t="n">
        <f aca="false">Persist_a*B763+Shock_sd*Draws!C742</f>
        <v>-37.9846884003944</v>
      </c>
      <c r="D763" s="18" t="n">
        <f aca="false">Persist_a*C763+Shock_sd*Draws!D742</f>
        <v>22.5520547801434</v>
      </c>
      <c r="E763" s="18" t="n">
        <f aca="false">Persist_a*D763+Shock_sd*Draws!E742</f>
        <v>62.6410589897562</v>
      </c>
      <c r="F763" s="18" t="n">
        <f aca="false">Persist_a*E763+Shock_sd*Draws!F742</f>
        <v>52.6972066422712</v>
      </c>
      <c r="G763" s="18" t="n">
        <f aca="false">Persist_a*F763+Shock_sd*Draws!G742</f>
        <v>-48.8139349050704</v>
      </c>
      <c r="H763" s="18" t="n">
        <f aca="false">Persist_a*G763+Shock_sd*Draws!H742</f>
        <v>52.4705729895886</v>
      </c>
      <c r="I763" s="18" t="n">
        <f aca="false">Persist_a*H763+Shock_sd*Draws!I742</f>
        <v>13.0326151069791</v>
      </c>
      <c r="J763" s="18" t="n">
        <f aca="false">Persist_a*I763+Shock_sd*Draws!J742</f>
        <v>-11.0111715352854</v>
      </c>
      <c r="K763" s="18" t="n">
        <f aca="false">Persist_a*J763+Shock_sd*Draws!K742</f>
        <v>83.9522577993726</v>
      </c>
      <c r="L763" s="18" t="n">
        <f aca="false">Persist_a*K763+Shock_sd*Draws!L742</f>
        <v>-6.77808965413276</v>
      </c>
      <c r="M763" s="18" t="n">
        <f aca="false">Persist_a*L763+Shock_sd*Draws!M742</f>
        <v>-73.3294653691905</v>
      </c>
      <c r="N763" s="18" t="n">
        <f aca="false">0-(Draws!N742+Draws!Z742)</f>
        <v>0</v>
      </c>
      <c r="O763" s="18" t="n">
        <f aca="false">N763-(Draws!O742+Draws!AA742)</f>
        <v>0</v>
      </c>
      <c r="P763" s="18" t="n">
        <f aca="false">O763-(Draws!P742+Draws!AB742)</f>
        <v>0</v>
      </c>
      <c r="Q763" s="18" t="n">
        <f aca="false">P763-(Draws!Q742+Draws!AC742)</f>
        <v>0</v>
      </c>
      <c r="R763" s="18" t="n">
        <f aca="false">Q763-(Draws!R742+Draws!AD742)</f>
        <v>0</v>
      </c>
      <c r="S763" s="18" t="n">
        <f aca="false">R763-(Draws!S742+Draws!AE742)</f>
        <v>0</v>
      </c>
      <c r="T763" s="18" t="n">
        <f aca="false">S763-(Draws!T742+Draws!AF742)</f>
        <v>0</v>
      </c>
      <c r="U763" s="18" t="n">
        <f aca="false">T763-(Draws!U742+Draws!AG742)</f>
        <v>0</v>
      </c>
      <c r="V763" s="18" t="n">
        <f aca="false">U763-(Draws!V742+Draws!AH742)</f>
        <v>0</v>
      </c>
      <c r="W763" s="18" t="n">
        <f aca="false">V763-(Draws!W742+Draws!AI742)</f>
        <v>0</v>
      </c>
      <c r="X763" s="18" t="n">
        <f aca="false">W763-(Draws!X742+Draws!AJ742)</f>
        <v>0</v>
      </c>
      <c r="Y763" s="18" t="n">
        <f aca="false">X763-(Draws!Y742+Draws!AK742)</f>
        <v>0</v>
      </c>
      <c r="Z763" s="18" t="n">
        <f aca="false">0-(MAX(Draws!N742-Line_cap,0)+MAX(Draws!Z742-Line_cap,0))</f>
        <v>0</v>
      </c>
      <c r="AA763" s="18" t="n">
        <f aca="false">Z763-(MAX(Draws!O742-Line_cap,0)+MAX(Draws!AA742-Line_cap,0))</f>
        <v>0</v>
      </c>
      <c r="AB763" s="18" t="n">
        <f aca="false">AA763-(MAX(Draws!P742-Line_cap,0)+MAX(Draws!AB742-Line_cap,0))</f>
        <v>0</v>
      </c>
      <c r="AC763" s="18" t="n">
        <f aca="false">AB763-(MAX(Draws!Q742-Line_cap,0)+MAX(Draws!AC742-Line_cap,0))</f>
        <v>0</v>
      </c>
      <c r="AD763" s="18" t="n">
        <f aca="false">AC763-(MAX(Draws!R742-Line_cap,0)+MAX(Draws!AD742-Line_cap,0))</f>
        <v>0</v>
      </c>
      <c r="AE763" s="18" t="n">
        <f aca="false">AD763-(MAX(Draws!S742-Line_cap,0)+MAX(Draws!AE742-Line_cap,0))</f>
        <v>0</v>
      </c>
      <c r="AF763" s="18" t="n">
        <f aca="false">AE763-(MAX(Draws!T742-Line_cap,0)+MAX(Draws!AF742-Line_cap,0))</f>
        <v>0</v>
      </c>
      <c r="AG763" s="18" t="n">
        <f aca="false">AF763-(MAX(Draws!U742-Line_cap,0)+MAX(Draws!AG742-Line_cap,0))</f>
        <v>0</v>
      </c>
      <c r="AH763" s="18" t="n">
        <f aca="false">AG763-(MAX(Draws!V742-Line_cap,0)+MAX(Draws!AH742-Line_cap,0))</f>
        <v>0</v>
      </c>
      <c r="AI763" s="18" t="n">
        <f aca="false">AH763-(MAX(Draws!W742-Line_cap,0)+MAX(Draws!AI742-Line_cap,0))</f>
        <v>0</v>
      </c>
      <c r="AJ763" s="18" t="n">
        <f aca="false">AI763-(MAX(Draws!X742-Line_cap,0)+MAX(Draws!AJ742-Line_cap,0))</f>
        <v>0</v>
      </c>
      <c r="AK763" s="18" t="n">
        <f aca="false">AJ763-(MAX(Draws!Y742-Line_cap,0)+MAX(Draws!AK742-Line_cap,0))</f>
        <v>0</v>
      </c>
      <c r="AL763" s="18" t="n">
        <f aca="false">SUMPRODUCT(MIN($B$22:$M$22+B763:M763+N763:Y763))</f>
        <v>434.394236733295</v>
      </c>
      <c r="AM763" s="18" t="n">
        <f aca="false">SUMPRODUCT(MIN($B$22:$M$22+B763:M763))</f>
        <v>434.394236733295</v>
      </c>
      <c r="AN763" s="18" t="n">
        <f aca="false">SUMPRODUCT(MIN($B$22:$M$22+N763:Y763))</f>
        <v>481.950382357786</v>
      </c>
      <c r="AO763" s="18" t="n">
        <f aca="false">SUMPRODUCT(MIN($B$22:$M$22+B763:M763+Z763:AK763))</f>
        <v>434.394236733295</v>
      </c>
      <c r="AP763" s="18" t="n">
        <f aca="false">SUMPRODUCT(MIN($B$23:$M$23+B763:M763+N763:Y763))</f>
        <v>482.159982234079</v>
      </c>
      <c r="AQ763" s="18" t="n">
        <f aca="false">SUMPRODUCT(MIN($B$23:$M$23+B763:M763+Z763:AK763))</f>
        <v>482.159982234079</v>
      </c>
      <c r="AR763" s="13" t="n">
        <f aca="false">IF(Y763&lt;0,1,0)</f>
        <v>0</v>
      </c>
    </row>
    <row r="764" customFormat="false" ht="15" hidden="false" customHeight="false" outlineLevel="0" collapsed="false">
      <c r="A764" s="13" t="n">
        <v>739</v>
      </c>
      <c r="B764" s="18" t="n">
        <f aca="false">Shock_sd*Draws!B743</f>
        <v>29.9188768614705</v>
      </c>
      <c r="C764" s="18" t="n">
        <f aca="false">Persist_a*B764+Shock_sd*Draws!C743</f>
        <v>5.66848522327027</v>
      </c>
      <c r="D764" s="18" t="n">
        <f aca="false">Persist_a*C764+Shock_sd*Draws!D743</f>
        <v>71.5113737967927</v>
      </c>
      <c r="E764" s="18" t="n">
        <f aca="false">Persist_a*D764+Shock_sd*Draws!E743</f>
        <v>7.9344889989998</v>
      </c>
      <c r="F764" s="18" t="n">
        <f aca="false">Persist_a*E764+Shock_sd*Draws!F743</f>
        <v>-3.52636154887113</v>
      </c>
      <c r="G764" s="18" t="n">
        <f aca="false">Persist_a*F764+Shock_sd*Draws!G743</f>
        <v>-117.935489428033</v>
      </c>
      <c r="H764" s="18" t="n">
        <f aca="false">Persist_a*G764+Shock_sd*Draws!H743</f>
        <v>-82.1385693225096</v>
      </c>
      <c r="I764" s="18" t="n">
        <f aca="false">Persist_a*H764+Shock_sd*Draws!I743</f>
        <v>-73.8575646160505</v>
      </c>
      <c r="J764" s="18" t="n">
        <f aca="false">Persist_a*I764+Shock_sd*Draws!J743</f>
        <v>-114.064525941472</v>
      </c>
      <c r="K764" s="18" t="n">
        <f aca="false">Persist_a*J764+Shock_sd*Draws!K743</f>
        <v>-111.44829629754</v>
      </c>
      <c r="L764" s="18" t="n">
        <f aca="false">Persist_a*K764+Shock_sd*Draws!L743</f>
        <v>-142.473427744505</v>
      </c>
      <c r="M764" s="18" t="n">
        <f aca="false">Persist_a*L764+Shock_sd*Draws!M743</f>
        <v>-47.9123961896886</v>
      </c>
      <c r="N764" s="18" t="n">
        <f aca="false">0-(Draws!N743+Draws!Z743)</f>
        <v>0</v>
      </c>
      <c r="O764" s="18" t="n">
        <f aca="false">N764-(Draws!O743+Draws!AA743)</f>
        <v>0</v>
      </c>
      <c r="P764" s="18" t="n">
        <f aca="false">O764-(Draws!P743+Draws!AB743)</f>
        <v>0</v>
      </c>
      <c r="Q764" s="18" t="n">
        <f aca="false">P764-(Draws!Q743+Draws!AC743)</f>
        <v>0</v>
      </c>
      <c r="R764" s="18" t="n">
        <f aca="false">Q764-(Draws!R743+Draws!AD743)</f>
        <v>0</v>
      </c>
      <c r="S764" s="18" t="n">
        <f aca="false">R764-(Draws!S743+Draws!AE743)</f>
        <v>0</v>
      </c>
      <c r="T764" s="18" t="n">
        <f aca="false">S764-(Draws!T743+Draws!AF743)</f>
        <v>0</v>
      </c>
      <c r="U764" s="18" t="n">
        <f aca="false">T764-(Draws!U743+Draws!AG743)</f>
        <v>0</v>
      </c>
      <c r="V764" s="18" t="n">
        <f aca="false">U764-(Draws!V743+Draws!AH743)</f>
        <v>0</v>
      </c>
      <c r="W764" s="18" t="n">
        <f aca="false">V764-(Draws!W743+Draws!AI743)</f>
        <v>0</v>
      </c>
      <c r="X764" s="18" t="n">
        <f aca="false">W764-(Draws!X743+Draws!AJ743)</f>
        <v>0</v>
      </c>
      <c r="Y764" s="18" t="n">
        <f aca="false">X764-(Draws!Y743+Draws!AK743)</f>
        <v>0</v>
      </c>
      <c r="Z764" s="18" t="n">
        <f aca="false">0-(MAX(Draws!N743-Line_cap,0)+MAX(Draws!Z743-Line_cap,0))</f>
        <v>0</v>
      </c>
      <c r="AA764" s="18" t="n">
        <f aca="false">Z764-(MAX(Draws!O743-Line_cap,0)+MAX(Draws!AA743-Line_cap,0))</f>
        <v>0</v>
      </c>
      <c r="AB764" s="18" t="n">
        <f aca="false">AA764-(MAX(Draws!P743-Line_cap,0)+MAX(Draws!AB743-Line_cap,0))</f>
        <v>0</v>
      </c>
      <c r="AC764" s="18" t="n">
        <f aca="false">AB764-(MAX(Draws!Q743-Line_cap,0)+MAX(Draws!AC743-Line_cap,0))</f>
        <v>0</v>
      </c>
      <c r="AD764" s="18" t="n">
        <f aca="false">AC764-(MAX(Draws!R743-Line_cap,0)+MAX(Draws!AD743-Line_cap,0))</f>
        <v>0</v>
      </c>
      <c r="AE764" s="18" t="n">
        <f aca="false">AD764-(MAX(Draws!S743-Line_cap,0)+MAX(Draws!AE743-Line_cap,0))</f>
        <v>0</v>
      </c>
      <c r="AF764" s="18" t="n">
        <f aca="false">AE764-(MAX(Draws!T743-Line_cap,0)+MAX(Draws!AF743-Line_cap,0))</f>
        <v>0</v>
      </c>
      <c r="AG764" s="18" t="n">
        <f aca="false">AF764-(MAX(Draws!U743-Line_cap,0)+MAX(Draws!AG743-Line_cap,0))</f>
        <v>0</v>
      </c>
      <c r="AH764" s="18" t="n">
        <f aca="false">AG764-(MAX(Draws!V743-Line_cap,0)+MAX(Draws!AH743-Line_cap,0))</f>
        <v>0</v>
      </c>
      <c r="AI764" s="18" t="n">
        <f aca="false">AH764-(MAX(Draws!W743-Line_cap,0)+MAX(Draws!AI743-Line_cap,0))</f>
        <v>0</v>
      </c>
      <c r="AJ764" s="18" t="n">
        <f aca="false">AI764-(MAX(Draws!X743-Line_cap,0)+MAX(Draws!AJ743-Line_cap,0))</f>
        <v>0</v>
      </c>
      <c r="AK764" s="18" t="n">
        <f aca="false">AJ764-(MAX(Draws!Y743-Line_cap,0)+MAX(Draws!AK743-Line_cap,0))</f>
        <v>0</v>
      </c>
      <c r="AL764" s="18" t="n">
        <f aca="false">SUMPRODUCT(MIN($B$22:$M$22+B764:M764+N764:Y764))</f>
        <v>359.454519819877</v>
      </c>
      <c r="AM764" s="18" t="n">
        <f aca="false">SUMPRODUCT(MIN($B$22:$M$22+B764:M764))</f>
        <v>359.454519819877</v>
      </c>
      <c r="AN764" s="18" t="n">
        <f aca="false">SUMPRODUCT(MIN($B$22:$M$22+N764:Y764))</f>
        <v>481.950382357786</v>
      </c>
      <c r="AO764" s="18" t="n">
        <f aca="false">SUMPRODUCT(MIN($B$22:$M$22+B764:M764+Z764:AK764))</f>
        <v>359.454519819877</v>
      </c>
      <c r="AP764" s="18" t="n">
        <f aca="false">SUMPRODUCT(MIN($B$23:$M$23+B764:M764+N764:Y764))</f>
        <v>406.327648633421</v>
      </c>
      <c r="AQ764" s="18" t="n">
        <f aca="false">SUMPRODUCT(MIN($B$23:$M$23+B764:M764+Z764:AK764))</f>
        <v>406.327648633421</v>
      </c>
      <c r="AR764" s="13" t="n">
        <f aca="false">IF(Y764&lt;0,1,0)</f>
        <v>0</v>
      </c>
    </row>
    <row r="765" customFormat="false" ht="15" hidden="false" customHeight="false" outlineLevel="0" collapsed="false">
      <c r="A765" s="13" t="n">
        <v>740</v>
      </c>
      <c r="B765" s="18" t="n">
        <f aca="false">Shock_sd*Draws!B744</f>
        <v>7.90605229964818</v>
      </c>
      <c r="C765" s="18" t="n">
        <f aca="false">Persist_a*B765+Shock_sd*Draws!C744</f>
        <v>10.8119619236124</v>
      </c>
      <c r="D765" s="18" t="n">
        <f aca="false">Persist_a*C765+Shock_sd*Draws!D744</f>
        <v>-34.700308251941</v>
      </c>
      <c r="E765" s="18" t="n">
        <f aca="false">Persist_a*D765+Shock_sd*Draws!E744</f>
        <v>-22.4694042373562</v>
      </c>
      <c r="F765" s="18" t="n">
        <f aca="false">Persist_a*E765+Shock_sd*Draws!F744</f>
        <v>-39.8084352261843</v>
      </c>
      <c r="G765" s="18" t="n">
        <f aca="false">Persist_a*F765+Shock_sd*Draws!G744</f>
        <v>-20.1404426778069</v>
      </c>
      <c r="H765" s="18" t="n">
        <f aca="false">Persist_a*G765+Shock_sd*Draws!H744</f>
        <v>34.8655668366389</v>
      </c>
      <c r="I765" s="18" t="n">
        <f aca="false">Persist_a*H765+Shock_sd*Draws!I744</f>
        <v>75.8670077385463</v>
      </c>
      <c r="J765" s="18" t="n">
        <f aca="false">Persist_a*I765+Shock_sd*Draws!J744</f>
        <v>-48.6397746110313</v>
      </c>
      <c r="K765" s="18" t="n">
        <f aca="false">Persist_a*J765+Shock_sd*Draws!K744</f>
        <v>-32.2556161890888</v>
      </c>
      <c r="L765" s="18" t="n">
        <f aca="false">Persist_a*K765+Shock_sd*Draws!L744</f>
        <v>-51.0138574089201</v>
      </c>
      <c r="M765" s="18" t="n">
        <f aca="false">Persist_a*L765+Shock_sd*Draws!M744</f>
        <v>-89.1949151454504</v>
      </c>
      <c r="N765" s="18" t="n">
        <f aca="false">0-(Draws!N744+Draws!Z744)</f>
        <v>0</v>
      </c>
      <c r="O765" s="18" t="n">
        <f aca="false">N765-(Draws!O744+Draws!AA744)</f>
        <v>0</v>
      </c>
      <c r="P765" s="18" t="n">
        <f aca="false">O765-(Draws!P744+Draws!AB744)</f>
        <v>0</v>
      </c>
      <c r="Q765" s="18" t="n">
        <f aca="false">P765-(Draws!Q744+Draws!AC744)</f>
        <v>0</v>
      </c>
      <c r="R765" s="18" t="n">
        <f aca="false">Q765-(Draws!R744+Draws!AD744)</f>
        <v>0</v>
      </c>
      <c r="S765" s="18" t="n">
        <f aca="false">R765-(Draws!S744+Draws!AE744)</f>
        <v>0</v>
      </c>
      <c r="T765" s="18" t="n">
        <f aca="false">S765-(Draws!T744+Draws!AF744)</f>
        <v>0</v>
      </c>
      <c r="U765" s="18" t="n">
        <f aca="false">T765-(Draws!U744+Draws!AG744)</f>
        <v>0</v>
      </c>
      <c r="V765" s="18" t="n">
        <f aca="false">U765-(Draws!V744+Draws!AH744)</f>
        <v>0</v>
      </c>
      <c r="W765" s="18" t="n">
        <f aca="false">V765-(Draws!W744+Draws!AI744)</f>
        <v>0</v>
      </c>
      <c r="X765" s="18" t="n">
        <f aca="false">W765-(Draws!X744+Draws!AJ744)</f>
        <v>0</v>
      </c>
      <c r="Y765" s="18" t="n">
        <f aca="false">X765-(Draws!Y744+Draws!AK744)</f>
        <v>0</v>
      </c>
      <c r="Z765" s="18" t="n">
        <f aca="false">0-(MAX(Draws!N744-Line_cap,0)+MAX(Draws!Z744-Line_cap,0))</f>
        <v>0</v>
      </c>
      <c r="AA765" s="18" t="n">
        <f aca="false">Z765-(MAX(Draws!O744-Line_cap,0)+MAX(Draws!AA744-Line_cap,0))</f>
        <v>0</v>
      </c>
      <c r="AB765" s="18" t="n">
        <f aca="false">AA765-(MAX(Draws!P744-Line_cap,0)+MAX(Draws!AB744-Line_cap,0))</f>
        <v>0</v>
      </c>
      <c r="AC765" s="18" t="n">
        <f aca="false">AB765-(MAX(Draws!Q744-Line_cap,0)+MAX(Draws!AC744-Line_cap,0))</f>
        <v>0</v>
      </c>
      <c r="AD765" s="18" t="n">
        <f aca="false">AC765-(MAX(Draws!R744-Line_cap,0)+MAX(Draws!AD744-Line_cap,0))</f>
        <v>0</v>
      </c>
      <c r="AE765" s="18" t="n">
        <f aca="false">AD765-(MAX(Draws!S744-Line_cap,0)+MAX(Draws!AE744-Line_cap,0))</f>
        <v>0</v>
      </c>
      <c r="AF765" s="18" t="n">
        <f aca="false">AE765-(MAX(Draws!T744-Line_cap,0)+MAX(Draws!AF744-Line_cap,0))</f>
        <v>0</v>
      </c>
      <c r="AG765" s="18" t="n">
        <f aca="false">AF765-(MAX(Draws!U744-Line_cap,0)+MAX(Draws!AG744-Line_cap,0))</f>
        <v>0</v>
      </c>
      <c r="AH765" s="18" t="n">
        <f aca="false">AG765-(MAX(Draws!V744-Line_cap,0)+MAX(Draws!AH744-Line_cap,0))</f>
        <v>0</v>
      </c>
      <c r="AI765" s="18" t="n">
        <f aca="false">AH765-(MAX(Draws!W744-Line_cap,0)+MAX(Draws!AI744-Line_cap,0))</f>
        <v>0</v>
      </c>
      <c r="AJ765" s="18" t="n">
        <f aca="false">AI765-(MAX(Draws!X744-Line_cap,0)+MAX(Draws!AJ744-Line_cap,0))</f>
        <v>0</v>
      </c>
      <c r="AK765" s="18" t="n">
        <f aca="false">AJ765-(MAX(Draws!Y744-Line_cap,0)+MAX(Draws!AK744-Line_cap,0))</f>
        <v>0</v>
      </c>
      <c r="AL765" s="18" t="n">
        <f aca="false">SUMPRODUCT(MIN($B$22:$M$22+B765:M765+N765:Y765))</f>
        <v>421.22913253151</v>
      </c>
      <c r="AM765" s="18" t="n">
        <f aca="false">SUMPRODUCT(MIN($B$22:$M$22+B765:M765))</f>
        <v>421.22913253151</v>
      </c>
      <c r="AN765" s="18" t="n">
        <f aca="false">SUMPRODUCT(MIN($B$22:$M$22+N765:Y765))</f>
        <v>481.950382357786</v>
      </c>
      <c r="AO765" s="18" t="n">
        <f aca="false">SUMPRODUCT(MIN($B$22:$M$22+B765:M765+Z765:AK765))</f>
        <v>421.22913253151</v>
      </c>
      <c r="AP765" s="18" t="n">
        <f aca="false">SUMPRODUCT(MIN($B$23:$M$23+B765:M765+N765:Y765))</f>
        <v>466.35501361413</v>
      </c>
      <c r="AQ765" s="18" t="n">
        <f aca="false">SUMPRODUCT(MIN($B$23:$M$23+B765:M765+Z765:AK765))</f>
        <v>466.35501361413</v>
      </c>
      <c r="AR765" s="13" t="n">
        <f aca="false">IF(Y765&lt;0,1,0)</f>
        <v>0</v>
      </c>
    </row>
    <row r="766" customFormat="false" ht="15" hidden="false" customHeight="false" outlineLevel="0" collapsed="false">
      <c r="A766" s="13" t="n">
        <v>741</v>
      </c>
      <c r="B766" s="18" t="n">
        <f aca="false">Shock_sd*Draws!B745</f>
        <v>-77.1788716213711</v>
      </c>
      <c r="C766" s="18" t="n">
        <f aca="false">Persist_a*B766+Shock_sd*Draws!C745</f>
        <v>-98.444924685532</v>
      </c>
      <c r="D766" s="18" t="n">
        <f aca="false">Persist_a*C766+Shock_sd*Draws!D745</f>
        <v>-155.808709789679</v>
      </c>
      <c r="E766" s="18" t="n">
        <f aca="false">Persist_a*D766+Shock_sd*Draws!E745</f>
        <v>-124.519675250616</v>
      </c>
      <c r="F766" s="18" t="n">
        <f aca="false">Persist_a*E766+Shock_sd*Draws!F745</f>
        <v>-29.938337098597</v>
      </c>
      <c r="G766" s="18" t="n">
        <f aca="false">Persist_a*F766+Shock_sd*Draws!G745</f>
        <v>46.7412554351248</v>
      </c>
      <c r="H766" s="18" t="n">
        <f aca="false">Persist_a*G766+Shock_sd*Draws!H745</f>
        <v>-59.3583927301656</v>
      </c>
      <c r="I766" s="18" t="n">
        <f aca="false">Persist_a*H766+Shock_sd*Draws!I745</f>
        <v>-153.820930428587</v>
      </c>
      <c r="J766" s="18" t="n">
        <f aca="false">Persist_a*I766+Shock_sd*Draws!J745</f>
        <v>-44.6170840415348</v>
      </c>
      <c r="K766" s="18" t="n">
        <f aca="false">Persist_a*J766+Shock_sd*Draws!K745</f>
        <v>-37.9825784421353</v>
      </c>
      <c r="L766" s="18" t="n">
        <f aca="false">Persist_a*K766+Shock_sd*Draws!L745</f>
        <v>-93.6696466147389</v>
      </c>
      <c r="M766" s="18" t="n">
        <f aca="false">Persist_a*L766+Shock_sd*Draws!M745</f>
        <v>-69.2485939883256</v>
      </c>
      <c r="N766" s="18" t="n">
        <f aca="false">0-(Draws!N745+Draws!Z745)</f>
        <v>0</v>
      </c>
      <c r="O766" s="18" t="n">
        <f aca="false">N766-(Draws!O745+Draws!AA745)</f>
        <v>0</v>
      </c>
      <c r="P766" s="18" t="n">
        <f aca="false">O766-(Draws!P745+Draws!AB745)</f>
        <v>0</v>
      </c>
      <c r="Q766" s="18" t="n">
        <f aca="false">P766-(Draws!Q745+Draws!AC745)</f>
        <v>0</v>
      </c>
      <c r="R766" s="18" t="n">
        <f aca="false">Q766-(Draws!R745+Draws!AD745)</f>
        <v>0</v>
      </c>
      <c r="S766" s="18" t="n">
        <f aca="false">R766-(Draws!S745+Draws!AE745)</f>
        <v>0</v>
      </c>
      <c r="T766" s="18" t="n">
        <f aca="false">S766-(Draws!T745+Draws!AF745)</f>
        <v>0</v>
      </c>
      <c r="U766" s="18" t="n">
        <f aca="false">T766-(Draws!U745+Draws!AG745)</f>
        <v>0</v>
      </c>
      <c r="V766" s="18" t="n">
        <f aca="false">U766-(Draws!V745+Draws!AH745)</f>
        <v>0</v>
      </c>
      <c r="W766" s="18" t="n">
        <f aca="false">V766-(Draws!W745+Draws!AI745)</f>
        <v>0</v>
      </c>
      <c r="X766" s="18" t="n">
        <f aca="false">W766-(Draws!X745+Draws!AJ745)</f>
        <v>0</v>
      </c>
      <c r="Y766" s="18" t="n">
        <f aca="false">X766-(Draws!Y745+Draws!AK745)</f>
        <v>0</v>
      </c>
      <c r="Z766" s="18" t="n">
        <f aca="false">0-(MAX(Draws!N745-Line_cap,0)+MAX(Draws!Z745-Line_cap,0))</f>
        <v>0</v>
      </c>
      <c r="AA766" s="18" t="n">
        <f aca="false">Z766-(MAX(Draws!O745-Line_cap,0)+MAX(Draws!AA745-Line_cap,0))</f>
        <v>0</v>
      </c>
      <c r="AB766" s="18" t="n">
        <f aca="false">AA766-(MAX(Draws!P745-Line_cap,0)+MAX(Draws!AB745-Line_cap,0))</f>
        <v>0</v>
      </c>
      <c r="AC766" s="18" t="n">
        <f aca="false">AB766-(MAX(Draws!Q745-Line_cap,0)+MAX(Draws!AC745-Line_cap,0))</f>
        <v>0</v>
      </c>
      <c r="AD766" s="18" t="n">
        <f aca="false">AC766-(MAX(Draws!R745-Line_cap,0)+MAX(Draws!AD745-Line_cap,0))</f>
        <v>0</v>
      </c>
      <c r="AE766" s="18" t="n">
        <f aca="false">AD766-(MAX(Draws!S745-Line_cap,0)+MAX(Draws!AE745-Line_cap,0))</f>
        <v>0</v>
      </c>
      <c r="AF766" s="18" t="n">
        <f aca="false">AE766-(MAX(Draws!T745-Line_cap,0)+MAX(Draws!AF745-Line_cap,0))</f>
        <v>0</v>
      </c>
      <c r="AG766" s="18" t="n">
        <f aca="false">AF766-(MAX(Draws!U745-Line_cap,0)+MAX(Draws!AG745-Line_cap,0))</f>
        <v>0</v>
      </c>
      <c r="AH766" s="18" t="n">
        <f aca="false">AG766-(MAX(Draws!V745-Line_cap,0)+MAX(Draws!AH745-Line_cap,0))</f>
        <v>0</v>
      </c>
      <c r="AI766" s="18" t="n">
        <f aca="false">AH766-(MAX(Draws!W745-Line_cap,0)+MAX(Draws!AI745-Line_cap,0))</f>
        <v>0</v>
      </c>
      <c r="AJ766" s="18" t="n">
        <f aca="false">AI766-(MAX(Draws!X745-Line_cap,0)+MAX(Draws!AJ745-Line_cap,0))</f>
        <v>0</v>
      </c>
      <c r="AK766" s="18" t="n">
        <f aca="false">AJ766-(MAX(Draws!Y745-Line_cap,0)+MAX(Draws!AK745-Line_cap,0))</f>
        <v>0</v>
      </c>
      <c r="AL766" s="18" t="n">
        <f aca="false">SUMPRODUCT(MIN($B$22:$M$22+B766:M766+N766:Y766))</f>
        <v>330.033122969332</v>
      </c>
      <c r="AM766" s="18" t="n">
        <f aca="false">SUMPRODUCT(MIN($B$22:$M$22+B766:M766))</f>
        <v>330.033122969332</v>
      </c>
      <c r="AN766" s="18" t="n">
        <f aca="false">SUMPRODUCT(MIN($B$22:$M$22+N766:Y766))</f>
        <v>481.950382357786</v>
      </c>
      <c r="AO766" s="18" t="n">
        <f aca="false">SUMPRODUCT(MIN($B$22:$M$22+B766:M766+Z766:AK766))</f>
        <v>330.033122969332</v>
      </c>
      <c r="AP766" s="18" t="n">
        <f aca="false">SUMPRODUCT(MIN($B$23:$M$23+B766:M766+N766:Y766))</f>
        <v>379.633122969332</v>
      </c>
      <c r="AQ766" s="18" t="n">
        <f aca="false">SUMPRODUCT(MIN($B$23:$M$23+B766:M766+Z766:AK766))</f>
        <v>379.633122969332</v>
      </c>
      <c r="AR766" s="13" t="n">
        <f aca="false">IF(Y766&lt;0,1,0)</f>
        <v>0</v>
      </c>
    </row>
    <row r="767" customFormat="false" ht="15" hidden="false" customHeight="false" outlineLevel="0" collapsed="false">
      <c r="A767" s="13" t="n">
        <v>742</v>
      </c>
      <c r="B767" s="18" t="n">
        <f aca="false">Shock_sd*Draws!B746</f>
        <v>-32.2626824763683</v>
      </c>
      <c r="C767" s="18" t="n">
        <f aca="false">Persist_a*B767+Shock_sd*Draws!C746</f>
        <v>-122.212931506978</v>
      </c>
      <c r="D767" s="18" t="n">
        <f aca="false">Persist_a*C767+Shock_sd*Draws!D746</f>
        <v>-112.845766943419</v>
      </c>
      <c r="E767" s="18" t="n">
        <f aca="false">Persist_a*D767+Shock_sd*Draws!E746</f>
        <v>-72.1661372615377</v>
      </c>
      <c r="F767" s="18" t="n">
        <f aca="false">Persist_a*E767+Shock_sd*Draws!F746</f>
        <v>-76.1691772658182</v>
      </c>
      <c r="G767" s="18" t="n">
        <f aca="false">Persist_a*F767+Shock_sd*Draws!G746</f>
        <v>-59.2346875180355</v>
      </c>
      <c r="H767" s="18" t="n">
        <f aca="false">Persist_a*G767+Shock_sd*Draws!H746</f>
        <v>-93.0379223407912</v>
      </c>
      <c r="I767" s="18" t="n">
        <f aca="false">Persist_a*H767+Shock_sd*Draws!I746</f>
        <v>-36.855038669021</v>
      </c>
      <c r="J767" s="18" t="n">
        <f aca="false">Persist_a*I767+Shock_sd*Draws!J746</f>
        <v>-33.5129599075016</v>
      </c>
      <c r="K767" s="18" t="n">
        <f aca="false">Persist_a*J767+Shock_sd*Draws!K746</f>
        <v>-22.5881471559075</v>
      </c>
      <c r="L767" s="18" t="n">
        <f aca="false">Persist_a*K767+Shock_sd*Draws!L746</f>
        <v>-7.13603025806755</v>
      </c>
      <c r="M767" s="18" t="n">
        <f aca="false">Persist_a*L767+Shock_sd*Draws!M746</f>
        <v>36.2733060275902</v>
      </c>
      <c r="N767" s="18" t="n">
        <f aca="false">0-(Draws!N746+Draws!Z746)</f>
        <v>0</v>
      </c>
      <c r="O767" s="18" t="n">
        <f aca="false">N767-(Draws!O746+Draws!AA746)</f>
        <v>0</v>
      </c>
      <c r="P767" s="18" t="n">
        <f aca="false">O767-(Draws!P746+Draws!AB746)</f>
        <v>0</v>
      </c>
      <c r="Q767" s="18" t="n">
        <f aca="false">P767-(Draws!Q746+Draws!AC746)</f>
        <v>-141.312638269994</v>
      </c>
      <c r="R767" s="18" t="n">
        <f aca="false">Q767-(Draws!R746+Draws!AD746)</f>
        <v>-141.312638269994</v>
      </c>
      <c r="S767" s="18" t="n">
        <f aca="false">R767-(Draws!S746+Draws!AE746)</f>
        <v>-141.312638269994</v>
      </c>
      <c r="T767" s="18" t="n">
        <f aca="false">S767-(Draws!T746+Draws!AF746)</f>
        <v>-141.312638269994</v>
      </c>
      <c r="U767" s="18" t="n">
        <f aca="false">T767-(Draws!U746+Draws!AG746)</f>
        <v>-141.312638269994</v>
      </c>
      <c r="V767" s="18" t="n">
        <f aca="false">U767-(Draws!V746+Draws!AH746)</f>
        <v>-141.312638269994</v>
      </c>
      <c r="W767" s="18" t="n">
        <f aca="false">V767-(Draws!W746+Draws!AI746)</f>
        <v>-141.312638269994</v>
      </c>
      <c r="X767" s="18" t="n">
        <f aca="false">W767-(Draws!X746+Draws!AJ746)</f>
        <v>-141.312638269994</v>
      </c>
      <c r="Y767" s="18" t="n">
        <f aca="false">X767-(Draws!Y746+Draws!AK746)</f>
        <v>-141.312638269994</v>
      </c>
      <c r="Z767" s="18" t="n">
        <f aca="false">0-(MAX(Draws!N746-Line_cap,0)+MAX(Draws!Z746-Line_cap,0))</f>
        <v>0</v>
      </c>
      <c r="AA767" s="18" t="n">
        <f aca="false">Z767-(MAX(Draws!O746-Line_cap,0)+MAX(Draws!AA746-Line_cap,0))</f>
        <v>0</v>
      </c>
      <c r="AB767" s="18" t="n">
        <f aca="false">AA767-(MAX(Draws!P746-Line_cap,0)+MAX(Draws!AB746-Line_cap,0))</f>
        <v>0</v>
      </c>
      <c r="AC767" s="18" t="n">
        <f aca="false">AB767-(MAX(Draws!Q746-Line_cap,0)+MAX(Draws!AC746-Line_cap,0))</f>
        <v>-41.312638269994</v>
      </c>
      <c r="AD767" s="18" t="n">
        <f aca="false">AC767-(MAX(Draws!R746-Line_cap,0)+MAX(Draws!AD746-Line_cap,0))</f>
        <v>-41.312638269994</v>
      </c>
      <c r="AE767" s="18" t="n">
        <f aca="false">AD767-(MAX(Draws!S746-Line_cap,0)+MAX(Draws!AE746-Line_cap,0))</f>
        <v>-41.312638269994</v>
      </c>
      <c r="AF767" s="18" t="n">
        <f aca="false">AE767-(MAX(Draws!T746-Line_cap,0)+MAX(Draws!AF746-Line_cap,0))</f>
        <v>-41.312638269994</v>
      </c>
      <c r="AG767" s="18" t="n">
        <f aca="false">AF767-(MAX(Draws!U746-Line_cap,0)+MAX(Draws!AG746-Line_cap,0))</f>
        <v>-41.312638269994</v>
      </c>
      <c r="AH767" s="18" t="n">
        <f aca="false">AG767-(MAX(Draws!V746-Line_cap,0)+MAX(Draws!AH746-Line_cap,0))</f>
        <v>-41.312638269994</v>
      </c>
      <c r="AI767" s="18" t="n">
        <f aca="false">AH767-(MAX(Draws!W746-Line_cap,0)+MAX(Draws!AI746-Line_cap,0))</f>
        <v>-41.312638269994</v>
      </c>
      <c r="AJ767" s="18" t="n">
        <f aca="false">AI767-(MAX(Draws!X746-Line_cap,0)+MAX(Draws!AJ746-Line_cap,0))</f>
        <v>-41.312638269994</v>
      </c>
      <c r="AK767" s="18" t="n">
        <f aca="false">AJ767-(MAX(Draws!Y746-Line_cap,0)+MAX(Draws!AK746-Line_cap,0))</f>
        <v>-41.312638269994</v>
      </c>
      <c r="AL767" s="18" t="n">
        <f aca="false">SUMPRODUCT(MIN($B$22:$M$22+B767:M767+N767:Y767))</f>
        <v>247.599821747</v>
      </c>
      <c r="AM767" s="18" t="n">
        <f aca="false">SUMPRODUCT(MIN($B$22:$M$22+B767:M767))</f>
        <v>388.912460016994</v>
      </c>
      <c r="AN767" s="18" t="n">
        <f aca="false">SUMPRODUCT(MIN($B$22:$M$22+N767:Y767))</f>
        <v>340.637744087792</v>
      </c>
      <c r="AO767" s="18" t="n">
        <f aca="false">SUMPRODUCT(MIN($B$22:$M$22+B767:M767+Z767:AK767))</f>
        <v>347.599821747</v>
      </c>
      <c r="AP767" s="18" t="n">
        <f aca="false">SUMPRODUCT(MIN($B$23:$M$23+B767:M767+N767:Y767))</f>
        <v>296.778464610101</v>
      </c>
      <c r="AQ767" s="18" t="n">
        <f aca="false">SUMPRODUCT(MIN($B$23:$M$23+B767:M767+Z767:AK767))</f>
        <v>396.778464610101</v>
      </c>
      <c r="AR767" s="13" t="n">
        <f aca="false">IF(Y767&lt;0,1,0)</f>
        <v>1</v>
      </c>
    </row>
    <row r="768" customFormat="false" ht="15" hidden="false" customHeight="false" outlineLevel="0" collapsed="false">
      <c r="A768" s="13" t="n">
        <v>743</v>
      </c>
      <c r="B768" s="18" t="n">
        <f aca="false">Shock_sd*Draws!B747</f>
        <v>82.8173718580309</v>
      </c>
      <c r="C768" s="18" t="n">
        <f aca="false">Persist_a*B768+Shock_sd*Draws!C747</f>
        <v>48.416786957159</v>
      </c>
      <c r="D768" s="18" t="n">
        <f aca="false">Persist_a*C768+Shock_sd*Draws!D747</f>
        <v>120.926977888873</v>
      </c>
      <c r="E768" s="18" t="n">
        <f aca="false">Persist_a*D768+Shock_sd*Draws!E747</f>
        <v>91.3827833119739</v>
      </c>
      <c r="F768" s="18" t="n">
        <f aca="false">Persist_a*E768+Shock_sd*Draws!F747</f>
        <v>-15.6789346525724</v>
      </c>
      <c r="G768" s="18" t="n">
        <f aca="false">Persist_a*F768+Shock_sd*Draws!G747</f>
        <v>93.394061079212</v>
      </c>
      <c r="H768" s="18" t="n">
        <f aca="false">Persist_a*G768+Shock_sd*Draws!H747</f>
        <v>131.862195742301</v>
      </c>
      <c r="I768" s="18" t="n">
        <f aca="false">Persist_a*H768+Shock_sd*Draws!I747</f>
        <v>169.846592054744</v>
      </c>
      <c r="J768" s="18" t="n">
        <f aca="false">Persist_a*I768+Shock_sd*Draws!J747</f>
        <v>111.961779982277</v>
      </c>
      <c r="K768" s="18" t="n">
        <f aca="false">Persist_a*J768+Shock_sd*Draws!K747</f>
        <v>172.691544911209</v>
      </c>
      <c r="L768" s="18" t="n">
        <f aca="false">Persist_a*K768+Shock_sd*Draws!L747</f>
        <v>115.613819693259</v>
      </c>
      <c r="M768" s="18" t="n">
        <f aca="false">Persist_a*L768+Shock_sd*Draws!M747</f>
        <v>141.068380545439</v>
      </c>
      <c r="N768" s="18" t="n">
        <f aca="false">0-(Draws!N747+Draws!Z747)</f>
        <v>0</v>
      </c>
      <c r="O768" s="18" t="n">
        <f aca="false">N768-(Draws!O747+Draws!AA747)</f>
        <v>-138.16509847831</v>
      </c>
      <c r="P768" s="18" t="n">
        <f aca="false">O768-(Draws!P747+Draws!AB747)</f>
        <v>-138.16509847831</v>
      </c>
      <c r="Q768" s="18" t="n">
        <f aca="false">P768-(Draws!Q747+Draws!AC747)</f>
        <v>-138.16509847831</v>
      </c>
      <c r="R768" s="18" t="n">
        <f aca="false">Q768-(Draws!R747+Draws!AD747)</f>
        <v>-138.16509847831</v>
      </c>
      <c r="S768" s="18" t="n">
        <f aca="false">R768-(Draws!S747+Draws!AE747)</f>
        <v>-138.16509847831</v>
      </c>
      <c r="T768" s="18" t="n">
        <f aca="false">S768-(Draws!T747+Draws!AF747)</f>
        <v>-138.16509847831</v>
      </c>
      <c r="U768" s="18" t="n">
        <f aca="false">T768-(Draws!U747+Draws!AG747)</f>
        <v>-138.16509847831</v>
      </c>
      <c r="V768" s="18" t="n">
        <f aca="false">U768-(Draws!V747+Draws!AH747)</f>
        <v>-138.16509847831</v>
      </c>
      <c r="W768" s="18" t="n">
        <f aca="false">V768-(Draws!W747+Draws!AI747)</f>
        <v>-138.16509847831</v>
      </c>
      <c r="X768" s="18" t="n">
        <f aca="false">W768-(Draws!X747+Draws!AJ747)</f>
        <v>-138.16509847831</v>
      </c>
      <c r="Y768" s="18" t="n">
        <f aca="false">X768-(Draws!Y747+Draws!AK747)</f>
        <v>-138.16509847831</v>
      </c>
      <c r="Z768" s="18" t="n">
        <f aca="false">0-(MAX(Draws!N747-Line_cap,0)+MAX(Draws!Z747-Line_cap,0))</f>
        <v>0</v>
      </c>
      <c r="AA768" s="18" t="n">
        <f aca="false">Z768-(MAX(Draws!O747-Line_cap,0)+MAX(Draws!AA747-Line_cap,0))</f>
        <v>-38.1650984783101</v>
      </c>
      <c r="AB768" s="18" t="n">
        <f aca="false">AA768-(MAX(Draws!P747-Line_cap,0)+MAX(Draws!AB747-Line_cap,0))</f>
        <v>-38.1650984783101</v>
      </c>
      <c r="AC768" s="18" t="n">
        <f aca="false">AB768-(MAX(Draws!Q747-Line_cap,0)+MAX(Draws!AC747-Line_cap,0))</f>
        <v>-38.1650984783101</v>
      </c>
      <c r="AD768" s="18" t="n">
        <f aca="false">AC768-(MAX(Draws!R747-Line_cap,0)+MAX(Draws!AD747-Line_cap,0))</f>
        <v>-38.1650984783101</v>
      </c>
      <c r="AE768" s="18" t="n">
        <f aca="false">AD768-(MAX(Draws!S747-Line_cap,0)+MAX(Draws!AE747-Line_cap,0))</f>
        <v>-38.1650984783101</v>
      </c>
      <c r="AF768" s="18" t="n">
        <f aca="false">AE768-(MAX(Draws!T747-Line_cap,0)+MAX(Draws!AF747-Line_cap,0))</f>
        <v>-38.1650984783101</v>
      </c>
      <c r="AG768" s="18" t="n">
        <f aca="false">AF768-(MAX(Draws!U747-Line_cap,0)+MAX(Draws!AG747-Line_cap,0))</f>
        <v>-38.1650984783101</v>
      </c>
      <c r="AH768" s="18" t="n">
        <f aca="false">AG768-(MAX(Draws!V747-Line_cap,0)+MAX(Draws!AH747-Line_cap,0))</f>
        <v>-38.1650984783101</v>
      </c>
      <c r="AI768" s="18" t="n">
        <f aca="false">AH768-(MAX(Draws!W747-Line_cap,0)+MAX(Draws!AI747-Line_cap,0))</f>
        <v>-38.1650984783101</v>
      </c>
      <c r="AJ768" s="18" t="n">
        <f aca="false">AI768-(MAX(Draws!X747-Line_cap,0)+MAX(Draws!AJ747-Line_cap,0))</f>
        <v>-38.1650984783101</v>
      </c>
      <c r="AK768" s="18" t="n">
        <f aca="false">AJ768-(MAX(Draws!Y747-Line_cap,0)+MAX(Draws!AK747-Line_cap,0))</f>
        <v>-38.1650984783101</v>
      </c>
      <c r="AL768" s="18" t="n">
        <f aca="false">SUMPRODUCT(MIN($B$22:$M$22+B768:M768+N768:Y768))</f>
        <v>334.653148016807</v>
      </c>
      <c r="AM768" s="18" t="n">
        <f aca="false">SUMPRODUCT(MIN($B$22:$M$22+B768:M768))</f>
        <v>472.818246495118</v>
      </c>
      <c r="AN768" s="18" t="n">
        <f aca="false">SUMPRODUCT(MIN($B$22:$M$22+N768:Y768))</f>
        <v>343.785283879476</v>
      </c>
      <c r="AO768" s="18" t="n">
        <f aca="false">SUMPRODUCT(MIN($B$22:$M$22+B768:M768+Z768:AK768))</f>
        <v>434.653148016807</v>
      </c>
      <c r="AP768" s="18" t="n">
        <f aca="false">SUMPRODUCT(MIN($B$23:$M$23+B768:M768+N768:Y768))</f>
        <v>379.757881869972</v>
      </c>
      <c r="AQ768" s="18" t="n">
        <f aca="false">SUMPRODUCT(MIN($B$23:$M$23+B768:M768+Z768:AK768))</f>
        <v>479.757881869972</v>
      </c>
      <c r="AR768" s="13" t="n">
        <f aca="false">IF(Y768&lt;0,1,0)</f>
        <v>1</v>
      </c>
    </row>
    <row r="769" customFormat="false" ht="15" hidden="false" customHeight="false" outlineLevel="0" collapsed="false">
      <c r="A769" s="13" t="n">
        <v>744</v>
      </c>
      <c r="B769" s="18" t="n">
        <f aca="false">Shock_sd*Draws!B748</f>
        <v>-53.8975177376364</v>
      </c>
      <c r="C769" s="18" t="n">
        <f aca="false">Persist_a*B769+Shock_sd*Draws!C748</f>
        <v>-76.5338253671312</v>
      </c>
      <c r="D769" s="18" t="n">
        <f aca="false">Persist_a*C769+Shock_sd*Draws!D748</f>
        <v>-78.958275445653</v>
      </c>
      <c r="E769" s="18" t="n">
        <f aca="false">Persist_a*D769+Shock_sd*Draws!E748</f>
        <v>-108.203817580496</v>
      </c>
      <c r="F769" s="18" t="n">
        <f aca="false">Persist_a*E769+Shock_sd*Draws!F748</f>
        <v>-99.1766872289083</v>
      </c>
      <c r="G769" s="18" t="n">
        <f aca="false">Persist_a*F769+Shock_sd*Draws!G748</f>
        <v>-27.8947040154977</v>
      </c>
      <c r="H769" s="18" t="n">
        <f aca="false">Persist_a*G769+Shock_sd*Draws!H748</f>
        <v>4.96397684618275</v>
      </c>
      <c r="I769" s="18" t="n">
        <f aca="false">Persist_a*H769+Shock_sd*Draws!I748</f>
        <v>75.6382372539191</v>
      </c>
      <c r="J769" s="18" t="n">
        <f aca="false">Persist_a*I769+Shock_sd*Draws!J748</f>
        <v>-11.9922368156317</v>
      </c>
      <c r="K769" s="18" t="n">
        <f aca="false">Persist_a*J769+Shock_sd*Draws!K748</f>
        <v>-27.7113342105101</v>
      </c>
      <c r="L769" s="18" t="n">
        <f aca="false">Persist_a*K769+Shock_sd*Draws!L748</f>
        <v>-25.7094881304342</v>
      </c>
      <c r="M769" s="18" t="n">
        <f aca="false">Persist_a*L769+Shock_sd*Draws!M748</f>
        <v>-39.1643625786238</v>
      </c>
      <c r="N769" s="18" t="n">
        <f aca="false">0-(Draws!N748+Draws!Z748)</f>
        <v>0</v>
      </c>
      <c r="O769" s="18" t="n">
        <f aca="false">N769-(Draws!O748+Draws!AA748)</f>
        <v>0</v>
      </c>
      <c r="P769" s="18" t="n">
        <f aca="false">O769-(Draws!P748+Draws!AB748)</f>
        <v>0</v>
      </c>
      <c r="Q769" s="18" t="n">
        <f aca="false">P769-(Draws!Q748+Draws!AC748)</f>
        <v>0</v>
      </c>
      <c r="R769" s="18" t="n">
        <f aca="false">Q769-(Draws!R748+Draws!AD748)</f>
        <v>-124.523917043058</v>
      </c>
      <c r="S769" s="18" t="n">
        <f aca="false">R769-(Draws!S748+Draws!AE748)</f>
        <v>-124.523917043058</v>
      </c>
      <c r="T769" s="18" t="n">
        <f aca="false">S769-(Draws!T748+Draws!AF748)</f>
        <v>-124.523917043058</v>
      </c>
      <c r="U769" s="18" t="n">
        <f aca="false">T769-(Draws!U748+Draws!AG748)</f>
        <v>-124.523917043058</v>
      </c>
      <c r="V769" s="18" t="n">
        <f aca="false">U769-(Draws!V748+Draws!AH748)</f>
        <v>-124.523917043058</v>
      </c>
      <c r="W769" s="18" t="n">
        <f aca="false">V769-(Draws!W748+Draws!AI748)</f>
        <v>-124.523917043058</v>
      </c>
      <c r="X769" s="18" t="n">
        <f aca="false">W769-(Draws!X748+Draws!AJ748)</f>
        <v>-124.523917043058</v>
      </c>
      <c r="Y769" s="18" t="n">
        <f aca="false">X769-(Draws!Y748+Draws!AK748)</f>
        <v>-124.523917043058</v>
      </c>
      <c r="Z769" s="18" t="n">
        <f aca="false">0-(MAX(Draws!N748-Line_cap,0)+MAX(Draws!Z748-Line_cap,0))</f>
        <v>0</v>
      </c>
      <c r="AA769" s="18" t="n">
        <f aca="false">Z769-(MAX(Draws!O748-Line_cap,0)+MAX(Draws!AA748-Line_cap,0))</f>
        <v>0</v>
      </c>
      <c r="AB769" s="18" t="n">
        <f aca="false">AA769-(MAX(Draws!P748-Line_cap,0)+MAX(Draws!AB748-Line_cap,0))</f>
        <v>0</v>
      </c>
      <c r="AC769" s="18" t="n">
        <f aca="false">AB769-(MAX(Draws!Q748-Line_cap,0)+MAX(Draws!AC748-Line_cap,0))</f>
        <v>0</v>
      </c>
      <c r="AD769" s="18" t="n">
        <f aca="false">AC769-(MAX(Draws!R748-Line_cap,0)+MAX(Draws!AD748-Line_cap,0))</f>
        <v>-24.5239170430575</v>
      </c>
      <c r="AE769" s="18" t="n">
        <f aca="false">AD769-(MAX(Draws!S748-Line_cap,0)+MAX(Draws!AE748-Line_cap,0))</f>
        <v>-24.5239170430575</v>
      </c>
      <c r="AF769" s="18" t="n">
        <f aca="false">AE769-(MAX(Draws!T748-Line_cap,0)+MAX(Draws!AF748-Line_cap,0))</f>
        <v>-24.5239170430575</v>
      </c>
      <c r="AG769" s="18" t="n">
        <f aca="false">AF769-(MAX(Draws!U748-Line_cap,0)+MAX(Draws!AG748-Line_cap,0))</f>
        <v>-24.5239170430575</v>
      </c>
      <c r="AH769" s="18" t="n">
        <f aca="false">AG769-(MAX(Draws!V748-Line_cap,0)+MAX(Draws!AH748-Line_cap,0))</f>
        <v>-24.5239170430575</v>
      </c>
      <c r="AI769" s="18" t="n">
        <f aca="false">AH769-(MAX(Draws!W748-Line_cap,0)+MAX(Draws!AI748-Line_cap,0))</f>
        <v>-24.5239170430575</v>
      </c>
      <c r="AJ769" s="18" t="n">
        <f aca="false">AI769-(MAX(Draws!X748-Line_cap,0)+MAX(Draws!AJ748-Line_cap,0))</f>
        <v>-24.5239170430575</v>
      </c>
      <c r="AK769" s="18" t="n">
        <f aca="false">AJ769-(MAX(Draws!Y748-Line_cap,0)+MAX(Draws!AK748-Line_cap,0))</f>
        <v>-24.5239170430575</v>
      </c>
      <c r="AL769" s="18" t="n">
        <f aca="false">SUMPRODUCT(MIN($B$22:$M$22+B769:M769+N769:Y769))</f>
        <v>264.796576875724</v>
      </c>
      <c r="AM769" s="18" t="n">
        <f aca="false">SUMPRODUCT(MIN($B$22:$M$22+B769:M769))</f>
        <v>389.320493918782</v>
      </c>
      <c r="AN769" s="18" t="n">
        <f aca="false">SUMPRODUCT(MIN($B$22:$M$22+N769:Y769))</f>
        <v>357.426465314728</v>
      </c>
      <c r="AO769" s="18" t="n">
        <f aca="false">SUMPRODUCT(MIN($B$22:$M$22+B769:M769+Z769:AK769))</f>
        <v>364.796576875724</v>
      </c>
      <c r="AP769" s="18" t="n">
        <f aca="false">SUMPRODUCT(MIN($B$23:$M$23+B769:M769+N769:Y769))</f>
        <v>309.901310728888</v>
      </c>
      <c r="AQ769" s="18" t="n">
        <f aca="false">SUMPRODUCT(MIN($B$23:$M$23+B769:M769+Z769:AK769))</f>
        <v>409.901310728888</v>
      </c>
      <c r="AR769" s="13" t="n">
        <f aca="false">IF(Y769&lt;0,1,0)</f>
        <v>1</v>
      </c>
    </row>
    <row r="770" customFormat="false" ht="15" hidden="false" customHeight="false" outlineLevel="0" collapsed="false">
      <c r="A770" s="13" t="n">
        <v>745</v>
      </c>
      <c r="B770" s="18" t="n">
        <f aca="false">Shock_sd*Draws!B749</f>
        <v>-83.5511938324844</v>
      </c>
      <c r="C770" s="18" t="n">
        <f aca="false">Persist_a*B770+Shock_sd*Draws!C749</f>
        <v>-103.326517870146</v>
      </c>
      <c r="D770" s="18" t="n">
        <f aca="false">Persist_a*C770+Shock_sd*Draws!D749</f>
        <v>-46.4031282398638</v>
      </c>
      <c r="E770" s="18" t="n">
        <f aca="false">Persist_a*D770+Shock_sd*Draws!E749</f>
        <v>-34.6283869437014</v>
      </c>
      <c r="F770" s="18" t="n">
        <f aca="false">Persist_a*E770+Shock_sd*Draws!F749</f>
        <v>-25.0878558820721</v>
      </c>
      <c r="G770" s="18" t="n">
        <f aca="false">Persist_a*F770+Shock_sd*Draws!G749</f>
        <v>-70.8697764099697</v>
      </c>
      <c r="H770" s="18" t="n">
        <f aca="false">Persist_a*G770+Shock_sd*Draws!H749</f>
        <v>-95.8195423129062</v>
      </c>
      <c r="I770" s="18" t="n">
        <f aca="false">Persist_a*H770+Shock_sd*Draws!I749</f>
        <v>19.204632000589</v>
      </c>
      <c r="J770" s="18" t="n">
        <f aca="false">Persist_a*I770+Shock_sd*Draws!J749</f>
        <v>57.0219421081499</v>
      </c>
      <c r="K770" s="18" t="n">
        <f aca="false">Persist_a*J770+Shock_sd*Draws!K749</f>
        <v>-13.2349253533876</v>
      </c>
      <c r="L770" s="18" t="n">
        <f aca="false">Persist_a*K770+Shock_sd*Draws!L749</f>
        <v>-29.2014450201571</v>
      </c>
      <c r="M770" s="18" t="n">
        <f aca="false">Persist_a*L770+Shock_sd*Draws!M749</f>
        <v>-43.2829202485118</v>
      </c>
      <c r="N770" s="18" t="n">
        <f aca="false">0-(Draws!N749+Draws!Z749)</f>
        <v>0</v>
      </c>
      <c r="O770" s="18" t="n">
        <f aca="false">N770-(Draws!O749+Draws!AA749)</f>
        <v>0</v>
      </c>
      <c r="P770" s="18" t="n">
        <f aca="false">O770-(Draws!P749+Draws!AB749)</f>
        <v>0</v>
      </c>
      <c r="Q770" s="18" t="n">
        <f aca="false">P770-(Draws!Q749+Draws!AC749)</f>
        <v>0</v>
      </c>
      <c r="R770" s="18" t="n">
        <f aca="false">Q770-(Draws!R749+Draws!AD749)</f>
        <v>0</v>
      </c>
      <c r="S770" s="18" t="n">
        <f aca="false">R770-(Draws!S749+Draws!AE749)</f>
        <v>0</v>
      </c>
      <c r="T770" s="18" t="n">
        <f aca="false">S770-(Draws!T749+Draws!AF749)</f>
        <v>0</v>
      </c>
      <c r="U770" s="18" t="n">
        <f aca="false">T770-(Draws!U749+Draws!AG749)</f>
        <v>0</v>
      </c>
      <c r="V770" s="18" t="n">
        <f aca="false">U770-(Draws!V749+Draws!AH749)</f>
        <v>0</v>
      </c>
      <c r="W770" s="18" t="n">
        <f aca="false">V770-(Draws!W749+Draws!AI749)</f>
        <v>0</v>
      </c>
      <c r="X770" s="18" t="n">
        <f aca="false">W770-(Draws!X749+Draws!AJ749)</f>
        <v>0</v>
      </c>
      <c r="Y770" s="18" t="n">
        <f aca="false">X770-(Draws!Y749+Draws!AK749)</f>
        <v>0</v>
      </c>
      <c r="Z770" s="18" t="n">
        <f aca="false">0-(MAX(Draws!N749-Line_cap,0)+MAX(Draws!Z749-Line_cap,0))</f>
        <v>0</v>
      </c>
      <c r="AA770" s="18" t="n">
        <f aca="false">Z770-(MAX(Draws!O749-Line_cap,0)+MAX(Draws!AA749-Line_cap,0))</f>
        <v>0</v>
      </c>
      <c r="AB770" s="18" t="n">
        <f aca="false">AA770-(MAX(Draws!P749-Line_cap,0)+MAX(Draws!AB749-Line_cap,0))</f>
        <v>0</v>
      </c>
      <c r="AC770" s="18" t="n">
        <f aca="false">AB770-(MAX(Draws!Q749-Line_cap,0)+MAX(Draws!AC749-Line_cap,0))</f>
        <v>0</v>
      </c>
      <c r="AD770" s="18" t="n">
        <f aca="false">AC770-(MAX(Draws!R749-Line_cap,0)+MAX(Draws!AD749-Line_cap,0))</f>
        <v>0</v>
      </c>
      <c r="AE770" s="18" t="n">
        <f aca="false">AD770-(MAX(Draws!S749-Line_cap,0)+MAX(Draws!AE749-Line_cap,0))</f>
        <v>0</v>
      </c>
      <c r="AF770" s="18" t="n">
        <f aca="false">AE770-(MAX(Draws!T749-Line_cap,0)+MAX(Draws!AF749-Line_cap,0))</f>
        <v>0</v>
      </c>
      <c r="AG770" s="18" t="n">
        <f aca="false">AF770-(MAX(Draws!U749-Line_cap,0)+MAX(Draws!AG749-Line_cap,0))</f>
        <v>0</v>
      </c>
      <c r="AH770" s="18" t="n">
        <f aca="false">AG770-(MAX(Draws!V749-Line_cap,0)+MAX(Draws!AH749-Line_cap,0))</f>
        <v>0</v>
      </c>
      <c r="AI770" s="18" t="n">
        <f aca="false">AH770-(MAX(Draws!W749-Line_cap,0)+MAX(Draws!AI749-Line_cap,0))</f>
        <v>0</v>
      </c>
      <c r="AJ770" s="18" t="n">
        <f aca="false">AI770-(MAX(Draws!X749-Line_cap,0)+MAX(Draws!AJ749-Line_cap,0))</f>
        <v>0</v>
      </c>
      <c r="AK770" s="18" t="n">
        <f aca="false">AJ770-(MAX(Draws!Y749-Line_cap,0)+MAX(Draws!AK749-Line_cap,0))</f>
        <v>0</v>
      </c>
      <c r="AL770" s="18" t="n">
        <f aca="false">SUMPRODUCT(MIN($B$22:$M$22+B770:M770+N770:Y770))</f>
        <v>386.130840044879</v>
      </c>
      <c r="AM770" s="18" t="n">
        <f aca="false">SUMPRODUCT(MIN($B$22:$M$22+B770:M770))</f>
        <v>386.130840044879</v>
      </c>
      <c r="AN770" s="18" t="n">
        <f aca="false">SUMPRODUCT(MIN($B$22:$M$22+N770:Y770))</f>
        <v>481.950382357786</v>
      </c>
      <c r="AO770" s="18" t="n">
        <f aca="false">SUMPRODUCT(MIN($B$22:$M$22+B770:M770+Z770:AK770))</f>
        <v>386.130840044879</v>
      </c>
      <c r="AP770" s="18" t="n">
        <f aca="false">SUMPRODUCT(MIN($B$23:$M$23+B770:M770+N770:Y770))</f>
        <v>435.30948290798</v>
      </c>
      <c r="AQ770" s="18" t="n">
        <f aca="false">SUMPRODUCT(MIN($B$23:$M$23+B770:M770+Z770:AK770))</f>
        <v>435.30948290798</v>
      </c>
      <c r="AR770" s="13" t="n">
        <f aca="false">IF(Y770&lt;0,1,0)</f>
        <v>0</v>
      </c>
    </row>
    <row r="771" customFormat="false" ht="15" hidden="false" customHeight="false" outlineLevel="0" collapsed="false">
      <c r="A771" s="13" t="n">
        <v>746</v>
      </c>
      <c r="B771" s="18" t="n">
        <f aca="false">Shock_sd*Draws!B750</f>
        <v>-15.1643895470445</v>
      </c>
      <c r="C771" s="18" t="n">
        <f aca="false">Persist_a*B771+Shock_sd*Draws!C750</f>
        <v>36.0248221365074</v>
      </c>
      <c r="D771" s="18" t="n">
        <f aca="false">Persist_a*C771+Shock_sd*Draws!D750</f>
        <v>-80.8451403454995</v>
      </c>
      <c r="E771" s="18" t="n">
        <f aca="false">Persist_a*D771+Shock_sd*Draws!E750</f>
        <v>-62.4750575067865</v>
      </c>
      <c r="F771" s="18" t="n">
        <f aca="false">Persist_a*E771+Shock_sd*Draws!F750</f>
        <v>54.5724199045433</v>
      </c>
      <c r="G771" s="18" t="n">
        <f aca="false">Persist_a*F771+Shock_sd*Draws!G750</f>
        <v>-6.84197974183817</v>
      </c>
      <c r="H771" s="18" t="n">
        <f aca="false">Persist_a*G771+Shock_sd*Draws!H750</f>
        <v>97.4436215137084</v>
      </c>
      <c r="I771" s="18" t="n">
        <f aca="false">Persist_a*H771+Shock_sd*Draws!I750</f>
        <v>130.771947057183</v>
      </c>
      <c r="J771" s="18" t="n">
        <f aca="false">Persist_a*I771+Shock_sd*Draws!J750</f>
        <v>105.920629752048</v>
      </c>
      <c r="K771" s="18" t="n">
        <f aca="false">Persist_a*J771+Shock_sd*Draws!K750</f>
        <v>32.9465365667999</v>
      </c>
      <c r="L771" s="18" t="n">
        <f aca="false">Persist_a*K771+Shock_sd*Draws!L750</f>
        <v>6.45321211575103</v>
      </c>
      <c r="M771" s="18" t="n">
        <f aca="false">Persist_a*L771+Shock_sd*Draws!M750</f>
        <v>-104.347514099045</v>
      </c>
      <c r="N771" s="18" t="n">
        <f aca="false">0-(Draws!N750+Draws!Z750)</f>
        <v>0</v>
      </c>
      <c r="O771" s="18" t="n">
        <f aca="false">N771-(Draws!O750+Draws!AA750)</f>
        <v>0</v>
      </c>
      <c r="P771" s="18" t="n">
        <f aca="false">O771-(Draws!P750+Draws!AB750)</f>
        <v>0</v>
      </c>
      <c r="Q771" s="18" t="n">
        <f aca="false">P771-(Draws!Q750+Draws!AC750)</f>
        <v>0</v>
      </c>
      <c r="R771" s="18" t="n">
        <f aca="false">Q771-(Draws!R750+Draws!AD750)</f>
        <v>0</v>
      </c>
      <c r="S771" s="18" t="n">
        <f aca="false">R771-(Draws!S750+Draws!AE750)</f>
        <v>0</v>
      </c>
      <c r="T771" s="18" t="n">
        <f aca="false">S771-(Draws!T750+Draws!AF750)</f>
        <v>0</v>
      </c>
      <c r="U771" s="18" t="n">
        <f aca="false">T771-(Draws!U750+Draws!AG750)</f>
        <v>0</v>
      </c>
      <c r="V771" s="18" t="n">
        <f aca="false">U771-(Draws!V750+Draws!AH750)</f>
        <v>0</v>
      </c>
      <c r="W771" s="18" t="n">
        <f aca="false">V771-(Draws!W750+Draws!AI750)</f>
        <v>0</v>
      </c>
      <c r="X771" s="18" t="n">
        <f aca="false">W771-(Draws!X750+Draws!AJ750)</f>
        <v>0</v>
      </c>
      <c r="Y771" s="18" t="n">
        <f aca="false">X771-(Draws!Y750+Draws!AK750)</f>
        <v>0</v>
      </c>
      <c r="Z771" s="18" t="n">
        <f aca="false">0-(MAX(Draws!N750-Line_cap,0)+MAX(Draws!Z750-Line_cap,0))</f>
        <v>0</v>
      </c>
      <c r="AA771" s="18" t="n">
        <f aca="false">Z771-(MAX(Draws!O750-Line_cap,0)+MAX(Draws!AA750-Line_cap,0))</f>
        <v>0</v>
      </c>
      <c r="AB771" s="18" t="n">
        <f aca="false">AA771-(MAX(Draws!P750-Line_cap,0)+MAX(Draws!AB750-Line_cap,0))</f>
        <v>0</v>
      </c>
      <c r="AC771" s="18" t="n">
        <f aca="false">AB771-(MAX(Draws!Q750-Line_cap,0)+MAX(Draws!AC750-Line_cap,0))</f>
        <v>0</v>
      </c>
      <c r="AD771" s="18" t="n">
        <f aca="false">AC771-(MAX(Draws!R750-Line_cap,0)+MAX(Draws!AD750-Line_cap,0))</f>
        <v>0</v>
      </c>
      <c r="AE771" s="18" t="n">
        <f aca="false">AD771-(MAX(Draws!S750-Line_cap,0)+MAX(Draws!AE750-Line_cap,0))</f>
        <v>0</v>
      </c>
      <c r="AF771" s="18" t="n">
        <f aca="false">AE771-(MAX(Draws!T750-Line_cap,0)+MAX(Draws!AF750-Line_cap,0))</f>
        <v>0</v>
      </c>
      <c r="AG771" s="18" t="n">
        <f aca="false">AF771-(MAX(Draws!U750-Line_cap,0)+MAX(Draws!AG750-Line_cap,0))</f>
        <v>0</v>
      </c>
      <c r="AH771" s="18" t="n">
        <f aca="false">AG771-(MAX(Draws!V750-Line_cap,0)+MAX(Draws!AH750-Line_cap,0))</f>
        <v>0</v>
      </c>
      <c r="AI771" s="18" t="n">
        <f aca="false">AH771-(MAX(Draws!W750-Line_cap,0)+MAX(Draws!AI750-Line_cap,0))</f>
        <v>0</v>
      </c>
      <c r="AJ771" s="18" t="n">
        <f aca="false">AI771-(MAX(Draws!X750-Line_cap,0)+MAX(Draws!AJ750-Line_cap,0))</f>
        <v>0</v>
      </c>
      <c r="AK771" s="18" t="n">
        <f aca="false">AJ771-(MAX(Draws!Y750-Line_cap,0)+MAX(Draws!AK750-Line_cap,0))</f>
        <v>0</v>
      </c>
      <c r="AL771" s="18" t="n">
        <f aca="false">SUMPRODUCT(MIN($B$22:$M$22+B771:M771+N771:Y771))</f>
        <v>406.076533577916</v>
      </c>
      <c r="AM771" s="18" t="n">
        <f aca="false">SUMPRODUCT(MIN($B$22:$M$22+B771:M771))</f>
        <v>406.076533577916</v>
      </c>
      <c r="AN771" s="18" t="n">
        <f aca="false">SUMPRODUCT(MIN($B$22:$M$22+N771:Y771))</f>
        <v>481.950382357786</v>
      </c>
      <c r="AO771" s="18" t="n">
        <f aca="false">SUMPRODUCT(MIN($B$22:$M$22+B771:M771+Z771:AK771))</f>
        <v>406.076533577916</v>
      </c>
      <c r="AP771" s="18" t="n">
        <f aca="false">SUMPRODUCT(MIN($B$23:$M$23+B771:M771+N771:Y771))</f>
        <v>451.202414660536</v>
      </c>
      <c r="AQ771" s="18" t="n">
        <f aca="false">SUMPRODUCT(MIN($B$23:$M$23+B771:M771+Z771:AK771))</f>
        <v>451.202414660536</v>
      </c>
      <c r="AR771" s="13" t="n">
        <f aca="false">IF(Y771&lt;0,1,0)</f>
        <v>0</v>
      </c>
    </row>
    <row r="772" customFormat="false" ht="15" hidden="false" customHeight="false" outlineLevel="0" collapsed="false">
      <c r="A772" s="13" t="n">
        <v>747</v>
      </c>
      <c r="B772" s="18" t="n">
        <f aca="false">Shock_sd*Draws!B751</f>
        <v>7.70774022338838</v>
      </c>
      <c r="C772" s="18" t="n">
        <f aca="false">Persist_a*B772+Shock_sd*Draws!C751</f>
        <v>15.8357511723765</v>
      </c>
      <c r="D772" s="18" t="n">
        <f aca="false">Persist_a*C772+Shock_sd*Draws!D751</f>
        <v>27.9408165149806</v>
      </c>
      <c r="E772" s="18" t="n">
        <f aca="false">Persist_a*D772+Shock_sd*Draws!E751</f>
        <v>35.5135603761822</v>
      </c>
      <c r="F772" s="18" t="n">
        <f aca="false">Persist_a*E772+Shock_sd*Draws!F751</f>
        <v>-2.16167911578087</v>
      </c>
      <c r="G772" s="18" t="n">
        <f aca="false">Persist_a*F772+Shock_sd*Draws!G751</f>
        <v>-13.8628217927603</v>
      </c>
      <c r="H772" s="18" t="n">
        <f aca="false">Persist_a*G772+Shock_sd*Draws!H751</f>
        <v>85.6642350202607</v>
      </c>
      <c r="I772" s="18" t="n">
        <f aca="false">Persist_a*H772+Shock_sd*Draws!I751</f>
        <v>105.903913510879</v>
      </c>
      <c r="J772" s="18" t="n">
        <f aca="false">Persist_a*I772+Shock_sd*Draws!J751</f>
        <v>98.5506757846693</v>
      </c>
      <c r="K772" s="18" t="n">
        <f aca="false">Persist_a*J772+Shock_sd*Draws!K751</f>
        <v>24.175335916834</v>
      </c>
      <c r="L772" s="18" t="n">
        <f aca="false">Persist_a*K772+Shock_sd*Draws!L751</f>
        <v>79.3190507629464</v>
      </c>
      <c r="M772" s="18" t="n">
        <f aca="false">Persist_a*L772+Shock_sd*Draws!M751</f>
        <v>21.6092694335122</v>
      </c>
      <c r="N772" s="18" t="n">
        <f aca="false">0-(Draws!N751+Draws!Z751)</f>
        <v>0</v>
      </c>
      <c r="O772" s="18" t="n">
        <f aca="false">N772-(Draws!O751+Draws!AA751)</f>
        <v>0</v>
      </c>
      <c r="P772" s="18" t="n">
        <f aca="false">O772-(Draws!P751+Draws!AB751)</f>
        <v>0</v>
      </c>
      <c r="Q772" s="18" t="n">
        <f aca="false">P772-(Draws!Q751+Draws!AC751)</f>
        <v>0</v>
      </c>
      <c r="R772" s="18" t="n">
        <f aca="false">Q772-(Draws!R751+Draws!AD751)</f>
        <v>0</v>
      </c>
      <c r="S772" s="18" t="n">
        <f aca="false">R772-(Draws!S751+Draws!AE751)</f>
        <v>0</v>
      </c>
      <c r="T772" s="18" t="n">
        <f aca="false">S772-(Draws!T751+Draws!AF751)</f>
        <v>0</v>
      </c>
      <c r="U772" s="18" t="n">
        <f aca="false">T772-(Draws!U751+Draws!AG751)</f>
        <v>0</v>
      </c>
      <c r="V772" s="18" t="n">
        <f aca="false">U772-(Draws!V751+Draws!AH751)</f>
        <v>0</v>
      </c>
      <c r="W772" s="18" t="n">
        <f aca="false">V772-(Draws!W751+Draws!AI751)</f>
        <v>-104.76785234056</v>
      </c>
      <c r="X772" s="18" t="n">
        <f aca="false">W772-(Draws!X751+Draws!AJ751)</f>
        <v>-104.76785234056</v>
      </c>
      <c r="Y772" s="18" t="n">
        <f aca="false">X772-(Draws!Y751+Draws!AK751)</f>
        <v>-104.76785234056</v>
      </c>
      <c r="Z772" s="18" t="n">
        <f aca="false">0-(MAX(Draws!N751-Line_cap,0)+MAX(Draws!Z751-Line_cap,0))</f>
        <v>0</v>
      </c>
      <c r="AA772" s="18" t="n">
        <f aca="false">Z772-(MAX(Draws!O751-Line_cap,0)+MAX(Draws!AA751-Line_cap,0))</f>
        <v>0</v>
      </c>
      <c r="AB772" s="18" t="n">
        <f aca="false">AA772-(MAX(Draws!P751-Line_cap,0)+MAX(Draws!AB751-Line_cap,0))</f>
        <v>0</v>
      </c>
      <c r="AC772" s="18" t="n">
        <f aca="false">AB772-(MAX(Draws!Q751-Line_cap,0)+MAX(Draws!AC751-Line_cap,0))</f>
        <v>0</v>
      </c>
      <c r="AD772" s="18" t="n">
        <f aca="false">AC772-(MAX(Draws!R751-Line_cap,0)+MAX(Draws!AD751-Line_cap,0))</f>
        <v>0</v>
      </c>
      <c r="AE772" s="18" t="n">
        <f aca="false">AD772-(MAX(Draws!S751-Line_cap,0)+MAX(Draws!AE751-Line_cap,0))</f>
        <v>0</v>
      </c>
      <c r="AF772" s="18" t="n">
        <f aca="false">AE772-(MAX(Draws!T751-Line_cap,0)+MAX(Draws!AF751-Line_cap,0))</f>
        <v>0</v>
      </c>
      <c r="AG772" s="18" t="n">
        <f aca="false">AF772-(MAX(Draws!U751-Line_cap,0)+MAX(Draws!AG751-Line_cap,0))</f>
        <v>0</v>
      </c>
      <c r="AH772" s="18" t="n">
        <f aca="false">AG772-(MAX(Draws!V751-Line_cap,0)+MAX(Draws!AH751-Line_cap,0))</f>
        <v>0</v>
      </c>
      <c r="AI772" s="18" t="n">
        <f aca="false">AH772-(MAX(Draws!W751-Line_cap,0)+MAX(Draws!AI751-Line_cap,0))</f>
        <v>-4.7678523405602</v>
      </c>
      <c r="AJ772" s="18" t="n">
        <f aca="false">AI772-(MAX(Draws!X751-Line_cap,0)+MAX(Draws!AJ751-Line_cap,0))</f>
        <v>-4.7678523405602</v>
      </c>
      <c r="AK772" s="18" t="n">
        <f aca="false">AJ772-(MAX(Draws!Y751-Line_cap,0)+MAX(Draws!AK751-Line_cap,0))</f>
        <v>-4.7678523405602</v>
      </c>
      <c r="AL772" s="18" t="n">
        <f aca="false">SUMPRODUCT(MIN($B$22:$M$22+B772:M772+N772:Y772))</f>
        <v>413.793179385698</v>
      </c>
      <c r="AM772" s="18" t="n">
        <f aca="false">SUMPRODUCT(MIN($B$22:$M$22+B772:M772))</f>
        <v>469.345349845605</v>
      </c>
      <c r="AN772" s="18" t="n">
        <f aca="false">SUMPRODUCT(MIN($B$22:$M$22+N772:Y772))</f>
        <v>389.617843468864</v>
      </c>
      <c r="AO772" s="18" t="n">
        <f aca="false">SUMPRODUCT(MIN($B$22:$M$22+B772:M772+Z772:AK772))</f>
        <v>469.345349845605</v>
      </c>
      <c r="AP772" s="18" t="n">
        <f aca="false">SUMPRODUCT(MIN($B$23:$M$23+B772:M772+N772:Y772))</f>
        <v>462.078827936125</v>
      </c>
      <c r="AQ772" s="18" t="n">
        <f aca="false">SUMPRODUCT(MIN($B$23:$M$23+B772:M772+Z772:AK772))</f>
        <v>517.111095346389</v>
      </c>
      <c r="AR772" s="13" t="n">
        <f aca="false">IF(Y772&lt;0,1,0)</f>
        <v>1</v>
      </c>
    </row>
    <row r="773" customFormat="false" ht="15" hidden="false" customHeight="false" outlineLevel="0" collapsed="false">
      <c r="A773" s="13" t="n">
        <v>748</v>
      </c>
      <c r="B773" s="18" t="n">
        <f aca="false">Shock_sd*Draws!B752</f>
        <v>40.5353714418279</v>
      </c>
      <c r="C773" s="18" t="n">
        <f aca="false">Persist_a*B773+Shock_sd*Draws!C752</f>
        <v>58.3959295761143</v>
      </c>
      <c r="D773" s="18" t="n">
        <f aca="false">Persist_a*C773+Shock_sd*Draws!D752</f>
        <v>90.0241994608995</v>
      </c>
      <c r="E773" s="18" t="n">
        <f aca="false">Persist_a*D773+Shock_sd*Draws!E752</f>
        <v>-47.589119536062</v>
      </c>
      <c r="F773" s="18" t="n">
        <f aca="false">Persist_a*E773+Shock_sd*Draws!F752</f>
        <v>-2.34028562284622</v>
      </c>
      <c r="G773" s="18" t="n">
        <f aca="false">Persist_a*F773+Shock_sd*Draws!G752</f>
        <v>34.4470510130054</v>
      </c>
      <c r="H773" s="18" t="n">
        <f aca="false">Persist_a*G773+Shock_sd*Draws!H752</f>
        <v>-23.0927234605033</v>
      </c>
      <c r="I773" s="18" t="n">
        <f aca="false">Persist_a*H773+Shock_sd*Draws!I752</f>
        <v>-78.1923087189432</v>
      </c>
      <c r="J773" s="18" t="n">
        <f aca="false">Persist_a*I773+Shock_sd*Draws!J752</f>
        <v>-52.3719432379237</v>
      </c>
      <c r="K773" s="18" t="n">
        <f aca="false">Persist_a*J773+Shock_sd*Draws!K752</f>
        <v>-84.5883512830603</v>
      </c>
      <c r="L773" s="18" t="n">
        <f aca="false">Persist_a*K773+Shock_sd*Draws!L752</f>
        <v>-106.229842918831</v>
      </c>
      <c r="M773" s="18" t="n">
        <f aca="false">Persist_a*L773+Shock_sd*Draws!M752</f>
        <v>-50.6206781744896</v>
      </c>
      <c r="N773" s="18" t="n">
        <f aca="false">0-(Draws!N752+Draws!Z752)</f>
        <v>0</v>
      </c>
      <c r="O773" s="18" t="n">
        <f aca="false">N773-(Draws!O752+Draws!AA752)</f>
        <v>0</v>
      </c>
      <c r="P773" s="18" t="n">
        <f aca="false">O773-(Draws!P752+Draws!AB752)</f>
        <v>0</v>
      </c>
      <c r="Q773" s="18" t="n">
        <f aca="false">P773-(Draws!Q752+Draws!AC752)</f>
        <v>0</v>
      </c>
      <c r="R773" s="18" t="n">
        <f aca="false">Q773-(Draws!R752+Draws!AD752)</f>
        <v>0</v>
      </c>
      <c r="S773" s="18" t="n">
        <f aca="false">R773-(Draws!S752+Draws!AE752)</f>
        <v>0</v>
      </c>
      <c r="T773" s="18" t="n">
        <f aca="false">S773-(Draws!T752+Draws!AF752)</f>
        <v>0</v>
      </c>
      <c r="U773" s="18" t="n">
        <f aca="false">T773-(Draws!U752+Draws!AG752)</f>
        <v>0</v>
      </c>
      <c r="V773" s="18" t="n">
        <f aca="false">U773-(Draws!V752+Draws!AH752)</f>
        <v>0</v>
      </c>
      <c r="W773" s="18" t="n">
        <f aca="false">V773-(Draws!W752+Draws!AI752)</f>
        <v>0</v>
      </c>
      <c r="X773" s="18" t="n">
        <f aca="false">W773-(Draws!X752+Draws!AJ752)</f>
        <v>0</v>
      </c>
      <c r="Y773" s="18" t="n">
        <f aca="false">X773-(Draws!Y752+Draws!AK752)</f>
        <v>0</v>
      </c>
      <c r="Z773" s="18" t="n">
        <f aca="false">0-(MAX(Draws!N752-Line_cap,0)+MAX(Draws!Z752-Line_cap,0))</f>
        <v>0</v>
      </c>
      <c r="AA773" s="18" t="n">
        <f aca="false">Z773-(MAX(Draws!O752-Line_cap,0)+MAX(Draws!AA752-Line_cap,0))</f>
        <v>0</v>
      </c>
      <c r="AB773" s="18" t="n">
        <f aca="false">AA773-(MAX(Draws!P752-Line_cap,0)+MAX(Draws!AB752-Line_cap,0))</f>
        <v>0</v>
      </c>
      <c r="AC773" s="18" t="n">
        <f aca="false">AB773-(MAX(Draws!Q752-Line_cap,0)+MAX(Draws!AC752-Line_cap,0))</f>
        <v>0</v>
      </c>
      <c r="AD773" s="18" t="n">
        <f aca="false">AC773-(MAX(Draws!R752-Line_cap,0)+MAX(Draws!AD752-Line_cap,0))</f>
        <v>0</v>
      </c>
      <c r="AE773" s="18" t="n">
        <f aca="false">AD773-(MAX(Draws!S752-Line_cap,0)+MAX(Draws!AE752-Line_cap,0))</f>
        <v>0</v>
      </c>
      <c r="AF773" s="18" t="n">
        <f aca="false">AE773-(MAX(Draws!T752-Line_cap,0)+MAX(Draws!AF752-Line_cap,0))</f>
        <v>0</v>
      </c>
      <c r="AG773" s="18" t="n">
        <f aca="false">AF773-(MAX(Draws!U752-Line_cap,0)+MAX(Draws!AG752-Line_cap,0))</f>
        <v>0</v>
      </c>
      <c r="AH773" s="18" t="n">
        <f aca="false">AG773-(MAX(Draws!V752-Line_cap,0)+MAX(Draws!AH752-Line_cap,0))</f>
        <v>0</v>
      </c>
      <c r="AI773" s="18" t="n">
        <f aca="false">AH773-(MAX(Draws!W752-Line_cap,0)+MAX(Draws!AI752-Line_cap,0))</f>
        <v>0</v>
      </c>
      <c r="AJ773" s="18" t="n">
        <f aca="false">AI773-(MAX(Draws!X752-Line_cap,0)+MAX(Draws!AJ752-Line_cap,0))</f>
        <v>0</v>
      </c>
      <c r="AK773" s="18" t="n">
        <f aca="false">AJ773-(MAX(Draws!Y752-Line_cap,0)+MAX(Draws!AK752-Line_cap,0))</f>
        <v>0</v>
      </c>
      <c r="AL773" s="18" t="n">
        <f aca="false">SUMPRODUCT(MIN($B$22:$M$22+B773:M773+N773:Y773))</f>
        <v>395.69810464555</v>
      </c>
      <c r="AM773" s="18" t="n">
        <f aca="false">SUMPRODUCT(MIN($B$22:$M$22+B773:M773))</f>
        <v>395.69810464555</v>
      </c>
      <c r="AN773" s="18" t="n">
        <f aca="false">SUMPRODUCT(MIN($B$22:$M$22+N773:Y773))</f>
        <v>481.950382357786</v>
      </c>
      <c r="AO773" s="18" t="n">
        <f aca="false">SUMPRODUCT(MIN($B$22:$M$22+B773:M773+Z773:AK773))</f>
        <v>395.69810464555</v>
      </c>
      <c r="AP773" s="18" t="n">
        <f aca="false">SUMPRODUCT(MIN($B$23:$M$23+B773:M773+N773:Y773))</f>
        <v>442.571233459094</v>
      </c>
      <c r="AQ773" s="18" t="n">
        <f aca="false">SUMPRODUCT(MIN($B$23:$M$23+B773:M773+Z773:AK773))</f>
        <v>442.571233459094</v>
      </c>
      <c r="AR773" s="13" t="n">
        <f aca="false">IF(Y773&lt;0,1,0)</f>
        <v>0</v>
      </c>
    </row>
    <row r="774" customFormat="false" ht="15" hidden="false" customHeight="false" outlineLevel="0" collapsed="false">
      <c r="A774" s="13" t="n">
        <v>749</v>
      </c>
      <c r="B774" s="18" t="n">
        <f aca="false">Shock_sd*Draws!B753</f>
        <v>-7.97847146570848</v>
      </c>
      <c r="C774" s="18" t="n">
        <f aca="false">Persist_a*B774+Shock_sd*Draws!C753</f>
        <v>-20.5677713995523</v>
      </c>
      <c r="D774" s="18" t="n">
        <f aca="false">Persist_a*C774+Shock_sd*Draws!D753</f>
        <v>88.9405210249398</v>
      </c>
      <c r="E774" s="18" t="n">
        <f aca="false">Persist_a*D774+Shock_sd*Draws!E753</f>
        <v>158.473659151739</v>
      </c>
      <c r="F774" s="18" t="n">
        <f aca="false">Persist_a*E774+Shock_sd*Draws!F753</f>
        <v>97.1570630329783</v>
      </c>
      <c r="G774" s="18" t="n">
        <f aca="false">Persist_a*F774+Shock_sd*Draws!G753</f>
        <v>20.1559292705727</v>
      </c>
      <c r="H774" s="18" t="n">
        <f aca="false">Persist_a*G774+Shock_sd*Draws!H753</f>
        <v>45.2424730995859</v>
      </c>
      <c r="I774" s="18" t="n">
        <f aca="false">Persist_a*H774+Shock_sd*Draws!I753</f>
        <v>-17.5691030489682</v>
      </c>
      <c r="J774" s="18" t="n">
        <f aca="false">Persist_a*I774+Shock_sd*Draws!J753</f>
        <v>12.6144772164045</v>
      </c>
      <c r="K774" s="18" t="n">
        <f aca="false">Persist_a*J774+Shock_sd*Draws!K753</f>
        <v>-74.2184701833895</v>
      </c>
      <c r="L774" s="18" t="n">
        <f aca="false">Persist_a*K774+Shock_sd*Draws!L753</f>
        <v>-117.426685889673</v>
      </c>
      <c r="M774" s="18" t="n">
        <f aca="false">Persist_a*L774+Shock_sd*Draws!M753</f>
        <v>-122.749374669031</v>
      </c>
      <c r="N774" s="18" t="n">
        <f aca="false">0-(Draws!N753+Draws!Z753)</f>
        <v>0</v>
      </c>
      <c r="O774" s="18" t="n">
        <f aca="false">N774-(Draws!O753+Draws!AA753)</f>
        <v>0</v>
      </c>
      <c r="P774" s="18" t="n">
        <f aca="false">O774-(Draws!P753+Draws!AB753)</f>
        <v>0</v>
      </c>
      <c r="Q774" s="18" t="n">
        <f aca="false">P774-(Draws!Q753+Draws!AC753)</f>
        <v>0</v>
      </c>
      <c r="R774" s="18" t="n">
        <f aca="false">Q774-(Draws!R753+Draws!AD753)</f>
        <v>0</v>
      </c>
      <c r="S774" s="18" t="n">
        <f aca="false">R774-(Draws!S753+Draws!AE753)</f>
        <v>0</v>
      </c>
      <c r="T774" s="18" t="n">
        <f aca="false">S774-(Draws!T753+Draws!AF753)</f>
        <v>0</v>
      </c>
      <c r="U774" s="18" t="n">
        <f aca="false">T774-(Draws!U753+Draws!AG753)</f>
        <v>0</v>
      </c>
      <c r="V774" s="18" t="n">
        <f aca="false">U774-(Draws!V753+Draws!AH753)</f>
        <v>0</v>
      </c>
      <c r="W774" s="18" t="n">
        <f aca="false">V774-(Draws!W753+Draws!AI753)</f>
        <v>0</v>
      </c>
      <c r="X774" s="18" t="n">
        <f aca="false">W774-(Draws!X753+Draws!AJ753)</f>
        <v>0</v>
      </c>
      <c r="Y774" s="18" t="n">
        <f aca="false">X774-(Draws!Y753+Draws!AK753)</f>
        <v>0</v>
      </c>
      <c r="Z774" s="18" t="n">
        <f aca="false">0-(MAX(Draws!N753-Line_cap,0)+MAX(Draws!Z753-Line_cap,0))</f>
        <v>0</v>
      </c>
      <c r="AA774" s="18" t="n">
        <f aca="false">Z774-(MAX(Draws!O753-Line_cap,0)+MAX(Draws!AA753-Line_cap,0))</f>
        <v>0</v>
      </c>
      <c r="AB774" s="18" t="n">
        <f aca="false">AA774-(MAX(Draws!P753-Line_cap,0)+MAX(Draws!AB753-Line_cap,0))</f>
        <v>0</v>
      </c>
      <c r="AC774" s="18" t="n">
        <f aca="false">AB774-(MAX(Draws!Q753-Line_cap,0)+MAX(Draws!AC753-Line_cap,0))</f>
        <v>0</v>
      </c>
      <c r="AD774" s="18" t="n">
        <f aca="false">AC774-(MAX(Draws!R753-Line_cap,0)+MAX(Draws!AD753-Line_cap,0))</f>
        <v>0</v>
      </c>
      <c r="AE774" s="18" t="n">
        <f aca="false">AD774-(MAX(Draws!S753-Line_cap,0)+MAX(Draws!AE753-Line_cap,0))</f>
        <v>0</v>
      </c>
      <c r="AF774" s="18" t="n">
        <f aca="false">AE774-(MAX(Draws!T753-Line_cap,0)+MAX(Draws!AF753-Line_cap,0))</f>
        <v>0</v>
      </c>
      <c r="AG774" s="18" t="n">
        <f aca="false">AF774-(MAX(Draws!U753-Line_cap,0)+MAX(Draws!AG753-Line_cap,0))</f>
        <v>0</v>
      </c>
      <c r="AH774" s="18" t="n">
        <f aca="false">AG774-(MAX(Draws!V753-Line_cap,0)+MAX(Draws!AH753-Line_cap,0))</f>
        <v>0</v>
      </c>
      <c r="AI774" s="18" t="n">
        <f aca="false">AH774-(MAX(Draws!W753-Line_cap,0)+MAX(Draws!AI753-Line_cap,0))</f>
        <v>0</v>
      </c>
      <c r="AJ774" s="18" t="n">
        <f aca="false">AI774-(MAX(Draws!X753-Line_cap,0)+MAX(Draws!AJ753-Line_cap,0))</f>
        <v>0</v>
      </c>
      <c r="AK774" s="18" t="n">
        <f aca="false">AJ774-(MAX(Draws!Y753-Line_cap,0)+MAX(Draws!AK753-Line_cap,0))</f>
        <v>0</v>
      </c>
      <c r="AL774" s="18" t="n">
        <f aca="false">SUMPRODUCT(MIN($B$22:$M$22+B774:M774+N774:Y774))</f>
        <v>384.501261674708</v>
      </c>
      <c r="AM774" s="18" t="n">
        <f aca="false">SUMPRODUCT(MIN($B$22:$M$22+B774:M774))</f>
        <v>384.501261674708</v>
      </c>
      <c r="AN774" s="18" t="n">
        <f aca="false">SUMPRODUCT(MIN($B$22:$M$22+N774:Y774))</f>
        <v>481.950382357786</v>
      </c>
      <c r="AO774" s="18" t="n">
        <f aca="false">SUMPRODUCT(MIN($B$22:$M$22+B774:M774+Z774:AK774))</f>
        <v>384.501261674708</v>
      </c>
      <c r="AP774" s="18" t="n">
        <f aca="false">SUMPRODUCT(MIN($B$23:$M$23+B774:M774+N774:Y774))</f>
        <v>431.374390488253</v>
      </c>
      <c r="AQ774" s="18" t="n">
        <f aca="false">SUMPRODUCT(MIN($B$23:$M$23+B774:M774+Z774:AK774))</f>
        <v>431.374390488253</v>
      </c>
      <c r="AR774" s="13" t="n">
        <f aca="false">IF(Y774&lt;0,1,0)</f>
        <v>0</v>
      </c>
    </row>
    <row r="775" customFormat="false" ht="15" hidden="false" customHeight="false" outlineLevel="0" collapsed="false">
      <c r="A775" s="13" t="n">
        <v>750</v>
      </c>
      <c r="B775" s="18" t="n">
        <f aca="false">Shock_sd*Draws!B754</f>
        <v>-24.0117225694249</v>
      </c>
      <c r="C775" s="18" t="n">
        <f aca="false">Persist_a*B775+Shock_sd*Draws!C754</f>
        <v>-61.2654849428151</v>
      </c>
      <c r="D775" s="18" t="n">
        <f aca="false">Persist_a*C775+Shock_sd*Draws!D754</f>
        <v>-10.3118042169949</v>
      </c>
      <c r="E775" s="18" t="n">
        <f aca="false">Persist_a*D775+Shock_sd*Draws!E754</f>
        <v>15.2362876524322</v>
      </c>
      <c r="F775" s="18" t="n">
        <f aca="false">Persist_a*E775+Shock_sd*Draws!F754</f>
        <v>-14.6564646187348</v>
      </c>
      <c r="G775" s="18" t="n">
        <f aca="false">Persist_a*F775+Shock_sd*Draws!G754</f>
        <v>-92.4844082366058</v>
      </c>
      <c r="H775" s="18" t="n">
        <f aca="false">Persist_a*G775+Shock_sd*Draws!H754</f>
        <v>-53.7223850651967</v>
      </c>
      <c r="I775" s="18" t="n">
        <f aca="false">Persist_a*H775+Shock_sd*Draws!I754</f>
        <v>-96.7747620169784</v>
      </c>
      <c r="J775" s="18" t="n">
        <f aca="false">Persist_a*I775+Shock_sd*Draws!J754</f>
        <v>-17.1915900732821</v>
      </c>
      <c r="K775" s="18" t="n">
        <f aca="false">Persist_a*J775+Shock_sd*Draws!K754</f>
        <v>85.035512404565</v>
      </c>
      <c r="L775" s="18" t="n">
        <f aca="false">Persist_a*K775+Shock_sd*Draws!L754</f>
        <v>69.0636170762592</v>
      </c>
      <c r="M775" s="18" t="n">
        <f aca="false">Persist_a*L775+Shock_sd*Draws!M754</f>
        <v>-46.6952205469757</v>
      </c>
      <c r="N775" s="18" t="n">
        <f aca="false">0-(Draws!N754+Draws!Z754)</f>
        <v>0</v>
      </c>
      <c r="O775" s="18" t="n">
        <f aca="false">N775-(Draws!O754+Draws!AA754)</f>
        <v>0</v>
      </c>
      <c r="P775" s="18" t="n">
        <f aca="false">O775-(Draws!P754+Draws!AB754)</f>
        <v>0</v>
      </c>
      <c r="Q775" s="18" t="n">
        <f aca="false">P775-(Draws!Q754+Draws!AC754)</f>
        <v>0</v>
      </c>
      <c r="R775" s="18" t="n">
        <f aca="false">Q775-(Draws!R754+Draws!AD754)</f>
        <v>0</v>
      </c>
      <c r="S775" s="18" t="n">
        <f aca="false">R775-(Draws!S754+Draws!AE754)</f>
        <v>0</v>
      </c>
      <c r="T775" s="18" t="n">
        <f aca="false">S775-(Draws!T754+Draws!AF754)</f>
        <v>0</v>
      </c>
      <c r="U775" s="18" t="n">
        <f aca="false">T775-(Draws!U754+Draws!AG754)</f>
        <v>0</v>
      </c>
      <c r="V775" s="18" t="n">
        <f aca="false">U775-(Draws!V754+Draws!AH754)</f>
        <v>0</v>
      </c>
      <c r="W775" s="18" t="n">
        <f aca="false">V775-(Draws!W754+Draws!AI754)</f>
        <v>0</v>
      </c>
      <c r="X775" s="18" t="n">
        <f aca="false">W775-(Draws!X754+Draws!AJ754)</f>
        <v>0</v>
      </c>
      <c r="Y775" s="18" t="n">
        <f aca="false">X775-(Draws!Y754+Draws!AK754)</f>
        <v>0</v>
      </c>
      <c r="Z775" s="18" t="n">
        <f aca="false">0-(MAX(Draws!N754-Line_cap,0)+MAX(Draws!Z754-Line_cap,0))</f>
        <v>0</v>
      </c>
      <c r="AA775" s="18" t="n">
        <f aca="false">Z775-(MAX(Draws!O754-Line_cap,0)+MAX(Draws!AA754-Line_cap,0))</f>
        <v>0</v>
      </c>
      <c r="AB775" s="18" t="n">
        <f aca="false">AA775-(MAX(Draws!P754-Line_cap,0)+MAX(Draws!AB754-Line_cap,0))</f>
        <v>0</v>
      </c>
      <c r="AC775" s="18" t="n">
        <f aca="false">AB775-(MAX(Draws!Q754-Line_cap,0)+MAX(Draws!AC754-Line_cap,0))</f>
        <v>0</v>
      </c>
      <c r="AD775" s="18" t="n">
        <f aca="false">AC775-(MAX(Draws!R754-Line_cap,0)+MAX(Draws!AD754-Line_cap,0))</f>
        <v>0</v>
      </c>
      <c r="AE775" s="18" t="n">
        <f aca="false">AD775-(MAX(Draws!S754-Line_cap,0)+MAX(Draws!AE754-Line_cap,0))</f>
        <v>0</v>
      </c>
      <c r="AF775" s="18" t="n">
        <f aca="false">AE775-(MAX(Draws!T754-Line_cap,0)+MAX(Draws!AF754-Line_cap,0))</f>
        <v>0</v>
      </c>
      <c r="AG775" s="18" t="n">
        <f aca="false">AF775-(MAX(Draws!U754-Line_cap,0)+MAX(Draws!AG754-Line_cap,0))</f>
        <v>0</v>
      </c>
      <c r="AH775" s="18" t="n">
        <f aca="false">AG775-(MAX(Draws!V754-Line_cap,0)+MAX(Draws!AH754-Line_cap,0))</f>
        <v>0</v>
      </c>
      <c r="AI775" s="18" t="n">
        <f aca="false">AH775-(MAX(Draws!W754-Line_cap,0)+MAX(Draws!AI754-Line_cap,0))</f>
        <v>0</v>
      </c>
      <c r="AJ775" s="18" t="n">
        <f aca="false">AI775-(MAX(Draws!X754-Line_cap,0)+MAX(Draws!AJ754-Line_cap,0))</f>
        <v>0</v>
      </c>
      <c r="AK775" s="18" t="n">
        <f aca="false">AJ775-(MAX(Draws!Y754-Line_cap,0)+MAX(Draws!AK754-Line_cap,0))</f>
        <v>0</v>
      </c>
      <c r="AL775" s="18" t="n">
        <f aca="false">SUMPRODUCT(MIN($B$22:$M$22+B775:M775+N775:Y775))</f>
        <v>387.079291380941</v>
      </c>
      <c r="AM775" s="18" t="n">
        <f aca="false">SUMPRODUCT(MIN($B$22:$M$22+B775:M775))</f>
        <v>387.079291380941</v>
      </c>
      <c r="AN775" s="18" t="n">
        <f aca="false">SUMPRODUCT(MIN($B$22:$M$22+N775:Y775))</f>
        <v>481.950382357786</v>
      </c>
      <c r="AO775" s="18" t="n">
        <f aca="false">SUMPRODUCT(MIN($B$22:$M$22+B775:M775+Z775:AK775))</f>
        <v>387.079291380941</v>
      </c>
      <c r="AP775" s="18" t="n">
        <f aca="false">SUMPRODUCT(MIN($B$23:$M$23+B775:M775+N775:Y775))</f>
        <v>436.679291380941</v>
      </c>
      <c r="AQ775" s="18" t="n">
        <f aca="false">SUMPRODUCT(MIN($B$23:$M$23+B775:M775+Z775:AK775))</f>
        <v>436.679291380941</v>
      </c>
      <c r="AR775" s="13" t="n">
        <f aca="false">IF(Y775&lt;0,1,0)</f>
        <v>0</v>
      </c>
    </row>
    <row r="776" customFormat="false" ht="15" hidden="false" customHeight="false" outlineLevel="0" collapsed="false">
      <c r="A776" s="13" t="n">
        <v>751</v>
      </c>
      <c r="B776" s="18" t="n">
        <f aca="false">Shock_sd*Draws!B755</f>
        <v>-12.3644580103658</v>
      </c>
      <c r="C776" s="18" t="n">
        <f aca="false">Persist_a*B776+Shock_sd*Draws!C755</f>
        <v>-17.0270249616992</v>
      </c>
      <c r="D776" s="18" t="n">
        <f aca="false">Persist_a*C776+Shock_sd*Draws!D755</f>
        <v>30.5399550278889</v>
      </c>
      <c r="E776" s="18" t="n">
        <f aca="false">Persist_a*D776+Shock_sd*Draws!E755</f>
        <v>43.437482711338</v>
      </c>
      <c r="F776" s="18" t="n">
        <f aca="false">Persist_a*E776+Shock_sd*Draws!F755</f>
        <v>-102.32028862266</v>
      </c>
      <c r="G776" s="18" t="n">
        <f aca="false">Persist_a*F776+Shock_sd*Draws!G755</f>
        <v>-128.11531686908</v>
      </c>
      <c r="H776" s="18" t="n">
        <f aca="false">Persist_a*G776+Shock_sd*Draws!H755</f>
        <v>-86.7830476856708</v>
      </c>
      <c r="I776" s="18" t="n">
        <f aca="false">Persist_a*H776+Shock_sd*Draws!I755</f>
        <v>-19.0462116389768</v>
      </c>
      <c r="J776" s="18" t="n">
        <f aca="false">Persist_a*I776+Shock_sd*Draws!J755</f>
        <v>-11.6922149484983</v>
      </c>
      <c r="K776" s="18" t="n">
        <f aca="false">Persist_a*J776+Shock_sd*Draws!K755</f>
        <v>-27.1891628554874</v>
      </c>
      <c r="L776" s="18" t="n">
        <f aca="false">Persist_a*K776+Shock_sd*Draws!L755</f>
        <v>-68.512992550434</v>
      </c>
      <c r="M776" s="18" t="n">
        <f aca="false">Persist_a*L776+Shock_sd*Draws!M755</f>
        <v>12.7690866910049</v>
      </c>
      <c r="N776" s="18" t="n">
        <f aca="false">0-(Draws!N755+Draws!Z755)</f>
        <v>0</v>
      </c>
      <c r="O776" s="18" t="n">
        <f aca="false">N776-(Draws!O755+Draws!AA755)</f>
        <v>0</v>
      </c>
      <c r="P776" s="18" t="n">
        <f aca="false">O776-(Draws!P755+Draws!AB755)</f>
        <v>0</v>
      </c>
      <c r="Q776" s="18" t="n">
        <f aca="false">P776-(Draws!Q755+Draws!AC755)</f>
        <v>0</v>
      </c>
      <c r="R776" s="18" t="n">
        <f aca="false">Q776-(Draws!R755+Draws!AD755)</f>
        <v>0</v>
      </c>
      <c r="S776" s="18" t="n">
        <f aca="false">R776-(Draws!S755+Draws!AE755)</f>
        <v>0</v>
      </c>
      <c r="T776" s="18" t="n">
        <f aca="false">S776-(Draws!T755+Draws!AF755)</f>
        <v>0</v>
      </c>
      <c r="U776" s="18" t="n">
        <f aca="false">T776-(Draws!U755+Draws!AG755)</f>
        <v>0</v>
      </c>
      <c r="V776" s="18" t="n">
        <f aca="false">U776-(Draws!V755+Draws!AH755)</f>
        <v>0</v>
      </c>
      <c r="W776" s="18" t="n">
        <f aca="false">V776-(Draws!W755+Draws!AI755)</f>
        <v>0</v>
      </c>
      <c r="X776" s="18" t="n">
        <f aca="false">W776-(Draws!X755+Draws!AJ755)</f>
        <v>0</v>
      </c>
      <c r="Y776" s="18" t="n">
        <f aca="false">X776-(Draws!Y755+Draws!AK755)</f>
        <v>-126.28620423788</v>
      </c>
      <c r="Z776" s="18" t="n">
        <f aca="false">0-(MAX(Draws!N755-Line_cap,0)+MAX(Draws!Z755-Line_cap,0))</f>
        <v>0</v>
      </c>
      <c r="AA776" s="18" t="n">
        <f aca="false">Z776-(MAX(Draws!O755-Line_cap,0)+MAX(Draws!AA755-Line_cap,0))</f>
        <v>0</v>
      </c>
      <c r="AB776" s="18" t="n">
        <f aca="false">AA776-(MAX(Draws!P755-Line_cap,0)+MAX(Draws!AB755-Line_cap,0))</f>
        <v>0</v>
      </c>
      <c r="AC776" s="18" t="n">
        <f aca="false">AB776-(MAX(Draws!Q755-Line_cap,0)+MAX(Draws!AC755-Line_cap,0))</f>
        <v>0</v>
      </c>
      <c r="AD776" s="18" t="n">
        <f aca="false">AC776-(MAX(Draws!R755-Line_cap,0)+MAX(Draws!AD755-Line_cap,0))</f>
        <v>0</v>
      </c>
      <c r="AE776" s="18" t="n">
        <f aca="false">AD776-(MAX(Draws!S755-Line_cap,0)+MAX(Draws!AE755-Line_cap,0))</f>
        <v>0</v>
      </c>
      <c r="AF776" s="18" t="n">
        <f aca="false">AE776-(MAX(Draws!T755-Line_cap,0)+MAX(Draws!AF755-Line_cap,0))</f>
        <v>0</v>
      </c>
      <c r="AG776" s="18" t="n">
        <f aca="false">AF776-(MAX(Draws!U755-Line_cap,0)+MAX(Draws!AG755-Line_cap,0))</f>
        <v>0</v>
      </c>
      <c r="AH776" s="18" t="n">
        <f aca="false">AG776-(MAX(Draws!V755-Line_cap,0)+MAX(Draws!AH755-Line_cap,0))</f>
        <v>0</v>
      </c>
      <c r="AI776" s="18" t="n">
        <f aca="false">AH776-(MAX(Draws!W755-Line_cap,0)+MAX(Draws!AI755-Line_cap,0))</f>
        <v>0</v>
      </c>
      <c r="AJ776" s="18" t="n">
        <f aca="false">AI776-(MAX(Draws!X755-Line_cap,0)+MAX(Draws!AJ755-Line_cap,0))</f>
        <v>0</v>
      </c>
      <c r="AK776" s="18" t="n">
        <f aca="false">AJ776-(MAX(Draws!Y755-Line_cap,0)+MAX(Draws!AK755-Line_cap,0))</f>
        <v>-26.2862042378797</v>
      </c>
      <c r="AL776" s="18" t="n">
        <f aca="false">SUMPRODUCT(MIN($B$22:$M$22+B776:M776+N776:Y776))</f>
        <v>355.092854769285</v>
      </c>
      <c r="AM776" s="18" t="n">
        <f aca="false">SUMPRODUCT(MIN($B$22:$M$22+B776:M776))</f>
        <v>355.092854769285</v>
      </c>
      <c r="AN776" s="18" t="n">
        <f aca="false">SUMPRODUCT(MIN($B$22:$M$22+N776:Y776))</f>
        <v>384.137843439081</v>
      </c>
      <c r="AO776" s="18" t="n">
        <f aca="false">SUMPRODUCT(MIN($B$22:$M$22+B776:M776+Z776:AK776))</f>
        <v>355.092854769285</v>
      </c>
      <c r="AP776" s="18" t="n">
        <f aca="false">SUMPRODUCT(MIN($B$23:$M$23+B776:M776+N776:Y776))</f>
        <v>402.85860027007</v>
      </c>
      <c r="AQ776" s="18" t="n">
        <f aca="false">SUMPRODUCT(MIN($B$23:$M$23+B776:M776+Z776:AK776))</f>
        <v>402.85860027007</v>
      </c>
      <c r="AR776" s="13" t="n">
        <f aca="false">IF(Y776&lt;0,1,0)</f>
        <v>1</v>
      </c>
    </row>
    <row r="777" customFormat="false" ht="15" hidden="false" customHeight="false" outlineLevel="0" collapsed="false">
      <c r="A777" s="13" t="n">
        <v>752</v>
      </c>
      <c r="B777" s="18" t="n">
        <f aca="false">Shock_sd*Draws!B756</f>
        <v>38.2261984114346</v>
      </c>
      <c r="C777" s="18" t="n">
        <f aca="false">Persist_a*B777+Shock_sd*Draws!C756</f>
        <v>21.6147156574612</v>
      </c>
      <c r="D777" s="18" t="n">
        <f aca="false">Persist_a*C777+Shock_sd*Draws!D756</f>
        <v>81.526430062612</v>
      </c>
      <c r="E777" s="18" t="n">
        <f aca="false">Persist_a*D777+Shock_sd*Draws!E756</f>
        <v>23.1524754776876</v>
      </c>
      <c r="F777" s="18" t="n">
        <f aca="false">Persist_a*E777+Shock_sd*Draws!F756</f>
        <v>-51.9565617862555</v>
      </c>
      <c r="G777" s="18" t="n">
        <f aca="false">Persist_a*F777+Shock_sd*Draws!G756</f>
        <v>-31.269606111702</v>
      </c>
      <c r="H777" s="18" t="n">
        <f aca="false">Persist_a*G777+Shock_sd*Draws!H756</f>
        <v>-75.6844095272176</v>
      </c>
      <c r="I777" s="18" t="n">
        <f aca="false">Persist_a*H777+Shock_sd*Draws!I756</f>
        <v>-112.894490019433</v>
      </c>
      <c r="J777" s="18" t="n">
        <f aca="false">Persist_a*I777+Shock_sd*Draws!J756</f>
        <v>-70.7078819291111</v>
      </c>
      <c r="K777" s="18" t="n">
        <f aca="false">Persist_a*J777+Shock_sd*Draws!K756</f>
        <v>-65.9437108504416</v>
      </c>
      <c r="L777" s="18" t="n">
        <f aca="false">Persist_a*K777+Shock_sd*Draws!L756</f>
        <v>39.2111404462018</v>
      </c>
      <c r="M777" s="18" t="n">
        <f aca="false">Persist_a*L777+Shock_sd*Draws!M756</f>
        <v>34.1650299194999</v>
      </c>
      <c r="N777" s="18" t="n">
        <f aca="false">0-(Draws!N756+Draws!Z756)</f>
        <v>0</v>
      </c>
      <c r="O777" s="18" t="n">
        <f aca="false">N777-(Draws!O756+Draws!AA756)</f>
        <v>0</v>
      </c>
      <c r="P777" s="18" t="n">
        <f aca="false">O777-(Draws!P756+Draws!AB756)</f>
        <v>0</v>
      </c>
      <c r="Q777" s="18" t="n">
        <f aca="false">P777-(Draws!Q756+Draws!AC756)</f>
        <v>0</v>
      </c>
      <c r="R777" s="18" t="n">
        <f aca="false">Q777-(Draws!R756+Draws!AD756)</f>
        <v>0</v>
      </c>
      <c r="S777" s="18" t="n">
        <f aca="false">R777-(Draws!S756+Draws!AE756)</f>
        <v>0</v>
      </c>
      <c r="T777" s="18" t="n">
        <f aca="false">S777-(Draws!T756+Draws!AF756)</f>
        <v>0</v>
      </c>
      <c r="U777" s="18" t="n">
        <f aca="false">T777-(Draws!U756+Draws!AG756)</f>
        <v>0</v>
      </c>
      <c r="V777" s="18" t="n">
        <f aca="false">U777-(Draws!V756+Draws!AH756)</f>
        <v>-147.426038724357</v>
      </c>
      <c r="W777" s="18" t="n">
        <f aca="false">V777-(Draws!W756+Draws!AI756)</f>
        <v>-147.426038724357</v>
      </c>
      <c r="X777" s="18" t="n">
        <f aca="false">W777-(Draws!X756+Draws!AJ756)</f>
        <v>-147.426038724357</v>
      </c>
      <c r="Y777" s="18" t="n">
        <f aca="false">X777-(Draws!Y756+Draws!AK756)</f>
        <v>-147.426038724357</v>
      </c>
      <c r="Z777" s="18" t="n">
        <f aca="false">0-(MAX(Draws!N756-Line_cap,0)+MAX(Draws!Z756-Line_cap,0))</f>
        <v>0</v>
      </c>
      <c r="AA777" s="18" t="n">
        <f aca="false">Z777-(MAX(Draws!O756-Line_cap,0)+MAX(Draws!AA756-Line_cap,0))</f>
        <v>0</v>
      </c>
      <c r="AB777" s="18" t="n">
        <f aca="false">AA777-(MAX(Draws!P756-Line_cap,0)+MAX(Draws!AB756-Line_cap,0))</f>
        <v>0</v>
      </c>
      <c r="AC777" s="18" t="n">
        <f aca="false">AB777-(MAX(Draws!Q756-Line_cap,0)+MAX(Draws!AC756-Line_cap,0))</f>
        <v>0</v>
      </c>
      <c r="AD777" s="18" t="n">
        <f aca="false">AC777-(MAX(Draws!R756-Line_cap,0)+MAX(Draws!AD756-Line_cap,0))</f>
        <v>0</v>
      </c>
      <c r="AE777" s="18" t="n">
        <f aca="false">AD777-(MAX(Draws!S756-Line_cap,0)+MAX(Draws!AE756-Line_cap,0))</f>
        <v>0</v>
      </c>
      <c r="AF777" s="18" t="n">
        <f aca="false">AE777-(MAX(Draws!T756-Line_cap,0)+MAX(Draws!AF756-Line_cap,0))</f>
        <v>0</v>
      </c>
      <c r="AG777" s="18" t="n">
        <f aca="false">AF777-(MAX(Draws!U756-Line_cap,0)+MAX(Draws!AG756-Line_cap,0))</f>
        <v>0</v>
      </c>
      <c r="AH777" s="18" t="n">
        <f aca="false">AG777-(MAX(Draws!V756-Line_cap,0)+MAX(Draws!AH756-Line_cap,0))</f>
        <v>-47.4260387243568</v>
      </c>
      <c r="AI777" s="18" t="n">
        <f aca="false">AH777-(MAX(Draws!W756-Line_cap,0)+MAX(Draws!AI756-Line_cap,0))</f>
        <v>-47.4260387243568</v>
      </c>
      <c r="AJ777" s="18" t="n">
        <f aca="false">AI777-(MAX(Draws!X756-Line_cap,0)+MAX(Draws!AJ756-Line_cap,0))</f>
        <v>-47.4260387243568</v>
      </c>
      <c r="AK777" s="18" t="n">
        <f aca="false">AJ777-(MAX(Draws!Y756-Line_cap,0)+MAX(Draws!AK756-Line_cap,0))</f>
        <v>-47.4260387243568</v>
      </c>
      <c r="AL777" s="18" t="n">
        <f aca="false">SUMPRODUCT(MIN($B$22:$M$22+B777:M777+N777:Y777))</f>
        <v>270.063860763928</v>
      </c>
      <c r="AM777" s="18" t="n">
        <f aca="false">SUMPRODUCT(MIN($B$22:$M$22+B777:M777))</f>
        <v>370.959563378486</v>
      </c>
      <c r="AN777" s="18" t="n">
        <f aca="false">SUMPRODUCT(MIN($B$22:$M$22+N777:Y777))</f>
        <v>340.77174269304</v>
      </c>
      <c r="AO777" s="18" t="n">
        <f aca="false">SUMPRODUCT(MIN($B$22:$M$22+B777:M777+Z777:AK777))</f>
        <v>370.063860763928</v>
      </c>
      <c r="AP777" s="18" t="n">
        <f aca="false">SUMPRODUCT(MIN($B$23:$M$23+B777:M777+N777:Y777))</f>
        <v>319.307187928149</v>
      </c>
      <c r="AQ777" s="18" t="n">
        <f aca="false">SUMPRODUCT(MIN($B$23:$M$23+B777:M777+Z777:AK777))</f>
        <v>419.307187928149</v>
      </c>
      <c r="AR777" s="13" t="n">
        <f aca="false">IF(Y777&lt;0,1,0)</f>
        <v>1</v>
      </c>
    </row>
    <row r="778" customFormat="false" ht="15" hidden="false" customHeight="false" outlineLevel="0" collapsed="false">
      <c r="A778" s="13" t="n">
        <v>753</v>
      </c>
      <c r="B778" s="18" t="n">
        <f aca="false">Shock_sd*Draws!B757</f>
        <v>-9.6129087797884</v>
      </c>
      <c r="C778" s="18" t="n">
        <f aca="false">Persist_a*B778+Shock_sd*Draws!C757</f>
        <v>15.6040426644057</v>
      </c>
      <c r="D778" s="18" t="n">
        <f aca="false">Persist_a*C778+Shock_sd*Draws!D757</f>
        <v>-4.77935549274852</v>
      </c>
      <c r="E778" s="18" t="n">
        <f aca="false">Persist_a*D778+Shock_sd*Draws!E757</f>
        <v>3.79452265243434</v>
      </c>
      <c r="F778" s="18" t="n">
        <f aca="false">Persist_a*E778+Shock_sd*Draws!F757</f>
        <v>-3.16736667319692</v>
      </c>
      <c r="G778" s="18" t="n">
        <f aca="false">Persist_a*F778+Shock_sd*Draws!G757</f>
        <v>-12.0385105924811</v>
      </c>
      <c r="H778" s="18" t="n">
        <f aca="false">Persist_a*G778+Shock_sd*Draws!H757</f>
        <v>-34.897054572828</v>
      </c>
      <c r="I778" s="18" t="n">
        <f aca="false">Persist_a*H778+Shock_sd*Draws!I757</f>
        <v>-38.2910612140703</v>
      </c>
      <c r="J778" s="18" t="n">
        <f aca="false">Persist_a*I778+Shock_sd*Draws!J757</f>
        <v>107.407998973051</v>
      </c>
      <c r="K778" s="18" t="n">
        <f aca="false">Persist_a*J778+Shock_sd*Draws!K757</f>
        <v>27.8826594491679</v>
      </c>
      <c r="L778" s="18" t="n">
        <f aca="false">Persist_a*K778+Shock_sd*Draws!L757</f>
        <v>-73.9514621160139</v>
      </c>
      <c r="M778" s="18" t="n">
        <f aca="false">Persist_a*L778+Shock_sd*Draws!M757</f>
        <v>-66.4860199276731</v>
      </c>
      <c r="N778" s="18" t="n">
        <f aca="false">0-(Draws!N757+Draws!Z757)</f>
        <v>0</v>
      </c>
      <c r="O778" s="18" t="n">
        <f aca="false">N778-(Draws!O757+Draws!AA757)</f>
        <v>0</v>
      </c>
      <c r="P778" s="18" t="n">
        <f aca="false">O778-(Draws!P757+Draws!AB757)</f>
        <v>0</v>
      </c>
      <c r="Q778" s="18" t="n">
        <f aca="false">P778-(Draws!Q757+Draws!AC757)</f>
        <v>0</v>
      </c>
      <c r="R778" s="18" t="n">
        <f aca="false">Q778-(Draws!R757+Draws!AD757)</f>
        <v>0</v>
      </c>
      <c r="S778" s="18" t="n">
        <f aca="false">R778-(Draws!S757+Draws!AE757)</f>
        <v>0</v>
      </c>
      <c r="T778" s="18" t="n">
        <f aca="false">S778-(Draws!T757+Draws!AF757)</f>
        <v>0</v>
      </c>
      <c r="U778" s="18" t="n">
        <f aca="false">T778-(Draws!U757+Draws!AG757)</f>
        <v>0</v>
      </c>
      <c r="V778" s="18" t="n">
        <f aca="false">U778-(Draws!V757+Draws!AH757)</f>
        <v>0</v>
      </c>
      <c r="W778" s="18" t="n">
        <f aca="false">V778-(Draws!W757+Draws!AI757)</f>
        <v>0</v>
      </c>
      <c r="X778" s="18" t="n">
        <f aca="false">W778-(Draws!X757+Draws!AJ757)</f>
        <v>0</v>
      </c>
      <c r="Y778" s="18" t="n">
        <f aca="false">X778-(Draws!Y757+Draws!AK757)</f>
        <v>0</v>
      </c>
      <c r="Z778" s="18" t="n">
        <f aca="false">0-(MAX(Draws!N757-Line_cap,0)+MAX(Draws!Z757-Line_cap,0))</f>
        <v>0</v>
      </c>
      <c r="AA778" s="18" t="n">
        <f aca="false">Z778-(MAX(Draws!O757-Line_cap,0)+MAX(Draws!AA757-Line_cap,0))</f>
        <v>0</v>
      </c>
      <c r="AB778" s="18" t="n">
        <f aca="false">AA778-(MAX(Draws!P757-Line_cap,0)+MAX(Draws!AB757-Line_cap,0))</f>
        <v>0</v>
      </c>
      <c r="AC778" s="18" t="n">
        <f aca="false">AB778-(MAX(Draws!Q757-Line_cap,0)+MAX(Draws!AC757-Line_cap,0))</f>
        <v>0</v>
      </c>
      <c r="AD778" s="18" t="n">
        <f aca="false">AC778-(MAX(Draws!R757-Line_cap,0)+MAX(Draws!AD757-Line_cap,0))</f>
        <v>0</v>
      </c>
      <c r="AE778" s="18" t="n">
        <f aca="false">AD778-(MAX(Draws!S757-Line_cap,0)+MAX(Draws!AE757-Line_cap,0))</f>
        <v>0</v>
      </c>
      <c r="AF778" s="18" t="n">
        <f aca="false">AE778-(MAX(Draws!T757-Line_cap,0)+MAX(Draws!AF757-Line_cap,0))</f>
        <v>0</v>
      </c>
      <c r="AG778" s="18" t="n">
        <f aca="false">AF778-(MAX(Draws!U757-Line_cap,0)+MAX(Draws!AG757-Line_cap,0))</f>
        <v>0</v>
      </c>
      <c r="AH778" s="18" t="n">
        <f aca="false">AG778-(MAX(Draws!V757-Line_cap,0)+MAX(Draws!AH757-Line_cap,0))</f>
        <v>0</v>
      </c>
      <c r="AI778" s="18" t="n">
        <f aca="false">AH778-(MAX(Draws!W757-Line_cap,0)+MAX(Draws!AI757-Line_cap,0))</f>
        <v>0</v>
      </c>
      <c r="AJ778" s="18" t="n">
        <f aca="false">AI778-(MAX(Draws!X757-Line_cap,0)+MAX(Draws!AJ757-Line_cap,0))</f>
        <v>0</v>
      </c>
      <c r="AK778" s="18" t="n">
        <f aca="false">AJ778-(MAX(Draws!Y757-Line_cap,0)+MAX(Draws!AK757-Line_cap,0))</f>
        <v>0</v>
      </c>
      <c r="AL778" s="18" t="n">
        <f aca="false">SUMPRODUCT(MIN($B$22:$M$22+B778:M778+N778:Y778))</f>
        <v>427.976485448367</v>
      </c>
      <c r="AM778" s="18" t="n">
        <f aca="false">SUMPRODUCT(MIN($B$22:$M$22+B778:M778))</f>
        <v>427.976485448367</v>
      </c>
      <c r="AN778" s="18" t="n">
        <f aca="false">SUMPRODUCT(MIN($B$22:$M$22+N778:Y778))</f>
        <v>481.950382357786</v>
      </c>
      <c r="AO778" s="18" t="n">
        <f aca="false">SUMPRODUCT(MIN($B$22:$M$22+B778:M778+Z778:AK778))</f>
        <v>427.976485448367</v>
      </c>
      <c r="AP778" s="18" t="n">
        <f aca="false">SUMPRODUCT(MIN($B$23:$M$23+B778:M778+N778:Y778))</f>
        <v>474.849614261912</v>
      </c>
      <c r="AQ778" s="18" t="n">
        <f aca="false">SUMPRODUCT(MIN($B$23:$M$23+B778:M778+Z778:AK778))</f>
        <v>474.849614261912</v>
      </c>
      <c r="AR778" s="13" t="n">
        <f aca="false">IF(Y778&lt;0,1,0)</f>
        <v>0</v>
      </c>
    </row>
    <row r="779" customFormat="false" ht="15" hidden="false" customHeight="false" outlineLevel="0" collapsed="false">
      <c r="A779" s="13" t="n">
        <v>754</v>
      </c>
      <c r="B779" s="18" t="n">
        <f aca="false">Shock_sd*Draws!B758</f>
        <v>27.4402906686258</v>
      </c>
      <c r="C779" s="18" t="n">
        <f aca="false">Persist_a*B779+Shock_sd*Draws!C758</f>
        <v>27.7876474415212</v>
      </c>
      <c r="D779" s="18" t="n">
        <f aca="false">Persist_a*C779+Shock_sd*Draws!D758</f>
        <v>65.2793367752379</v>
      </c>
      <c r="E779" s="18" t="n">
        <f aca="false">Persist_a*D779+Shock_sd*Draws!E758</f>
        <v>128.100342859445</v>
      </c>
      <c r="F779" s="18" t="n">
        <f aca="false">Persist_a*E779+Shock_sd*Draws!F758</f>
        <v>65.3609240853669</v>
      </c>
      <c r="G779" s="18" t="n">
        <f aca="false">Persist_a*F779+Shock_sd*Draws!G758</f>
        <v>54.6278314096401</v>
      </c>
      <c r="H779" s="18" t="n">
        <f aca="false">Persist_a*G779+Shock_sd*Draws!H758</f>
        <v>29.9445415644222</v>
      </c>
      <c r="I779" s="18" t="n">
        <f aca="false">Persist_a*H779+Shock_sd*Draws!I758</f>
        <v>145.695864688445</v>
      </c>
      <c r="J779" s="18" t="n">
        <f aca="false">Persist_a*I779+Shock_sd*Draws!J758</f>
        <v>36.3728945311578</v>
      </c>
      <c r="K779" s="18" t="n">
        <f aca="false">Persist_a*J779+Shock_sd*Draws!K758</f>
        <v>-93.2821349383316</v>
      </c>
      <c r="L779" s="18" t="n">
        <f aca="false">Persist_a*K779+Shock_sd*Draws!L758</f>
        <v>-169.229732081206</v>
      </c>
      <c r="M779" s="18" t="n">
        <f aca="false">Persist_a*L779+Shock_sd*Draws!M758</f>
        <v>-106.451994878578</v>
      </c>
      <c r="N779" s="18" t="n">
        <f aca="false">0-(Draws!N758+Draws!Z758)</f>
        <v>0</v>
      </c>
      <c r="O779" s="18" t="n">
        <f aca="false">N779-(Draws!O758+Draws!AA758)</f>
        <v>0</v>
      </c>
      <c r="P779" s="18" t="n">
        <f aca="false">O779-(Draws!P758+Draws!AB758)</f>
        <v>0</v>
      </c>
      <c r="Q779" s="18" t="n">
        <f aca="false">P779-(Draws!Q758+Draws!AC758)</f>
        <v>0</v>
      </c>
      <c r="R779" s="18" t="n">
        <f aca="false">Q779-(Draws!R758+Draws!AD758)</f>
        <v>0</v>
      </c>
      <c r="S779" s="18" t="n">
        <f aca="false">R779-(Draws!S758+Draws!AE758)</f>
        <v>0</v>
      </c>
      <c r="T779" s="18" t="n">
        <f aca="false">S779-(Draws!T758+Draws!AF758)</f>
        <v>0</v>
      </c>
      <c r="U779" s="18" t="n">
        <f aca="false">T779-(Draws!U758+Draws!AG758)</f>
        <v>0</v>
      </c>
      <c r="V779" s="18" t="n">
        <f aca="false">U779-(Draws!V758+Draws!AH758)</f>
        <v>0</v>
      </c>
      <c r="W779" s="18" t="n">
        <f aca="false">V779-(Draws!W758+Draws!AI758)</f>
        <v>0</v>
      </c>
      <c r="X779" s="18" t="n">
        <f aca="false">W779-(Draws!X758+Draws!AJ758)</f>
        <v>0</v>
      </c>
      <c r="Y779" s="18" t="n">
        <f aca="false">X779-(Draws!Y758+Draws!AK758)</f>
        <v>0</v>
      </c>
      <c r="Z779" s="18" t="n">
        <f aca="false">0-(MAX(Draws!N758-Line_cap,0)+MAX(Draws!Z758-Line_cap,0))</f>
        <v>0</v>
      </c>
      <c r="AA779" s="18" t="n">
        <f aca="false">Z779-(MAX(Draws!O758-Line_cap,0)+MAX(Draws!AA758-Line_cap,0))</f>
        <v>0</v>
      </c>
      <c r="AB779" s="18" t="n">
        <f aca="false">AA779-(MAX(Draws!P758-Line_cap,0)+MAX(Draws!AB758-Line_cap,0))</f>
        <v>0</v>
      </c>
      <c r="AC779" s="18" t="n">
        <f aca="false">AB779-(MAX(Draws!Q758-Line_cap,0)+MAX(Draws!AC758-Line_cap,0))</f>
        <v>0</v>
      </c>
      <c r="AD779" s="18" t="n">
        <f aca="false">AC779-(MAX(Draws!R758-Line_cap,0)+MAX(Draws!AD758-Line_cap,0))</f>
        <v>0</v>
      </c>
      <c r="AE779" s="18" t="n">
        <f aca="false">AD779-(MAX(Draws!S758-Line_cap,0)+MAX(Draws!AE758-Line_cap,0))</f>
        <v>0</v>
      </c>
      <c r="AF779" s="18" t="n">
        <f aca="false">AE779-(MAX(Draws!T758-Line_cap,0)+MAX(Draws!AF758-Line_cap,0))</f>
        <v>0</v>
      </c>
      <c r="AG779" s="18" t="n">
        <f aca="false">AF779-(MAX(Draws!U758-Line_cap,0)+MAX(Draws!AG758-Line_cap,0))</f>
        <v>0</v>
      </c>
      <c r="AH779" s="18" t="n">
        <f aca="false">AG779-(MAX(Draws!V758-Line_cap,0)+MAX(Draws!AH758-Line_cap,0))</f>
        <v>0</v>
      </c>
      <c r="AI779" s="18" t="n">
        <f aca="false">AH779-(MAX(Draws!W758-Line_cap,0)+MAX(Draws!AI758-Line_cap,0))</f>
        <v>0</v>
      </c>
      <c r="AJ779" s="18" t="n">
        <f aca="false">AI779-(MAX(Draws!X758-Line_cap,0)+MAX(Draws!AJ758-Line_cap,0))</f>
        <v>0</v>
      </c>
      <c r="AK779" s="18" t="n">
        <f aca="false">AJ779-(MAX(Draws!Y758-Line_cap,0)+MAX(Draws!AK758-Line_cap,0))</f>
        <v>0</v>
      </c>
      <c r="AL779" s="18" t="n">
        <f aca="false">SUMPRODUCT(MIN($B$22:$M$22+B779:M779+N779:Y779))</f>
        <v>332.698215483175</v>
      </c>
      <c r="AM779" s="18" t="n">
        <f aca="false">SUMPRODUCT(MIN($B$22:$M$22+B779:M779))</f>
        <v>332.698215483175</v>
      </c>
      <c r="AN779" s="18" t="n">
        <f aca="false">SUMPRODUCT(MIN($B$22:$M$22+N779:Y779))</f>
        <v>481.950382357786</v>
      </c>
      <c r="AO779" s="18" t="n">
        <f aca="false">SUMPRODUCT(MIN($B$22:$M$22+B779:M779+Z779:AK779))</f>
        <v>332.698215483175</v>
      </c>
      <c r="AP779" s="18" t="n">
        <f aca="false">SUMPRODUCT(MIN($B$23:$M$23+B779:M779+N779:Y779))</f>
        <v>379.571344296719</v>
      </c>
      <c r="AQ779" s="18" t="n">
        <f aca="false">SUMPRODUCT(MIN($B$23:$M$23+B779:M779+Z779:AK779))</f>
        <v>379.571344296719</v>
      </c>
      <c r="AR779" s="13" t="n">
        <f aca="false">IF(Y779&lt;0,1,0)</f>
        <v>0</v>
      </c>
    </row>
    <row r="780" customFormat="false" ht="15" hidden="false" customHeight="false" outlineLevel="0" collapsed="false">
      <c r="A780" s="13" t="n">
        <v>755</v>
      </c>
      <c r="B780" s="18" t="n">
        <f aca="false">Shock_sd*Draws!B759</f>
        <v>-90.4972467480803</v>
      </c>
      <c r="C780" s="18" t="n">
        <f aca="false">Persist_a*B780+Shock_sd*Draws!C759</f>
        <v>-45.3595869191921</v>
      </c>
      <c r="D780" s="18" t="n">
        <f aca="false">Persist_a*C780+Shock_sd*Draws!D759</f>
        <v>84.8743661709331</v>
      </c>
      <c r="E780" s="18" t="n">
        <f aca="false">Persist_a*D780+Shock_sd*Draws!E759</f>
        <v>61.966532215449</v>
      </c>
      <c r="F780" s="18" t="n">
        <f aca="false">Persist_a*E780+Shock_sd*Draws!F759</f>
        <v>100.476910294046</v>
      </c>
      <c r="G780" s="18" t="n">
        <f aca="false">Persist_a*F780+Shock_sd*Draws!G759</f>
        <v>105.868370185446</v>
      </c>
      <c r="H780" s="18" t="n">
        <f aca="false">Persist_a*G780+Shock_sd*Draws!H759</f>
        <v>139.09596884324</v>
      </c>
      <c r="I780" s="18" t="n">
        <f aca="false">Persist_a*H780+Shock_sd*Draws!I759</f>
        <v>35.3426340387866</v>
      </c>
      <c r="J780" s="18" t="n">
        <f aca="false">Persist_a*I780+Shock_sd*Draws!J759</f>
        <v>-40.7492665930529</v>
      </c>
      <c r="K780" s="18" t="n">
        <f aca="false">Persist_a*J780+Shock_sd*Draws!K759</f>
        <v>-124.964398712874</v>
      </c>
      <c r="L780" s="18" t="n">
        <f aca="false">Persist_a*K780+Shock_sd*Draws!L759</f>
        <v>-16.9873374416912</v>
      </c>
      <c r="M780" s="18" t="n">
        <f aca="false">Persist_a*L780+Shock_sd*Draws!M759</f>
        <v>-21.0786543532594</v>
      </c>
      <c r="N780" s="18" t="n">
        <f aca="false">0-(Draws!N759+Draws!Z759)</f>
        <v>0</v>
      </c>
      <c r="O780" s="18" t="n">
        <f aca="false">N780-(Draws!O759+Draws!AA759)</f>
        <v>0</v>
      </c>
      <c r="P780" s="18" t="n">
        <f aca="false">O780-(Draws!P759+Draws!AB759)</f>
        <v>0</v>
      </c>
      <c r="Q780" s="18" t="n">
        <f aca="false">P780-(Draws!Q759+Draws!AC759)</f>
        <v>0</v>
      </c>
      <c r="R780" s="18" t="n">
        <f aca="false">Q780-(Draws!R759+Draws!AD759)</f>
        <v>0</v>
      </c>
      <c r="S780" s="18" t="n">
        <f aca="false">R780-(Draws!S759+Draws!AE759)</f>
        <v>0</v>
      </c>
      <c r="T780" s="18" t="n">
        <f aca="false">S780-(Draws!T759+Draws!AF759)</f>
        <v>0</v>
      </c>
      <c r="U780" s="18" t="n">
        <f aca="false">T780-(Draws!U759+Draws!AG759)</f>
        <v>0</v>
      </c>
      <c r="V780" s="18" t="n">
        <f aca="false">U780-(Draws!V759+Draws!AH759)</f>
        <v>0</v>
      </c>
      <c r="W780" s="18" t="n">
        <f aca="false">V780-(Draws!W759+Draws!AI759)</f>
        <v>-178.451407649301</v>
      </c>
      <c r="X780" s="18" t="n">
        <f aca="false">W780-(Draws!X759+Draws!AJ759)</f>
        <v>-178.451407649301</v>
      </c>
      <c r="Y780" s="18" t="n">
        <f aca="false">X780-(Draws!Y759+Draws!AK759)</f>
        <v>-178.451407649301</v>
      </c>
      <c r="Z780" s="18" t="n">
        <f aca="false">0-(MAX(Draws!N759-Line_cap,0)+MAX(Draws!Z759-Line_cap,0))</f>
        <v>0</v>
      </c>
      <c r="AA780" s="18" t="n">
        <f aca="false">Z780-(MAX(Draws!O759-Line_cap,0)+MAX(Draws!AA759-Line_cap,0))</f>
        <v>0</v>
      </c>
      <c r="AB780" s="18" t="n">
        <f aca="false">AA780-(MAX(Draws!P759-Line_cap,0)+MAX(Draws!AB759-Line_cap,0))</f>
        <v>0</v>
      </c>
      <c r="AC780" s="18" t="n">
        <f aca="false">AB780-(MAX(Draws!Q759-Line_cap,0)+MAX(Draws!AC759-Line_cap,0))</f>
        <v>0</v>
      </c>
      <c r="AD780" s="18" t="n">
        <f aca="false">AC780-(MAX(Draws!R759-Line_cap,0)+MAX(Draws!AD759-Line_cap,0))</f>
        <v>0</v>
      </c>
      <c r="AE780" s="18" t="n">
        <f aca="false">AD780-(MAX(Draws!S759-Line_cap,0)+MAX(Draws!AE759-Line_cap,0))</f>
        <v>0</v>
      </c>
      <c r="AF780" s="18" t="n">
        <f aca="false">AE780-(MAX(Draws!T759-Line_cap,0)+MAX(Draws!AF759-Line_cap,0))</f>
        <v>0</v>
      </c>
      <c r="AG780" s="18" t="n">
        <f aca="false">AF780-(MAX(Draws!U759-Line_cap,0)+MAX(Draws!AG759-Line_cap,0))</f>
        <v>0</v>
      </c>
      <c r="AH780" s="18" t="n">
        <f aca="false">AG780-(MAX(Draws!V759-Line_cap,0)+MAX(Draws!AH759-Line_cap,0))</f>
        <v>0</v>
      </c>
      <c r="AI780" s="18" t="n">
        <f aca="false">AH780-(MAX(Draws!W759-Line_cap,0)+MAX(Draws!AI759-Line_cap,0))</f>
        <v>-78.4514076493012</v>
      </c>
      <c r="AJ780" s="18" t="n">
        <f aca="false">AI780-(MAX(Draws!X759-Line_cap,0)+MAX(Draws!AJ759-Line_cap,0))</f>
        <v>-78.4514076493012</v>
      </c>
      <c r="AK780" s="18" t="n">
        <f aca="false">AJ780-(MAX(Draws!Y759-Line_cap,0)+MAX(Draws!AK759-Line_cap,0))</f>
        <v>-78.4514076493012</v>
      </c>
      <c r="AL780" s="18" t="n">
        <f aca="false">SUMPRODUCT(MIN($B$22:$M$22+B780:M780+N780:Y780))</f>
        <v>190.969889447249</v>
      </c>
      <c r="AM780" s="18" t="n">
        <f aca="false">SUMPRODUCT(MIN($B$22:$M$22+B780:M780))</f>
        <v>369.42129709655</v>
      </c>
      <c r="AN780" s="18" t="n">
        <f aca="false">SUMPRODUCT(MIN($B$22:$M$22+N780:Y780))</f>
        <v>315.934288160123</v>
      </c>
      <c r="AO780" s="18" t="n">
        <f aca="false">SUMPRODUCT(MIN($B$22:$M$22+B780:M780+Z780:AK780))</f>
        <v>290.969889447249</v>
      </c>
      <c r="AP780" s="18" t="n">
        <f aca="false">SUMPRODUCT(MIN($B$23:$M$23+B780:M780+N780:Y780))</f>
        <v>239.255537997676</v>
      </c>
      <c r="AQ780" s="18" t="n">
        <f aca="false">SUMPRODUCT(MIN($B$23:$M$23+B780:M780+Z780:AK780))</f>
        <v>339.255537997676</v>
      </c>
      <c r="AR780" s="13" t="n">
        <f aca="false">IF(Y780&lt;0,1,0)</f>
        <v>1</v>
      </c>
    </row>
    <row r="781" customFormat="false" ht="15" hidden="false" customHeight="false" outlineLevel="0" collapsed="false">
      <c r="A781" s="13" t="n">
        <v>756</v>
      </c>
      <c r="B781" s="18" t="n">
        <f aca="false">Shock_sd*Draws!B760</f>
        <v>-18.6889731863538</v>
      </c>
      <c r="C781" s="18" t="n">
        <f aca="false">Persist_a*B781+Shock_sd*Draws!C760</f>
        <v>67.6528241992384</v>
      </c>
      <c r="D781" s="18" t="n">
        <f aca="false">Persist_a*C781+Shock_sd*Draws!D760</f>
        <v>66.7391692613034</v>
      </c>
      <c r="E781" s="18" t="n">
        <f aca="false">Persist_a*D781+Shock_sd*Draws!E760</f>
        <v>-11.7723126883699</v>
      </c>
      <c r="F781" s="18" t="n">
        <f aca="false">Persist_a*E781+Shock_sd*Draws!F760</f>
        <v>-114.502434329786</v>
      </c>
      <c r="G781" s="18" t="n">
        <f aca="false">Persist_a*F781+Shock_sd*Draws!G760</f>
        <v>-55.8956024784637</v>
      </c>
      <c r="H781" s="18" t="n">
        <f aca="false">Persist_a*G781+Shock_sd*Draws!H760</f>
        <v>8.22590290421456</v>
      </c>
      <c r="I781" s="18" t="n">
        <f aca="false">Persist_a*H781+Shock_sd*Draws!I760</f>
        <v>-62.375106827876</v>
      </c>
      <c r="J781" s="18" t="n">
        <f aca="false">Persist_a*I781+Shock_sd*Draws!J760</f>
        <v>-59.1220587053781</v>
      </c>
      <c r="K781" s="18" t="n">
        <f aca="false">Persist_a*J781+Shock_sd*Draws!K760</f>
        <v>-1.04487885926996</v>
      </c>
      <c r="L781" s="18" t="n">
        <f aca="false">Persist_a*K781+Shock_sd*Draws!L760</f>
        <v>-7.80933096150379</v>
      </c>
      <c r="M781" s="18" t="n">
        <f aca="false">Persist_a*L781+Shock_sd*Draws!M760</f>
        <v>8.16769608285691</v>
      </c>
      <c r="N781" s="18" t="n">
        <f aca="false">0-(Draws!N760+Draws!Z760)</f>
        <v>0</v>
      </c>
      <c r="O781" s="18" t="n">
        <f aca="false">N781-(Draws!O760+Draws!AA760)</f>
        <v>0</v>
      </c>
      <c r="P781" s="18" t="n">
        <f aca="false">O781-(Draws!P760+Draws!AB760)</f>
        <v>0</v>
      </c>
      <c r="Q781" s="18" t="n">
        <f aca="false">P781-(Draws!Q760+Draws!AC760)</f>
        <v>0</v>
      </c>
      <c r="R781" s="18" t="n">
        <f aca="false">Q781-(Draws!R760+Draws!AD760)</f>
        <v>0</v>
      </c>
      <c r="S781" s="18" t="n">
        <f aca="false">R781-(Draws!S760+Draws!AE760)</f>
        <v>-204.329414823839</v>
      </c>
      <c r="T781" s="18" t="n">
        <f aca="false">S781-(Draws!T760+Draws!AF760)</f>
        <v>-204.329414823839</v>
      </c>
      <c r="U781" s="18" t="n">
        <f aca="false">T781-(Draws!U760+Draws!AG760)</f>
        <v>-204.329414823839</v>
      </c>
      <c r="V781" s="18" t="n">
        <f aca="false">U781-(Draws!V760+Draws!AH760)</f>
        <v>-204.329414823839</v>
      </c>
      <c r="W781" s="18" t="n">
        <f aca="false">V781-(Draws!W760+Draws!AI760)</f>
        <v>-204.329414823839</v>
      </c>
      <c r="X781" s="18" t="n">
        <f aca="false">W781-(Draws!X760+Draws!AJ760)</f>
        <v>-204.329414823839</v>
      </c>
      <c r="Y781" s="18" t="n">
        <f aca="false">X781-(Draws!Y760+Draws!AK760)</f>
        <v>-204.329414823839</v>
      </c>
      <c r="Z781" s="18" t="n">
        <f aca="false">0-(MAX(Draws!N760-Line_cap,0)+MAX(Draws!Z760-Line_cap,0))</f>
        <v>0</v>
      </c>
      <c r="AA781" s="18" t="n">
        <f aca="false">Z781-(MAX(Draws!O760-Line_cap,0)+MAX(Draws!AA760-Line_cap,0))</f>
        <v>0</v>
      </c>
      <c r="AB781" s="18" t="n">
        <f aca="false">AA781-(MAX(Draws!P760-Line_cap,0)+MAX(Draws!AB760-Line_cap,0))</f>
        <v>0</v>
      </c>
      <c r="AC781" s="18" t="n">
        <f aca="false">AB781-(MAX(Draws!Q760-Line_cap,0)+MAX(Draws!AC760-Line_cap,0))</f>
        <v>0</v>
      </c>
      <c r="AD781" s="18" t="n">
        <f aca="false">AC781-(MAX(Draws!R760-Line_cap,0)+MAX(Draws!AD760-Line_cap,0))</f>
        <v>0</v>
      </c>
      <c r="AE781" s="18" t="n">
        <f aca="false">AD781-(MAX(Draws!S760-Line_cap,0)+MAX(Draws!AE760-Line_cap,0))</f>
        <v>-104.329414823839</v>
      </c>
      <c r="AF781" s="18" t="n">
        <f aca="false">AE781-(MAX(Draws!T760-Line_cap,0)+MAX(Draws!AF760-Line_cap,0))</f>
        <v>-104.329414823839</v>
      </c>
      <c r="AG781" s="18" t="n">
        <f aca="false">AF781-(MAX(Draws!U760-Line_cap,0)+MAX(Draws!AG760-Line_cap,0))</f>
        <v>-104.329414823839</v>
      </c>
      <c r="AH781" s="18" t="n">
        <f aca="false">AG781-(MAX(Draws!V760-Line_cap,0)+MAX(Draws!AH760-Line_cap,0))</f>
        <v>-104.329414823839</v>
      </c>
      <c r="AI781" s="18" t="n">
        <f aca="false">AH781-(MAX(Draws!W760-Line_cap,0)+MAX(Draws!AI760-Line_cap,0))</f>
        <v>-104.329414823839</v>
      </c>
      <c r="AJ781" s="18" t="n">
        <f aca="false">AI781-(MAX(Draws!X760-Line_cap,0)+MAX(Draws!AJ760-Line_cap,0))</f>
        <v>-104.329414823839</v>
      </c>
      <c r="AK781" s="18" t="n">
        <f aca="false">AJ781-(MAX(Draws!Y760-Line_cap,0)+MAX(Draws!AK760-Line_cap,0))</f>
        <v>-104.329414823839</v>
      </c>
      <c r="AL781" s="18" t="n">
        <f aca="false">SUMPRODUCT(MIN($B$22:$M$22+B781:M781+N781:Y781))</f>
        <v>217.149531746205</v>
      </c>
      <c r="AM781" s="18" t="n">
        <f aca="false">SUMPRODUCT(MIN($B$22:$M$22+B781:M781))</f>
        <v>373.994746817904</v>
      </c>
      <c r="AN781" s="18" t="n">
        <f aca="false">SUMPRODUCT(MIN($B$22:$M$22+N781:Y781))</f>
        <v>277.620967533947</v>
      </c>
      <c r="AO781" s="18" t="n">
        <f aca="false">SUMPRODUCT(MIN($B$22:$M$22+B781:M781+Z781:AK781))</f>
        <v>317.149531746205</v>
      </c>
      <c r="AP781" s="18" t="n">
        <f aca="false">SUMPRODUCT(MIN($B$23:$M$23+B781:M781+N781:Y781))</f>
        <v>266.749531746205</v>
      </c>
      <c r="AQ781" s="18" t="n">
        <f aca="false">SUMPRODUCT(MIN($B$23:$M$23+B781:M781+Z781:AK781))</f>
        <v>366.749531746205</v>
      </c>
      <c r="AR781" s="13" t="n">
        <f aca="false">IF(Y781&lt;0,1,0)</f>
        <v>1</v>
      </c>
    </row>
    <row r="782" customFormat="false" ht="15" hidden="false" customHeight="false" outlineLevel="0" collapsed="false">
      <c r="A782" s="13" t="n">
        <v>757</v>
      </c>
      <c r="B782" s="18" t="n">
        <f aca="false">Shock_sd*Draws!B761</f>
        <v>-5.01718426129706</v>
      </c>
      <c r="C782" s="18" t="n">
        <f aca="false">Persist_a*B782+Shock_sd*Draws!C761</f>
        <v>-103.409375783703</v>
      </c>
      <c r="D782" s="18" t="n">
        <f aca="false">Persist_a*C782+Shock_sd*Draws!D761</f>
        <v>-102.663369323748</v>
      </c>
      <c r="E782" s="18" t="n">
        <f aca="false">Persist_a*D782+Shock_sd*Draws!E761</f>
        <v>-91.2365684165433</v>
      </c>
      <c r="F782" s="18" t="n">
        <f aca="false">Persist_a*E782+Shock_sd*Draws!F761</f>
        <v>-50.5850666215458</v>
      </c>
      <c r="G782" s="18" t="n">
        <f aca="false">Persist_a*F782+Shock_sd*Draws!G761</f>
        <v>-64.8407149883737</v>
      </c>
      <c r="H782" s="18" t="n">
        <f aca="false">Persist_a*G782+Shock_sd*Draws!H761</f>
        <v>-65.7409327928484</v>
      </c>
      <c r="I782" s="18" t="n">
        <f aca="false">Persist_a*H782+Shock_sd*Draws!I761</f>
        <v>57.3565726741253</v>
      </c>
      <c r="J782" s="18" t="n">
        <f aca="false">Persist_a*I782+Shock_sd*Draws!J761</f>
        <v>35.8137767866052</v>
      </c>
      <c r="K782" s="18" t="n">
        <f aca="false">Persist_a*J782+Shock_sd*Draws!K761</f>
        <v>-47.1480654401156</v>
      </c>
      <c r="L782" s="18" t="n">
        <f aca="false">Persist_a*K782+Shock_sd*Draws!L761</f>
        <v>-67.3547997765202</v>
      </c>
      <c r="M782" s="18" t="n">
        <f aca="false">Persist_a*L782+Shock_sd*Draws!M761</f>
        <v>-12.2239903336676</v>
      </c>
      <c r="N782" s="18" t="n">
        <f aca="false">0-(Draws!N761+Draws!Z761)</f>
        <v>0</v>
      </c>
      <c r="O782" s="18" t="n">
        <f aca="false">N782-(Draws!O761+Draws!AA761)</f>
        <v>0</v>
      </c>
      <c r="P782" s="18" t="n">
        <f aca="false">O782-(Draws!P761+Draws!AB761)</f>
        <v>0</v>
      </c>
      <c r="Q782" s="18" t="n">
        <f aca="false">P782-(Draws!Q761+Draws!AC761)</f>
        <v>0</v>
      </c>
      <c r="R782" s="18" t="n">
        <f aca="false">Q782-(Draws!R761+Draws!AD761)</f>
        <v>0</v>
      </c>
      <c r="S782" s="18" t="n">
        <f aca="false">R782-(Draws!S761+Draws!AE761)</f>
        <v>0</v>
      </c>
      <c r="T782" s="18" t="n">
        <f aca="false">S782-(Draws!T761+Draws!AF761)</f>
        <v>0</v>
      </c>
      <c r="U782" s="18" t="n">
        <f aca="false">T782-(Draws!U761+Draws!AG761)</f>
        <v>0</v>
      </c>
      <c r="V782" s="18" t="n">
        <f aca="false">U782-(Draws!V761+Draws!AH761)</f>
        <v>0</v>
      </c>
      <c r="W782" s="18" t="n">
        <f aca="false">V782-(Draws!W761+Draws!AI761)</f>
        <v>0</v>
      </c>
      <c r="X782" s="18" t="n">
        <f aca="false">W782-(Draws!X761+Draws!AJ761)</f>
        <v>0</v>
      </c>
      <c r="Y782" s="18" t="n">
        <f aca="false">X782-(Draws!Y761+Draws!AK761)</f>
        <v>0</v>
      </c>
      <c r="Z782" s="18" t="n">
        <f aca="false">0-(MAX(Draws!N761-Line_cap,0)+MAX(Draws!Z761-Line_cap,0))</f>
        <v>0</v>
      </c>
      <c r="AA782" s="18" t="n">
        <f aca="false">Z782-(MAX(Draws!O761-Line_cap,0)+MAX(Draws!AA761-Line_cap,0))</f>
        <v>0</v>
      </c>
      <c r="AB782" s="18" t="n">
        <f aca="false">AA782-(MAX(Draws!P761-Line_cap,0)+MAX(Draws!AB761-Line_cap,0))</f>
        <v>0</v>
      </c>
      <c r="AC782" s="18" t="n">
        <f aca="false">AB782-(MAX(Draws!Q761-Line_cap,0)+MAX(Draws!AC761-Line_cap,0))</f>
        <v>0</v>
      </c>
      <c r="AD782" s="18" t="n">
        <f aca="false">AC782-(MAX(Draws!R761-Line_cap,0)+MAX(Draws!AD761-Line_cap,0))</f>
        <v>0</v>
      </c>
      <c r="AE782" s="18" t="n">
        <f aca="false">AD782-(MAX(Draws!S761-Line_cap,0)+MAX(Draws!AE761-Line_cap,0))</f>
        <v>0</v>
      </c>
      <c r="AF782" s="18" t="n">
        <f aca="false">AE782-(MAX(Draws!T761-Line_cap,0)+MAX(Draws!AF761-Line_cap,0))</f>
        <v>0</v>
      </c>
      <c r="AG782" s="18" t="n">
        <f aca="false">AF782-(MAX(Draws!U761-Line_cap,0)+MAX(Draws!AG761-Line_cap,0))</f>
        <v>0</v>
      </c>
      <c r="AH782" s="18" t="n">
        <f aca="false">AG782-(MAX(Draws!V761-Line_cap,0)+MAX(Draws!AH761-Line_cap,0))</f>
        <v>0</v>
      </c>
      <c r="AI782" s="18" t="n">
        <f aca="false">AH782-(MAX(Draws!W761-Line_cap,0)+MAX(Draws!AI761-Line_cap,0))</f>
        <v>0</v>
      </c>
      <c r="AJ782" s="18" t="n">
        <f aca="false">AI782-(MAX(Draws!X761-Line_cap,0)+MAX(Draws!AJ761-Line_cap,0))</f>
        <v>0</v>
      </c>
      <c r="AK782" s="18" t="n">
        <f aca="false">AJ782-(MAX(Draws!Y761-Line_cap,0)+MAX(Draws!AK761-Line_cap,0))</f>
        <v>0</v>
      </c>
      <c r="AL782" s="18" t="n">
        <f aca="false">SUMPRODUCT(MIN($B$22:$M$22+B782:M782+N782:Y782))</f>
        <v>407.625631411613</v>
      </c>
      <c r="AM782" s="18" t="n">
        <f aca="false">SUMPRODUCT(MIN($B$22:$M$22+B782:M782))</f>
        <v>407.625631411613</v>
      </c>
      <c r="AN782" s="18" t="n">
        <f aca="false">SUMPRODUCT(MIN($B$22:$M$22+N782:Y782))</f>
        <v>481.950382357786</v>
      </c>
      <c r="AO782" s="18" t="n">
        <f aca="false">SUMPRODUCT(MIN($B$22:$M$22+B782:M782+Z782:AK782))</f>
        <v>407.625631411613</v>
      </c>
      <c r="AP782" s="18" t="n">
        <f aca="false">SUMPRODUCT(MIN($B$23:$M$23+B782:M782+N782:Y782))</f>
        <v>447.640192146632</v>
      </c>
      <c r="AQ782" s="18" t="n">
        <f aca="false">SUMPRODUCT(MIN($B$23:$M$23+B782:M782+Z782:AK782))</f>
        <v>447.640192146632</v>
      </c>
      <c r="AR782" s="13" t="n">
        <f aca="false">IF(Y782&lt;0,1,0)</f>
        <v>0</v>
      </c>
    </row>
    <row r="783" customFormat="false" ht="15" hidden="false" customHeight="false" outlineLevel="0" collapsed="false">
      <c r="A783" s="13" t="n">
        <v>758</v>
      </c>
      <c r="B783" s="18" t="n">
        <f aca="false">Shock_sd*Draws!B762</f>
        <v>51.4332380985282</v>
      </c>
      <c r="C783" s="18" t="n">
        <f aca="false">Persist_a*B783+Shock_sd*Draws!C762</f>
        <v>17.9088397475017</v>
      </c>
      <c r="D783" s="18" t="n">
        <f aca="false">Persist_a*C783+Shock_sd*Draws!D762</f>
        <v>-58.8069720923598</v>
      </c>
      <c r="E783" s="18" t="n">
        <f aca="false">Persist_a*D783+Shock_sd*Draws!E762</f>
        <v>38.1829430070139</v>
      </c>
      <c r="F783" s="18" t="n">
        <f aca="false">Persist_a*E783+Shock_sd*Draws!F762</f>
        <v>62.7211981539728</v>
      </c>
      <c r="G783" s="18" t="n">
        <f aca="false">Persist_a*F783+Shock_sd*Draws!G762</f>
        <v>33.9696769591219</v>
      </c>
      <c r="H783" s="18" t="n">
        <f aca="false">Persist_a*G783+Shock_sd*Draws!H762</f>
        <v>59.0182220676701</v>
      </c>
      <c r="I783" s="18" t="n">
        <f aca="false">Persist_a*H783+Shock_sd*Draws!I762</f>
        <v>-0.590220585354231</v>
      </c>
      <c r="J783" s="18" t="n">
        <f aca="false">Persist_a*I783+Shock_sd*Draws!J762</f>
        <v>11.9605958119409</v>
      </c>
      <c r="K783" s="18" t="n">
        <f aca="false">Persist_a*J783+Shock_sd*Draws!K762</f>
        <v>-21.6648162723181</v>
      </c>
      <c r="L783" s="18" t="n">
        <f aca="false">Persist_a*K783+Shock_sd*Draws!L762</f>
        <v>-24.1525280457988</v>
      </c>
      <c r="M783" s="18" t="n">
        <f aca="false">Persist_a*L783+Shock_sd*Draws!M762</f>
        <v>-21.4182343110277</v>
      </c>
      <c r="N783" s="18" t="n">
        <f aca="false">0-(Draws!N762+Draws!Z762)</f>
        <v>0</v>
      </c>
      <c r="O783" s="18" t="n">
        <f aca="false">N783-(Draws!O762+Draws!AA762)</f>
        <v>0</v>
      </c>
      <c r="P783" s="18" t="n">
        <f aca="false">O783-(Draws!P762+Draws!AB762)</f>
        <v>0</v>
      </c>
      <c r="Q783" s="18" t="n">
        <f aca="false">P783-(Draws!Q762+Draws!AC762)</f>
        <v>0</v>
      </c>
      <c r="R783" s="18" t="n">
        <f aca="false">Q783-(Draws!R762+Draws!AD762)</f>
        <v>0</v>
      </c>
      <c r="S783" s="18" t="n">
        <f aca="false">R783-(Draws!S762+Draws!AE762)</f>
        <v>0</v>
      </c>
      <c r="T783" s="18" t="n">
        <f aca="false">S783-(Draws!T762+Draws!AF762)</f>
        <v>0</v>
      </c>
      <c r="U783" s="18" t="n">
        <f aca="false">T783-(Draws!U762+Draws!AG762)</f>
        <v>0</v>
      </c>
      <c r="V783" s="18" t="n">
        <f aca="false">U783-(Draws!V762+Draws!AH762)</f>
        <v>0</v>
      </c>
      <c r="W783" s="18" t="n">
        <f aca="false">V783-(Draws!W762+Draws!AI762)</f>
        <v>0</v>
      </c>
      <c r="X783" s="18" t="n">
        <f aca="false">W783-(Draws!X762+Draws!AJ762)</f>
        <v>0</v>
      </c>
      <c r="Y783" s="18" t="n">
        <f aca="false">X783-(Draws!Y762+Draws!AK762)</f>
        <v>0</v>
      </c>
      <c r="Z783" s="18" t="n">
        <f aca="false">0-(MAX(Draws!N762-Line_cap,0)+MAX(Draws!Z762-Line_cap,0))</f>
        <v>0</v>
      </c>
      <c r="AA783" s="18" t="n">
        <f aca="false">Z783-(MAX(Draws!O762-Line_cap,0)+MAX(Draws!AA762-Line_cap,0))</f>
        <v>0</v>
      </c>
      <c r="AB783" s="18" t="n">
        <f aca="false">AA783-(MAX(Draws!P762-Line_cap,0)+MAX(Draws!AB762-Line_cap,0))</f>
        <v>0</v>
      </c>
      <c r="AC783" s="18" t="n">
        <f aca="false">AB783-(MAX(Draws!Q762-Line_cap,0)+MAX(Draws!AC762-Line_cap,0))</f>
        <v>0</v>
      </c>
      <c r="AD783" s="18" t="n">
        <f aca="false">AC783-(MAX(Draws!R762-Line_cap,0)+MAX(Draws!AD762-Line_cap,0))</f>
        <v>0</v>
      </c>
      <c r="AE783" s="18" t="n">
        <f aca="false">AD783-(MAX(Draws!S762-Line_cap,0)+MAX(Draws!AE762-Line_cap,0))</f>
        <v>0</v>
      </c>
      <c r="AF783" s="18" t="n">
        <f aca="false">AE783-(MAX(Draws!T762-Line_cap,0)+MAX(Draws!AF762-Line_cap,0))</f>
        <v>0</v>
      </c>
      <c r="AG783" s="18" t="n">
        <f aca="false">AF783-(MAX(Draws!U762-Line_cap,0)+MAX(Draws!AG762-Line_cap,0))</f>
        <v>0</v>
      </c>
      <c r="AH783" s="18" t="n">
        <f aca="false">AG783-(MAX(Draws!V762-Line_cap,0)+MAX(Draws!AH762-Line_cap,0))</f>
        <v>0</v>
      </c>
      <c r="AI783" s="18" t="n">
        <f aca="false">AH783-(MAX(Draws!W762-Line_cap,0)+MAX(Draws!AI762-Line_cap,0))</f>
        <v>0</v>
      </c>
      <c r="AJ783" s="18" t="n">
        <f aca="false">AI783-(MAX(Draws!X762-Line_cap,0)+MAX(Draws!AJ762-Line_cap,0))</f>
        <v>0</v>
      </c>
      <c r="AK783" s="18" t="n">
        <f aca="false">AJ783-(MAX(Draws!Y762-Line_cap,0)+MAX(Draws!AK762-Line_cap,0))</f>
        <v>0</v>
      </c>
      <c r="AL783" s="18" t="n">
        <f aca="false">SUMPRODUCT(MIN($B$22:$M$22+B783:M783+N783:Y783))</f>
        <v>456.747214569781</v>
      </c>
      <c r="AM783" s="18" t="n">
        <f aca="false">SUMPRODUCT(MIN($B$22:$M$22+B783:M783))</f>
        <v>456.747214569781</v>
      </c>
      <c r="AN783" s="18" t="n">
        <f aca="false">SUMPRODUCT(MIN($B$22:$M$22+N783:Y783))</f>
        <v>481.950382357786</v>
      </c>
      <c r="AO783" s="18" t="n">
        <f aca="false">SUMPRODUCT(MIN($B$22:$M$22+B783:M783+Z783:AK783))</f>
        <v>456.747214569781</v>
      </c>
      <c r="AP783" s="18" t="n">
        <f aca="false">SUMPRODUCT(MIN($B$23:$M$23+B783:M783+N783:Y783))</f>
        <v>491.49658937802</v>
      </c>
      <c r="AQ783" s="18" t="n">
        <f aca="false">SUMPRODUCT(MIN($B$23:$M$23+B783:M783+Z783:AK783))</f>
        <v>491.49658937802</v>
      </c>
      <c r="AR783" s="13" t="n">
        <f aca="false">IF(Y783&lt;0,1,0)</f>
        <v>0</v>
      </c>
    </row>
    <row r="784" customFormat="false" ht="15" hidden="false" customHeight="false" outlineLevel="0" collapsed="false">
      <c r="A784" s="13" t="n">
        <v>759</v>
      </c>
      <c r="B784" s="18" t="n">
        <f aca="false">Shock_sd*Draws!B763</f>
        <v>22.616447814764</v>
      </c>
      <c r="C784" s="18" t="n">
        <f aca="false">Persist_a*B784+Shock_sd*Draws!C763</f>
        <v>44.671515524869</v>
      </c>
      <c r="D784" s="18" t="n">
        <f aca="false">Persist_a*C784+Shock_sd*Draws!D763</f>
        <v>-53.4082974784284</v>
      </c>
      <c r="E784" s="18" t="n">
        <f aca="false">Persist_a*D784+Shock_sd*Draws!E763</f>
        <v>62.9436042933172</v>
      </c>
      <c r="F784" s="18" t="n">
        <f aca="false">Persist_a*E784+Shock_sd*Draws!F763</f>
        <v>76.2647550592593</v>
      </c>
      <c r="G784" s="18" t="n">
        <f aca="false">Persist_a*F784+Shock_sd*Draws!G763</f>
        <v>70.1681911811877</v>
      </c>
      <c r="H784" s="18" t="n">
        <f aca="false">Persist_a*G784+Shock_sd*Draws!H763</f>
        <v>57.3875175572391</v>
      </c>
      <c r="I784" s="18" t="n">
        <f aca="false">Persist_a*H784+Shock_sd*Draws!I763</f>
        <v>-23.0638920381285</v>
      </c>
      <c r="J784" s="18" t="n">
        <f aca="false">Persist_a*I784+Shock_sd*Draws!J763</f>
        <v>11.6567128479743</v>
      </c>
      <c r="K784" s="18" t="n">
        <f aca="false">Persist_a*J784+Shock_sd*Draws!K763</f>
        <v>-22.8865341287146</v>
      </c>
      <c r="L784" s="18" t="n">
        <f aca="false">Persist_a*K784+Shock_sd*Draws!L763</f>
        <v>-57.7175618766934</v>
      </c>
      <c r="M784" s="18" t="n">
        <f aca="false">Persist_a*L784+Shock_sd*Draws!M763</f>
        <v>-40.0383276269304</v>
      </c>
      <c r="N784" s="18" t="n">
        <f aca="false">0-(Draws!N763+Draws!Z763)</f>
        <v>0</v>
      </c>
      <c r="O784" s="18" t="n">
        <f aca="false">N784-(Draws!O763+Draws!AA763)</f>
        <v>0</v>
      </c>
      <c r="P784" s="18" t="n">
        <f aca="false">O784-(Draws!P763+Draws!AB763)</f>
        <v>0</v>
      </c>
      <c r="Q784" s="18" t="n">
        <f aca="false">P784-(Draws!Q763+Draws!AC763)</f>
        <v>0</v>
      </c>
      <c r="R784" s="18" t="n">
        <f aca="false">Q784-(Draws!R763+Draws!AD763)</f>
        <v>0</v>
      </c>
      <c r="S784" s="18" t="n">
        <f aca="false">R784-(Draws!S763+Draws!AE763)</f>
        <v>0</v>
      </c>
      <c r="T784" s="18" t="n">
        <f aca="false">S784-(Draws!T763+Draws!AF763)</f>
        <v>0</v>
      </c>
      <c r="U784" s="18" t="n">
        <f aca="false">T784-(Draws!U763+Draws!AG763)</f>
        <v>0</v>
      </c>
      <c r="V784" s="18" t="n">
        <f aca="false">U784-(Draws!V763+Draws!AH763)</f>
        <v>0</v>
      </c>
      <c r="W784" s="18" t="n">
        <f aca="false">V784-(Draws!W763+Draws!AI763)</f>
        <v>0</v>
      </c>
      <c r="X784" s="18" t="n">
        <f aca="false">W784-(Draws!X763+Draws!AJ763)</f>
        <v>0</v>
      </c>
      <c r="Y784" s="18" t="n">
        <f aca="false">X784-(Draws!Y763+Draws!AK763)</f>
        <v>0</v>
      </c>
      <c r="Z784" s="18" t="n">
        <f aca="false">0-(MAX(Draws!N763-Line_cap,0)+MAX(Draws!Z763-Line_cap,0))</f>
        <v>0</v>
      </c>
      <c r="AA784" s="18" t="n">
        <f aca="false">Z784-(MAX(Draws!O763-Line_cap,0)+MAX(Draws!AA763-Line_cap,0))</f>
        <v>0</v>
      </c>
      <c r="AB784" s="18" t="n">
        <f aca="false">AA784-(MAX(Draws!P763-Line_cap,0)+MAX(Draws!AB763-Line_cap,0))</f>
        <v>0</v>
      </c>
      <c r="AC784" s="18" t="n">
        <f aca="false">AB784-(MAX(Draws!Q763-Line_cap,0)+MAX(Draws!AC763-Line_cap,0))</f>
        <v>0</v>
      </c>
      <c r="AD784" s="18" t="n">
        <f aca="false">AC784-(MAX(Draws!R763-Line_cap,0)+MAX(Draws!AD763-Line_cap,0))</f>
        <v>0</v>
      </c>
      <c r="AE784" s="18" t="n">
        <f aca="false">AD784-(MAX(Draws!S763-Line_cap,0)+MAX(Draws!AE763-Line_cap,0))</f>
        <v>0</v>
      </c>
      <c r="AF784" s="18" t="n">
        <f aca="false">AE784-(MAX(Draws!T763-Line_cap,0)+MAX(Draws!AF763-Line_cap,0))</f>
        <v>0</v>
      </c>
      <c r="AG784" s="18" t="n">
        <f aca="false">AF784-(MAX(Draws!U763-Line_cap,0)+MAX(Draws!AG763-Line_cap,0))</f>
        <v>0</v>
      </c>
      <c r="AH784" s="18" t="n">
        <f aca="false">AG784-(MAX(Draws!V763-Line_cap,0)+MAX(Draws!AH763-Line_cap,0))</f>
        <v>0</v>
      </c>
      <c r="AI784" s="18" t="n">
        <f aca="false">AH784-(MAX(Draws!W763-Line_cap,0)+MAX(Draws!AI763-Line_cap,0))</f>
        <v>0</v>
      </c>
      <c r="AJ784" s="18" t="n">
        <f aca="false">AI784-(MAX(Draws!X763-Line_cap,0)+MAX(Draws!AJ763-Line_cap,0))</f>
        <v>0</v>
      </c>
      <c r="AK784" s="18" t="n">
        <f aca="false">AJ784-(MAX(Draws!Y763-Line_cap,0)+MAX(Draws!AK763-Line_cap,0))</f>
        <v>0</v>
      </c>
      <c r="AL784" s="18" t="n">
        <f aca="false">SUMPRODUCT(MIN($B$22:$M$22+B784:M784+N784:Y784))</f>
        <v>444.210385687688</v>
      </c>
      <c r="AM784" s="18" t="n">
        <f aca="false">SUMPRODUCT(MIN($B$22:$M$22+B784:M784))</f>
        <v>444.210385687688</v>
      </c>
      <c r="AN784" s="18" t="n">
        <f aca="false">SUMPRODUCT(MIN($B$22:$M$22+N784:Y784))</f>
        <v>481.950382357786</v>
      </c>
      <c r="AO784" s="18" t="n">
        <f aca="false">SUMPRODUCT(MIN($B$22:$M$22+B784:M784+Z784:AK784))</f>
        <v>444.210385687688</v>
      </c>
      <c r="AP784" s="18" t="n">
        <f aca="false">SUMPRODUCT(MIN($B$23:$M$23+B784:M784+N784:Y784))</f>
        <v>491.083514501232</v>
      </c>
      <c r="AQ784" s="18" t="n">
        <f aca="false">SUMPRODUCT(MIN($B$23:$M$23+B784:M784+Z784:AK784))</f>
        <v>491.083514501232</v>
      </c>
      <c r="AR784" s="13" t="n">
        <f aca="false">IF(Y784&lt;0,1,0)</f>
        <v>0</v>
      </c>
    </row>
    <row r="785" customFormat="false" ht="15" hidden="false" customHeight="false" outlineLevel="0" collapsed="false">
      <c r="A785" s="13" t="n">
        <v>760</v>
      </c>
      <c r="B785" s="18" t="n">
        <f aca="false">Shock_sd*Draws!B764</f>
        <v>10.2651606786578</v>
      </c>
      <c r="C785" s="18" t="n">
        <f aca="false">Persist_a*B785+Shock_sd*Draws!C764</f>
        <v>-30.4798786859101</v>
      </c>
      <c r="D785" s="18" t="n">
        <f aca="false">Persist_a*C785+Shock_sd*Draws!D764</f>
        <v>28.3200774189687</v>
      </c>
      <c r="E785" s="18" t="n">
        <f aca="false">Persist_a*D785+Shock_sd*Draws!E764</f>
        <v>6.24796190244709</v>
      </c>
      <c r="F785" s="18" t="n">
        <f aca="false">Persist_a*E785+Shock_sd*Draws!F764</f>
        <v>79.7659202796647</v>
      </c>
      <c r="G785" s="18" t="n">
        <f aca="false">Persist_a*F785+Shock_sd*Draws!G764</f>
        <v>110.115770150798</v>
      </c>
      <c r="H785" s="18" t="n">
        <f aca="false">Persist_a*G785+Shock_sd*Draws!H764</f>
        <v>116.509617628654</v>
      </c>
      <c r="I785" s="18" t="n">
        <f aca="false">Persist_a*H785+Shock_sd*Draws!I764</f>
        <v>12.561557458874</v>
      </c>
      <c r="J785" s="18" t="n">
        <f aca="false">Persist_a*I785+Shock_sd*Draws!J764</f>
        <v>55.9520334636316</v>
      </c>
      <c r="K785" s="18" t="n">
        <f aca="false">Persist_a*J785+Shock_sd*Draws!K764</f>
        <v>52.9000659542486</v>
      </c>
      <c r="L785" s="18" t="n">
        <f aca="false">Persist_a*K785+Shock_sd*Draws!L764</f>
        <v>-101.915213792311</v>
      </c>
      <c r="M785" s="18" t="n">
        <f aca="false">Persist_a*L785+Shock_sd*Draws!M764</f>
        <v>-89.862487948112</v>
      </c>
      <c r="N785" s="18" t="n">
        <f aca="false">0-(Draws!N764+Draws!Z764)</f>
        <v>0</v>
      </c>
      <c r="O785" s="18" t="n">
        <f aca="false">N785-(Draws!O764+Draws!AA764)</f>
        <v>0</v>
      </c>
      <c r="P785" s="18" t="n">
        <f aca="false">O785-(Draws!P764+Draws!AB764)</f>
        <v>0</v>
      </c>
      <c r="Q785" s="18" t="n">
        <f aca="false">P785-(Draws!Q764+Draws!AC764)</f>
        <v>0</v>
      </c>
      <c r="R785" s="18" t="n">
        <f aca="false">Q785-(Draws!R764+Draws!AD764)</f>
        <v>0</v>
      </c>
      <c r="S785" s="18" t="n">
        <f aca="false">R785-(Draws!S764+Draws!AE764)</f>
        <v>0</v>
      </c>
      <c r="T785" s="18" t="n">
        <f aca="false">S785-(Draws!T764+Draws!AF764)</f>
        <v>0</v>
      </c>
      <c r="U785" s="18" t="n">
        <f aca="false">T785-(Draws!U764+Draws!AG764)</f>
        <v>0</v>
      </c>
      <c r="V785" s="18" t="n">
        <f aca="false">U785-(Draws!V764+Draws!AH764)</f>
        <v>0</v>
      </c>
      <c r="W785" s="18" t="n">
        <f aca="false">V785-(Draws!W764+Draws!AI764)</f>
        <v>0</v>
      </c>
      <c r="X785" s="18" t="n">
        <f aca="false">W785-(Draws!X764+Draws!AJ764)</f>
        <v>0</v>
      </c>
      <c r="Y785" s="18" t="n">
        <f aca="false">X785-(Draws!Y764+Draws!AK764)</f>
        <v>0</v>
      </c>
      <c r="Z785" s="18" t="n">
        <f aca="false">0-(MAX(Draws!N764-Line_cap,0)+MAX(Draws!Z764-Line_cap,0))</f>
        <v>0</v>
      </c>
      <c r="AA785" s="18" t="n">
        <f aca="false">Z785-(MAX(Draws!O764-Line_cap,0)+MAX(Draws!AA764-Line_cap,0))</f>
        <v>0</v>
      </c>
      <c r="AB785" s="18" t="n">
        <f aca="false">AA785-(MAX(Draws!P764-Line_cap,0)+MAX(Draws!AB764-Line_cap,0))</f>
        <v>0</v>
      </c>
      <c r="AC785" s="18" t="n">
        <f aca="false">AB785-(MAX(Draws!Q764-Line_cap,0)+MAX(Draws!AC764-Line_cap,0))</f>
        <v>0</v>
      </c>
      <c r="AD785" s="18" t="n">
        <f aca="false">AC785-(MAX(Draws!R764-Line_cap,0)+MAX(Draws!AD764-Line_cap,0))</f>
        <v>0</v>
      </c>
      <c r="AE785" s="18" t="n">
        <f aca="false">AD785-(MAX(Draws!S764-Line_cap,0)+MAX(Draws!AE764-Line_cap,0))</f>
        <v>0</v>
      </c>
      <c r="AF785" s="18" t="n">
        <f aca="false">AE785-(MAX(Draws!T764-Line_cap,0)+MAX(Draws!AF764-Line_cap,0))</f>
        <v>0</v>
      </c>
      <c r="AG785" s="18" t="n">
        <f aca="false">AF785-(MAX(Draws!U764-Line_cap,0)+MAX(Draws!AG764-Line_cap,0))</f>
        <v>0</v>
      </c>
      <c r="AH785" s="18" t="n">
        <f aca="false">AG785-(MAX(Draws!V764-Line_cap,0)+MAX(Draws!AH764-Line_cap,0))</f>
        <v>0</v>
      </c>
      <c r="AI785" s="18" t="n">
        <f aca="false">AH785-(MAX(Draws!W764-Line_cap,0)+MAX(Draws!AI764-Line_cap,0))</f>
        <v>0</v>
      </c>
      <c r="AJ785" s="18" t="n">
        <f aca="false">AI785-(MAX(Draws!X764-Line_cap,0)+MAX(Draws!AJ764-Line_cap,0))</f>
        <v>0</v>
      </c>
      <c r="AK785" s="18" t="n">
        <f aca="false">AJ785-(MAX(Draws!Y764-Line_cap,0)+MAX(Draws!AK764-Line_cap,0))</f>
        <v>0</v>
      </c>
      <c r="AL785" s="18" t="n">
        <f aca="false">SUMPRODUCT(MIN($B$22:$M$22+B785:M785+N785:Y785))</f>
        <v>400.01273377207</v>
      </c>
      <c r="AM785" s="18" t="n">
        <f aca="false">SUMPRODUCT(MIN($B$22:$M$22+B785:M785))</f>
        <v>400.01273377207</v>
      </c>
      <c r="AN785" s="18" t="n">
        <f aca="false">SUMPRODUCT(MIN($B$22:$M$22+N785:Y785))</f>
        <v>481.950382357786</v>
      </c>
      <c r="AO785" s="18" t="n">
        <f aca="false">SUMPRODUCT(MIN($B$22:$M$22+B785:M785+Z785:AK785))</f>
        <v>400.01273377207</v>
      </c>
      <c r="AP785" s="18" t="n">
        <f aca="false">SUMPRODUCT(MIN($B$23:$M$23+B785:M785+N785:Y785))</f>
        <v>446.885862585615</v>
      </c>
      <c r="AQ785" s="18" t="n">
        <f aca="false">SUMPRODUCT(MIN($B$23:$M$23+B785:M785+Z785:AK785))</f>
        <v>446.885862585615</v>
      </c>
      <c r="AR785" s="13" t="n">
        <f aca="false">IF(Y785&lt;0,1,0)</f>
        <v>0</v>
      </c>
    </row>
    <row r="786" customFormat="false" ht="15" hidden="false" customHeight="false" outlineLevel="0" collapsed="false">
      <c r="A786" s="13" t="n">
        <v>761</v>
      </c>
      <c r="B786" s="18" t="n">
        <f aca="false">Shock_sd*Draws!B765</f>
        <v>53.9161932692943</v>
      </c>
      <c r="C786" s="18" t="n">
        <f aca="false">Persist_a*B786+Shock_sd*Draws!C765</f>
        <v>10.6450943834414</v>
      </c>
      <c r="D786" s="18" t="n">
        <f aca="false">Persist_a*C786+Shock_sd*Draws!D765</f>
        <v>-47.276317401011</v>
      </c>
      <c r="E786" s="18" t="n">
        <f aca="false">Persist_a*D786+Shock_sd*Draws!E765</f>
        <v>-205.367387618533</v>
      </c>
      <c r="F786" s="18" t="n">
        <f aca="false">Persist_a*E786+Shock_sd*Draws!F765</f>
        <v>-123.853034422655</v>
      </c>
      <c r="G786" s="18" t="n">
        <f aca="false">Persist_a*F786+Shock_sd*Draws!G765</f>
        <v>-46.6398300397925</v>
      </c>
      <c r="H786" s="18" t="n">
        <f aca="false">Persist_a*G786+Shock_sd*Draws!H765</f>
        <v>1.9397105016696</v>
      </c>
      <c r="I786" s="18" t="n">
        <f aca="false">Persist_a*H786+Shock_sd*Draws!I765</f>
        <v>19.5635820996422</v>
      </c>
      <c r="J786" s="18" t="n">
        <f aca="false">Persist_a*I786+Shock_sd*Draws!J765</f>
        <v>65.236194397113</v>
      </c>
      <c r="K786" s="18" t="n">
        <f aca="false">Persist_a*J786+Shock_sd*Draws!K765</f>
        <v>13.1838041088237</v>
      </c>
      <c r="L786" s="18" t="n">
        <f aca="false">Persist_a*K786+Shock_sd*Draws!L765</f>
        <v>-36.3674044599585</v>
      </c>
      <c r="M786" s="18" t="n">
        <f aca="false">Persist_a*L786+Shock_sd*Draws!M765</f>
        <v>-5.61152758134258</v>
      </c>
      <c r="N786" s="18" t="n">
        <f aca="false">0-(Draws!N765+Draws!Z765)</f>
        <v>0</v>
      </c>
      <c r="O786" s="18" t="n">
        <f aca="false">N786-(Draws!O765+Draws!AA765)</f>
        <v>0</v>
      </c>
      <c r="P786" s="18" t="n">
        <f aca="false">O786-(Draws!P765+Draws!AB765)</f>
        <v>0</v>
      </c>
      <c r="Q786" s="18" t="n">
        <f aca="false">P786-(Draws!Q765+Draws!AC765)</f>
        <v>0</v>
      </c>
      <c r="R786" s="18" t="n">
        <f aca="false">Q786-(Draws!R765+Draws!AD765)</f>
        <v>0</v>
      </c>
      <c r="S786" s="18" t="n">
        <f aca="false">R786-(Draws!S765+Draws!AE765)</f>
        <v>0</v>
      </c>
      <c r="T786" s="18" t="n">
        <f aca="false">S786-(Draws!T765+Draws!AF765)</f>
        <v>0</v>
      </c>
      <c r="U786" s="18" t="n">
        <f aca="false">T786-(Draws!U765+Draws!AG765)</f>
        <v>0</v>
      </c>
      <c r="V786" s="18" t="n">
        <f aca="false">U786-(Draws!V765+Draws!AH765)</f>
        <v>0</v>
      </c>
      <c r="W786" s="18" t="n">
        <f aca="false">V786-(Draws!W765+Draws!AI765)</f>
        <v>0</v>
      </c>
      <c r="X786" s="18" t="n">
        <f aca="false">W786-(Draws!X765+Draws!AJ765)</f>
        <v>0</v>
      </c>
      <c r="Y786" s="18" t="n">
        <f aca="false">X786-(Draws!Y765+Draws!AK765)</f>
        <v>0</v>
      </c>
      <c r="Z786" s="18" t="n">
        <f aca="false">0-(MAX(Draws!N765-Line_cap,0)+MAX(Draws!Z765-Line_cap,0))</f>
        <v>0</v>
      </c>
      <c r="AA786" s="18" t="n">
        <f aca="false">Z786-(MAX(Draws!O765-Line_cap,0)+MAX(Draws!AA765-Line_cap,0))</f>
        <v>0</v>
      </c>
      <c r="AB786" s="18" t="n">
        <f aca="false">AA786-(MAX(Draws!P765-Line_cap,0)+MAX(Draws!AB765-Line_cap,0))</f>
        <v>0</v>
      </c>
      <c r="AC786" s="18" t="n">
        <f aca="false">AB786-(MAX(Draws!Q765-Line_cap,0)+MAX(Draws!AC765-Line_cap,0))</f>
        <v>0</v>
      </c>
      <c r="AD786" s="18" t="n">
        <f aca="false">AC786-(MAX(Draws!R765-Line_cap,0)+MAX(Draws!AD765-Line_cap,0))</f>
        <v>0</v>
      </c>
      <c r="AE786" s="18" t="n">
        <f aca="false">AD786-(MAX(Draws!S765-Line_cap,0)+MAX(Draws!AE765-Line_cap,0))</f>
        <v>0</v>
      </c>
      <c r="AF786" s="18" t="n">
        <f aca="false">AE786-(MAX(Draws!T765-Line_cap,0)+MAX(Draws!AF765-Line_cap,0))</f>
        <v>0</v>
      </c>
      <c r="AG786" s="18" t="n">
        <f aca="false">AF786-(MAX(Draws!U765-Line_cap,0)+MAX(Draws!AG765-Line_cap,0))</f>
        <v>0</v>
      </c>
      <c r="AH786" s="18" t="n">
        <f aca="false">AG786-(MAX(Draws!V765-Line_cap,0)+MAX(Draws!AH765-Line_cap,0))</f>
        <v>0</v>
      </c>
      <c r="AI786" s="18" t="n">
        <f aca="false">AH786-(MAX(Draws!W765-Line_cap,0)+MAX(Draws!AI765-Line_cap,0))</f>
        <v>0</v>
      </c>
      <c r="AJ786" s="18" t="n">
        <f aca="false">AI786-(MAX(Draws!X765-Line_cap,0)+MAX(Draws!AJ765-Line_cap,0))</f>
        <v>0</v>
      </c>
      <c r="AK786" s="18" t="n">
        <f aca="false">AJ786-(MAX(Draws!Y765-Line_cap,0)+MAX(Draws!AK765-Line_cap,0))</f>
        <v>0</v>
      </c>
      <c r="AL786" s="18" t="n">
        <f aca="false">SUMPRODUCT(MIN($B$22:$M$22+B786:M786+N786:Y786))</f>
        <v>293.494812209624</v>
      </c>
      <c r="AM786" s="18" t="n">
        <f aca="false">SUMPRODUCT(MIN($B$22:$M$22+B786:M786))</f>
        <v>293.494812209624</v>
      </c>
      <c r="AN786" s="18" t="n">
        <f aca="false">SUMPRODUCT(MIN($B$22:$M$22+N786:Y786))</f>
        <v>481.950382357786</v>
      </c>
      <c r="AO786" s="18" t="n">
        <f aca="false">SUMPRODUCT(MIN($B$22:$M$22+B786:M786+Z786:AK786))</f>
        <v>293.494812209624</v>
      </c>
      <c r="AP786" s="18" t="n">
        <f aca="false">SUMPRODUCT(MIN($B$23:$M$23+B786:M786+N786:Y786))</f>
        <v>334.383099722987</v>
      </c>
      <c r="AQ786" s="18" t="n">
        <f aca="false">SUMPRODUCT(MIN($B$23:$M$23+B786:M786+Z786:AK786))</f>
        <v>334.383099722987</v>
      </c>
      <c r="AR786" s="13" t="n">
        <f aca="false">IF(Y786&lt;0,1,0)</f>
        <v>0</v>
      </c>
    </row>
    <row r="787" customFormat="false" ht="15" hidden="false" customHeight="false" outlineLevel="0" collapsed="false">
      <c r="A787" s="13" t="n">
        <v>762</v>
      </c>
      <c r="B787" s="18" t="n">
        <f aca="false">Shock_sd*Draws!B766</f>
        <v>8.16034816622511</v>
      </c>
      <c r="C787" s="18" t="n">
        <f aca="false">Persist_a*B787+Shock_sd*Draws!C766</f>
        <v>-35.3484011252709</v>
      </c>
      <c r="D787" s="18" t="n">
        <f aca="false">Persist_a*C787+Shock_sd*Draws!D766</f>
        <v>-82.3707285765027</v>
      </c>
      <c r="E787" s="18" t="n">
        <f aca="false">Persist_a*D787+Shock_sd*Draws!E766</f>
        <v>36.1546000171216</v>
      </c>
      <c r="F787" s="18" t="n">
        <f aca="false">Persist_a*E787+Shock_sd*Draws!F766</f>
        <v>14.340515073061</v>
      </c>
      <c r="G787" s="18" t="n">
        <f aca="false">Persist_a*F787+Shock_sd*Draws!G766</f>
        <v>-16.3726352787421</v>
      </c>
      <c r="H787" s="18" t="n">
        <f aca="false">Persist_a*G787+Shock_sd*Draws!H766</f>
        <v>-84.9040590170645</v>
      </c>
      <c r="I787" s="18" t="n">
        <f aca="false">Persist_a*H787+Shock_sd*Draws!I766</f>
        <v>-211.674174383143</v>
      </c>
      <c r="J787" s="18" t="n">
        <f aca="false">Persist_a*I787+Shock_sd*Draws!J766</f>
        <v>-239.138231196864</v>
      </c>
      <c r="K787" s="18" t="n">
        <f aca="false">Persist_a*J787+Shock_sd*Draws!K766</f>
        <v>-151.739686978299</v>
      </c>
      <c r="L787" s="18" t="n">
        <f aca="false">Persist_a*K787+Shock_sd*Draws!L766</f>
        <v>-6.37787465453093</v>
      </c>
      <c r="M787" s="18" t="n">
        <f aca="false">Persist_a*L787+Shock_sd*Draws!M766</f>
        <v>53.8040808312683</v>
      </c>
      <c r="N787" s="18" t="n">
        <f aca="false">0-(Draws!N766+Draws!Z766)</f>
        <v>0</v>
      </c>
      <c r="O787" s="18" t="n">
        <f aca="false">N787-(Draws!O766+Draws!AA766)</f>
        <v>0</v>
      </c>
      <c r="P787" s="18" t="n">
        <f aca="false">O787-(Draws!P766+Draws!AB766)</f>
        <v>0</v>
      </c>
      <c r="Q787" s="18" t="n">
        <f aca="false">P787-(Draws!Q766+Draws!AC766)</f>
        <v>0</v>
      </c>
      <c r="R787" s="18" t="n">
        <f aca="false">Q787-(Draws!R766+Draws!AD766)</f>
        <v>0</v>
      </c>
      <c r="S787" s="18" t="n">
        <f aca="false">R787-(Draws!S766+Draws!AE766)</f>
        <v>0</v>
      </c>
      <c r="T787" s="18" t="n">
        <f aca="false">S787-(Draws!T766+Draws!AF766)</f>
        <v>0</v>
      </c>
      <c r="U787" s="18" t="n">
        <f aca="false">T787-(Draws!U766+Draws!AG766)</f>
        <v>0</v>
      </c>
      <c r="V787" s="18" t="n">
        <f aca="false">U787-(Draws!V766+Draws!AH766)</f>
        <v>0</v>
      </c>
      <c r="W787" s="18" t="n">
        <f aca="false">V787-(Draws!W766+Draws!AI766)</f>
        <v>0</v>
      </c>
      <c r="X787" s="18" t="n">
        <f aca="false">W787-(Draws!X766+Draws!AJ766)</f>
        <v>0</v>
      </c>
      <c r="Y787" s="18" t="n">
        <f aca="false">X787-(Draws!Y766+Draws!AK766)</f>
        <v>0</v>
      </c>
      <c r="Z787" s="18" t="n">
        <f aca="false">0-(MAX(Draws!N766-Line_cap,0)+MAX(Draws!Z766-Line_cap,0))</f>
        <v>0</v>
      </c>
      <c r="AA787" s="18" t="n">
        <f aca="false">Z787-(MAX(Draws!O766-Line_cap,0)+MAX(Draws!AA766-Line_cap,0))</f>
        <v>0</v>
      </c>
      <c r="AB787" s="18" t="n">
        <f aca="false">AA787-(MAX(Draws!P766-Line_cap,0)+MAX(Draws!AB766-Line_cap,0))</f>
        <v>0</v>
      </c>
      <c r="AC787" s="18" t="n">
        <f aca="false">AB787-(MAX(Draws!Q766-Line_cap,0)+MAX(Draws!AC766-Line_cap,0))</f>
        <v>0</v>
      </c>
      <c r="AD787" s="18" t="n">
        <f aca="false">AC787-(MAX(Draws!R766-Line_cap,0)+MAX(Draws!AD766-Line_cap,0))</f>
        <v>0</v>
      </c>
      <c r="AE787" s="18" t="n">
        <f aca="false">AD787-(MAX(Draws!S766-Line_cap,0)+MAX(Draws!AE766-Line_cap,0))</f>
        <v>0</v>
      </c>
      <c r="AF787" s="18" t="n">
        <f aca="false">AE787-(MAX(Draws!T766-Line_cap,0)+MAX(Draws!AF766-Line_cap,0))</f>
        <v>0</v>
      </c>
      <c r="AG787" s="18" t="n">
        <f aca="false">AF787-(MAX(Draws!U766-Line_cap,0)+MAX(Draws!AG766-Line_cap,0))</f>
        <v>0</v>
      </c>
      <c r="AH787" s="18" t="n">
        <f aca="false">AG787-(MAX(Draws!V766-Line_cap,0)+MAX(Draws!AH766-Line_cap,0))</f>
        <v>0</v>
      </c>
      <c r="AI787" s="18" t="n">
        <f aca="false">AH787-(MAX(Draws!W766-Line_cap,0)+MAX(Draws!AI766-Line_cap,0))</f>
        <v>0</v>
      </c>
      <c r="AJ787" s="18" t="n">
        <f aca="false">AI787-(MAX(Draws!X766-Line_cap,0)+MAX(Draws!AJ766-Line_cap,0))</f>
        <v>0</v>
      </c>
      <c r="AK787" s="18" t="n">
        <f aca="false">AJ787-(MAX(Draws!Y766-Line_cap,0)+MAX(Draws!AK766-Line_cap,0))</f>
        <v>0</v>
      </c>
      <c r="AL787" s="18" t="n">
        <f aca="false">SUMPRODUCT(MIN($B$22:$M$22+B787:M787+N787:Y787))</f>
        <v>249.059550220532</v>
      </c>
      <c r="AM787" s="18" t="n">
        <f aca="false">SUMPRODUCT(MIN($B$22:$M$22+B787:M787))</f>
        <v>249.059550220532</v>
      </c>
      <c r="AN787" s="18" t="n">
        <f aca="false">SUMPRODUCT(MIN($B$22:$M$22+N787:Y787))</f>
        <v>481.950382357786</v>
      </c>
      <c r="AO787" s="18" t="n">
        <f aca="false">SUMPRODUCT(MIN($B$22:$M$22+B787:M787+Z787:AK787))</f>
        <v>249.059550220532</v>
      </c>
      <c r="AP787" s="18" t="n">
        <f aca="false">SUMPRODUCT(MIN($B$23:$M$23+B787:M787+N787:Y787))</f>
        <v>298.302877384752</v>
      </c>
      <c r="AQ787" s="18" t="n">
        <f aca="false">SUMPRODUCT(MIN($B$23:$M$23+B787:M787+Z787:AK787))</f>
        <v>298.302877384752</v>
      </c>
      <c r="AR787" s="13" t="n">
        <f aca="false">IF(Y787&lt;0,1,0)</f>
        <v>0</v>
      </c>
    </row>
    <row r="788" customFormat="false" ht="15" hidden="false" customHeight="false" outlineLevel="0" collapsed="false">
      <c r="A788" s="13" t="n">
        <v>763</v>
      </c>
      <c r="B788" s="18" t="n">
        <f aca="false">Shock_sd*Draws!B767</f>
        <v>157.921844303362</v>
      </c>
      <c r="C788" s="18" t="n">
        <f aca="false">Persist_a*B788+Shock_sd*Draws!C767</f>
        <v>-9.5217850876419</v>
      </c>
      <c r="D788" s="18" t="n">
        <f aca="false">Persist_a*C788+Shock_sd*Draws!D767</f>
        <v>-71.0509291426602</v>
      </c>
      <c r="E788" s="18" t="n">
        <f aca="false">Persist_a*D788+Shock_sd*Draws!E767</f>
        <v>19.8214883414181</v>
      </c>
      <c r="F788" s="18" t="n">
        <f aca="false">Persist_a*E788+Shock_sd*Draws!F767</f>
        <v>-29.4528660146066</v>
      </c>
      <c r="G788" s="18" t="n">
        <f aca="false">Persist_a*F788+Shock_sd*Draws!G767</f>
        <v>-75.2082252005261</v>
      </c>
      <c r="H788" s="18" t="n">
        <f aca="false">Persist_a*G788+Shock_sd*Draws!H767</f>
        <v>-28.8252883390427</v>
      </c>
      <c r="I788" s="18" t="n">
        <f aca="false">Persist_a*H788+Shock_sd*Draws!I767</f>
        <v>-28.0925164244009</v>
      </c>
      <c r="J788" s="18" t="n">
        <f aca="false">Persist_a*I788+Shock_sd*Draws!J767</f>
        <v>10.5171422518327</v>
      </c>
      <c r="K788" s="18" t="n">
        <f aca="false">Persist_a*J788+Shock_sd*Draws!K767</f>
        <v>37.8388035529259</v>
      </c>
      <c r="L788" s="18" t="n">
        <f aca="false">Persist_a*K788+Shock_sd*Draws!L767</f>
        <v>2.24605635312496</v>
      </c>
      <c r="M788" s="18" t="n">
        <f aca="false">Persist_a*L788+Shock_sd*Draws!M767</f>
        <v>63.1688845415046</v>
      </c>
      <c r="N788" s="18" t="n">
        <f aca="false">0-(Draws!N767+Draws!Z767)</f>
        <v>0</v>
      </c>
      <c r="O788" s="18" t="n">
        <f aca="false">N788-(Draws!O767+Draws!AA767)</f>
        <v>0</v>
      </c>
      <c r="P788" s="18" t="n">
        <f aca="false">O788-(Draws!P767+Draws!AB767)</f>
        <v>-123.839682476489</v>
      </c>
      <c r="Q788" s="18" t="n">
        <f aca="false">P788-(Draws!Q767+Draws!AC767)</f>
        <v>-123.839682476489</v>
      </c>
      <c r="R788" s="18" t="n">
        <f aca="false">Q788-(Draws!R767+Draws!AD767)</f>
        <v>-123.839682476489</v>
      </c>
      <c r="S788" s="18" t="n">
        <f aca="false">R788-(Draws!S767+Draws!AE767)</f>
        <v>-123.839682476489</v>
      </c>
      <c r="T788" s="18" t="n">
        <f aca="false">S788-(Draws!T767+Draws!AF767)</f>
        <v>-123.839682476489</v>
      </c>
      <c r="U788" s="18" t="n">
        <f aca="false">T788-(Draws!U767+Draws!AG767)</f>
        <v>-123.839682476489</v>
      </c>
      <c r="V788" s="18" t="n">
        <f aca="false">U788-(Draws!V767+Draws!AH767)</f>
        <v>-123.839682476489</v>
      </c>
      <c r="W788" s="18" t="n">
        <f aca="false">V788-(Draws!W767+Draws!AI767)</f>
        <v>-223.714674984755</v>
      </c>
      <c r="X788" s="18" t="n">
        <f aca="false">W788-(Draws!X767+Draws!AJ767)</f>
        <v>-223.714674984755</v>
      </c>
      <c r="Y788" s="18" t="n">
        <f aca="false">X788-(Draws!Y767+Draws!AK767)</f>
        <v>-223.714674984755</v>
      </c>
      <c r="Z788" s="18" t="n">
        <f aca="false">0-(MAX(Draws!N767-Line_cap,0)+MAX(Draws!Z767-Line_cap,0))</f>
        <v>0</v>
      </c>
      <c r="AA788" s="18" t="n">
        <f aca="false">Z788-(MAX(Draws!O767-Line_cap,0)+MAX(Draws!AA767-Line_cap,0))</f>
        <v>0</v>
      </c>
      <c r="AB788" s="18" t="n">
        <f aca="false">AA788-(MAX(Draws!P767-Line_cap,0)+MAX(Draws!AB767-Line_cap,0))</f>
        <v>-23.8396824764888</v>
      </c>
      <c r="AC788" s="18" t="n">
        <f aca="false">AB788-(MAX(Draws!Q767-Line_cap,0)+MAX(Draws!AC767-Line_cap,0))</f>
        <v>-23.8396824764888</v>
      </c>
      <c r="AD788" s="18" t="n">
        <f aca="false">AC788-(MAX(Draws!R767-Line_cap,0)+MAX(Draws!AD767-Line_cap,0))</f>
        <v>-23.8396824764888</v>
      </c>
      <c r="AE788" s="18" t="n">
        <f aca="false">AD788-(MAX(Draws!S767-Line_cap,0)+MAX(Draws!AE767-Line_cap,0))</f>
        <v>-23.8396824764888</v>
      </c>
      <c r="AF788" s="18" t="n">
        <f aca="false">AE788-(MAX(Draws!T767-Line_cap,0)+MAX(Draws!AF767-Line_cap,0))</f>
        <v>-23.8396824764888</v>
      </c>
      <c r="AG788" s="18" t="n">
        <f aca="false">AF788-(MAX(Draws!U767-Line_cap,0)+MAX(Draws!AG767-Line_cap,0))</f>
        <v>-23.8396824764888</v>
      </c>
      <c r="AH788" s="18" t="n">
        <f aca="false">AG788-(MAX(Draws!V767-Line_cap,0)+MAX(Draws!AH767-Line_cap,0))</f>
        <v>-23.8396824764888</v>
      </c>
      <c r="AI788" s="18" t="n">
        <f aca="false">AH788-(MAX(Draws!W767-Line_cap,0)+MAX(Draws!AI767-Line_cap,0))</f>
        <v>-23.8396824764888</v>
      </c>
      <c r="AJ788" s="18" t="n">
        <f aca="false">AI788-(MAX(Draws!X767-Line_cap,0)+MAX(Draws!AJ767-Line_cap,0))</f>
        <v>-23.8396824764888</v>
      </c>
      <c r="AK788" s="18" t="n">
        <f aca="false">AJ788-(MAX(Draws!Y767-Line_cap,0)+MAX(Draws!AK767-Line_cap,0))</f>
        <v>-23.8396824764888</v>
      </c>
      <c r="AL788" s="18" t="n">
        <f aca="false">SUMPRODUCT(MIN($B$22:$M$22+B788:M788+N788:Y788))</f>
        <v>280.459328932751</v>
      </c>
      <c r="AM788" s="18" t="n">
        <f aca="false">SUMPRODUCT(MIN($B$22:$M$22+B788:M788))</f>
        <v>407.999946437839</v>
      </c>
      <c r="AN788" s="18" t="n">
        <f aca="false">SUMPRODUCT(MIN($B$22:$M$22+N788:Y788))</f>
        <v>270.671020824669</v>
      </c>
      <c r="AO788" s="18" t="n">
        <f aca="false">SUMPRODUCT(MIN($B$22:$M$22+B788:M788+Z788:AK788))</f>
        <v>384.16026396135</v>
      </c>
      <c r="AP788" s="18" t="n">
        <f aca="false">SUMPRODUCT(MIN($B$23:$M$23+B788:M788+N788:Y788))</f>
        <v>327.332457746295</v>
      </c>
      <c r="AQ788" s="18" t="n">
        <f aca="false">SUMPRODUCT(MIN($B$23:$M$23+B788:M788+Z788:AK788))</f>
        <v>431.926009462134</v>
      </c>
      <c r="AR788" s="13" t="n">
        <f aca="false">IF(Y788&lt;0,1,0)</f>
        <v>1</v>
      </c>
    </row>
    <row r="789" customFormat="false" ht="15" hidden="false" customHeight="false" outlineLevel="0" collapsed="false">
      <c r="A789" s="13" t="n">
        <v>764</v>
      </c>
      <c r="B789" s="18" t="n">
        <f aca="false">Shock_sd*Draws!B768</f>
        <v>-46.164108579899</v>
      </c>
      <c r="C789" s="18" t="n">
        <f aca="false">Persist_a*B789+Shock_sd*Draws!C768</f>
        <v>-36.2516556522546</v>
      </c>
      <c r="D789" s="18" t="n">
        <f aca="false">Persist_a*C789+Shock_sd*Draws!D768</f>
        <v>45.2858429303066</v>
      </c>
      <c r="E789" s="18" t="n">
        <f aca="false">Persist_a*D789+Shock_sd*Draws!E768</f>
        <v>34.6509968303168</v>
      </c>
      <c r="F789" s="18" t="n">
        <f aca="false">Persist_a*E789+Shock_sd*Draws!F768</f>
        <v>-15.3763181561524</v>
      </c>
      <c r="G789" s="18" t="n">
        <f aca="false">Persist_a*F789+Shock_sd*Draws!G768</f>
        <v>-25.5247783968289</v>
      </c>
      <c r="H789" s="18" t="n">
        <f aca="false">Persist_a*G789+Shock_sd*Draws!H768</f>
        <v>15.737933154917</v>
      </c>
      <c r="I789" s="18" t="n">
        <f aca="false">Persist_a*H789+Shock_sd*Draws!I768</f>
        <v>115.283033492545</v>
      </c>
      <c r="J789" s="18" t="n">
        <f aca="false">Persist_a*I789+Shock_sd*Draws!J768</f>
        <v>147.266189621416</v>
      </c>
      <c r="K789" s="18" t="n">
        <f aca="false">Persist_a*J789+Shock_sd*Draws!K768</f>
        <v>92.9043325527536</v>
      </c>
      <c r="L789" s="18" t="n">
        <f aca="false">Persist_a*K789+Shock_sd*Draws!L768</f>
        <v>116.710837908076</v>
      </c>
      <c r="M789" s="18" t="n">
        <f aca="false">Persist_a*L789+Shock_sd*Draws!M768</f>
        <v>-10.3654622119277</v>
      </c>
      <c r="N789" s="18" t="n">
        <f aca="false">0-(Draws!N768+Draws!Z768)</f>
        <v>0</v>
      </c>
      <c r="O789" s="18" t="n">
        <f aca="false">N789-(Draws!O768+Draws!AA768)</f>
        <v>0</v>
      </c>
      <c r="P789" s="18" t="n">
        <f aca="false">O789-(Draws!P768+Draws!AB768)</f>
        <v>0</v>
      </c>
      <c r="Q789" s="18" t="n">
        <f aca="false">P789-(Draws!Q768+Draws!AC768)</f>
        <v>0</v>
      </c>
      <c r="R789" s="18" t="n">
        <f aca="false">Q789-(Draws!R768+Draws!AD768)</f>
        <v>0</v>
      </c>
      <c r="S789" s="18" t="n">
        <f aca="false">R789-(Draws!S768+Draws!AE768)</f>
        <v>0</v>
      </c>
      <c r="T789" s="18" t="n">
        <f aca="false">S789-(Draws!T768+Draws!AF768)</f>
        <v>0</v>
      </c>
      <c r="U789" s="18" t="n">
        <f aca="false">T789-(Draws!U768+Draws!AG768)</f>
        <v>0</v>
      </c>
      <c r="V789" s="18" t="n">
        <f aca="false">U789-(Draws!V768+Draws!AH768)</f>
        <v>0</v>
      </c>
      <c r="W789" s="18" t="n">
        <f aca="false">V789-(Draws!W768+Draws!AI768)</f>
        <v>0</v>
      </c>
      <c r="X789" s="18" t="n">
        <f aca="false">W789-(Draws!X768+Draws!AJ768)</f>
        <v>0</v>
      </c>
      <c r="Y789" s="18" t="n">
        <f aca="false">X789-(Draws!Y768+Draws!AK768)</f>
        <v>0</v>
      </c>
      <c r="Z789" s="18" t="n">
        <f aca="false">0-(MAX(Draws!N768-Line_cap,0)+MAX(Draws!Z768-Line_cap,0))</f>
        <v>0</v>
      </c>
      <c r="AA789" s="18" t="n">
        <f aca="false">Z789-(MAX(Draws!O768-Line_cap,0)+MAX(Draws!AA768-Line_cap,0))</f>
        <v>0</v>
      </c>
      <c r="AB789" s="18" t="n">
        <f aca="false">AA789-(MAX(Draws!P768-Line_cap,0)+MAX(Draws!AB768-Line_cap,0))</f>
        <v>0</v>
      </c>
      <c r="AC789" s="18" t="n">
        <f aca="false">AB789-(MAX(Draws!Q768-Line_cap,0)+MAX(Draws!AC768-Line_cap,0))</f>
        <v>0</v>
      </c>
      <c r="AD789" s="18" t="n">
        <f aca="false">AC789-(MAX(Draws!R768-Line_cap,0)+MAX(Draws!AD768-Line_cap,0))</f>
        <v>0</v>
      </c>
      <c r="AE789" s="18" t="n">
        <f aca="false">AD789-(MAX(Draws!S768-Line_cap,0)+MAX(Draws!AE768-Line_cap,0))</f>
        <v>0</v>
      </c>
      <c r="AF789" s="18" t="n">
        <f aca="false">AE789-(MAX(Draws!T768-Line_cap,0)+MAX(Draws!AF768-Line_cap,0))</f>
        <v>0</v>
      </c>
      <c r="AG789" s="18" t="n">
        <f aca="false">AF789-(MAX(Draws!U768-Line_cap,0)+MAX(Draws!AG768-Line_cap,0))</f>
        <v>0</v>
      </c>
      <c r="AH789" s="18" t="n">
        <f aca="false">AG789-(MAX(Draws!V768-Line_cap,0)+MAX(Draws!AH768-Line_cap,0))</f>
        <v>0</v>
      </c>
      <c r="AI789" s="18" t="n">
        <f aca="false">AH789-(MAX(Draws!W768-Line_cap,0)+MAX(Draws!AI768-Line_cap,0))</f>
        <v>0</v>
      </c>
      <c r="AJ789" s="18" t="n">
        <f aca="false">AI789-(MAX(Draws!X768-Line_cap,0)+MAX(Draws!AJ768-Line_cap,0))</f>
        <v>0</v>
      </c>
      <c r="AK789" s="18" t="n">
        <f aca="false">AJ789-(MAX(Draws!Y768-Line_cap,0)+MAX(Draws!AK768-Line_cap,0))</f>
        <v>0</v>
      </c>
      <c r="AL789" s="18" t="n">
        <f aca="false">SUMPRODUCT(MIN($B$22:$M$22+B789:M789+N789:Y789))</f>
        <v>457.683393241536</v>
      </c>
      <c r="AM789" s="18" t="n">
        <f aca="false">SUMPRODUCT(MIN($B$22:$M$22+B789:M789))</f>
        <v>457.683393241536</v>
      </c>
      <c r="AN789" s="18" t="n">
        <f aca="false">SUMPRODUCT(MIN($B$22:$M$22+N789:Y789))</f>
        <v>481.950382357786</v>
      </c>
      <c r="AO789" s="18" t="n">
        <f aca="false">SUMPRODUCT(MIN($B$22:$M$22+B789:M789+Z789:AK789))</f>
        <v>457.683393241536</v>
      </c>
      <c r="AP789" s="18" t="n">
        <f aca="false">SUMPRODUCT(MIN($B$23:$M$23+B789:M789+N789:Y789))</f>
        <v>505.44913874232</v>
      </c>
      <c r="AQ789" s="18" t="n">
        <f aca="false">SUMPRODUCT(MIN($B$23:$M$23+B789:M789+Z789:AK789))</f>
        <v>505.44913874232</v>
      </c>
      <c r="AR789" s="13" t="n">
        <f aca="false">IF(Y789&lt;0,1,0)</f>
        <v>0</v>
      </c>
    </row>
    <row r="790" customFormat="false" ht="15" hidden="false" customHeight="false" outlineLevel="0" collapsed="false">
      <c r="A790" s="13" t="n">
        <v>765</v>
      </c>
      <c r="B790" s="18" t="n">
        <f aca="false">Shock_sd*Draws!B769</f>
        <v>5.94558033911427</v>
      </c>
      <c r="C790" s="18" t="n">
        <f aca="false">Persist_a*B790+Shock_sd*Draws!C769</f>
        <v>-4.16096588164469</v>
      </c>
      <c r="D790" s="18" t="n">
        <f aca="false">Persist_a*C790+Shock_sd*Draws!D769</f>
        <v>51.6310915711613</v>
      </c>
      <c r="E790" s="18" t="n">
        <f aca="false">Persist_a*D790+Shock_sd*Draws!E769</f>
        <v>22.440673915023</v>
      </c>
      <c r="F790" s="18" t="n">
        <f aca="false">Persist_a*E790+Shock_sd*Draws!F769</f>
        <v>87.4992368946815</v>
      </c>
      <c r="G790" s="18" t="n">
        <f aca="false">Persist_a*F790+Shock_sd*Draws!G769</f>
        <v>47.4060605260182</v>
      </c>
      <c r="H790" s="18" t="n">
        <f aca="false">Persist_a*G790+Shock_sd*Draws!H769</f>
        <v>-32.7764731496248</v>
      </c>
      <c r="I790" s="18" t="n">
        <f aca="false">Persist_a*H790+Shock_sd*Draws!I769</f>
        <v>-145.766887086697</v>
      </c>
      <c r="J790" s="18" t="n">
        <f aca="false">Persist_a*I790+Shock_sd*Draws!J769</f>
        <v>-86.9113000581985</v>
      </c>
      <c r="K790" s="18" t="n">
        <f aca="false">Persist_a*J790+Shock_sd*Draws!K769</f>
        <v>-88.9431107200287</v>
      </c>
      <c r="L790" s="18" t="n">
        <f aca="false">Persist_a*K790+Shock_sd*Draws!L769</f>
        <v>-122.527629288856</v>
      </c>
      <c r="M790" s="18" t="n">
        <f aca="false">Persist_a*L790+Shock_sd*Draws!M769</f>
        <v>-84.0510290236233</v>
      </c>
      <c r="N790" s="18" t="n">
        <f aca="false">0-(Draws!N769+Draws!Z769)</f>
        <v>0</v>
      </c>
      <c r="O790" s="18" t="n">
        <f aca="false">N790-(Draws!O769+Draws!AA769)</f>
        <v>0</v>
      </c>
      <c r="P790" s="18" t="n">
        <f aca="false">O790-(Draws!P769+Draws!AB769)</f>
        <v>0</v>
      </c>
      <c r="Q790" s="18" t="n">
        <f aca="false">P790-(Draws!Q769+Draws!AC769)</f>
        <v>0</v>
      </c>
      <c r="R790" s="18" t="n">
        <f aca="false">Q790-(Draws!R769+Draws!AD769)</f>
        <v>0</v>
      </c>
      <c r="S790" s="18" t="n">
        <f aca="false">R790-(Draws!S769+Draws!AE769)</f>
        <v>0</v>
      </c>
      <c r="T790" s="18" t="n">
        <f aca="false">S790-(Draws!T769+Draws!AF769)</f>
        <v>0</v>
      </c>
      <c r="U790" s="18" t="n">
        <f aca="false">T790-(Draws!U769+Draws!AG769)</f>
        <v>0</v>
      </c>
      <c r="V790" s="18" t="n">
        <f aca="false">U790-(Draws!V769+Draws!AH769)</f>
        <v>-89.8368830808648</v>
      </c>
      <c r="W790" s="18" t="n">
        <f aca="false">V790-(Draws!W769+Draws!AI769)</f>
        <v>-89.8368830808648</v>
      </c>
      <c r="X790" s="18" t="n">
        <f aca="false">W790-(Draws!X769+Draws!AJ769)</f>
        <v>-89.8368830808648</v>
      </c>
      <c r="Y790" s="18" t="n">
        <f aca="false">X790-(Draws!Y769+Draws!AK769)</f>
        <v>-89.8368830808648</v>
      </c>
      <c r="Z790" s="18" t="n">
        <f aca="false">0-(MAX(Draws!N769-Line_cap,0)+MAX(Draws!Z769-Line_cap,0))</f>
        <v>0</v>
      </c>
      <c r="AA790" s="18" t="n">
        <f aca="false">Z790-(MAX(Draws!O769-Line_cap,0)+MAX(Draws!AA769-Line_cap,0))</f>
        <v>0</v>
      </c>
      <c r="AB790" s="18" t="n">
        <f aca="false">AA790-(MAX(Draws!P769-Line_cap,0)+MAX(Draws!AB769-Line_cap,0))</f>
        <v>0</v>
      </c>
      <c r="AC790" s="18" t="n">
        <f aca="false">AB790-(MAX(Draws!Q769-Line_cap,0)+MAX(Draws!AC769-Line_cap,0))</f>
        <v>0</v>
      </c>
      <c r="AD790" s="18" t="n">
        <f aca="false">AC790-(MAX(Draws!R769-Line_cap,0)+MAX(Draws!AD769-Line_cap,0))</f>
        <v>0</v>
      </c>
      <c r="AE790" s="18" t="n">
        <f aca="false">AD790-(MAX(Draws!S769-Line_cap,0)+MAX(Draws!AE769-Line_cap,0))</f>
        <v>0</v>
      </c>
      <c r="AF790" s="18" t="n">
        <f aca="false">AE790-(MAX(Draws!T769-Line_cap,0)+MAX(Draws!AF769-Line_cap,0))</f>
        <v>0</v>
      </c>
      <c r="AG790" s="18" t="n">
        <f aca="false">AF790-(MAX(Draws!U769-Line_cap,0)+MAX(Draws!AG769-Line_cap,0))</f>
        <v>0</v>
      </c>
      <c r="AH790" s="18" t="n">
        <f aca="false">AG790-(MAX(Draws!V769-Line_cap,0)+MAX(Draws!AH769-Line_cap,0))</f>
        <v>0</v>
      </c>
      <c r="AI790" s="18" t="n">
        <f aca="false">AH790-(MAX(Draws!W769-Line_cap,0)+MAX(Draws!AI769-Line_cap,0))</f>
        <v>0</v>
      </c>
      <c r="AJ790" s="18" t="n">
        <f aca="false">AI790-(MAX(Draws!X769-Line_cap,0)+MAX(Draws!AJ769-Line_cap,0))</f>
        <v>0</v>
      </c>
      <c r="AK790" s="18" t="n">
        <f aca="false">AJ790-(MAX(Draws!Y769-Line_cap,0)+MAX(Draws!AK769-Line_cap,0))</f>
        <v>0</v>
      </c>
      <c r="AL790" s="18" t="n">
        <f aca="false">SUMPRODUCT(MIN($B$22:$M$22+B790:M790+N790:Y790))</f>
        <v>289.56343519466</v>
      </c>
      <c r="AM790" s="18" t="n">
        <f aca="false">SUMPRODUCT(MIN($B$22:$M$22+B790:M790))</f>
        <v>338.087166311223</v>
      </c>
      <c r="AN790" s="18" t="n">
        <f aca="false">SUMPRODUCT(MIN($B$22:$M$22+N790:Y790))</f>
        <v>398.360898336532</v>
      </c>
      <c r="AO790" s="18" t="n">
        <f aca="false">SUMPRODUCT(MIN($B$22:$M$22+B790:M790+Z790:AK790))</f>
        <v>338.087166311223</v>
      </c>
      <c r="AP790" s="18" t="n">
        <f aca="false">SUMPRODUCT(MIN($B$23:$M$23+B790:M790+N790:Y790))</f>
        <v>336.436564008204</v>
      </c>
      <c r="AQ790" s="18" t="n">
        <f aca="false">SUMPRODUCT(MIN($B$23:$M$23+B790:M790+Z790:AK790))</f>
        <v>387.687166311223</v>
      </c>
      <c r="AR790" s="13" t="n">
        <f aca="false">IF(Y790&lt;0,1,0)</f>
        <v>1</v>
      </c>
    </row>
    <row r="791" customFormat="false" ht="15" hidden="false" customHeight="false" outlineLevel="0" collapsed="false">
      <c r="A791" s="13" t="n">
        <v>766</v>
      </c>
      <c r="B791" s="18" t="n">
        <f aca="false">Shock_sd*Draws!B770</f>
        <v>92.4841694665002</v>
      </c>
      <c r="C791" s="18" t="n">
        <f aca="false">Persist_a*B791+Shock_sd*Draws!C770</f>
        <v>128.602244675805</v>
      </c>
      <c r="D791" s="18" t="n">
        <f aca="false">Persist_a*C791+Shock_sd*Draws!D770</f>
        <v>90.6086851271502</v>
      </c>
      <c r="E791" s="18" t="n">
        <f aca="false">Persist_a*D791+Shock_sd*Draws!E770</f>
        <v>121.481656877786</v>
      </c>
      <c r="F791" s="18" t="n">
        <f aca="false">Persist_a*E791+Shock_sd*Draws!F770</f>
        <v>23.6845202900398</v>
      </c>
      <c r="G791" s="18" t="n">
        <f aca="false">Persist_a*F791+Shock_sd*Draws!G770</f>
        <v>15.0508383089717</v>
      </c>
      <c r="H791" s="18" t="n">
        <f aca="false">Persist_a*G791+Shock_sd*Draws!H770</f>
        <v>70.2683789778328</v>
      </c>
      <c r="I791" s="18" t="n">
        <f aca="false">Persist_a*H791+Shock_sd*Draws!I770</f>
        <v>30.6331803469245</v>
      </c>
      <c r="J791" s="18" t="n">
        <f aca="false">Persist_a*I791+Shock_sd*Draws!J770</f>
        <v>65.3169465454591</v>
      </c>
      <c r="K791" s="18" t="n">
        <f aca="false">Persist_a*J791+Shock_sd*Draws!K770</f>
        <v>15.3432601547636</v>
      </c>
      <c r="L791" s="18" t="n">
        <f aca="false">Persist_a*K791+Shock_sd*Draws!L770</f>
        <v>52.9741081993697</v>
      </c>
      <c r="M791" s="18" t="n">
        <f aca="false">Persist_a*L791+Shock_sd*Draws!M770</f>
        <v>144.184551873738</v>
      </c>
      <c r="N791" s="18" t="n">
        <f aca="false">0-(Draws!N770+Draws!Z770)</f>
        <v>0</v>
      </c>
      <c r="O791" s="18" t="n">
        <f aca="false">N791-(Draws!O770+Draws!AA770)</f>
        <v>0</v>
      </c>
      <c r="P791" s="18" t="n">
        <f aca="false">O791-(Draws!P770+Draws!AB770)</f>
        <v>-82.1008909549855</v>
      </c>
      <c r="Q791" s="18" t="n">
        <f aca="false">P791-(Draws!Q770+Draws!AC770)</f>
        <v>-82.1008909549855</v>
      </c>
      <c r="R791" s="18" t="n">
        <f aca="false">Q791-(Draws!R770+Draws!AD770)</f>
        <v>-82.1008909549855</v>
      </c>
      <c r="S791" s="18" t="n">
        <f aca="false">R791-(Draws!S770+Draws!AE770)</f>
        <v>-82.1008909549855</v>
      </c>
      <c r="T791" s="18" t="n">
        <f aca="false">S791-(Draws!T770+Draws!AF770)</f>
        <v>-82.1008909549855</v>
      </c>
      <c r="U791" s="18" t="n">
        <f aca="false">T791-(Draws!U770+Draws!AG770)</f>
        <v>-82.1008909549855</v>
      </c>
      <c r="V791" s="18" t="n">
        <f aca="false">U791-(Draws!V770+Draws!AH770)</f>
        <v>-82.1008909549855</v>
      </c>
      <c r="W791" s="18" t="n">
        <f aca="false">V791-(Draws!W770+Draws!AI770)</f>
        <v>-82.1008909549855</v>
      </c>
      <c r="X791" s="18" t="n">
        <f aca="false">W791-(Draws!X770+Draws!AJ770)</f>
        <v>-82.1008909549855</v>
      </c>
      <c r="Y791" s="18" t="n">
        <f aca="false">X791-(Draws!Y770+Draws!AK770)</f>
        <v>-82.1008909549855</v>
      </c>
      <c r="Z791" s="18" t="n">
        <f aca="false">0-(MAX(Draws!N770-Line_cap,0)+MAX(Draws!Z770-Line_cap,0))</f>
        <v>0</v>
      </c>
      <c r="AA791" s="18" t="n">
        <f aca="false">Z791-(MAX(Draws!O770-Line_cap,0)+MAX(Draws!AA770-Line_cap,0))</f>
        <v>0</v>
      </c>
      <c r="AB791" s="18" t="n">
        <f aca="false">AA791-(MAX(Draws!P770-Line_cap,0)+MAX(Draws!AB770-Line_cap,0))</f>
        <v>0</v>
      </c>
      <c r="AC791" s="18" t="n">
        <f aca="false">AB791-(MAX(Draws!Q770-Line_cap,0)+MAX(Draws!AC770-Line_cap,0))</f>
        <v>0</v>
      </c>
      <c r="AD791" s="18" t="n">
        <f aca="false">AC791-(MAX(Draws!R770-Line_cap,0)+MAX(Draws!AD770-Line_cap,0))</f>
        <v>0</v>
      </c>
      <c r="AE791" s="18" t="n">
        <f aca="false">AD791-(MAX(Draws!S770-Line_cap,0)+MAX(Draws!AE770-Line_cap,0))</f>
        <v>0</v>
      </c>
      <c r="AF791" s="18" t="n">
        <f aca="false">AE791-(MAX(Draws!T770-Line_cap,0)+MAX(Draws!AF770-Line_cap,0))</f>
        <v>0</v>
      </c>
      <c r="AG791" s="18" t="n">
        <f aca="false">AF791-(MAX(Draws!U770-Line_cap,0)+MAX(Draws!AG770-Line_cap,0))</f>
        <v>0</v>
      </c>
      <c r="AH791" s="18" t="n">
        <f aca="false">AG791-(MAX(Draws!V770-Line_cap,0)+MAX(Draws!AH770-Line_cap,0))</f>
        <v>0</v>
      </c>
      <c r="AI791" s="18" t="n">
        <f aca="false">AH791-(MAX(Draws!W770-Line_cap,0)+MAX(Draws!AI770-Line_cap,0))</f>
        <v>0</v>
      </c>
      <c r="AJ791" s="18" t="n">
        <f aca="false">AI791-(MAX(Draws!X770-Line_cap,0)+MAX(Draws!AJ770-Line_cap,0))</f>
        <v>0</v>
      </c>
      <c r="AK791" s="18" t="n">
        <f aca="false">AJ791-(MAX(Draws!Y770-Line_cap,0)+MAX(Draws!AK770-Line_cap,0))</f>
        <v>0</v>
      </c>
      <c r="AL791" s="18" t="n">
        <f aca="false">SUMPRODUCT(MIN($B$22:$M$22+B791:M791+N791:Y791))</f>
        <v>416.158118992351</v>
      </c>
      <c r="AM791" s="18" t="n">
        <f aca="false">SUMPRODUCT(MIN($B$22:$M$22+B791:M791))</f>
        <v>498.259009947337</v>
      </c>
      <c r="AN791" s="18" t="n">
        <f aca="false">SUMPRODUCT(MIN($B$22:$M$22+N791:Y791))</f>
        <v>399.8494914028</v>
      </c>
      <c r="AO791" s="18" t="n">
        <f aca="false">SUMPRODUCT(MIN($B$22:$M$22+B791:M791+Z791:AK791))</f>
        <v>498.259009947337</v>
      </c>
      <c r="AP791" s="18" t="n">
        <f aca="false">SUMPRODUCT(MIN($B$23:$M$23+B791:M791+N791:Y791))</f>
        <v>463.923864493135</v>
      </c>
      <c r="AQ791" s="18" t="n">
        <f aca="false">SUMPRODUCT(MIN($B$23:$M$23+B791:M791+Z791:AK791))</f>
        <v>546.024755448121</v>
      </c>
      <c r="AR791" s="13" t="n">
        <f aca="false">IF(Y791&lt;0,1,0)</f>
        <v>1</v>
      </c>
    </row>
    <row r="792" customFormat="false" ht="15" hidden="false" customHeight="false" outlineLevel="0" collapsed="false">
      <c r="A792" s="13" t="n">
        <v>767</v>
      </c>
      <c r="B792" s="18" t="n">
        <f aca="false">Shock_sd*Draws!B771</f>
        <v>39.2025478728067</v>
      </c>
      <c r="C792" s="18" t="n">
        <f aca="false">Persist_a*B792+Shock_sd*Draws!C771</f>
        <v>-34.2047082846465</v>
      </c>
      <c r="D792" s="18" t="n">
        <f aca="false">Persist_a*C792+Shock_sd*Draws!D771</f>
        <v>-8.78051779500874</v>
      </c>
      <c r="E792" s="18" t="n">
        <f aca="false">Persist_a*D792+Shock_sd*Draws!E771</f>
        <v>-5.50783960538869</v>
      </c>
      <c r="F792" s="18" t="n">
        <f aca="false">Persist_a*E792+Shock_sd*Draws!F771</f>
        <v>38.2932161303528</v>
      </c>
      <c r="G792" s="18" t="n">
        <f aca="false">Persist_a*F792+Shock_sd*Draws!G771</f>
        <v>10.8518264956464</v>
      </c>
      <c r="H792" s="18" t="n">
        <f aca="false">Persist_a*G792+Shock_sd*Draws!H771</f>
        <v>53.2476707050471</v>
      </c>
      <c r="I792" s="18" t="n">
        <f aca="false">Persist_a*H792+Shock_sd*Draws!I771</f>
        <v>51.7452470999983</v>
      </c>
      <c r="J792" s="18" t="n">
        <f aca="false">Persist_a*I792+Shock_sd*Draws!J771</f>
        <v>19.0401738220525</v>
      </c>
      <c r="K792" s="18" t="n">
        <f aca="false">Persist_a*J792+Shock_sd*Draws!K771</f>
        <v>-10.9532810047074</v>
      </c>
      <c r="L792" s="18" t="n">
        <f aca="false">Persist_a*K792+Shock_sd*Draws!L771</f>
        <v>-76.1221795152718</v>
      </c>
      <c r="M792" s="18" t="n">
        <f aca="false">Persist_a*L792+Shock_sd*Draws!M771</f>
        <v>-129.078304927277</v>
      </c>
      <c r="N792" s="18" t="n">
        <f aca="false">0-(Draws!N771+Draws!Z771)</f>
        <v>0</v>
      </c>
      <c r="O792" s="18" t="n">
        <f aca="false">N792-(Draws!O771+Draws!AA771)</f>
        <v>0</v>
      </c>
      <c r="P792" s="18" t="n">
        <f aca="false">O792-(Draws!P771+Draws!AB771)</f>
        <v>0</v>
      </c>
      <c r="Q792" s="18" t="n">
        <f aca="false">P792-(Draws!Q771+Draws!AC771)</f>
        <v>0</v>
      </c>
      <c r="R792" s="18" t="n">
        <f aca="false">Q792-(Draws!R771+Draws!AD771)</f>
        <v>0</v>
      </c>
      <c r="S792" s="18" t="n">
        <f aca="false">R792-(Draws!S771+Draws!AE771)</f>
        <v>0</v>
      </c>
      <c r="T792" s="18" t="n">
        <f aca="false">S792-(Draws!T771+Draws!AF771)</f>
        <v>0</v>
      </c>
      <c r="U792" s="18" t="n">
        <f aca="false">T792-(Draws!U771+Draws!AG771)</f>
        <v>0</v>
      </c>
      <c r="V792" s="18" t="n">
        <f aca="false">U792-(Draws!V771+Draws!AH771)</f>
        <v>0</v>
      </c>
      <c r="W792" s="18" t="n">
        <f aca="false">V792-(Draws!W771+Draws!AI771)</f>
        <v>0</v>
      </c>
      <c r="X792" s="18" t="n">
        <f aca="false">W792-(Draws!X771+Draws!AJ771)</f>
        <v>0</v>
      </c>
      <c r="Y792" s="18" t="n">
        <f aca="false">X792-(Draws!Y771+Draws!AK771)</f>
        <v>0</v>
      </c>
      <c r="Z792" s="18" t="n">
        <f aca="false">0-(MAX(Draws!N771-Line_cap,0)+MAX(Draws!Z771-Line_cap,0))</f>
        <v>0</v>
      </c>
      <c r="AA792" s="18" t="n">
        <f aca="false">Z792-(MAX(Draws!O771-Line_cap,0)+MAX(Draws!AA771-Line_cap,0))</f>
        <v>0</v>
      </c>
      <c r="AB792" s="18" t="n">
        <f aca="false">AA792-(MAX(Draws!P771-Line_cap,0)+MAX(Draws!AB771-Line_cap,0))</f>
        <v>0</v>
      </c>
      <c r="AC792" s="18" t="n">
        <f aca="false">AB792-(MAX(Draws!Q771-Line_cap,0)+MAX(Draws!AC771-Line_cap,0))</f>
        <v>0</v>
      </c>
      <c r="AD792" s="18" t="n">
        <f aca="false">AC792-(MAX(Draws!R771-Line_cap,0)+MAX(Draws!AD771-Line_cap,0))</f>
        <v>0</v>
      </c>
      <c r="AE792" s="18" t="n">
        <f aca="false">AD792-(MAX(Draws!S771-Line_cap,0)+MAX(Draws!AE771-Line_cap,0))</f>
        <v>0</v>
      </c>
      <c r="AF792" s="18" t="n">
        <f aca="false">AE792-(MAX(Draws!T771-Line_cap,0)+MAX(Draws!AF771-Line_cap,0))</f>
        <v>0</v>
      </c>
      <c r="AG792" s="18" t="n">
        <f aca="false">AF792-(MAX(Draws!U771-Line_cap,0)+MAX(Draws!AG771-Line_cap,0))</f>
        <v>0</v>
      </c>
      <c r="AH792" s="18" t="n">
        <f aca="false">AG792-(MAX(Draws!V771-Line_cap,0)+MAX(Draws!AH771-Line_cap,0))</f>
        <v>0</v>
      </c>
      <c r="AI792" s="18" t="n">
        <f aca="false">AH792-(MAX(Draws!W771-Line_cap,0)+MAX(Draws!AI771-Line_cap,0))</f>
        <v>0</v>
      </c>
      <c r="AJ792" s="18" t="n">
        <f aca="false">AI792-(MAX(Draws!X771-Line_cap,0)+MAX(Draws!AJ771-Line_cap,0))</f>
        <v>0</v>
      </c>
      <c r="AK792" s="18" t="n">
        <f aca="false">AJ792-(MAX(Draws!Y771-Line_cap,0)+MAX(Draws!AK771-Line_cap,0))</f>
        <v>0</v>
      </c>
      <c r="AL792" s="18" t="n">
        <f aca="false">SUMPRODUCT(MIN($B$22:$M$22+B792:M792+N792:Y792))</f>
        <v>381.345742749684</v>
      </c>
      <c r="AM792" s="18" t="n">
        <f aca="false">SUMPRODUCT(MIN($B$22:$M$22+B792:M792))</f>
        <v>381.345742749684</v>
      </c>
      <c r="AN792" s="18" t="n">
        <f aca="false">SUMPRODUCT(MIN($B$22:$M$22+N792:Y792))</f>
        <v>481.950382357786</v>
      </c>
      <c r="AO792" s="18" t="n">
        <f aca="false">SUMPRODUCT(MIN($B$22:$M$22+B792:M792+Z792:AK792))</f>
        <v>381.345742749684</v>
      </c>
      <c r="AP792" s="18" t="n">
        <f aca="false">SUMPRODUCT(MIN($B$23:$M$23+B792:M792+N792:Y792))</f>
        <v>426.471623832303</v>
      </c>
      <c r="AQ792" s="18" t="n">
        <f aca="false">SUMPRODUCT(MIN($B$23:$M$23+B792:M792+Z792:AK792))</f>
        <v>426.471623832303</v>
      </c>
      <c r="AR792" s="13" t="n">
        <f aca="false">IF(Y792&lt;0,1,0)</f>
        <v>0</v>
      </c>
    </row>
    <row r="793" customFormat="false" ht="15" hidden="false" customHeight="false" outlineLevel="0" collapsed="false">
      <c r="A793" s="13" t="n">
        <v>768</v>
      </c>
      <c r="B793" s="18" t="n">
        <f aca="false">Shock_sd*Draws!B772</f>
        <v>15.6965643347335</v>
      </c>
      <c r="C793" s="18" t="n">
        <f aca="false">Persist_a*B793+Shock_sd*Draws!C772</f>
        <v>48.3581709183786</v>
      </c>
      <c r="D793" s="18" t="n">
        <f aca="false">Persist_a*C793+Shock_sd*Draws!D772</f>
        <v>-8.30236326585045</v>
      </c>
      <c r="E793" s="18" t="n">
        <f aca="false">Persist_a*D793+Shock_sd*Draws!E772</f>
        <v>52.300372413551</v>
      </c>
      <c r="F793" s="18" t="n">
        <f aca="false">Persist_a*E793+Shock_sd*Draws!F772</f>
        <v>37.6746383594984</v>
      </c>
      <c r="G793" s="18" t="n">
        <f aca="false">Persist_a*F793+Shock_sd*Draws!G772</f>
        <v>-110.593679853025</v>
      </c>
      <c r="H793" s="18" t="n">
        <f aca="false">Persist_a*G793+Shock_sd*Draws!H772</f>
        <v>-63.934281788402</v>
      </c>
      <c r="I793" s="18" t="n">
        <f aca="false">Persist_a*H793+Shock_sd*Draws!I772</f>
        <v>-14.7083229253033</v>
      </c>
      <c r="J793" s="18" t="n">
        <f aca="false">Persist_a*I793+Shock_sd*Draws!J772</f>
        <v>20.284104861647</v>
      </c>
      <c r="K793" s="18" t="n">
        <f aca="false">Persist_a*J793+Shock_sd*Draws!K772</f>
        <v>71.3334614495676</v>
      </c>
      <c r="L793" s="18" t="n">
        <f aca="false">Persist_a*K793+Shock_sd*Draws!L772</f>
        <v>75.6173187979028</v>
      </c>
      <c r="M793" s="18" t="n">
        <f aca="false">Persist_a*L793+Shock_sd*Draws!M772</f>
        <v>0.242343081928269</v>
      </c>
      <c r="N793" s="18" t="n">
        <f aca="false">0-(Draws!N772+Draws!Z772)</f>
        <v>0</v>
      </c>
      <c r="O793" s="18" t="n">
        <f aca="false">N793-(Draws!O772+Draws!AA772)</f>
        <v>0</v>
      </c>
      <c r="P793" s="18" t="n">
        <f aca="false">O793-(Draws!P772+Draws!AB772)</f>
        <v>0</v>
      </c>
      <c r="Q793" s="18" t="n">
        <f aca="false">P793-(Draws!Q772+Draws!AC772)</f>
        <v>0</v>
      </c>
      <c r="R793" s="18" t="n">
        <f aca="false">Q793-(Draws!R772+Draws!AD772)</f>
        <v>0</v>
      </c>
      <c r="S793" s="18" t="n">
        <f aca="false">R793-(Draws!S772+Draws!AE772)</f>
        <v>0</v>
      </c>
      <c r="T793" s="18" t="n">
        <f aca="false">S793-(Draws!T772+Draws!AF772)</f>
        <v>0</v>
      </c>
      <c r="U793" s="18" t="n">
        <f aca="false">T793-(Draws!U772+Draws!AG772)</f>
        <v>0</v>
      </c>
      <c r="V793" s="18" t="n">
        <f aca="false">U793-(Draws!V772+Draws!AH772)</f>
        <v>0</v>
      </c>
      <c r="W793" s="18" t="n">
        <f aca="false">V793-(Draws!W772+Draws!AI772)</f>
        <v>0</v>
      </c>
      <c r="X793" s="18" t="n">
        <f aca="false">W793-(Draws!X772+Draws!AJ772)</f>
        <v>0</v>
      </c>
      <c r="Y793" s="18" t="n">
        <f aca="false">X793-(Draws!Y772+Draws!AK772)</f>
        <v>0</v>
      </c>
      <c r="Z793" s="18" t="n">
        <f aca="false">0-(MAX(Draws!N772-Line_cap,0)+MAX(Draws!Z772-Line_cap,0))</f>
        <v>0</v>
      </c>
      <c r="AA793" s="18" t="n">
        <f aca="false">Z793-(MAX(Draws!O772-Line_cap,0)+MAX(Draws!AA772-Line_cap,0))</f>
        <v>0</v>
      </c>
      <c r="AB793" s="18" t="n">
        <f aca="false">AA793-(MAX(Draws!P772-Line_cap,0)+MAX(Draws!AB772-Line_cap,0))</f>
        <v>0</v>
      </c>
      <c r="AC793" s="18" t="n">
        <f aca="false">AB793-(MAX(Draws!Q772-Line_cap,0)+MAX(Draws!AC772-Line_cap,0))</f>
        <v>0</v>
      </c>
      <c r="AD793" s="18" t="n">
        <f aca="false">AC793-(MAX(Draws!R772-Line_cap,0)+MAX(Draws!AD772-Line_cap,0))</f>
        <v>0</v>
      </c>
      <c r="AE793" s="18" t="n">
        <f aca="false">AD793-(MAX(Draws!S772-Line_cap,0)+MAX(Draws!AE772-Line_cap,0))</f>
        <v>0</v>
      </c>
      <c r="AF793" s="18" t="n">
        <f aca="false">AE793-(MAX(Draws!T772-Line_cap,0)+MAX(Draws!AF772-Line_cap,0))</f>
        <v>0</v>
      </c>
      <c r="AG793" s="18" t="n">
        <f aca="false">AF793-(MAX(Draws!U772-Line_cap,0)+MAX(Draws!AG772-Line_cap,0))</f>
        <v>0</v>
      </c>
      <c r="AH793" s="18" t="n">
        <f aca="false">AG793-(MAX(Draws!V772-Line_cap,0)+MAX(Draws!AH772-Line_cap,0))</f>
        <v>0</v>
      </c>
      <c r="AI793" s="18" t="n">
        <f aca="false">AH793-(MAX(Draws!W772-Line_cap,0)+MAX(Draws!AI772-Line_cap,0))</f>
        <v>0</v>
      </c>
      <c r="AJ793" s="18" t="n">
        <f aca="false">AI793-(MAX(Draws!X772-Line_cap,0)+MAX(Draws!AJ772-Line_cap,0))</f>
        <v>0</v>
      </c>
      <c r="AK793" s="18" t="n">
        <f aca="false">AJ793-(MAX(Draws!Y772-Line_cap,0)+MAX(Draws!AK772-Line_cap,0))</f>
        <v>0</v>
      </c>
      <c r="AL793" s="18" t="n">
        <f aca="false">SUMPRODUCT(MIN($B$22:$M$22+B793:M793+N793:Y793))</f>
        <v>372.61449178534</v>
      </c>
      <c r="AM793" s="18" t="n">
        <f aca="false">SUMPRODUCT(MIN($B$22:$M$22+B793:M793))</f>
        <v>372.61449178534</v>
      </c>
      <c r="AN793" s="18" t="n">
        <f aca="false">SUMPRODUCT(MIN($B$22:$M$22+N793:Y793))</f>
        <v>481.950382357786</v>
      </c>
      <c r="AO793" s="18" t="n">
        <f aca="false">SUMPRODUCT(MIN($B$22:$M$22+B793:M793+Z793:AK793))</f>
        <v>372.61449178534</v>
      </c>
      <c r="AP793" s="18" t="n">
        <f aca="false">SUMPRODUCT(MIN($B$23:$M$23+B793:M793+N793:Y793))</f>
        <v>420.380237286124</v>
      </c>
      <c r="AQ793" s="18" t="n">
        <f aca="false">SUMPRODUCT(MIN($B$23:$M$23+B793:M793+Z793:AK793))</f>
        <v>420.380237286124</v>
      </c>
      <c r="AR793" s="13" t="n">
        <f aca="false">IF(Y793&lt;0,1,0)</f>
        <v>0</v>
      </c>
    </row>
    <row r="794" customFormat="false" ht="15" hidden="false" customHeight="false" outlineLevel="0" collapsed="false">
      <c r="A794" s="13" t="n">
        <v>769</v>
      </c>
      <c r="B794" s="18" t="n">
        <f aca="false">Shock_sd*Draws!B773</f>
        <v>50.8451995548295</v>
      </c>
      <c r="C794" s="18" t="n">
        <f aca="false">Persist_a*B794+Shock_sd*Draws!C773</f>
        <v>77.5411232027341</v>
      </c>
      <c r="D794" s="18" t="n">
        <f aca="false">Persist_a*C794+Shock_sd*Draws!D773</f>
        <v>32.4230204338573</v>
      </c>
      <c r="E794" s="18" t="n">
        <f aca="false">Persist_a*D794+Shock_sd*Draws!E773</f>
        <v>3.0080409461253</v>
      </c>
      <c r="F794" s="18" t="n">
        <f aca="false">Persist_a*E794+Shock_sd*Draws!F773</f>
        <v>44.6951762779185</v>
      </c>
      <c r="G794" s="18" t="n">
        <f aca="false">Persist_a*F794+Shock_sd*Draws!G773</f>
        <v>23.1317586026656</v>
      </c>
      <c r="H794" s="18" t="n">
        <f aca="false">Persist_a*G794+Shock_sd*Draws!H773</f>
        <v>103.055376941533</v>
      </c>
      <c r="I794" s="18" t="n">
        <f aca="false">Persist_a*H794+Shock_sd*Draws!I773</f>
        <v>69.0181539806033</v>
      </c>
      <c r="J794" s="18" t="n">
        <f aca="false">Persist_a*I794+Shock_sd*Draws!J773</f>
        <v>51.9491348425185</v>
      </c>
      <c r="K794" s="18" t="n">
        <f aca="false">Persist_a*J794+Shock_sd*Draws!K773</f>
        <v>166.457093347085</v>
      </c>
      <c r="L794" s="18" t="n">
        <f aca="false">Persist_a*K794+Shock_sd*Draws!L773</f>
        <v>113.845458257084</v>
      </c>
      <c r="M794" s="18" t="n">
        <f aca="false">Persist_a*L794+Shock_sd*Draws!M773</f>
        <v>57.0077897351201</v>
      </c>
      <c r="N794" s="18" t="n">
        <f aca="false">0-(Draws!N773+Draws!Z773)</f>
        <v>0</v>
      </c>
      <c r="O794" s="18" t="n">
        <f aca="false">N794-(Draws!O773+Draws!AA773)</f>
        <v>0</v>
      </c>
      <c r="P794" s="18" t="n">
        <f aca="false">O794-(Draws!P773+Draws!AB773)</f>
        <v>0</v>
      </c>
      <c r="Q794" s="18" t="n">
        <f aca="false">P794-(Draws!Q773+Draws!AC773)</f>
        <v>0</v>
      </c>
      <c r="R794" s="18" t="n">
        <f aca="false">Q794-(Draws!R773+Draws!AD773)</f>
        <v>0</v>
      </c>
      <c r="S794" s="18" t="n">
        <f aca="false">R794-(Draws!S773+Draws!AE773)</f>
        <v>0</v>
      </c>
      <c r="T794" s="18" t="n">
        <f aca="false">S794-(Draws!T773+Draws!AF773)</f>
        <v>0</v>
      </c>
      <c r="U794" s="18" t="n">
        <f aca="false">T794-(Draws!U773+Draws!AG773)</f>
        <v>0</v>
      </c>
      <c r="V794" s="18" t="n">
        <f aca="false">U794-(Draws!V773+Draws!AH773)</f>
        <v>0</v>
      </c>
      <c r="W794" s="18" t="n">
        <f aca="false">V794-(Draws!W773+Draws!AI773)</f>
        <v>0</v>
      </c>
      <c r="X794" s="18" t="n">
        <f aca="false">W794-(Draws!X773+Draws!AJ773)</f>
        <v>0</v>
      </c>
      <c r="Y794" s="18" t="n">
        <f aca="false">X794-(Draws!Y773+Draws!AK773)</f>
        <v>0</v>
      </c>
      <c r="Z794" s="18" t="n">
        <f aca="false">0-(MAX(Draws!N773-Line_cap,0)+MAX(Draws!Z773-Line_cap,0))</f>
        <v>0</v>
      </c>
      <c r="AA794" s="18" t="n">
        <f aca="false">Z794-(MAX(Draws!O773-Line_cap,0)+MAX(Draws!AA773-Line_cap,0))</f>
        <v>0</v>
      </c>
      <c r="AB794" s="18" t="n">
        <f aca="false">AA794-(MAX(Draws!P773-Line_cap,0)+MAX(Draws!AB773-Line_cap,0))</f>
        <v>0</v>
      </c>
      <c r="AC794" s="18" t="n">
        <f aca="false">AB794-(MAX(Draws!Q773-Line_cap,0)+MAX(Draws!AC773-Line_cap,0))</f>
        <v>0</v>
      </c>
      <c r="AD794" s="18" t="n">
        <f aca="false">AC794-(MAX(Draws!R773-Line_cap,0)+MAX(Draws!AD773-Line_cap,0))</f>
        <v>0</v>
      </c>
      <c r="AE794" s="18" t="n">
        <f aca="false">AD794-(MAX(Draws!S773-Line_cap,0)+MAX(Draws!AE773-Line_cap,0))</f>
        <v>0</v>
      </c>
      <c r="AF794" s="18" t="n">
        <f aca="false">AE794-(MAX(Draws!T773-Line_cap,0)+MAX(Draws!AF773-Line_cap,0))</f>
        <v>0</v>
      </c>
      <c r="AG794" s="18" t="n">
        <f aca="false">AF794-(MAX(Draws!U773-Line_cap,0)+MAX(Draws!AG773-Line_cap,0))</f>
        <v>0</v>
      </c>
      <c r="AH794" s="18" t="n">
        <f aca="false">AG794-(MAX(Draws!V773-Line_cap,0)+MAX(Draws!AH773-Line_cap,0))</f>
        <v>0</v>
      </c>
      <c r="AI794" s="18" t="n">
        <f aca="false">AH794-(MAX(Draws!W773-Line_cap,0)+MAX(Draws!AI773-Line_cap,0))</f>
        <v>0</v>
      </c>
      <c r="AJ794" s="18" t="n">
        <f aca="false">AI794-(MAX(Draws!X773-Line_cap,0)+MAX(Draws!AJ773-Line_cap,0))</f>
        <v>0</v>
      </c>
      <c r="AK794" s="18" t="n">
        <f aca="false">AJ794-(MAX(Draws!Y773-Line_cap,0)+MAX(Draws!AK773-Line_cap,0))</f>
        <v>0</v>
      </c>
      <c r="AL794" s="18" t="n">
        <f aca="false">SUMPRODUCT(MIN($B$22:$M$22+B794:M794+N794:Y794))</f>
        <v>501.870240774282</v>
      </c>
      <c r="AM794" s="18" t="n">
        <f aca="false">SUMPRODUCT(MIN($B$22:$M$22+B794:M794))</f>
        <v>501.870240774282</v>
      </c>
      <c r="AN794" s="18" t="n">
        <f aca="false">SUMPRODUCT(MIN($B$22:$M$22+N794:Y794))</f>
        <v>481.950382357786</v>
      </c>
      <c r="AO794" s="18" t="n">
        <f aca="false">SUMPRODUCT(MIN($B$22:$M$22+B794:M794+Z794:AK794))</f>
        <v>501.870240774282</v>
      </c>
      <c r="AP794" s="18" t="n">
        <f aca="false">SUMPRODUCT(MIN($B$23:$M$23+B794:M794+N794:Y794))</f>
        <v>542.758528287645</v>
      </c>
      <c r="AQ794" s="18" t="n">
        <f aca="false">SUMPRODUCT(MIN($B$23:$M$23+B794:M794+Z794:AK794))</f>
        <v>542.758528287645</v>
      </c>
      <c r="AR794" s="13" t="n">
        <f aca="false">IF(Y794&lt;0,1,0)</f>
        <v>0</v>
      </c>
    </row>
    <row r="795" customFormat="false" ht="15" hidden="false" customHeight="false" outlineLevel="0" collapsed="false">
      <c r="A795" s="13" t="n">
        <v>770</v>
      </c>
      <c r="B795" s="18" t="n">
        <f aca="false">Shock_sd*Draws!B774</f>
        <v>-23.3776865358082</v>
      </c>
      <c r="C795" s="18" t="n">
        <f aca="false">Persist_a*B795+Shock_sd*Draws!C774</f>
        <v>26.2041852890745</v>
      </c>
      <c r="D795" s="18" t="n">
        <f aca="false">Persist_a*C795+Shock_sd*Draws!D774</f>
        <v>38.8353360812134</v>
      </c>
      <c r="E795" s="18" t="n">
        <f aca="false">Persist_a*D795+Shock_sd*Draws!E774</f>
        <v>41.0990473126104</v>
      </c>
      <c r="F795" s="18" t="n">
        <f aca="false">Persist_a*E795+Shock_sd*Draws!F774</f>
        <v>110.715237541889</v>
      </c>
      <c r="G795" s="18" t="n">
        <f aca="false">Persist_a*F795+Shock_sd*Draws!G774</f>
        <v>147.406007989924</v>
      </c>
      <c r="H795" s="18" t="n">
        <f aca="false">Persist_a*G795+Shock_sd*Draws!H774</f>
        <v>49.150733114153</v>
      </c>
      <c r="I795" s="18" t="n">
        <f aca="false">Persist_a*H795+Shock_sd*Draws!I774</f>
        <v>51.5977487699236</v>
      </c>
      <c r="J795" s="18" t="n">
        <f aca="false">Persist_a*I795+Shock_sd*Draws!J774</f>
        <v>52.0815885222435</v>
      </c>
      <c r="K795" s="18" t="n">
        <f aca="false">Persist_a*J795+Shock_sd*Draws!K774</f>
        <v>29.2499269185128</v>
      </c>
      <c r="L795" s="18" t="n">
        <f aca="false">Persist_a*K795+Shock_sd*Draws!L774</f>
        <v>87.3627814833418</v>
      </c>
      <c r="M795" s="18" t="n">
        <f aca="false">Persist_a*L795+Shock_sd*Draws!M774</f>
        <v>98.4910286290942</v>
      </c>
      <c r="N795" s="18" t="n">
        <f aca="false">0-(Draws!N774+Draws!Z774)</f>
        <v>0</v>
      </c>
      <c r="O795" s="18" t="n">
        <f aca="false">N795-(Draws!O774+Draws!AA774)</f>
        <v>0</v>
      </c>
      <c r="P795" s="18" t="n">
        <f aca="false">O795-(Draws!P774+Draws!AB774)</f>
        <v>0</v>
      </c>
      <c r="Q795" s="18" t="n">
        <f aca="false">P795-(Draws!Q774+Draws!AC774)</f>
        <v>0</v>
      </c>
      <c r="R795" s="18" t="n">
        <f aca="false">Q795-(Draws!R774+Draws!AD774)</f>
        <v>0</v>
      </c>
      <c r="S795" s="18" t="n">
        <f aca="false">R795-(Draws!S774+Draws!AE774)</f>
        <v>-118.017449403475</v>
      </c>
      <c r="T795" s="18" t="n">
        <f aca="false">S795-(Draws!T774+Draws!AF774)</f>
        <v>-118.017449403475</v>
      </c>
      <c r="U795" s="18" t="n">
        <f aca="false">T795-(Draws!U774+Draws!AG774)</f>
        <v>-118.017449403475</v>
      </c>
      <c r="V795" s="18" t="n">
        <f aca="false">U795-(Draws!V774+Draws!AH774)</f>
        <v>-118.017449403475</v>
      </c>
      <c r="W795" s="18" t="n">
        <f aca="false">V795-(Draws!W774+Draws!AI774)</f>
        <v>-118.017449403475</v>
      </c>
      <c r="X795" s="18" t="n">
        <f aca="false">W795-(Draws!X774+Draws!AJ774)</f>
        <v>-118.017449403475</v>
      </c>
      <c r="Y795" s="18" t="n">
        <f aca="false">X795-(Draws!Y774+Draws!AK774)</f>
        <v>-118.017449403475</v>
      </c>
      <c r="Z795" s="18" t="n">
        <f aca="false">0-(MAX(Draws!N774-Line_cap,0)+MAX(Draws!Z774-Line_cap,0))</f>
        <v>0</v>
      </c>
      <c r="AA795" s="18" t="n">
        <f aca="false">Z795-(MAX(Draws!O774-Line_cap,0)+MAX(Draws!AA774-Line_cap,0))</f>
        <v>0</v>
      </c>
      <c r="AB795" s="18" t="n">
        <f aca="false">AA795-(MAX(Draws!P774-Line_cap,0)+MAX(Draws!AB774-Line_cap,0))</f>
        <v>0</v>
      </c>
      <c r="AC795" s="18" t="n">
        <f aca="false">AB795-(MAX(Draws!Q774-Line_cap,0)+MAX(Draws!AC774-Line_cap,0))</f>
        <v>0</v>
      </c>
      <c r="AD795" s="18" t="n">
        <f aca="false">AC795-(MAX(Draws!R774-Line_cap,0)+MAX(Draws!AD774-Line_cap,0))</f>
        <v>0</v>
      </c>
      <c r="AE795" s="18" t="n">
        <f aca="false">AD795-(MAX(Draws!S774-Line_cap,0)+MAX(Draws!AE774-Line_cap,0))</f>
        <v>-18.0174494034753</v>
      </c>
      <c r="AF795" s="18" t="n">
        <f aca="false">AE795-(MAX(Draws!T774-Line_cap,0)+MAX(Draws!AF774-Line_cap,0))</f>
        <v>-18.0174494034753</v>
      </c>
      <c r="AG795" s="18" t="n">
        <f aca="false">AF795-(MAX(Draws!U774-Line_cap,0)+MAX(Draws!AG774-Line_cap,0))</f>
        <v>-18.0174494034753</v>
      </c>
      <c r="AH795" s="18" t="n">
        <f aca="false">AG795-(MAX(Draws!V774-Line_cap,0)+MAX(Draws!AH774-Line_cap,0))</f>
        <v>-18.0174494034753</v>
      </c>
      <c r="AI795" s="18" t="n">
        <f aca="false">AH795-(MAX(Draws!W774-Line_cap,0)+MAX(Draws!AI774-Line_cap,0))</f>
        <v>-18.0174494034753</v>
      </c>
      <c r="AJ795" s="18" t="n">
        <f aca="false">AI795-(MAX(Draws!X774-Line_cap,0)+MAX(Draws!AJ774-Line_cap,0))</f>
        <v>-18.0174494034753</v>
      </c>
      <c r="AK795" s="18" t="n">
        <f aca="false">AJ795-(MAX(Draws!Y774-Line_cap,0)+MAX(Draws!AK774-Line_cap,0))</f>
        <v>-18.0174494034753</v>
      </c>
      <c r="AL795" s="18" t="n">
        <f aca="false">SUMPRODUCT(MIN($B$22:$M$22+B795:M795+N795:Y795))</f>
        <v>405.618173324462</v>
      </c>
      <c r="AM795" s="18" t="n">
        <f aca="false">SUMPRODUCT(MIN($B$22:$M$22+B795:M795))</f>
        <v>523.635622727937</v>
      </c>
      <c r="AN795" s="18" t="n">
        <f aca="false">SUMPRODUCT(MIN($B$22:$M$22+N795:Y795))</f>
        <v>363.93293295431</v>
      </c>
      <c r="AO795" s="18" t="n">
        <f aca="false">SUMPRODUCT(MIN($B$22:$M$22+B795:M795+Z795:AK795))</f>
        <v>505.618173324462</v>
      </c>
      <c r="AP795" s="18" t="n">
        <f aca="false">SUMPRODUCT(MIN($B$23:$M$23+B795:M795+N795:Y795))</f>
        <v>453.903821874889</v>
      </c>
      <c r="AQ795" s="18" t="n">
        <f aca="false">SUMPRODUCT(MIN($B$23:$M$23+B795:M795+Z795:AK795))</f>
        <v>553.903821874889</v>
      </c>
      <c r="AR795" s="13" t="n">
        <f aca="false">IF(Y795&lt;0,1,0)</f>
        <v>1</v>
      </c>
    </row>
    <row r="796" customFormat="false" ht="15" hidden="false" customHeight="false" outlineLevel="0" collapsed="false">
      <c r="A796" s="13" t="n">
        <v>771</v>
      </c>
      <c r="B796" s="18" t="n">
        <f aca="false">Shock_sd*Draws!B775</f>
        <v>6.05416844510524</v>
      </c>
      <c r="C796" s="18" t="n">
        <f aca="false">Persist_a*B796+Shock_sd*Draws!C775</f>
        <v>-24.1330567169195</v>
      </c>
      <c r="D796" s="18" t="n">
        <f aca="false">Persist_a*C796+Shock_sd*Draws!D775</f>
        <v>49.9544576053119</v>
      </c>
      <c r="E796" s="18" t="n">
        <f aca="false">Persist_a*D796+Shock_sd*Draws!E775</f>
        <v>140.924905290033</v>
      </c>
      <c r="F796" s="18" t="n">
        <f aca="false">Persist_a*E796+Shock_sd*Draws!F775</f>
        <v>-16.1471247243246</v>
      </c>
      <c r="G796" s="18" t="n">
        <f aca="false">Persist_a*F796+Shock_sd*Draws!G775</f>
        <v>-40.8010277360474</v>
      </c>
      <c r="H796" s="18" t="n">
        <f aca="false">Persist_a*G796+Shock_sd*Draws!H775</f>
        <v>25.8926329927438</v>
      </c>
      <c r="I796" s="18" t="n">
        <f aca="false">Persist_a*H796+Shock_sd*Draws!I775</f>
        <v>-20.5725459031651</v>
      </c>
      <c r="J796" s="18" t="n">
        <f aca="false">Persist_a*I796+Shock_sd*Draws!J775</f>
        <v>-25.6265249162007</v>
      </c>
      <c r="K796" s="18" t="n">
        <f aca="false">Persist_a*J796+Shock_sd*Draws!K775</f>
        <v>-39.2642034453867</v>
      </c>
      <c r="L796" s="18" t="n">
        <f aca="false">Persist_a*K796+Shock_sd*Draws!L775</f>
        <v>-0.280097824868655</v>
      </c>
      <c r="M796" s="18" t="n">
        <f aca="false">Persist_a*L796+Shock_sd*Draws!M775</f>
        <v>-14.5763376575084</v>
      </c>
      <c r="N796" s="18" t="n">
        <f aca="false">0-(Draws!N775+Draws!Z775)</f>
        <v>0</v>
      </c>
      <c r="O796" s="18" t="n">
        <f aca="false">N796-(Draws!O775+Draws!AA775)</f>
        <v>0</v>
      </c>
      <c r="P796" s="18" t="n">
        <f aca="false">O796-(Draws!P775+Draws!AB775)</f>
        <v>0</v>
      </c>
      <c r="Q796" s="18" t="n">
        <f aca="false">P796-(Draws!Q775+Draws!AC775)</f>
        <v>0</v>
      </c>
      <c r="R796" s="18" t="n">
        <f aca="false">Q796-(Draws!R775+Draws!AD775)</f>
        <v>0</v>
      </c>
      <c r="S796" s="18" t="n">
        <f aca="false">R796-(Draws!S775+Draws!AE775)</f>
        <v>-141.28524013625</v>
      </c>
      <c r="T796" s="18" t="n">
        <f aca="false">S796-(Draws!T775+Draws!AF775)</f>
        <v>-141.28524013625</v>
      </c>
      <c r="U796" s="18" t="n">
        <f aca="false">T796-(Draws!U775+Draws!AG775)</f>
        <v>-141.28524013625</v>
      </c>
      <c r="V796" s="18" t="n">
        <f aca="false">U796-(Draws!V775+Draws!AH775)</f>
        <v>-141.28524013625</v>
      </c>
      <c r="W796" s="18" t="n">
        <f aca="false">V796-(Draws!W775+Draws!AI775)</f>
        <v>-141.28524013625</v>
      </c>
      <c r="X796" s="18" t="n">
        <f aca="false">W796-(Draws!X775+Draws!AJ775)</f>
        <v>-141.28524013625</v>
      </c>
      <c r="Y796" s="18" t="n">
        <f aca="false">X796-(Draws!Y775+Draws!AK775)</f>
        <v>-141.28524013625</v>
      </c>
      <c r="Z796" s="18" t="n">
        <f aca="false">0-(MAX(Draws!N775-Line_cap,0)+MAX(Draws!Z775-Line_cap,0))</f>
        <v>0</v>
      </c>
      <c r="AA796" s="18" t="n">
        <f aca="false">Z796-(MAX(Draws!O775-Line_cap,0)+MAX(Draws!AA775-Line_cap,0))</f>
        <v>0</v>
      </c>
      <c r="AB796" s="18" t="n">
        <f aca="false">AA796-(MAX(Draws!P775-Line_cap,0)+MAX(Draws!AB775-Line_cap,0))</f>
        <v>0</v>
      </c>
      <c r="AC796" s="18" t="n">
        <f aca="false">AB796-(MAX(Draws!Q775-Line_cap,0)+MAX(Draws!AC775-Line_cap,0))</f>
        <v>0</v>
      </c>
      <c r="AD796" s="18" t="n">
        <f aca="false">AC796-(MAX(Draws!R775-Line_cap,0)+MAX(Draws!AD775-Line_cap,0))</f>
        <v>0</v>
      </c>
      <c r="AE796" s="18" t="n">
        <f aca="false">AD796-(MAX(Draws!S775-Line_cap,0)+MAX(Draws!AE775-Line_cap,0))</f>
        <v>-41.2852401362497</v>
      </c>
      <c r="AF796" s="18" t="n">
        <f aca="false">AE796-(MAX(Draws!T775-Line_cap,0)+MAX(Draws!AF775-Line_cap,0))</f>
        <v>-41.2852401362497</v>
      </c>
      <c r="AG796" s="18" t="n">
        <f aca="false">AF796-(MAX(Draws!U775-Line_cap,0)+MAX(Draws!AG775-Line_cap,0))</f>
        <v>-41.2852401362497</v>
      </c>
      <c r="AH796" s="18" t="n">
        <f aca="false">AG796-(MAX(Draws!V775-Line_cap,0)+MAX(Draws!AH775-Line_cap,0))</f>
        <v>-41.2852401362497</v>
      </c>
      <c r="AI796" s="18" t="n">
        <f aca="false">AH796-(MAX(Draws!W775-Line_cap,0)+MAX(Draws!AI775-Line_cap,0))</f>
        <v>-41.2852401362497</v>
      </c>
      <c r="AJ796" s="18" t="n">
        <f aca="false">AI796-(MAX(Draws!X775-Line_cap,0)+MAX(Draws!AJ775-Line_cap,0))</f>
        <v>-41.2852401362497</v>
      </c>
      <c r="AK796" s="18" t="n">
        <f aca="false">AJ796-(MAX(Draws!Y775-Line_cap,0)+MAX(Draws!AK775-Line_cap,0))</f>
        <v>-41.2852401362497</v>
      </c>
      <c r="AL796" s="18" t="n">
        <f aca="false">SUMPRODUCT(MIN($B$22:$M$22+B796:M796+N796:Y796))</f>
        <v>301.121903766068</v>
      </c>
      <c r="AM796" s="18" t="n">
        <f aca="false">SUMPRODUCT(MIN($B$22:$M$22+B796:M796))</f>
        <v>442.407143902318</v>
      </c>
      <c r="AN796" s="18" t="n">
        <f aca="false">SUMPRODUCT(MIN($B$22:$M$22+N796:Y796))</f>
        <v>340.665142221536</v>
      </c>
      <c r="AO796" s="18" t="n">
        <f aca="false">SUMPRODUCT(MIN($B$22:$M$22+B796:M796+Z796:AK796))</f>
        <v>401.121903766068</v>
      </c>
      <c r="AP796" s="18" t="n">
        <f aca="false">SUMPRODUCT(MIN($B$23:$M$23+B796:M796+N796:Y796))</f>
        <v>348.887649266852</v>
      </c>
      <c r="AQ796" s="18" t="n">
        <f aca="false">SUMPRODUCT(MIN($B$23:$M$23+B796:M796+Z796:AK796))</f>
        <v>448.887649266852</v>
      </c>
      <c r="AR796" s="13" t="n">
        <f aca="false">IF(Y796&lt;0,1,0)</f>
        <v>1</v>
      </c>
    </row>
    <row r="797" customFormat="false" ht="15" hidden="false" customHeight="false" outlineLevel="0" collapsed="false">
      <c r="A797" s="13" t="n">
        <v>772</v>
      </c>
      <c r="B797" s="18" t="n">
        <f aca="false">Shock_sd*Draws!B776</f>
        <v>9.12315444230006</v>
      </c>
      <c r="C797" s="18" t="n">
        <f aca="false">Persist_a*B797+Shock_sd*Draws!C776</f>
        <v>30.8366981359975</v>
      </c>
      <c r="D797" s="18" t="n">
        <f aca="false">Persist_a*C797+Shock_sd*Draws!D776</f>
        <v>61.6684201052618</v>
      </c>
      <c r="E797" s="18" t="n">
        <f aca="false">Persist_a*D797+Shock_sd*Draws!E776</f>
        <v>-11.078464867976</v>
      </c>
      <c r="F797" s="18" t="n">
        <f aca="false">Persist_a*E797+Shock_sd*Draws!F776</f>
        <v>-13.5808996195871</v>
      </c>
      <c r="G797" s="18" t="n">
        <f aca="false">Persist_a*F797+Shock_sd*Draws!G776</f>
        <v>-45.8404046508054</v>
      </c>
      <c r="H797" s="18" t="n">
        <f aca="false">Persist_a*G797+Shock_sd*Draws!H776</f>
        <v>2.57113600987063</v>
      </c>
      <c r="I797" s="18" t="n">
        <f aca="false">Persist_a*H797+Shock_sd*Draws!I776</f>
        <v>8.87517950183809</v>
      </c>
      <c r="J797" s="18" t="n">
        <f aca="false">Persist_a*I797+Shock_sd*Draws!J776</f>
        <v>-49.6072719541519</v>
      </c>
      <c r="K797" s="18" t="n">
        <f aca="false">Persist_a*J797+Shock_sd*Draws!K776</f>
        <v>-56.4572572946826</v>
      </c>
      <c r="L797" s="18" t="n">
        <f aca="false">Persist_a*K797+Shock_sd*Draws!L776</f>
        <v>-53.9345664966304</v>
      </c>
      <c r="M797" s="18" t="n">
        <f aca="false">Persist_a*L797+Shock_sd*Draws!M776</f>
        <v>-118.991521071251</v>
      </c>
      <c r="N797" s="18" t="n">
        <f aca="false">0-(Draws!N776+Draws!Z776)</f>
        <v>0</v>
      </c>
      <c r="O797" s="18" t="n">
        <f aca="false">N797-(Draws!O776+Draws!AA776)</f>
        <v>0</v>
      </c>
      <c r="P797" s="18" t="n">
        <f aca="false">O797-(Draws!P776+Draws!AB776)</f>
        <v>0</v>
      </c>
      <c r="Q797" s="18" t="n">
        <f aca="false">P797-(Draws!Q776+Draws!AC776)</f>
        <v>0</v>
      </c>
      <c r="R797" s="18" t="n">
        <f aca="false">Q797-(Draws!R776+Draws!AD776)</f>
        <v>0</v>
      </c>
      <c r="S797" s="18" t="n">
        <f aca="false">R797-(Draws!S776+Draws!AE776)</f>
        <v>0</v>
      </c>
      <c r="T797" s="18" t="n">
        <f aca="false">S797-(Draws!T776+Draws!AF776)</f>
        <v>0</v>
      </c>
      <c r="U797" s="18" t="n">
        <f aca="false">T797-(Draws!U776+Draws!AG776)</f>
        <v>0</v>
      </c>
      <c r="V797" s="18" t="n">
        <f aca="false">U797-(Draws!V776+Draws!AH776)</f>
        <v>0</v>
      </c>
      <c r="W797" s="18" t="n">
        <f aca="false">V797-(Draws!W776+Draws!AI776)</f>
        <v>0</v>
      </c>
      <c r="X797" s="18" t="n">
        <f aca="false">W797-(Draws!X776+Draws!AJ776)</f>
        <v>0</v>
      </c>
      <c r="Y797" s="18" t="n">
        <f aca="false">X797-(Draws!Y776+Draws!AK776)</f>
        <v>0</v>
      </c>
      <c r="Z797" s="18" t="n">
        <f aca="false">0-(MAX(Draws!N776-Line_cap,0)+MAX(Draws!Z776-Line_cap,0))</f>
        <v>0</v>
      </c>
      <c r="AA797" s="18" t="n">
        <f aca="false">Z797-(MAX(Draws!O776-Line_cap,0)+MAX(Draws!AA776-Line_cap,0))</f>
        <v>0</v>
      </c>
      <c r="AB797" s="18" t="n">
        <f aca="false">AA797-(MAX(Draws!P776-Line_cap,0)+MAX(Draws!AB776-Line_cap,0))</f>
        <v>0</v>
      </c>
      <c r="AC797" s="18" t="n">
        <f aca="false">AB797-(MAX(Draws!Q776-Line_cap,0)+MAX(Draws!AC776-Line_cap,0))</f>
        <v>0</v>
      </c>
      <c r="AD797" s="18" t="n">
        <f aca="false">AC797-(MAX(Draws!R776-Line_cap,0)+MAX(Draws!AD776-Line_cap,0))</f>
        <v>0</v>
      </c>
      <c r="AE797" s="18" t="n">
        <f aca="false">AD797-(MAX(Draws!S776-Line_cap,0)+MAX(Draws!AE776-Line_cap,0))</f>
        <v>0</v>
      </c>
      <c r="AF797" s="18" t="n">
        <f aca="false">AE797-(MAX(Draws!T776-Line_cap,0)+MAX(Draws!AF776-Line_cap,0))</f>
        <v>0</v>
      </c>
      <c r="AG797" s="18" t="n">
        <f aca="false">AF797-(MAX(Draws!U776-Line_cap,0)+MAX(Draws!AG776-Line_cap,0))</f>
        <v>0</v>
      </c>
      <c r="AH797" s="18" t="n">
        <f aca="false">AG797-(MAX(Draws!V776-Line_cap,0)+MAX(Draws!AH776-Line_cap,0))</f>
        <v>0</v>
      </c>
      <c r="AI797" s="18" t="n">
        <f aca="false">AH797-(MAX(Draws!W776-Line_cap,0)+MAX(Draws!AI776-Line_cap,0))</f>
        <v>0</v>
      </c>
      <c r="AJ797" s="18" t="n">
        <f aca="false">AI797-(MAX(Draws!X776-Line_cap,0)+MAX(Draws!AJ776-Line_cap,0))</f>
        <v>0</v>
      </c>
      <c r="AK797" s="18" t="n">
        <f aca="false">AJ797-(MAX(Draws!Y776-Line_cap,0)+MAX(Draws!AK776-Line_cap,0))</f>
        <v>0</v>
      </c>
      <c r="AL797" s="18" t="n">
        <f aca="false">SUMPRODUCT(MIN($B$22:$M$22+B797:M797+N797:Y797))</f>
        <v>391.43252660571</v>
      </c>
      <c r="AM797" s="18" t="n">
        <f aca="false">SUMPRODUCT(MIN($B$22:$M$22+B797:M797))</f>
        <v>391.43252660571</v>
      </c>
      <c r="AN797" s="18" t="n">
        <f aca="false">SUMPRODUCT(MIN($B$22:$M$22+N797:Y797))</f>
        <v>481.950382357786</v>
      </c>
      <c r="AO797" s="18" t="n">
        <f aca="false">SUMPRODUCT(MIN($B$22:$M$22+B797:M797+Z797:AK797))</f>
        <v>391.43252660571</v>
      </c>
      <c r="AP797" s="18" t="n">
        <f aca="false">SUMPRODUCT(MIN($B$23:$M$23+B797:M797+N797:Y797))</f>
        <v>436.558407688329</v>
      </c>
      <c r="AQ797" s="18" t="n">
        <f aca="false">SUMPRODUCT(MIN($B$23:$M$23+B797:M797+Z797:AK797))</f>
        <v>436.558407688329</v>
      </c>
      <c r="AR797" s="13" t="n">
        <f aca="false">IF(Y797&lt;0,1,0)</f>
        <v>0</v>
      </c>
    </row>
    <row r="798" customFormat="false" ht="15" hidden="false" customHeight="false" outlineLevel="0" collapsed="false">
      <c r="A798" s="13" t="n">
        <v>773</v>
      </c>
      <c r="B798" s="18" t="n">
        <f aca="false">Shock_sd*Draws!B777</f>
        <v>98.0348456346517</v>
      </c>
      <c r="C798" s="18" t="n">
        <f aca="false">Persist_a*B798+Shock_sd*Draws!C777</f>
        <v>30.4682923941396</v>
      </c>
      <c r="D798" s="18" t="n">
        <f aca="false">Persist_a*C798+Shock_sd*Draws!D777</f>
        <v>37.1074607083816</v>
      </c>
      <c r="E798" s="18" t="n">
        <f aca="false">Persist_a*D798+Shock_sd*Draws!E777</f>
        <v>50.4277594465304</v>
      </c>
      <c r="F798" s="18" t="n">
        <f aca="false">Persist_a*E798+Shock_sd*Draws!F777</f>
        <v>72.3908783057896</v>
      </c>
      <c r="G798" s="18" t="n">
        <f aca="false">Persist_a*F798+Shock_sd*Draws!G777</f>
        <v>-35.0369421300108</v>
      </c>
      <c r="H798" s="18" t="n">
        <f aca="false">Persist_a*G798+Shock_sd*Draws!H777</f>
        <v>-44.1300400071683</v>
      </c>
      <c r="I798" s="18" t="n">
        <f aca="false">Persist_a*H798+Shock_sd*Draws!I777</f>
        <v>-74.4202774738976</v>
      </c>
      <c r="J798" s="18" t="n">
        <f aca="false">Persist_a*I798+Shock_sd*Draws!J777</f>
        <v>-29.8201549655275</v>
      </c>
      <c r="K798" s="18" t="n">
        <f aca="false">Persist_a*J798+Shock_sd*Draws!K777</f>
        <v>-18.9157114675371</v>
      </c>
      <c r="L798" s="18" t="n">
        <f aca="false">Persist_a*K798+Shock_sd*Draws!L777</f>
        <v>52.2653092226106</v>
      </c>
      <c r="M798" s="18" t="n">
        <f aca="false">Persist_a*L798+Shock_sd*Draws!M777</f>
        <v>127.892485412597</v>
      </c>
      <c r="N798" s="18" t="n">
        <f aca="false">0-(Draws!N777+Draws!Z777)</f>
        <v>0</v>
      </c>
      <c r="O798" s="18" t="n">
        <f aca="false">N798-(Draws!O777+Draws!AA777)</f>
        <v>0</v>
      </c>
      <c r="P798" s="18" t="n">
        <f aca="false">O798-(Draws!P777+Draws!AB777)</f>
        <v>0</v>
      </c>
      <c r="Q798" s="18" t="n">
        <f aca="false">P798-(Draws!Q777+Draws!AC777)</f>
        <v>0</v>
      </c>
      <c r="R798" s="18" t="n">
        <f aca="false">Q798-(Draws!R777+Draws!AD777)</f>
        <v>0</v>
      </c>
      <c r="S798" s="18" t="n">
        <f aca="false">R798-(Draws!S777+Draws!AE777)</f>
        <v>-66.5256495956029</v>
      </c>
      <c r="T798" s="18" t="n">
        <f aca="false">S798-(Draws!T777+Draws!AF777)</f>
        <v>-66.5256495956029</v>
      </c>
      <c r="U798" s="18" t="n">
        <f aca="false">T798-(Draws!U777+Draws!AG777)</f>
        <v>-66.5256495956029</v>
      </c>
      <c r="V798" s="18" t="n">
        <f aca="false">U798-(Draws!V777+Draws!AH777)</f>
        <v>-66.5256495956029</v>
      </c>
      <c r="W798" s="18" t="n">
        <f aca="false">V798-(Draws!W777+Draws!AI777)</f>
        <v>-66.5256495956029</v>
      </c>
      <c r="X798" s="18" t="n">
        <f aca="false">W798-(Draws!X777+Draws!AJ777)</f>
        <v>-66.5256495956029</v>
      </c>
      <c r="Y798" s="18" t="n">
        <f aca="false">X798-(Draws!Y777+Draws!AK777)</f>
        <v>-66.5256495956029</v>
      </c>
      <c r="Z798" s="18" t="n">
        <f aca="false">0-(MAX(Draws!N777-Line_cap,0)+MAX(Draws!Z777-Line_cap,0))</f>
        <v>0</v>
      </c>
      <c r="AA798" s="18" t="n">
        <f aca="false">Z798-(MAX(Draws!O777-Line_cap,0)+MAX(Draws!AA777-Line_cap,0))</f>
        <v>0</v>
      </c>
      <c r="AB798" s="18" t="n">
        <f aca="false">AA798-(MAX(Draws!P777-Line_cap,0)+MAX(Draws!AB777-Line_cap,0))</f>
        <v>0</v>
      </c>
      <c r="AC798" s="18" t="n">
        <f aca="false">AB798-(MAX(Draws!Q777-Line_cap,0)+MAX(Draws!AC777-Line_cap,0))</f>
        <v>0</v>
      </c>
      <c r="AD798" s="18" t="n">
        <f aca="false">AC798-(MAX(Draws!R777-Line_cap,0)+MAX(Draws!AD777-Line_cap,0))</f>
        <v>0</v>
      </c>
      <c r="AE798" s="18" t="n">
        <f aca="false">AD798-(MAX(Draws!S777-Line_cap,0)+MAX(Draws!AE777-Line_cap,0))</f>
        <v>0</v>
      </c>
      <c r="AF798" s="18" t="n">
        <f aca="false">AE798-(MAX(Draws!T777-Line_cap,0)+MAX(Draws!AF777-Line_cap,0))</f>
        <v>0</v>
      </c>
      <c r="AG798" s="18" t="n">
        <f aca="false">AF798-(MAX(Draws!U777-Line_cap,0)+MAX(Draws!AG777-Line_cap,0))</f>
        <v>0</v>
      </c>
      <c r="AH798" s="18" t="n">
        <f aca="false">AG798-(MAX(Draws!V777-Line_cap,0)+MAX(Draws!AH777-Line_cap,0))</f>
        <v>0</v>
      </c>
      <c r="AI798" s="18" t="n">
        <f aca="false">AH798-(MAX(Draws!W777-Line_cap,0)+MAX(Draws!AI777-Line_cap,0))</f>
        <v>0</v>
      </c>
      <c r="AJ798" s="18" t="n">
        <f aca="false">AI798-(MAX(Draws!X777-Line_cap,0)+MAX(Draws!AJ777-Line_cap,0))</f>
        <v>0</v>
      </c>
      <c r="AK798" s="18" t="n">
        <f aca="false">AJ798-(MAX(Draws!Y777-Line_cap,0)+MAX(Draws!AK777-Line_cap,0))</f>
        <v>0</v>
      </c>
      <c r="AL798" s="18" t="n">
        <f aca="false">SUMPRODUCT(MIN($B$22:$M$22+B798:M798+N798:Y798))</f>
        <v>342.908126328419</v>
      </c>
      <c r="AM798" s="18" t="n">
        <f aca="false">SUMPRODUCT(MIN($B$22:$M$22+B798:M798))</f>
        <v>409.433775924022</v>
      </c>
      <c r="AN798" s="18" t="n">
        <f aca="false">SUMPRODUCT(MIN($B$22:$M$22+N798:Y798))</f>
        <v>415.424732762183</v>
      </c>
      <c r="AO798" s="18" t="n">
        <f aca="false">SUMPRODUCT(MIN($B$22:$M$22+B798:M798+Z798:AK798))</f>
        <v>409.433775924022</v>
      </c>
      <c r="AP798" s="18" t="n">
        <f aca="false">SUMPRODUCT(MIN($B$23:$M$23+B798:M798+N798:Y798))</f>
        <v>392.508126328419</v>
      </c>
      <c r="AQ798" s="18" t="n">
        <f aca="false">SUMPRODUCT(MIN($B$23:$M$23+B798:M798+Z798:AK798))</f>
        <v>459.033775924022</v>
      </c>
      <c r="AR798" s="13" t="n">
        <f aca="false">IF(Y798&lt;0,1,0)</f>
        <v>1</v>
      </c>
    </row>
    <row r="799" customFormat="false" ht="15" hidden="false" customHeight="false" outlineLevel="0" collapsed="false">
      <c r="A799" s="13" t="n">
        <v>774</v>
      </c>
      <c r="B799" s="18" t="n">
        <f aca="false">Shock_sd*Draws!B778</f>
        <v>16.8622988472113</v>
      </c>
      <c r="C799" s="18" t="n">
        <f aca="false">Persist_a*B799+Shock_sd*Draws!C778</f>
        <v>19.5344155168901</v>
      </c>
      <c r="D799" s="18" t="n">
        <f aca="false">Persist_a*C799+Shock_sd*Draws!D778</f>
        <v>151.399717493105</v>
      </c>
      <c r="E799" s="18" t="n">
        <f aca="false">Persist_a*D799+Shock_sd*Draws!E778</f>
        <v>49.8322205719678</v>
      </c>
      <c r="F799" s="18" t="n">
        <f aca="false">Persist_a*E799+Shock_sd*Draws!F778</f>
        <v>-71.0693249847257</v>
      </c>
      <c r="G799" s="18" t="n">
        <f aca="false">Persist_a*F799+Shock_sd*Draws!G778</f>
        <v>-26.3767272480776</v>
      </c>
      <c r="H799" s="18" t="n">
        <f aca="false">Persist_a*G799+Shock_sd*Draws!H778</f>
        <v>0.284714459828313</v>
      </c>
      <c r="I799" s="18" t="n">
        <f aca="false">Persist_a*H799+Shock_sd*Draws!I778</f>
        <v>5.0194672216397</v>
      </c>
      <c r="J799" s="18" t="n">
        <f aca="false">Persist_a*I799+Shock_sd*Draws!J778</f>
        <v>18.0303462123127</v>
      </c>
      <c r="K799" s="18" t="n">
        <f aca="false">Persist_a*J799+Shock_sd*Draws!K778</f>
        <v>8.07742888460456</v>
      </c>
      <c r="L799" s="18" t="n">
        <f aca="false">Persist_a*K799+Shock_sd*Draws!L778</f>
        <v>24.3764431542121</v>
      </c>
      <c r="M799" s="18" t="n">
        <f aca="false">Persist_a*L799+Shock_sd*Draws!M778</f>
        <v>-17.747642508744</v>
      </c>
      <c r="N799" s="18" t="n">
        <f aca="false">0-(Draws!N778+Draws!Z778)</f>
        <v>0</v>
      </c>
      <c r="O799" s="18" t="n">
        <f aca="false">N799-(Draws!O778+Draws!AA778)</f>
        <v>0</v>
      </c>
      <c r="P799" s="18" t="n">
        <f aca="false">O799-(Draws!P778+Draws!AB778)</f>
        <v>0</v>
      </c>
      <c r="Q799" s="18" t="n">
        <f aca="false">P799-(Draws!Q778+Draws!AC778)</f>
        <v>0</v>
      </c>
      <c r="R799" s="18" t="n">
        <f aca="false">Q799-(Draws!R778+Draws!AD778)</f>
        <v>0</v>
      </c>
      <c r="S799" s="18" t="n">
        <f aca="false">R799-(Draws!S778+Draws!AE778)</f>
        <v>0</v>
      </c>
      <c r="T799" s="18" t="n">
        <f aca="false">S799-(Draws!T778+Draws!AF778)</f>
        <v>0</v>
      </c>
      <c r="U799" s="18" t="n">
        <f aca="false">T799-(Draws!U778+Draws!AG778)</f>
        <v>0</v>
      </c>
      <c r="V799" s="18" t="n">
        <f aca="false">U799-(Draws!V778+Draws!AH778)</f>
        <v>0</v>
      </c>
      <c r="W799" s="18" t="n">
        <f aca="false">V799-(Draws!W778+Draws!AI778)</f>
        <v>0</v>
      </c>
      <c r="X799" s="18" t="n">
        <f aca="false">W799-(Draws!X778+Draws!AJ778)</f>
        <v>0</v>
      </c>
      <c r="Y799" s="18" t="n">
        <f aca="false">X799-(Draws!Y778+Draws!AK778)</f>
        <v>0</v>
      </c>
      <c r="Z799" s="18" t="n">
        <f aca="false">0-(MAX(Draws!N778-Line_cap,0)+MAX(Draws!Z778-Line_cap,0))</f>
        <v>0</v>
      </c>
      <c r="AA799" s="18" t="n">
        <f aca="false">Z799-(MAX(Draws!O778-Line_cap,0)+MAX(Draws!AA778-Line_cap,0))</f>
        <v>0</v>
      </c>
      <c r="AB799" s="18" t="n">
        <f aca="false">AA799-(MAX(Draws!P778-Line_cap,0)+MAX(Draws!AB778-Line_cap,0))</f>
        <v>0</v>
      </c>
      <c r="AC799" s="18" t="n">
        <f aca="false">AB799-(MAX(Draws!Q778-Line_cap,0)+MAX(Draws!AC778-Line_cap,0))</f>
        <v>0</v>
      </c>
      <c r="AD799" s="18" t="n">
        <f aca="false">AC799-(MAX(Draws!R778-Line_cap,0)+MAX(Draws!AD778-Line_cap,0))</f>
        <v>0</v>
      </c>
      <c r="AE799" s="18" t="n">
        <f aca="false">AD799-(MAX(Draws!S778-Line_cap,0)+MAX(Draws!AE778-Line_cap,0))</f>
        <v>0</v>
      </c>
      <c r="AF799" s="18" t="n">
        <f aca="false">AE799-(MAX(Draws!T778-Line_cap,0)+MAX(Draws!AF778-Line_cap,0))</f>
        <v>0</v>
      </c>
      <c r="AG799" s="18" t="n">
        <f aca="false">AF799-(MAX(Draws!U778-Line_cap,0)+MAX(Draws!AG778-Line_cap,0))</f>
        <v>0</v>
      </c>
      <c r="AH799" s="18" t="n">
        <f aca="false">AG799-(MAX(Draws!V778-Line_cap,0)+MAX(Draws!AH778-Line_cap,0))</f>
        <v>0</v>
      </c>
      <c r="AI799" s="18" t="n">
        <f aca="false">AH799-(MAX(Draws!W778-Line_cap,0)+MAX(Draws!AI778-Line_cap,0))</f>
        <v>0</v>
      </c>
      <c r="AJ799" s="18" t="n">
        <f aca="false">AI799-(MAX(Draws!X778-Line_cap,0)+MAX(Draws!AJ778-Line_cap,0))</f>
        <v>0</v>
      </c>
      <c r="AK799" s="18" t="n">
        <f aca="false">AJ799-(MAX(Draws!Y778-Line_cap,0)+MAX(Draws!AK778-Line_cap,0))</f>
        <v>0</v>
      </c>
      <c r="AL799" s="18" t="n">
        <f aca="false">SUMPRODUCT(MIN($B$22:$M$22+B799:M799+N799:Y799))</f>
        <v>417.427856162964</v>
      </c>
      <c r="AM799" s="18" t="n">
        <f aca="false">SUMPRODUCT(MIN($B$22:$M$22+B799:M799))</f>
        <v>417.427856162964</v>
      </c>
      <c r="AN799" s="18" t="n">
        <f aca="false">SUMPRODUCT(MIN($B$22:$M$22+N799:Y799))</f>
        <v>481.950382357786</v>
      </c>
      <c r="AO799" s="18" t="n">
        <f aca="false">SUMPRODUCT(MIN($B$22:$M$22+B799:M799+Z799:AK799))</f>
        <v>417.427856162964</v>
      </c>
      <c r="AP799" s="18" t="n">
        <f aca="false">SUMPRODUCT(MIN($B$23:$M$23+B799:M799+N799:Y799))</f>
        <v>462.532590016129</v>
      </c>
      <c r="AQ799" s="18" t="n">
        <f aca="false">SUMPRODUCT(MIN($B$23:$M$23+B799:M799+Z799:AK799))</f>
        <v>462.532590016129</v>
      </c>
      <c r="AR799" s="13" t="n">
        <f aca="false">IF(Y799&lt;0,1,0)</f>
        <v>0</v>
      </c>
    </row>
    <row r="800" customFormat="false" ht="15" hidden="false" customHeight="false" outlineLevel="0" collapsed="false">
      <c r="A800" s="13" t="n">
        <v>775</v>
      </c>
      <c r="B800" s="18" t="n">
        <f aca="false">Shock_sd*Draws!B779</f>
        <v>104.971492513745</v>
      </c>
      <c r="C800" s="18" t="n">
        <f aca="false">Persist_a*B800+Shock_sd*Draws!C779</f>
        <v>143.5634757813</v>
      </c>
      <c r="D800" s="18" t="n">
        <f aca="false">Persist_a*C800+Shock_sd*Draws!D779</f>
        <v>124.095453875083</v>
      </c>
      <c r="E800" s="18" t="n">
        <f aca="false">Persist_a*D800+Shock_sd*Draws!E779</f>
        <v>169.796774507803</v>
      </c>
      <c r="F800" s="18" t="n">
        <f aca="false">Persist_a*E800+Shock_sd*Draws!F779</f>
        <v>138.147920413038</v>
      </c>
      <c r="G800" s="18" t="n">
        <f aca="false">Persist_a*F800+Shock_sd*Draws!G779</f>
        <v>100.532069691502</v>
      </c>
      <c r="H800" s="18" t="n">
        <f aca="false">Persist_a*G800+Shock_sd*Draws!H779</f>
        <v>25.8019497430645</v>
      </c>
      <c r="I800" s="18" t="n">
        <f aca="false">Persist_a*H800+Shock_sd*Draws!I779</f>
        <v>72.7772712284776</v>
      </c>
      <c r="J800" s="18" t="n">
        <f aca="false">Persist_a*I800+Shock_sd*Draws!J779</f>
        <v>87.1451669810208</v>
      </c>
      <c r="K800" s="18" t="n">
        <f aca="false">Persist_a*J800+Shock_sd*Draws!K779</f>
        <v>77.2707945727999</v>
      </c>
      <c r="L800" s="18" t="n">
        <f aca="false">Persist_a*K800+Shock_sd*Draws!L779</f>
        <v>-19.8218611905399</v>
      </c>
      <c r="M800" s="18" t="n">
        <f aca="false">Persist_a*L800+Shock_sd*Draws!M779</f>
        <v>52.4255378528291</v>
      </c>
      <c r="N800" s="18" t="n">
        <f aca="false">0-(Draws!N779+Draws!Z779)</f>
        <v>0</v>
      </c>
      <c r="O800" s="18" t="n">
        <f aca="false">N800-(Draws!O779+Draws!AA779)</f>
        <v>0</v>
      </c>
      <c r="P800" s="18" t="n">
        <f aca="false">O800-(Draws!P779+Draws!AB779)</f>
        <v>0</v>
      </c>
      <c r="Q800" s="18" t="n">
        <f aca="false">P800-(Draws!Q779+Draws!AC779)</f>
        <v>0</v>
      </c>
      <c r="R800" s="18" t="n">
        <f aca="false">Q800-(Draws!R779+Draws!AD779)</f>
        <v>0</v>
      </c>
      <c r="S800" s="18" t="n">
        <f aca="false">R800-(Draws!S779+Draws!AE779)</f>
        <v>0</v>
      </c>
      <c r="T800" s="18" t="n">
        <f aca="false">S800-(Draws!T779+Draws!AF779)</f>
        <v>0</v>
      </c>
      <c r="U800" s="18" t="n">
        <f aca="false">T800-(Draws!U779+Draws!AG779)</f>
        <v>0</v>
      </c>
      <c r="V800" s="18" t="n">
        <f aca="false">U800-(Draws!V779+Draws!AH779)</f>
        <v>0</v>
      </c>
      <c r="W800" s="18" t="n">
        <f aca="false">V800-(Draws!W779+Draws!AI779)</f>
        <v>0</v>
      </c>
      <c r="X800" s="18" t="n">
        <f aca="false">W800-(Draws!X779+Draws!AJ779)</f>
        <v>0</v>
      </c>
      <c r="Y800" s="18" t="n">
        <f aca="false">X800-(Draws!Y779+Draws!AK779)</f>
        <v>0</v>
      </c>
      <c r="Z800" s="18" t="n">
        <f aca="false">0-(MAX(Draws!N779-Line_cap,0)+MAX(Draws!Z779-Line_cap,0))</f>
        <v>0</v>
      </c>
      <c r="AA800" s="18" t="n">
        <f aca="false">Z800-(MAX(Draws!O779-Line_cap,0)+MAX(Draws!AA779-Line_cap,0))</f>
        <v>0</v>
      </c>
      <c r="AB800" s="18" t="n">
        <f aca="false">AA800-(MAX(Draws!P779-Line_cap,0)+MAX(Draws!AB779-Line_cap,0))</f>
        <v>0</v>
      </c>
      <c r="AC800" s="18" t="n">
        <f aca="false">AB800-(MAX(Draws!Q779-Line_cap,0)+MAX(Draws!AC779-Line_cap,0))</f>
        <v>0</v>
      </c>
      <c r="AD800" s="18" t="n">
        <f aca="false">AC800-(MAX(Draws!R779-Line_cap,0)+MAX(Draws!AD779-Line_cap,0))</f>
        <v>0</v>
      </c>
      <c r="AE800" s="18" t="n">
        <f aca="false">AD800-(MAX(Draws!S779-Line_cap,0)+MAX(Draws!AE779-Line_cap,0))</f>
        <v>0</v>
      </c>
      <c r="AF800" s="18" t="n">
        <f aca="false">AE800-(MAX(Draws!T779-Line_cap,0)+MAX(Draws!AF779-Line_cap,0))</f>
        <v>0</v>
      </c>
      <c r="AG800" s="18" t="n">
        <f aca="false">AF800-(MAX(Draws!U779-Line_cap,0)+MAX(Draws!AG779-Line_cap,0))</f>
        <v>0</v>
      </c>
      <c r="AH800" s="18" t="n">
        <f aca="false">AG800-(MAX(Draws!V779-Line_cap,0)+MAX(Draws!AH779-Line_cap,0))</f>
        <v>0</v>
      </c>
      <c r="AI800" s="18" t="n">
        <f aca="false">AH800-(MAX(Draws!W779-Line_cap,0)+MAX(Draws!AI779-Line_cap,0))</f>
        <v>0</v>
      </c>
      <c r="AJ800" s="18" t="n">
        <f aca="false">AI800-(MAX(Draws!X779-Line_cap,0)+MAX(Draws!AJ779-Line_cap,0))</f>
        <v>0</v>
      </c>
      <c r="AK800" s="18" t="n">
        <f aca="false">AJ800-(MAX(Draws!Y779-Line_cap,0)+MAX(Draws!AK779-Line_cap,0))</f>
        <v>0</v>
      </c>
      <c r="AL800" s="18" t="n">
        <f aca="false">SUMPRODUCT(MIN($B$22:$M$22+B800:M800+N800:Y800))</f>
        <v>482.106086373841</v>
      </c>
      <c r="AM800" s="18" t="n">
        <f aca="false">SUMPRODUCT(MIN($B$22:$M$22+B800:M800))</f>
        <v>482.106086373841</v>
      </c>
      <c r="AN800" s="18" t="n">
        <f aca="false">SUMPRODUCT(MIN($B$22:$M$22+N800:Y800))</f>
        <v>481.950382357786</v>
      </c>
      <c r="AO800" s="18" t="n">
        <f aca="false">SUMPRODUCT(MIN($B$22:$M$22+B800:M800+Z800:AK800))</f>
        <v>482.106086373841</v>
      </c>
      <c r="AP800" s="18" t="n">
        <f aca="false">SUMPRODUCT(MIN($B$23:$M$23+B800:M800+N800:Y800))</f>
        <v>528.979215187386</v>
      </c>
      <c r="AQ800" s="18" t="n">
        <f aca="false">SUMPRODUCT(MIN($B$23:$M$23+B800:M800+Z800:AK800))</f>
        <v>528.979215187386</v>
      </c>
      <c r="AR800" s="13" t="n">
        <f aca="false">IF(Y800&lt;0,1,0)</f>
        <v>0</v>
      </c>
    </row>
    <row r="801" customFormat="false" ht="15" hidden="false" customHeight="false" outlineLevel="0" collapsed="false">
      <c r="A801" s="13" t="n">
        <v>776</v>
      </c>
      <c r="B801" s="18" t="n">
        <f aca="false">Shock_sd*Draws!B780</f>
        <v>-0.874004619385903</v>
      </c>
      <c r="C801" s="18" t="n">
        <f aca="false">Persist_a*B801+Shock_sd*Draws!C780</f>
        <v>32.8780325126632</v>
      </c>
      <c r="D801" s="18" t="n">
        <f aca="false">Persist_a*C801+Shock_sd*Draws!D780</f>
        <v>-80.0649393179783</v>
      </c>
      <c r="E801" s="18" t="n">
        <f aca="false">Persist_a*D801+Shock_sd*Draws!E780</f>
        <v>-20.4899775817958</v>
      </c>
      <c r="F801" s="18" t="n">
        <f aca="false">Persist_a*E801+Shock_sd*Draws!F780</f>
        <v>-11.9793279426842</v>
      </c>
      <c r="G801" s="18" t="n">
        <f aca="false">Persist_a*F801+Shock_sd*Draws!G780</f>
        <v>-55.655762623332</v>
      </c>
      <c r="H801" s="18" t="n">
        <f aca="false">Persist_a*G801+Shock_sd*Draws!H780</f>
        <v>13.2194636430984</v>
      </c>
      <c r="I801" s="18" t="n">
        <f aca="false">Persist_a*H801+Shock_sd*Draws!I780</f>
        <v>26.3363520467381</v>
      </c>
      <c r="J801" s="18" t="n">
        <f aca="false">Persist_a*I801+Shock_sd*Draws!J780</f>
        <v>-24.5733085664308</v>
      </c>
      <c r="K801" s="18" t="n">
        <f aca="false">Persist_a*J801+Shock_sd*Draws!K780</f>
        <v>-21.9430147268554</v>
      </c>
      <c r="L801" s="18" t="n">
        <f aca="false">Persist_a*K801+Shock_sd*Draws!L780</f>
        <v>-36.8660375567297</v>
      </c>
      <c r="M801" s="18" t="n">
        <f aca="false">Persist_a*L801+Shock_sd*Draws!M780</f>
        <v>-71.469933821681</v>
      </c>
      <c r="N801" s="18" t="n">
        <f aca="false">0-(Draws!N780+Draws!Z780)</f>
        <v>0</v>
      </c>
      <c r="O801" s="18" t="n">
        <f aca="false">N801-(Draws!O780+Draws!AA780)</f>
        <v>-127.401010679413</v>
      </c>
      <c r="P801" s="18" t="n">
        <f aca="false">O801-(Draws!P780+Draws!AB780)</f>
        <v>-127.401010679413</v>
      </c>
      <c r="Q801" s="18" t="n">
        <f aca="false">P801-(Draws!Q780+Draws!AC780)</f>
        <v>-127.401010679413</v>
      </c>
      <c r="R801" s="18" t="n">
        <f aca="false">Q801-(Draws!R780+Draws!AD780)</f>
        <v>-127.401010679413</v>
      </c>
      <c r="S801" s="18" t="n">
        <f aca="false">R801-(Draws!S780+Draws!AE780)</f>
        <v>-127.401010679413</v>
      </c>
      <c r="T801" s="18" t="n">
        <f aca="false">S801-(Draws!T780+Draws!AF780)</f>
        <v>-127.401010679413</v>
      </c>
      <c r="U801" s="18" t="n">
        <f aca="false">T801-(Draws!U780+Draws!AG780)</f>
        <v>-127.401010679413</v>
      </c>
      <c r="V801" s="18" t="n">
        <f aca="false">U801-(Draws!V780+Draws!AH780)</f>
        <v>-127.401010679413</v>
      </c>
      <c r="W801" s="18" t="n">
        <f aca="false">V801-(Draws!W780+Draws!AI780)</f>
        <v>-127.401010679413</v>
      </c>
      <c r="X801" s="18" t="n">
        <f aca="false">W801-(Draws!X780+Draws!AJ780)</f>
        <v>-127.401010679413</v>
      </c>
      <c r="Y801" s="18" t="n">
        <f aca="false">X801-(Draws!Y780+Draws!AK780)</f>
        <v>-127.401010679413</v>
      </c>
      <c r="Z801" s="18" t="n">
        <f aca="false">0-(MAX(Draws!N780-Line_cap,0)+MAX(Draws!Z780-Line_cap,0))</f>
        <v>0</v>
      </c>
      <c r="AA801" s="18" t="n">
        <f aca="false">Z801-(MAX(Draws!O780-Line_cap,0)+MAX(Draws!AA780-Line_cap,0))</f>
        <v>-27.4010106794131</v>
      </c>
      <c r="AB801" s="18" t="n">
        <f aca="false">AA801-(MAX(Draws!P780-Line_cap,0)+MAX(Draws!AB780-Line_cap,0))</f>
        <v>-27.4010106794131</v>
      </c>
      <c r="AC801" s="18" t="n">
        <f aca="false">AB801-(MAX(Draws!Q780-Line_cap,0)+MAX(Draws!AC780-Line_cap,0))</f>
        <v>-27.4010106794131</v>
      </c>
      <c r="AD801" s="18" t="n">
        <f aca="false">AC801-(MAX(Draws!R780-Line_cap,0)+MAX(Draws!AD780-Line_cap,0))</f>
        <v>-27.4010106794131</v>
      </c>
      <c r="AE801" s="18" t="n">
        <f aca="false">AD801-(MAX(Draws!S780-Line_cap,0)+MAX(Draws!AE780-Line_cap,0))</f>
        <v>-27.4010106794131</v>
      </c>
      <c r="AF801" s="18" t="n">
        <f aca="false">AE801-(MAX(Draws!T780-Line_cap,0)+MAX(Draws!AF780-Line_cap,0))</f>
        <v>-27.4010106794131</v>
      </c>
      <c r="AG801" s="18" t="n">
        <f aca="false">AF801-(MAX(Draws!U780-Line_cap,0)+MAX(Draws!AG780-Line_cap,0))</f>
        <v>-27.4010106794131</v>
      </c>
      <c r="AH801" s="18" t="n">
        <f aca="false">AG801-(MAX(Draws!V780-Line_cap,0)+MAX(Draws!AH780-Line_cap,0))</f>
        <v>-27.4010106794131</v>
      </c>
      <c r="AI801" s="18" t="n">
        <f aca="false">AH801-(MAX(Draws!W780-Line_cap,0)+MAX(Draws!AI780-Line_cap,0))</f>
        <v>-27.4010106794131</v>
      </c>
      <c r="AJ801" s="18" t="n">
        <f aca="false">AI801-(MAX(Draws!X780-Line_cap,0)+MAX(Draws!AJ780-Line_cap,0))</f>
        <v>-27.4010106794131</v>
      </c>
      <c r="AK801" s="18" t="n">
        <f aca="false">AJ801-(MAX(Draws!Y780-Line_cap,0)+MAX(Draws!AK780-Line_cap,0))</f>
        <v>-27.4010106794131</v>
      </c>
      <c r="AL801" s="18" t="n">
        <f aca="false">SUMPRODUCT(MIN($B$22:$M$22+B801:M801+N801:Y801))</f>
        <v>300.15139833562</v>
      </c>
      <c r="AM801" s="18" t="n">
        <f aca="false">SUMPRODUCT(MIN($B$22:$M$22+B801:M801))</f>
        <v>427.552409015033</v>
      </c>
      <c r="AN801" s="18" t="n">
        <f aca="false">SUMPRODUCT(MIN($B$22:$M$22+N801:Y801))</f>
        <v>354.549371678373</v>
      </c>
      <c r="AO801" s="18" t="n">
        <f aca="false">SUMPRODUCT(MIN($B$22:$M$22+B801:M801+Z801:AK801))</f>
        <v>400.15139833562</v>
      </c>
      <c r="AP801" s="18" t="n">
        <f aca="false">SUMPRODUCT(MIN($B$23:$M$23+B801:M801+N801:Y801))</f>
        <v>342.837611472989</v>
      </c>
      <c r="AQ801" s="18" t="n">
        <f aca="false">SUMPRODUCT(MIN($B$23:$M$23+B801:M801+Z801:AK801))</f>
        <v>442.837611472989</v>
      </c>
      <c r="AR801" s="13" t="n">
        <f aca="false">IF(Y801&lt;0,1,0)</f>
        <v>1</v>
      </c>
    </row>
    <row r="802" customFormat="false" ht="15" hidden="false" customHeight="false" outlineLevel="0" collapsed="false">
      <c r="A802" s="13" t="n">
        <v>777</v>
      </c>
      <c r="B802" s="18" t="n">
        <f aca="false">Shock_sd*Draws!B781</f>
        <v>13.8665559497965</v>
      </c>
      <c r="C802" s="18" t="n">
        <f aca="false">Persist_a*B802+Shock_sd*Draws!C781</f>
        <v>7.80800896615264</v>
      </c>
      <c r="D802" s="18" t="n">
        <f aca="false">Persist_a*C802+Shock_sd*Draws!D781</f>
        <v>-55.494930249356</v>
      </c>
      <c r="E802" s="18" t="n">
        <f aca="false">Persist_a*D802+Shock_sd*Draws!E781</f>
        <v>-4.91339111342106</v>
      </c>
      <c r="F802" s="18" t="n">
        <f aca="false">Persist_a*E802+Shock_sd*Draws!F781</f>
        <v>-67.0226077488973</v>
      </c>
      <c r="G802" s="18" t="n">
        <f aca="false">Persist_a*F802+Shock_sd*Draws!G781</f>
        <v>-30.0085092684551</v>
      </c>
      <c r="H802" s="18" t="n">
        <f aca="false">Persist_a*G802+Shock_sd*Draws!H781</f>
        <v>-13.9277486366944</v>
      </c>
      <c r="I802" s="18" t="n">
        <f aca="false">Persist_a*H802+Shock_sd*Draws!I781</f>
        <v>-58.674368693296</v>
      </c>
      <c r="J802" s="18" t="n">
        <f aca="false">Persist_a*I802+Shock_sd*Draws!J781</f>
        <v>-67.0258647444327</v>
      </c>
      <c r="K802" s="18" t="n">
        <f aca="false">Persist_a*J802+Shock_sd*Draws!K781</f>
        <v>-3.73560389126408</v>
      </c>
      <c r="L802" s="18" t="n">
        <f aca="false">Persist_a*K802+Shock_sd*Draws!L781</f>
        <v>35.2511364427095</v>
      </c>
      <c r="M802" s="18" t="n">
        <f aca="false">Persist_a*L802+Shock_sd*Draws!M781</f>
        <v>33.0357443470172</v>
      </c>
      <c r="N802" s="18" t="n">
        <f aca="false">0-(Draws!N781+Draws!Z781)</f>
        <v>0</v>
      </c>
      <c r="O802" s="18" t="n">
        <f aca="false">N802-(Draws!O781+Draws!AA781)</f>
        <v>0</v>
      </c>
      <c r="P802" s="18" t="n">
        <f aca="false">O802-(Draws!P781+Draws!AB781)</f>
        <v>0</v>
      </c>
      <c r="Q802" s="18" t="n">
        <f aca="false">P802-(Draws!Q781+Draws!AC781)</f>
        <v>0</v>
      </c>
      <c r="R802" s="18" t="n">
        <f aca="false">Q802-(Draws!R781+Draws!AD781)</f>
        <v>0</v>
      </c>
      <c r="S802" s="18" t="n">
        <f aca="false">R802-(Draws!S781+Draws!AE781)</f>
        <v>0</v>
      </c>
      <c r="T802" s="18" t="n">
        <f aca="false">S802-(Draws!T781+Draws!AF781)</f>
        <v>0</v>
      </c>
      <c r="U802" s="18" t="n">
        <f aca="false">T802-(Draws!U781+Draws!AG781)</f>
        <v>0</v>
      </c>
      <c r="V802" s="18" t="n">
        <f aca="false">U802-(Draws!V781+Draws!AH781)</f>
        <v>0</v>
      </c>
      <c r="W802" s="18" t="n">
        <f aca="false">V802-(Draws!W781+Draws!AI781)</f>
        <v>0</v>
      </c>
      <c r="X802" s="18" t="n">
        <f aca="false">W802-(Draws!X781+Draws!AJ781)</f>
        <v>0</v>
      </c>
      <c r="Y802" s="18" t="n">
        <f aca="false">X802-(Draws!Y781+Draws!AK781)</f>
        <v>0</v>
      </c>
      <c r="Z802" s="18" t="n">
        <f aca="false">0-(MAX(Draws!N781-Line_cap,0)+MAX(Draws!Z781-Line_cap,0))</f>
        <v>0</v>
      </c>
      <c r="AA802" s="18" t="n">
        <f aca="false">Z802-(MAX(Draws!O781-Line_cap,0)+MAX(Draws!AA781-Line_cap,0))</f>
        <v>0</v>
      </c>
      <c r="AB802" s="18" t="n">
        <f aca="false">AA802-(MAX(Draws!P781-Line_cap,0)+MAX(Draws!AB781-Line_cap,0))</f>
        <v>0</v>
      </c>
      <c r="AC802" s="18" t="n">
        <f aca="false">AB802-(MAX(Draws!Q781-Line_cap,0)+MAX(Draws!AC781-Line_cap,0))</f>
        <v>0</v>
      </c>
      <c r="AD802" s="18" t="n">
        <f aca="false">AC802-(MAX(Draws!R781-Line_cap,0)+MAX(Draws!AD781-Line_cap,0))</f>
        <v>0</v>
      </c>
      <c r="AE802" s="18" t="n">
        <f aca="false">AD802-(MAX(Draws!S781-Line_cap,0)+MAX(Draws!AE781-Line_cap,0))</f>
        <v>0</v>
      </c>
      <c r="AF802" s="18" t="n">
        <f aca="false">AE802-(MAX(Draws!T781-Line_cap,0)+MAX(Draws!AF781-Line_cap,0))</f>
        <v>0</v>
      </c>
      <c r="AG802" s="18" t="n">
        <f aca="false">AF802-(MAX(Draws!U781-Line_cap,0)+MAX(Draws!AG781-Line_cap,0))</f>
        <v>0</v>
      </c>
      <c r="AH802" s="18" t="n">
        <f aca="false">AG802-(MAX(Draws!V781-Line_cap,0)+MAX(Draws!AH781-Line_cap,0))</f>
        <v>0</v>
      </c>
      <c r="AI802" s="18" t="n">
        <f aca="false">AH802-(MAX(Draws!W781-Line_cap,0)+MAX(Draws!AI781-Line_cap,0))</f>
        <v>0</v>
      </c>
      <c r="AJ802" s="18" t="n">
        <f aca="false">AI802-(MAX(Draws!X781-Line_cap,0)+MAX(Draws!AJ781-Line_cap,0))</f>
        <v>0</v>
      </c>
      <c r="AK802" s="18" t="n">
        <f aca="false">AJ802-(MAX(Draws!Y781-Line_cap,0)+MAX(Draws!AK781-Line_cap,0))</f>
        <v>0</v>
      </c>
      <c r="AL802" s="18" t="n">
        <f aca="false">SUMPRODUCT(MIN($B$22:$M$22+B802:M802+N802:Y802))</f>
        <v>421.171916672964</v>
      </c>
      <c r="AM802" s="18" t="n">
        <f aca="false">SUMPRODUCT(MIN($B$22:$M$22+B802:M802))</f>
        <v>421.171916672964</v>
      </c>
      <c r="AN802" s="18" t="n">
        <f aca="false">SUMPRODUCT(MIN($B$22:$M$22+N802:Y802))</f>
        <v>481.950382357786</v>
      </c>
      <c r="AO802" s="18" t="n">
        <f aca="false">SUMPRODUCT(MIN($B$22:$M$22+B802:M802+Z802:AK802))</f>
        <v>421.171916672964</v>
      </c>
      <c r="AP802" s="18" t="n">
        <f aca="false">SUMPRODUCT(MIN($B$23:$M$23+B802:M802+N802:Y802))</f>
        <v>466.579307251957</v>
      </c>
      <c r="AQ802" s="18" t="n">
        <f aca="false">SUMPRODUCT(MIN($B$23:$M$23+B802:M802+Z802:AK802))</f>
        <v>466.579307251957</v>
      </c>
      <c r="AR802" s="13" t="n">
        <f aca="false">IF(Y802&lt;0,1,0)</f>
        <v>0</v>
      </c>
    </row>
    <row r="803" customFormat="false" ht="15" hidden="false" customHeight="false" outlineLevel="0" collapsed="false">
      <c r="A803" s="13" t="n">
        <v>778</v>
      </c>
      <c r="B803" s="18" t="n">
        <f aca="false">Shock_sd*Draws!B782</f>
        <v>-85.2490657433649</v>
      </c>
      <c r="C803" s="18" t="n">
        <f aca="false">Persist_a*B803+Shock_sd*Draws!C782</f>
        <v>-131.270032841151</v>
      </c>
      <c r="D803" s="18" t="n">
        <f aca="false">Persist_a*C803+Shock_sd*Draws!D782</f>
        <v>-84.5577505030397</v>
      </c>
      <c r="E803" s="18" t="n">
        <f aca="false">Persist_a*D803+Shock_sd*Draws!E782</f>
        <v>-9.37166467589768</v>
      </c>
      <c r="F803" s="18" t="n">
        <f aca="false">Persist_a*E803+Shock_sd*Draws!F782</f>
        <v>46.1996665391504</v>
      </c>
      <c r="G803" s="18" t="n">
        <f aca="false">Persist_a*F803+Shock_sd*Draws!G782</f>
        <v>1.64371584457887</v>
      </c>
      <c r="H803" s="18" t="n">
        <f aca="false">Persist_a*G803+Shock_sd*Draws!H782</f>
        <v>45.7541424996876</v>
      </c>
      <c r="I803" s="18" t="n">
        <f aca="false">Persist_a*H803+Shock_sd*Draws!I782</f>
        <v>40.7073851743046</v>
      </c>
      <c r="J803" s="18" t="n">
        <f aca="false">Persist_a*I803+Shock_sd*Draws!J782</f>
        <v>150.782726768953</v>
      </c>
      <c r="K803" s="18" t="n">
        <f aca="false">Persist_a*J803+Shock_sd*Draws!K782</f>
        <v>-37.4961803323881</v>
      </c>
      <c r="L803" s="18" t="n">
        <f aca="false">Persist_a*K803+Shock_sd*Draws!L782</f>
        <v>9.65051001205535</v>
      </c>
      <c r="M803" s="18" t="n">
        <f aca="false">Persist_a*L803+Shock_sd*Draws!M782</f>
        <v>18.7894762178444</v>
      </c>
      <c r="N803" s="18" t="n">
        <f aca="false">0-(Draws!N782+Draws!Z782)</f>
        <v>0</v>
      </c>
      <c r="O803" s="18" t="n">
        <f aca="false">N803-(Draws!O782+Draws!AA782)</f>
        <v>0</v>
      </c>
      <c r="P803" s="18" t="n">
        <f aca="false">O803-(Draws!P782+Draws!AB782)</f>
        <v>0</v>
      </c>
      <c r="Q803" s="18" t="n">
        <f aca="false">P803-(Draws!Q782+Draws!AC782)</f>
        <v>0</v>
      </c>
      <c r="R803" s="18" t="n">
        <f aca="false">Q803-(Draws!R782+Draws!AD782)</f>
        <v>0</v>
      </c>
      <c r="S803" s="18" t="n">
        <f aca="false">R803-(Draws!S782+Draws!AE782)</f>
        <v>0</v>
      </c>
      <c r="T803" s="18" t="n">
        <f aca="false">S803-(Draws!T782+Draws!AF782)</f>
        <v>0</v>
      </c>
      <c r="U803" s="18" t="n">
        <f aca="false">T803-(Draws!U782+Draws!AG782)</f>
        <v>0</v>
      </c>
      <c r="V803" s="18" t="n">
        <f aca="false">U803-(Draws!V782+Draws!AH782)</f>
        <v>0</v>
      </c>
      <c r="W803" s="18" t="n">
        <f aca="false">V803-(Draws!W782+Draws!AI782)</f>
        <v>0</v>
      </c>
      <c r="X803" s="18" t="n">
        <f aca="false">W803-(Draws!X782+Draws!AJ782)</f>
        <v>0</v>
      </c>
      <c r="Y803" s="18" t="n">
        <f aca="false">X803-(Draws!Y782+Draws!AK782)</f>
        <v>0</v>
      </c>
      <c r="Z803" s="18" t="n">
        <f aca="false">0-(MAX(Draws!N782-Line_cap,0)+MAX(Draws!Z782-Line_cap,0))</f>
        <v>0</v>
      </c>
      <c r="AA803" s="18" t="n">
        <f aca="false">Z803-(MAX(Draws!O782-Line_cap,0)+MAX(Draws!AA782-Line_cap,0))</f>
        <v>0</v>
      </c>
      <c r="AB803" s="18" t="n">
        <f aca="false">AA803-(MAX(Draws!P782-Line_cap,0)+MAX(Draws!AB782-Line_cap,0))</f>
        <v>0</v>
      </c>
      <c r="AC803" s="18" t="n">
        <f aca="false">AB803-(MAX(Draws!Q782-Line_cap,0)+MAX(Draws!AC782-Line_cap,0))</f>
        <v>0</v>
      </c>
      <c r="AD803" s="18" t="n">
        <f aca="false">AC803-(MAX(Draws!R782-Line_cap,0)+MAX(Draws!AD782-Line_cap,0))</f>
        <v>0</v>
      </c>
      <c r="AE803" s="18" t="n">
        <f aca="false">AD803-(MAX(Draws!S782-Line_cap,0)+MAX(Draws!AE782-Line_cap,0))</f>
        <v>0</v>
      </c>
      <c r="AF803" s="18" t="n">
        <f aca="false">AE803-(MAX(Draws!T782-Line_cap,0)+MAX(Draws!AF782-Line_cap,0))</f>
        <v>0</v>
      </c>
      <c r="AG803" s="18" t="n">
        <f aca="false">AF803-(MAX(Draws!U782-Line_cap,0)+MAX(Draws!AG782-Line_cap,0))</f>
        <v>0</v>
      </c>
      <c r="AH803" s="18" t="n">
        <f aca="false">AG803-(MAX(Draws!V782-Line_cap,0)+MAX(Draws!AH782-Line_cap,0))</f>
        <v>0</v>
      </c>
      <c r="AI803" s="18" t="n">
        <f aca="false">AH803-(MAX(Draws!W782-Line_cap,0)+MAX(Draws!AI782-Line_cap,0))</f>
        <v>0</v>
      </c>
      <c r="AJ803" s="18" t="n">
        <f aca="false">AI803-(MAX(Draws!X782-Line_cap,0)+MAX(Draws!AJ782-Line_cap,0))</f>
        <v>0</v>
      </c>
      <c r="AK803" s="18" t="n">
        <f aca="false">AJ803-(MAX(Draws!Y782-Line_cap,0)+MAX(Draws!AK782-Line_cap,0))</f>
        <v>0</v>
      </c>
      <c r="AL803" s="18" t="n">
        <f aca="false">SUMPRODUCT(MIN($B$22:$M$22+B803:M803+N803:Y803))</f>
        <v>408.79656409263</v>
      </c>
      <c r="AM803" s="18" t="n">
        <f aca="false">SUMPRODUCT(MIN($B$22:$M$22+B803:M803))</f>
        <v>408.79656409263</v>
      </c>
      <c r="AN803" s="18" t="n">
        <f aca="false">SUMPRODUCT(MIN($B$22:$M$22+N803:Y803))</f>
        <v>481.950382357786</v>
      </c>
      <c r="AO803" s="18" t="n">
        <f aca="false">SUMPRODUCT(MIN($B$22:$M$22+B803:M803+Z803:AK803))</f>
        <v>408.79656409263</v>
      </c>
      <c r="AP803" s="18" t="n">
        <f aca="false">SUMPRODUCT(MIN($B$23:$M$23+B803:M803+N803:Y803))</f>
        <v>435.047364298627</v>
      </c>
      <c r="AQ803" s="18" t="n">
        <f aca="false">SUMPRODUCT(MIN($B$23:$M$23+B803:M803+Z803:AK803))</f>
        <v>435.047364298627</v>
      </c>
      <c r="AR803" s="13" t="n">
        <f aca="false">IF(Y803&lt;0,1,0)</f>
        <v>0</v>
      </c>
    </row>
    <row r="804" customFormat="false" ht="15" hidden="false" customHeight="false" outlineLevel="0" collapsed="false">
      <c r="A804" s="13" t="n">
        <v>779</v>
      </c>
      <c r="B804" s="18" t="n">
        <f aca="false">Shock_sd*Draws!B783</f>
        <v>32.085775264886</v>
      </c>
      <c r="C804" s="18" t="n">
        <f aca="false">Persist_a*B804+Shock_sd*Draws!C783</f>
        <v>-34.3171354479513</v>
      </c>
      <c r="D804" s="18" t="n">
        <f aca="false">Persist_a*C804+Shock_sd*Draws!D783</f>
        <v>-74.5815164472549</v>
      </c>
      <c r="E804" s="18" t="n">
        <f aca="false">Persist_a*D804+Shock_sd*Draws!E783</f>
        <v>-97.6036794618492</v>
      </c>
      <c r="F804" s="18" t="n">
        <f aca="false">Persist_a*E804+Shock_sd*Draws!F783</f>
        <v>-49.0729706761446</v>
      </c>
      <c r="G804" s="18" t="n">
        <f aca="false">Persist_a*F804+Shock_sd*Draws!G783</f>
        <v>14.2888540419395</v>
      </c>
      <c r="H804" s="18" t="n">
        <f aca="false">Persist_a*G804+Shock_sd*Draws!H783</f>
        <v>-40.6680838186164</v>
      </c>
      <c r="I804" s="18" t="n">
        <f aca="false">Persist_a*H804+Shock_sd*Draws!I783</f>
        <v>-46.6035138940812</v>
      </c>
      <c r="J804" s="18" t="n">
        <f aca="false">Persist_a*I804+Shock_sd*Draws!J783</f>
        <v>14.9387893916152</v>
      </c>
      <c r="K804" s="18" t="n">
        <f aca="false">Persist_a*J804+Shock_sd*Draws!K783</f>
        <v>7.56159057898895</v>
      </c>
      <c r="L804" s="18" t="n">
        <f aca="false">Persist_a*K804+Shock_sd*Draws!L783</f>
        <v>43.1010283361998</v>
      </c>
      <c r="M804" s="18" t="n">
        <f aca="false">Persist_a*L804+Shock_sd*Draws!M783</f>
        <v>112.888777010433</v>
      </c>
      <c r="N804" s="18" t="n">
        <f aca="false">0-(Draws!N783+Draws!Z783)</f>
        <v>0</v>
      </c>
      <c r="O804" s="18" t="n">
        <f aca="false">N804-(Draws!O783+Draws!AA783)</f>
        <v>0</v>
      </c>
      <c r="P804" s="18" t="n">
        <f aca="false">O804-(Draws!P783+Draws!AB783)</f>
        <v>0</v>
      </c>
      <c r="Q804" s="18" t="n">
        <f aca="false">P804-(Draws!Q783+Draws!AC783)</f>
        <v>0</v>
      </c>
      <c r="R804" s="18" t="n">
        <f aca="false">Q804-(Draws!R783+Draws!AD783)</f>
        <v>0</v>
      </c>
      <c r="S804" s="18" t="n">
        <f aca="false">R804-(Draws!S783+Draws!AE783)</f>
        <v>0</v>
      </c>
      <c r="T804" s="18" t="n">
        <f aca="false">S804-(Draws!T783+Draws!AF783)</f>
        <v>0</v>
      </c>
      <c r="U804" s="18" t="n">
        <f aca="false">T804-(Draws!U783+Draws!AG783)</f>
        <v>0</v>
      </c>
      <c r="V804" s="18" t="n">
        <f aca="false">U804-(Draws!V783+Draws!AH783)</f>
        <v>0</v>
      </c>
      <c r="W804" s="18" t="n">
        <f aca="false">V804-(Draws!W783+Draws!AI783)</f>
        <v>0</v>
      </c>
      <c r="X804" s="18" t="n">
        <f aca="false">W804-(Draws!X783+Draws!AJ783)</f>
        <v>0</v>
      </c>
      <c r="Y804" s="18" t="n">
        <f aca="false">X804-(Draws!Y783+Draws!AK783)</f>
        <v>0</v>
      </c>
      <c r="Z804" s="18" t="n">
        <f aca="false">0-(MAX(Draws!N783-Line_cap,0)+MAX(Draws!Z783-Line_cap,0))</f>
        <v>0</v>
      </c>
      <c r="AA804" s="18" t="n">
        <f aca="false">Z804-(MAX(Draws!O783-Line_cap,0)+MAX(Draws!AA783-Line_cap,0))</f>
        <v>0</v>
      </c>
      <c r="AB804" s="18" t="n">
        <f aca="false">AA804-(MAX(Draws!P783-Line_cap,0)+MAX(Draws!AB783-Line_cap,0))</f>
        <v>0</v>
      </c>
      <c r="AC804" s="18" t="n">
        <f aca="false">AB804-(MAX(Draws!Q783-Line_cap,0)+MAX(Draws!AC783-Line_cap,0))</f>
        <v>0</v>
      </c>
      <c r="AD804" s="18" t="n">
        <f aca="false">AC804-(MAX(Draws!R783-Line_cap,0)+MAX(Draws!AD783-Line_cap,0))</f>
        <v>0</v>
      </c>
      <c r="AE804" s="18" t="n">
        <f aca="false">AD804-(MAX(Draws!S783-Line_cap,0)+MAX(Draws!AE783-Line_cap,0))</f>
        <v>0</v>
      </c>
      <c r="AF804" s="18" t="n">
        <f aca="false">AE804-(MAX(Draws!T783-Line_cap,0)+MAX(Draws!AF783-Line_cap,0))</f>
        <v>0</v>
      </c>
      <c r="AG804" s="18" t="n">
        <f aca="false">AF804-(MAX(Draws!U783-Line_cap,0)+MAX(Draws!AG783-Line_cap,0))</f>
        <v>0</v>
      </c>
      <c r="AH804" s="18" t="n">
        <f aca="false">AG804-(MAX(Draws!V783-Line_cap,0)+MAX(Draws!AH783-Line_cap,0))</f>
        <v>0</v>
      </c>
      <c r="AI804" s="18" t="n">
        <f aca="false">AH804-(MAX(Draws!W783-Line_cap,0)+MAX(Draws!AI783-Line_cap,0))</f>
        <v>0</v>
      </c>
      <c r="AJ804" s="18" t="n">
        <f aca="false">AI804-(MAX(Draws!X783-Line_cap,0)+MAX(Draws!AJ783-Line_cap,0))</f>
        <v>0</v>
      </c>
      <c r="AK804" s="18" t="n">
        <f aca="false">AJ804-(MAX(Draws!Y783-Line_cap,0)+MAX(Draws!AK783-Line_cap,0))</f>
        <v>0</v>
      </c>
      <c r="AL804" s="18" t="n">
        <f aca="false">SUMPRODUCT(MIN($B$22:$M$22+B804:M804+N804:Y804))</f>
        <v>401.258520366307</v>
      </c>
      <c r="AM804" s="18" t="n">
        <f aca="false">SUMPRODUCT(MIN($B$22:$M$22+B804:M804))</f>
        <v>401.258520366307</v>
      </c>
      <c r="AN804" s="18" t="n">
        <f aca="false">SUMPRODUCT(MIN($B$22:$M$22+N804:Y804))</f>
        <v>481.950382357786</v>
      </c>
      <c r="AO804" s="18" t="n">
        <f aca="false">SUMPRODUCT(MIN($B$22:$M$22+B804:M804+Z804:AK804))</f>
        <v>401.258520366307</v>
      </c>
      <c r="AP804" s="18" t="n">
        <f aca="false">SUMPRODUCT(MIN($B$23:$M$23+B804:M804+N804:Y804))</f>
        <v>442.146807879671</v>
      </c>
      <c r="AQ804" s="18" t="n">
        <f aca="false">SUMPRODUCT(MIN($B$23:$M$23+B804:M804+Z804:AK804))</f>
        <v>442.146807879671</v>
      </c>
      <c r="AR804" s="13" t="n">
        <f aca="false">IF(Y804&lt;0,1,0)</f>
        <v>0</v>
      </c>
    </row>
    <row r="805" customFormat="false" ht="15" hidden="false" customHeight="false" outlineLevel="0" collapsed="false">
      <c r="A805" s="13" t="n">
        <v>780</v>
      </c>
      <c r="B805" s="18" t="n">
        <f aca="false">Shock_sd*Draws!B784</f>
        <v>-99.1475816613606</v>
      </c>
      <c r="C805" s="18" t="n">
        <f aca="false">Persist_a*B805+Shock_sd*Draws!C784</f>
        <v>-40.7799444296668</v>
      </c>
      <c r="D805" s="18" t="n">
        <f aca="false">Persist_a*C805+Shock_sd*Draws!D784</f>
        <v>-13.3181621355261</v>
      </c>
      <c r="E805" s="18" t="n">
        <f aca="false">Persist_a*D805+Shock_sd*Draws!E784</f>
        <v>89.927398462055</v>
      </c>
      <c r="F805" s="18" t="n">
        <f aca="false">Persist_a*E805+Shock_sd*Draws!F784</f>
        <v>33.0939607668588</v>
      </c>
      <c r="G805" s="18" t="n">
        <f aca="false">Persist_a*F805+Shock_sd*Draws!G784</f>
        <v>24.7502225518759</v>
      </c>
      <c r="H805" s="18" t="n">
        <f aca="false">Persist_a*G805+Shock_sd*Draws!H784</f>
        <v>2.35215119957666</v>
      </c>
      <c r="I805" s="18" t="n">
        <f aca="false">Persist_a*H805+Shock_sd*Draws!I784</f>
        <v>3.1827701017103</v>
      </c>
      <c r="J805" s="18" t="n">
        <f aca="false">Persist_a*I805+Shock_sd*Draws!J784</f>
        <v>34.7411737270396</v>
      </c>
      <c r="K805" s="18" t="n">
        <f aca="false">Persist_a*J805+Shock_sd*Draws!K784</f>
        <v>68.7209333707232</v>
      </c>
      <c r="L805" s="18" t="n">
        <f aca="false">Persist_a*K805+Shock_sd*Draws!L784</f>
        <v>185.812595164959</v>
      </c>
      <c r="M805" s="18" t="n">
        <f aca="false">Persist_a*L805+Shock_sd*Draws!M784</f>
        <v>158.405627743154</v>
      </c>
      <c r="N805" s="18" t="n">
        <f aca="false">0-(Draws!N784+Draws!Z784)</f>
        <v>0</v>
      </c>
      <c r="O805" s="18" t="n">
        <f aca="false">N805-(Draws!O784+Draws!AA784)</f>
        <v>0</v>
      </c>
      <c r="P805" s="18" t="n">
        <f aca="false">O805-(Draws!P784+Draws!AB784)</f>
        <v>0</v>
      </c>
      <c r="Q805" s="18" t="n">
        <f aca="false">P805-(Draws!Q784+Draws!AC784)</f>
        <v>0</v>
      </c>
      <c r="R805" s="18" t="n">
        <f aca="false">Q805-(Draws!R784+Draws!AD784)</f>
        <v>0</v>
      </c>
      <c r="S805" s="18" t="n">
        <f aca="false">R805-(Draws!S784+Draws!AE784)</f>
        <v>0</v>
      </c>
      <c r="T805" s="18" t="n">
        <f aca="false">S805-(Draws!T784+Draws!AF784)</f>
        <v>0</v>
      </c>
      <c r="U805" s="18" t="n">
        <f aca="false">T805-(Draws!U784+Draws!AG784)</f>
        <v>0</v>
      </c>
      <c r="V805" s="18" t="n">
        <f aca="false">U805-(Draws!V784+Draws!AH784)</f>
        <v>0</v>
      </c>
      <c r="W805" s="18" t="n">
        <f aca="false">V805-(Draws!W784+Draws!AI784)</f>
        <v>0</v>
      </c>
      <c r="X805" s="18" t="n">
        <f aca="false">W805-(Draws!X784+Draws!AJ784)</f>
        <v>0</v>
      </c>
      <c r="Y805" s="18" t="n">
        <f aca="false">X805-(Draws!Y784+Draws!AK784)</f>
        <v>0</v>
      </c>
      <c r="Z805" s="18" t="n">
        <f aca="false">0-(MAX(Draws!N784-Line_cap,0)+MAX(Draws!Z784-Line_cap,0))</f>
        <v>0</v>
      </c>
      <c r="AA805" s="18" t="n">
        <f aca="false">Z805-(MAX(Draws!O784-Line_cap,0)+MAX(Draws!AA784-Line_cap,0))</f>
        <v>0</v>
      </c>
      <c r="AB805" s="18" t="n">
        <f aca="false">AA805-(MAX(Draws!P784-Line_cap,0)+MAX(Draws!AB784-Line_cap,0))</f>
        <v>0</v>
      </c>
      <c r="AC805" s="18" t="n">
        <f aca="false">AB805-(MAX(Draws!Q784-Line_cap,0)+MAX(Draws!AC784-Line_cap,0))</f>
        <v>0</v>
      </c>
      <c r="AD805" s="18" t="n">
        <f aca="false">AC805-(MAX(Draws!R784-Line_cap,0)+MAX(Draws!AD784-Line_cap,0))</f>
        <v>0</v>
      </c>
      <c r="AE805" s="18" t="n">
        <f aca="false">AD805-(MAX(Draws!S784-Line_cap,0)+MAX(Draws!AE784-Line_cap,0))</f>
        <v>0</v>
      </c>
      <c r="AF805" s="18" t="n">
        <f aca="false">AE805-(MAX(Draws!T784-Line_cap,0)+MAX(Draws!AF784-Line_cap,0))</f>
        <v>0</v>
      </c>
      <c r="AG805" s="18" t="n">
        <f aca="false">AF805-(MAX(Draws!U784-Line_cap,0)+MAX(Draws!AG784-Line_cap,0))</f>
        <v>0</v>
      </c>
      <c r="AH805" s="18" t="n">
        <f aca="false">AG805-(MAX(Draws!V784-Line_cap,0)+MAX(Draws!AH784-Line_cap,0))</f>
        <v>0</v>
      </c>
      <c r="AI805" s="18" t="n">
        <f aca="false">AH805-(MAX(Draws!W784-Line_cap,0)+MAX(Draws!AI784-Line_cap,0))</f>
        <v>0</v>
      </c>
      <c r="AJ805" s="18" t="n">
        <f aca="false">AI805-(MAX(Draws!X784-Line_cap,0)+MAX(Draws!AJ784-Line_cap,0))</f>
        <v>0</v>
      </c>
      <c r="AK805" s="18" t="n">
        <f aca="false">AJ805-(MAX(Draws!Y784-Line_cap,0)+MAX(Draws!AK784-Line_cap,0))</f>
        <v>0</v>
      </c>
      <c r="AL805" s="18" t="n">
        <f aca="false">SUMPRODUCT(MIN($B$22:$M$22+B805:M805+N805:Y805))</f>
        <v>475.030140408728</v>
      </c>
      <c r="AM805" s="18" t="n">
        <f aca="false">SUMPRODUCT(MIN($B$22:$M$22+B805:M805))</f>
        <v>475.030140408728</v>
      </c>
      <c r="AN805" s="18" t="n">
        <f aca="false">SUMPRODUCT(MIN($B$22:$M$22+N805:Y805))</f>
        <v>481.950382357786</v>
      </c>
      <c r="AO805" s="18" t="n">
        <f aca="false">SUMPRODUCT(MIN($B$22:$M$22+B805:M805+Z805:AK805))</f>
        <v>475.030140408728</v>
      </c>
      <c r="AP805" s="18" t="n">
        <f aca="false">SUMPRODUCT(MIN($B$23:$M$23+B805:M805+N805:Y805))</f>
        <v>489.903167231324</v>
      </c>
      <c r="AQ805" s="18" t="n">
        <f aca="false">SUMPRODUCT(MIN($B$23:$M$23+B805:M805+Z805:AK805))</f>
        <v>489.903167231324</v>
      </c>
      <c r="AR805" s="13" t="n">
        <f aca="false">IF(Y805&lt;0,1,0)</f>
        <v>0</v>
      </c>
    </row>
    <row r="806" customFormat="false" ht="15" hidden="false" customHeight="false" outlineLevel="0" collapsed="false">
      <c r="A806" s="13" t="n">
        <v>781</v>
      </c>
      <c r="B806" s="18" t="n">
        <f aca="false">Shock_sd*Draws!B785</f>
        <v>34.327934467603</v>
      </c>
      <c r="C806" s="18" t="n">
        <f aca="false">Persist_a*B806+Shock_sd*Draws!C785</f>
        <v>0.166993642100959</v>
      </c>
      <c r="D806" s="18" t="n">
        <f aca="false">Persist_a*C806+Shock_sd*Draws!D785</f>
        <v>-28.006327924711</v>
      </c>
      <c r="E806" s="18" t="n">
        <f aca="false">Persist_a*D806+Shock_sd*Draws!E785</f>
        <v>-53.2308309606806</v>
      </c>
      <c r="F806" s="18" t="n">
        <f aca="false">Persist_a*E806+Shock_sd*Draws!F785</f>
        <v>34.7501313372235</v>
      </c>
      <c r="G806" s="18" t="n">
        <f aca="false">Persist_a*F806+Shock_sd*Draws!G785</f>
        <v>40.0398624176682</v>
      </c>
      <c r="H806" s="18" t="n">
        <f aca="false">Persist_a*G806+Shock_sd*Draws!H785</f>
        <v>93.4280196819682</v>
      </c>
      <c r="I806" s="18" t="n">
        <f aca="false">Persist_a*H806+Shock_sd*Draws!I785</f>
        <v>14.5920828339367</v>
      </c>
      <c r="J806" s="18" t="n">
        <f aca="false">Persist_a*I806+Shock_sd*Draws!J785</f>
        <v>-81.0237672725215</v>
      </c>
      <c r="K806" s="18" t="n">
        <f aca="false">Persist_a*J806+Shock_sd*Draws!K785</f>
        <v>-166.075209837132</v>
      </c>
      <c r="L806" s="18" t="n">
        <f aca="false">Persist_a*K806+Shock_sd*Draws!L785</f>
        <v>-105.352702851859</v>
      </c>
      <c r="M806" s="18" t="n">
        <f aca="false">Persist_a*L806+Shock_sd*Draws!M785</f>
        <v>-72.7908237448599</v>
      </c>
      <c r="N806" s="18" t="n">
        <f aca="false">0-(Draws!N785+Draws!Z785)</f>
        <v>0</v>
      </c>
      <c r="O806" s="18" t="n">
        <f aca="false">N806-(Draws!O785+Draws!AA785)</f>
        <v>0</v>
      </c>
      <c r="P806" s="18" t="n">
        <f aca="false">O806-(Draws!P785+Draws!AB785)</f>
        <v>0</v>
      </c>
      <c r="Q806" s="18" t="n">
        <f aca="false">P806-(Draws!Q785+Draws!AC785)</f>
        <v>0</v>
      </c>
      <c r="R806" s="18" t="n">
        <f aca="false">Q806-(Draws!R785+Draws!AD785)</f>
        <v>0</v>
      </c>
      <c r="S806" s="18" t="n">
        <f aca="false">R806-(Draws!S785+Draws!AE785)</f>
        <v>0</v>
      </c>
      <c r="T806" s="18" t="n">
        <f aca="false">S806-(Draws!T785+Draws!AF785)</f>
        <v>0</v>
      </c>
      <c r="U806" s="18" t="n">
        <f aca="false">T806-(Draws!U785+Draws!AG785)</f>
        <v>0</v>
      </c>
      <c r="V806" s="18" t="n">
        <f aca="false">U806-(Draws!V785+Draws!AH785)</f>
        <v>0</v>
      </c>
      <c r="W806" s="18" t="n">
        <f aca="false">V806-(Draws!W785+Draws!AI785)</f>
        <v>0</v>
      </c>
      <c r="X806" s="18" t="n">
        <f aca="false">W806-(Draws!X785+Draws!AJ785)</f>
        <v>0</v>
      </c>
      <c r="Y806" s="18" t="n">
        <f aca="false">X806-(Draws!Y785+Draws!AK785)</f>
        <v>0</v>
      </c>
      <c r="Z806" s="18" t="n">
        <f aca="false">0-(MAX(Draws!N785-Line_cap,0)+MAX(Draws!Z785-Line_cap,0))</f>
        <v>0</v>
      </c>
      <c r="AA806" s="18" t="n">
        <f aca="false">Z806-(MAX(Draws!O785-Line_cap,0)+MAX(Draws!AA785-Line_cap,0))</f>
        <v>0</v>
      </c>
      <c r="AB806" s="18" t="n">
        <f aca="false">AA806-(MAX(Draws!P785-Line_cap,0)+MAX(Draws!AB785-Line_cap,0))</f>
        <v>0</v>
      </c>
      <c r="AC806" s="18" t="n">
        <f aca="false">AB806-(MAX(Draws!Q785-Line_cap,0)+MAX(Draws!AC785-Line_cap,0))</f>
        <v>0</v>
      </c>
      <c r="AD806" s="18" t="n">
        <f aca="false">AC806-(MAX(Draws!R785-Line_cap,0)+MAX(Draws!AD785-Line_cap,0))</f>
        <v>0</v>
      </c>
      <c r="AE806" s="18" t="n">
        <f aca="false">AD806-(MAX(Draws!S785-Line_cap,0)+MAX(Draws!AE785-Line_cap,0))</f>
        <v>0</v>
      </c>
      <c r="AF806" s="18" t="n">
        <f aca="false">AE806-(MAX(Draws!T785-Line_cap,0)+MAX(Draws!AF785-Line_cap,0))</f>
        <v>0</v>
      </c>
      <c r="AG806" s="18" t="n">
        <f aca="false">AF806-(MAX(Draws!U785-Line_cap,0)+MAX(Draws!AG785-Line_cap,0))</f>
        <v>0</v>
      </c>
      <c r="AH806" s="18" t="n">
        <f aca="false">AG806-(MAX(Draws!V785-Line_cap,0)+MAX(Draws!AH785-Line_cap,0))</f>
        <v>0</v>
      </c>
      <c r="AI806" s="18" t="n">
        <f aca="false">AH806-(MAX(Draws!W785-Line_cap,0)+MAX(Draws!AI785-Line_cap,0))</f>
        <v>0</v>
      </c>
      <c r="AJ806" s="18" t="n">
        <f aca="false">AI806-(MAX(Draws!X785-Line_cap,0)+MAX(Draws!AJ785-Line_cap,0))</f>
        <v>0</v>
      </c>
      <c r="AK806" s="18" t="n">
        <f aca="false">AJ806-(MAX(Draws!Y785-Line_cap,0)+MAX(Draws!AK785-Line_cap,0))</f>
        <v>0</v>
      </c>
      <c r="AL806" s="18" t="n">
        <f aca="false">SUMPRODUCT(MIN($B$22:$M$22+B806:M806+N806:Y806))</f>
        <v>328.310485972292</v>
      </c>
      <c r="AM806" s="18" t="n">
        <f aca="false">SUMPRODUCT(MIN($B$22:$M$22+B806:M806))</f>
        <v>328.310485972292</v>
      </c>
      <c r="AN806" s="18" t="n">
        <f aca="false">SUMPRODUCT(MIN($B$22:$M$22+N806:Y806))</f>
        <v>481.950382357786</v>
      </c>
      <c r="AO806" s="18" t="n">
        <f aca="false">SUMPRODUCT(MIN($B$22:$M$22+B806:M806+Z806:AK806))</f>
        <v>328.310485972292</v>
      </c>
      <c r="AP806" s="18" t="n">
        <f aca="false">SUMPRODUCT(MIN($B$23:$M$23+B806:M806+N806:Y806))</f>
        <v>376.596134522719</v>
      </c>
      <c r="AQ806" s="18" t="n">
        <f aca="false">SUMPRODUCT(MIN($B$23:$M$23+B806:M806+Z806:AK806))</f>
        <v>376.596134522719</v>
      </c>
      <c r="AR806" s="13" t="n">
        <f aca="false">IF(Y806&lt;0,1,0)</f>
        <v>0</v>
      </c>
    </row>
    <row r="807" customFormat="false" ht="15" hidden="false" customHeight="false" outlineLevel="0" collapsed="false">
      <c r="A807" s="13" t="n">
        <v>782</v>
      </c>
      <c r="B807" s="18" t="n">
        <f aca="false">Shock_sd*Draws!B786</f>
        <v>49.8583790674636</v>
      </c>
      <c r="C807" s="18" t="n">
        <f aca="false">Persist_a*B807+Shock_sd*Draws!C786</f>
        <v>24.3234244792022</v>
      </c>
      <c r="D807" s="18" t="n">
        <f aca="false">Persist_a*C807+Shock_sd*Draws!D786</f>
        <v>39.616832357774</v>
      </c>
      <c r="E807" s="18" t="n">
        <f aca="false">Persist_a*D807+Shock_sd*Draws!E786</f>
        <v>-32.1818365670582</v>
      </c>
      <c r="F807" s="18" t="n">
        <f aca="false">Persist_a*E807+Shock_sd*Draws!F786</f>
        <v>-27.6658035665972</v>
      </c>
      <c r="G807" s="18" t="n">
        <f aca="false">Persist_a*F807+Shock_sd*Draws!G786</f>
        <v>-15.70792659778</v>
      </c>
      <c r="H807" s="18" t="n">
        <f aca="false">Persist_a*G807+Shock_sd*Draws!H786</f>
        <v>-45.1537357978794</v>
      </c>
      <c r="I807" s="18" t="n">
        <f aca="false">Persist_a*H807+Shock_sd*Draws!I786</f>
        <v>27.9917981495278</v>
      </c>
      <c r="J807" s="18" t="n">
        <f aca="false">Persist_a*I807+Shock_sd*Draws!J786</f>
        <v>-27.1284297733427</v>
      </c>
      <c r="K807" s="18" t="n">
        <f aca="false">Persist_a*J807+Shock_sd*Draws!K786</f>
        <v>-73.5331488718983</v>
      </c>
      <c r="L807" s="18" t="n">
        <f aca="false">Persist_a*K807+Shock_sd*Draws!L786</f>
        <v>-22.1958162668159</v>
      </c>
      <c r="M807" s="18" t="n">
        <f aca="false">Persist_a*L807+Shock_sd*Draws!M786</f>
        <v>-61.1025954358148</v>
      </c>
      <c r="N807" s="18" t="n">
        <f aca="false">0-(Draws!N786+Draws!Z786)</f>
        <v>0</v>
      </c>
      <c r="O807" s="18" t="n">
        <f aca="false">N807-(Draws!O786+Draws!AA786)</f>
        <v>0</v>
      </c>
      <c r="P807" s="18" t="n">
        <f aca="false">O807-(Draws!P786+Draws!AB786)</f>
        <v>0</v>
      </c>
      <c r="Q807" s="18" t="n">
        <f aca="false">P807-(Draws!Q786+Draws!AC786)</f>
        <v>0</v>
      </c>
      <c r="R807" s="18" t="n">
        <f aca="false">Q807-(Draws!R786+Draws!AD786)</f>
        <v>0</v>
      </c>
      <c r="S807" s="18" t="n">
        <f aca="false">R807-(Draws!S786+Draws!AE786)</f>
        <v>0</v>
      </c>
      <c r="T807" s="18" t="n">
        <f aca="false">S807-(Draws!T786+Draws!AF786)</f>
        <v>0</v>
      </c>
      <c r="U807" s="18" t="n">
        <f aca="false">T807-(Draws!U786+Draws!AG786)</f>
        <v>0</v>
      </c>
      <c r="V807" s="18" t="n">
        <f aca="false">U807-(Draws!V786+Draws!AH786)</f>
        <v>0</v>
      </c>
      <c r="W807" s="18" t="n">
        <f aca="false">V807-(Draws!W786+Draws!AI786)</f>
        <v>0</v>
      </c>
      <c r="X807" s="18" t="n">
        <f aca="false">W807-(Draws!X786+Draws!AJ786)</f>
        <v>0</v>
      </c>
      <c r="Y807" s="18" t="n">
        <f aca="false">X807-(Draws!Y786+Draws!AK786)</f>
        <v>0</v>
      </c>
      <c r="Z807" s="18" t="n">
        <f aca="false">0-(MAX(Draws!N786-Line_cap,0)+MAX(Draws!Z786-Line_cap,0))</f>
        <v>0</v>
      </c>
      <c r="AA807" s="18" t="n">
        <f aca="false">Z807-(MAX(Draws!O786-Line_cap,0)+MAX(Draws!AA786-Line_cap,0))</f>
        <v>0</v>
      </c>
      <c r="AB807" s="18" t="n">
        <f aca="false">AA807-(MAX(Draws!P786-Line_cap,0)+MAX(Draws!AB786-Line_cap,0))</f>
        <v>0</v>
      </c>
      <c r="AC807" s="18" t="n">
        <f aca="false">AB807-(MAX(Draws!Q786-Line_cap,0)+MAX(Draws!AC786-Line_cap,0))</f>
        <v>0</v>
      </c>
      <c r="AD807" s="18" t="n">
        <f aca="false">AC807-(MAX(Draws!R786-Line_cap,0)+MAX(Draws!AD786-Line_cap,0))</f>
        <v>0</v>
      </c>
      <c r="AE807" s="18" t="n">
        <f aca="false">AD807-(MAX(Draws!S786-Line_cap,0)+MAX(Draws!AE786-Line_cap,0))</f>
        <v>0</v>
      </c>
      <c r="AF807" s="18" t="n">
        <f aca="false">AE807-(MAX(Draws!T786-Line_cap,0)+MAX(Draws!AF786-Line_cap,0))</f>
        <v>0</v>
      </c>
      <c r="AG807" s="18" t="n">
        <f aca="false">AF807-(MAX(Draws!U786-Line_cap,0)+MAX(Draws!AG786-Line_cap,0))</f>
        <v>0</v>
      </c>
      <c r="AH807" s="18" t="n">
        <f aca="false">AG807-(MAX(Draws!V786-Line_cap,0)+MAX(Draws!AH786-Line_cap,0))</f>
        <v>0</v>
      </c>
      <c r="AI807" s="18" t="n">
        <f aca="false">AH807-(MAX(Draws!W786-Line_cap,0)+MAX(Draws!AI786-Line_cap,0))</f>
        <v>0</v>
      </c>
      <c r="AJ807" s="18" t="n">
        <f aca="false">AI807-(MAX(Draws!X786-Line_cap,0)+MAX(Draws!AJ786-Line_cap,0))</f>
        <v>0</v>
      </c>
      <c r="AK807" s="18" t="n">
        <f aca="false">AJ807-(MAX(Draws!Y786-Line_cap,0)+MAX(Draws!AK786-Line_cap,0))</f>
        <v>0</v>
      </c>
      <c r="AL807" s="18" t="n">
        <f aca="false">SUMPRODUCT(MIN($B$22:$M$22+B807:M807+N807:Y807))</f>
        <v>420.852546937526</v>
      </c>
      <c r="AM807" s="18" t="n">
        <f aca="false">SUMPRODUCT(MIN($B$22:$M$22+B807:M807))</f>
        <v>420.852546937526</v>
      </c>
      <c r="AN807" s="18" t="n">
        <f aca="false">SUMPRODUCT(MIN($B$22:$M$22+N807:Y807))</f>
        <v>481.950382357786</v>
      </c>
      <c r="AO807" s="18" t="n">
        <f aca="false">SUMPRODUCT(MIN($B$22:$M$22+B807:M807+Z807:AK807))</f>
        <v>420.852546937526</v>
      </c>
      <c r="AP807" s="18" t="n">
        <f aca="false">SUMPRODUCT(MIN($B$23:$M$23+B807:M807+N807:Y807))</f>
        <v>469.138195487953</v>
      </c>
      <c r="AQ807" s="18" t="n">
        <f aca="false">SUMPRODUCT(MIN($B$23:$M$23+B807:M807+Z807:AK807))</f>
        <v>469.138195487953</v>
      </c>
      <c r="AR807" s="13" t="n">
        <f aca="false">IF(Y807&lt;0,1,0)</f>
        <v>0</v>
      </c>
    </row>
    <row r="808" customFormat="false" ht="15" hidden="false" customHeight="false" outlineLevel="0" collapsed="false">
      <c r="A808" s="13" t="n">
        <v>783</v>
      </c>
      <c r="B808" s="18" t="n">
        <f aca="false">Shock_sd*Draws!B787</f>
        <v>20.7193967452005</v>
      </c>
      <c r="C808" s="18" t="n">
        <f aca="false">Persist_a*B808+Shock_sd*Draws!C787</f>
        <v>-5.07632708988601</v>
      </c>
      <c r="D808" s="18" t="n">
        <f aca="false">Persist_a*C808+Shock_sd*Draws!D787</f>
        <v>-27.0852392921037</v>
      </c>
      <c r="E808" s="18" t="n">
        <f aca="false">Persist_a*D808+Shock_sd*Draws!E787</f>
        <v>-24.2257441857558</v>
      </c>
      <c r="F808" s="18" t="n">
        <f aca="false">Persist_a*E808+Shock_sd*Draws!F787</f>
        <v>-65.9837116983746</v>
      </c>
      <c r="G808" s="18" t="n">
        <f aca="false">Persist_a*F808+Shock_sd*Draws!G787</f>
        <v>-172.16621014293</v>
      </c>
      <c r="H808" s="18" t="n">
        <f aca="false">Persist_a*G808+Shock_sd*Draws!H787</f>
        <v>-48.2064728422826</v>
      </c>
      <c r="I808" s="18" t="n">
        <f aca="false">Persist_a*H808+Shock_sd*Draws!I787</f>
        <v>-37.5296555882559</v>
      </c>
      <c r="J808" s="18" t="n">
        <f aca="false">Persist_a*I808+Shock_sd*Draws!J787</f>
        <v>-72.6520942251601</v>
      </c>
      <c r="K808" s="18" t="n">
        <f aca="false">Persist_a*J808+Shock_sd*Draws!K787</f>
        <v>-22.1306551646675</v>
      </c>
      <c r="L808" s="18" t="n">
        <f aca="false">Persist_a*K808+Shock_sd*Draws!L787</f>
        <v>-24.8730203687775</v>
      </c>
      <c r="M808" s="18" t="n">
        <f aca="false">Persist_a*L808+Shock_sd*Draws!M787</f>
        <v>-14.4447634343094</v>
      </c>
      <c r="N808" s="18" t="n">
        <f aca="false">0-(Draws!N787+Draws!Z787)</f>
        <v>0</v>
      </c>
      <c r="O808" s="18" t="n">
        <f aca="false">N808-(Draws!O787+Draws!AA787)</f>
        <v>0</v>
      </c>
      <c r="P808" s="18" t="n">
        <f aca="false">O808-(Draws!P787+Draws!AB787)</f>
        <v>0</v>
      </c>
      <c r="Q808" s="18" t="n">
        <f aca="false">P808-(Draws!Q787+Draws!AC787)</f>
        <v>0</v>
      </c>
      <c r="R808" s="18" t="n">
        <f aca="false">Q808-(Draws!R787+Draws!AD787)</f>
        <v>0</v>
      </c>
      <c r="S808" s="18" t="n">
        <f aca="false">R808-(Draws!S787+Draws!AE787)</f>
        <v>0</v>
      </c>
      <c r="T808" s="18" t="n">
        <f aca="false">S808-(Draws!T787+Draws!AF787)</f>
        <v>0</v>
      </c>
      <c r="U808" s="18" t="n">
        <f aca="false">T808-(Draws!U787+Draws!AG787)</f>
        <v>0</v>
      </c>
      <c r="V808" s="18" t="n">
        <f aca="false">U808-(Draws!V787+Draws!AH787)</f>
        <v>0</v>
      </c>
      <c r="W808" s="18" t="n">
        <f aca="false">V808-(Draws!W787+Draws!AI787)</f>
        <v>0</v>
      </c>
      <c r="X808" s="18" t="n">
        <f aca="false">W808-(Draws!X787+Draws!AJ787)</f>
        <v>0</v>
      </c>
      <c r="Y808" s="18" t="n">
        <f aca="false">X808-(Draws!Y787+Draws!AK787)</f>
        <v>0</v>
      </c>
      <c r="Z808" s="18" t="n">
        <f aca="false">0-(MAX(Draws!N787-Line_cap,0)+MAX(Draws!Z787-Line_cap,0))</f>
        <v>0</v>
      </c>
      <c r="AA808" s="18" t="n">
        <f aca="false">Z808-(MAX(Draws!O787-Line_cap,0)+MAX(Draws!AA787-Line_cap,0))</f>
        <v>0</v>
      </c>
      <c r="AB808" s="18" t="n">
        <f aca="false">AA808-(MAX(Draws!P787-Line_cap,0)+MAX(Draws!AB787-Line_cap,0))</f>
        <v>0</v>
      </c>
      <c r="AC808" s="18" t="n">
        <f aca="false">AB808-(MAX(Draws!Q787-Line_cap,0)+MAX(Draws!AC787-Line_cap,0))</f>
        <v>0</v>
      </c>
      <c r="AD808" s="18" t="n">
        <f aca="false">AC808-(MAX(Draws!R787-Line_cap,0)+MAX(Draws!AD787-Line_cap,0))</f>
        <v>0</v>
      </c>
      <c r="AE808" s="18" t="n">
        <f aca="false">AD808-(MAX(Draws!S787-Line_cap,0)+MAX(Draws!AE787-Line_cap,0))</f>
        <v>0</v>
      </c>
      <c r="AF808" s="18" t="n">
        <f aca="false">AE808-(MAX(Draws!T787-Line_cap,0)+MAX(Draws!AF787-Line_cap,0))</f>
        <v>0</v>
      </c>
      <c r="AG808" s="18" t="n">
        <f aca="false">AF808-(MAX(Draws!U787-Line_cap,0)+MAX(Draws!AG787-Line_cap,0))</f>
        <v>0</v>
      </c>
      <c r="AH808" s="18" t="n">
        <f aca="false">AG808-(MAX(Draws!V787-Line_cap,0)+MAX(Draws!AH787-Line_cap,0))</f>
        <v>0</v>
      </c>
      <c r="AI808" s="18" t="n">
        <f aca="false">AH808-(MAX(Draws!W787-Line_cap,0)+MAX(Draws!AI787-Line_cap,0))</f>
        <v>0</v>
      </c>
      <c r="AJ808" s="18" t="n">
        <f aca="false">AI808-(MAX(Draws!X787-Line_cap,0)+MAX(Draws!AJ787-Line_cap,0))</f>
        <v>0</v>
      </c>
      <c r="AK808" s="18" t="n">
        <f aca="false">AJ808-(MAX(Draws!Y787-Line_cap,0)+MAX(Draws!AK787-Line_cap,0))</f>
        <v>0</v>
      </c>
      <c r="AL808" s="18" t="n">
        <f aca="false">SUMPRODUCT(MIN($B$22:$M$22+B808:M808+N808:Y808))</f>
        <v>311.041961495435</v>
      </c>
      <c r="AM808" s="18" t="n">
        <f aca="false">SUMPRODUCT(MIN($B$22:$M$22+B808:M808))</f>
        <v>311.041961495435</v>
      </c>
      <c r="AN808" s="18" t="n">
        <f aca="false">SUMPRODUCT(MIN($B$22:$M$22+N808:Y808))</f>
        <v>481.950382357786</v>
      </c>
      <c r="AO808" s="18" t="n">
        <f aca="false">SUMPRODUCT(MIN($B$22:$M$22+B808:M808+Z808:AK808))</f>
        <v>311.041961495435</v>
      </c>
      <c r="AP808" s="18" t="n">
        <f aca="false">SUMPRODUCT(MIN($B$23:$M$23+B808:M808+N808:Y808))</f>
        <v>358.807706996219</v>
      </c>
      <c r="AQ808" s="18" t="n">
        <f aca="false">SUMPRODUCT(MIN($B$23:$M$23+B808:M808+Z808:AK808))</f>
        <v>358.807706996219</v>
      </c>
      <c r="AR808" s="13" t="n">
        <f aca="false">IF(Y808&lt;0,1,0)</f>
        <v>0</v>
      </c>
    </row>
    <row r="809" customFormat="false" ht="15" hidden="false" customHeight="false" outlineLevel="0" collapsed="false">
      <c r="A809" s="13" t="n">
        <v>784</v>
      </c>
      <c r="B809" s="18" t="n">
        <f aca="false">Shock_sd*Draws!B788</f>
        <v>-52.4545887618461</v>
      </c>
      <c r="C809" s="18" t="n">
        <f aca="false">Persist_a*B809+Shock_sd*Draws!C788</f>
        <v>-104.988408197658</v>
      </c>
      <c r="D809" s="18" t="n">
        <f aca="false">Persist_a*C809+Shock_sd*Draws!D788</f>
        <v>12.6071481735806</v>
      </c>
      <c r="E809" s="18" t="n">
        <f aca="false">Persist_a*D809+Shock_sd*Draws!E788</f>
        <v>-96.7779199832073</v>
      </c>
      <c r="F809" s="18" t="n">
        <f aca="false">Persist_a*E809+Shock_sd*Draws!F788</f>
        <v>-151.15459562788</v>
      </c>
      <c r="G809" s="18" t="n">
        <f aca="false">Persist_a*F809+Shock_sd*Draws!G788</f>
        <v>-103.742439424472</v>
      </c>
      <c r="H809" s="18" t="n">
        <f aca="false">Persist_a*G809+Shock_sd*Draws!H788</f>
        <v>-168.199579424473</v>
      </c>
      <c r="I809" s="18" t="n">
        <f aca="false">Persist_a*H809+Shock_sd*Draws!I788</f>
        <v>-85.19838213565</v>
      </c>
      <c r="J809" s="18" t="n">
        <f aca="false">Persist_a*I809+Shock_sd*Draws!J788</f>
        <v>-8.94735071802683</v>
      </c>
      <c r="K809" s="18" t="n">
        <f aca="false">Persist_a*J809+Shock_sd*Draws!K788</f>
        <v>37.2053029755888</v>
      </c>
      <c r="L809" s="18" t="n">
        <f aca="false">Persist_a*K809+Shock_sd*Draws!L788</f>
        <v>-35.2234949332047</v>
      </c>
      <c r="M809" s="18" t="n">
        <f aca="false">Persist_a*L809+Shock_sd*Draws!M788</f>
        <v>30.2743211499337</v>
      </c>
      <c r="N809" s="18" t="n">
        <f aca="false">0-(Draws!N788+Draws!Z788)</f>
        <v>0</v>
      </c>
      <c r="O809" s="18" t="n">
        <f aca="false">N809-(Draws!O788+Draws!AA788)</f>
        <v>0</v>
      </c>
      <c r="P809" s="18" t="n">
        <f aca="false">O809-(Draws!P788+Draws!AB788)</f>
        <v>0</v>
      </c>
      <c r="Q809" s="18" t="n">
        <f aca="false">P809-(Draws!Q788+Draws!AC788)</f>
        <v>0</v>
      </c>
      <c r="R809" s="18" t="n">
        <f aca="false">Q809-(Draws!R788+Draws!AD788)</f>
        <v>0</v>
      </c>
      <c r="S809" s="18" t="n">
        <f aca="false">R809-(Draws!S788+Draws!AE788)</f>
        <v>0</v>
      </c>
      <c r="T809" s="18" t="n">
        <f aca="false">S809-(Draws!T788+Draws!AF788)</f>
        <v>0</v>
      </c>
      <c r="U809" s="18" t="n">
        <f aca="false">T809-(Draws!U788+Draws!AG788)</f>
        <v>0</v>
      </c>
      <c r="V809" s="18" t="n">
        <f aca="false">U809-(Draws!V788+Draws!AH788)</f>
        <v>0</v>
      </c>
      <c r="W809" s="18" t="n">
        <f aca="false">V809-(Draws!W788+Draws!AI788)</f>
        <v>0</v>
      </c>
      <c r="X809" s="18" t="n">
        <f aca="false">W809-(Draws!X788+Draws!AJ788)</f>
        <v>0</v>
      </c>
      <c r="Y809" s="18" t="n">
        <f aca="false">X809-(Draws!Y788+Draws!AK788)</f>
        <v>0</v>
      </c>
      <c r="Z809" s="18" t="n">
        <f aca="false">0-(MAX(Draws!N788-Line_cap,0)+MAX(Draws!Z788-Line_cap,0))</f>
        <v>0</v>
      </c>
      <c r="AA809" s="18" t="n">
        <f aca="false">Z809-(MAX(Draws!O788-Line_cap,0)+MAX(Draws!AA788-Line_cap,0))</f>
        <v>0</v>
      </c>
      <c r="AB809" s="18" t="n">
        <f aca="false">AA809-(MAX(Draws!P788-Line_cap,0)+MAX(Draws!AB788-Line_cap,0))</f>
        <v>0</v>
      </c>
      <c r="AC809" s="18" t="n">
        <f aca="false">AB809-(MAX(Draws!Q788-Line_cap,0)+MAX(Draws!AC788-Line_cap,0))</f>
        <v>0</v>
      </c>
      <c r="AD809" s="18" t="n">
        <f aca="false">AC809-(MAX(Draws!R788-Line_cap,0)+MAX(Draws!AD788-Line_cap,0))</f>
        <v>0</v>
      </c>
      <c r="AE809" s="18" t="n">
        <f aca="false">AD809-(MAX(Draws!S788-Line_cap,0)+MAX(Draws!AE788-Line_cap,0))</f>
        <v>0</v>
      </c>
      <c r="AF809" s="18" t="n">
        <f aca="false">AE809-(MAX(Draws!T788-Line_cap,0)+MAX(Draws!AF788-Line_cap,0))</f>
        <v>0</v>
      </c>
      <c r="AG809" s="18" t="n">
        <f aca="false">AF809-(MAX(Draws!U788-Line_cap,0)+MAX(Draws!AG788-Line_cap,0))</f>
        <v>0</v>
      </c>
      <c r="AH809" s="18" t="n">
        <f aca="false">AG809-(MAX(Draws!V788-Line_cap,0)+MAX(Draws!AH788-Line_cap,0))</f>
        <v>0</v>
      </c>
      <c r="AI809" s="18" t="n">
        <f aca="false">AH809-(MAX(Draws!W788-Line_cap,0)+MAX(Draws!AI788-Line_cap,0))</f>
        <v>0</v>
      </c>
      <c r="AJ809" s="18" t="n">
        <f aca="false">AI809-(MAX(Draws!X788-Line_cap,0)+MAX(Draws!AJ788-Line_cap,0))</f>
        <v>0</v>
      </c>
      <c r="AK809" s="18" t="n">
        <f aca="false">AJ809-(MAX(Draws!Y788-Line_cap,0)+MAX(Draws!AK788-Line_cap,0))</f>
        <v>0</v>
      </c>
      <c r="AL809" s="18" t="n">
        <f aca="false">SUMPRODUCT(MIN($B$22:$M$22+B809:M809+N809:Y809))</f>
        <v>313.750802933312</v>
      </c>
      <c r="AM809" s="18" t="n">
        <f aca="false">SUMPRODUCT(MIN($B$22:$M$22+B809:M809))</f>
        <v>313.750802933312</v>
      </c>
      <c r="AN809" s="18" t="n">
        <f aca="false">SUMPRODUCT(MIN($B$22:$M$22+N809:Y809))</f>
        <v>481.950382357786</v>
      </c>
      <c r="AO809" s="18" t="n">
        <f aca="false">SUMPRODUCT(MIN($B$22:$M$22+B809:M809+Z809:AK809))</f>
        <v>313.750802933312</v>
      </c>
      <c r="AP809" s="18" t="n">
        <f aca="false">SUMPRODUCT(MIN($B$23:$M$23+B809:M809+N809:Y809))</f>
        <v>362.929445796413</v>
      </c>
      <c r="AQ809" s="18" t="n">
        <f aca="false">SUMPRODUCT(MIN($B$23:$M$23+B809:M809+Z809:AK809))</f>
        <v>362.929445796413</v>
      </c>
      <c r="AR809" s="13" t="n">
        <f aca="false">IF(Y809&lt;0,1,0)</f>
        <v>0</v>
      </c>
    </row>
    <row r="810" customFormat="false" ht="15" hidden="false" customHeight="false" outlineLevel="0" collapsed="false">
      <c r="A810" s="13" t="n">
        <v>785</v>
      </c>
      <c r="B810" s="18" t="n">
        <f aca="false">Shock_sd*Draws!B789</f>
        <v>-14.0194650421666</v>
      </c>
      <c r="C810" s="18" t="n">
        <f aca="false">Persist_a*B810+Shock_sd*Draws!C789</f>
        <v>119.264169193104</v>
      </c>
      <c r="D810" s="18" t="n">
        <f aca="false">Persist_a*C810+Shock_sd*Draws!D789</f>
        <v>60.6530832995719</v>
      </c>
      <c r="E810" s="18" t="n">
        <f aca="false">Persist_a*D810+Shock_sd*Draws!E789</f>
        <v>74.8739742443805</v>
      </c>
      <c r="F810" s="18" t="n">
        <f aca="false">Persist_a*E810+Shock_sd*Draws!F789</f>
        <v>66.5322029062235</v>
      </c>
      <c r="G810" s="18" t="n">
        <f aca="false">Persist_a*F810+Shock_sd*Draws!G789</f>
        <v>130.1130993789</v>
      </c>
      <c r="H810" s="18" t="n">
        <f aca="false">Persist_a*G810+Shock_sd*Draws!H789</f>
        <v>147.355516756356</v>
      </c>
      <c r="I810" s="18" t="n">
        <f aca="false">Persist_a*H810+Shock_sd*Draws!I789</f>
        <v>68.8409506171139</v>
      </c>
      <c r="J810" s="18" t="n">
        <f aca="false">Persist_a*I810+Shock_sd*Draws!J789</f>
        <v>-2.15820402188918</v>
      </c>
      <c r="K810" s="18" t="n">
        <f aca="false">Persist_a*J810+Shock_sd*Draws!K789</f>
        <v>70.4590666807227</v>
      </c>
      <c r="L810" s="18" t="n">
        <f aca="false">Persist_a*K810+Shock_sd*Draws!L789</f>
        <v>-66.4236509443516</v>
      </c>
      <c r="M810" s="18" t="n">
        <f aca="false">Persist_a*L810+Shock_sd*Draws!M789</f>
        <v>-47.6527048866345</v>
      </c>
      <c r="N810" s="18" t="n">
        <f aca="false">0-(Draws!N789+Draws!Z789)</f>
        <v>0</v>
      </c>
      <c r="O810" s="18" t="n">
        <f aca="false">N810-(Draws!O789+Draws!AA789)</f>
        <v>0</v>
      </c>
      <c r="P810" s="18" t="n">
        <f aca="false">O810-(Draws!P789+Draws!AB789)</f>
        <v>0</v>
      </c>
      <c r="Q810" s="18" t="n">
        <f aca="false">P810-(Draws!Q789+Draws!AC789)</f>
        <v>0</v>
      </c>
      <c r="R810" s="18" t="n">
        <f aca="false">Q810-(Draws!R789+Draws!AD789)</f>
        <v>0</v>
      </c>
      <c r="S810" s="18" t="n">
        <f aca="false">R810-(Draws!S789+Draws!AE789)</f>
        <v>0</v>
      </c>
      <c r="T810" s="18" t="n">
        <f aca="false">S810-(Draws!T789+Draws!AF789)</f>
        <v>0</v>
      </c>
      <c r="U810" s="18" t="n">
        <f aca="false">T810-(Draws!U789+Draws!AG789)</f>
        <v>0</v>
      </c>
      <c r="V810" s="18" t="n">
        <f aca="false">U810-(Draws!V789+Draws!AH789)</f>
        <v>0</v>
      </c>
      <c r="W810" s="18" t="n">
        <f aca="false">V810-(Draws!W789+Draws!AI789)</f>
        <v>0</v>
      </c>
      <c r="X810" s="18" t="n">
        <f aca="false">W810-(Draws!X789+Draws!AJ789)</f>
        <v>0</v>
      </c>
      <c r="Y810" s="18" t="n">
        <f aca="false">X810-(Draws!Y789+Draws!AK789)</f>
        <v>0</v>
      </c>
      <c r="Z810" s="18" t="n">
        <f aca="false">0-(MAX(Draws!N789-Line_cap,0)+MAX(Draws!Z789-Line_cap,0))</f>
        <v>0</v>
      </c>
      <c r="AA810" s="18" t="n">
        <f aca="false">Z810-(MAX(Draws!O789-Line_cap,0)+MAX(Draws!AA789-Line_cap,0))</f>
        <v>0</v>
      </c>
      <c r="AB810" s="18" t="n">
        <f aca="false">AA810-(MAX(Draws!P789-Line_cap,0)+MAX(Draws!AB789-Line_cap,0))</f>
        <v>0</v>
      </c>
      <c r="AC810" s="18" t="n">
        <f aca="false">AB810-(MAX(Draws!Q789-Line_cap,0)+MAX(Draws!AC789-Line_cap,0))</f>
        <v>0</v>
      </c>
      <c r="AD810" s="18" t="n">
        <f aca="false">AC810-(MAX(Draws!R789-Line_cap,0)+MAX(Draws!AD789-Line_cap,0))</f>
        <v>0</v>
      </c>
      <c r="AE810" s="18" t="n">
        <f aca="false">AD810-(MAX(Draws!S789-Line_cap,0)+MAX(Draws!AE789-Line_cap,0))</f>
        <v>0</v>
      </c>
      <c r="AF810" s="18" t="n">
        <f aca="false">AE810-(MAX(Draws!T789-Line_cap,0)+MAX(Draws!AF789-Line_cap,0))</f>
        <v>0</v>
      </c>
      <c r="AG810" s="18" t="n">
        <f aca="false">AF810-(MAX(Draws!U789-Line_cap,0)+MAX(Draws!AG789-Line_cap,0))</f>
        <v>0</v>
      </c>
      <c r="AH810" s="18" t="n">
        <f aca="false">AG810-(MAX(Draws!V789-Line_cap,0)+MAX(Draws!AH789-Line_cap,0))</f>
        <v>0</v>
      </c>
      <c r="AI810" s="18" t="n">
        <f aca="false">AH810-(MAX(Draws!W789-Line_cap,0)+MAX(Draws!AI789-Line_cap,0))</f>
        <v>0</v>
      </c>
      <c r="AJ810" s="18" t="n">
        <f aca="false">AI810-(MAX(Draws!X789-Line_cap,0)+MAX(Draws!AJ789-Line_cap,0))</f>
        <v>0</v>
      </c>
      <c r="AK810" s="18" t="n">
        <f aca="false">AJ810-(MAX(Draws!Y789-Line_cap,0)+MAX(Draws!AK789-Line_cap,0))</f>
        <v>0</v>
      </c>
      <c r="AL810" s="18" t="n">
        <f aca="false">SUMPRODUCT(MIN($B$22:$M$22+B810:M810+N810:Y810))</f>
        <v>435.50429662003</v>
      </c>
      <c r="AM810" s="18" t="n">
        <f aca="false">SUMPRODUCT(MIN($B$22:$M$22+B810:M810))</f>
        <v>435.50429662003</v>
      </c>
      <c r="AN810" s="18" t="n">
        <f aca="false">SUMPRODUCT(MIN($B$22:$M$22+N810:Y810))</f>
        <v>481.950382357786</v>
      </c>
      <c r="AO810" s="18" t="n">
        <f aca="false">SUMPRODUCT(MIN($B$22:$M$22+B810:M810+Z810:AK810))</f>
        <v>435.50429662003</v>
      </c>
      <c r="AP810" s="18" t="n">
        <f aca="false">SUMPRODUCT(MIN($B$23:$M$23+B810:M810+N810:Y810))</f>
        <v>482.377425433574</v>
      </c>
      <c r="AQ810" s="18" t="n">
        <f aca="false">SUMPRODUCT(MIN($B$23:$M$23+B810:M810+Z810:AK810))</f>
        <v>482.377425433574</v>
      </c>
      <c r="AR810" s="13" t="n">
        <f aca="false">IF(Y810&lt;0,1,0)</f>
        <v>0</v>
      </c>
    </row>
    <row r="811" customFormat="false" ht="15" hidden="false" customHeight="false" outlineLevel="0" collapsed="false">
      <c r="A811" s="13" t="n">
        <v>786</v>
      </c>
      <c r="B811" s="18" t="n">
        <f aca="false">Shock_sd*Draws!B790</f>
        <v>-133.356190408541</v>
      </c>
      <c r="C811" s="18" t="n">
        <f aca="false">Persist_a*B811+Shock_sd*Draws!C790</f>
        <v>-164.673939620402</v>
      </c>
      <c r="D811" s="18" t="n">
        <f aca="false">Persist_a*C811+Shock_sd*Draws!D790</f>
        <v>-47.9359339428749</v>
      </c>
      <c r="E811" s="18" t="n">
        <f aca="false">Persist_a*D811+Shock_sd*Draws!E790</f>
        <v>-58.1792656965339</v>
      </c>
      <c r="F811" s="18" t="n">
        <f aca="false">Persist_a*E811+Shock_sd*Draws!F790</f>
        <v>-66.3371720964467</v>
      </c>
      <c r="G811" s="18" t="n">
        <f aca="false">Persist_a*F811+Shock_sd*Draws!G790</f>
        <v>-111.683615565361</v>
      </c>
      <c r="H811" s="18" t="n">
        <f aca="false">Persist_a*G811+Shock_sd*Draws!H790</f>
        <v>-86.1597789789105</v>
      </c>
      <c r="I811" s="18" t="n">
        <f aca="false">Persist_a*H811+Shock_sd*Draws!I790</f>
        <v>-78.8371954851721</v>
      </c>
      <c r="J811" s="18" t="n">
        <f aca="false">Persist_a*I811+Shock_sd*Draws!J790</f>
        <v>-10.8848089169732</v>
      </c>
      <c r="K811" s="18" t="n">
        <f aca="false">Persist_a*J811+Shock_sd*Draws!K790</f>
        <v>-22.852426890303</v>
      </c>
      <c r="L811" s="18" t="n">
        <f aca="false">Persist_a*K811+Shock_sd*Draws!L790</f>
        <v>-78.989605203601</v>
      </c>
      <c r="M811" s="18" t="n">
        <f aca="false">Persist_a*L811+Shock_sd*Draws!M790</f>
        <v>-80.4827117307929</v>
      </c>
      <c r="N811" s="18" t="n">
        <f aca="false">0-(Draws!N790+Draws!Z790)</f>
        <v>0</v>
      </c>
      <c r="O811" s="18" t="n">
        <f aca="false">N811-(Draws!O790+Draws!AA790)</f>
        <v>0</v>
      </c>
      <c r="P811" s="18" t="n">
        <f aca="false">O811-(Draws!P790+Draws!AB790)</f>
        <v>0</v>
      </c>
      <c r="Q811" s="18" t="n">
        <f aca="false">P811-(Draws!Q790+Draws!AC790)</f>
        <v>0</v>
      </c>
      <c r="R811" s="18" t="n">
        <f aca="false">Q811-(Draws!R790+Draws!AD790)</f>
        <v>0</v>
      </c>
      <c r="S811" s="18" t="n">
        <f aca="false">R811-(Draws!S790+Draws!AE790)</f>
        <v>0</v>
      </c>
      <c r="T811" s="18" t="n">
        <f aca="false">S811-(Draws!T790+Draws!AF790)</f>
        <v>0</v>
      </c>
      <c r="U811" s="18" t="n">
        <f aca="false">T811-(Draws!U790+Draws!AG790)</f>
        <v>0</v>
      </c>
      <c r="V811" s="18" t="n">
        <f aca="false">U811-(Draws!V790+Draws!AH790)</f>
        <v>0</v>
      </c>
      <c r="W811" s="18" t="n">
        <f aca="false">V811-(Draws!W790+Draws!AI790)</f>
        <v>0</v>
      </c>
      <c r="X811" s="18" t="n">
        <f aca="false">W811-(Draws!X790+Draws!AJ790)</f>
        <v>0</v>
      </c>
      <c r="Y811" s="18" t="n">
        <f aca="false">X811-(Draws!Y790+Draws!AK790)</f>
        <v>0</v>
      </c>
      <c r="Z811" s="18" t="n">
        <f aca="false">0-(MAX(Draws!N790-Line_cap,0)+MAX(Draws!Z790-Line_cap,0))</f>
        <v>0</v>
      </c>
      <c r="AA811" s="18" t="n">
        <f aca="false">Z811-(MAX(Draws!O790-Line_cap,0)+MAX(Draws!AA790-Line_cap,0))</f>
        <v>0</v>
      </c>
      <c r="AB811" s="18" t="n">
        <f aca="false">AA811-(MAX(Draws!P790-Line_cap,0)+MAX(Draws!AB790-Line_cap,0))</f>
        <v>0</v>
      </c>
      <c r="AC811" s="18" t="n">
        <f aca="false">AB811-(MAX(Draws!Q790-Line_cap,0)+MAX(Draws!AC790-Line_cap,0))</f>
        <v>0</v>
      </c>
      <c r="AD811" s="18" t="n">
        <f aca="false">AC811-(MAX(Draws!R790-Line_cap,0)+MAX(Draws!AD790-Line_cap,0))</f>
        <v>0</v>
      </c>
      <c r="AE811" s="18" t="n">
        <f aca="false">AD811-(MAX(Draws!S790-Line_cap,0)+MAX(Draws!AE790-Line_cap,0))</f>
        <v>0</v>
      </c>
      <c r="AF811" s="18" t="n">
        <f aca="false">AE811-(MAX(Draws!T790-Line_cap,0)+MAX(Draws!AF790-Line_cap,0))</f>
        <v>0</v>
      </c>
      <c r="AG811" s="18" t="n">
        <f aca="false">AF811-(MAX(Draws!U790-Line_cap,0)+MAX(Draws!AG790-Line_cap,0))</f>
        <v>0</v>
      </c>
      <c r="AH811" s="18" t="n">
        <f aca="false">AG811-(MAX(Draws!V790-Line_cap,0)+MAX(Draws!AH790-Line_cap,0))</f>
        <v>0</v>
      </c>
      <c r="AI811" s="18" t="n">
        <f aca="false">AH811-(MAX(Draws!W790-Line_cap,0)+MAX(Draws!AI790-Line_cap,0))</f>
        <v>0</v>
      </c>
      <c r="AJ811" s="18" t="n">
        <f aca="false">AI811-(MAX(Draws!X790-Line_cap,0)+MAX(Draws!AJ790-Line_cap,0))</f>
        <v>0</v>
      </c>
      <c r="AK811" s="18" t="n">
        <f aca="false">AJ811-(MAX(Draws!Y790-Line_cap,0)+MAX(Draws!AK790-Line_cap,0))</f>
        <v>0</v>
      </c>
      <c r="AL811" s="18" t="n">
        <f aca="false">SUMPRODUCT(MIN($B$22:$M$22+B811:M811+N811:Y811))</f>
        <v>371.524556073004</v>
      </c>
      <c r="AM811" s="18" t="n">
        <f aca="false">SUMPRODUCT(MIN($B$22:$M$22+B811:M811))</f>
        <v>371.524556073004</v>
      </c>
      <c r="AN811" s="18" t="n">
        <f aca="false">SUMPRODUCT(MIN($B$22:$M$22+N811:Y811))</f>
        <v>481.950382357786</v>
      </c>
      <c r="AO811" s="18" t="n">
        <f aca="false">SUMPRODUCT(MIN($B$22:$M$22+B811:M811+Z811:AK811))</f>
        <v>371.524556073004</v>
      </c>
      <c r="AP811" s="18" t="n">
        <f aca="false">SUMPRODUCT(MIN($B$23:$M$23+B811:M811+N811:Y811))</f>
        <v>401.643457519376</v>
      </c>
      <c r="AQ811" s="18" t="n">
        <f aca="false">SUMPRODUCT(MIN($B$23:$M$23+B811:M811+Z811:AK811))</f>
        <v>401.643457519376</v>
      </c>
      <c r="AR811" s="13" t="n">
        <f aca="false">IF(Y811&lt;0,1,0)</f>
        <v>0</v>
      </c>
    </row>
    <row r="812" customFormat="false" ht="15" hidden="false" customHeight="false" outlineLevel="0" collapsed="false">
      <c r="A812" s="13" t="n">
        <v>787</v>
      </c>
      <c r="B812" s="18" t="n">
        <f aca="false">Shock_sd*Draws!B791</f>
        <v>-36.1195141635408</v>
      </c>
      <c r="C812" s="18" t="n">
        <f aca="false">Persist_a*B812+Shock_sd*Draws!C791</f>
        <v>-117.03312636161</v>
      </c>
      <c r="D812" s="18" t="n">
        <f aca="false">Persist_a*C812+Shock_sd*Draws!D791</f>
        <v>-16.8433938322174</v>
      </c>
      <c r="E812" s="18" t="n">
        <f aca="false">Persist_a*D812+Shock_sd*Draws!E791</f>
        <v>-85.4504222511109</v>
      </c>
      <c r="F812" s="18" t="n">
        <f aca="false">Persist_a*E812+Shock_sd*Draws!F791</f>
        <v>-76.02986401852</v>
      </c>
      <c r="G812" s="18" t="n">
        <f aca="false">Persist_a*F812+Shock_sd*Draws!G791</f>
        <v>7.47879518667752</v>
      </c>
      <c r="H812" s="18" t="n">
        <f aca="false">Persist_a*G812+Shock_sd*Draws!H791</f>
        <v>-66.1352238324559</v>
      </c>
      <c r="I812" s="18" t="n">
        <f aca="false">Persist_a*H812+Shock_sd*Draws!I791</f>
        <v>-21.6745565918615</v>
      </c>
      <c r="J812" s="18" t="n">
        <f aca="false">Persist_a*I812+Shock_sd*Draws!J791</f>
        <v>-13.717792961092</v>
      </c>
      <c r="K812" s="18" t="n">
        <f aca="false">Persist_a*J812+Shock_sd*Draws!K791</f>
        <v>-114.553287020512</v>
      </c>
      <c r="L812" s="18" t="n">
        <f aca="false">Persist_a*K812+Shock_sd*Draws!L791</f>
        <v>-22.7072543292688</v>
      </c>
      <c r="M812" s="18" t="n">
        <f aca="false">Persist_a*L812+Shock_sd*Draws!M791</f>
        <v>50.8172082938735</v>
      </c>
      <c r="N812" s="18" t="n">
        <f aca="false">0-(Draws!N791+Draws!Z791)</f>
        <v>0</v>
      </c>
      <c r="O812" s="18" t="n">
        <f aca="false">N812-(Draws!O791+Draws!AA791)</f>
        <v>0</v>
      </c>
      <c r="P812" s="18" t="n">
        <f aca="false">O812-(Draws!P791+Draws!AB791)</f>
        <v>0</v>
      </c>
      <c r="Q812" s="18" t="n">
        <f aca="false">P812-(Draws!Q791+Draws!AC791)</f>
        <v>0</v>
      </c>
      <c r="R812" s="18" t="n">
        <f aca="false">Q812-(Draws!R791+Draws!AD791)</f>
        <v>0</v>
      </c>
      <c r="S812" s="18" t="n">
        <f aca="false">R812-(Draws!S791+Draws!AE791)</f>
        <v>0</v>
      </c>
      <c r="T812" s="18" t="n">
        <f aca="false">S812-(Draws!T791+Draws!AF791)</f>
        <v>0</v>
      </c>
      <c r="U812" s="18" t="n">
        <f aca="false">T812-(Draws!U791+Draws!AG791)</f>
        <v>0</v>
      </c>
      <c r="V812" s="18" t="n">
        <f aca="false">U812-(Draws!V791+Draws!AH791)</f>
        <v>0</v>
      </c>
      <c r="W812" s="18" t="n">
        <f aca="false">V812-(Draws!W791+Draws!AI791)</f>
        <v>0</v>
      </c>
      <c r="X812" s="18" t="n">
        <f aca="false">W812-(Draws!X791+Draws!AJ791)</f>
        <v>0</v>
      </c>
      <c r="Y812" s="18" t="n">
        <f aca="false">X812-(Draws!Y791+Draws!AK791)</f>
        <v>0</v>
      </c>
      <c r="Z812" s="18" t="n">
        <f aca="false">0-(MAX(Draws!N791-Line_cap,0)+MAX(Draws!Z791-Line_cap,0))</f>
        <v>0</v>
      </c>
      <c r="AA812" s="18" t="n">
        <f aca="false">Z812-(MAX(Draws!O791-Line_cap,0)+MAX(Draws!AA791-Line_cap,0))</f>
        <v>0</v>
      </c>
      <c r="AB812" s="18" t="n">
        <f aca="false">AA812-(MAX(Draws!P791-Line_cap,0)+MAX(Draws!AB791-Line_cap,0))</f>
        <v>0</v>
      </c>
      <c r="AC812" s="18" t="n">
        <f aca="false">AB812-(MAX(Draws!Q791-Line_cap,0)+MAX(Draws!AC791-Line_cap,0))</f>
        <v>0</v>
      </c>
      <c r="AD812" s="18" t="n">
        <f aca="false">AC812-(MAX(Draws!R791-Line_cap,0)+MAX(Draws!AD791-Line_cap,0))</f>
        <v>0</v>
      </c>
      <c r="AE812" s="18" t="n">
        <f aca="false">AD812-(MAX(Draws!S791-Line_cap,0)+MAX(Draws!AE791-Line_cap,0))</f>
        <v>0</v>
      </c>
      <c r="AF812" s="18" t="n">
        <f aca="false">AE812-(MAX(Draws!T791-Line_cap,0)+MAX(Draws!AF791-Line_cap,0))</f>
        <v>0</v>
      </c>
      <c r="AG812" s="18" t="n">
        <f aca="false">AF812-(MAX(Draws!U791-Line_cap,0)+MAX(Draws!AG791-Line_cap,0))</f>
        <v>0</v>
      </c>
      <c r="AH812" s="18" t="n">
        <f aca="false">AG812-(MAX(Draws!V791-Line_cap,0)+MAX(Draws!AH791-Line_cap,0))</f>
        <v>0</v>
      </c>
      <c r="AI812" s="18" t="n">
        <f aca="false">AH812-(MAX(Draws!W791-Line_cap,0)+MAX(Draws!AI791-Line_cap,0))</f>
        <v>0</v>
      </c>
      <c r="AJ812" s="18" t="n">
        <f aca="false">AI812-(MAX(Draws!X791-Line_cap,0)+MAX(Draws!AJ791-Line_cap,0))</f>
        <v>0</v>
      </c>
      <c r="AK812" s="18" t="n">
        <f aca="false">AJ812-(MAX(Draws!Y791-Line_cap,0)+MAX(Draws!AK791-Line_cap,0))</f>
        <v>0</v>
      </c>
      <c r="AL812" s="18" t="n">
        <f aca="false">SUMPRODUCT(MIN($B$22:$M$22+B812:M812+N812:Y812))</f>
        <v>379.832408788912</v>
      </c>
      <c r="AM812" s="18" t="n">
        <f aca="false">SUMPRODUCT(MIN($B$22:$M$22+B812:M812))</f>
        <v>379.832408788912</v>
      </c>
      <c r="AN812" s="18" t="n">
        <f aca="false">SUMPRODUCT(MIN($B$22:$M$22+N812:Y812))</f>
        <v>481.950382357786</v>
      </c>
      <c r="AO812" s="18" t="n">
        <f aca="false">SUMPRODUCT(MIN($B$22:$M$22+B812:M812+Z812:AK812))</f>
        <v>379.832408788912</v>
      </c>
      <c r="AP812" s="18" t="n">
        <f aca="false">SUMPRODUCT(MIN($B$23:$M$23+B812:M812+N812:Y812))</f>
        <v>428.118057339339</v>
      </c>
      <c r="AQ812" s="18" t="n">
        <f aca="false">SUMPRODUCT(MIN($B$23:$M$23+B812:M812+Z812:AK812))</f>
        <v>428.118057339339</v>
      </c>
      <c r="AR812" s="13" t="n">
        <f aca="false">IF(Y812&lt;0,1,0)</f>
        <v>0</v>
      </c>
    </row>
    <row r="813" customFormat="false" ht="15" hidden="false" customHeight="false" outlineLevel="0" collapsed="false">
      <c r="A813" s="13" t="n">
        <v>788</v>
      </c>
      <c r="B813" s="18" t="n">
        <f aca="false">Shock_sd*Draws!B792</f>
        <v>11.8776193353489</v>
      </c>
      <c r="C813" s="18" t="n">
        <f aca="false">Persist_a*B813+Shock_sd*Draws!C792</f>
        <v>-15.9496702923058</v>
      </c>
      <c r="D813" s="18" t="n">
        <f aca="false">Persist_a*C813+Shock_sd*Draws!D792</f>
        <v>-50.5517230581861</v>
      </c>
      <c r="E813" s="18" t="n">
        <f aca="false">Persist_a*D813+Shock_sd*Draws!E792</f>
        <v>-127.384800243483</v>
      </c>
      <c r="F813" s="18" t="n">
        <f aca="false">Persist_a*E813+Shock_sd*Draws!F792</f>
        <v>-25.323189262581</v>
      </c>
      <c r="G813" s="18" t="n">
        <f aca="false">Persist_a*F813+Shock_sd*Draws!G792</f>
        <v>36.065047296491</v>
      </c>
      <c r="H813" s="18" t="n">
        <f aca="false">Persist_a*G813+Shock_sd*Draws!H792</f>
        <v>58.5314460927671</v>
      </c>
      <c r="I813" s="18" t="n">
        <f aca="false">Persist_a*H813+Shock_sd*Draws!I792</f>
        <v>-53.1598083090921</v>
      </c>
      <c r="J813" s="18" t="n">
        <f aca="false">Persist_a*I813+Shock_sd*Draws!J792</f>
        <v>-20.4575343334813</v>
      </c>
      <c r="K813" s="18" t="n">
        <f aca="false">Persist_a*J813+Shock_sd*Draws!K792</f>
        <v>-2.43889909782624</v>
      </c>
      <c r="L813" s="18" t="n">
        <f aca="false">Persist_a*K813+Shock_sd*Draws!L792</f>
        <v>-16.5576094532403</v>
      </c>
      <c r="M813" s="18" t="n">
        <f aca="false">Persist_a*L813+Shock_sd*Draws!M792</f>
        <v>-41.6200921765615</v>
      </c>
      <c r="N813" s="18" t="n">
        <f aca="false">0-(Draws!N792+Draws!Z792)</f>
        <v>0</v>
      </c>
      <c r="O813" s="18" t="n">
        <f aca="false">N813-(Draws!O792+Draws!AA792)</f>
        <v>0</v>
      </c>
      <c r="P813" s="18" t="n">
        <f aca="false">O813-(Draws!P792+Draws!AB792)</f>
        <v>0</v>
      </c>
      <c r="Q813" s="18" t="n">
        <f aca="false">P813-(Draws!Q792+Draws!AC792)</f>
        <v>0</v>
      </c>
      <c r="R813" s="18" t="n">
        <f aca="false">Q813-(Draws!R792+Draws!AD792)</f>
        <v>0</v>
      </c>
      <c r="S813" s="18" t="n">
        <f aca="false">R813-(Draws!S792+Draws!AE792)</f>
        <v>0</v>
      </c>
      <c r="T813" s="18" t="n">
        <f aca="false">S813-(Draws!T792+Draws!AF792)</f>
        <v>0</v>
      </c>
      <c r="U813" s="18" t="n">
        <f aca="false">T813-(Draws!U792+Draws!AG792)</f>
        <v>0</v>
      </c>
      <c r="V813" s="18" t="n">
        <f aca="false">U813-(Draws!V792+Draws!AH792)</f>
        <v>0</v>
      </c>
      <c r="W813" s="18" t="n">
        <f aca="false">V813-(Draws!W792+Draws!AI792)</f>
        <v>0</v>
      </c>
      <c r="X813" s="18" t="n">
        <f aca="false">W813-(Draws!X792+Draws!AJ792)</f>
        <v>0</v>
      </c>
      <c r="Y813" s="18" t="n">
        <f aca="false">X813-(Draws!Y792+Draws!AK792)</f>
        <v>0</v>
      </c>
      <c r="Z813" s="18" t="n">
        <f aca="false">0-(MAX(Draws!N792-Line_cap,0)+MAX(Draws!Z792-Line_cap,0))</f>
        <v>0</v>
      </c>
      <c r="AA813" s="18" t="n">
        <f aca="false">Z813-(MAX(Draws!O792-Line_cap,0)+MAX(Draws!AA792-Line_cap,0))</f>
        <v>0</v>
      </c>
      <c r="AB813" s="18" t="n">
        <f aca="false">AA813-(MAX(Draws!P792-Line_cap,0)+MAX(Draws!AB792-Line_cap,0))</f>
        <v>0</v>
      </c>
      <c r="AC813" s="18" t="n">
        <f aca="false">AB813-(MAX(Draws!Q792-Line_cap,0)+MAX(Draws!AC792-Line_cap,0))</f>
        <v>0</v>
      </c>
      <c r="AD813" s="18" t="n">
        <f aca="false">AC813-(MAX(Draws!R792-Line_cap,0)+MAX(Draws!AD792-Line_cap,0))</f>
        <v>0</v>
      </c>
      <c r="AE813" s="18" t="n">
        <f aca="false">AD813-(MAX(Draws!S792-Line_cap,0)+MAX(Draws!AE792-Line_cap,0))</f>
        <v>0</v>
      </c>
      <c r="AF813" s="18" t="n">
        <f aca="false">AE813-(MAX(Draws!T792-Line_cap,0)+MAX(Draws!AF792-Line_cap,0))</f>
        <v>0</v>
      </c>
      <c r="AG813" s="18" t="n">
        <f aca="false">AF813-(MAX(Draws!U792-Line_cap,0)+MAX(Draws!AG792-Line_cap,0))</f>
        <v>0</v>
      </c>
      <c r="AH813" s="18" t="n">
        <f aca="false">AG813-(MAX(Draws!V792-Line_cap,0)+MAX(Draws!AH792-Line_cap,0))</f>
        <v>0</v>
      </c>
      <c r="AI813" s="18" t="n">
        <f aca="false">AH813-(MAX(Draws!W792-Line_cap,0)+MAX(Draws!AI792-Line_cap,0))</f>
        <v>0</v>
      </c>
      <c r="AJ813" s="18" t="n">
        <f aca="false">AI813-(MAX(Draws!X792-Line_cap,0)+MAX(Draws!AJ792-Line_cap,0))</f>
        <v>0</v>
      </c>
      <c r="AK813" s="18" t="n">
        <f aca="false">AJ813-(MAX(Draws!Y792-Line_cap,0)+MAX(Draws!AK792-Line_cap,0))</f>
        <v>0</v>
      </c>
      <c r="AL813" s="18" t="n">
        <f aca="false">SUMPRODUCT(MIN($B$22:$M$22+B813:M813+N813:Y813))</f>
        <v>371.477399584674</v>
      </c>
      <c r="AM813" s="18" t="n">
        <f aca="false">SUMPRODUCT(MIN($B$22:$M$22+B813:M813))</f>
        <v>371.477399584674</v>
      </c>
      <c r="AN813" s="18" t="n">
        <f aca="false">SUMPRODUCT(MIN($B$22:$M$22+N813:Y813))</f>
        <v>481.950382357786</v>
      </c>
      <c r="AO813" s="18" t="n">
        <f aca="false">SUMPRODUCT(MIN($B$22:$M$22+B813:M813+Z813:AK813))</f>
        <v>371.477399584674</v>
      </c>
      <c r="AP813" s="18" t="n">
        <f aca="false">SUMPRODUCT(MIN($B$23:$M$23+B813:M813+N813:Y813))</f>
        <v>412.365687098037</v>
      </c>
      <c r="AQ813" s="18" t="n">
        <f aca="false">SUMPRODUCT(MIN($B$23:$M$23+B813:M813+Z813:AK813))</f>
        <v>412.365687098037</v>
      </c>
      <c r="AR813" s="13" t="n">
        <f aca="false">IF(Y813&lt;0,1,0)</f>
        <v>0</v>
      </c>
    </row>
    <row r="814" customFormat="false" ht="15" hidden="false" customHeight="false" outlineLevel="0" collapsed="false">
      <c r="A814" s="13" t="n">
        <v>789</v>
      </c>
      <c r="B814" s="18" t="n">
        <f aca="false">Shock_sd*Draws!B793</f>
        <v>0.155170606004062</v>
      </c>
      <c r="C814" s="18" t="n">
        <f aca="false">Persist_a*B814+Shock_sd*Draws!C793</f>
        <v>70.6927863971595</v>
      </c>
      <c r="D814" s="18" t="n">
        <f aca="false">Persist_a*C814+Shock_sd*Draws!D793</f>
        <v>24.3849165337792</v>
      </c>
      <c r="E814" s="18" t="n">
        <f aca="false">Persist_a*D814+Shock_sd*Draws!E793</f>
        <v>38.9058673680894</v>
      </c>
      <c r="F814" s="18" t="n">
        <f aca="false">Persist_a*E814+Shock_sd*Draws!F793</f>
        <v>53.2491035076456</v>
      </c>
      <c r="G814" s="18" t="n">
        <f aca="false">Persist_a*F814+Shock_sd*Draws!G793</f>
        <v>-33.76271206529</v>
      </c>
      <c r="H814" s="18" t="n">
        <f aca="false">Persist_a*G814+Shock_sd*Draws!H793</f>
        <v>-41.3746179780213</v>
      </c>
      <c r="I814" s="18" t="n">
        <f aca="false">Persist_a*H814+Shock_sd*Draws!I793</f>
        <v>-71.9246645107989</v>
      </c>
      <c r="J814" s="18" t="n">
        <f aca="false">Persist_a*I814+Shock_sd*Draws!J793</f>
        <v>-59.389931144434</v>
      </c>
      <c r="K814" s="18" t="n">
        <f aca="false">Persist_a*J814+Shock_sd*Draws!K793</f>
        <v>20.2503037406419</v>
      </c>
      <c r="L814" s="18" t="n">
        <f aca="false">Persist_a*K814+Shock_sd*Draws!L793</f>
        <v>15.4747992902666</v>
      </c>
      <c r="M814" s="18" t="n">
        <f aca="false">Persist_a*L814+Shock_sd*Draws!M793</f>
        <v>-54.9542731330391</v>
      </c>
      <c r="N814" s="18" t="n">
        <f aca="false">0-(Draws!N793+Draws!Z793)</f>
        <v>0</v>
      </c>
      <c r="O814" s="18" t="n">
        <f aca="false">N814-(Draws!O793+Draws!AA793)</f>
        <v>-223.829003896058</v>
      </c>
      <c r="P814" s="18" t="n">
        <f aca="false">O814-(Draws!P793+Draws!AB793)</f>
        <v>-223.829003896058</v>
      </c>
      <c r="Q814" s="18" t="n">
        <f aca="false">P814-(Draws!Q793+Draws!AC793)</f>
        <v>-223.829003896058</v>
      </c>
      <c r="R814" s="18" t="n">
        <f aca="false">Q814-(Draws!R793+Draws!AD793)</f>
        <v>-223.829003896058</v>
      </c>
      <c r="S814" s="18" t="n">
        <f aca="false">R814-(Draws!S793+Draws!AE793)</f>
        <v>-223.829003896058</v>
      </c>
      <c r="T814" s="18" t="n">
        <f aca="false">S814-(Draws!T793+Draws!AF793)</f>
        <v>-223.829003896058</v>
      </c>
      <c r="U814" s="18" t="n">
        <f aca="false">T814-(Draws!U793+Draws!AG793)</f>
        <v>-223.829003896058</v>
      </c>
      <c r="V814" s="18" t="n">
        <f aca="false">U814-(Draws!V793+Draws!AH793)</f>
        <v>-223.829003896058</v>
      </c>
      <c r="W814" s="18" t="n">
        <f aca="false">V814-(Draws!W793+Draws!AI793)</f>
        <v>-223.829003896058</v>
      </c>
      <c r="X814" s="18" t="n">
        <f aca="false">W814-(Draws!X793+Draws!AJ793)</f>
        <v>-223.829003896058</v>
      </c>
      <c r="Y814" s="18" t="n">
        <f aca="false">X814-(Draws!Y793+Draws!AK793)</f>
        <v>-223.829003896058</v>
      </c>
      <c r="Z814" s="18" t="n">
        <f aca="false">0-(MAX(Draws!N793-Line_cap,0)+MAX(Draws!Z793-Line_cap,0))</f>
        <v>0</v>
      </c>
      <c r="AA814" s="18" t="n">
        <f aca="false">Z814-(MAX(Draws!O793-Line_cap,0)+MAX(Draws!AA793-Line_cap,0))</f>
        <v>-123.829003896058</v>
      </c>
      <c r="AB814" s="18" t="n">
        <f aca="false">AA814-(MAX(Draws!P793-Line_cap,0)+MAX(Draws!AB793-Line_cap,0))</f>
        <v>-123.829003896058</v>
      </c>
      <c r="AC814" s="18" t="n">
        <f aca="false">AB814-(MAX(Draws!Q793-Line_cap,0)+MAX(Draws!AC793-Line_cap,0))</f>
        <v>-123.829003896058</v>
      </c>
      <c r="AD814" s="18" t="n">
        <f aca="false">AC814-(MAX(Draws!R793-Line_cap,0)+MAX(Draws!AD793-Line_cap,0))</f>
        <v>-123.829003896058</v>
      </c>
      <c r="AE814" s="18" t="n">
        <f aca="false">AD814-(MAX(Draws!S793-Line_cap,0)+MAX(Draws!AE793-Line_cap,0))</f>
        <v>-123.829003896058</v>
      </c>
      <c r="AF814" s="18" t="n">
        <f aca="false">AE814-(MAX(Draws!T793-Line_cap,0)+MAX(Draws!AF793-Line_cap,0))</f>
        <v>-123.829003896058</v>
      </c>
      <c r="AG814" s="18" t="n">
        <f aca="false">AF814-(MAX(Draws!U793-Line_cap,0)+MAX(Draws!AG793-Line_cap,0))</f>
        <v>-123.829003896058</v>
      </c>
      <c r="AH814" s="18" t="n">
        <f aca="false">AG814-(MAX(Draws!V793-Line_cap,0)+MAX(Draws!AH793-Line_cap,0))</f>
        <v>-123.829003896058</v>
      </c>
      <c r="AI814" s="18" t="n">
        <f aca="false">AH814-(MAX(Draws!W793-Line_cap,0)+MAX(Draws!AI793-Line_cap,0))</f>
        <v>-123.829003896058</v>
      </c>
      <c r="AJ814" s="18" t="n">
        <f aca="false">AI814-(MAX(Draws!X793-Line_cap,0)+MAX(Draws!AJ793-Line_cap,0))</f>
        <v>-123.829003896058</v>
      </c>
      <c r="AK814" s="18" t="n">
        <f aca="false">AJ814-(MAX(Draws!Y793-Line_cap,0)+MAX(Draws!AK793-Line_cap,0))</f>
        <v>-123.829003896058</v>
      </c>
      <c r="AL814" s="18" t="n">
        <f aca="false">SUMPRODUCT(MIN($B$22:$M$22+B814:M814+N814:Y814))</f>
        <v>188.100384991062</v>
      </c>
      <c r="AM814" s="18" t="n">
        <f aca="false">SUMPRODUCT(MIN($B$22:$M$22+B814:M814))</f>
        <v>411.92938888712</v>
      </c>
      <c r="AN814" s="18" t="n">
        <f aca="false">SUMPRODUCT(MIN($B$22:$M$22+N814:Y814))</f>
        <v>258.121378461728</v>
      </c>
      <c r="AO814" s="18" t="n">
        <f aca="false">SUMPRODUCT(MIN($B$22:$M$22+B814:M814+Z814:AK814))</f>
        <v>288.100384991062</v>
      </c>
      <c r="AP814" s="18" t="n">
        <f aca="false">SUMPRODUCT(MIN($B$23:$M$23+B814:M814+N814:Y814))</f>
        <v>237.700384991062</v>
      </c>
      <c r="AQ814" s="18" t="n">
        <f aca="false">SUMPRODUCT(MIN($B$23:$M$23+B814:M814+Z814:AK814))</f>
        <v>337.700384991062</v>
      </c>
      <c r="AR814" s="13" t="n">
        <f aca="false">IF(Y814&lt;0,1,0)</f>
        <v>1</v>
      </c>
    </row>
    <row r="815" customFormat="false" ht="15" hidden="false" customHeight="false" outlineLevel="0" collapsed="false">
      <c r="A815" s="13" t="n">
        <v>790</v>
      </c>
      <c r="B815" s="18" t="n">
        <f aca="false">Shock_sd*Draws!B794</f>
        <v>-18.7347484593624</v>
      </c>
      <c r="C815" s="18" t="n">
        <f aca="false">Persist_a*B815+Shock_sd*Draws!C794</f>
        <v>31.03730345088</v>
      </c>
      <c r="D815" s="18" t="n">
        <f aca="false">Persist_a*C815+Shock_sd*Draws!D794</f>
        <v>8.20009050718281</v>
      </c>
      <c r="E815" s="18" t="n">
        <f aca="false">Persist_a*D815+Shock_sd*Draws!E794</f>
        <v>22.47988900916</v>
      </c>
      <c r="F815" s="18" t="n">
        <f aca="false">Persist_a*E815+Shock_sd*Draws!F794</f>
        <v>-35.0606183625332</v>
      </c>
      <c r="G815" s="18" t="n">
        <f aca="false">Persist_a*F815+Shock_sd*Draws!G794</f>
        <v>-17.1877139236014</v>
      </c>
      <c r="H815" s="18" t="n">
        <f aca="false">Persist_a*G815+Shock_sd*Draws!H794</f>
        <v>38.5445791257162</v>
      </c>
      <c r="I815" s="18" t="n">
        <f aca="false">Persist_a*H815+Shock_sd*Draws!I794</f>
        <v>27.7566025076466</v>
      </c>
      <c r="J815" s="18" t="n">
        <f aca="false">Persist_a*I815+Shock_sd*Draws!J794</f>
        <v>19.0723347437822</v>
      </c>
      <c r="K815" s="18" t="n">
        <f aca="false">Persist_a*J815+Shock_sd*Draws!K794</f>
        <v>85.9472618403237</v>
      </c>
      <c r="L815" s="18" t="n">
        <f aca="false">Persist_a*K815+Shock_sd*Draws!L794</f>
        <v>6.09149223111201</v>
      </c>
      <c r="M815" s="18" t="n">
        <f aca="false">Persist_a*L815+Shock_sd*Draws!M794</f>
        <v>-40.9709012212566</v>
      </c>
      <c r="N815" s="18" t="n">
        <f aca="false">0-(Draws!N794+Draws!Z794)</f>
        <v>0</v>
      </c>
      <c r="O815" s="18" t="n">
        <f aca="false">N815-(Draws!O794+Draws!AA794)</f>
        <v>0</v>
      </c>
      <c r="P815" s="18" t="n">
        <f aca="false">O815-(Draws!P794+Draws!AB794)</f>
        <v>0</v>
      </c>
      <c r="Q815" s="18" t="n">
        <f aca="false">P815-(Draws!Q794+Draws!AC794)</f>
        <v>0</v>
      </c>
      <c r="R815" s="18" t="n">
        <f aca="false">Q815-(Draws!R794+Draws!AD794)</f>
        <v>0</v>
      </c>
      <c r="S815" s="18" t="n">
        <f aca="false">R815-(Draws!S794+Draws!AE794)</f>
        <v>0</v>
      </c>
      <c r="T815" s="18" t="n">
        <f aca="false">S815-(Draws!T794+Draws!AF794)</f>
        <v>0</v>
      </c>
      <c r="U815" s="18" t="n">
        <f aca="false">T815-(Draws!U794+Draws!AG794)</f>
        <v>0</v>
      </c>
      <c r="V815" s="18" t="n">
        <f aca="false">U815-(Draws!V794+Draws!AH794)</f>
        <v>0</v>
      </c>
      <c r="W815" s="18" t="n">
        <f aca="false">V815-(Draws!W794+Draws!AI794)</f>
        <v>0</v>
      </c>
      <c r="X815" s="18" t="n">
        <f aca="false">W815-(Draws!X794+Draws!AJ794)</f>
        <v>0</v>
      </c>
      <c r="Y815" s="18" t="n">
        <f aca="false">X815-(Draws!Y794+Draws!AK794)</f>
        <v>0</v>
      </c>
      <c r="Z815" s="18" t="n">
        <f aca="false">0-(MAX(Draws!N794-Line_cap,0)+MAX(Draws!Z794-Line_cap,0))</f>
        <v>0</v>
      </c>
      <c r="AA815" s="18" t="n">
        <f aca="false">Z815-(MAX(Draws!O794-Line_cap,0)+MAX(Draws!AA794-Line_cap,0))</f>
        <v>0</v>
      </c>
      <c r="AB815" s="18" t="n">
        <f aca="false">AA815-(MAX(Draws!P794-Line_cap,0)+MAX(Draws!AB794-Line_cap,0))</f>
        <v>0</v>
      </c>
      <c r="AC815" s="18" t="n">
        <f aca="false">AB815-(MAX(Draws!Q794-Line_cap,0)+MAX(Draws!AC794-Line_cap,0))</f>
        <v>0</v>
      </c>
      <c r="AD815" s="18" t="n">
        <f aca="false">AC815-(MAX(Draws!R794-Line_cap,0)+MAX(Draws!AD794-Line_cap,0))</f>
        <v>0</v>
      </c>
      <c r="AE815" s="18" t="n">
        <f aca="false">AD815-(MAX(Draws!S794-Line_cap,0)+MAX(Draws!AE794-Line_cap,0))</f>
        <v>0</v>
      </c>
      <c r="AF815" s="18" t="n">
        <f aca="false">AE815-(MAX(Draws!T794-Line_cap,0)+MAX(Draws!AF794-Line_cap,0))</f>
        <v>0</v>
      </c>
      <c r="AG815" s="18" t="n">
        <f aca="false">AF815-(MAX(Draws!U794-Line_cap,0)+MAX(Draws!AG794-Line_cap,0))</f>
        <v>0</v>
      </c>
      <c r="AH815" s="18" t="n">
        <f aca="false">AG815-(MAX(Draws!V794-Line_cap,0)+MAX(Draws!AH794-Line_cap,0))</f>
        <v>0</v>
      </c>
      <c r="AI815" s="18" t="n">
        <f aca="false">AH815-(MAX(Draws!W794-Line_cap,0)+MAX(Draws!AI794-Line_cap,0))</f>
        <v>0</v>
      </c>
      <c r="AJ815" s="18" t="n">
        <f aca="false">AI815-(MAX(Draws!X794-Line_cap,0)+MAX(Draws!AJ794-Line_cap,0))</f>
        <v>0</v>
      </c>
      <c r="AK815" s="18" t="n">
        <f aca="false">AJ815-(MAX(Draws!Y794-Line_cap,0)+MAX(Draws!AK794-Line_cap,0))</f>
        <v>0</v>
      </c>
      <c r="AL815" s="18" t="n">
        <f aca="false">SUMPRODUCT(MIN($B$22:$M$22+B815:M815+N815:Y815))</f>
        <v>453.436562785157</v>
      </c>
      <c r="AM815" s="18" t="n">
        <f aca="false">SUMPRODUCT(MIN($B$22:$M$22+B815:M815))</f>
        <v>453.436562785157</v>
      </c>
      <c r="AN815" s="18" t="n">
        <f aca="false">SUMPRODUCT(MIN($B$22:$M$22+N815:Y815))</f>
        <v>481.950382357786</v>
      </c>
      <c r="AO815" s="18" t="n">
        <f aca="false">SUMPRODUCT(MIN($B$22:$M$22+B815:M815+Z815:AK815))</f>
        <v>453.436562785157</v>
      </c>
      <c r="AP815" s="18" t="n">
        <f aca="false">SUMPRODUCT(MIN($B$23:$M$23+B815:M815+N815:Y815))</f>
        <v>498.541296638321</v>
      </c>
      <c r="AQ815" s="18" t="n">
        <f aca="false">SUMPRODUCT(MIN($B$23:$M$23+B815:M815+Z815:AK815))</f>
        <v>498.541296638321</v>
      </c>
      <c r="AR815" s="13" t="n">
        <f aca="false">IF(Y815&lt;0,1,0)</f>
        <v>0</v>
      </c>
    </row>
    <row r="816" customFormat="false" ht="15" hidden="false" customHeight="false" outlineLevel="0" collapsed="false">
      <c r="A816" s="13" t="n">
        <v>791</v>
      </c>
      <c r="B816" s="18" t="n">
        <f aca="false">Shock_sd*Draws!B795</f>
        <v>65.5915918724244</v>
      </c>
      <c r="C816" s="18" t="n">
        <f aca="false">Persist_a*B816+Shock_sd*Draws!C795</f>
        <v>-2.79910079071194</v>
      </c>
      <c r="D816" s="18" t="n">
        <f aca="false">Persist_a*C816+Shock_sd*Draws!D795</f>
        <v>11.1155483330449</v>
      </c>
      <c r="E816" s="18" t="n">
        <f aca="false">Persist_a*D816+Shock_sd*Draws!E795</f>
        <v>19.4159479303066</v>
      </c>
      <c r="F816" s="18" t="n">
        <f aca="false">Persist_a*E816+Shock_sd*Draws!F795</f>
        <v>48.8519341607074</v>
      </c>
      <c r="G816" s="18" t="n">
        <f aca="false">Persist_a*F816+Shock_sd*Draws!G795</f>
        <v>31.3878819787689</v>
      </c>
      <c r="H816" s="18" t="n">
        <f aca="false">Persist_a*G816+Shock_sd*Draws!H795</f>
        <v>53.8764282979332</v>
      </c>
      <c r="I816" s="18" t="n">
        <f aca="false">Persist_a*H816+Shock_sd*Draws!I795</f>
        <v>119.492908426293</v>
      </c>
      <c r="J816" s="18" t="n">
        <f aca="false">Persist_a*I816+Shock_sd*Draws!J795</f>
        <v>52.669270024242</v>
      </c>
      <c r="K816" s="18" t="n">
        <f aca="false">Persist_a*J816+Shock_sd*Draws!K795</f>
        <v>3.7648439281587</v>
      </c>
      <c r="L816" s="18" t="n">
        <f aca="false">Persist_a*K816+Shock_sd*Draws!L795</f>
        <v>-22.2740629127304</v>
      </c>
      <c r="M816" s="18" t="n">
        <f aca="false">Persist_a*L816+Shock_sd*Draws!M795</f>
        <v>50.3503100636242</v>
      </c>
      <c r="N816" s="18" t="n">
        <f aca="false">0-(Draws!N795+Draws!Z795)</f>
        <v>0</v>
      </c>
      <c r="O816" s="18" t="n">
        <f aca="false">N816-(Draws!O795+Draws!AA795)</f>
        <v>0</v>
      </c>
      <c r="P816" s="18" t="n">
        <f aca="false">O816-(Draws!P795+Draws!AB795)</f>
        <v>0</v>
      </c>
      <c r="Q816" s="18" t="n">
        <f aca="false">P816-(Draws!Q795+Draws!AC795)</f>
        <v>0</v>
      </c>
      <c r="R816" s="18" t="n">
        <f aca="false">Q816-(Draws!R795+Draws!AD795)</f>
        <v>0</v>
      </c>
      <c r="S816" s="18" t="n">
        <f aca="false">R816-(Draws!S795+Draws!AE795)</f>
        <v>0</v>
      </c>
      <c r="T816" s="18" t="n">
        <f aca="false">S816-(Draws!T795+Draws!AF795)</f>
        <v>0</v>
      </c>
      <c r="U816" s="18" t="n">
        <f aca="false">T816-(Draws!U795+Draws!AG795)</f>
        <v>0</v>
      </c>
      <c r="V816" s="18" t="n">
        <f aca="false">U816-(Draws!V795+Draws!AH795)</f>
        <v>0</v>
      </c>
      <c r="W816" s="18" t="n">
        <f aca="false">V816-(Draws!W795+Draws!AI795)</f>
        <v>0</v>
      </c>
      <c r="X816" s="18" t="n">
        <f aca="false">W816-(Draws!X795+Draws!AJ795)</f>
        <v>0</v>
      </c>
      <c r="Y816" s="18" t="n">
        <f aca="false">X816-(Draws!Y795+Draws!AK795)</f>
        <v>0</v>
      </c>
      <c r="Z816" s="18" t="n">
        <f aca="false">0-(MAX(Draws!N795-Line_cap,0)+MAX(Draws!Z795-Line_cap,0))</f>
        <v>0</v>
      </c>
      <c r="AA816" s="18" t="n">
        <f aca="false">Z816-(MAX(Draws!O795-Line_cap,0)+MAX(Draws!AA795-Line_cap,0))</f>
        <v>0</v>
      </c>
      <c r="AB816" s="18" t="n">
        <f aca="false">AA816-(MAX(Draws!P795-Line_cap,0)+MAX(Draws!AB795-Line_cap,0))</f>
        <v>0</v>
      </c>
      <c r="AC816" s="18" t="n">
        <f aca="false">AB816-(MAX(Draws!Q795-Line_cap,0)+MAX(Draws!AC795-Line_cap,0))</f>
        <v>0</v>
      </c>
      <c r="AD816" s="18" t="n">
        <f aca="false">AC816-(MAX(Draws!R795-Line_cap,0)+MAX(Draws!AD795-Line_cap,0))</f>
        <v>0</v>
      </c>
      <c r="AE816" s="18" t="n">
        <f aca="false">AD816-(MAX(Draws!S795-Line_cap,0)+MAX(Draws!AE795-Line_cap,0))</f>
        <v>0</v>
      </c>
      <c r="AF816" s="18" t="n">
        <f aca="false">AE816-(MAX(Draws!T795-Line_cap,0)+MAX(Draws!AF795-Line_cap,0))</f>
        <v>0</v>
      </c>
      <c r="AG816" s="18" t="n">
        <f aca="false">AF816-(MAX(Draws!U795-Line_cap,0)+MAX(Draws!AG795-Line_cap,0))</f>
        <v>0</v>
      </c>
      <c r="AH816" s="18" t="n">
        <f aca="false">AG816-(MAX(Draws!V795-Line_cap,0)+MAX(Draws!AH795-Line_cap,0))</f>
        <v>0</v>
      </c>
      <c r="AI816" s="18" t="n">
        <f aca="false">AH816-(MAX(Draws!W795-Line_cap,0)+MAX(Draws!AI795-Line_cap,0))</f>
        <v>0</v>
      </c>
      <c r="AJ816" s="18" t="n">
        <f aca="false">AI816-(MAX(Draws!X795-Line_cap,0)+MAX(Draws!AJ795-Line_cap,0))</f>
        <v>0</v>
      </c>
      <c r="AK816" s="18" t="n">
        <f aca="false">AJ816-(MAX(Draws!Y795-Line_cap,0)+MAX(Draws!AK795-Line_cap,0))</f>
        <v>0</v>
      </c>
      <c r="AL816" s="18" t="n">
        <f aca="false">SUMPRODUCT(MIN($B$22:$M$22+B816:M816+N816:Y816))</f>
        <v>479.653884651651</v>
      </c>
      <c r="AM816" s="18" t="n">
        <f aca="false">SUMPRODUCT(MIN($B$22:$M$22+B816:M816))</f>
        <v>479.653884651651</v>
      </c>
      <c r="AN816" s="18" t="n">
        <f aca="false">SUMPRODUCT(MIN($B$22:$M$22+N816:Y816))</f>
        <v>481.950382357786</v>
      </c>
      <c r="AO816" s="18" t="n">
        <f aca="false">SUMPRODUCT(MIN($B$22:$M$22+B816:M816+Z816:AK816))</f>
        <v>479.653884651651</v>
      </c>
      <c r="AP816" s="18" t="n">
        <f aca="false">SUMPRODUCT(MIN($B$23:$M$23+B816:M816+N816:Y816))</f>
        <v>526.527013465195</v>
      </c>
      <c r="AQ816" s="18" t="n">
        <f aca="false">SUMPRODUCT(MIN($B$23:$M$23+B816:M816+Z816:AK816))</f>
        <v>526.527013465195</v>
      </c>
      <c r="AR816" s="13" t="n">
        <f aca="false">IF(Y816&lt;0,1,0)</f>
        <v>0</v>
      </c>
    </row>
    <row r="817" customFormat="false" ht="15" hidden="false" customHeight="false" outlineLevel="0" collapsed="false">
      <c r="A817" s="13" t="n">
        <v>792</v>
      </c>
      <c r="B817" s="18" t="n">
        <f aca="false">Shock_sd*Draws!B796</f>
        <v>17.3028369926761</v>
      </c>
      <c r="C817" s="18" t="n">
        <f aca="false">Persist_a*B817+Shock_sd*Draws!C796</f>
        <v>-4.75491491371496</v>
      </c>
      <c r="D817" s="18" t="n">
        <f aca="false">Persist_a*C817+Shock_sd*Draws!D796</f>
        <v>-6.43699174991867</v>
      </c>
      <c r="E817" s="18" t="n">
        <f aca="false">Persist_a*D817+Shock_sd*Draws!E796</f>
        <v>64.1720669693536</v>
      </c>
      <c r="F817" s="18" t="n">
        <f aca="false">Persist_a*E817+Shock_sd*Draws!F796</f>
        <v>16.3378464752686</v>
      </c>
      <c r="G817" s="18" t="n">
        <f aca="false">Persist_a*F817+Shock_sd*Draws!G796</f>
        <v>15.8836571792512</v>
      </c>
      <c r="H817" s="18" t="n">
        <f aca="false">Persist_a*G817+Shock_sd*Draws!H796</f>
        <v>-107.235333633491</v>
      </c>
      <c r="I817" s="18" t="n">
        <f aca="false">Persist_a*H817+Shock_sd*Draws!I796</f>
        <v>-64.9783292221642</v>
      </c>
      <c r="J817" s="18" t="n">
        <f aca="false">Persist_a*I817+Shock_sd*Draws!J796</f>
        <v>-112.963795512486</v>
      </c>
      <c r="K817" s="18" t="n">
        <f aca="false">Persist_a*J817+Shock_sd*Draws!K796</f>
        <v>-58.0757612476747</v>
      </c>
      <c r="L817" s="18" t="n">
        <f aca="false">Persist_a*K817+Shock_sd*Draws!L796</f>
        <v>-28.0604114212259</v>
      </c>
      <c r="M817" s="18" t="n">
        <f aca="false">Persist_a*L817+Shock_sd*Draws!M796</f>
        <v>14.6972275942325</v>
      </c>
      <c r="N817" s="18" t="n">
        <f aca="false">0-(Draws!N796+Draws!Z796)</f>
        <v>0</v>
      </c>
      <c r="O817" s="18" t="n">
        <f aca="false">N817-(Draws!O796+Draws!AA796)</f>
        <v>0</v>
      </c>
      <c r="P817" s="18" t="n">
        <f aca="false">O817-(Draws!P796+Draws!AB796)</f>
        <v>0</v>
      </c>
      <c r="Q817" s="18" t="n">
        <f aca="false">P817-(Draws!Q796+Draws!AC796)</f>
        <v>0</v>
      </c>
      <c r="R817" s="18" t="n">
        <f aca="false">Q817-(Draws!R796+Draws!AD796)</f>
        <v>0</v>
      </c>
      <c r="S817" s="18" t="n">
        <f aca="false">R817-(Draws!S796+Draws!AE796)</f>
        <v>0</v>
      </c>
      <c r="T817" s="18" t="n">
        <f aca="false">S817-(Draws!T796+Draws!AF796)</f>
        <v>0</v>
      </c>
      <c r="U817" s="18" t="n">
        <f aca="false">T817-(Draws!U796+Draws!AG796)</f>
        <v>0</v>
      </c>
      <c r="V817" s="18" t="n">
        <f aca="false">U817-(Draws!V796+Draws!AH796)</f>
        <v>0</v>
      </c>
      <c r="W817" s="18" t="n">
        <f aca="false">V817-(Draws!W796+Draws!AI796)</f>
        <v>0</v>
      </c>
      <c r="X817" s="18" t="n">
        <f aca="false">W817-(Draws!X796+Draws!AJ796)</f>
        <v>0</v>
      </c>
      <c r="Y817" s="18" t="n">
        <f aca="false">X817-(Draws!Y796+Draws!AK796)</f>
        <v>0</v>
      </c>
      <c r="Z817" s="18" t="n">
        <f aca="false">0-(MAX(Draws!N796-Line_cap,0)+MAX(Draws!Z796-Line_cap,0))</f>
        <v>0</v>
      </c>
      <c r="AA817" s="18" t="n">
        <f aca="false">Z817-(MAX(Draws!O796-Line_cap,0)+MAX(Draws!AA796-Line_cap,0))</f>
        <v>0</v>
      </c>
      <c r="AB817" s="18" t="n">
        <f aca="false">AA817-(MAX(Draws!P796-Line_cap,0)+MAX(Draws!AB796-Line_cap,0))</f>
        <v>0</v>
      </c>
      <c r="AC817" s="18" t="n">
        <f aca="false">AB817-(MAX(Draws!Q796-Line_cap,0)+MAX(Draws!AC796-Line_cap,0))</f>
        <v>0</v>
      </c>
      <c r="AD817" s="18" t="n">
        <f aca="false">AC817-(MAX(Draws!R796-Line_cap,0)+MAX(Draws!AD796-Line_cap,0))</f>
        <v>0</v>
      </c>
      <c r="AE817" s="18" t="n">
        <f aca="false">AD817-(MAX(Draws!S796-Line_cap,0)+MAX(Draws!AE796-Line_cap,0))</f>
        <v>0</v>
      </c>
      <c r="AF817" s="18" t="n">
        <f aca="false">AE817-(MAX(Draws!T796-Line_cap,0)+MAX(Draws!AF796-Line_cap,0))</f>
        <v>0</v>
      </c>
      <c r="AG817" s="18" t="n">
        <f aca="false">AF817-(MAX(Draws!U796-Line_cap,0)+MAX(Draws!AG796-Line_cap,0))</f>
        <v>0</v>
      </c>
      <c r="AH817" s="18" t="n">
        <f aca="false">AG817-(MAX(Draws!V796-Line_cap,0)+MAX(Draws!AH796-Line_cap,0))</f>
        <v>0</v>
      </c>
      <c r="AI817" s="18" t="n">
        <f aca="false">AH817-(MAX(Draws!W796-Line_cap,0)+MAX(Draws!AI796-Line_cap,0))</f>
        <v>0</v>
      </c>
      <c r="AJ817" s="18" t="n">
        <f aca="false">AI817-(MAX(Draws!X796-Line_cap,0)+MAX(Draws!AJ796-Line_cap,0))</f>
        <v>0</v>
      </c>
      <c r="AK817" s="18" t="n">
        <f aca="false">AJ817-(MAX(Draws!Y796-Line_cap,0)+MAX(Draws!AK796-Line_cap,0))</f>
        <v>0</v>
      </c>
      <c r="AL817" s="18" t="n">
        <f aca="false">SUMPRODUCT(MIN($B$22:$M$22+B817:M817+N817:Y817))</f>
        <v>374.715048724295</v>
      </c>
      <c r="AM817" s="18" t="n">
        <f aca="false">SUMPRODUCT(MIN($B$22:$M$22+B817:M817))</f>
        <v>374.715048724295</v>
      </c>
      <c r="AN817" s="18" t="n">
        <f aca="false">SUMPRODUCT(MIN($B$22:$M$22+N817:Y817))</f>
        <v>481.950382357786</v>
      </c>
      <c r="AO817" s="18" t="n">
        <f aca="false">SUMPRODUCT(MIN($B$22:$M$22+B817:M817+Z817:AK817))</f>
        <v>374.715048724295</v>
      </c>
      <c r="AP817" s="18" t="n">
        <f aca="false">SUMPRODUCT(MIN($B$23:$M$23+B817:M817+N817:Y817))</f>
        <v>423.893691587395</v>
      </c>
      <c r="AQ817" s="18" t="n">
        <f aca="false">SUMPRODUCT(MIN($B$23:$M$23+B817:M817+Z817:AK817))</f>
        <v>423.893691587395</v>
      </c>
      <c r="AR817" s="13" t="n">
        <f aca="false">IF(Y817&lt;0,1,0)</f>
        <v>0</v>
      </c>
    </row>
    <row r="818" customFormat="false" ht="15" hidden="false" customHeight="false" outlineLevel="0" collapsed="false">
      <c r="A818" s="13" t="n">
        <v>793</v>
      </c>
      <c r="B818" s="18" t="n">
        <f aca="false">Shock_sd*Draws!B797</f>
        <v>-0.475741079273487</v>
      </c>
      <c r="C818" s="18" t="n">
        <f aca="false">Persist_a*B818+Shock_sd*Draws!C797</f>
        <v>33.3661216668195</v>
      </c>
      <c r="D818" s="18" t="n">
        <f aca="false">Persist_a*C818+Shock_sd*Draws!D797</f>
        <v>59.1769059976892</v>
      </c>
      <c r="E818" s="18" t="n">
        <f aca="false">Persist_a*D818+Shock_sd*Draws!E797</f>
        <v>8.6030729725779</v>
      </c>
      <c r="F818" s="18" t="n">
        <f aca="false">Persist_a*E818+Shock_sd*Draws!F797</f>
        <v>-71.2142711325369</v>
      </c>
      <c r="G818" s="18" t="n">
        <f aca="false">Persist_a*F818+Shock_sd*Draws!G797</f>
        <v>19.1119209964528</v>
      </c>
      <c r="H818" s="18" t="n">
        <f aca="false">Persist_a*G818+Shock_sd*Draws!H797</f>
        <v>-30.8249317259135</v>
      </c>
      <c r="I818" s="18" t="n">
        <f aca="false">Persist_a*H818+Shock_sd*Draws!I797</f>
        <v>-70.6230497934247</v>
      </c>
      <c r="J818" s="18" t="n">
        <f aca="false">Persist_a*I818+Shock_sd*Draws!J797</f>
        <v>-37.8176619182358</v>
      </c>
      <c r="K818" s="18" t="n">
        <f aca="false">Persist_a*J818+Shock_sd*Draws!K797</f>
        <v>-55.5356160847727</v>
      </c>
      <c r="L818" s="18" t="n">
        <f aca="false">Persist_a*K818+Shock_sd*Draws!L797</f>
        <v>-62.4527528086076</v>
      </c>
      <c r="M818" s="18" t="n">
        <f aca="false">Persist_a*L818+Shock_sd*Draws!M797</f>
        <v>-29.4196437525973</v>
      </c>
      <c r="N818" s="18" t="n">
        <f aca="false">0-(Draws!N797+Draws!Z797)</f>
        <v>0</v>
      </c>
      <c r="O818" s="18" t="n">
        <f aca="false">N818-(Draws!O797+Draws!AA797)</f>
        <v>0</v>
      </c>
      <c r="P818" s="18" t="n">
        <f aca="false">O818-(Draws!P797+Draws!AB797)</f>
        <v>0</v>
      </c>
      <c r="Q818" s="18" t="n">
        <f aca="false">P818-(Draws!Q797+Draws!AC797)</f>
        <v>0</v>
      </c>
      <c r="R818" s="18" t="n">
        <f aca="false">Q818-(Draws!R797+Draws!AD797)</f>
        <v>0</v>
      </c>
      <c r="S818" s="18" t="n">
        <f aca="false">R818-(Draws!S797+Draws!AE797)</f>
        <v>0</v>
      </c>
      <c r="T818" s="18" t="n">
        <f aca="false">S818-(Draws!T797+Draws!AF797)</f>
        <v>0</v>
      </c>
      <c r="U818" s="18" t="n">
        <f aca="false">T818-(Draws!U797+Draws!AG797)</f>
        <v>0</v>
      </c>
      <c r="V818" s="18" t="n">
        <f aca="false">U818-(Draws!V797+Draws!AH797)</f>
        <v>0</v>
      </c>
      <c r="W818" s="18" t="n">
        <f aca="false">V818-(Draws!W797+Draws!AI797)</f>
        <v>0</v>
      </c>
      <c r="X818" s="18" t="n">
        <f aca="false">W818-(Draws!X797+Draws!AJ797)</f>
        <v>0</v>
      </c>
      <c r="Y818" s="18" t="n">
        <f aca="false">X818-(Draws!Y797+Draws!AK797)</f>
        <v>0</v>
      </c>
      <c r="Z818" s="18" t="n">
        <f aca="false">0-(MAX(Draws!N797-Line_cap,0)+MAX(Draws!Z797-Line_cap,0))</f>
        <v>0</v>
      </c>
      <c r="AA818" s="18" t="n">
        <f aca="false">Z818-(MAX(Draws!O797-Line_cap,0)+MAX(Draws!AA797-Line_cap,0))</f>
        <v>0</v>
      </c>
      <c r="AB818" s="18" t="n">
        <f aca="false">AA818-(MAX(Draws!P797-Line_cap,0)+MAX(Draws!AB797-Line_cap,0))</f>
        <v>0</v>
      </c>
      <c r="AC818" s="18" t="n">
        <f aca="false">AB818-(MAX(Draws!Q797-Line_cap,0)+MAX(Draws!AC797-Line_cap,0))</f>
        <v>0</v>
      </c>
      <c r="AD818" s="18" t="n">
        <f aca="false">AC818-(MAX(Draws!R797-Line_cap,0)+MAX(Draws!AD797-Line_cap,0))</f>
        <v>0</v>
      </c>
      <c r="AE818" s="18" t="n">
        <f aca="false">AD818-(MAX(Draws!S797-Line_cap,0)+MAX(Draws!AE797-Line_cap,0))</f>
        <v>0</v>
      </c>
      <c r="AF818" s="18" t="n">
        <f aca="false">AE818-(MAX(Draws!T797-Line_cap,0)+MAX(Draws!AF797-Line_cap,0))</f>
        <v>0</v>
      </c>
      <c r="AG818" s="18" t="n">
        <f aca="false">AF818-(MAX(Draws!U797-Line_cap,0)+MAX(Draws!AG797-Line_cap,0))</f>
        <v>0</v>
      </c>
      <c r="AH818" s="18" t="n">
        <f aca="false">AG818-(MAX(Draws!V797-Line_cap,0)+MAX(Draws!AH797-Line_cap,0))</f>
        <v>0</v>
      </c>
      <c r="AI818" s="18" t="n">
        <f aca="false">AH818-(MAX(Draws!W797-Line_cap,0)+MAX(Draws!AI797-Line_cap,0))</f>
        <v>0</v>
      </c>
      <c r="AJ818" s="18" t="n">
        <f aca="false">AI818-(MAX(Draws!X797-Line_cap,0)+MAX(Draws!AJ797-Line_cap,0))</f>
        <v>0</v>
      </c>
      <c r="AK818" s="18" t="n">
        <f aca="false">AJ818-(MAX(Draws!Y797-Line_cap,0)+MAX(Draws!AK797-Line_cap,0))</f>
        <v>0</v>
      </c>
      <c r="AL818" s="18" t="n">
        <f aca="false">SUMPRODUCT(MIN($B$22:$M$22+B818:M818+N818:Y818))</f>
        <v>413.231003604494</v>
      </c>
      <c r="AM818" s="18" t="n">
        <f aca="false">SUMPRODUCT(MIN($B$22:$M$22+B818:M818))</f>
        <v>413.231003604494</v>
      </c>
      <c r="AN818" s="18" t="n">
        <f aca="false">SUMPRODUCT(MIN($B$22:$M$22+N818:Y818))</f>
        <v>481.950382357786</v>
      </c>
      <c r="AO818" s="18" t="n">
        <f aca="false">SUMPRODUCT(MIN($B$22:$M$22+B818:M818+Z818:AK818))</f>
        <v>413.231003604494</v>
      </c>
      <c r="AP818" s="18" t="n">
        <f aca="false">SUMPRODUCT(MIN($B$23:$M$23+B818:M818+N818:Y818))</f>
        <v>462.387643868317</v>
      </c>
      <c r="AQ818" s="18" t="n">
        <f aca="false">SUMPRODUCT(MIN($B$23:$M$23+B818:M818+Z818:AK818))</f>
        <v>462.387643868317</v>
      </c>
      <c r="AR818" s="13" t="n">
        <f aca="false">IF(Y818&lt;0,1,0)</f>
        <v>0</v>
      </c>
    </row>
    <row r="819" customFormat="false" ht="15" hidden="false" customHeight="false" outlineLevel="0" collapsed="false">
      <c r="A819" s="13" t="n">
        <v>794</v>
      </c>
      <c r="B819" s="18" t="n">
        <f aca="false">Shock_sd*Draws!B798</f>
        <v>9.0887380633917</v>
      </c>
      <c r="C819" s="18" t="n">
        <f aca="false">Persist_a*B819+Shock_sd*Draws!C798</f>
        <v>74.7617288287676</v>
      </c>
      <c r="D819" s="18" t="n">
        <f aca="false">Persist_a*C819+Shock_sd*Draws!D798</f>
        <v>61.8458153780855</v>
      </c>
      <c r="E819" s="18" t="n">
        <f aca="false">Persist_a*D819+Shock_sd*Draws!E798</f>
        <v>99.6207422776243</v>
      </c>
      <c r="F819" s="18" t="n">
        <f aca="false">Persist_a*E819+Shock_sd*Draws!F798</f>
        <v>-39.6792748101203</v>
      </c>
      <c r="G819" s="18" t="n">
        <f aca="false">Persist_a*F819+Shock_sd*Draws!G798</f>
        <v>86.6179928777296</v>
      </c>
      <c r="H819" s="18" t="n">
        <f aca="false">Persist_a*G819+Shock_sd*Draws!H798</f>
        <v>-4.97651529602928</v>
      </c>
      <c r="I819" s="18" t="n">
        <f aca="false">Persist_a*H819+Shock_sd*Draws!I798</f>
        <v>-4.16616094926225</v>
      </c>
      <c r="J819" s="18" t="n">
        <f aca="false">Persist_a*I819+Shock_sd*Draws!J798</f>
        <v>-22.5143601316293</v>
      </c>
      <c r="K819" s="18" t="n">
        <f aca="false">Persist_a*J819+Shock_sd*Draws!K798</f>
        <v>-65.3688843064318</v>
      </c>
      <c r="L819" s="18" t="n">
        <f aca="false">Persist_a*K819+Shock_sd*Draws!L798</f>
        <v>-42.5010533313109</v>
      </c>
      <c r="M819" s="18" t="n">
        <f aca="false">Persist_a*L819+Shock_sd*Draws!M798</f>
        <v>-73.7978013400727</v>
      </c>
      <c r="N819" s="18" t="n">
        <f aca="false">0-(Draws!N798+Draws!Z798)</f>
        <v>0</v>
      </c>
      <c r="O819" s="18" t="n">
        <f aca="false">N819-(Draws!O798+Draws!AA798)</f>
        <v>0</v>
      </c>
      <c r="P819" s="18" t="n">
        <f aca="false">O819-(Draws!P798+Draws!AB798)</f>
        <v>0</v>
      </c>
      <c r="Q819" s="18" t="n">
        <f aca="false">P819-(Draws!Q798+Draws!AC798)</f>
        <v>-80.2363938722011</v>
      </c>
      <c r="R819" s="18" t="n">
        <f aca="false">Q819-(Draws!R798+Draws!AD798)</f>
        <v>-80.2363938722011</v>
      </c>
      <c r="S819" s="18" t="n">
        <f aca="false">R819-(Draws!S798+Draws!AE798)</f>
        <v>-80.2363938722011</v>
      </c>
      <c r="T819" s="18" t="n">
        <f aca="false">S819-(Draws!T798+Draws!AF798)</f>
        <v>-80.2363938722011</v>
      </c>
      <c r="U819" s="18" t="n">
        <f aca="false">T819-(Draws!U798+Draws!AG798)</f>
        <v>-80.2363938722011</v>
      </c>
      <c r="V819" s="18" t="n">
        <f aca="false">U819-(Draws!V798+Draws!AH798)</f>
        <v>-80.2363938722011</v>
      </c>
      <c r="W819" s="18" t="n">
        <f aca="false">V819-(Draws!W798+Draws!AI798)</f>
        <v>-80.2363938722011</v>
      </c>
      <c r="X819" s="18" t="n">
        <f aca="false">W819-(Draws!X798+Draws!AJ798)</f>
        <v>-80.2363938722011</v>
      </c>
      <c r="Y819" s="18" t="n">
        <f aca="false">X819-(Draws!Y798+Draws!AK798)</f>
        <v>-80.2363938722011</v>
      </c>
      <c r="Z819" s="18" t="n">
        <f aca="false">0-(MAX(Draws!N798-Line_cap,0)+MAX(Draws!Z798-Line_cap,0))</f>
        <v>0</v>
      </c>
      <c r="AA819" s="18" t="n">
        <f aca="false">Z819-(MAX(Draws!O798-Line_cap,0)+MAX(Draws!AA798-Line_cap,0))</f>
        <v>0</v>
      </c>
      <c r="AB819" s="18" t="n">
        <f aca="false">AA819-(MAX(Draws!P798-Line_cap,0)+MAX(Draws!AB798-Line_cap,0))</f>
        <v>0</v>
      </c>
      <c r="AC819" s="18" t="n">
        <f aca="false">AB819-(MAX(Draws!Q798-Line_cap,0)+MAX(Draws!AC798-Line_cap,0))</f>
        <v>0</v>
      </c>
      <c r="AD819" s="18" t="n">
        <f aca="false">AC819-(MAX(Draws!R798-Line_cap,0)+MAX(Draws!AD798-Line_cap,0))</f>
        <v>0</v>
      </c>
      <c r="AE819" s="18" t="n">
        <f aca="false">AD819-(MAX(Draws!S798-Line_cap,0)+MAX(Draws!AE798-Line_cap,0))</f>
        <v>0</v>
      </c>
      <c r="AF819" s="18" t="n">
        <f aca="false">AE819-(MAX(Draws!T798-Line_cap,0)+MAX(Draws!AF798-Line_cap,0))</f>
        <v>0</v>
      </c>
      <c r="AG819" s="18" t="n">
        <f aca="false">AF819-(MAX(Draws!U798-Line_cap,0)+MAX(Draws!AG798-Line_cap,0))</f>
        <v>0</v>
      </c>
      <c r="AH819" s="18" t="n">
        <f aca="false">AG819-(MAX(Draws!V798-Line_cap,0)+MAX(Draws!AH798-Line_cap,0))</f>
        <v>0</v>
      </c>
      <c r="AI819" s="18" t="n">
        <f aca="false">AH819-(MAX(Draws!W798-Line_cap,0)+MAX(Draws!AI798-Line_cap,0))</f>
        <v>0</v>
      </c>
      <c r="AJ819" s="18" t="n">
        <f aca="false">AI819-(MAX(Draws!X798-Line_cap,0)+MAX(Draws!AJ798-Line_cap,0))</f>
        <v>0</v>
      </c>
      <c r="AK819" s="18" t="n">
        <f aca="false">AJ819-(MAX(Draws!Y798-Line_cap,0)+MAX(Draws!AK798-Line_cap,0))</f>
        <v>0</v>
      </c>
      <c r="AL819" s="18" t="n">
        <f aca="false">SUMPRODUCT(MIN($B$22:$M$22+B819:M819+N819:Y819))</f>
        <v>348.780417630791</v>
      </c>
      <c r="AM819" s="18" t="n">
        <f aca="false">SUMPRODUCT(MIN($B$22:$M$22+B819:M819))</f>
        <v>429.016811502992</v>
      </c>
      <c r="AN819" s="18" t="n">
        <f aca="false">SUMPRODUCT(MIN($B$22:$M$22+N819:Y819))</f>
        <v>401.713988485585</v>
      </c>
      <c r="AO819" s="18" t="n">
        <f aca="false">SUMPRODUCT(MIN($B$22:$M$22+B819:M819+Z819:AK819))</f>
        <v>429.016811502992</v>
      </c>
      <c r="AP819" s="18" t="n">
        <f aca="false">SUMPRODUCT(MIN($B$23:$M$23+B819:M819+N819:Y819))</f>
        <v>397.066066181218</v>
      </c>
      <c r="AQ819" s="18" t="n">
        <f aca="false">SUMPRODUCT(MIN($B$23:$M$23+B819:M819+Z819:AK819))</f>
        <v>477.302460053419</v>
      </c>
      <c r="AR819" s="13" t="n">
        <f aca="false">IF(Y819&lt;0,1,0)</f>
        <v>1</v>
      </c>
    </row>
    <row r="820" customFormat="false" ht="15" hidden="false" customHeight="false" outlineLevel="0" collapsed="false">
      <c r="A820" s="13" t="n">
        <v>795</v>
      </c>
      <c r="B820" s="18" t="n">
        <f aca="false">Shock_sd*Draws!B799</f>
        <v>-54.1824761124356</v>
      </c>
      <c r="C820" s="18" t="n">
        <f aca="false">Persist_a*B820+Shock_sd*Draws!C799</f>
        <v>-2.15847463992796</v>
      </c>
      <c r="D820" s="18" t="n">
        <f aca="false">Persist_a*C820+Shock_sd*Draws!D799</f>
        <v>30.2297691339634</v>
      </c>
      <c r="E820" s="18" t="n">
        <f aca="false">Persist_a*D820+Shock_sd*Draws!E799</f>
        <v>41.2336624573406</v>
      </c>
      <c r="F820" s="18" t="n">
        <f aca="false">Persist_a*E820+Shock_sd*Draws!F799</f>
        <v>113.917802918842</v>
      </c>
      <c r="G820" s="18" t="n">
        <f aca="false">Persist_a*F820+Shock_sd*Draws!G799</f>
        <v>68.1339115463027</v>
      </c>
      <c r="H820" s="18" t="n">
        <f aca="false">Persist_a*G820+Shock_sd*Draws!H799</f>
        <v>0.667659703170713</v>
      </c>
      <c r="I820" s="18" t="n">
        <f aca="false">Persist_a*H820+Shock_sd*Draws!I799</f>
        <v>5.80324783304286</v>
      </c>
      <c r="J820" s="18" t="n">
        <f aca="false">Persist_a*I820+Shock_sd*Draws!J799</f>
        <v>-94.4673036414135</v>
      </c>
      <c r="K820" s="18" t="n">
        <f aca="false">Persist_a*J820+Shock_sd*Draws!K799</f>
        <v>-84.4609793173989</v>
      </c>
      <c r="L820" s="18" t="n">
        <f aca="false">Persist_a*K820+Shock_sd*Draws!L799</f>
        <v>-111.612856523736</v>
      </c>
      <c r="M820" s="18" t="n">
        <f aca="false">Persist_a*L820+Shock_sd*Draws!M799</f>
        <v>21.1508880162062</v>
      </c>
      <c r="N820" s="18" t="n">
        <f aca="false">0-(Draws!N799+Draws!Z799)</f>
        <v>0</v>
      </c>
      <c r="O820" s="18" t="n">
        <f aca="false">N820-(Draws!O799+Draws!AA799)</f>
        <v>0</v>
      </c>
      <c r="P820" s="18" t="n">
        <f aca="false">O820-(Draws!P799+Draws!AB799)</f>
        <v>0</v>
      </c>
      <c r="Q820" s="18" t="n">
        <f aca="false">P820-(Draws!Q799+Draws!AC799)</f>
        <v>0</v>
      </c>
      <c r="R820" s="18" t="n">
        <f aca="false">Q820-(Draws!R799+Draws!AD799)</f>
        <v>0</v>
      </c>
      <c r="S820" s="18" t="n">
        <f aca="false">R820-(Draws!S799+Draws!AE799)</f>
        <v>0</v>
      </c>
      <c r="T820" s="18" t="n">
        <f aca="false">S820-(Draws!T799+Draws!AF799)</f>
        <v>0</v>
      </c>
      <c r="U820" s="18" t="n">
        <f aca="false">T820-(Draws!U799+Draws!AG799)</f>
        <v>0</v>
      </c>
      <c r="V820" s="18" t="n">
        <f aca="false">U820-(Draws!V799+Draws!AH799)</f>
        <v>0</v>
      </c>
      <c r="W820" s="18" t="n">
        <f aca="false">V820-(Draws!W799+Draws!AI799)</f>
        <v>0</v>
      </c>
      <c r="X820" s="18" t="n">
        <f aca="false">W820-(Draws!X799+Draws!AJ799)</f>
        <v>0</v>
      </c>
      <c r="Y820" s="18" t="n">
        <f aca="false">X820-(Draws!Y799+Draws!AK799)</f>
        <v>0</v>
      </c>
      <c r="Z820" s="18" t="n">
        <f aca="false">0-(MAX(Draws!N799-Line_cap,0)+MAX(Draws!Z799-Line_cap,0))</f>
        <v>0</v>
      </c>
      <c r="AA820" s="18" t="n">
        <f aca="false">Z820-(MAX(Draws!O799-Line_cap,0)+MAX(Draws!AA799-Line_cap,0))</f>
        <v>0</v>
      </c>
      <c r="AB820" s="18" t="n">
        <f aca="false">AA820-(MAX(Draws!P799-Line_cap,0)+MAX(Draws!AB799-Line_cap,0))</f>
        <v>0</v>
      </c>
      <c r="AC820" s="18" t="n">
        <f aca="false">AB820-(MAX(Draws!Q799-Line_cap,0)+MAX(Draws!AC799-Line_cap,0))</f>
        <v>0</v>
      </c>
      <c r="AD820" s="18" t="n">
        <f aca="false">AC820-(MAX(Draws!R799-Line_cap,0)+MAX(Draws!AD799-Line_cap,0))</f>
        <v>0</v>
      </c>
      <c r="AE820" s="18" t="n">
        <f aca="false">AD820-(MAX(Draws!S799-Line_cap,0)+MAX(Draws!AE799-Line_cap,0))</f>
        <v>0</v>
      </c>
      <c r="AF820" s="18" t="n">
        <f aca="false">AE820-(MAX(Draws!T799-Line_cap,0)+MAX(Draws!AF799-Line_cap,0))</f>
        <v>0</v>
      </c>
      <c r="AG820" s="18" t="n">
        <f aca="false">AF820-(MAX(Draws!U799-Line_cap,0)+MAX(Draws!AG799-Line_cap,0))</f>
        <v>0</v>
      </c>
      <c r="AH820" s="18" t="n">
        <f aca="false">AG820-(MAX(Draws!V799-Line_cap,0)+MAX(Draws!AH799-Line_cap,0))</f>
        <v>0</v>
      </c>
      <c r="AI820" s="18" t="n">
        <f aca="false">AH820-(MAX(Draws!W799-Line_cap,0)+MAX(Draws!AI799-Line_cap,0))</f>
        <v>0</v>
      </c>
      <c r="AJ820" s="18" t="n">
        <f aca="false">AI820-(MAX(Draws!X799-Line_cap,0)+MAX(Draws!AJ799-Line_cap,0))</f>
        <v>0</v>
      </c>
      <c r="AK820" s="18" t="n">
        <f aca="false">AJ820-(MAX(Draws!Y799-Line_cap,0)+MAX(Draws!AK799-Line_cap,0))</f>
        <v>0</v>
      </c>
      <c r="AL820" s="18" t="n">
        <f aca="false">SUMPRODUCT(MIN($B$22:$M$22+B820:M820+N820:Y820))</f>
        <v>390.315091040645</v>
      </c>
      <c r="AM820" s="18" t="n">
        <f aca="false">SUMPRODUCT(MIN($B$22:$M$22+B820:M820))</f>
        <v>390.315091040645</v>
      </c>
      <c r="AN820" s="18" t="n">
        <f aca="false">SUMPRODUCT(MIN($B$22:$M$22+N820:Y820))</f>
        <v>481.950382357786</v>
      </c>
      <c r="AO820" s="18" t="n">
        <f aca="false">SUMPRODUCT(MIN($B$22:$M$22+B820:M820+Z820:AK820))</f>
        <v>390.315091040645</v>
      </c>
      <c r="AP820" s="18" t="n">
        <f aca="false">SUMPRODUCT(MIN($B$23:$M$23+B820:M820+N820:Y820))</f>
        <v>437.188219854189</v>
      </c>
      <c r="AQ820" s="18" t="n">
        <f aca="false">SUMPRODUCT(MIN($B$23:$M$23+B820:M820+Z820:AK820))</f>
        <v>437.188219854189</v>
      </c>
      <c r="AR820" s="13" t="n">
        <f aca="false">IF(Y820&lt;0,1,0)</f>
        <v>0</v>
      </c>
    </row>
    <row r="821" customFormat="false" ht="15" hidden="false" customHeight="false" outlineLevel="0" collapsed="false">
      <c r="A821" s="13" t="n">
        <v>796</v>
      </c>
      <c r="B821" s="18" t="n">
        <f aca="false">Shock_sd*Draws!B800</f>
        <v>-9.6783529459125</v>
      </c>
      <c r="C821" s="18" t="n">
        <f aca="false">Persist_a*B821+Shock_sd*Draws!C800</f>
        <v>-37.4919893822482</v>
      </c>
      <c r="D821" s="18" t="n">
        <f aca="false">Persist_a*C821+Shock_sd*Draws!D800</f>
        <v>-8.95249372958366</v>
      </c>
      <c r="E821" s="18" t="n">
        <f aca="false">Persist_a*D821+Shock_sd*Draws!E800</f>
        <v>-74.2429596662791</v>
      </c>
      <c r="F821" s="18" t="n">
        <f aca="false">Persist_a*E821+Shock_sd*Draws!F800</f>
        <v>-186.249742803584</v>
      </c>
      <c r="G821" s="18" t="n">
        <f aca="false">Persist_a*F821+Shock_sd*Draws!G800</f>
        <v>-88.2884852788975</v>
      </c>
      <c r="H821" s="18" t="n">
        <f aca="false">Persist_a*G821+Shock_sd*Draws!H800</f>
        <v>-87.6732733218411</v>
      </c>
      <c r="I821" s="18" t="n">
        <f aca="false">Persist_a*H821+Shock_sd*Draws!I800</f>
        <v>-111.621057733312</v>
      </c>
      <c r="J821" s="18" t="n">
        <f aca="false">Persist_a*I821+Shock_sd*Draws!J800</f>
        <v>-104.87866481435</v>
      </c>
      <c r="K821" s="18" t="n">
        <f aca="false">Persist_a*J821+Shock_sd*Draws!K800</f>
        <v>-74.9061752005789</v>
      </c>
      <c r="L821" s="18" t="n">
        <f aca="false">Persist_a*K821+Shock_sd*Draws!L800</f>
        <v>-10.3260090246625</v>
      </c>
      <c r="M821" s="18" t="n">
        <f aca="false">Persist_a*L821+Shock_sd*Draws!M800</f>
        <v>-55.5574505684283</v>
      </c>
      <c r="N821" s="18" t="n">
        <f aca="false">0-(Draws!N800+Draws!Z800)</f>
        <v>0</v>
      </c>
      <c r="O821" s="18" t="n">
        <f aca="false">N821-(Draws!O800+Draws!AA800)</f>
        <v>0</v>
      </c>
      <c r="P821" s="18" t="n">
        <f aca="false">O821-(Draws!P800+Draws!AB800)</f>
        <v>0</v>
      </c>
      <c r="Q821" s="18" t="n">
        <f aca="false">P821-(Draws!Q800+Draws!AC800)</f>
        <v>0</v>
      </c>
      <c r="R821" s="18" t="n">
        <f aca="false">Q821-(Draws!R800+Draws!AD800)</f>
        <v>0</v>
      </c>
      <c r="S821" s="18" t="n">
        <f aca="false">R821-(Draws!S800+Draws!AE800)</f>
        <v>0</v>
      </c>
      <c r="T821" s="18" t="n">
        <f aca="false">S821-(Draws!T800+Draws!AF800)</f>
        <v>0</v>
      </c>
      <c r="U821" s="18" t="n">
        <f aca="false">T821-(Draws!U800+Draws!AG800)</f>
        <v>0</v>
      </c>
      <c r="V821" s="18" t="n">
        <f aca="false">U821-(Draws!V800+Draws!AH800)</f>
        <v>-109.822932305709</v>
      </c>
      <c r="W821" s="18" t="n">
        <f aca="false">V821-(Draws!W800+Draws!AI800)</f>
        <v>-109.822932305709</v>
      </c>
      <c r="X821" s="18" t="n">
        <f aca="false">W821-(Draws!X800+Draws!AJ800)</f>
        <v>-109.822932305709</v>
      </c>
      <c r="Y821" s="18" t="n">
        <f aca="false">X821-(Draws!Y800+Draws!AK800)</f>
        <v>-109.822932305709</v>
      </c>
      <c r="Z821" s="18" t="n">
        <f aca="false">0-(MAX(Draws!N800-Line_cap,0)+MAX(Draws!Z800-Line_cap,0))</f>
        <v>0</v>
      </c>
      <c r="AA821" s="18" t="n">
        <f aca="false">Z821-(MAX(Draws!O800-Line_cap,0)+MAX(Draws!AA800-Line_cap,0))</f>
        <v>0</v>
      </c>
      <c r="AB821" s="18" t="n">
        <f aca="false">AA821-(MAX(Draws!P800-Line_cap,0)+MAX(Draws!AB800-Line_cap,0))</f>
        <v>0</v>
      </c>
      <c r="AC821" s="18" t="n">
        <f aca="false">AB821-(MAX(Draws!Q800-Line_cap,0)+MAX(Draws!AC800-Line_cap,0))</f>
        <v>0</v>
      </c>
      <c r="AD821" s="18" t="n">
        <f aca="false">AC821-(MAX(Draws!R800-Line_cap,0)+MAX(Draws!AD800-Line_cap,0))</f>
        <v>0</v>
      </c>
      <c r="AE821" s="18" t="n">
        <f aca="false">AD821-(MAX(Draws!S800-Line_cap,0)+MAX(Draws!AE800-Line_cap,0))</f>
        <v>0</v>
      </c>
      <c r="AF821" s="18" t="n">
        <f aca="false">AE821-(MAX(Draws!T800-Line_cap,0)+MAX(Draws!AF800-Line_cap,0))</f>
        <v>0</v>
      </c>
      <c r="AG821" s="18" t="n">
        <f aca="false">AF821-(MAX(Draws!U800-Line_cap,0)+MAX(Draws!AG800-Line_cap,0))</f>
        <v>0</v>
      </c>
      <c r="AH821" s="18" t="n">
        <f aca="false">AG821-(MAX(Draws!V800-Line_cap,0)+MAX(Draws!AH800-Line_cap,0))</f>
        <v>-9.8229323057094</v>
      </c>
      <c r="AI821" s="18" t="n">
        <f aca="false">AH821-(MAX(Draws!W800-Line_cap,0)+MAX(Draws!AI800-Line_cap,0))</f>
        <v>-9.8229323057094</v>
      </c>
      <c r="AJ821" s="18" t="n">
        <f aca="false">AI821-(MAX(Draws!X800-Line_cap,0)+MAX(Draws!AJ800-Line_cap,0))</f>
        <v>-9.8229323057094</v>
      </c>
      <c r="AK821" s="18" t="n">
        <f aca="false">AJ821-(MAX(Draws!Y800-Line_cap,0)+MAX(Draws!AK800-Line_cap,0))</f>
        <v>-9.8229323057094</v>
      </c>
      <c r="AL821" s="18" t="n">
        <f aca="false">SUMPRODUCT(MIN($B$22:$M$22+B821:M821+N821:Y821))</f>
        <v>273.496184297337</v>
      </c>
      <c r="AM821" s="18" t="n">
        <f aca="false">SUMPRODUCT(MIN($B$22:$M$22+B821:M821))</f>
        <v>302.247438344106</v>
      </c>
      <c r="AN821" s="18" t="n">
        <f aca="false">SUMPRODUCT(MIN($B$22:$M$22+N821:Y821))</f>
        <v>378.374849111687</v>
      </c>
      <c r="AO821" s="18" t="n">
        <f aca="false">SUMPRODUCT(MIN($B$22:$M$22+B821:M821+Z821:AK821))</f>
        <v>302.247438344106</v>
      </c>
      <c r="AP821" s="18" t="n">
        <f aca="false">SUMPRODUCT(MIN($B$23:$M$23+B821:M821+N821:Y821))</f>
        <v>322.739511461558</v>
      </c>
      <c r="AQ821" s="18" t="n">
        <f aca="false">SUMPRODUCT(MIN($B$23:$M$23+B821:M821+Z821:AK821))</f>
        <v>347.35217219727</v>
      </c>
      <c r="AR821" s="13" t="n">
        <f aca="false">IF(Y821&lt;0,1,0)</f>
        <v>1</v>
      </c>
    </row>
    <row r="822" customFormat="false" ht="15" hidden="false" customHeight="false" outlineLevel="0" collapsed="false">
      <c r="A822" s="13" t="n">
        <v>797</v>
      </c>
      <c r="B822" s="18" t="n">
        <f aca="false">Shock_sd*Draws!B801</f>
        <v>-99.4450389478099</v>
      </c>
      <c r="C822" s="18" t="n">
        <f aca="false">Persist_a*B822+Shock_sd*Draws!C801</f>
        <v>-24.5156476726625</v>
      </c>
      <c r="D822" s="18" t="n">
        <f aca="false">Persist_a*C822+Shock_sd*Draws!D801</f>
        <v>59.6600247810501</v>
      </c>
      <c r="E822" s="18" t="n">
        <f aca="false">Persist_a*D822+Shock_sd*Draws!E801</f>
        <v>7.95712945530296</v>
      </c>
      <c r="F822" s="18" t="n">
        <f aca="false">Persist_a*E822+Shock_sd*Draws!F801</f>
        <v>61.05595763947</v>
      </c>
      <c r="G822" s="18" t="n">
        <f aca="false">Persist_a*F822+Shock_sd*Draws!G801</f>
        <v>105.327874167004</v>
      </c>
      <c r="H822" s="18" t="n">
        <f aca="false">Persist_a*G822+Shock_sd*Draws!H801</f>
        <v>-3.93798530882681</v>
      </c>
      <c r="I822" s="18" t="n">
        <f aca="false">Persist_a*H822+Shock_sd*Draws!I801</f>
        <v>-3.08516534226518</v>
      </c>
      <c r="J822" s="18" t="n">
        <f aca="false">Persist_a*I822+Shock_sd*Draws!J801</f>
        <v>48.303962961095</v>
      </c>
      <c r="K822" s="18" t="n">
        <f aca="false">Persist_a*J822+Shock_sd*Draws!K801</f>
        <v>77.6778569632443</v>
      </c>
      <c r="L822" s="18" t="n">
        <f aca="false">Persist_a*K822+Shock_sd*Draws!L801</f>
        <v>33.3360954821941</v>
      </c>
      <c r="M822" s="18" t="n">
        <f aca="false">Persist_a*L822+Shock_sd*Draws!M801</f>
        <v>45.7118152451436</v>
      </c>
      <c r="N822" s="18" t="n">
        <f aca="false">0-(Draws!N801+Draws!Z801)</f>
        <v>0</v>
      </c>
      <c r="O822" s="18" t="n">
        <f aca="false">N822-(Draws!O801+Draws!AA801)</f>
        <v>0</v>
      </c>
      <c r="P822" s="18" t="n">
        <f aca="false">O822-(Draws!P801+Draws!AB801)</f>
        <v>0</v>
      </c>
      <c r="Q822" s="18" t="n">
        <f aca="false">P822-(Draws!Q801+Draws!AC801)</f>
        <v>0</v>
      </c>
      <c r="R822" s="18" t="n">
        <f aca="false">Q822-(Draws!R801+Draws!AD801)</f>
        <v>0</v>
      </c>
      <c r="S822" s="18" t="n">
        <f aca="false">R822-(Draws!S801+Draws!AE801)</f>
        <v>0</v>
      </c>
      <c r="T822" s="18" t="n">
        <f aca="false">S822-(Draws!T801+Draws!AF801)</f>
        <v>0</v>
      </c>
      <c r="U822" s="18" t="n">
        <f aca="false">T822-(Draws!U801+Draws!AG801)</f>
        <v>0</v>
      </c>
      <c r="V822" s="18" t="n">
        <f aca="false">U822-(Draws!V801+Draws!AH801)</f>
        <v>0</v>
      </c>
      <c r="W822" s="18" t="n">
        <f aca="false">V822-(Draws!W801+Draws!AI801)</f>
        <v>0</v>
      </c>
      <c r="X822" s="18" t="n">
        <f aca="false">W822-(Draws!X801+Draws!AJ801)</f>
        <v>0</v>
      </c>
      <c r="Y822" s="18" t="n">
        <f aca="false">X822-(Draws!Y801+Draws!AK801)</f>
        <v>0</v>
      </c>
      <c r="Z822" s="18" t="n">
        <f aca="false">0-(MAX(Draws!N801-Line_cap,0)+MAX(Draws!Z801-Line_cap,0))</f>
        <v>0</v>
      </c>
      <c r="AA822" s="18" t="n">
        <f aca="false">Z822-(MAX(Draws!O801-Line_cap,0)+MAX(Draws!AA801-Line_cap,0))</f>
        <v>0</v>
      </c>
      <c r="AB822" s="18" t="n">
        <f aca="false">AA822-(MAX(Draws!P801-Line_cap,0)+MAX(Draws!AB801-Line_cap,0))</f>
        <v>0</v>
      </c>
      <c r="AC822" s="18" t="n">
        <f aca="false">AB822-(MAX(Draws!Q801-Line_cap,0)+MAX(Draws!AC801-Line_cap,0))</f>
        <v>0</v>
      </c>
      <c r="AD822" s="18" t="n">
        <f aca="false">AC822-(MAX(Draws!R801-Line_cap,0)+MAX(Draws!AD801-Line_cap,0))</f>
        <v>0</v>
      </c>
      <c r="AE822" s="18" t="n">
        <f aca="false">AD822-(MAX(Draws!S801-Line_cap,0)+MAX(Draws!AE801-Line_cap,0))</f>
        <v>0</v>
      </c>
      <c r="AF822" s="18" t="n">
        <f aca="false">AE822-(MAX(Draws!T801-Line_cap,0)+MAX(Draws!AF801-Line_cap,0))</f>
        <v>0</v>
      </c>
      <c r="AG822" s="18" t="n">
        <f aca="false">AF822-(MAX(Draws!U801-Line_cap,0)+MAX(Draws!AG801-Line_cap,0))</f>
        <v>0</v>
      </c>
      <c r="AH822" s="18" t="n">
        <f aca="false">AG822-(MAX(Draws!V801-Line_cap,0)+MAX(Draws!AH801-Line_cap,0))</f>
        <v>0</v>
      </c>
      <c r="AI822" s="18" t="n">
        <f aca="false">AH822-(MAX(Draws!W801-Line_cap,0)+MAX(Draws!AI801-Line_cap,0))</f>
        <v>0</v>
      </c>
      <c r="AJ822" s="18" t="n">
        <f aca="false">AI822-(MAX(Draws!X801-Line_cap,0)+MAX(Draws!AJ801-Line_cap,0))</f>
        <v>0</v>
      </c>
      <c r="AK822" s="18" t="n">
        <f aca="false">AJ822-(MAX(Draws!Y801-Line_cap,0)+MAX(Draws!AK801-Line_cap,0))</f>
        <v>0</v>
      </c>
      <c r="AL822" s="18" t="n">
        <f aca="false">SUMPRODUCT(MIN($B$22:$M$22+B822:M822+N822:Y822))</f>
        <v>474.732683122279</v>
      </c>
      <c r="AM822" s="18" t="n">
        <f aca="false">SUMPRODUCT(MIN($B$22:$M$22+B822:M822))</f>
        <v>474.732683122279</v>
      </c>
      <c r="AN822" s="18" t="n">
        <f aca="false">SUMPRODUCT(MIN($B$22:$M$22+N822:Y822))</f>
        <v>481.950382357786</v>
      </c>
      <c r="AO822" s="18" t="n">
        <f aca="false">SUMPRODUCT(MIN($B$22:$M$22+B822:M822+Z822:AK822))</f>
        <v>474.732683122279</v>
      </c>
      <c r="AP822" s="18" t="n">
        <f aca="false">SUMPRODUCT(MIN($B$23:$M$23+B822:M822+N822:Y822))</f>
        <v>489.605709944875</v>
      </c>
      <c r="AQ822" s="18" t="n">
        <f aca="false">SUMPRODUCT(MIN($B$23:$M$23+B822:M822+Z822:AK822))</f>
        <v>489.605709944875</v>
      </c>
      <c r="AR822" s="13" t="n">
        <f aca="false">IF(Y822&lt;0,1,0)</f>
        <v>0</v>
      </c>
    </row>
    <row r="823" customFormat="false" ht="15" hidden="false" customHeight="false" outlineLevel="0" collapsed="false">
      <c r="A823" s="13" t="n">
        <v>798</v>
      </c>
      <c r="B823" s="18" t="n">
        <f aca="false">Shock_sd*Draws!B802</f>
        <v>-139.935745271682</v>
      </c>
      <c r="C823" s="18" t="n">
        <f aca="false">Persist_a*B823+Shock_sd*Draws!C802</f>
        <v>6.83515012928207</v>
      </c>
      <c r="D823" s="18" t="n">
        <f aca="false">Persist_a*C823+Shock_sd*Draws!D802</f>
        <v>54.5610852979774</v>
      </c>
      <c r="E823" s="18" t="n">
        <f aca="false">Persist_a*D823+Shock_sd*Draws!E802</f>
        <v>-4.65009827113059</v>
      </c>
      <c r="F823" s="18" t="n">
        <f aca="false">Persist_a*E823+Shock_sd*Draws!F802</f>
        <v>81.4494894873468</v>
      </c>
      <c r="G823" s="18" t="n">
        <f aca="false">Persist_a*F823+Shock_sd*Draws!G802</f>
        <v>37.2789166379849</v>
      </c>
      <c r="H823" s="18" t="n">
        <f aca="false">Persist_a*G823+Shock_sd*Draws!H802</f>
        <v>14.9280602742193</v>
      </c>
      <c r="I823" s="18" t="n">
        <f aca="false">Persist_a*H823+Shock_sd*Draws!I802</f>
        <v>55.6391224294786</v>
      </c>
      <c r="J823" s="18" t="n">
        <f aca="false">Persist_a*I823+Shock_sd*Draws!J802</f>
        <v>-66.5404010768727</v>
      </c>
      <c r="K823" s="18" t="n">
        <f aca="false">Persist_a*J823+Shock_sd*Draws!K802</f>
        <v>-179.438111626694</v>
      </c>
      <c r="L823" s="18" t="n">
        <f aca="false">Persist_a*K823+Shock_sd*Draws!L802</f>
        <v>-103.573607436762</v>
      </c>
      <c r="M823" s="18" t="n">
        <f aca="false">Persist_a*L823+Shock_sd*Draws!M802</f>
        <v>-160.669019262128</v>
      </c>
      <c r="N823" s="18" t="n">
        <f aca="false">0-(Draws!N802+Draws!Z802)</f>
        <v>0</v>
      </c>
      <c r="O823" s="18" t="n">
        <f aca="false">N823-(Draws!O802+Draws!AA802)</f>
        <v>0</v>
      </c>
      <c r="P823" s="18" t="n">
        <f aca="false">O823-(Draws!P802+Draws!AB802)</f>
        <v>0</v>
      </c>
      <c r="Q823" s="18" t="n">
        <f aca="false">P823-(Draws!Q802+Draws!AC802)</f>
        <v>0</v>
      </c>
      <c r="R823" s="18" t="n">
        <f aca="false">Q823-(Draws!R802+Draws!AD802)</f>
        <v>0</v>
      </c>
      <c r="S823" s="18" t="n">
        <f aca="false">R823-(Draws!S802+Draws!AE802)</f>
        <v>0</v>
      </c>
      <c r="T823" s="18" t="n">
        <f aca="false">S823-(Draws!T802+Draws!AF802)</f>
        <v>0</v>
      </c>
      <c r="U823" s="18" t="n">
        <f aca="false">T823-(Draws!U802+Draws!AG802)</f>
        <v>0</v>
      </c>
      <c r="V823" s="18" t="n">
        <f aca="false">U823-(Draws!V802+Draws!AH802)</f>
        <v>0</v>
      </c>
      <c r="W823" s="18" t="n">
        <f aca="false">V823-(Draws!W802+Draws!AI802)</f>
        <v>0</v>
      </c>
      <c r="X823" s="18" t="n">
        <f aca="false">W823-(Draws!X802+Draws!AJ802)</f>
        <v>0</v>
      </c>
      <c r="Y823" s="18" t="n">
        <f aca="false">X823-(Draws!Y802+Draws!AK802)</f>
        <v>0</v>
      </c>
      <c r="Z823" s="18" t="n">
        <f aca="false">0-(MAX(Draws!N802-Line_cap,0)+MAX(Draws!Z802-Line_cap,0))</f>
        <v>0</v>
      </c>
      <c r="AA823" s="18" t="n">
        <f aca="false">Z823-(MAX(Draws!O802-Line_cap,0)+MAX(Draws!AA802-Line_cap,0))</f>
        <v>0</v>
      </c>
      <c r="AB823" s="18" t="n">
        <f aca="false">AA823-(MAX(Draws!P802-Line_cap,0)+MAX(Draws!AB802-Line_cap,0))</f>
        <v>0</v>
      </c>
      <c r="AC823" s="18" t="n">
        <f aca="false">AB823-(MAX(Draws!Q802-Line_cap,0)+MAX(Draws!AC802-Line_cap,0))</f>
        <v>0</v>
      </c>
      <c r="AD823" s="18" t="n">
        <f aca="false">AC823-(MAX(Draws!R802-Line_cap,0)+MAX(Draws!AD802-Line_cap,0))</f>
        <v>0</v>
      </c>
      <c r="AE823" s="18" t="n">
        <f aca="false">AD823-(MAX(Draws!S802-Line_cap,0)+MAX(Draws!AE802-Line_cap,0))</f>
        <v>0</v>
      </c>
      <c r="AF823" s="18" t="n">
        <f aca="false">AE823-(MAX(Draws!T802-Line_cap,0)+MAX(Draws!AF802-Line_cap,0))</f>
        <v>0</v>
      </c>
      <c r="AG823" s="18" t="n">
        <f aca="false">AF823-(MAX(Draws!U802-Line_cap,0)+MAX(Draws!AG802-Line_cap,0))</f>
        <v>0</v>
      </c>
      <c r="AH823" s="18" t="n">
        <f aca="false">AG823-(MAX(Draws!V802-Line_cap,0)+MAX(Draws!AH802-Line_cap,0))</f>
        <v>0</v>
      </c>
      <c r="AI823" s="18" t="n">
        <f aca="false">AH823-(MAX(Draws!W802-Line_cap,0)+MAX(Draws!AI802-Line_cap,0))</f>
        <v>0</v>
      </c>
      <c r="AJ823" s="18" t="n">
        <f aca="false">AI823-(MAX(Draws!X802-Line_cap,0)+MAX(Draws!AJ802-Line_cap,0))</f>
        <v>0</v>
      </c>
      <c r="AK823" s="18" t="n">
        <f aca="false">AJ823-(MAX(Draws!Y802-Line_cap,0)+MAX(Draws!AK802-Line_cap,0))</f>
        <v>0</v>
      </c>
      <c r="AL823" s="18" t="n">
        <f aca="false">SUMPRODUCT(MIN($B$22:$M$22+B823:M823+N823:Y823))</f>
        <v>314.94758418273</v>
      </c>
      <c r="AM823" s="18" t="n">
        <f aca="false">SUMPRODUCT(MIN($B$22:$M$22+B823:M823))</f>
        <v>314.94758418273</v>
      </c>
      <c r="AN823" s="18" t="n">
        <f aca="false">SUMPRODUCT(MIN($B$22:$M$22+N823:Y823))</f>
        <v>481.950382357786</v>
      </c>
      <c r="AO823" s="18" t="n">
        <f aca="false">SUMPRODUCT(MIN($B$22:$M$22+B823:M823+Z823:AK823))</f>
        <v>314.94758418273</v>
      </c>
      <c r="AP823" s="18" t="n">
        <f aca="false">SUMPRODUCT(MIN($B$23:$M$23+B823:M823+N823:Y823))</f>
        <v>363.233232733157</v>
      </c>
      <c r="AQ823" s="18" t="n">
        <f aca="false">SUMPRODUCT(MIN($B$23:$M$23+B823:M823+Z823:AK823))</f>
        <v>363.233232733157</v>
      </c>
      <c r="AR823" s="13" t="n">
        <f aca="false">IF(Y823&lt;0,1,0)</f>
        <v>0</v>
      </c>
    </row>
    <row r="824" customFormat="false" ht="15" hidden="false" customHeight="false" outlineLevel="0" collapsed="false">
      <c r="A824" s="13" t="n">
        <v>799</v>
      </c>
      <c r="B824" s="18" t="n">
        <f aca="false">Shock_sd*Draws!B803</f>
        <v>-18.8645317393917</v>
      </c>
      <c r="C824" s="18" t="n">
        <f aca="false">Persist_a*B824+Shock_sd*Draws!C803</f>
        <v>56.8584733516943</v>
      </c>
      <c r="D824" s="18" t="n">
        <f aca="false">Persist_a*C824+Shock_sd*Draws!D803</f>
        <v>51.6891836481521</v>
      </c>
      <c r="E824" s="18" t="n">
        <f aca="false">Persist_a*D824+Shock_sd*Draws!E803</f>
        <v>-41.5835016396089</v>
      </c>
      <c r="F824" s="18" t="n">
        <f aca="false">Persist_a*E824+Shock_sd*Draws!F803</f>
        <v>26.006269297008</v>
      </c>
      <c r="G824" s="18" t="n">
        <f aca="false">Persist_a*F824+Shock_sd*Draws!G803</f>
        <v>46.7610591856975</v>
      </c>
      <c r="H824" s="18" t="n">
        <f aca="false">Persist_a*G824+Shock_sd*Draws!H803</f>
        <v>-40.2777693216802</v>
      </c>
      <c r="I824" s="18" t="n">
        <f aca="false">Persist_a*H824+Shock_sd*Draws!I803</f>
        <v>-32.4655826059483</v>
      </c>
      <c r="J824" s="18" t="n">
        <f aca="false">Persist_a*I824+Shock_sd*Draws!J803</f>
        <v>-40.5453819436438</v>
      </c>
      <c r="K824" s="18" t="n">
        <f aca="false">Persist_a*J824+Shock_sd*Draws!K803</f>
        <v>19.925436087271</v>
      </c>
      <c r="L824" s="18" t="n">
        <f aca="false">Persist_a*K824+Shock_sd*Draws!L803</f>
        <v>3.87527863212256</v>
      </c>
      <c r="M824" s="18" t="n">
        <f aca="false">Persist_a*L824+Shock_sd*Draws!M803</f>
        <v>-40.6752570530421</v>
      </c>
      <c r="N824" s="18" t="n">
        <f aca="false">0-(Draws!N803+Draws!Z803)</f>
        <v>0</v>
      </c>
      <c r="O824" s="18" t="n">
        <f aca="false">N824-(Draws!O803+Draws!AA803)</f>
        <v>0</v>
      </c>
      <c r="P824" s="18" t="n">
        <f aca="false">O824-(Draws!P803+Draws!AB803)</f>
        <v>0</v>
      </c>
      <c r="Q824" s="18" t="n">
        <f aca="false">P824-(Draws!Q803+Draws!AC803)</f>
        <v>0</v>
      </c>
      <c r="R824" s="18" t="n">
        <f aca="false">Q824-(Draws!R803+Draws!AD803)</f>
        <v>0</v>
      </c>
      <c r="S824" s="18" t="n">
        <f aca="false">R824-(Draws!S803+Draws!AE803)</f>
        <v>0</v>
      </c>
      <c r="T824" s="18" t="n">
        <f aca="false">S824-(Draws!T803+Draws!AF803)</f>
        <v>0</v>
      </c>
      <c r="U824" s="18" t="n">
        <f aca="false">T824-(Draws!U803+Draws!AG803)</f>
        <v>0</v>
      </c>
      <c r="V824" s="18" t="n">
        <f aca="false">U824-(Draws!V803+Draws!AH803)</f>
        <v>0</v>
      </c>
      <c r="W824" s="18" t="n">
        <f aca="false">V824-(Draws!W803+Draws!AI803)</f>
        <v>0</v>
      </c>
      <c r="X824" s="18" t="n">
        <f aca="false">W824-(Draws!X803+Draws!AJ803)</f>
        <v>0</v>
      </c>
      <c r="Y824" s="18" t="n">
        <f aca="false">X824-(Draws!Y803+Draws!AK803)</f>
        <v>0</v>
      </c>
      <c r="Z824" s="18" t="n">
        <f aca="false">0-(MAX(Draws!N803-Line_cap,0)+MAX(Draws!Z803-Line_cap,0))</f>
        <v>0</v>
      </c>
      <c r="AA824" s="18" t="n">
        <f aca="false">Z824-(MAX(Draws!O803-Line_cap,0)+MAX(Draws!AA803-Line_cap,0))</f>
        <v>0</v>
      </c>
      <c r="AB824" s="18" t="n">
        <f aca="false">AA824-(MAX(Draws!P803-Line_cap,0)+MAX(Draws!AB803-Line_cap,0))</f>
        <v>0</v>
      </c>
      <c r="AC824" s="18" t="n">
        <f aca="false">AB824-(MAX(Draws!Q803-Line_cap,0)+MAX(Draws!AC803-Line_cap,0))</f>
        <v>0</v>
      </c>
      <c r="AD824" s="18" t="n">
        <f aca="false">AC824-(MAX(Draws!R803-Line_cap,0)+MAX(Draws!AD803-Line_cap,0))</f>
        <v>0</v>
      </c>
      <c r="AE824" s="18" t="n">
        <f aca="false">AD824-(MAX(Draws!S803-Line_cap,0)+MAX(Draws!AE803-Line_cap,0))</f>
        <v>0</v>
      </c>
      <c r="AF824" s="18" t="n">
        <f aca="false">AE824-(MAX(Draws!T803-Line_cap,0)+MAX(Draws!AF803-Line_cap,0))</f>
        <v>0</v>
      </c>
      <c r="AG824" s="18" t="n">
        <f aca="false">AF824-(MAX(Draws!U803-Line_cap,0)+MAX(Draws!AG803-Line_cap,0))</f>
        <v>0</v>
      </c>
      <c r="AH824" s="18" t="n">
        <f aca="false">AG824-(MAX(Draws!V803-Line_cap,0)+MAX(Draws!AH803-Line_cap,0))</f>
        <v>0</v>
      </c>
      <c r="AI824" s="18" t="n">
        <f aca="false">AH824-(MAX(Draws!W803-Line_cap,0)+MAX(Draws!AI803-Line_cap,0))</f>
        <v>0</v>
      </c>
      <c r="AJ824" s="18" t="n">
        <f aca="false">AI824-(MAX(Draws!X803-Line_cap,0)+MAX(Draws!AJ803-Line_cap,0))</f>
        <v>0</v>
      </c>
      <c r="AK824" s="18" t="n">
        <f aca="false">AJ824-(MAX(Draws!Y803-Line_cap,0)+MAX(Draws!AK803-Line_cap,0))</f>
        <v>0</v>
      </c>
      <c r="AL824" s="18" t="n">
        <f aca="false">SUMPRODUCT(MIN($B$22:$M$22+B824:M824+N824:Y824))</f>
        <v>441.672613036105</v>
      </c>
      <c r="AM824" s="18" t="n">
        <f aca="false">SUMPRODUCT(MIN($B$22:$M$22+B824:M824))</f>
        <v>441.672613036105</v>
      </c>
      <c r="AN824" s="18" t="n">
        <f aca="false">SUMPRODUCT(MIN($B$22:$M$22+N824:Y824))</f>
        <v>481.950382357786</v>
      </c>
      <c r="AO824" s="18" t="n">
        <f aca="false">SUMPRODUCT(MIN($B$22:$M$22+B824:M824+Z824:AK824))</f>
        <v>441.672613036105</v>
      </c>
      <c r="AP824" s="18" t="n">
        <f aca="false">SUMPRODUCT(MIN($B$23:$M$23+B824:M824+N824:Y824))</f>
        <v>490.851255899206</v>
      </c>
      <c r="AQ824" s="18" t="n">
        <f aca="false">SUMPRODUCT(MIN($B$23:$M$23+B824:M824+Z824:AK824))</f>
        <v>490.851255899206</v>
      </c>
      <c r="AR824" s="13" t="n">
        <f aca="false">IF(Y824&lt;0,1,0)</f>
        <v>0</v>
      </c>
    </row>
    <row r="825" customFormat="false" ht="15" hidden="false" customHeight="false" outlineLevel="0" collapsed="false">
      <c r="A825" s="13" t="n">
        <v>800</v>
      </c>
      <c r="B825" s="18" t="n">
        <f aca="false">Shock_sd*Draws!B804</f>
        <v>45.3139825097806</v>
      </c>
      <c r="C825" s="18" t="n">
        <f aca="false">Persist_a*B825+Shock_sd*Draws!C804</f>
        <v>-61.6887006691988</v>
      </c>
      <c r="D825" s="18" t="n">
        <f aca="false">Persist_a*C825+Shock_sd*Draws!D804</f>
        <v>-69.4821216545512</v>
      </c>
      <c r="E825" s="18" t="n">
        <f aca="false">Persist_a*D825+Shock_sd*Draws!E804</f>
        <v>-103.022206160979</v>
      </c>
      <c r="F825" s="18" t="n">
        <f aca="false">Persist_a*E825+Shock_sd*Draws!F804</f>
        <v>5.53586684795188</v>
      </c>
      <c r="G825" s="18" t="n">
        <f aca="false">Persist_a*F825+Shock_sd*Draws!G804</f>
        <v>-65.4270587183154</v>
      </c>
      <c r="H825" s="18" t="n">
        <f aca="false">Persist_a*G825+Shock_sd*Draws!H804</f>
        <v>-2.19175134046436</v>
      </c>
      <c r="I825" s="18" t="n">
        <f aca="false">Persist_a*H825+Shock_sd*Draws!I804</f>
        <v>-2.21558928622394</v>
      </c>
      <c r="J825" s="18" t="n">
        <f aca="false">Persist_a*I825+Shock_sd*Draws!J804</f>
        <v>-15.1292199048069</v>
      </c>
      <c r="K825" s="18" t="n">
        <f aca="false">Persist_a*J825+Shock_sd*Draws!K804</f>
        <v>-44.4039033678176</v>
      </c>
      <c r="L825" s="18" t="n">
        <f aca="false">Persist_a*K825+Shock_sd*Draws!L804</f>
        <v>1.13828157860324</v>
      </c>
      <c r="M825" s="18" t="n">
        <f aca="false">Persist_a*L825+Shock_sd*Draws!M804</f>
        <v>-109.739287700472</v>
      </c>
      <c r="N825" s="18" t="n">
        <f aca="false">0-(Draws!N804+Draws!Z804)</f>
        <v>0</v>
      </c>
      <c r="O825" s="18" t="n">
        <f aca="false">N825-(Draws!O804+Draws!AA804)</f>
        <v>0</v>
      </c>
      <c r="P825" s="18" t="n">
        <f aca="false">O825-(Draws!P804+Draws!AB804)</f>
        <v>0</v>
      </c>
      <c r="Q825" s="18" t="n">
        <f aca="false">P825-(Draws!Q804+Draws!AC804)</f>
        <v>0</v>
      </c>
      <c r="R825" s="18" t="n">
        <f aca="false">Q825-(Draws!R804+Draws!AD804)</f>
        <v>0</v>
      </c>
      <c r="S825" s="18" t="n">
        <f aca="false">R825-(Draws!S804+Draws!AE804)</f>
        <v>0</v>
      </c>
      <c r="T825" s="18" t="n">
        <f aca="false">S825-(Draws!T804+Draws!AF804)</f>
        <v>0</v>
      </c>
      <c r="U825" s="18" t="n">
        <f aca="false">T825-(Draws!U804+Draws!AG804)</f>
        <v>0</v>
      </c>
      <c r="V825" s="18" t="n">
        <f aca="false">U825-(Draws!V804+Draws!AH804)</f>
        <v>0</v>
      </c>
      <c r="W825" s="18" t="n">
        <f aca="false">V825-(Draws!W804+Draws!AI804)</f>
        <v>0</v>
      </c>
      <c r="X825" s="18" t="n">
        <f aca="false">W825-(Draws!X804+Draws!AJ804)</f>
        <v>0</v>
      </c>
      <c r="Y825" s="18" t="n">
        <f aca="false">X825-(Draws!Y804+Draws!AK804)</f>
        <v>0</v>
      </c>
      <c r="Z825" s="18" t="n">
        <f aca="false">0-(MAX(Draws!N804-Line_cap,0)+MAX(Draws!Z804-Line_cap,0))</f>
        <v>0</v>
      </c>
      <c r="AA825" s="18" t="n">
        <f aca="false">Z825-(MAX(Draws!O804-Line_cap,0)+MAX(Draws!AA804-Line_cap,0))</f>
        <v>0</v>
      </c>
      <c r="AB825" s="18" t="n">
        <f aca="false">AA825-(MAX(Draws!P804-Line_cap,0)+MAX(Draws!AB804-Line_cap,0))</f>
        <v>0</v>
      </c>
      <c r="AC825" s="18" t="n">
        <f aca="false">AB825-(MAX(Draws!Q804-Line_cap,0)+MAX(Draws!AC804-Line_cap,0))</f>
        <v>0</v>
      </c>
      <c r="AD825" s="18" t="n">
        <f aca="false">AC825-(MAX(Draws!R804-Line_cap,0)+MAX(Draws!AD804-Line_cap,0))</f>
        <v>0</v>
      </c>
      <c r="AE825" s="18" t="n">
        <f aca="false">AD825-(MAX(Draws!S804-Line_cap,0)+MAX(Draws!AE804-Line_cap,0))</f>
        <v>0</v>
      </c>
      <c r="AF825" s="18" t="n">
        <f aca="false">AE825-(MAX(Draws!T804-Line_cap,0)+MAX(Draws!AF804-Line_cap,0))</f>
        <v>0</v>
      </c>
      <c r="AG825" s="18" t="n">
        <f aca="false">AF825-(MAX(Draws!U804-Line_cap,0)+MAX(Draws!AG804-Line_cap,0))</f>
        <v>0</v>
      </c>
      <c r="AH825" s="18" t="n">
        <f aca="false">AG825-(MAX(Draws!V804-Line_cap,0)+MAX(Draws!AH804-Line_cap,0))</f>
        <v>0</v>
      </c>
      <c r="AI825" s="18" t="n">
        <f aca="false">AH825-(MAX(Draws!W804-Line_cap,0)+MAX(Draws!AI804-Line_cap,0))</f>
        <v>0</v>
      </c>
      <c r="AJ825" s="18" t="n">
        <f aca="false">AI825-(MAX(Draws!X804-Line_cap,0)+MAX(Draws!AJ804-Line_cap,0))</f>
        <v>0</v>
      </c>
      <c r="AK825" s="18" t="n">
        <f aca="false">AJ825-(MAX(Draws!Y804-Line_cap,0)+MAX(Draws!AK804-Line_cap,0))</f>
        <v>0</v>
      </c>
      <c r="AL825" s="18" t="n">
        <f aca="false">SUMPRODUCT(MIN($B$22:$M$22+B825:M825+N825:Y825))</f>
        <v>395.839993667178</v>
      </c>
      <c r="AM825" s="18" t="n">
        <f aca="false">SUMPRODUCT(MIN($B$22:$M$22+B825:M825))</f>
        <v>395.839993667178</v>
      </c>
      <c r="AN825" s="18" t="n">
        <f aca="false">SUMPRODUCT(MIN($B$22:$M$22+N825:Y825))</f>
        <v>481.950382357786</v>
      </c>
      <c r="AO825" s="18" t="n">
        <f aca="false">SUMPRODUCT(MIN($B$22:$M$22+B825:M825+Z825:AK825))</f>
        <v>395.839993667178</v>
      </c>
      <c r="AP825" s="18" t="n">
        <f aca="false">SUMPRODUCT(MIN($B$23:$M$23+B825:M825+N825:Y825))</f>
        <v>436.728281180541</v>
      </c>
      <c r="AQ825" s="18" t="n">
        <f aca="false">SUMPRODUCT(MIN($B$23:$M$23+B825:M825+Z825:AK825))</f>
        <v>436.728281180541</v>
      </c>
      <c r="AR825" s="13" t="n">
        <f aca="false">IF(Y825&lt;0,1,0)</f>
        <v>0</v>
      </c>
    </row>
    <row r="826" customFormat="false" ht="15" hidden="false" customHeight="false" outlineLevel="0" collapsed="false">
      <c r="A826" s="13" t="n">
        <v>801</v>
      </c>
      <c r="B826" s="18" t="n">
        <f aca="false">Shock_sd*Draws!B805</f>
        <v>-56.8338423805696</v>
      </c>
      <c r="C826" s="18" t="n">
        <f aca="false">Persist_a*B826+Shock_sd*Draws!C805</f>
        <v>-42.5920035392864</v>
      </c>
      <c r="D826" s="18" t="n">
        <f aca="false">Persist_a*C826+Shock_sd*Draws!D805</f>
        <v>-1.75991393203256</v>
      </c>
      <c r="E826" s="18" t="n">
        <f aca="false">Persist_a*D826+Shock_sd*Draws!E805</f>
        <v>-10.0730847426704</v>
      </c>
      <c r="F826" s="18" t="n">
        <f aca="false">Persist_a*E826+Shock_sd*Draws!F805</f>
        <v>-5.91273270110897</v>
      </c>
      <c r="G826" s="18" t="n">
        <f aca="false">Persist_a*F826+Shock_sd*Draws!G805</f>
        <v>1.65872128881322</v>
      </c>
      <c r="H826" s="18" t="n">
        <f aca="false">Persist_a*G826+Shock_sd*Draws!H805</f>
        <v>16.5689975048629</v>
      </c>
      <c r="I826" s="18" t="n">
        <f aca="false">Persist_a*H826+Shock_sd*Draws!I805</f>
        <v>22.5059008625253</v>
      </c>
      <c r="J826" s="18" t="n">
        <f aca="false">Persist_a*I826+Shock_sd*Draws!J805</f>
        <v>-83.6310441901055</v>
      </c>
      <c r="K826" s="18" t="n">
        <f aca="false">Persist_a*J826+Shock_sd*Draws!K805</f>
        <v>-96.6489105821007</v>
      </c>
      <c r="L826" s="18" t="n">
        <f aca="false">Persist_a*K826+Shock_sd*Draws!L805</f>
        <v>-119.327989431563</v>
      </c>
      <c r="M826" s="18" t="n">
        <f aca="false">Persist_a*L826+Shock_sd*Draws!M805</f>
        <v>-79.6972800781832</v>
      </c>
      <c r="N826" s="18" t="n">
        <f aca="false">0-(Draws!N805+Draws!Z805)</f>
        <v>0</v>
      </c>
      <c r="O826" s="18" t="n">
        <f aca="false">N826-(Draws!O805+Draws!AA805)</f>
        <v>0</v>
      </c>
      <c r="P826" s="18" t="n">
        <f aca="false">O826-(Draws!P805+Draws!AB805)</f>
        <v>0</v>
      </c>
      <c r="Q826" s="18" t="n">
        <f aca="false">P826-(Draws!Q805+Draws!AC805)</f>
        <v>0</v>
      </c>
      <c r="R826" s="18" t="n">
        <f aca="false">Q826-(Draws!R805+Draws!AD805)</f>
        <v>0</v>
      </c>
      <c r="S826" s="18" t="n">
        <f aca="false">R826-(Draws!S805+Draws!AE805)</f>
        <v>0</v>
      </c>
      <c r="T826" s="18" t="n">
        <f aca="false">S826-(Draws!T805+Draws!AF805)</f>
        <v>0</v>
      </c>
      <c r="U826" s="18" t="n">
        <f aca="false">T826-(Draws!U805+Draws!AG805)</f>
        <v>0</v>
      </c>
      <c r="V826" s="18" t="n">
        <f aca="false">U826-(Draws!V805+Draws!AH805)</f>
        <v>0</v>
      </c>
      <c r="W826" s="18" t="n">
        <f aca="false">V826-(Draws!W805+Draws!AI805)</f>
        <v>0</v>
      </c>
      <c r="X826" s="18" t="n">
        <f aca="false">W826-(Draws!X805+Draws!AJ805)</f>
        <v>0</v>
      </c>
      <c r="Y826" s="18" t="n">
        <f aca="false">X826-(Draws!Y805+Draws!AK805)</f>
        <v>0</v>
      </c>
      <c r="Z826" s="18" t="n">
        <f aca="false">0-(MAX(Draws!N805-Line_cap,0)+MAX(Draws!Z805-Line_cap,0))</f>
        <v>0</v>
      </c>
      <c r="AA826" s="18" t="n">
        <f aca="false">Z826-(MAX(Draws!O805-Line_cap,0)+MAX(Draws!AA805-Line_cap,0))</f>
        <v>0</v>
      </c>
      <c r="AB826" s="18" t="n">
        <f aca="false">AA826-(MAX(Draws!P805-Line_cap,0)+MAX(Draws!AB805-Line_cap,0))</f>
        <v>0</v>
      </c>
      <c r="AC826" s="18" t="n">
        <f aca="false">AB826-(MAX(Draws!Q805-Line_cap,0)+MAX(Draws!AC805-Line_cap,0))</f>
        <v>0</v>
      </c>
      <c r="AD826" s="18" t="n">
        <f aca="false">AC826-(MAX(Draws!R805-Line_cap,0)+MAX(Draws!AD805-Line_cap,0))</f>
        <v>0</v>
      </c>
      <c r="AE826" s="18" t="n">
        <f aca="false">AD826-(MAX(Draws!S805-Line_cap,0)+MAX(Draws!AE805-Line_cap,0))</f>
        <v>0</v>
      </c>
      <c r="AF826" s="18" t="n">
        <f aca="false">AE826-(MAX(Draws!T805-Line_cap,0)+MAX(Draws!AF805-Line_cap,0))</f>
        <v>0</v>
      </c>
      <c r="AG826" s="18" t="n">
        <f aca="false">AF826-(MAX(Draws!U805-Line_cap,0)+MAX(Draws!AG805-Line_cap,0))</f>
        <v>0</v>
      </c>
      <c r="AH826" s="18" t="n">
        <f aca="false">AG826-(MAX(Draws!V805-Line_cap,0)+MAX(Draws!AH805-Line_cap,0))</f>
        <v>0</v>
      </c>
      <c r="AI826" s="18" t="n">
        <f aca="false">AH826-(MAX(Draws!W805-Line_cap,0)+MAX(Draws!AI805-Line_cap,0))</f>
        <v>0</v>
      </c>
      <c r="AJ826" s="18" t="n">
        <f aca="false">AI826-(MAX(Draws!X805-Line_cap,0)+MAX(Draws!AJ805-Line_cap,0))</f>
        <v>0</v>
      </c>
      <c r="AK826" s="18" t="n">
        <f aca="false">AJ826-(MAX(Draws!Y805-Line_cap,0)+MAX(Draws!AK805-Line_cap,0))</f>
        <v>0</v>
      </c>
      <c r="AL826" s="18" t="n">
        <f aca="false">SUMPRODUCT(MIN($B$22:$M$22+B826:M826+N826:Y826))</f>
        <v>382.599958132818</v>
      </c>
      <c r="AM826" s="18" t="n">
        <f aca="false">SUMPRODUCT(MIN($B$22:$M$22+B826:M826))</f>
        <v>382.599958132818</v>
      </c>
      <c r="AN826" s="18" t="n">
        <f aca="false">SUMPRODUCT(MIN($B$22:$M$22+N826:Y826))</f>
        <v>481.950382357786</v>
      </c>
      <c r="AO826" s="18" t="n">
        <f aca="false">SUMPRODUCT(MIN($B$22:$M$22+B826:M826+Z826:AK826))</f>
        <v>382.599958132818</v>
      </c>
      <c r="AP826" s="18" t="n">
        <f aca="false">SUMPRODUCT(MIN($B$23:$M$23+B826:M826+N826:Y826))</f>
        <v>429.473086946362</v>
      </c>
      <c r="AQ826" s="18" t="n">
        <f aca="false">SUMPRODUCT(MIN($B$23:$M$23+B826:M826+Z826:AK826))</f>
        <v>429.473086946362</v>
      </c>
      <c r="AR826" s="13" t="n">
        <f aca="false">IF(Y826&lt;0,1,0)</f>
        <v>0</v>
      </c>
    </row>
    <row r="827" customFormat="false" ht="15" hidden="false" customHeight="false" outlineLevel="0" collapsed="false">
      <c r="A827" s="13" t="n">
        <v>802</v>
      </c>
      <c r="B827" s="18" t="n">
        <f aca="false">Shock_sd*Draws!B806</f>
        <v>18.1490904410798</v>
      </c>
      <c r="C827" s="18" t="n">
        <f aca="false">Persist_a*B827+Shock_sd*Draws!C806</f>
        <v>60.6147163650163</v>
      </c>
      <c r="D827" s="18" t="n">
        <f aca="false">Persist_a*C827+Shock_sd*Draws!D806</f>
        <v>115.370641564004</v>
      </c>
      <c r="E827" s="18" t="n">
        <f aca="false">Persist_a*D827+Shock_sd*Draws!E806</f>
        <v>121.564104697552</v>
      </c>
      <c r="F827" s="18" t="n">
        <f aca="false">Persist_a*E827+Shock_sd*Draws!F806</f>
        <v>153.251900633448</v>
      </c>
      <c r="G827" s="18" t="n">
        <f aca="false">Persist_a*F827+Shock_sd*Draws!G806</f>
        <v>124.592435300292</v>
      </c>
      <c r="H827" s="18" t="n">
        <f aca="false">Persist_a*G827+Shock_sd*Draws!H806</f>
        <v>84.546151373299</v>
      </c>
      <c r="I827" s="18" t="n">
        <f aca="false">Persist_a*H827+Shock_sd*Draws!I806</f>
        <v>98.0979926578698</v>
      </c>
      <c r="J827" s="18" t="n">
        <f aca="false">Persist_a*I827+Shock_sd*Draws!J806</f>
        <v>64.766568729782</v>
      </c>
      <c r="K827" s="18" t="n">
        <f aca="false">Persist_a*J827+Shock_sd*Draws!K806</f>
        <v>48.4391330324022</v>
      </c>
      <c r="L827" s="18" t="n">
        <f aca="false">Persist_a*K827+Shock_sd*Draws!L806</f>
        <v>-89.9403398508608</v>
      </c>
      <c r="M827" s="18" t="n">
        <f aca="false">Persist_a*L827+Shock_sd*Draws!M806</f>
        <v>-85.5105039274284</v>
      </c>
      <c r="N827" s="18" t="n">
        <f aca="false">0-(Draws!N806+Draws!Z806)</f>
        <v>0</v>
      </c>
      <c r="O827" s="18" t="n">
        <f aca="false">N827-(Draws!O806+Draws!AA806)</f>
        <v>0</v>
      </c>
      <c r="P827" s="18" t="n">
        <f aca="false">O827-(Draws!P806+Draws!AB806)</f>
        <v>0</v>
      </c>
      <c r="Q827" s="18" t="n">
        <f aca="false">P827-(Draws!Q806+Draws!AC806)</f>
        <v>0</v>
      </c>
      <c r="R827" s="18" t="n">
        <f aca="false">Q827-(Draws!R806+Draws!AD806)</f>
        <v>0</v>
      </c>
      <c r="S827" s="18" t="n">
        <f aca="false">R827-(Draws!S806+Draws!AE806)</f>
        <v>0</v>
      </c>
      <c r="T827" s="18" t="n">
        <f aca="false">S827-(Draws!T806+Draws!AF806)</f>
        <v>0</v>
      </c>
      <c r="U827" s="18" t="n">
        <f aca="false">T827-(Draws!U806+Draws!AG806)</f>
        <v>0</v>
      </c>
      <c r="V827" s="18" t="n">
        <f aca="false">U827-(Draws!V806+Draws!AH806)</f>
        <v>0</v>
      </c>
      <c r="W827" s="18" t="n">
        <f aca="false">V827-(Draws!W806+Draws!AI806)</f>
        <v>0</v>
      </c>
      <c r="X827" s="18" t="n">
        <f aca="false">W827-(Draws!X806+Draws!AJ806)</f>
        <v>0</v>
      </c>
      <c r="Y827" s="18" t="n">
        <f aca="false">X827-(Draws!Y806+Draws!AK806)</f>
        <v>0</v>
      </c>
      <c r="Z827" s="18" t="n">
        <f aca="false">0-(MAX(Draws!N806-Line_cap,0)+MAX(Draws!Z806-Line_cap,0))</f>
        <v>0</v>
      </c>
      <c r="AA827" s="18" t="n">
        <f aca="false">Z827-(MAX(Draws!O806-Line_cap,0)+MAX(Draws!AA806-Line_cap,0))</f>
        <v>0</v>
      </c>
      <c r="AB827" s="18" t="n">
        <f aca="false">AA827-(MAX(Draws!P806-Line_cap,0)+MAX(Draws!AB806-Line_cap,0))</f>
        <v>0</v>
      </c>
      <c r="AC827" s="18" t="n">
        <f aca="false">AB827-(MAX(Draws!Q806-Line_cap,0)+MAX(Draws!AC806-Line_cap,0))</f>
        <v>0</v>
      </c>
      <c r="AD827" s="18" t="n">
        <f aca="false">AC827-(MAX(Draws!R806-Line_cap,0)+MAX(Draws!AD806-Line_cap,0))</f>
        <v>0</v>
      </c>
      <c r="AE827" s="18" t="n">
        <f aca="false">AD827-(MAX(Draws!S806-Line_cap,0)+MAX(Draws!AE806-Line_cap,0))</f>
        <v>0</v>
      </c>
      <c r="AF827" s="18" t="n">
        <f aca="false">AE827-(MAX(Draws!T806-Line_cap,0)+MAX(Draws!AF806-Line_cap,0))</f>
        <v>0</v>
      </c>
      <c r="AG827" s="18" t="n">
        <f aca="false">AF827-(MAX(Draws!U806-Line_cap,0)+MAX(Draws!AG806-Line_cap,0))</f>
        <v>0</v>
      </c>
      <c r="AH827" s="18" t="n">
        <f aca="false">AG827-(MAX(Draws!V806-Line_cap,0)+MAX(Draws!AH806-Line_cap,0))</f>
        <v>0</v>
      </c>
      <c r="AI827" s="18" t="n">
        <f aca="false">AH827-(MAX(Draws!W806-Line_cap,0)+MAX(Draws!AI806-Line_cap,0))</f>
        <v>0</v>
      </c>
      <c r="AJ827" s="18" t="n">
        <f aca="false">AI827-(MAX(Draws!X806-Line_cap,0)+MAX(Draws!AJ806-Line_cap,0))</f>
        <v>0</v>
      </c>
      <c r="AK827" s="18" t="n">
        <f aca="false">AJ827-(MAX(Draws!Y806-Line_cap,0)+MAX(Draws!AK806-Line_cap,0))</f>
        <v>0</v>
      </c>
      <c r="AL827" s="18" t="n">
        <f aca="false">SUMPRODUCT(MIN($B$22:$M$22+B827:M827+N827:Y827))</f>
        <v>411.98760771352</v>
      </c>
      <c r="AM827" s="18" t="n">
        <f aca="false">SUMPRODUCT(MIN($B$22:$M$22+B827:M827))</f>
        <v>411.98760771352</v>
      </c>
      <c r="AN827" s="18" t="n">
        <f aca="false">SUMPRODUCT(MIN($B$22:$M$22+N827:Y827))</f>
        <v>481.950382357786</v>
      </c>
      <c r="AO827" s="18" t="n">
        <f aca="false">SUMPRODUCT(MIN($B$22:$M$22+B827:M827+Z827:AK827))</f>
        <v>411.98760771352</v>
      </c>
      <c r="AP827" s="18" t="n">
        <f aca="false">SUMPRODUCT(MIN($B$23:$M$23+B827:M827+N827:Y827))</f>
        <v>458.860736527065</v>
      </c>
      <c r="AQ827" s="18" t="n">
        <f aca="false">SUMPRODUCT(MIN($B$23:$M$23+B827:M827+Z827:AK827))</f>
        <v>458.860736527065</v>
      </c>
      <c r="AR827" s="13" t="n">
        <f aca="false">IF(Y827&lt;0,1,0)</f>
        <v>0</v>
      </c>
    </row>
    <row r="828" customFormat="false" ht="15" hidden="false" customHeight="false" outlineLevel="0" collapsed="false">
      <c r="A828" s="13" t="n">
        <v>803</v>
      </c>
      <c r="B828" s="18" t="n">
        <f aca="false">Shock_sd*Draws!B807</f>
        <v>-89.4879229318459</v>
      </c>
      <c r="C828" s="18" t="n">
        <f aca="false">Persist_a*B828+Shock_sd*Draws!C807</f>
        <v>-66.6152595083374</v>
      </c>
      <c r="D828" s="18" t="n">
        <f aca="false">Persist_a*C828+Shock_sd*Draws!D807</f>
        <v>-5.64787401248145</v>
      </c>
      <c r="E828" s="18" t="n">
        <f aca="false">Persist_a*D828+Shock_sd*Draws!E807</f>
        <v>32.6062962946717</v>
      </c>
      <c r="F828" s="18" t="n">
        <f aca="false">Persist_a*E828+Shock_sd*Draws!F807</f>
        <v>15.0087544437755</v>
      </c>
      <c r="G828" s="18" t="n">
        <f aca="false">Persist_a*F828+Shock_sd*Draws!G807</f>
        <v>4.13682211895527</v>
      </c>
      <c r="H828" s="18" t="n">
        <f aca="false">Persist_a*G828+Shock_sd*Draws!H807</f>
        <v>33.9789115207768</v>
      </c>
      <c r="I828" s="18" t="n">
        <f aca="false">Persist_a*H828+Shock_sd*Draws!I807</f>
        <v>61.187857013008</v>
      </c>
      <c r="J828" s="18" t="n">
        <f aca="false">Persist_a*I828+Shock_sd*Draws!J807</f>
        <v>104.419867655677</v>
      </c>
      <c r="K828" s="18" t="n">
        <f aca="false">Persist_a*J828+Shock_sd*Draws!K807</f>
        <v>96.6439749933087</v>
      </c>
      <c r="L828" s="18" t="n">
        <f aca="false">Persist_a*K828+Shock_sd*Draws!L807</f>
        <v>39.2633382778729</v>
      </c>
      <c r="M828" s="18" t="n">
        <f aca="false">Persist_a*L828+Shock_sd*Draws!M807</f>
        <v>-62.8717833138664</v>
      </c>
      <c r="N828" s="18" t="n">
        <f aca="false">0-(Draws!N807+Draws!Z807)</f>
        <v>0</v>
      </c>
      <c r="O828" s="18" t="n">
        <f aca="false">N828-(Draws!O807+Draws!AA807)</f>
        <v>0</v>
      </c>
      <c r="P828" s="18" t="n">
        <f aca="false">O828-(Draws!P807+Draws!AB807)</f>
        <v>0</v>
      </c>
      <c r="Q828" s="18" t="n">
        <f aca="false">P828-(Draws!Q807+Draws!AC807)</f>
        <v>0</v>
      </c>
      <c r="R828" s="18" t="n">
        <f aca="false">Q828-(Draws!R807+Draws!AD807)</f>
        <v>0</v>
      </c>
      <c r="S828" s="18" t="n">
        <f aca="false">R828-(Draws!S807+Draws!AE807)</f>
        <v>0</v>
      </c>
      <c r="T828" s="18" t="n">
        <f aca="false">S828-(Draws!T807+Draws!AF807)</f>
        <v>0</v>
      </c>
      <c r="U828" s="18" t="n">
        <f aca="false">T828-(Draws!U807+Draws!AG807)</f>
        <v>0</v>
      </c>
      <c r="V828" s="18" t="n">
        <f aca="false">U828-(Draws!V807+Draws!AH807)</f>
        <v>0</v>
      </c>
      <c r="W828" s="18" t="n">
        <f aca="false">V828-(Draws!W807+Draws!AI807)</f>
        <v>0</v>
      </c>
      <c r="X828" s="18" t="n">
        <f aca="false">W828-(Draws!X807+Draws!AJ807)</f>
        <v>0</v>
      </c>
      <c r="Y828" s="18" t="n">
        <f aca="false">X828-(Draws!Y807+Draws!AK807)</f>
        <v>0</v>
      </c>
      <c r="Z828" s="18" t="n">
        <f aca="false">0-(MAX(Draws!N807-Line_cap,0)+MAX(Draws!Z807-Line_cap,0))</f>
        <v>0</v>
      </c>
      <c r="AA828" s="18" t="n">
        <f aca="false">Z828-(MAX(Draws!O807-Line_cap,0)+MAX(Draws!AA807-Line_cap,0))</f>
        <v>0</v>
      </c>
      <c r="AB828" s="18" t="n">
        <f aca="false">AA828-(MAX(Draws!P807-Line_cap,0)+MAX(Draws!AB807-Line_cap,0))</f>
        <v>0</v>
      </c>
      <c r="AC828" s="18" t="n">
        <f aca="false">AB828-(MAX(Draws!Q807-Line_cap,0)+MAX(Draws!AC807-Line_cap,0))</f>
        <v>0</v>
      </c>
      <c r="AD828" s="18" t="n">
        <f aca="false">AC828-(MAX(Draws!R807-Line_cap,0)+MAX(Draws!AD807-Line_cap,0))</f>
        <v>0</v>
      </c>
      <c r="AE828" s="18" t="n">
        <f aca="false">AD828-(MAX(Draws!S807-Line_cap,0)+MAX(Draws!AE807-Line_cap,0))</f>
        <v>0</v>
      </c>
      <c r="AF828" s="18" t="n">
        <f aca="false">AE828-(MAX(Draws!T807-Line_cap,0)+MAX(Draws!AF807-Line_cap,0))</f>
        <v>0</v>
      </c>
      <c r="AG828" s="18" t="n">
        <f aca="false">AF828-(MAX(Draws!U807-Line_cap,0)+MAX(Draws!AG807-Line_cap,0))</f>
        <v>0</v>
      </c>
      <c r="AH828" s="18" t="n">
        <f aca="false">AG828-(MAX(Draws!V807-Line_cap,0)+MAX(Draws!AH807-Line_cap,0))</f>
        <v>0</v>
      </c>
      <c r="AI828" s="18" t="n">
        <f aca="false">AH828-(MAX(Draws!W807-Line_cap,0)+MAX(Draws!AI807-Line_cap,0))</f>
        <v>0</v>
      </c>
      <c r="AJ828" s="18" t="n">
        <f aca="false">AI828-(MAX(Draws!X807-Line_cap,0)+MAX(Draws!AJ807-Line_cap,0))</f>
        <v>0</v>
      </c>
      <c r="AK828" s="18" t="n">
        <f aca="false">AJ828-(MAX(Draws!Y807-Line_cap,0)+MAX(Draws!AK807-Line_cap,0))</f>
        <v>0</v>
      </c>
      <c r="AL828" s="18" t="n">
        <f aca="false">SUMPRODUCT(MIN($B$22:$M$22+B828:M828+N828:Y828))</f>
        <v>447.552264363094</v>
      </c>
      <c r="AM828" s="18" t="n">
        <f aca="false">SUMPRODUCT(MIN($B$22:$M$22+B828:M828))</f>
        <v>447.552264363094</v>
      </c>
      <c r="AN828" s="18" t="n">
        <f aca="false">SUMPRODUCT(MIN($B$22:$M$22+N828:Y828))</f>
        <v>481.950382357786</v>
      </c>
      <c r="AO828" s="18" t="n">
        <f aca="false">SUMPRODUCT(MIN($B$22:$M$22+B828:M828+Z828:AK828))</f>
        <v>447.552264363094</v>
      </c>
      <c r="AP828" s="18" t="n">
        <f aca="false">SUMPRODUCT(MIN($B$23:$M$23+B828:M828+N828:Y828))</f>
        <v>492.678145445714</v>
      </c>
      <c r="AQ828" s="18" t="n">
        <f aca="false">SUMPRODUCT(MIN($B$23:$M$23+B828:M828+Z828:AK828))</f>
        <v>492.678145445714</v>
      </c>
      <c r="AR828" s="13" t="n">
        <f aca="false">IF(Y828&lt;0,1,0)</f>
        <v>0</v>
      </c>
    </row>
    <row r="829" customFormat="false" ht="15" hidden="false" customHeight="false" outlineLevel="0" collapsed="false">
      <c r="A829" s="13" t="n">
        <v>804</v>
      </c>
      <c r="B829" s="18" t="n">
        <f aca="false">Shock_sd*Draws!B808</f>
        <v>-2.83181694802537</v>
      </c>
      <c r="C829" s="18" t="n">
        <f aca="false">Persist_a*B829+Shock_sd*Draws!C808</f>
        <v>24.2787211662473</v>
      </c>
      <c r="D829" s="18" t="n">
        <f aca="false">Persist_a*C829+Shock_sd*Draws!D808</f>
        <v>54.2706831546741</v>
      </c>
      <c r="E829" s="18" t="n">
        <f aca="false">Persist_a*D829+Shock_sd*Draws!E808</f>
        <v>25.0202483571658</v>
      </c>
      <c r="F829" s="18" t="n">
        <f aca="false">Persist_a*E829+Shock_sd*Draws!F808</f>
        <v>-53.3180827844372</v>
      </c>
      <c r="G829" s="18" t="n">
        <f aca="false">Persist_a*F829+Shock_sd*Draws!G808</f>
        <v>5.30353780486002</v>
      </c>
      <c r="H829" s="18" t="n">
        <f aca="false">Persist_a*G829+Shock_sd*Draws!H808</f>
        <v>-30.1096985450573</v>
      </c>
      <c r="I829" s="18" t="n">
        <f aca="false">Persist_a*H829+Shock_sd*Draws!I808</f>
        <v>-63.0330526810507</v>
      </c>
      <c r="J829" s="18" t="n">
        <f aca="false">Persist_a*I829+Shock_sd*Draws!J808</f>
        <v>-37.4717710360722</v>
      </c>
      <c r="K829" s="18" t="n">
        <f aca="false">Persist_a*J829+Shock_sd*Draws!K808</f>
        <v>-44.8555860117216</v>
      </c>
      <c r="L829" s="18" t="n">
        <f aca="false">Persist_a*K829+Shock_sd*Draws!L808</f>
        <v>-6.09347717010292</v>
      </c>
      <c r="M829" s="18" t="n">
        <f aca="false">Persist_a*L829+Shock_sd*Draws!M808</f>
        <v>-51.9511472094147</v>
      </c>
      <c r="N829" s="18" t="n">
        <f aca="false">0-(Draws!N808+Draws!Z808)</f>
        <v>0</v>
      </c>
      <c r="O829" s="18" t="n">
        <f aca="false">N829-(Draws!O808+Draws!AA808)</f>
        <v>0</v>
      </c>
      <c r="P829" s="18" t="n">
        <f aca="false">O829-(Draws!P808+Draws!AB808)</f>
        <v>0</v>
      </c>
      <c r="Q829" s="18" t="n">
        <f aca="false">P829-(Draws!Q808+Draws!AC808)</f>
        <v>0</v>
      </c>
      <c r="R829" s="18" t="n">
        <f aca="false">Q829-(Draws!R808+Draws!AD808)</f>
        <v>0</v>
      </c>
      <c r="S829" s="18" t="n">
        <f aca="false">R829-(Draws!S808+Draws!AE808)</f>
        <v>0</v>
      </c>
      <c r="T829" s="18" t="n">
        <f aca="false">S829-(Draws!T808+Draws!AF808)</f>
        <v>0</v>
      </c>
      <c r="U829" s="18" t="n">
        <f aca="false">T829-(Draws!U808+Draws!AG808)</f>
        <v>0</v>
      </c>
      <c r="V829" s="18" t="n">
        <f aca="false">U829-(Draws!V808+Draws!AH808)</f>
        <v>0</v>
      </c>
      <c r="W829" s="18" t="n">
        <f aca="false">V829-(Draws!W808+Draws!AI808)</f>
        <v>0</v>
      </c>
      <c r="X829" s="18" t="n">
        <f aca="false">W829-(Draws!X808+Draws!AJ808)</f>
        <v>0</v>
      </c>
      <c r="Y829" s="18" t="n">
        <f aca="false">X829-(Draws!Y808+Draws!AK808)</f>
        <v>-132.752742752955</v>
      </c>
      <c r="Z829" s="18" t="n">
        <f aca="false">0-(MAX(Draws!N808-Line_cap,0)+MAX(Draws!Z808-Line_cap,0))</f>
        <v>0</v>
      </c>
      <c r="AA829" s="18" t="n">
        <f aca="false">Z829-(MAX(Draws!O808-Line_cap,0)+MAX(Draws!AA808-Line_cap,0))</f>
        <v>0</v>
      </c>
      <c r="AB829" s="18" t="n">
        <f aca="false">AA829-(MAX(Draws!P808-Line_cap,0)+MAX(Draws!AB808-Line_cap,0))</f>
        <v>0</v>
      </c>
      <c r="AC829" s="18" t="n">
        <f aca="false">AB829-(MAX(Draws!Q808-Line_cap,0)+MAX(Draws!AC808-Line_cap,0))</f>
        <v>0</v>
      </c>
      <c r="AD829" s="18" t="n">
        <f aca="false">AC829-(MAX(Draws!R808-Line_cap,0)+MAX(Draws!AD808-Line_cap,0))</f>
        <v>0</v>
      </c>
      <c r="AE829" s="18" t="n">
        <f aca="false">AD829-(MAX(Draws!S808-Line_cap,0)+MAX(Draws!AE808-Line_cap,0))</f>
        <v>0</v>
      </c>
      <c r="AF829" s="18" t="n">
        <f aca="false">AE829-(MAX(Draws!T808-Line_cap,0)+MAX(Draws!AF808-Line_cap,0))</f>
        <v>0</v>
      </c>
      <c r="AG829" s="18" t="n">
        <f aca="false">AF829-(MAX(Draws!U808-Line_cap,0)+MAX(Draws!AG808-Line_cap,0))</f>
        <v>0</v>
      </c>
      <c r="AH829" s="18" t="n">
        <f aca="false">AG829-(MAX(Draws!V808-Line_cap,0)+MAX(Draws!AH808-Line_cap,0))</f>
        <v>0</v>
      </c>
      <c r="AI829" s="18" t="n">
        <f aca="false">AH829-(MAX(Draws!W808-Line_cap,0)+MAX(Draws!AI808-Line_cap,0))</f>
        <v>0</v>
      </c>
      <c r="AJ829" s="18" t="n">
        <f aca="false">AI829-(MAX(Draws!X808-Line_cap,0)+MAX(Draws!AJ808-Line_cap,0))</f>
        <v>0</v>
      </c>
      <c r="AK829" s="18" t="n">
        <f aca="false">AJ829-(MAX(Draws!Y808-Line_cap,0)+MAX(Draws!AK808-Line_cap,0))</f>
        <v>-32.752742752955</v>
      </c>
      <c r="AL829" s="18" t="n">
        <f aca="false">SUMPRODUCT(MIN($B$22:$M$22+B829:M829+N829:Y829))</f>
        <v>325.720157714591</v>
      </c>
      <c r="AM829" s="18" t="n">
        <f aca="false">SUMPRODUCT(MIN($B$22:$M$22+B829:M829))</f>
        <v>420.821000716868</v>
      </c>
      <c r="AN829" s="18" t="n">
        <f aca="false">SUMPRODUCT(MIN($B$22:$M$22+N829:Y829))</f>
        <v>377.671304924005</v>
      </c>
      <c r="AO829" s="18" t="n">
        <f aca="false">SUMPRODUCT(MIN($B$22:$M$22+B829:M829+Z829:AK829))</f>
        <v>420.821000716868</v>
      </c>
      <c r="AP829" s="18" t="n">
        <f aca="false">SUMPRODUCT(MIN($B$23:$M$23+B829:M829+N829:Y829))</f>
        <v>370.846038797211</v>
      </c>
      <c r="AQ829" s="18" t="n">
        <f aca="false">SUMPRODUCT(MIN($B$23:$M$23+B829:M829+Z829:AK829))</f>
        <v>470.421000716869</v>
      </c>
      <c r="AR829" s="13" t="n">
        <f aca="false">IF(Y829&lt;0,1,0)</f>
        <v>1</v>
      </c>
    </row>
    <row r="830" customFormat="false" ht="15" hidden="false" customHeight="false" outlineLevel="0" collapsed="false">
      <c r="A830" s="13" t="n">
        <v>805</v>
      </c>
      <c r="B830" s="18" t="n">
        <f aca="false">Shock_sd*Draws!B809</f>
        <v>-0.588905107490504</v>
      </c>
      <c r="C830" s="18" t="n">
        <f aca="false">Persist_a*B830+Shock_sd*Draws!C809</f>
        <v>15.284463886573</v>
      </c>
      <c r="D830" s="18" t="n">
        <f aca="false">Persist_a*C830+Shock_sd*Draws!D809</f>
        <v>15.9994174299399</v>
      </c>
      <c r="E830" s="18" t="n">
        <f aca="false">Persist_a*D830+Shock_sd*Draws!E809</f>
        <v>-35.1611959261025</v>
      </c>
      <c r="F830" s="18" t="n">
        <f aca="false">Persist_a*E830+Shock_sd*Draws!F809</f>
        <v>65.7243343978444</v>
      </c>
      <c r="G830" s="18" t="n">
        <f aca="false">Persist_a*F830+Shock_sd*Draws!G809</f>
        <v>51.6208143716161</v>
      </c>
      <c r="H830" s="18" t="n">
        <f aca="false">Persist_a*G830+Shock_sd*Draws!H809</f>
        <v>-0.726607779345482</v>
      </c>
      <c r="I830" s="18" t="n">
        <f aca="false">Persist_a*H830+Shock_sd*Draws!I809</f>
        <v>48.1898657344399</v>
      </c>
      <c r="J830" s="18" t="n">
        <f aca="false">Persist_a*I830+Shock_sd*Draws!J809</f>
        <v>-17.4971727872886</v>
      </c>
      <c r="K830" s="18" t="n">
        <f aca="false">Persist_a*J830+Shock_sd*Draws!K809</f>
        <v>-10.8344232894165</v>
      </c>
      <c r="L830" s="18" t="n">
        <f aca="false">Persist_a*K830+Shock_sd*Draws!L809</f>
        <v>-44.6547511256214</v>
      </c>
      <c r="M830" s="18" t="n">
        <f aca="false">Persist_a*L830+Shock_sd*Draws!M809</f>
        <v>-11.9692352389231</v>
      </c>
      <c r="N830" s="18" t="n">
        <f aca="false">0-(Draws!N809+Draws!Z809)</f>
        <v>0</v>
      </c>
      <c r="O830" s="18" t="n">
        <f aca="false">N830-(Draws!O809+Draws!AA809)</f>
        <v>0</v>
      </c>
      <c r="P830" s="18" t="n">
        <f aca="false">O830-(Draws!P809+Draws!AB809)</f>
        <v>0</v>
      </c>
      <c r="Q830" s="18" t="n">
        <f aca="false">P830-(Draws!Q809+Draws!AC809)</f>
        <v>0</v>
      </c>
      <c r="R830" s="18" t="n">
        <f aca="false">Q830-(Draws!R809+Draws!AD809)</f>
        <v>0</v>
      </c>
      <c r="S830" s="18" t="n">
        <f aca="false">R830-(Draws!S809+Draws!AE809)</f>
        <v>0</v>
      </c>
      <c r="T830" s="18" t="n">
        <f aca="false">S830-(Draws!T809+Draws!AF809)</f>
        <v>0</v>
      </c>
      <c r="U830" s="18" t="n">
        <f aca="false">T830-(Draws!U809+Draws!AG809)</f>
        <v>0</v>
      </c>
      <c r="V830" s="18" t="n">
        <f aca="false">U830-(Draws!V809+Draws!AH809)</f>
        <v>0</v>
      </c>
      <c r="W830" s="18" t="n">
        <f aca="false">V830-(Draws!W809+Draws!AI809)</f>
        <v>0</v>
      </c>
      <c r="X830" s="18" t="n">
        <f aca="false">W830-(Draws!X809+Draws!AJ809)</f>
        <v>0</v>
      </c>
      <c r="Y830" s="18" t="n">
        <f aca="false">X830-(Draws!Y809+Draws!AK809)</f>
        <v>-135.952007766051</v>
      </c>
      <c r="Z830" s="18" t="n">
        <f aca="false">0-(MAX(Draws!N809-Line_cap,0)+MAX(Draws!Z809-Line_cap,0))</f>
        <v>0</v>
      </c>
      <c r="AA830" s="18" t="n">
        <f aca="false">Z830-(MAX(Draws!O809-Line_cap,0)+MAX(Draws!AA809-Line_cap,0))</f>
        <v>0</v>
      </c>
      <c r="AB830" s="18" t="n">
        <f aca="false">AA830-(MAX(Draws!P809-Line_cap,0)+MAX(Draws!AB809-Line_cap,0))</f>
        <v>0</v>
      </c>
      <c r="AC830" s="18" t="n">
        <f aca="false">AB830-(MAX(Draws!Q809-Line_cap,0)+MAX(Draws!AC809-Line_cap,0))</f>
        <v>0</v>
      </c>
      <c r="AD830" s="18" t="n">
        <f aca="false">AC830-(MAX(Draws!R809-Line_cap,0)+MAX(Draws!AD809-Line_cap,0))</f>
        <v>0</v>
      </c>
      <c r="AE830" s="18" t="n">
        <f aca="false">AD830-(MAX(Draws!S809-Line_cap,0)+MAX(Draws!AE809-Line_cap,0))</f>
        <v>0</v>
      </c>
      <c r="AF830" s="18" t="n">
        <f aca="false">AE830-(MAX(Draws!T809-Line_cap,0)+MAX(Draws!AF809-Line_cap,0))</f>
        <v>0</v>
      </c>
      <c r="AG830" s="18" t="n">
        <f aca="false">AF830-(MAX(Draws!U809-Line_cap,0)+MAX(Draws!AG809-Line_cap,0))</f>
        <v>0</v>
      </c>
      <c r="AH830" s="18" t="n">
        <f aca="false">AG830-(MAX(Draws!V809-Line_cap,0)+MAX(Draws!AH809-Line_cap,0))</f>
        <v>0</v>
      </c>
      <c r="AI830" s="18" t="n">
        <f aca="false">AH830-(MAX(Draws!W809-Line_cap,0)+MAX(Draws!AI809-Line_cap,0))</f>
        <v>0</v>
      </c>
      <c r="AJ830" s="18" t="n">
        <f aca="false">AI830-(MAX(Draws!X809-Line_cap,0)+MAX(Draws!AJ809-Line_cap,0))</f>
        <v>0</v>
      </c>
      <c r="AK830" s="18" t="n">
        <f aca="false">AJ830-(MAX(Draws!Y809-Line_cap,0)+MAX(Draws!AK809-Line_cap,0))</f>
        <v>-35.9520077660513</v>
      </c>
      <c r="AL830" s="18" t="n">
        <f aca="false">SUMPRODUCT(MIN($B$22:$M$22+B830:M830+N830:Y830))</f>
        <v>362.502804671986</v>
      </c>
      <c r="AM830" s="18" t="n">
        <f aca="false">SUMPRODUCT(MIN($B$22:$M$22+B830:M830))</f>
        <v>457.27319643876</v>
      </c>
      <c r="AN830" s="18" t="n">
        <f aca="false">SUMPRODUCT(MIN($B$22:$M$22+N830:Y830))</f>
        <v>374.472039910909</v>
      </c>
      <c r="AO830" s="18" t="n">
        <f aca="false">SUMPRODUCT(MIN($B$22:$M$22+B830:M830+Z830:AK830))</f>
        <v>457.27319643876</v>
      </c>
      <c r="AP830" s="18" t="n">
        <f aca="false">SUMPRODUCT(MIN($B$23:$M$23+B830:M830+N830:Y830))</f>
        <v>407.628685754606</v>
      </c>
      <c r="AQ830" s="18" t="n">
        <f aca="false">SUMPRODUCT(MIN($B$23:$M$23+B830:M830+Z830:AK830))</f>
        <v>504.146325252304</v>
      </c>
      <c r="AR830" s="13" t="n">
        <f aca="false">IF(Y830&lt;0,1,0)</f>
        <v>1</v>
      </c>
    </row>
    <row r="831" customFormat="false" ht="15" hidden="false" customHeight="false" outlineLevel="0" collapsed="false">
      <c r="A831" s="13" t="n">
        <v>806</v>
      </c>
      <c r="B831" s="18" t="n">
        <f aca="false">Shock_sd*Draws!B810</f>
        <v>-1.80905214745091</v>
      </c>
      <c r="C831" s="18" t="n">
        <f aca="false">Persist_a*B831+Shock_sd*Draws!C810</f>
        <v>-74.9125798737621</v>
      </c>
      <c r="D831" s="18" t="n">
        <f aca="false">Persist_a*C831+Shock_sd*Draws!D810</f>
        <v>29.8580781193281</v>
      </c>
      <c r="E831" s="18" t="n">
        <f aca="false">Persist_a*D831+Shock_sd*Draws!E810</f>
        <v>5.33645264655452</v>
      </c>
      <c r="F831" s="18" t="n">
        <f aca="false">Persist_a*E831+Shock_sd*Draws!F810</f>
        <v>5.37921600707143</v>
      </c>
      <c r="G831" s="18" t="n">
        <f aca="false">Persist_a*F831+Shock_sd*Draws!G810</f>
        <v>-22.1301845912762</v>
      </c>
      <c r="H831" s="18" t="n">
        <f aca="false">Persist_a*G831+Shock_sd*Draws!H810</f>
        <v>-76.6304566900745</v>
      </c>
      <c r="I831" s="18" t="n">
        <f aca="false">Persist_a*H831+Shock_sd*Draws!I810</f>
        <v>0.0654298637895607</v>
      </c>
      <c r="J831" s="18" t="n">
        <f aca="false">Persist_a*I831+Shock_sd*Draws!J810</f>
        <v>-68.9096292412834</v>
      </c>
      <c r="K831" s="18" t="n">
        <f aca="false">Persist_a*J831+Shock_sd*Draws!K810</f>
        <v>6.76919016922351</v>
      </c>
      <c r="L831" s="18" t="n">
        <f aca="false">Persist_a*K831+Shock_sd*Draws!L810</f>
        <v>52.4289429220184</v>
      </c>
      <c r="M831" s="18" t="n">
        <f aca="false">Persist_a*L831+Shock_sd*Draws!M810</f>
        <v>102.68885738013</v>
      </c>
      <c r="N831" s="18" t="n">
        <f aca="false">0-(Draws!N810+Draws!Z810)</f>
        <v>0</v>
      </c>
      <c r="O831" s="18" t="n">
        <f aca="false">N831-(Draws!O810+Draws!AA810)</f>
        <v>0</v>
      </c>
      <c r="P831" s="18" t="n">
        <f aca="false">O831-(Draws!P810+Draws!AB810)</f>
        <v>0</v>
      </c>
      <c r="Q831" s="18" t="n">
        <f aca="false">P831-(Draws!Q810+Draws!AC810)</f>
        <v>0</v>
      </c>
      <c r="R831" s="18" t="n">
        <f aca="false">Q831-(Draws!R810+Draws!AD810)</f>
        <v>0</v>
      </c>
      <c r="S831" s="18" t="n">
        <f aca="false">R831-(Draws!S810+Draws!AE810)</f>
        <v>0</v>
      </c>
      <c r="T831" s="18" t="n">
        <f aca="false">S831-(Draws!T810+Draws!AF810)</f>
        <v>0</v>
      </c>
      <c r="U831" s="18" t="n">
        <f aca="false">T831-(Draws!U810+Draws!AG810)</f>
        <v>0</v>
      </c>
      <c r="V831" s="18" t="n">
        <f aca="false">U831-(Draws!V810+Draws!AH810)</f>
        <v>0</v>
      </c>
      <c r="W831" s="18" t="n">
        <f aca="false">V831-(Draws!W810+Draws!AI810)</f>
        <v>0</v>
      </c>
      <c r="X831" s="18" t="n">
        <f aca="false">W831-(Draws!X810+Draws!AJ810)</f>
        <v>0</v>
      </c>
      <c r="Y831" s="18" t="n">
        <f aca="false">X831-(Draws!Y810+Draws!AK810)</f>
        <v>0</v>
      </c>
      <c r="Z831" s="18" t="n">
        <f aca="false">0-(MAX(Draws!N810-Line_cap,0)+MAX(Draws!Z810-Line_cap,0))</f>
        <v>0</v>
      </c>
      <c r="AA831" s="18" t="n">
        <f aca="false">Z831-(MAX(Draws!O810-Line_cap,0)+MAX(Draws!AA810-Line_cap,0))</f>
        <v>0</v>
      </c>
      <c r="AB831" s="18" t="n">
        <f aca="false">AA831-(MAX(Draws!P810-Line_cap,0)+MAX(Draws!AB810-Line_cap,0))</f>
        <v>0</v>
      </c>
      <c r="AC831" s="18" t="n">
        <f aca="false">AB831-(MAX(Draws!Q810-Line_cap,0)+MAX(Draws!AC810-Line_cap,0))</f>
        <v>0</v>
      </c>
      <c r="AD831" s="18" t="n">
        <f aca="false">AC831-(MAX(Draws!R810-Line_cap,0)+MAX(Draws!AD810-Line_cap,0))</f>
        <v>0</v>
      </c>
      <c r="AE831" s="18" t="n">
        <f aca="false">AD831-(MAX(Draws!S810-Line_cap,0)+MAX(Draws!AE810-Line_cap,0))</f>
        <v>0</v>
      </c>
      <c r="AF831" s="18" t="n">
        <f aca="false">AE831-(MAX(Draws!T810-Line_cap,0)+MAX(Draws!AF810-Line_cap,0))</f>
        <v>0</v>
      </c>
      <c r="AG831" s="18" t="n">
        <f aca="false">AF831-(MAX(Draws!U810-Line_cap,0)+MAX(Draws!AG810-Line_cap,0))</f>
        <v>0</v>
      </c>
      <c r="AH831" s="18" t="n">
        <f aca="false">AG831-(MAX(Draws!V810-Line_cap,0)+MAX(Draws!AH810-Line_cap,0))</f>
        <v>0</v>
      </c>
      <c r="AI831" s="18" t="n">
        <f aca="false">AH831-(MAX(Draws!W810-Line_cap,0)+MAX(Draws!AI810-Line_cap,0))</f>
        <v>0</v>
      </c>
      <c r="AJ831" s="18" t="n">
        <f aca="false">AI831-(MAX(Draws!X810-Line_cap,0)+MAX(Draws!AJ810-Line_cap,0))</f>
        <v>0</v>
      </c>
      <c r="AK831" s="18" t="n">
        <f aca="false">AJ831-(MAX(Draws!Y810-Line_cap,0)+MAX(Draws!AK810-Line_cap,0))</f>
        <v>0</v>
      </c>
      <c r="AL831" s="18" t="n">
        <f aca="false">SUMPRODUCT(MIN($B$22:$M$22+B831:M831+N831:Y831))</f>
        <v>405.319925667711</v>
      </c>
      <c r="AM831" s="18" t="n">
        <f aca="false">SUMPRODUCT(MIN($B$22:$M$22+B831:M831))</f>
        <v>405.319925667711</v>
      </c>
      <c r="AN831" s="18" t="n">
        <f aca="false">SUMPRODUCT(MIN($B$22:$M$22+N831:Y831))</f>
        <v>481.950382357786</v>
      </c>
      <c r="AO831" s="18" t="n">
        <f aca="false">SUMPRODUCT(MIN($B$22:$M$22+B831:M831+Z831:AK831))</f>
        <v>405.319925667711</v>
      </c>
      <c r="AP831" s="18" t="n">
        <f aca="false">SUMPRODUCT(MIN($B$23:$M$23+B831:M831+N831:Y831))</f>
        <v>454.498568530811</v>
      </c>
      <c r="AQ831" s="18" t="n">
        <f aca="false">SUMPRODUCT(MIN($B$23:$M$23+B831:M831+Z831:AK831))</f>
        <v>454.498568530811</v>
      </c>
      <c r="AR831" s="13" t="n">
        <f aca="false">IF(Y831&lt;0,1,0)</f>
        <v>0</v>
      </c>
    </row>
    <row r="832" customFormat="false" ht="15" hidden="false" customHeight="false" outlineLevel="0" collapsed="false">
      <c r="A832" s="13" t="n">
        <v>807</v>
      </c>
      <c r="B832" s="18" t="n">
        <f aca="false">Shock_sd*Draws!B811</f>
        <v>-74.108321783905</v>
      </c>
      <c r="C832" s="18" t="n">
        <f aca="false">Persist_a*B832+Shock_sd*Draws!C811</f>
        <v>140.786229404761</v>
      </c>
      <c r="D832" s="18" t="n">
        <f aca="false">Persist_a*C832+Shock_sd*Draws!D811</f>
        <v>114.235589360631</v>
      </c>
      <c r="E832" s="18" t="n">
        <f aca="false">Persist_a*D832+Shock_sd*Draws!E811</f>
        <v>106.819539949306</v>
      </c>
      <c r="F832" s="18" t="n">
        <f aca="false">Persist_a*E832+Shock_sd*Draws!F811</f>
        <v>4.63686157256338</v>
      </c>
      <c r="G832" s="18" t="n">
        <f aca="false">Persist_a*F832+Shock_sd*Draws!G811</f>
        <v>-71.5880316425859</v>
      </c>
      <c r="H832" s="18" t="n">
        <f aca="false">Persist_a*G832+Shock_sd*Draws!H811</f>
        <v>-26.4497063135757</v>
      </c>
      <c r="I832" s="18" t="n">
        <f aca="false">Persist_a*H832+Shock_sd*Draws!I811</f>
        <v>-39.0689460408333</v>
      </c>
      <c r="J832" s="18" t="n">
        <f aca="false">Persist_a*I832+Shock_sd*Draws!J811</f>
        <v>3.64847583772962</v>
      </c>
      <c r="K832" s="18" t="n">
        <f aca="false">Persist_a*J832+Shock_sd*Draws!K811</f>
        <v>44.3283414923921</v>
      </c>
      <c r="L832" s="18" t="n">
        <f aca="false">Persist_a*K832+Shock_sd*Draws!L811</f>
        <v>24.9885577776375</v>
      </c>
      <c r="M832" s="18" t="n">
        <f aca="false">Persist_a*L832+Shock_sd*Draws!M811</f>
        <v>45.0387865781694</v>
      </c>
      <c r="N832" s="18" t="n">
        <f aca="false">0-(Draws!N811+Draws!Z811)</f>
        <v>0</v>
      </c>
      <c r="O832" s="18" t="n">
        <f aca="false">N832-(Draws!O811+Draws!AA811)</f>
        <v>0</v>
      </c>
      <c r="P832" s="18" t="n">
        <f aca="false">O832-(Draws!P811+Draws!AB811)</f>
        <v>0</v>
      </c>
      <c r="Q832" s="18" t="n">
        <f aca="false">P832-(Draws!Q811+Draws!AC811)</f>
        <v>0</v>
      </c>
      <c r="R832" s="18" t="n">
        <f aca="false">Q832-(Draws!R811+Draws!AD811)</f>
        <v>0</v>
      </c>
      <c r="S832" s="18" t="n">
        <f aca="false">R832-(Draws!S811+Draws!AE811)</f>
        <v>0</v>
      </c>
      <c r="T832" s="18" t="n">
        <f aca="false">S832-(Draws!T811+Draws!AF811)</f>
        <v>0</v>
      </c>
      <c r="U832" s="18" t="n">
        <f aca="false">T832-(Draws!U811+Draws!AG811)</f>
        <v>0</v>
      </c>
      <c r="V832" s="18" t="n">
        <f aca="false">U832-(Draws!V811+Draws!AH811)</f>
        <v>0</v>
      </c>
      <c r="W832" s="18" t="n">
        <f aca="false">V832-(Draws!W811+Draws!AI811)</f>
        <v>0</v>
      </c>
      <c r="X832" s="18" t="n">
        <f aca="false">W832-(Draws!X811+Draws!AJ811)</f>
        <v>0</v>
      </c>
      <c r="Y832" s="18" t="n">
        <f aca="false">X832-(Draws!Y811+Draws!AK811)</f>
        <v>0</v>
      </c>
      <c r="Z832" s="18" t="n">
        <f aca="false">0-(MAX(Draws!N811-Line_cap,0)+MAX(Draws!Z811-Line_cap,0))</f>
        <v>0</v>
      </c>
      <c r="AA832" s="18" t="n">
        <f aca="false">Z832-(MAX(Draws!O811-Line_cap,0)+MAX(Draws!AA811-Line_cap,0))</f>
        <v>0</v>
      </c>
      <c r="AB832" s="18" t="n">
        <f aca="false">AA832-(MAX(Draws!P811-Line_cap,0)+MAX(Draws!AB811-Line_cap,0))</f>
        <v>0</v>
      </c>
      <c r="AC832" s="18" t="n">
        <f aca="false">AB832-(MAX(Draws!Q811-Line_cap,0)+MAX(Draws!AC811-Line_cap,0))</f>
        <v>0</v>
      </c>
      <c r="AD832" s="18" t="n">
        <f aca="false">AC832-(MAX(Draws!R811-Line_cap,0)+MAX(Draws!AD811-Line_cap,0))</f>
        <v>0</v>
      </c>
      <c r="AE832" s="18" t="n">
        <f aca="false">AD832-(MAX(Draws!S811-Line_cap,0)+MAX(Draws!AE811-Line_cap,0))</f>
        <v>0</v>
      </c>
      <c r="AF832" s="18" t="n">
        <f aca="false">AE832-(MAX(Draws!T811-Line_cap,0)+MAX(Draws!AF811-Line_cap,0))</f>
        <v>0</v>
      </c>
      <c r="AG832" s="18" t="n">
        <f aca="false">AF832-(MAX(Draws!U811-Line_cap,0)+MAX(Draws!AG811-Line_cap,0))</f>
        <v>0</v>
      </c>
      <c r="AH832" s="18" t="n">
        <f aca="false">AG832-(MAX(Draws!V811-Line_cap,0)+MAX(Draws!AH811-Line_cap,0))</f>
        <v>0</v>
      </c>
      <c r="AI832" s="18" t="n">
        <f aca="false">AH832-(MAX(Draws!W811-Line_cap,0)+MAX(Draws!AI811-Line_cap,0))</f>
        <v>0</v>
      </c>
      <c r="AJ832" s="18" t="n">
        <f aca="false">AI832-(MAX(Draws!X811-Line_cap,0)+MAX(Draws!AJ811-Line_cap,0))</f>
        <v>0</v>
      </c>
      <c r="AK832" s="18" t="n">
        <f aca="false">AJ832-(MAX(Draws!Y811-Line_cap,0)+MAX(Draws!AK811-Line_cap,0))</f>
        <v>0</v>
      </c>
      <c r="AL832" s="18" t="n">
        <f aca="false">SUMPRODUCT(MIN($B$22:$M$22+B832:M832+N832:Y832))</f>
        <v>411.620139995779</v>
      </c>
      <c r="AM832" s="18" t="n">
        <f aca="false">SUMPRODUCT(MIN($B$22:$M$22+B832:M832))</f>
        <v>411.620139995779</v>
      </c>
      <c r="AN832" s="18" t="n">
        <f aca="false">SUMPRODUCT(MIN($B$22:$M$22+N832:Y832))</f>
        <v>481.950382357786</v>
      </c>
      <c r="AO832" s="18" t="n">
        <f aca="false">SUMPRODUCT(MIN($B$22:$M$22+B832:M832+Z832:AK832))</f>
        <v>411.620139995779</v>
      </c>
      <c r="AP832" s="18" t="n">
        <f aca="false">SUMPRODUCT(MIN($B$23:$M$23+B832:M832+N832:Y832))</f>
        <v>459.385885496563</v>
      </c>
      <c r="AQ832" s="18" t="n">
        <f aca="false">SUMPRODUCT(MIN($B$23:$M$23+B832:M832+Z832:AK832))</f>
        <v>459.385885496563</v>
      </c>
      <c r="AR832" s="13" t="n">
        <f aca="false">IF(Y832&lt;0,1,0)</f>
        <v>0</v>
      </c>
    </row>
    <row r="833" customFormat="false" ht="15" hidden="false" customHeight="false" outlineLevel="0" collapsed="false">
      <c r="A833" s="13" t="n">
        <v>808</v>
      </c>
      <c r="B833" s="18" t="n">
        <f aca="false">Shock_sd*Draws!B812</f>
        <v>26.3154460263239</v>
      </c>
      <c r="C833" s="18" t="n">
        <f aca="false">Persist_a*B833+Shock_sd*Draws!C812</f>
        <v>62.8511551566143</v>
      </c>
      <c r="D833" s="18" t="n">
        <f aca="false">Persist_a*C833+Shock_sd*Draws!D812</f>
        <v>96.0933916563392</v>
      </c>
      <c r="E833" s="18" t="n">
        <f aca="false">Persist_a*D833+Shock_sd*Draws!E812</f>
        <v>69.4220706456518</v>
      </c>
      <c r="F833" s="18" t="n">
        <f aca="false">Persist_a*E833+Shock_sd*Draws!F812</f>
        <v>38.245373935445</v>
      </c>
      <c r="G833" s="18" t="n">
        <f aca="false">Persist_a*F833+Shock_sd*Draws!G812</f>
        <v>-11.2580530874816</v>
      </c>
      <c r="H833" s="18" t="n">
        <f aca="false">Persist_a*G833+Shock_sd*Draws!H812</f>
        <v>-34.18566589464</v>
      </c>
      <c r="I833" s="18" t="n">
        <f aca="false">Persist_a*H833+Shock_sd*Draws!I812</f>
        <v>-10.4086500683479</v>
      </c>
      <c r="J833" s="18" t="n">
        <f aca="false">Persist_a*I833+Shock_sd*Draws!J812</f>
        <v>0.6086517998476</v>
      </c>
      <c r="K833" s="18" t="n">
        <f aca="false">Persist_a*J833+Shock_sd*Draws!K812</f>
        <v>-15.8771563454413</v>
      </c>
      <c r="L833" s="18" t="n">
        <f aca="false">Persist_a*K833+Shock_sd*Draws!L812</f>
        <v>12.7988353972006</v>
      </c>
      <c r="M833" s="18" t="n">
        <f aca="false">Persist_a*L833+Shock_sd*Draws!M812</f>
        <v>2.40401730707332</v>
      </c>
      <c r="N833" s="18" t="n">
        <f aca="false">0-(Draws!N812+Draws!Z812)</f>
        <v>0</v>
      </c>
      <c r="O833" s="18" t="n">
        <f aca="false">N833-(Draws!O812+Draws!AA812)</f>
        <v>0</v>
      </c>
      <c r="P833" s="18" t="n">
        <f aca="false">O833-(Draws!P812+Draws!AB812)</f>
        <v>0</v>
      </c>
      <c r="Q833" s="18" t="n">
        <f aca="false">P833-(Draws!Q812+Draws!AC812)</f>
        <v>0</v>
      </c>
      <c r="R833" s="18" t="n">
        <f aca="false">Q833-(Draws!R812+Draws!AD812)</f>
        <v>0</v>
      </c>
      <c r="S833" s="18" t="n">
        <f aca="false">R833-(Draws!S812+Draws!AE812)</f>
        <v>0</v>
      </c>
      <c r="T833" s="18" t="n">
        <f aca="false">S833-(Draws!T812+Draws!AF812)</f>
        <v>0</v>
      </c>
      <c r="U833" s="18" t="n">
        <f aca="false">T833-(Draws!U812+Draws!AG812)</f>
        <v>0</v>
      </c>
      <c r="V833" s="18" t="n">
        <f aca="false">U833-(Draws!V812+Draws!AH812)</f>
        <v>0</v>
      </c>
      <c r="W833" s="18" t="n">
        <f aca="false">V833-(Draws!W812+Draws!AI812)</f>
        <v>0</v>
      </c>
      <c r="X833" s="18" t="n">
        <f aca="false">W833-(Draws!X812+Draws!AJ812)</f>
        <v>0</v>
      </c>
      <c r="Y833" s="18" t="n">
        <f aca="false">X833-(Draws!Y812+Draws!AK812)</f>
        <v>0</v>
      </c>
      <c r="Z833" s="18" t="n">
        <f aca="false">0-(MAX(Draws!N812-Line_cap,0)+MAX(Draws!Z812-Line_cap,0))</f>
        <v>0</v>
      </c>
      <c r="AA833" s="18" t="n">
        <f aca="false">Z833-(MAX(Draws!O812-Line_cap,0)+MAX(Draws!AA812-Line_cap,0))</f>
        <v>0</v>
      </c>
      <c r="AB833" s="18" t="n">
        <f aca="false">AA833-(MAX(Draws!P812-Line_cap,0)+MAX(Draws!AB812-Line_cap,0))</f>
        <v>0</v>
      </c>
      <c r="AC833" s="18" t="n">
        <f aca="false">AB833-(MAX(Draws!Q812-Line_cap,0)+MAX(Draws!AC812-Line_cap,0))</f>
        <v>0</v>
      </c>
      <c r="AD833" s="18" t="n">
        <f aca="false">AC833-(MAX(Draws!R812-Line_cap,0)+MAX(Draws!AD812-Line_cap,0))</f>
        <v>0</v>
      </c>
      <c r="AE833" s="18" t="n">
        <f aca="false">AD833-(MAX(Draws!S812-Line_cap,0)+MAX(Draws!AE812-Line_cap,0))</f>
        <v>0</v>
      </c>
      <c r="AF833" s="18" t="n">
        <f aca="false">AE833-(MAX(Draws!T812-Line_cap,0)+MAX(Draws!AF812-Line_cap,0))</f>
        <v>0</v>
      </c>
      <c r="AG833" s="18" t="n">
        <f aca="false">AF833-(MAX(Draws!U812-Line_cap,0)+MAX(Draws!AG812-Line_cap,0))</f>
        <v>0</v>
      </c>
      <c r="AH833" s="18" t="n">
        <f aca="false">AG833-(MAX(Draws!V812-Line_cap,0)+MAX(Draws!AH812-Line_cap,0))</f>
        <v>0</v>
      </c>
      <c r="AI833" s="18" t="n">
        <f aca="false">AH833-(MAX(Draws!W812-Line_cap,0)+MAX(Draws!AI812-Line_cap,0))</f>
        <v>0</v>
      </c>
      <c r="AJ833" s="18" t="n">
        <f aca="false">AI833-(MAX(Draws!X812-Line_cap,0)+MAX(Draws!AJ812-Line_cap,0))</f>
        <v>0</v>
      </c>
      <c r="AK833" s="18" t="n">
        <f aca="false">AJ833-(MAX(Draws!Y812-Line_cap,0)+MAX(Draws!AK812-Line_cap,0))</f>
        <v>0</v>
      </c>
      <c r="AL833" s="18" t="n">
        <f aca="false">SUMPRODUCT(MIN($B$22:$M$22+B833:M833+N833:Y833))</f>
        <v>447.764716463146</v>
      </c>
      <c r="AM833" s="18" t="n">
        <f aca="false">SUMPRODUCT(MIN($B$22:$M$22+B833:M833))</f>
        <v>447.764716463146</v>
      </c>
      <c r="AN833" s="18" t="n">
        <f aca="false">SUMPRODUCT(MIN($B$22:$M$22+N833:Y833))</f>
        <v>481.950382357786</v>
      </c>
      <c r="AO833" s="18" t="n">
        <f aca="false">SUMPRODUCT(MIN($B$22:$M$22+B833:M833+Z833:AK833))</f>
        <v>447.764716463146</v>
      </c>
      <c r="AP833" s="18" t="n">
        <f aca="false">SUMPRODUCT(MIN($B$23:$M$23+B833:M833+N833:Y833))</f>
        <v>496.943359326246</v>
      </c>
      <c r="AQ833" s="18" t="n">
        <f aca="false">SUMPRODUCT(MIN($B$23:$M$23+B833:M833+Z833:AK833))</f>
        <v>496.943359326246</v>
      </c>
      <c r="AR833" s="13" t="n">
        <f aca="false">IF(Y833&lt;0,1,0)</f>
        <v>0</v>
      </c>
    </row>
    <row r="834" customFormat="false" ht="15" hidden="false" customHeight="false" outlineLevel="0" collapsed="false">
      <c r="A834" s="13" t="n">
        <v>809</v>
      </c>
      <c r="B834" s="18" t="n">
        <f aca="false">Shock_sd*Draws!B813</f>
        <v>33.6120202840523</v>
      </c>
      <c r="C834" s="18" t="n">
        <f aca="false">Persist_a*B834+Shock_sd*Draws!C813</f>
        <v>80.9107229280198</v>
      </c>
      <c r="D834" s="18" t="n">
        <f aca="false">Persist_a*C834+Shock_sd*Draws!D813</f>
        <v>37.2698871823387</v>
      </c>
      <c r="E834" s="18" t="n">
        <f aca="false">Persist_a*D834+Shock_sd*Draws!E813</f>
        <v>24.0570606761803</v>
      </c>
      <c r="F834" s="18" t="n">
        <f aca="false">Persist_a*E834+Shock_sd*Draws!F813</f>
        <v>-10.6775727706427</v>
      </c>
      <c r="G834" s="18" t="n">
        <f aca="false">Persist_a*F834+Shock_sd*Draws!G813</f>
        <v>-12.3699278399592</v>
      </c>
      <c r="H834" s="18" t="n">
        <f aca="false">Persist_a*G834+Shock_sd*Draws!H813</f>
        <v>7.26332851229714</v>
      </c>
      <c r="I834" s="18" t="n">
        <f aca="false">Persist_a*H834+Shock_sd*Draws!I813</f>
        <v>-11.5749197485715</v>
      </c>
      <c r="J834" s="18" t="n">
        <f aca="false">Persist_a*I834+Shock_sd*Draws!J813</f>
        <v>33.4488685602883</v>
      </c>
      <c r="K834" s="18" t="n">
        <f aca="false">Persist_a*J834+Shock_sd*Draws!K813</f>
        <v>-10.7626142191766</v>
      </c>
      <c r="L834" s="18" t="n">
        <f aca="false">Persist_a*K834+Shock_sd*Draws!L813</f>
        <v>102.923142905579</v>
      </c>
      <c r="M834" s="18" t="n">
        <f aca="false">Persist_a*L834+Shock_sd*Draws!M813</f>
        <v>5.4847829712774</v>
      </c>
      <c r="N834" s="18" t="n">
        <f aca="false">0-(Draws!N813+Draws!Z813)</f>
        <v>0</v>
      </c>
      <c r="O834" s="18" t="n">
        <f aca="false">N834-(Draws!O813+Draws!AA813)</f>
        <v>0</v>
      </c>
      <c r="P834" s="18" t="n">
        <f aca="false">O834-(Draws!P813+Draws!AB813)</f>
        <v>0</v>
      </c>
      <c r="Q834" s="18" t="n">
        <f aca="false">P834-(Draws!Q813+Draws!AC813)</f>
        <v>0</v>
      </c>
      <c r="R834" s="18" t="n">
        <f aca="false">Q834-(Draws!R813+Draws!AD813)</f>
        <v>0</v>
      </c>
      <c r="S834" s="18" t="n">
        <f aca="false">R834-(Draws!S813+Draws!AE813)</f>
        <v>0</v>
      </c>
      <c r="T834" s="18" t="n">
        <f aca="false">S834-(Draws!T813+Draws!AF813)</f>
        <v>0</v>
      </c>
      <c r="U834" s="18" t="n">
        <f aca="false">T834-(Draws!U813+Draws!AG813)</f>
        <v>0</v>
      </c>
      <c r="V834" s="18" t="n">
        <f aca="false">U834-(Draws!V813+Draws!AH813)</f>
        <v>0</v>
      </c>
      <c r="W834" s="18" t="n">
        <f aca="false">V834-(Draws!W813+Draws!AI813)</f>
        <v>0</v>
      </c>
      <c r="X834" s="18" t="n">
        <f aca="false">W834-(Draws!X813+Draws!AJ813)</f>
        <v>0</v>
      </c>
      <c r="Y834" s="18" t="n">
        <f aca="false">X834-(Draws!Y813+Draws!AK813)</f>
        <v>0</v>
      </c>
      <c r="Z834" s="18" t="n">
        <f aca="false">0-(MAX(Draws!N813-Line_cap,0)+MAX(Draws!Z813-Line_cap,0))</f>
        <v>0</v>
      </c>
      <c r="AA834" s="18" t="n">
        <f aca="false">Z834-(MAX(Draws!O813-Line_cap,0)+MAX(Draws!AA813-Line_cap,0))</f>
        <v>0</v>
      </c>
      <c r="AB834" s="18" t="n">
        <f aca="false">AA834-(MAX(Draws!P813-Line_cap,0)+MAX(Draws!AB813-Line_cap,0))</f>
        <v>0</v>
      </c>
      <c r="AC834" s="18" t="n">
        <f aca="false">AB834-(MAX(Draws!Q813-Line_cap,0)+MAX(Draws!AC813-Line_cap,0))</f>
        <v>0</v>
      </c>
      <c r="AD834" s="18" t="n">
        <f aca="false">AC834-(MAX(Draws!R813-Line_cap,0)+MAX(Draws!AD813-Line_cap,0))</f>
        <v>0</v>
      </c>
      <c r="AE834" s="18" t="n">
        <f aca="false">AD834-(MAX(Draws!S813-Line_cap,0)+MAX(Draws!AE813-Line_cap,0))</f>
        <v>0</v>
      </c>
      <c r="AF834" s="18" t="n">
        <f aca="false">AE834-(MAX(Draws!T813-Line_cap,0)+MAX(Draws!AF813-Line_cap,0))</f>
        <v>0</v>
      </c>
      <c r="AG834" s="18" t="n">
        <f aca="false">AF834-(MAX(Draws!U813-Line_cap,0)+MAX(Draws!AG813-Line_cap,0))</f>
        <v>0</v>
      </c>
      <c r="AH834" s="18" t="n">
        <f aca="false">AG834-(MAX(Draws!V813-Line_cap,0)+MAX(Draws!AH813-Line_cap,0))</f>
        <v>0</v>
      </c>
      <c r="AI834" s="18" t="n">
        <f aca="false">AH834-(MAX(Draws!W813-Line_cap,0)+MAX(Draws!AI813-Line_cap,0))</f>
        <v>0</v>
      </c>
      <c r="AJ834" s="18" t="n">
        <f aca="false">AI834-(MAX(Draws!X813-Line_cap,0)+MAX(Draws!AJ813-Line_cap,0))</f>
        <v>0</v>
      </c>
      <c r="AK834" s="18" t="n">
        <f aca="false">AJ834-(MAX(Draws!Y813-Line_cap,0)+MAX(Draws!AK813-Line_cap,0))</f>
        <v>0</v>
      </c>
      <c r="AL834" s="18" t="n">
        <f aca="false">SUMPRODUCT(MIN($B$22:$M$22+B834:M834+N834:Y834))</f>
        <v>470.838243798406</v>
      </c>
      <c r="AM834" s="18" t="n">
        <f aca="false">SUMPRODUCT(MIN($B$22:$M$22+B834:M834))</f>
        <v>470.838243798406</v>
      </c>
      <c r="AN834" s="18" t="n">
        <f aca="false">SUMPRODUCT(MIN($B$22:$M$22+N834:Y834))</f>
        <v>481.950382357786</v>
      </c>
      <c r="AO834" s="18" t="n">
        <f aca="false">SUMPRODUCT(MIN($B$22:$M$22+B834:M834+Z834:AK834))</f>
        <v>470.838243798406</v>
      </c>
      <c r="AP834" s="18" t="n">
        <f aca="false">SUMPRODUCT(MIN($B$23:$M$23+B834:M834+N834:Y834))</f>
        <v>518.60398929919</v>
      </c>
      <c r="AQ834" s="18" t="n">
        <f aca="false">SUMPRODUCT(MIN($B$23:$M$23+B834:M834+Z834:AK834))</f>
        <v>518.60398929919</v>
      </c>
      <c r="AR834" s="13" t="n">
        <f aca="false">IF(Y834&lt;0,1,0)</f>
        <v>0</v>
      </c>
    </row>
    <row r="835" customFormat="false" ht="15" hidden="false" customHeight="false" outlineLevel="0" collapsed="false">
      <c r="A835" s="13" t="n">
        <v>810</v>
      </c>
      <c r="B835" s="18" t="n">
        <f aca="false">Shock_sd*Draws!B814</f>
        <v>25.9532194989657</v>
      </c>
      <c r="C835" s="18" t="n">
        <f aca="false">Persist_a*B835+Shock_sd*Draws!C814</f>
        <v>-40.0279961506384</v>
      </c>
      <c r="D835" s="18" t="n">
        <f aca="false">Persist_a*C835+Shock_sd*Draws!D814</f>
        <v>-0.0949324707981276</v>
      </c>
      <c r="E835" s="18" t="n">
        <f aca="false">Persist_a*D835+Shock_sd*Draws!E814</f>
        <v>-42.0056203528245</v>
      </c>
      <c r="F835" s="18" t="n">
        <f aca="false">Persist_a*E835+Shock_sd*Draws!F814</f>
        <v>-33.0967332817395</v>
      </c>
      <c r="G835" s="18" t="n">
        <f aca="false">Persist_a*F835+Shock_sd*Draws!G814</f>
        <v>16.0979022659405</v>
      </c>
      <c r="H835" s="18" t="n">
        <f aca="false">Persist_a*G835+Shock_sd*Draws!H814</f>
        <v>31.0604132345622</v>
      </c>
      <c r="I835" s="18" t="n">
        <f aca="false">Persist_a*H835+Shock_sd*Draws!I814</f>
        <v>-19.5644145093229</v>
      </c>
      <c r="J835" s="18" t="n">
        <f aca="false">Persist_a*I835+Shock_sd*Draws!J814</f>
        <v>-36.9459241903525</v>
      </c>
      <c r="K835" s="18" t="n">
        <f aca="false">Persist_a*J835+Shock_sd*Draws!K814</f>
        <v>-21.5737024369461</v>
      </c>
      <c r="L835" s="18" t="n">
        <f aca="false">Persist_a*K835+Shock_sd*Draws!L814</f>
        <v>49.4204824862926</v>
      </c>
      <c r="M835" s="18" t="n">
        <f aca="false">Persist_a*L835+Shock_sd*Draws!M814</f>
        <v>-75.9507949646082</v>
      </c>
      <c r="N835" s="18" t="n">
        <f aca="false">0-(Draws!N814+Draws!Z814)</f>
        <v>0</v>
      </c>
      <c r="O835" s="18" t="n">
        <f aca="false">N835-(Draws!O814+Draws!AA814)</f>
        <v>0</v>
      </c>
      <c r="P835" s="18" t="n">
        <f aca="false">O835-(Draws!P814+Draws!AB814)</f>
        <v>0</v>
      </c>
      <c r="Q835" s="18" t="n">
        <f aca="false">P835-(Draws!Q814+Draws!AC814)</f>
        <v>0</v>
      </c>
      <c r="R835" s="18" t="n">
        <f aca="false">Q835-(Draws!R814+Draws!AD814)</f>
        <v>0</v>
      </c>
      <c r="S835" s="18" t="n">
        <f aca="false">R835-(Draws!S814+Draws!AE814)</f>
        <v>0</v>
      </c>
      <c r="T835" s="18" t="n">
        <f aca="false">S835-(Draws!T814+Draws!AF814)</f>
        <v>0</v>
      </c>
      <c r="U835" s="18" t="n">
        <f aca="false">T835-(Draws!U814+Draws!AG814)</f>
        <v>0</v>
      </c>
      <c r="V835" s="18" t="n">
        <f aca="false">U835-(Draws!V814+Draws!AH814)</f>
        <v>0</v>
      </c>
      <c r="W835" s="18" t="n">
        <f aca="false">V835-(Draws!W814+Draws!AI814)</f>
        <v>0</v>
      </c>
      <c r="X835" s="18" t="n">
        <f aca="false">W835-(Draws!X814+Draws!AJ814)</f>
        <v>0</v>
      </c>
      <c r="Y835" s="18" t="n">
        <f aca="false">X835-(Draws!Y814+Draws!AK814)</f>
        <v>0</v>
      </c>
      <c r="Z835" s="18" t="n">
        <f aca="false">0-(MAX(Draws!N814-Line_cap,0)+MAX(Draws!Z814-Line_cap,0))</f>
        <v>0</v>
      </c>
      <c r="AA835" s="18" t="n">
        <f aca="false">Z835-(MAX(Draws!O814-Line_cap,0)+MAX(Draws!AA814-Line_cap,0))</f>
        <v>0</v>
      </c>
      <c r="AB835" s="18" t="n">
        <f aca="false">AA835-(MAX(Draws!P814-Line_cap,0)+MAX(Draws!AB814-Line_cap,0))</f>
        <v>0</v>
      </c>
      <c r="AC835" s="18" t="n">
        <f aca="false">AB835-(MAX(Draws!Q814-Line_cap,0)+MAX(Draws!AC814-Line_cap,0))</f>
        <v>0</v>
      </c>
      <c r="AD835" s="18" t="n">
        <f aca="false">AC835-(MAX(Draws!R814-Line_cap,0)+MAX(Draws!AD814-Line_cap,0))</f>
        <v>0</v>
      </c>
      <c r="AE835" s="18" t="n">
        <f aca="false">AD835-(MAX(Draws!S814-Line_cap,0)+MAX(Draws!AE814-Line_cap,0))</f>
        <v>0</v>
      </c>
      <c r="AF835" s="18" t="n">
        <f aca="false">AE835-(MAX(Draws!T814-Line_cap,0)+MAX(Draws!AF814-Line_cap,0))</f>
        <v>0</v>
      </c>
      <c r="AG835" s="18" t="n">
        <f aca="false">AF835-(MAX(Draws!U814-Line_cap,0)+MAX(Draws!AG814-Line_cap,0))</f>
        <v>0</v>
      </c>
      <c r="AH835" s="18" t="n">
        <f aca="false">AG835-(MAX(Draws!V814-Line_cap,0)+MAX(Draws!AH814-Line_cap,0))</f>
        <v>0</v>
      </c>
      <c r="AI835" s="18" t="n">
        <f aca="false">AH835-(MAX(Draws!W814-Line_cap,0)+MAX(Draws!AI814-Line_cap,0))</f>
        <v>0</v>
      </c>
      <c r="AJ835" s="18" t="n">
        <f aca="false">AI835-(MAX(Draws!X814-Line_cap,0)+MAX(Draws!AJ814-Line_cap,0))</f>
        <v>0</v>
      </c>
      <c r="AK835" s="18" t="n">
        <f aca="false">AJ835-(MAX(Draws!Y814-Line_cap,0)+MAX(Draws!AK814-Line_cap,0))</f>
        <v>0</v>
      </c>
      <c r="AL835" s="18" t="n">
        <f aca="false">SUMPRODUCT(MIN($B$22:$M$22+B835:M835+N835:Y835))</f>
        <v>434.473252712352</v>
      </c>
      <c r="AM835" s="18" t="n">
        <f aca="false">SUMPRODUCT(MIN($B$22:$M$22+B835:M835))</f>
        <v>434.473252712352</v>
      </c>
      <c r="AN835" s="18" t="n">
        <f aca="false">SUMPRODUCT(MIN($B$22:$M$22+N835:Y835))</f>
        <v>481.950382357786</v>
      </c>
      <c r="AO835" s="18" t="n">
        <f aca="false">SUMPRODUCT(MIN($B$22:$M$22+B835:M835+Z835:AK835))</f>
        <v>434.473252712352</v>
      </c>
      <c r="AP835" s="18" t="n">
        <f aca="false">SUMPRODUCT(MIN($B$23:$M$23+B835:M835+N835:Y835))</f>
        <v>479.599133794972</v>
      </c>
      <c r="AQ835" s="18" t="n">
        <f aca="false">SUMPRODUCT(MIN($B$23:$M$23+B835:M835+Z835:AK835))</f>
        <v>479.599133794972</v>
      </c>
      <c r="AR835" s="13" t="n">
        <f aca="false">IF(Y835&lt;0,1,0)</f>
        <v>0</v>
      </c>
    </row>
    <row r="836" customFormat="false" ht="15" hidden="false" customHeight="false" outlineLevel="0" collapsed="false">
      <c r="A836" s="13" t="n">
        <v>811</v>
      </c>
      <c r="B836" s="18" t="n">
        <f aca="false">Shock_sd*Draws!B815</f>
        <v>113.321157849252</v>
      </c>
      <c r="C836" s="18" t="n">
        <f aca="false">Persist_a*B836+Shock_sd*Draws!C815</f>
        <v>55.3598101113482</v>
      </c>
      <c r="D836" s="18" t="n">
        <f aca="false">Persist_a*C836+Shock_sd*Draws!D815</f>
        <v>39.4490083847888</v>
      </c>
      <c r="E836" s="18" t="n">
        <f aca="false">Persist_a*D836+Shock_sd*Draws!E815</f>
        <v>48.2854515168647</v>
      </c>
      <c r="F836" s="18" t="n">
        <f aca="false">Persist_a*E836+Shock_sd*Draws!F815</f>
        <v>-3.93648796969996</v>
      </c>
      <c r="G836" s="18" t="n">
        <f aca="false">Persist_a*F836+Shock_sd*Draws!G815</f>
        <v>-91.8719126645015</v>
      </c>
      <c r="H836" s="18" t="n">
        <f aca="false">Persist_a*G836+Shock_sd*Draws!H815</f>
        <v>-62.0949964392226</v>
      </c>
      <c r="I836" s="18" t="n">
        <f aca="false">Persist_a*H836+Shock_sd*Draws!I815</f>
        <v>-11.9630141598618</v>
      </c>
      <c r="J836" s="18" t="n">
        <f aca="false">Persist_a*I836+Shock_sd*Draws!J815</f>
        <v>36.6862069420519</v>
      </c>
      <c r="K836" s="18" t="n">
        <f aca="false">Persist_a*J836+Shock_sd*Draws!K815</f>
        <v>50.5928533887819</v>
      </c>
      <c r="L836" s="18" t="n">
        <f aca="false">Persist_a*K836+Shock_sd*Draws!L815</f>
        <v>67.6236837837005</v>
      </c>
      <c r="M836" s="18" t="n">
        <f aca="false">Persist_a*L836+Shock_sd*Draws!M815</f>
        <v>33.0245076701488</v>
      </c>
      <c r="N836" s="18" t="n">
        <f aca="false">0-(Draws!N815+Draws!Z815)</f>
        <v>0</v>
      </c>
      <c r="O836" s="18" t="n">
        <f aca="false">N836-(Draws!O815+Draws!AA815)</f>
        <v>0</v>
      </c>
      <c r="P836" s="18" t="n">
        <f aca="false">O836-(Draws!P815+Draws!AB815)</f>
        <v>0</v>
      </c>
      <c r="Q836" s="18" t="n">
        <f aca="false">P836-(Draws!Q815+Draws!AC815)</f>
        <v>0</v>
      </c>
      <c r="R836" s="18" t="n">
        <f aca="false">Q836-(Draws!R815+Draws!AD815)</f>
        <v>0</v>
      </c>
      <c r="S836" s="18" t="n">
        <f aca="false">R836-(Draws!S815+Draws!AE815)</f>
        <v>0</v>
      </c>
      <c r="T836" s="18" t="n">
        <f aca="false">S836-(Draws!T815+Draws!AF815)</f>
        <v>0</v>
      </c>
      <c r="U836" s="18" t="n">
        <f aca="false">T836-(Draws!U815+Draws!AG815)</f>
        <v>0</v>
      </c>
      <c r="V836" s="18" t="n">
        <f aca="false">U836-(Draws!V815+Draws!AH815)</f>
        <v>0</v>
      </c>
      <c r="W836" s="18" t="n">
        <f aca="false">V836-(Draws!W815+Draws!AI815)</f>
        <v>0</v>
      </c>
      <c r="X836" s="18" t="n">
        <f aca="false">W836-(Draws!X815+Draws!AJ815)</f>
        <v>0</v>
      </c>
      <c r="Y836" s="18" t="n">
        <f aca="false">X836-(Draws!Y815+Draws!AK815)</f>
        <v>0</v>
      </c>
      <c r="Z836" s="18" t="n">
        <f aca="false">0-(MAX(Draws!N815-Line_cap,0)+MAX(Draws!Z815-Line_cap,0))</f>
        <v>0</v>
      </c>
      <c r="AA836" s="18" t="n">
        <f aca="false">Z836-(MAX(Draws!O815-Line_cap,0)+MAX(Draws!AA815-Line_cap,0))</f>
        <v>0</v>
      </c>
      <c r="AB836" s="18" t="n">
        <f aca="false">AA836-(MAX(Draws!P815-Line_cap,0)+MAX(Draws!AB815-Line_cap,0))</f>
        <v>0</v>
      </c>
      <c r="AC836" s="18" t="n">
        <f aca="false">AB836-(MAX(Draws!Q815-Line_cap,0)+MAX(Draws!AC815-Line_cap,0))</f>
        <v>0</v>
      </c>
      <c r="AD836" s="18" t="n">
        <f aca="false">AC836-(MAX(Draws!R815-Line_cap,0)+MAX(Draws!AD815-Line_cap,0))</f>
        <v>0</v>
      </c>
      <c r="AE836" s="18" t="n">
        <f aca="false">AD836-(MAX(Draws!S815-Line_cap,0)+MAX(Draws!AE815-Line_cap,0))</f>
        <v>0</v>
      </c>
      <c r="AF836" s="18" t="n">
        <f aca="false">AE836-(MAX(Draws!T815-Line_cap,0)+MAX(Draws!AF815-Line_cap,0))</f>
        <v>0</v>
      </c>
      <c r="AG836" s="18" t="n">
        <f aca="false">AF836-(MAX(Draws!U815-Line_cap,0)+MAX(Draws!AG815-Line_cap,0))</f>
        <v>0</v>
      </c>
      <c r="AH836" s="18" t="n">
        <f aca="false">AG836-(MAX(Draws!V815-Line_cap,0)+MAX(Draws!AH815-Line_cap,0))</f>
        <v>0</v>
      </c>
      <c r="AI836" s="18" t="n">
        <f aca="false">AH836-(MAX(Draws!W815-Line_cap,0)+MAX(Draws!AI815-Line_cap,0))</f>
        <v>0</v>
      </c>
      <c r="AJ836" s="18" t="n">
        <f aca="false">AI836-(MAX(Draws!X815-Line_cap,0)+MAX(Draws!AJ815-Line_cap,0))</f>
        <v>0</v>
      </c>
      <c r="AK836" s="18" t="n">
        <f aca="false">AJ836-(MAX(Draws!Y815-Line_cap,0)+MAX(Draws!AK815-Line_cap,0))</f>
        <v>0</v>
      </c>
      <c r="AL836" s="18" t="n">
        <f aca="false">SUMPRODUCT(MIN($B$22:$M$22+B836:M836+N836:Y836))</f>
        <v>391.336258973864</v>
      </c>
      <c r="AM836" s="18" t="n">
        <f aca="false">SUMPRODUCT(MIN($B$22:$M$22+B836:M836))</f>
        <v>391.336258973864</v>
      </c>
      <c r="AN836" s="18" t="n">
        <f aca="false">SUMPRODUCT(MIN($B$22:$M$22+N836:Y836))</f>
        <v>481.950382357786</v>
      </c>
      <c r="AO836" s="18" t="n">
        <f aca="false">SUMPRODUCT(MIN($B$22:$M$22+B836:M836+Z836:AK836))</f>
        <v>391.336258973864</v>
      </c>
      <c r="AP836" s="18" t="n">
        <f aca="false">SUMPRODUCT(MIN($B$23:$M$23+B836:M836+N836:Y836))</f>
        <v>439.102004474648</v>
      </c>
      <c r="AQ836" s="18" t="n">
        <f aca="false">SUMPRODUCT(MIN($B$23:$M$23+B836:M836+Z836:AK836))</f>
        <v>439.102004474648</v>
      </c>
      <c r="AR836" s="13" t="n">
        <f aca="false">IF(Y836&lt;0,1,0)</f>
        <v>0</v>
      </c>
    </row>
    <row r="837" customFormat="false" ht="15" hidden="false" customHeight="false" outlineLevel="0" collapsed="false">
      <c r="A837" s="13" t="n">
        <v>812</v>
      </c>
      <c r="B837" s="18" t="n">
        <f aca="false">Shock_sd*Draws!B816</f>
        <v>-18.8853100103858</v>
      </c>
      <c r="C837" s="18" t="n">
        <f aca="false">Persist_a*B837+Shock_sd*Draws!C816</f>
        <v>-51.0742744753707</v>
      </c>
      <c r="D837" s="18" t="n">
        <f aca="false">Persist_a*C837+Shock_sd*Draws!D816</f>
        <v>-15.6859093920121</v>
      </c>
      <c r="E837" s="18" t="n">
        <f aca="false">Persist_a*D837+Shock_sd*Draws!E816</f>
        <v>-37.521655614867</v>
      </c>
      <c r="F837" s="18" t="n">
        <f aca="false">Persist_a*E837+Shock_sd*Draws!F816</f>
        <v>35.958511289666</v>
      </c>
      <c r="G837" s="18" t="n">
        <f aca="false">Persist_a*F837+Shock_sd*Draws!G816</f>
        <v>4.38036686528237</v>
      </c>
      <c r="H837" s="18" t="n">
        <f aca="false">Persist_a*G837+Shock_sd*Draws!H816</f>
        <v>75.027157073791</v>
      </c>
      <c r="I837" s="18" t="n">
        <f aca="false">Persist_a*H837+Shock_sd*Draws!I816</f>
        <v>46.7883134469436</v>
      </c>
      <c r="J837" s="18" t="n">
        <f aca="false">Persist_a*I837+Shock_sd*Draws!J816</f>
        <v>-20.6387719015267</v>
      </c>
      <c r="K837" s="18" t="n">
        <f aca="false">Persist_a*J837+Shock_sd*Draws!K816</f>
        <v>39.5333863295834</v>
      </c>
      <c r="L837" s="18" t="n">
        <f aca="false">Persist_a*K837+Shock_sd*Draws!L816</f>
        <v>48.2276118982943</v>
      </c>
      <c r="M837" s="18" t="n">
        <f aca="false">Persist_a*L837+Shock_sd*Draws!M816</f>
        <v>-2.16483437566141</v>
      </c>
      <c r="N837" s="18" t="n">
        <f aca="false">0-(Draws!N816+Draws!Z816)</f>
        <v>0</v>
      </c>
      <c r="O837" s="18" t="n">
        <f aca="false">N837-(Draws!O816+Draws!AA816)</f>
        <v>0</v>
      </c>
      <c r="P837" s="18" t="n">
        <f aca="false">O837-(Draws!P816+Draws!AB816)</f>
        <v>0</v>
      </c>
      <c r="Q837" s="18" t="n">
        <f aca="false">P837-(Draws!Q816+Draws!AC816)</f>
        <v>0</v>
      </c>
      <c r="R837" s="18" t="n">
        <f aca="false">Q837-(Draws!R816+Draws!AD816)</f>
        <v>0</v>
      </c>
      <c r="S837" s="18" t="n">
        <f aca="false">R837-(Draws!S816+Draws!AE816)</f>
        <v>0</v>
      </c>
      <c r="T837" s="18" t="n">
        <f aca="false">S837-(Draws!T816+Draws!AF816)</f>
        <v>0</v>
      </c>
      <c r="U837" s="18" t="n">
        <f aca="false">T837-(Draws!U816+Draws!AG816)</f>
        <v>0</v>
      </c>
      <c r="V837" s="18" t="n">
        <f aca="false">U837-(Draws!V816+Draws!AH816)</f>
        <v>0</v>
      </c>
      <c r="W837" s="18" t="n">
        <f aca="false">V837-(Draws!W816+Draws!AI816)</f>
        <v>0</v>
      </c>
      <c r="X837" s="18" t="n">
        <f aca="false">W837-(Draws!X816+Draws!AJ816)</f>
        <v>0</v>
      </c>
      <c r="Y837" s="18" t="n">
        <f aca="false">X837-(Draws!Y816+Draws!AK816)</f>
        <v>0</v>
      </c>
      <c r="Z837" s="18" t="n">
        <f aca="false">0-(MAX(Draws!N816-Line_cap,0)+MAX(Draws!Z816-Line_cap,0))</f>
        <v>0</v>
      </c>
      <c r="AA837" s="18" t="n">
        <f aca="false">Z837-(MAX(Draws!O816-Line_cap,0)+MAX(Draws!AA816-Line_cap,0))</f>
        <v>0</v>
      </c>
      <c r="AB837" s="18" t="n">
        <f aca="false">AA837-(MAX(Draws!P816-Line_cap,0)+MAX(Draws!AB816-Line_cap,0))</f>
        <v>0</v>
      </c>
      <c r="AC837" s="18" t="n">
        <f aca="false">AB837-(MAX(Draws!Q816-Line_cap,0)+MAX(Draws!AC816-Line_cap,0))</f>
        <v>0</v>
      </c>
      <c r="AD837" s="18" t="n">
        <f aca="false">AC837-(MAX(Draws!R816-Line_cap,0)+MAX(Draws!AD816-Line_cap,0))</f>
        <v>0</v>
      </c>
      <c r="AE837" s="18" t="n">
        <f aca="false">AD837-(MAX(Draws!S816-Line_cap,0)+MAX(Draws!AE816-Line_cap,0))</f>
        <v>0</v>
      </c>
      <c r="AF837" s="18" t="n">
        <f aca="false">AE837-(MAX(Draws!T816-Line_cap,0)+MAX(Draws!AF816-Line_cap,0))</f>
        <v>0</v>
      </c>
      <c r="AG837" s="18" t="n">
        <f aca="false">AF837-(MAX(Draws!U816-Line_cap,0)+MAX(Draws!AG816-Line_cap,0))</f>
        <v>0</v>
      </c>
      <c r="AH837" s="18" t="n">
        <f aca="false">AG837-(MAX(Draws!V816-Line_cap,0)+MAX(Draws!AH816-Line_cap,0))</f>
        <v>0</v>
      </c>
      <c r="AI837" s="18" t="n">
        <f aca="false">AH837-(MAX(Draws!W816-Line_cap,0)+MAX(Draws!AI816-Line_cap,0))</f>
        <v>0</v>
      </c>
      <c r="AJ837" s="18" t="n">
        <f aca="false">AI837-(MAX(Draws!X816-Line_cap,0)+MAX(Draws!AJ816-Line_cap,0))</f>
        <v>0</v>
      </c>
      <c r="AK837" s="18" t="n">
        <f aca="false">AJ837-(MAX(Draws!Y816-Line_cap,0)+MAX(Draws!AK816-Line_cap,0))</f>
        <v>0</v>
      </c>
      <c r="AL837" s="18" t="n">
        <f aca="false">SUMPRODUCT(MIN($B$22:$M$22+B837:M837+N837:Y837))</f>
        <v>461.34054421329</v>
      </c>
      <c r="AM837" s="18" t="n">
        <f aca="false">SUMPRODUCT(MIN($B$22:$M$22+B837:M837))</f>
        <v>461.34054421329</v>
      </c>
      <c r="AN837" s="18" t="n">
        <f aca="false">SUMPRODUCT(MIN($B$22:$M$22+N837:Y837))</f>
        <v>481.950382357786</v>
      </c>
      <c r="AO837" s="18" t="n">
        <f aca="false">SUMPRODUCT(MIN($B$22:$M$22+B837:M837+Z837:AK837))</f>
        <v>461.34054421329</v>
      </c>
      <c r="AP837" s="18" t="n">
        <f aca="false">SUMPRODUCT(MIN($B$23:$M$23+B837:M837+N837:Y837))</f>
        <v>502.228831726653</v>
      </c>
      <c r="AQ837" s="18" t="n">
        <f aca="false">SUMPRODUCT(MIN($B$23:$M$23+B837:M837+Z837:AK837))</f>
        <v>502.228831726653</v>
      </c>
      <c r="AR837" s="13" t="n">
        <f aca="false">IF(Y837&lt;0,1,0)</f>
        <v>0</v>
      </c>
    </row>
    <row r="838" customFormat="false" ht="15" hidden="false" customHeight="false" outlineLevel="0" collapsed="false">
      <c r="A838" s="13" t="n">
        <v>813</v>
      </c>
      <c r="B838" s="18" t="n">
        <f aca="false">Shock_sd*Draws!B817</f>
        <v>8.71537755126868</v>
      </c>
      <c r="C838" s="18" t="n">
        <f aca="false">Persist_a*B838+Shock_sd*Draws!C817</f>
        <v>29.3646240583559</v>
      </c>
      <c r="D838" s="18" t="n">
        <f aca="false">Persist_a*C838+Shock_sd*Draws!D817</f>
        <v>-64.1940167482914</v>
      </c>
      <c r="E838" s="18" t="n">
        <f aca="false">Persist_a*D838+Shock_sd*Draws!E817</f>
        <v>-19.2287964111316</v>
      </c>
      <c r="F838" s="18" t="n">
        <f aca="false">Persist_a*E838+Shock_sd*Draws!F817</f>
        <v>42.5630513599819</v>
      </c>
      <c r="G838" s="18" t="n">
        <f aca="false">Persist_a*F838+Shock_sd*Draws!G817</f>
        <v>-23.6623267347206</v>
      </c>
      <c r="H838" s="18" t="n">
        <f aca="false">Persist_a*G838+Shock_sd*Draws!H817</f>
        <v>132.445967405925</v>
      </c>
      <c r="I838" s="18" t="n">
        <f aca="false">Persist_a*H838+Shock_sd*Draws!I817</f>
        <v>5.49808367256176</v>
      </c>
      <c r="J838" s="18" t="n">
        <f aca="false">Persist_a*I838+Shock_sd*Draws!J817</f>
        <v>-48.3343679612403</v>
      </c>
      <c r="K838" s="18" t="n">
        <f aca="false">Persist_a*J838+Shock_sd*Draws!K817</f>
        <v>12.8457448075227</v>
      </c>
      <c r="L838" s="18" t="n">
        <f aca="false">Persist_a*K838+Shock_sd*Draws!L817</f>
        <v>-17.2133184617709</v>
      </c>
      <c r="M838" s="18" t="n">
        <f aca="false">Persist_a*L838+Shock_sd*Draws!M817</f>
        <v>-45.4209345522341</v>
      </c>
      <c r="N838" s="18" t="n">
        <f aca="false">0-(Draws!N817+Draws!Z817)</f>
        <v>0</v>
      </c>
      <c r="O838" s="18" t="n">
        <f aca="false">N838-(Draws!O817+Draws!AA817)</f>
        <v>0</v>
      </c>
      <c r="P838" s="18" t="n">
        <f aca="false">O838-(Draws!P817+Draws!AB817)</f>
        <v>0</v>
      </c>
      <c r="Q838" s="18" t="n">
        <f aca="false">P838-(Draws!Q817+Draws!AC817)</f>
        <v>0</v>
      </c>
      <c r="R838" s="18" t="n">
        <f aca="false">Q838-(Draws!R817+Draws!AD817)</f>
        <v>0</v>
      </c>
      <c r="S838" s="18" t="n">
        <f aca="false">R838-(Draws!S817+Draws!AE817)</f>
        <v>0</v>
      </c>
      <c r="T838" s="18" t="n">
        <f aca="false">S838-(Draws!T817+Draws!AF817)</f>
        <v>0</v>
      </c>
      <c r="U838" s="18" t="n">
        <f aca="false">T838-(Draws!U817+Draws!AG817)</f>
        <v>0</v>
      </c>
      <c r="V838" s="18" t="n">
        <f aca="false">U838-(Draws!V817+Draws!AH817)</f>
        <v>0</v>
      </c>
      <c r="W838" s="18" t="n">
        <f aca="false">V838-(Draws!W817+Draws!AI817)</f>
        <v>0</v>
      </c>
      <c r="X838" s="18" t="n">
        <f aca="false">W838-(Draws!X817+Draws!AJ817)</f>
        <v>0</v>
      </c>
      <c r="Y838" s="18" t="n">
        <f aca="false">X838-(Draws!Y817+Draws!AK817)</f>
        <v>0</v>
      </c>
      <c r="Z838" s="18" t="n">
        <f aca="false">0-(MAX(Draws!N817-Line_cap,0)+MAX(Draws!Z817-Line_cap,0))</f>
        <v>0</v>
      </c>
      <c r="AA838" s="18" t="n">
        <f aca="false">Z838-(MAX(Draws!O817-Line_cap,0)+MAX(Draws!AA817-Line_cap,0))</f>
        <v>0</v>
      </c>
      <c r="AB838" s="18" t="n">
        <f aca="false">AA838-(MAX(Draws!P817-Line_cap,0)+MAX(Draws!AB817-Line_cap,0))</f>
        <v>0</v>
      </c>
      <c r="AC838" s="18" t="n">
        <f aca="false">AB838-(MAX(Draws!Q817-Line_cap,0)+MAX(Draws!AC817-Line_cap,0))</f>
        <v>0</v>
      </c>
      <c r="AD838" s="18" t="n">
        <f aca="false">AC838-(MAX(Draws!R817-Line_cap,0)+MAX(Draws!AD817-Line_cap,0))</f>
        <v>0</v>
      </c>
      <c r="AE838" s="18" t="n">
        <f aca="false">AD838-(MAX(Draws!S817-Line_cap,0)+MAX(Draws!AE817-Line_cap,0))</f>
        <v>0</v>
      </c>
      <c r="AF838" s="18" t="n">
        <f aca="false">AE838-(MAX(Draws!T817-Line_cap,0)+MAX(Draws!AF817-Line_cap,0))</f>
        <v>0</v>
      </c>
      <c r="AG838" s="18" t="n">
        <f aca="false">AF838-(MAX(Draws!U817-Line_cap,0)+MAX(Draws!AG817-Line_cap,0))</f>
        <v>0</v>
      </c>
      <c r="AH838" s="18" t="n">
        <f aca="false">AG838-(MAX(Draws!V817-Line_cap,0)+MAX(Draws!AH817-Line_cap,0))</f>
        <v>0</v>
      </c>
      <c r="AI838" s="18" t="n">
        <f aca="false">AH838-(MAX(Draws!W817-Line_cap,0)+MAX(Draws!AI817-Line_cap,0))</f>
        <v>0</v>
      </c>
      <c r="AJ838" s="18" t="n">
        <f aca="false">AI838-(MAX(Draws!X817-Line_cap,0)+MAX(Draws!AJ817-Line_cap,0))</f>
        <v>0</v>
      </c>
      <c r="AK838" s="18" t="n">
        <f aca="false">AJ838-(MAX(Draws!Y817-Line_cap,0)+MAX(Draws!AK817-Line_cap,0))</f>
        <v>0</v>
      </c>
      <c r="AL838" s="18" t="n">
        <f aca="false">SUMPRODUCT(MIN($B$22:$M$22+B838:M838+N838:Y838))</f>
        <v>439.863413456156</v>
      </c>
      <c r="AM838" s="18" t="n">
        <f aca="false">SUMPRODUCT(MIN($B$22:$M$22+B838:M838))</f>
        <v>439.863413456156</v>
      </c>
      <c r="AN838" s="18" t="n">
        <f aca="false">SUMPRODUCT(MIN($B$22:$M$22+N838:Y838))</f>
        <v>481.950382357786</v>
      </c>
      <c r="AO838" s="18" t="n">
        <f aca="false">SUMPRODUCT(MIN($B$22:$M$22+B838:M838+Z838:AK838))</f>
        <v>439.863413456156</v>
      </c>
      <c r="AP838" s="18" t="n">
        <f aca="false">SUMPRODUCT(MIN($B$23:$M$23+B838:M838+N838:Y838))</f>
        <v>486.109544722089</v>
      </c>
      <c r="AQ838" s="18" t="n">
        <f aca="false">SUMPRODUCT(MIN($B$23:$M$23+B838:M838+Z838:AK838))</f>
        <v>486.109544722089</v>
      </c>
      <c r="AR838" s="13" t="n">
        <f aca="false">IF(Y838&lt;0,1,0)</f>
        <v>0</v>
      </c>
    </row>
    <row r="839" customFormat="false" ht="15" hidden="false" customHeight="false" outlineLevel="0" collapsed="false">
      <c r="A839" s="13" t="n">
        <v>814</v>
      </c>
      <c r="B839" s="18" t="n">
        <f aca="false">Shock_sd*Draws!B818</f>
        <v>60.3995041487474</v>
      </c>
      <c r="C839" s="18" t="n">
        <f aca="false">Persist_a*B839+Shock_sd*Draws!C818</f>
        <v>121.089381858879</v>
      </c>
      <c r="D839" s="18" t="n">
        <f aca="false">Persist_a*C839+Shock_sd*Draws!D818</f>
        <v>89.7893212482115</v>
      </c>
      <c r="E839" s="18" t="n">
        <f aca="false">Persist_a*D839+Shock_sd*Draws!E818</f>
        <v>19.7172790003504</v>
      </c>
      <c r="F839" s="18" t="n">
        <f aca="false">Persist_a*E839+Shock_sd*Draws!F818</f>
        <v>44.7944207565947</v>
      </c>
      <c r="G839" s="18" t="n">
        <f aca="false">Persist_a*F839+Shock_sd*Draws!G818</f>
        <v>50.2938528021111</v>
      </c>
      <c r="H839" s="18" t="n">
        <f aca="false">Persist_a*G839+Shock_sd*Draws!H818</f>
        <v>49.509645111587</v>
      </c>
      <c r="I839" s="18" t="n">
        <f aca="false">Persist_a*H839+Shock_sd*Draws!I818</f>
        <v>59.5560884962068</v>
      </c>
      <c r="J839" s="18" t="n">
        <f aca="false">Persist_a*I839+Shock_sd*Draws!J818</f>
        <v>169.003573551166</v>
      </c>
      <c r="K839" s="18" t="n">
        <f aca="false">Persist_a*J839+Shock_sd*Draws!K818</f>
        <v>56.9298126750876</v>
      </c>
      <c r="L839" s="18" t="n">
        <f aca="false">Persist_a*K839+Shock_sd*Draws!L818</f>
        <v>55.1752709261486</v>
      </c>
      <c r="M839" s="18" t="n">
        <f aca="false">Persist_a*L839+Shock_sd*Draws!M818</f>
        <v>61.1448201976913</v>
      </c>
      <c r="N839" s="18" t="n">
        <f aca="false">0-(Draws!N818+Draws!Z818)</f>
        <v>0</v>
      </c>
      <c r="O839" s="18" t="n">
        <f aca="false">N839-(Draws!O818+Draws!AA818)</f>
        <v>0</v>
      </c>
      <c r="P839" s="18" t="n">
        <f aca="false">O839-(Draws!P818+Draws!AB818)</f>
        <v>0</v>
      </c>
      <c r="Q839" s="18" t="n">
        <f aca="false">P839-(Draws!Q818+Draws!AC818)</f>
        <v>0</v>
      </c>
      <c r="R839" s="18" t="n">
        <f aca="false">Q839-(Draws!R818+Draws!AD818)</f>
        <v>0</v>
      </c>
      <c r="S839" s="18" t="n">
        <f aca="false">R839-(Draws!S818+Draws!AE818)</f>
        <v>0</v>
      </c>
      <c r="T839" s="18" t="n">
        <f aca="false">S839-(Draws!T818+Draws!AF818)</f>
        <v>0</v>
      </c>
      <c r="U839" s="18" t="n">
        <f aca="false">T839-(Draws!U818+Draws!AG818)</f>
        <v>0</v>
      </c>
      <c r="V839" s="18" t="n">
        <f aca="false">U839-(Draws!V818+Draws!AH818)</f>
        <v>0</v>
      </c>
      <c r="W839" s="18" t="n">
        <f aca="false">V839-(Draws!W818+Draws!AI818)</f>
        <v>-82.4842175656137</v>
      </c>
      <c r="X839" s="18" t="n">
        <f aca="false">W839-(Draws!X818+Draws!AJ818)</f>
        <v>-82.4842175656137</v>
      </c>
      <c r="Y839" s="18" t="n">
        <f aca="false">X839-(Draws!Y818+Draws!AK818)</f>
        <v>-82.4842175656137</v>
      </c>
      <c r="Z839" s="18" t="n">
        <f aca="false">0-(MAX(Draws!N818-Line_cap,0)+MAX(Draws!Z818-Line_cap,0))</f>
        <v>0</v>
      </c>
      <c r="AA839" s="18" t="n">
        <f aca="false">Z839-(MAX(Draws!O818-Line_cap,0)+MAX(Draws!AA818-Line_cap,0))</f>
        <v>0</v>
      </c>
      <c r="AB839" s="18" t="n">
        <f aca="false">AA839-(MAX(Draws!P818-Line_cap,0)+MAX(Draws!AB818-Line_cap,0))</f>
        <v>0</v>
      </c>
      <c r="AC839" s="18" t="n">
        <f aca="false">AB839-(MAX(Draws!Q818-Line_cap,0)+MAX(Draws!AC818-Line_cap,0))</f>
        <v>0</v>
      </c>
      <c r="AD839" s="18" t="n">
        <f aca="false">AC839-(MAX(Draws!R818-Line_cap,0)+MAX(Draws!AD818-Line_cap,0))</f>
        <v>0</v>
      </c>
      <c r="AE839" s="18" t="n">
        <f aca="false">AD839-(MAX(Draws!S818-Line_cap,0)+MAX(Draws!AE818-Line_cap,0))</f>
        <v>0</v>
      </c>
      <c r="AF839" s="18" t="n">
        <f aca="false">AE839-(MAX(Draws!T818-Line_cap,0)+MAX(Draws!AF818-Line_cap,0))</f>
        <v>0</v>
      </c>
      <c r="AG839" s="18" t="n">
        <f aca="false">AF839-(MAX(Draws!U818-Line_cap,0)+MAX(Draws!AG818-Line_cap,0))</f>
        <v>0</v>
      </c>
      <c r="AH839" s="18" t="n">
        <f aca="false">AG839-(MAX(Draws!V818-Line_cap,0)+MAX(Draws!AH818-Line_cap,0))</f>
        <v>0</v>
      </c>
      <c r="AI839" s="18" t="n">
        <f aca="false">AH839-(MAX(Draws!W818-Line_cap,0)+MAX(Draws!AI818-Line_cap,0))</f>
        <v>0</v>
      </c>
      <c r="AJ839" s="18" t="n">
        <f aca="false">AI839-(MAX(Draws!X818-Line_cap,0)+MAX(Draws!AJ818-Line_cap,0))</f>
        <v>0</v>
      </c>
      <c r="AK839" s="18" t="n">
        <f aca="false">AJ839-(MAX(Draws!Y818-Line_cap,0)+MAX(Draws!AK818-Line_cap,0))</f>
        <v>0</v>
      </c>
      <c r="AL839" s="18" t="n">
        <f aca="false">SUMPRODUCT(MIN($B$22:$M$22+B839:M839+N839:Y839))</f>
        <v>468.831290918898</v>
      </c>
      <c r="AM839" s="18" t="n">
        <f aca="false">SUMPRODUCT(MIN($B$22:$M$22+B839:M839))</f>
        <v>518.579478828507</v>
      </c>
      <c r="AN839" s="18" t="n">
        <f aca="false">SUMPRODUCT(MIN($B$22:$M$22+N839:Y839))</f>
        <v>411.90147824381</v>
      </c>
      <c r="AO839" s="18" t="n">
        <f aca="false">SUMPRODUCT(MIN($B$22:$M$22+B839:M839+Z839:AK839))</f>
        <v>518.579478828507</v>
      </c>
      <c r="AP839" s="18" t="n">
        <f aca="false">SUMPRODUCT(MIN($B$23:$M$23+B839:M839+N839:Y839))</f>
        <v>517.116939469325</v>
      </c>
      <c r="AQ839" s="18" t="n">
        <f aca="false">SUMPRODUCT(MIN($B$23:$M$23+B839:M839+Z839:AK839))</f>
        <v>559.46776634187</v>
      </c>
      <c r="AR839" s="13" t="n">
        <f aca="false">IF(Y839&lt;0,1,0)</f>
        <v>1</v>
      </c>
    </row>
    <row r="840" customFormat="false" ht="15" hidden="false" customHeight="false" outlineLevel="0" collapsed="false">
      <c r="A840" s="13" t="n">
        <v>815</v>
      </c>
      <c r="B840" s="18" t="n">
        <f aca="false">Shock_sd*Draws!B819</f>
        <v>-68.2724648522604</v>
      </c>
      <c r="C840" s="18" t="n">
        <f aca="false">Persist_a*B840+Shock_sd*Draws!C819</f>
        <v>13.5785401792638</v>
      </c>
      <c r="D840" s="18" t="n">
        <f aca="false">Persist_a*C840+Shock_sd*Draws!D819</f>
        <v>25.4350093084376</v>
      </c>
      <c r="E840" s="18" t="n">
        <f aca="false">Persist_a*D840+Shock_sd*Draws!E819</f>
        <v>15.3755159906823</v>
      </c>
      <c r="F840" s="18" t="n">
        <f aca="false">Persist_a*E840+Shock_sd*Draws!F819</f>
        <v>80.3604469791102</v>
      </c>
      <c r="G840" s="18" t="n">
        <f aca="false">Persist_a*F840+Shock_sd*Draws!G819</f>
        <v>39.9951402132903</v>
      </c>
      <c r="H840" s="18" t="n">
        <f aca="false">Persist_a*G840+Shock_sd*Draws!H819</f>
        <v>48.2896114414144</v>
      </c>
      <c r="I840" s="18" t="n">
        <f aca="false">Persist_a*H840+Shock_sd*Draws!I819</f>
        <v>32.1452525764338</v>
      </c>
      <c r="J840" s="18" t="n">
        <f aca="false">Persist_a*I840+Shock_sd*Draws!J819</f>
        <v>56.3635054934509</v>
      </c>
      <c r="K840" s="18" t="n">
        <f aca="false">Persist_a*J840+Shock_sd*Draws!K819</f>
        <v>-23.1398213381061</v>
      </c>
      <c r="L840" s="18" t="n">
        <f aca="false">Persist_a*K840+Shock_sd*Draws!L819</f>
        <v>44.1550180998523</v>
      </c>
      <c r="M840" s="18" t="n">
        <f aca="false">Persist_a*L840+Shock_sd*Draws!M819</f>
        <v>12.0682186198802</v>
      </c>
      <c r="N840" s="18" t="n">
        <f aca="false">0-(Draws!N819+Draws!Z819)</f>
        <v>0</v>
      </c>
      <c r="O840" s="18" t="n">
        <f aca="false">N840-(Draws!O819+Draws!AA819)</f>
        <v>0</v>
      </c>
      <c r="P840" s="18" t="n">
        <f aca="false">O840-(Draws!P819+Draws!AB819)</f>
        <v>0</v>
      </c>
      <c r="Q840" s="18" t="n">
        <f aca="false">P840-(Draws!Q819+Draws!AC819)</f>
        <v>0</v>
      </c>
      <c r="R840" s="18" t="n">
        <f aca="false">Q840-(Draws!R819+Draws!AD819)</f>
        <v>0</v>
      </c>
      <c r="S840" s="18" t="n">
        <f aca="false">R840-(Draws!S819+Draws!AE819)</f>
        <v>0</v>
      </c>
      <c r="T840" s="18" t="n">
        <f aca="false">S840-(Draws!T819+Draws!AF819)</f>
        <v>0</v>
      </c>
      <c r="U840" s="18" t="n">
        <f aca="false">T840-(Draws!U819+Draws!AG819)</f>
        <v>0</v>
      </c>
      <c r="V840" s="18" t="n">
        <f aca="false">U840-(Draws!V819+Draws!AH819)</f>
        <v>0</v>
      </c>
      <c r="W840" s="18" t="n">
        <f aca="false">V840-(Draws!W819+Draws!AI819)</f>
        <v>0</v>
      </c>
      <c r="X840" s="18" t="n">
        <f aca="false">W840-(Draws!X819+Draws!AJ819)</f>
        <v>0</v>
      </c>
      <c r="Y840" s="18" t="n">
        <f aca="false">X840-(Draws!Y819+Draws!AK819)</f>
        <v>0</v>
      </c>
      <c r="Z840" s="18" t="n">
        <f aca="false">0-(MAX(Draws!N819-Line_cap,0)+MAX(Draws!Z819-Line_cap,0))</f>
        <v>0</v>
      </c>
      <c r="AA840" s="18" t="n">
        <f aca="false">Z840-(MAX(Draws!O819-Line_cap,0)+MAX(Draws!AA819-Line_cap,0))</f>
        <v>0</v>
      </c>
      <c r="AB840" s="18" t="n">
        <f aca="false">AA840-(MAX(Draws!P819-Line_cap,0)+MAX(Draws!AB819-Line_cap,0))</f>
        <v>0</v>
      </c>
      <c r="AC840" s="18" t="n">
        <f aca="false">AB840-(MAX(Draws!Q819-Line_cap,0)+MAX(Draws!AC819-Line_cap,0))</f>
        <v>0</v>
      </c>
      <c r="AD840" s="18" t="n">
        <f aca="false">AC840-(MAX(Draws!R819-Line_cap,0)+MAX(Draws!AD819-Line_cap,0))</f>
        <v>0</v>
      </c>
      <c r="AE840" s="18" t="n">
        <f aca="false">AD840-(MAX(Draws!S819-Line_cap,0)+MAX(Draws!AE819-Line_cap,0))</f>
        <v>0</v>
      </c>
      <c r="AF840" s="18" t="n">
        <f aca="false">AE840-(MAX(Draws!T819-Line_cap,0)+MAX(Draws!AF819-Line_cap,0))</f>
        <v>0</v>
      </c>
      <c r="AG840" s="18" t="n">
        <f aca="false">AF840-(MAX(Draws!U819-Line_cap,0)+MAX(Draws!AG819-Line_cap,0))</f>
        <v>0</v>
      </c>
      <c r="AH840" s="18" t="n">
        <f aca="false">AG840-(MAX(Draws!V819-Line_cap,0)+MAX(Draws!AH819-Line_cap,0))</f>
        <v>0</v>
      </c>
      <c r="AI840" s="18" t="n">
        <f aca="false">AH840-(MAX(Draws!W819-Line_cap,0)+MAX(Draws!AI819-Line_cap,0))</f>
        <v>0</v>
      </c>
      <c r="AJ840" s="18" t="n">
        <f aca="false">AI840-(MAX(Draws!X819-Line_cap,0)+MAX(Draws!AJ819-Line_cap,0))</f>
        <v>0</v>
      </c>
      <c r="AK840" s="18" t="n">
        <f aca="false">AJ840-(MAX(Draws!Y819-Line_cap,0)+MAX(Draws!AK819-Line_cap,0))</f>
        <v>0</v>
      </c>
      <c r="AL840" s="18" t="n">
        <f aca="false">SUMPRODUCT(MIN($B$22:$M$22+B840:M840+N840:Y840))</f>
        <v>471.245874471318</v>
      </c>
      <c r="AM840" s="18" t="n">
        <f aca="false">SUMPRODUCT(MIN($B$22:$M$22+B840:M840))</f>
        <v>471.245874471318</v>
      </c>
      <c r="AN840" s="18" t="n">
        <f aca="false">SUMPRODUCT(MIN($B$22:$M$22+N840:Y840))</f>
        <v>481.950382357786</v>
      </c>
      <c r="AO840" s="18" t="n">
        <f aca="false">SUMPRODUCT(MIN($B$22:$M$22+B840:M840+Z840:AK840))</f>
        <v>471.245874471318</v>
      </c>
      <c r="AP840" s="18" t="n">
        <f aca="false">SUMPRODUCT(MIN($B$23:$M$23+B840:M840+N840:Y840))</f>
        <v>519.531523021745</v>
      </c>
      <c r="AQ840" s="18" t="n">
        <f aca="false">SUMPRODUCT(MIN($B$23:$M$23+B840:M840+Z840:AK840))</f>
        <v>519.531523021745</v>
      </c>
      <c r="AR840" s="13" t="n">
        <f aca="false">IF(Y840&lt;0,1,0)</f>
        <v>0</v>
      </c>
    </row>
    <row r="841" customFormat="false" ht="15" hidden="false" customHeight="false" outlineLevel="0" collapsed="false">
      <c r="A841" s="13" t="n">
        <v>816</v>
      </c>
      <c r="B841" s="18" t="n">
        <f aca="false">Shock_sd*Draws!B820</f>
        <v>-46.6857042961273</v>
      </c>
      <c r="C841" s="18" t="n">
        <f aca="false">Persist_a*B841+Shock_sd*Draws!C820</f>
        <v>-42.8242081231689</v>
      </c>
      <c r="D841" s="18" t="n">
        <f aca="false">Persist_a*C841+Shock_sd*Draws!D820</f>
        <v>-44.3076392090091</v>
      </c>
      <c r="E841" s="18" t="n">
        <f aca="false">Persist_a*D841+Shock_sd*Draws!E820</f>
        <v>-54.1607843808133</v>
      </c>
      <c r="F841" s="18" t="n">
        <f aca="false">Persist_a*E841+Shock_sd*Draws!F820</f>
        <v>-74.6761220388054</v>
      </c>
      <c r="G841" s="18" t="n">
        <f aca="false">Persist_a*F841+Shock_sd*Draws!G820</f>
        <v>-118.959812867256</v>
      </c>
      <c r="H841" s="18" t="n">
        <f aca="false">Persist_a*G841+Shock_sd*Draws!H820</f>
        <v>-43.0987084012807</v>
      </c>
      <c r="I841" s="18" t="n">
        <f aca="false">Persist_a*H841+Shock_sd*Draws!I820</f>
        <v>-60.733855116048</v>
      </c>
      <c r="J841" s="18" t="n">
        <f aca="false">Persist_a*I841+Shock_sd*Draws!J820</f>
        <v>-109.734716705271</v>
      </c>
      <c r="K841" s="18" t="n">
        <f aca="false">Persist_a*J841+Shock_sd*Draws!K820</f>
        <v>-131.595734076101</v>
      </c>
      <c r="L841" s="18" t="n">
        <f aca="false">Persist_a*K841+Shock_sd*Draws!L820</f>
        <v>-125.543704126565</v>
      </c>
      <c r="M841" s="18" t="n">
        <f aca="false">Persist_a*L841+Shock_sd*Draws!M820</f>
        <v>-138.581090588748</v>
      </c>
      <c r="N841" s="18" t="n">
        <f aca="false">0-(Draws!N820+Draws!Z820)</f>
        <v>0</v>
      </c>
      <c r="O841" s="18" t="n">
        <f aca="false">N841-(Draws!O820+Draws!AA820)</f>
        <v>0</v>
      </c>
      <c r="P841" s="18" t="n">
        <f aca="false">O841-(Draws!P820+Draws!AB820)</f>
        <v>0</v>
      </c>
      <c r="Q841" s="18" t="n">
        <f aca="false">P841-(Draws!Q820+Draws!AC820)</f>
        <v>0</v>
      </c>
      <c r="R841" s="18" t="n">
        <f aca="false">Q841-(Draws!R820+Draws!AD820)</f>
        <v>0</v>
      </c>
      <c r="S841" s="18" t="n">
        <f aca="false">R841-(Draws!S820+Draws!AE820)</f>
        <v>0</v>
      </c>
      <c r="T841" s="18" t="n">
        <f aca="false">S841-(Draws!T820+Draws!AF820)</f>
        <v>0</v>
      </c>
      <c r="U841" s="18" t="n">
        <f aca="false">T841-(Draws!U820+Draws!AG820)</f>
        <v>0</v>
      </c>
      <c r="V841" s="18" t="n">
        <f aca="false">U841-(Draws!V820+Draws!AH820)</f>
        <v>0</v>
      </c>
      <c r="W841" s="18" t="n">
        <f aca="false">V841-(Draws!W820+Draws!AI820)</f>
        <v>0</v>
      </c>
      <c r="X841" s="18" t="n">
        <f aca="false">W841-(Draws!X820+Draws!AJ820)</f>
        <v>0</v>
      </c>
      <c r="Y841" s="18" t="n">
        <f aca="false">X841-(Draws!Y820+Draws!AK820)</f>
        <v>0</v>
      </c>
      <c r="Z841" s="18" t="n">
        <f aca="false">0-(MAX(Draws!N820-Line_cap,0)+MAX(Draws!Z820-Line_cap,0))</f>
        <v>0</v>
      </c>
      <c r="AA841" s="18" t="n">
        <f aca="false">Z841-(MAX(Draws!O820-Line_cap,0)+MAX(Draws!AA820-Line_cap,0))</f>
        <v>0</v>
      </c>
      <c r="AB841" s="18" t="n">
        <f aca="false">AA841-(MAX(Draws!P820-Line_cap,0)+MAX(Draws!AB820-Line_cap,0))</f>
        <v>0</v>
      </c>
      <c r="AC841" s="18" t="n">
        <f aca="false">AB841-(MAX(Draws!Q820-Line_cap,0)+MAX(Draws!AC820-Line_cap,0))</f>
        <v>0</v>
      </c>
      <c r="AD841" s="18" t="n">
        <f aca="false">AC841-(MAX(Draws!R820-Line_cap,0)+MAX(Draws!AD820-Line_cap,0))</f>
        <v>0</v>
      </c>
      <c r="AE841" s="18" t="n">
        <f aca="false">AD841-(MAX(Draws!S820-Line_cap,0)+MAX(Draws!AE820-Line_cap,0))</f>
        <v>0</v>
      </c>
      <c r="AF841" s="18" t="n">
        <f aca="false">AE841-(MAX(Draws!T820-Line_cap,0)+MAX(Draws!AF820-Line_cap,0))</f>
        <v>0</v>
      </c>
      <c r="AG841" s="18" t="n">
        <f aca="false">AF841-(MAX(Draws!U820-Line_cap,0)+MAX(Draws!AG820-Line_cap,0))</f>
        <v>0</v>
      </c>
      <c r="AH841" s="18" t="n">
        <f aca="false">AG841-(MAX(Draws!V820-Line_cap,0)+MAX(Draws!AH820-Line_cap,0))</f>
        <v>0</v>
      </c>
      <c r="AI841" s="18" t="n">
        <f aca="false">AH841-(MAX(Draws!W820-Line_cap,0)+MAX(Draws!AI820-Line_cap,0))</f>
        <v>0</v>
      </c>
      <c r="AJ841" s="18" t="n">
        <f aca="false">AI841-(MAX(Draws!X820-Line_cap,0)+MAX(Draws!AJ820-Line_cap,0))</f>
        <v>0</v>
      </c>
      <c r="AK841" s="18" t="n">
        <f aca="false">AJ841-(MAX(Draws!Y820-Line_cap,0)+MAX(Draws!AK820-Line_cap,0))</f>
        <v>0</v>
      </c>
      <c r="AL841" s="18" t="n">
        <f aca="false">SUMPRODUCT(MIN($B$22:$M$22+B841:M841+N841:Y841))</f>
        <v>362.789961733323</v>
      </c>
      <c r="AM841" s="18" t="n">
        <f aca="false">SUMPRODUCT(MIN($B$22:$M$22+B841:M841))</f>
        <v>362.789961733323</v>
      </c>
      <c r="AN841" s="18" t="n">
        <f aca="false">SUMPRODUCT(MIN($B$22:$M$22+N841:Y841))</f>
        <v>481.950382357786</v>
      </c>
      <c r="AO841" s="18" t="n">
        <f aca="false">SUMPRODUCT(MIN($B$22:$M$22+B841:M841+Z841:AK841))</f>
        <v>362.789961733323</v>
      </c>
      <c r="AP841" s="18" t="n">
        <f aca="false">SUMPRODUCT(MIN($B$23:$M$23+B841:M841+N841:Y841))</f>
        <v>411.07561028375</v>
      </c>
      <c r="AQ841" s="18" t="n">
        <f aca="false">SUMPRODUCT(MIN($B$23:$M$23+B841:M841+Z841:AK841))</f>
        <v>411.07561028375</v>
      </c>
      <c r="AR841" s="13" t="n">
        <f aca="false">IF(Y841&lt;0,1,0)</f>
        <v>0</v>
      </c>
    </row>
    <row r="842" customFormat="false" ht="15" hidden="false" customHeight="false" outlineLevel="0" collapsed="false">
      <c r="A842" s="13" t="n">
        <v>817</v>
      </c>
      <c r="B842" s="18" t="n">
        <f aca="false">Shock_sd*Draws!B821</f>
        <v>54.6895405544368</v>
      </c>
      <c r="C842" s="18" t="n">
        <f aca="false">Persist_a*B842+Shock_sd*Draws!C821</f>
        <v>35.2409134283628</v>
      </c>
      <c r="D842" s="18" t="n">
        <f aca="false">Persist_a*C842+Shock_sd*Draws!D821</f>
        <v>28.6779434581161</v>
      </c>
      <c r="E842" s="18" t="n">
        <f aca="false">Persist_a*D842+Shock_sd*Draws!E821</f>
        <v>20.7693281869746</v>
      </c>
      <c r="F842" s="18" t="n">
        <f aca="false">Persist_a*E842+Shock_sd*Draws!F821</f>
        <v>49.6514002679618</v>
      </c>
      <c r="G842" s="18" t="n">
        <f aca="false">Persist_a*F842+Shock_sd*Draws!G821</f>
        <v>8.31697583326874</v>
      </c>
      <c r="H842" s="18" t="n">
        <f aca="false">Persist_a*G842+Shock_sd*Draws!H821</f>
        <v>30.5966077459219</v>
      </c>
      <c r="I842" s="18" t="n">
        <f aca="false">Persist_a*H842+Shock_sd*Draws!I821</f>
        <v>-33.7431650264313</v>
      </c>
      <c r="J842" s="18" t="n">
        <f aca="false">Persist_a*I842+Shock_sd*Draws!J821</f>
        <v>-48.0708869108181</v>
      </c>
      <c r="K842" s="18" t="n">
        <f aca="false">Persist_a*J842+Shock_sd*Draws!K821</f>
        <v>-3.41322135214773</v>
      </c>
      <c r="L842" s="18" t="n">
        <f aca="false">Persist_a*K842+Shock_sd*Draws!L821</f>
        <v>-39.9099329591542</v>
      </c>
      <c r="M842" s="18" t="n">
        <f aca="false">Persist_a*L842+Shock_sd*Draws!M821</f>
        <v>-29.8023576797217</v>
      </c>
      <c r="N842" s="18" t="n">
        <f aca="false">0-(Draws!N821+Draws!Z821)</f>
        <v>0</v>
      </c>
      <c r="O842" s="18" t="n">
        <f aca="false">N842-(Draws!O821+Draws!AA821)</f>
        <v>0</v>
      </c>
      <c r="P842" s="18" t="n">
        <f aca="false">O842-(Draws!P821+Draws!AB821)</f>
        <v>0</v>
      </c>
      <c r="Q842" s="18" t="n">
        <f aca="false">P842-(Draws!Q821+Draws!AC821)</f>
        <v>0</v>
      </c>
      <c r="R842" s="18" t="n">
        <f aca="false">Q842-(Draws!R821+Draws!AD821)</f>
        <v>0</v>
      </c>
      <c r="S842" s="18" t="n">
        <f aca="false">R842-(Draws!S821+Draws!AE821)</f>
        <v>0</v>
      </c>
      <c r="T842" s="18" t="n">
        <f aca="false">S842-(Draws!T821+Draws!AF821)</f>
        <v>0</v>
      </c>
      <c r="U842" s="18" t="n">
        <f aca="false">T842-(Draws!U821+Draws!AG821)</f>
        <v>0</v>
      </c>
      <c r="V842" s="18" t="n">
        <f aca="false">U842-(Draws!V821+Draws!AH821)</f>
        <v>0</v>
      </c>
      <c r="W842" s="18" t="n">
        <f aca="false">V842-(Draws!W821+Draws!AI821)</f>
        <v>0</v>
      </c>
      <c r="X842" s="18" t="n">
        <f aca="false">W842-(Draws!X821+Draws!AJ821)</f>
        <v>0</v>
      </c>
      <c r="Y842" s="18" t="n">
        <f aca="false">X842-(Draws!Y821+Draws!AK821)</f>
        <v>0</v>
      </c>
      <c r="Z842" s="18" t="n">
        <f aca="false">0-(MAX(Draws!N821-Line_cap,0)+MAX(Draws!Z821-Line_cap,0))</f>
        <v>0</v>
      </c>
      <c r="AA842" s="18" t="n">
        <f aca="false">Z842-(MAX(Draws!O821-Line_cap,0)+MAX(Draws!AA821-Line_cap,0))</f>
        <v>0</v>
      </c>
      <c r="AB842" s="18" t="n">
        <f aca="false">AA842-(MAX(Draws!P821-Line_cap,0)+MAX(Draws!AB821-Line_cap,0))</f>
        <v>0</v>
      </c>
      <c r="AC842" s="18" t="n">
        <f aca="false">AB842-(MAX(Draws!Q821-Line_cap,0)+MAX(Draws!AC821-Line_cap,0))</f>
        <v>0</v>
      </c>
      <c r="AD842" s="18" t="n">
        <f aca="false">AC842-(MAX(Draws!R821-Line_cap,0)+MAX(Draws!AD821-Line_cap,0))</f>
        <v>0</v>
      </c>
      <c r="AE842" s="18" t="n">
        <f aca="false">AD842-(MAX(Draws!S821-Line_cap,0)+MAX(Draws!AE821-Line_cap,0))</f>
        <v>0</v>
      </c>
      <c r="AF842" s="18" t="n">
        <f aca="false">AE842-(MAX(Draws!T821-Line_cap,0)+MAX(Draws!AF821-Line_cap,0))</f>
        <v>0</v>
      </c>
      <c r="AG842" s="18" t="n">
        <f aca="false">AF842-(MAX(Draws!U821-Line_cap,0)+MAX(Draws!AG821-Line_cap,0))</f>
        <v>0</v>
      </c>
      <c r="AH842" s="18" t="n">
        <f aca="false">AG842-(MAX(Draws!V821-Line_cap,0)+MAX(Draws!AH821-Line_cap,0))</f>
        <v>0</v>
      </c>
      <c r="AI842" s="18" t="n">
        <f aca="false">AH842-(MAX(Draws!W821-Line_cap,0)+MAX(Draws!AI821-Line_cap,0))</f>
        <v>0</v>
      </c>
      <c r="AJ842" s="18" t="n">
        <f aca="false">AI842-(MAX(Draws!X821-Line_cap,0)+MAX(Draws!AJ821-Line_cap,0))</f>
        <v>0</v>
      </c>
      <c r="AK842" s="18" t="n">
        <f aca="false">AJ842-(MAX(Draws!Y821-Line_cap,0)+MAX(Draws!AK821-Line_cap,0))</f>
        <v>0</v>
      </c>
      <c r="AL842" s="18" t="n">
        <f aca="false">SUMPRODUCT(MIN($B$22:$M$22+B842:M842+N842:Y842))</f>
        <v>440.126894506578</v>
      </c>
      <c r="AM842" s="18" t="n">
        <f aca="false">SUMPRODUCT(MIN($B$22:$M$22+B842:M842))</f>
        <v>440.126894506578</v>
      </c>
      <c r="AN842" s="18" t="n">
        <f aca="false">SUMPRODUCT(MIN($B$22:$M$22+N842:Y842))</f>
        <v>481.950382357786</v>
      </c>
      <c r="AO842" s="18" t="n">
        <f aca="false">SUMPRODUCT(MIN($B$22:$M$22+B842:M842+Z842:AK842))</f>
        <v>440.126894506578</v>
      </c>
      <c r="AP842" s="18" t="n">
        <f aca="false">SUMPRODUCT(MIN($B$23:$M$23+B842:M842+N842:Y842))</f>
        <v>489.370221670799</v>
      </c>
      <c r="AQ842" s="18" t="n">
        <f aca="false">SUMPRODUCT(MIN($B$23:$M$23+B842:M842+Z842:AK842))</f>
        <v>489.370221670799</v>
      </c>
      <c r="AR842" s="13" t="n">
        <f aca="false">IF(Y842&lt;0,1,0)</f>
        <v>0</v>
      </c>
    </row>
    <row r="843" customFormat="false" ht="15" hidden="false" customHeight="false" outlineLevel="0" collapsed="false">
      <c r="A843" s="13" t="n">
        <v>818</v>
      </c>
      <c r="B843" s="18" t="n">
        <f aca="false">Shock_sd*Draws!B822</f>
        <v>-17.9582588811113</v>
      </c>
      <c r="C843" s="18" t="n">
        <f aca="false">Persist_a*B843+Shock_sd*Draws!C822</f>
        <v>-48.0354781681053</v>
      </c>
      <c r="D843" s="18" t="n">
        <f aca="false">Persist_a*C843+Shock_sd*Draws!D822</f>
        <v>3.92807080608831</v>
      </c>
      <c r="E843" s="18" t="n">
        <f aca="false">Persist_a*D843+Shock_sd*Draws!E822</f>
        <v>-77.1775000458685</v>
      </c>
      <c r="F843" s="18" t="n">
        <f aca="false">Persist_a*E843+Shock_sd*Draws!F822</f>
        <v>-71.062097743939</v>
      </c>
      <c r="G843" s="18" t="n">
        <f aca="false">Persist_a*F843+Shock_sd*Draws!G822</f>
        <v>36.4417348563605</v>
      </c>
      <c r="H843" s="18" t="n">
        <f aca="false">Persist_a*G843+Shock_sd*Draws!H822</f>
        <v>-67.4040448216681</v>
      </c>
      <c r="I843" s="18" t="n">
        <f aca="false">Persist_a*H843+Shock_sd*Draws!I822</f>
        <v>-37.0997890911877</v>
      </c>
      <c r="J843" s="18" t="n">
        <f aca="false">Persist_a*I843+Shock_sd*Draws!J822</f>
        <v>-21.5365480214024</v>
      </c>
      <c r="K843" s="18" t="n">
        <f aca="false">Persist_a*J843+Shock_sd*Draws!K822</f>
        <v>-66.1972454470862</v>
      </c>
      <c r="L843" s="18" t="n">
        <f aca="false">Persist_a*K843+Shock_sd*Draws!L822</f>
        <v>-3.84644175426494</v>
      </c>
      <c r="M843" s="18" t="n">
        <f aca="false">Persist_a*L843+Shock_sd*Draws!M822</f>
        <v>103.530915880087</v>
      </c>
      <c r="N843" s="18" t="n">
        <f aca="false">0-(Draws!N822+Draws!Z822)</f>
        <v>0</v>
      </c>
      <c r="O843" s="18" t="n">
        <f aca="false">N843-(Draws!O822+Draws!AA822)</f>
        <v>0</v>
      </c>
      <c r="P843" s="18" t="n">
        <f aca="false">O843-(Draws!P822+Draws!AB822)</f>
        <v>0</v>
      </c>
      <c r="Q843" s="18" t="n">
        <f aca="false">P843-(Draws!Q822+Draws!AC822)</f>
        <v>0</v>
      </c>
      <c r="R843" s="18" t="n">
        <f aca="false">Q843-(Draws!R822+Draws!AD822)</f>
        <v>0</v>
      </c>
      <c r="S843" s="18" t="n">
        <f aca="false">R843-(Draws!S822+Draws!AE822)</f>
        <v>0</v>
      </c>
      <c r="T843" s="18" t="n">
        <f aca="false">S843-(Draws!T822+Draws!AF822)</f>
        <v>0</v>
      </c>
      <c r="U843" s="18" t="n">
        <f aca="false">T843-(Draws!U822+Draws!AG822)</f>
        <v>0</v>
      </c>
      <c r="V843" s="18" t="n">
        <f aca="false">U843-(Draws!V822+Draws!AH822)</f>
        <v>0</v>
      </c>
      <c r="W843" s="18" t="n">
        <f aca="false">V843-(Draws!W822+Draws!AI822)</f>
        <v>0</v>
      </c>
      <c r="X843" s="18" t="n">
        <f aca="false">W843-(Draws!X822+Draws!AJ822)</f>
        <v>0</v>
      </c>
      <c r="Y843" s="18" t="n">
        <f aca="false">X843-(Draws!Y822+Draws!AK822)</f>
        <v>0</v>
      </c>
      <c r="Z843" s="18" t="n">
        <f aca="false">0-(MAX(Draws!N822-Line_cap,0)+MAX(Draws!Z822-Line_cap,0))</f>
        <v>0</v>
      </c>
      <c r="AA843" s="18" t="n">
        <f aca="false">Z843-(MAX(Draws!O822-Line_cap,0)+MAX(Draws!AA822-Line_cap,0))</f>
        <v>0</v>
      </c>
      <c r="AB843" s="18" t="n">
        <f aca="false">AA843-(MAX(Draws!P822-Line_cap,0)+MAX(Draws!AB822-Line_cap,0))</f>
        <v>0</v>
      </c>
      <c r="AC843" s="18" t="n">
        <f aca="false">AB843-(MAX(Draws!Q822-Line_cap,0)+MAX(Draws!AC822-Line_cap,0))</f>
        <v>0</v>
      </c>
      <c r="AD843" s="18" t="n">
        <f aca="false">AC843-(MAX(Draws!R822-Line_cap,0)+MAX(Draws!AD822-Line_cap,0))</f>
        <v>0</v>
      </c>
      <c r="AE843" s="18" t="n">
        <f aca="false">AD843-(MAX(Draws!S822-Line_cap,0)+MAX(Draws!AE822-Line_cap,0))</f>
        <v>0</v>
      </c>
      <c r="AF843" s="18" t="n">
        <f aca="false">AE843-(MAX(Draws!T822-Line_cap,0)+MAX(Draws!AF822-Line_cap,0))</f>
        <v>0</v>
      </c>
      <c r="AG843" s="18" t="n">
        <f aca="false">AF843-(MAX(Draws!U822-Line_cap,0)+MAX(Draws!AG822-Line_cap,0))</f>
        <v>0</v>
      </c>
      <c r="AH843" s="18" t="n">
        <f aca="false">AG843-(MAX(Draws!V822-Line_cap,0)+MAX(Draws!AH822-Line_cap,0))</f>
        <v>0</v>
      </c>
      <c r="AI843" s="18" t="n">
        <f aca="false">AH843-(MAX(Draws!W822-Line_cap,0)+MAX(Draws!AI822-Line_cap,0))</f>
        <v>0</v>
      </c>
      <c r="AJ843" s="18" t="n">
        <f aca="false">AI843-(MAX(Draws!X822-Line_cap,0)+MAX(Draws!AJ822-Line_cap,0))</f>
        <v>0</v>
      </c>
      <c r="AK843" s="18" t="n">
        <f aca="false">AJ843-(MAX(Draws!Y822-Line_cap,0)+MAX(Draws!AK822-Line_cap,0))</f>
        <v>0</v>
      </c>
      <c r="AL843" s="18" t="n">
        <f aca="false">SUMPRODUCT(MIN($B$22:$M$22+B843:M843+N843:Y843))</f>
        <v>414.546337536117</v>
      </c>
      <c r="AM843" s="18" t="n">
        <f aca="false">SUMPRODUCT(MIN($B$22:$M$22+B843:M843))</f>
        <v>414.546337536117</v>
      </c>
      <c r="AN843" s="18" t="n">
        <f aca="false">SUMPRODUCT(MIN($B$22:$M$22+N843:Y843))</f>
        <v>481.950382357786</v>
      </c>
      <c r="AO843" s="18" t="n">
        <f aca="false">SUMPRODUCT(MIN($B$22:$M$22+B843:M843+Z843:AK843))</f>
        <v>414.546337536117</v>
      </c>
      <c r="AP843" s="18" t="n">
        <f aca="false">SUMPRODUCT(MIN($B$23:$M$23+B843:M843+N843:Y843))</f>
        <v>462.539817256915</v>
      </c>
      <c r="AQ843" s="18" t="n">
        <f aca="false">SUMPRODUCT(MIN($B$23:$M$23+B843:M843+Z843:AK843))</f>
        <v>462.539817256915</v>
      </c>
      <c r="AR843" s="13" t="n">
        <f aca="false">IF(Y843&lt;0,1,0)</f>
        <v>0</v>
      </c>
    </row>
    <row r="844" customFormat="false" ht="15" hidden="false" customHeight="false" outlineLevel="0" collapsed="false">
      <c r="A844" s="13" t="n">
        <v>819</v>
      </c>
      <c r="B844" s="18" t="n">
        <f aca="false">Shock_sd*Draws!B823</f>
        <v>-40.8533294881791</v>
      </c>
      <c r="C844" s="18" t="n">
        <f aca="false">Persist_a*B844+Shock_sd*Draws!C823</f>
        <v>10.6010113758962</v>
      </c>
      <c r="D844" s="18" t="n">
        <f aca="false">Persist_a*C844+Shock_sd*Draws!D823</f>
        <v>2.00192569300142</v>
      </c>
      <c r="E844" s="18" t="n">
        <f aca="false">Persist_a*D844+Shock_sd*Draws!E823</f>
        <v>53.2456757600684</v>
      </c>
      <c r="F844" s="18" t="n">
        <f aca="false">Persist_a*E844+Shock_sd*Draws!F823</f>
        <v>65.1153122090117</v>
      </c>
      <c r="G844" s="18" t="n">
        <f aca="false">Persist_a*F844+Shock_sd*Draws!G823</f>
        <v>65.4221360326024</v>
      </c>
      <c r="H844" s="18" t="n">
        <f aca="false">Persist_a*G844+Shock_sd*Draws!H823</f>
        <v>75.8113608072313</v>
      </c>
      <c r="I844" s="18" t="n">
        <f aca="false">Persist_a*H844+Shock_sd*Draws!I823</f>
        <v>92.128782189733</v>
      </c>
      <c r="J844" s="18" t="n">
        <f aca="false">Persist_a*I844+Shock_sd*Draws!J823</f>
        <v>56.3218693436965</v>
      </c>
      <c r="K844" s="18" t="n">
        <f aca="false">Persist_a*J844+Shock_sd*Draws!K823</f>
        <v>54.1880218794185</v>
      </c>
      <c r="L844" s="18" t="n">
        <f aca="false">Persist_a*K844+Shock_sd*Draws!L823</f>
        <v>36.6283776850455</v>
      </c>
      <c r="M844" s="18" t="n">
        <f aca="false">Persist_a*L844+Shock_sd*Draws!M823</f>
        <v>66.5970326623588</v>
      </c>
      <c r="N844" s="18" t="n">
        <f aca="false">0-(Draws!N823+Draws!Z823)</f>
        <v>0</v>
      </c>
      <c r="O844" s="18" t="n">
        <f aca="false">N844-(Draws!O823+Draws!AA823)</f>
        <v>0</v>
      </c>
      <c r="P844" s="18" t="n">
        <f aca="false">O844-(Draws!P823+Draws!AB823)</f>
        <v>0</v>
      </c>
      <c r="Q844" s="18" t="n">
        <f aca="false">P844-(Draws!Q823+Draws!AC823)</f>
        <v>0</v>
      </c>
      <c r="R844" s="18" t="n">
        <f aca="false">Q844-(Draws!R823+Draws!AD823)</f>
        <v>0</v>
      </c>
      <c r="S844" s="18" t="n">
        <f aca="false">R844-(Draws!S823+Draws!AE823)</f>
        <v>0</v>
      </c>
      <c r="T844" s="18" t="n">
        <f aca="false">S844-(Draws!T823+Draws!AF823)</f>
        <v>0</v>
      </c>
      <c r="U844" s="18" t="n">
        <f aca="false">T844-(Draws!U823+Draws!AG823)</f>
        <v>0</v>
      </c>
      <c r="V844" s="18" t="n">
        <f aca="false">U844-(Draws!V823+Draws!AH823)</f>
        <v>0</v>
      </c>
      <c r="W844" s="18" t="n">
        <f aca="false">V844-(Draws!W823+Draws!AI823)</f>
        <v>0</v>
      </c>
      <c r="X844" s="18" t="n">
        <f aca="false">W844-(Draws!X823+Draws!AJ823)</f>
        <v>0</v>
      </c>
      <c r="Y844" s="18" t="n">
        <f aca="false">X844-(Draws!Y823+Draws!AK823)</f>
        <v>0</v>
      </c>
      <c r="Z844" s="18" t="n">
        <f aca="false">0-(MAX(Draws!N823-Line_cap,0)+MAX(Draws!Z823-Line_cap,0))</f>
        <v>0</v>
      </c>
      <c r="AA844" s="18" t="n">
        <f aca="false">Z844-(MAX(Draws!O823-Line_cap,0)+MAX(Draws!AA823-Line_cap,0))</f>
        <v>0</v>
      </c>
      <c r="AB844" s="18" t="n">
        <f aca="false">AA844-(MAX(Draws!P823-Line_cap,0)+MAX(Draws!AB823-Line_cap,0))</f>
        <v>0</v>
      </c>
      <c r="AC844" s="18" t="n">
        <f aca="false">AB844-(MAX(Draws!Q823-Line_cap,0)+MAX(Draws!AC823-Line_cap,0))</f>
        <v>0</v>
      </c>
      <c r="AD844" s="18" t="n">
        <f aca="false">AC844-(MAX(Draws!R823-Line_cap,0)+MAX(Draws!AD823-Line_cap,0))</f>
        <v>0</v>
      </c>
      <c r="AE844" s="18" t="n">
        <f aca="false">AD844-(MAX(Draws!S823-Line_cap,0)+MAX(Draws!AE823-Line_cap,0))</f>
        <v>0</v>
      </c>
      <c r="AF844" s="18" t="n">
        <f aca="false">AE844-(MAX(Draws!T823-Line_cap,0)+MAX(Draws!AF823-Line_cap,0))</f>
        <v>0</v>
      </c>
      <c r="AG844" s="18" t="n">
        <f aca="false">AF844-(MAX(Draws!U823-Line_cap,0)+MAX(Draws!AG823-Line_cap,0))</f>
        <v>0</v>
      </c>
      <c r="AH844" s="18" t="n">
        <f aca="false">AG844-(MAX(Draws!V823-Line_cap,0)+MAX(Draws!AH823-Line_cap,0))</f>
        <v>0</v>
      </c>
      <c r="AI844" s="18" t="n">
        <f aca="false">AH844-(MAX(Draws!W823-Line_cap,0)+MAX(Draws!AI823-Line_cap,0))</f>
        <v>0</v>
      </c>
      <c r="AJ844" s="18" t="n">
        <f aca="false">AI844-(MAX(Draws!X823-Line_cap,0)+MAX(Draws!AJ823-Line_cap,0))</f>
        <v>0</v>
      </c>
      <c r="AK844" s="18" t="n">
        <f aca="false">AJ844-(MAX(Draws!Y823-Line_cap,0)+MAX(Draws!AK823-Line_cap,0))</f>
        <v>0</v>
      </c>
      <c r="AL844" s="18" t="n">
        <f aca="false">SUMPRODUCT(MIN($B$22:$M$22+B844:M844+N844:Y844))</f>
        <v>517.556112355142</v>
      </c>
      <c r="AM844" s="18" t="n">
        <f aca="false">SUMPRODUCT(MIN($B$22:$M$22+B844:M844))</f>
        <v>517.556112355142</v>
      </c>
      <c r="AN844" s="18" t="n">
        <f aca="false">SUMPRODUCT(MIN($B$22:$M$22+N844:Y844))</f>
        <v>481.950382357786</v>
      </c>
      <c r="AO844" s="18" t="n">
        <f aca="false">SUMPRODUCT(MIN($B$22:$M$22+B844:M844+Z844:AK844))</f>
        <v>517.556112355142</v>
      </c>
      <c r="AP844" s="18" t="n">
        <f aca="false">SUMPRODUCT(MIN($B$23:$M$23+B844:M844+N844:Y844))</f>
        <v>548.197419404506</v>
      </c>
      <c r="AQ844" s="18" t="n">
        <f aca="false">SUMPRODUCT(MIN($B$23:$M$23+B844:M844+Z844:AK844))</f>
        <v>548.197419404506</v>
      </c>
      <c r="AR844" s="13" t="n">
        <f aca="false">IF(Y844&lt;0,1,0)</f>
        <v>0</v>
      </c>
    </row>
    <row r="845" customFormat="false" ht="15" hidden="false" customHeight="false" outlineLevel="0" collapsed="false">
      <c r="A845" s="13" t="n">
        <v>820</v>
      </c>
      <c r="B845" s="18" t="n">
        <f aca="false">Shock_sd*Draws!B824</f>
        <v>24.3005805728597</v>
      </c>
      <c r="C845" s="18" t="n">
        <f aca="false">Persist_a*B845+Shock_sd*Draws!C824</f>
        <v>101.958360926254</v>
      </c>
      <c r="D845" s="18" t="n">
        <f aca="false">Persist_a*C845+Shock_sd*Draws!D824</f>
        <v>96.1390833066273</v>
      </c>
      <c r="E845" s="18" t="n">
        <f aca="false">Persist_a*D845+Shock_sd*Draws!E824</f>
        <v>71.5571264333872</v>
      </c>
      <c r="F845" s="18" t="n">
        <f aca="false">Persist_a*E845+Shock_sd*Draws!F824</f>
        <v>92.1938468987409</v>
      </c>
      <c r="G845" s="18" t="n">
        <f aca="false">Persist_a*F845+Shock_sd*Draws!G824</f>
        <v>45.2445534773074</v>
      </c>
      <c r="H845" s="18" t="n">
        <f aca="false">Persist_a*G845+Shock_sd*Draws!H824</f>
        <v>4.43730984374144</v>
      </c>
      <c r="I845" s="18" t="n">
        <f aca="false">Persist_a*H845+Shock_sd*Draws!I824</f>
        <v>66.642959689572</v>
      </c>
      <c r="J845" s="18" t="n">
        <f aca="false">Persist_a*I845+Shock_sd*Draws!J824</f>
        <v>-69.7222769887636</v>
      </c>
      <c r="K845" s="18" t="n">
        <f aca="false">Persist_a*J845+Shock_sd*Draws!K824</f>
        <v>-37.7895526563773</v>
      </c>
      <c r="L845" s="18" t="n">
        <f aca="false">Persist_a*K845+Shock_sd*Draws!L824</f>
        <v>36.7509838673665</v>
      </c>
      <c r="M845" s="18" t="n">
        <f aca="false">Persist_a*L845+Shock_sd*Draws!M824</f>
        <v>92.0939955774587</v>
      </c>
      <c r="N845" s="18" t="n">
        <f aca="false">0-(Draws!N824+Draws!Z824)</f>
        <v>0</v>
      </c>
      <c r="O845" s="18" t="n">
        <f aca="false">N845-(Draws!O824+Draws!AA824)</f>
        <v>0</v>
      </c>
      <c r="P845" s="18" t="n">
        <f aca="false">O845-(Draws!P824+Draws!AB824)</f>
        <v>0</v>
      </c>
      <c r="Q845" s="18" t="n">
        <f aca="false">P845-(Draws!Q824+Draws!AC824)</f>
        <v>0</v>
      </c>
      <c r="R845" s="18" t="n">
        <f aca="false">Q845-(Draws!R824+Draws!AD824)</f>
        <v>0</v>
      </c>
      <c r="S845" s="18" t="n">
        <f aca="false">R845-(Draws!S824+Draws!AE824)</f>
        <v>0</v>
      </c>
      <c r="T845" s="18" t="n">
        <f aca="false">S845-(Draws!T824+Draws!AF824)</f>
        <v>0</v>
      </c>
      <c r="U845" s="18" t="n">
        <f aca="false">T845-(Draws!U824+Draws!AG824)</f>
        <v>0</v>
      </c>
      <c r="V845" s="18" t="n">
        <f aca="false">U845-(Draws!V824+Draws!AH824)</f>
        <v>0</v>
      </c>
      <c r="W845" s="18" t="n">
        <f aca="false">V845-(Draws!W824+Draws!AI824)</f>
        <v>0</v>
      </c>
      <c r="X845" s="18" t="n">
        <f aca="false">W845-(Draws!X824+Draws!AJ824)</f>
        <v>0</v>
      </c>
      <c r="Y845" s="18" t="n">
        <f aca="false">X845-(Draws!Y824+Draws!AK824)</f>
        <v>0</v>
      </c>
      <c r="Z845" s="18" t="n">
        <f aca="false">0-(MAX(Draws!N824-Line_cap,0)+MAX(Draws!Z824-Line_cap,0))</f>
        <v>0</v>
      </c>
      <c r="AA845" s="18" t="n">
        <f aca="false">Z845-(MAX(Draws!O824-Line_cap,0)+MAX(Draws!AA824-Line_cap,0))</f>
        <v>0</v>
      </c>
      <c r="AB845" s="18" t="n">
        <f aca="false">AA845-(MAX(Draws!P824-Line_cap,0)+MAX(Draws!AB824-Line_cap,0))</f>
        <v>0</v>
      </c>
      <c r="AC845" s="18" t="n">
        <f aca="false">AB845-(MAX(Draws!Q824-Line_cap,0)+MAX(Draws!AC824-Line_cap,0))</f>
        <v>0</v>
      </c>
      <c r="AD845" s="18" t="n">
        <f aca="false">AC845-(MAX(Draws!R824-Line_cap,0)+MAX(Draws!AD824-Line_cap,0))</f>
        <v>0</v>
      </c>
      <c r="AE845" s="18" t="n">
        <f aca="false">AD845-(MAX(Draws!S824-Line_cap,0)+MAX(Draws!AE824-Line_cap,0))</f>
        <v>0</v>
      </c>
      <c r="AF845" s="18" t="n">
        <f aca="false">AE845-(MAX(Draws!T824-Line_cap,0)+MAX(Draws!AF824-Line_cap,0))</f>
        <v>0</v>
      </c>
      <c r="AG845" s="18" t="n">
        <f aca="false">AF845-(MAX(Draws!U824-Line_cap,0)+MAX(Draws!AG824-Line_cap,0))</f>
        <v>0</v>
      </c>
      <c r="AH845" s="18" t="n">
        <f aca="false">AG845-(MAX(Draws!V824-Line_cap,0)+MAX(Draws!AH824-Line_cap,0))</f>
        <v>0</v>
      </c>
      <c r="AI845" s="18" t="n">
        <f aca="false">AH845-(MAX(Draws!W824-Line_cap,0)+MAX(Draws!AI824-Line_cap,0))</f>
        <v>0</v>
      </c>
      <c r="AJ845" s="18" t="n">
        <f aca="false">AI845-(MAX(Draws!X824-Line_cap,0)+MAX(Draws!AJ824-Line_cap,0))</f>
        <v>0</v>
      </c>
      <c r="AK845" s="18" t="n">
        <f aca="false">AJ845-(MAX(Draws!Y824-Line_cap,0)+MAX(Draws!AK824-Line_cap,0))</f>
        <v>0</v>
      </c>
      <c r="AL845" s="18" t="n">
        <f aca="false">SUMPRODUCT(MIN($B$22:$M$22+B845:M845+N845:Y845))</f>
        <v>418.475504428633</v>
      </c>
      <c r="AM845" s="18" t="n">
        <f aca="false">SUMPRODUCT(MIN($B$22:$M$22+B845:M845))</f>
        <v>418.475504428633</v>
      </c>
      <c r="AN845" s="18" t="n">
        <f aca="false">SUMPRODUCT(MIN($B$22:$M$22+N845:Y845))</f>
        <v>481.950382357786</v>
      </c>
      <c r="AO845" s="18" t="n">
        <f aca="false">SUMPRODUCT(MIN($B$22:$M$22+B845:M845+Z845:AK845))</f>
        <v>418.475504428633</v>
      </c>
      <c r="AP845" s="18" t="n">
        <f aca="false">SUMPRODUCT(MIN($B$23:$M$23+B845:M845+N845:Y845))</f>
        <v>467.718831592853</v>
      </c>
      <c r="AQ845" s="18" t="n">
        <f aca="false">SUMPRODUCT(MIN($B$23:$M$23+B845:M845+Z845:AK845))</f>
        <v>467.718831592853</v>
      </c>
      <c r="AR845" s="13" t="n">
        <f aca="false">IF(Y845&lt;0,1,0)</f>
        <v>0</v>
      </c>
    </row>
    <row r="846" customFormat="false" ht="15" hidden="false" customHeight="false" outlineLevel="0" collapsed="false">
      <c r="A846" s="13" t="n">
        <v>821</v>
      </c>
      <c r="B846" s="18" t="n">
        <f aca="false">Shock_sd*Draws!B825</f>
        <v>-68.7021457775494</v>
      </c>
      <c r="C846" s="18" t="n">
        <f aca="false">Persist_a*B846+Shock_sd*Draws!C825</f>
        <v>-36.3333660908786</v>
      </c>
      <c r="D846" s="18" t="n">
        <f aca="false">Persist_a*C846+Shock_sd*Draws!D825</f>
        <v>0.289781938176358</v>
      </c>
      <c r="E846" s="18" t="n">
        <f aca="false">Persist_a*D846+Shock_sd*Draws!E825</f>
        <v>82.8298512209378</v>
      </c>
      <c r="F846" s="18" t="n">
        <f aca="false">Persist_a*E846+Shock_sd*Draws!F825</f>
        <v>48.7052482596173</v>
      </c>
      <c r="G846" s="18" t="n">
        <f aca="false">Persist_a*F846+Shock_sd*Draws!G825</f>
        <v>-80.0158468930053</v>
      </c>
      <c r="H846" s="18" t="n">
        <f aca="false">Persist_a*G846+Shock_sd*Draws!H825</f>
        <v>-60.2491188742308</v>
      </c>
      <c r="I846" s="18" t="n">
        <f aca="false">Persist_a*H846+Shock_sd*Draws!I825</f>
        <v>-162.034042572814</v>
      </c>
      <c r="J846" s="18" t="n">
        <f aca="false">Persist_a*I846+Shock_sd*Draws!J825</f>
        <v>-118.922536671601</v>
      </c>
      <c r="K846" s="18" t="n">
        <f aca="false">Persist_a*J846+Shock_sd*Draws!K825</f>
        <v>-39.837398564047</v>
      </c>
      <c r="L846" s="18" t="n">
        <f aca="false">Persist_a*K846+Shock_sd*Draws!L825</f>
        <v>-121.33803784703</v>
      </c>
      <c r="M846" s="18" t="n">
        <f aca="false">Persist_a*L846+Shock_sd*Draws!M825</f>
        <v>-95.2261954987188</v>
      </c>
      <c r="N846" s="18" t="n">
        <f aca="false">0-(Draws!N825+Draws!Z825)</f>
        <v>0</v>
      </c>
      <c r="O846" s="18" t="n">
        <f aca="false">N846-(Draws!O825+Draws!AA825)</f>
        <v>0</v>
      </c>
      <c r="P846" s="18" t="n">
        <f aca="false">O846-(Draws!P825+Draws!AB825)</f>
        <v>0</v>
      </c>
      <c r="Q846" s="18" t="n">
        <f aca="false">P846-(Draws!Q825+Draws!AC825)</f>
        <v>0</v>
      </c>
      <c r="R846" s="18" t="n">
        <f aca="false">Q846-(Draws!R825+Draws!AD825)</f>
        <v>0</v>
      </c>
      <c r="S846" s="18" t="n">
        <f aca="false">R846-(Draws!S825+Draws!AE825)</f>
        <v>0</v>
      </c>
      <c r="T846" s="18" t="n">
        <f aca="false">S846-(Draws!T825+Draws!AF825)</f>
        <v>0</v>
      </c>
      <c r="U846" s="18" t="n">
        <f aca="false">T846-(Draws!U825+Draws!AG825)</f>
        <v>0</v>
      </c>
      <c r="V846" s="18" t="n">
        <f aca="false">U846-(Draws!V825+Draws!AH825)</f>
        <v>0</v>
      </c>
      <c r="W846" s="18" t="n">
        <f aca="false">V846-(Draws!W825+Draws!AI825)</f>
        <v>0</v>
      </c>
      <c r="X846" s="18" t="n">
        <f aca="false">W846-(Draws!X825+Draws!AJ825)</f>
        <v>0</v>
      </c>
      <c r="Y846" s="18" t="n">
        <f aca="false">X846-(Draws!Y825+Draws!AK825)</f>
        <v>0</v>
      </c>
      <c r="Z846" s="18" t="n">
        <f aca="false">0-(MAX(Draws!N825-Line_cap,0)+MAX(Draws!Z825-Line_cap,0))</f>
        <v>0</v>
      </c>
      <c r="AA846" s="18" t="n">
        <f aca="false">Z846-(MAX(Draws!O825-Line_cap,0)+MAX(Draws!AA825-Line_cap,0))</f>
        <v>0</v>
      </c>
      <c r="AB846" s="18" t="n">
        <f aca="false">AA846-(MAX(Draws!P825-Line_cap,0)+MAX(Draws!AB825-Line_cap,0))</f>
        <v>0</v>
      </c>
      <c r="AC846" s="18" t="n">
        <f aca="false">AB846-(MAX(Draws!Q825-Line_cap,0)+MAX(Draws!AC825-Line_cap,0))</f>
        <v>0</v>
      </c>
      <c r="AD846" s="18" t="n">
        <f aca="false">AC846-(MAX(Draws!R825-Line_cap,0)+MAX(Draws!AD825-Line_cap,0))</f>
        <v>0</v>
      </c>
      <c r="AE846" s="18" t="n">
        <f aca="false">AD846-(MAX(Draws!S825-Line_cap,0)+MAX(Draws!AE825-Line_cap,0))</f>
        <v>0</v>
      </c>
      <c r="AF846" s="18" t="n">
        <f aca="false">AE846-(MAX(Draws!T825-Line_cap,0)+MAX(Draws!AF825-Line_cap,0))</f>
        <v>0</v>
      </c>
      <c r="AG846" s="18" t="n">
        <f aca="false">AF846-(MAX(Draws!U825-Line_cap,0)+MAX(Draws!AG825-Line_cap,0))</f>
        <v>0</v>
      </c>
      <c r="AH846" s="18" t="n">
        <f aca="false">AG846-(MAX(Draws!V825-Line_cap,0)+MAX(Draws!AH825-Line_cap,0))</f>
        <v>0</v>
      </c>
      <c r="AI846" s="18" t="n">
        <f aca="false">AH846-(MAX(Draws!W825-Line_cap,0)+MAX(Draws!AI825-Line_cap,0))</f>
        <v>0</v>
      </c>
      <c r="AJ846" s="18" t="n">
        <f aca="false">AI846-(MAX(Draws!X825-Line_cap,0)+MAX(Draws!AJ825-Line_cap,0))</f>
        <v>0</v>
      </c>
      <c r="AK846" s="18" t="n">
        <f aca="false">AJ846-(MAX(Draws!Y825-Line_cap,0)+MAX(Draws!AK825-Line_cap,0))</f>
        <v>0</v>
      </c>
      <c r="AL846" s="18" t="n">
        <f aca="false">SUMPRODUCT(MIN($B$22:$M$22+B846:M846+N846:Y846))</f>
        <v>321.820010825105</v>
      </c>
      <c r="AM846" s="18" t="n">
        <f aca="false">SUMPRODUCT(MIN($B$22:$M$22+B846:M846))</f>
        <v>321.820010825105</v>
      </c>
      <c r="AN846" s="18" t="n">
        <f aca="false">SUMPRODUCT(MIN($B$22:$M$22+N846:Y846))</f>
        <v>481.950382357786</v>
      </c>
      <c r="AO846" s="18" t="n">
        <f aca="false">SUMPRODUCT(MIN($B$22:$M$22+B846:M846+Z846:AK846))</f>
        <v>321.820010825105</v>
      </c>
      <c r="AP846" s="18" t="n">
        <f aca="false">SUMPRODUCT(MIN($B$23:$M$23+B846:M846+N846:Y846))</f>
        <v>371.420010825105</v>
      </c>
      <c r="AQ846" s="18" t="n">
        <f aca="false">SUMPRODUCT(MIN($B$23:$M$23+B846:M846+Z846:AK846))</f>
        <v>371.420010825105</v>
      </c>
      <c r="AR846" s="13" t="n">
        <f aca="false">IF(Y846&lt;0,1,0)</f>
        <v>0</v>
      </c>
    </row>
    <row r="847" customFormat="false" ht="15" hidden="false" customHeight="false" outlineLevel="0" collapsed="false">
      <c r="A847" s="13" t="n">
        <v>822</v>
      </c>
      <c r="B847" s="18" t="n">
        <f aca="false">Shock_sd*Draws!B826</f>
        <v>6.9081428569406</v>
      </c>
      <c r="C847" s="18" t="n">
        <f aca="false">Persist_a*B847+Shock_sd*Draws!C826</f>
        <v>-15.489392476615</v>
      </c>
      <c r="D847" s="18" t="n">
        <f aca="false">Persist_a*C847+Shock_sd*Draws!D826</f>
        <v>-55.1430477233575</v>
      </c>
      <c r="E847" s="18" t="n">
        <f aca="false">Persist_a*D847+Shock_sd*Draws!E826</f>
        <v>56.2415974759601</v>
      </c>
      <c r="F847" s="18" t="n">
        <f aca="false">Persist_a*E847+Shock_sd*Draws!F826</f>
        <v>9.30231768716943</v>
      </c>
      <c r="G847" s="18" t="n">
        <f aca="false">Persist_a*F847+Shock_sd*Draws!G826</f>
        <v>32.1577947829243</v>
      </c>
      <c r="H847" s="18" t="n">
        <f aca="false">Persist_a*G847+Shock_sd*Draws!H826</f>
        <v>34.6136174883834</v>
      </c>
      <c r="I847" s="18" t="n">
        <f aca="false">Persist_a*H847+Shock_sd*Draws!I826</f>
        <v>69.6729571076005</v>
      </c>
      <c r="J847" s="18" t="n">
        <f aca="false">Persist_a*I847+Shock_sd*Draws!J826</f>
        <v>94.5975302189152</v>
      </c>
      <c r="K847" s="18" t="n">
        <f aca="false">Persist_a*J847+Shock_sd*Draws!K826</f>
        <v>36.0331304189007</v>
      </c>
      <c r="L847" s="18" t="n">
        <f aca="false">Persist_a*K847+Shock_sd*Draws!L826</f>
        <v>-10.3000558949841</v>
      </c>
      <c r="M847" s="18" t="n">
        <f aca="false">Persist_a*L847+Shock_sd*Draws!M826</f>
        <v>132.921846979571</v>
      </c>
      <c r="N847" s="18" t="n">
        <f aca="false">0-(Draws!N826+Draws!Z826)</f>
        <v>0</v>
      </c>
      <c r="O847" s="18" t="n">
        <f aca="false">N847-(Draws!O826+Draws!AA826)</f>
        <v>0</v>
      </c>
      <c r="P847" s="18" t="n">
        <f aca="false">O847-(Draws!P826+Draws!AB826)</f>
        <v>0</v>
      </c>
      <c r="Q847" s="18" t="n">
        <f aca="false">P847-(Draws!Q826+Draws!AC826)</f>
        <v>0</v>
      </c>
      <c r="R847" s="18" t="n">
        <f aca="false">Q847-(Draws!R826+Draws!AD826)</f>
        <v>0</v>
      </c>
      <c r="S847" s="18" t="n">
        <f aca="false">R847-(Draws!S826+Draws!AE826)</f>
        <v>0</v>
      </c>
      <c r="T847" s="18" t="n">
        <f aca="false">S847-(Draws!T826+Draws!AF826)</f>
        <v>0</v>
      </c>
      <c r="U847" s="18" t="n">
        <f aca="false">T847-(Draws!U826+Draws!AG826)</f>
        <v>0</v>
      </c>
      <c r="V847" s="18" t="n">
        <f aca="false">U847-(Draws!V826+Draws!AH826)</f>
        <v>0</v>
      </c>
      <c r="W847" s="18" t="n">
        <f aca="false">V847-(Draws!W826+Draws!AI826)</f>
        <v>0</v>
      </c>
      <c r="X847" s="18" t="n">
        <f aca="false">W847-(Draws!X826+Draws!AJ826)</f>
        <v>0</v>
      </c>
      <c r="Y847" s="18" t="n">
        <f aca="false">X847-(Draws!Y826+Draws!AK826)</f>
        <v>-190.697513395932</v>
      </c>
      <c r="Z847" s="18" t="n">
        <f aca="false">0-(MAX(Draws!N826-Line_cap,0)+MAX(Draws!Z826-Line_cap,0))</f>
        <v>0</v>
      </c>
      <c r="AA847" s="18" t="n">
        <f aca="false">Z847-(MAX(Draws!O826-Line_cap,0)+MAX(Draws!AA826-Line_cap,0))</f>
        <v>0</v>
      </c>
      <c r="AB847" s="18" t="n">
        <f aca="false">AA847-(MAX(Draws!P826-Line_cap,0)+MAX(Draws!AB826-Line_cap,0))</f>
        <v>0</v>
      </c>
      <c r="AC847" s="18" t="n">
        <f aca="false">AB847-(MAX(Draws!Q826-Line_cap,0)+MAX(Draws!AC826-Line_cap,0))</f>
        <v>0</v>
      </c>
      <c r="AD847" s="18" t="n">
        <f aca="false">AC847-(MAX(Draws!R826-Line_cap,0)+MAX(Draws!AD826-Line_cap,0))</f>
        <v>0</v>
      </c>
      <c r="AE847" s="18" t="n">
        <f aca="false">AD847-(MAX(Draws!S826-Line_cap,0)+MAX(Draws!AE826-Line_cap,0))</f>
        <v>0</v>
      </c>
      <c r="AF847" s="18" t="n">
        <f aca="false">AE847-(MAX(Draws!T826-Line_cap,0)+MAX(Draws!AF826-Line_cap,0))</f>
        <v>0</v>
      </c>
      <c r="AG847" s="18" t="n">
        <f aca="false">AF847-(MAX(Draws!U826-Line_cap,0)+MAX(Draws!AG826-Line_cap,0))</f>
        <v>0</v>
      </c>
      <c r="AH847" s="18" t="n">
        <f aca="false">AG847-(MAX(Draws!V826-Line_cap,0)+MAX(Draws!AH826-Line_cap,0))</f>
        <v>0</v>
      </c>
      <c r="AI847" s="18" t="n">
        <f aca="false">AH847-(MAX(Draws!W826-Line_cap,0)+MAX(Draws!AI826-Line_cap,0))</f>
        <v>0</v>
      </c>
      <c r="AJ847" s="18" t="n">
        <f aca="false">AI847-(MAX(Draws!X826-Line_cap,0)+MAX(Draws!AJ826-Line_cap,0))</f>
        <v>0</v>
      </c>
      <c r="AK847" s="18" t="n">
        <f aca="false">AJ847-(MAX(Draws!Y826-Line_cap,0)+MAX(Draws!AK826-Line_cap,0))</f>
        <v>-90.6975133959323</v>
      </c>
      <c r="AL847" s="18" t="n">
        <f aca="false">SUMPRODUCT(MIN($B$22:$M$22+B847:M847+N847:Y847))</f>
        <v>452.648381260599</v>
      </c>
      <c r="AM847" s="18" t="n">
        <f aca="false">SUMPRODUCT(MIN($B$22:$M$22+B847:M847))</f>
        <v>460.411138938783</v>
      </c>
      <c r="AN847" s="18" t="n">
        <f aca="false">SUMPRODUCT(MIN($B$22:$M$22+N847:Y847))</f>
        <v>319.726534281028</v>
      </c>
      <c r="AO847" s="18" t="n">
        <f aca="false">SUMPRODUCT(MIN($B$22:$M$22+B847:M847+Z847:AK847))</f>
        <v>460.411138938783</v>
      </c>
      <c r="AP847" s="18" t="n">
        <f aca="false">SUMPRODUCT(MIN($B$23:$M$23+B847:M847+N847:Y847))</f>
        <v>495.160513747022</v>
      </c>
      <c r="AQ847" s="18" t="n">
        <f aca="false">SUMPRODUCT(MIN($B$23:$M$23+B847:M847+Z847:AK847))</f>
        <v>495.160513747022</v>
      </c>
      <c r="AR847" s="13" t="n">
        <f aca="false">IF(Y847&lt;0,1,0)</f>
        <v>1</v>
      </c>
    </row>
    <row r="848" customFormat="false" ht="15" hidden="false" customHeight="false" outlineLevel="0" collapsed="false">
      <c r="A848" s="13" t="n">
        <v>823</v>
      </c>
      <c r="B848" s="18" t="n">
        <f aca="false">Shock_sd*Draws!B827</f>
        <v>-52.5330097103754</v>
      </c>
      <c r="C848" s="18" t="n">
        <f aca="false">Persist_a*B848+Shock_sd*Draws!C827</f>
        <v>-105.514057632019</v>
      </c>
      <c r="D848" s="18" t="n">
        <f aca="false">Persist_a*C848+Shock_sd*Draws!D827</f>
        <v>-103.982696321732</v>
      </c>
      <c r="E848" s="18" t="n">
        <f aca="false">Persist_a*D848+Shock_sd*Draws!E827</f>
        <v>-79.8636357216821</v>
      </c>
      <c r="F848" s="18" t="n">
        <f aca="false">Persist_a*E848+Shock_sd*Draws!F827</f>
        <v>-88.2799113375114</v>
      </c>
      <c r="G848" s="18" t="n">
        <f aca="false">Persist_a*F848+Shock_sd*Draws!G827</f>
        <v>-61.8143954471829</v>
      </c>
      <c r="H848" s="18" t="n">
        <f aca="false">Persist_a*G848+Shock_sd*Draws!H827</f>
        <v>-138.788909496905</v>
      </c>
      <c r="I848" s="18" t="n">
        <f aca="false">Persist_a*H848+Shock_sd*Draws!I827</f>
        <v>-152.191334576027</v>
      </c>
      <c r="J848" s="18" t="n">
        <f aca="false">Persist_a*I848+Shock_sd*Draws!J827</f>
        <v>-114.632778128408</v>
      </c>
      <c r="K848" s="18" t="n">
        <f aca="false">Persist_a*J848+Shock_sd*Draws!K827</f>
        <v>-62.8848855949033</v>
      </c>
      <c r="L848" s="18" t="n">
        <f aca="false">Persist_a*K848+Shock_sd*Draws!L827</f>
        <v>-41.2056966752079</v>
      </c>
      <c r="M848" s="18" t="n">
        <f aca="false">Persist_a*L848+Shock_sd*Draws!M827</f>
        <v>-33.1262591361485</v>
      </c>
      <c r="N848" s="18" t="n">
        <f aca="false">0-(Draws!N827+Draws!Z827)</f>
        <v>0</v>
      </c>
      <c r="O848" s="18" t="n">
        <f aca="false">N848-(Draws!O827+Draws!AA827)</f>
        <v>0</v>
      </c>
      <c r="P848" s="18" t="n">
        <f aca="false">O848-(Draws!P827+Draws!AB827)</f>
        <v>0</v>
      </c>
      <c r="Q848" s="18" t="n">
        <f aca="false">P848-(Draws!Q827+Draws!AC827)</f>
        <v>0</v>
      </c>
      <c r="R848" s="18" t="n">
        <f aca="false">Q848-(Draws!R827+Draws!AD827)</f>
        <v>0</v>
      </c>
      <c r="S848" s="18" t="n">
        <f aca="false">R848-(Draws!S827+Draws!AE827)</f>
        <v>0</v>
      </c>
      <c r="T848" s="18" t="n">
        <f aca="false">S848-(Draws!T827+Draws!AF827)</f>
        <v>0</v>
      </c>
      <c r="U848" s="18" t="n">
        <f aca="false">T848-(Draws!U827+Draws!AG827)</f>
        <v>0</v>
      </c>
      <c r="V848" s="18" t="n">
        <f aca="false">U848-(Draws!V827+Draws!AH827)</f>
        <v>0</v>
      </c>
      <c r="W848" s="18" t="n">
        <f aca="false">V848-(Draws!W827+Draws!AI827)</f>
        <v>0</v>
      </c>
      <c r="X848" s="18" t="n">
        <f aca="false">W848-(Draws!X827+Draws!AJ827)</f>
        <v>0</v>
      </c>
      <c r="Y848" s="18" t="n">
        <f aca="false">X848-(Draws!Y827+Draws!AK827)</f>
        <v>0</v>
      </c>
      <c r="Z848" s="18" t="n">
        <f aca="false">0-(MAX(Draws!N827-Line_cap,0)+MAX(Draws!Z827-Line_cap,0))</f>
        <v>0</v>
      </c>
      <c r="AA848" s="18" t="n">
        <f aca="false">Z848-(MAX(Draws!O827-Line_cap,0)+MAX(Draws!AA827-Line_cap,0))</f>
        <v>0</v>
      </c>
      <c r="AB848" s="18" t="n">
        <f aca="false">AA848-(MAX(Draws!P827-Line_cap,0)+MAX(Draws!AB827-Line_cap,0))</f>
        <v>0</v>
      </c>
      <c r="AC848" s="18" t="n">
        <f aca="false">AB848-(MAX(Draws!Q827-Line_cap,0)+MAX(Draws!AC827-Line_cap,0))</f>
        <v>0</v>
      </c>
      <c r="AD848" s="18" t="n">
        <f aca="false">AC848-(MAX(Draws!R827-Line_cap,0)+MAX(Draws!AD827-Line_cap,0))</f>
        <v>0</v>
      </c>
      <c r="AE848" s="18" t="n">
        <f aca="false">AD848-(MAX(Draws!S827-Line_cap,0)+MAX(Draws!AE827-Line_cap,0))</f>
        <v>0</v>
      </c>
      <c r="AF848" s="18" t="n">
        <f aca="false">AE848-(MAX(Draws!T827-Line_cap,0)+MAX(Draws!AF827-Line_cap,0))</f>
        <v>0</v>
      </c>
      <c r="AG848" s="18" t="n">
        <f aca="false">AF848-(MAX(Draws!U827-Line_cap,0)+MAX(Draws!AG827-Line_cap,0))</f>
        <v>0</v>
      </c>
      <c r="AH848" s="18" t="n">
        <f aca="false">AG848-(MAX(Draws!V827-Line_cap,0)+MAX(Draws!AH827-Line_cap,0))</f>
        <v>0</v>
      </c>
      <c r="AI848" s="18" t="n">
        <f aca="false">AH848-(MAX(Draws!W827-Line_cap,0)+MAX(Draws!AI827-Line_cap,0))</f>
        <v>0</v>
      </c>
      <c r="AJ848" s="18" t="n">
        <f aca="false">AI848-(MAX(Draws!X827-Line_cap,0)+MAX(Draws!AJ827-Line_cap,0))</f>
        <v>0</v>
      </c>
      <c r="AK848" s="18" t="n">
        <f aca="false">AJ848-(MAX(Draws!Y827-Line_cap,0)+MAX(Draws!AK827-Line_cap,0))</f>
        <v>0</v>
      </c>
      <c r="AL848" s="18" t="n">
        <f aca="false">SUMPRODUCT(MIN($B$22:$M$22+B848:M848+N848:Y848))</f>
        <v>331.662718821892</v>
      </c>
      <c r="AM848" s="18" t="n">
        <f aca="false">SUMPRODUCT(MIN($B$22:$M$22+B848:M848))</f>
        <v>331.662718821892</v>
      </c>
      <c r="AN848" s="18" t="n">
        <f aca="false">SUMPRODUCT(MIN($B$22:$M$22+N848:Y848))</f>
        <v>481.950382357786</v>
      </c>
      <c r="AO848" s="18" t="n">
        <f aca="false">SUMPRODUCT(MIN($B$22:$M$22+B848:M848+Z848:AK848))</f>
        <v>331.662718821892</v>
      </c>
      <c r="AP848" s="18" t="n">
        <f aca="false">SUMPRODUCT(MIN($B$23:$M$23+B848:M848+N848:Y848))</f>
        <v>381.262718821892</v>
      </c>
      <c r="AQ848" s="18" t="n">
        <f aca="false">SUMPRODUCT(MIN($B$23:$M$23+B848:M848+Z848:AK848))</f>
        <v>381.262718821892</v>
      </c>
      <c r="AR848" s="13" t="n">
        <f aca="false">IF(Y848&lt;0,1,0)</f>
        <v>0</v>
      </c>
    </row>
    <row r="849" customFormat="false" ht="15" hidden="false" customHeight="false" outlineLevel="0" collapsed="false">
      <c r="A849" s="13" t="n">
        <v>824</v>
      </c>
      <c r="B849" s="18" t="n">
        <f aca="false">Shock_sd*Draws!B828</f>
        <v>-33.1128415980557</v>
      </c>
      <c r="C849" s="18" t="n">
        <f aca="false">Persist_a*B849+Shock_sd*Draws!C828</f>
        <v>6.83177809444894</v>
      </c>
      <c r="D849" s="18" t="n">
        <f aca="false">Persist_a*C849+Shock_sd*Draws!D828</f>
        <v>-35.733929434712</v>
      </c>
      <c r="E849" s="18" t="n">
        <f aca="false">Persist_a*D849+Shock_sd*Draws!E828</f>
        <v>-93.0401795753592</v>
      </c>
      <c r="F849" s="18" t="n">
        <f aca="false">Persist_a*E849+Shock_sd*Draws!F828</f>
        <v>-3.44365383420278</v>
      </c>
      <c r="G849" s="18" t="n">
        <f aca="false">Persist_a*F849+Shock_sd*Draws!G828</f>
        <v>-70.9269409121009</v>
      </c>
      <c r="H849" s="18" t="n">
        <f aca="false">Persist_a*G849+Shock_sd*Draws!H828</f>
        <v>-53.8210446351616</v>
      </c>
      <c r="I849" s="18" t="n">
        <f aca="false">Persist_a*H849+Shock_sd*Draws!I828</f>
        <v>-26.6652747178691</v>
      </c>
      <c r="J849" s="18" t="n">
        <f aca="false">Persist_a*I849+Shock_sd*Draws!J828</f>
        <v>-95.9089838964983</v>
      </c>
      <c r="K849" s="18" t="n">
        <f aca="false">Persist_a*J849+Shock_sd*Draws!K828</f>
        <v>-108.390445222924</v>
      </c>
      <c r="L849" s="18" t="n">
        <f aca="false">Persist_a*K849+Shock_sd*Draws!L828</f>
        <v>49.0829538326061</v>
      </c>
      <c r="M849" s="18" t="n">
        <f aca="false">Persist_a*L849+Shock_sd*Draws!M828</f>
        <v>59.7118817432002</v>
      </c>
      <c r="N849" s="18" t="n">
        <f aca="false">0-(Draws!N828+Draws!Z828)</f>
        <v>0</v>
      </c>
      <c r="O849" s="18" t="n">
        <f aca="false">N849-(Draws!O828+Draws!AA828)</f>
        <v>0</v>
      </c>
      <c r="P849" s="18" t="n">
        <f aca="false">O849-(Draws!P828+Draws!AB828)</f>
        <v>0</v>
      </c>
      <c r="Q849" s="18" t="n">
        <f aca="false">P849-(Draws!Q828+Draws!AC828)</f>
        <v>0</v>
      </c>
      <c r="R849" s="18" t="n">
        <f aca="false">Q849-(Draws!R828+Draws!AD828)</f>
        <v>0</v>
      </c>
      <c r="S849" s="18" t="n">
        <f aca="false">R849-(Draws!S828+Draws!AE828)</f>
        <v>0</v>
      </c>
      <c r="T849" s="18" t="n">
        <f aca="false">S849-(Draws!T828+Draws!AF828)</f>
        <v>0</v>
      </c>
      <c r="U849" s="18" t="n">
        <f aca="false">T849-(Draws!U828+Draws!AG828)</f>
        <v>0</v>
      </c>
      <c r="V849" s="18" t="n">
        <f aca="false">U849-(Draws!V828+Draws!AH828)</f>
        <v>0</v>
      </c>
      <c r="W849" s="18" t="n">
        <f aca="false">V849-(Draws!W828+Draws!AI828)</f>
        <v>0</v>
      </c>
      <c r="X849" s="18" t="n">
        <f aca="false">W849-(Draws!X828+Draws!AJ828)</f>
        <v>0</v>
      </c>
      <c r="Y849" s="18" t="n">
        <f aca="false">X849-(Draws!Y828+Draws!AK828)</f>
        <v>0</v>
      </c>
      <c r="Z849" s="18" t="n">
        <f aca="false">0-(MAX(Draws!N828-Line_cap,0)+MAX(Draws!Z828-Line_cap,0))</f>
        <v>0</v>
      </c>
      <c r="AA849" s="18" t="n">
        <f aca="false">Z849-(MAX(Draws!O828-Line_cap,0)+MAX(Draws!AA828-Line_cap,0))</f>
        <v>0</v>
      </c>
      <c r="AB849" s="18" t="n">
        <f aca="false">AA849-(MAX(Draws!P828-Line_cap,0)+MAX(Draws!AB828-Line_cap,0))</f>
        <v>0</v>
      </c>
      <c r="AC849" s="18" t="n">
        <f aca="false">AB849-(MAX(Draws!Q828-Line_cap,0)+MAX(Draws!AC828-Line_cap,0))</f>
        <v>0</v>
      </c>
      <c r="AD849" s="18" t="n">
        <f aca="false">AC849-(MAX(Draws!R828-Line_cap,0)+MAX(Draws!AD828-Line_cap,0))</f>
        <v>0</v>
      </c>
      <c r="AE849" s="18" t="n">
        <f aca="false">AD849-(MAX(Draws!S828-Line_cap,0)+MAX(Draws!AE828-Line_cap,0))</f>
        <v>0</v>
      </c>
      <c r="AF849" s="18" t="n">
        <f aca="false">AE849-(MAX(Draws!T828-Line_cap,0)+MAX(Draws!AF828-Line_cap,0))</f>
        <v>0</v>
      </c>
      <c r="AG849" s="18" t="n">
        <f aca="false">AF849-(MAX(Draws!U828-Line_cap,0)+MAX(Draws!AG828-Line_cap,0))</f>
        <v>0</v>
      </c>
      <c r="AH849" s="18" t="n">
        <f aca="false">AG849-(MAX(Draws!V828-Line_cap,0)+MAX(Draws!AH828-Line_cap,0))</f>
        <v>0</v>
      </c>
      <c r="AI849" s="18" t="n">
        <f aca="false">AH849-(MAX(Draws!W828-Line_cap,0)+MAX(Draws!AI828-Line_cap,0))</f>
        <v>0</v>
      </c>
      <c r="AJ849" s="18" t="n">
        <f aca="false">AI849-(MAX(Draws!X828-Line_cap,0)+MAX(Draws!AJ828-Line_cap,0))</f>
        <v>0</v>
      </c>
      <c r="AK849" s="18" t="n">
        <f aca="false">AJ849-(MAX(Draws!Y828-Line_cap,0)+MAX(Draws!AK828-Line_cap,0))</f>
        <v>0</v>
      </c>
      <c r="AL849" s="18" t="n">
        <f aca="false">SUMPRODUCT(MIN($B$22:$M$22+B849:M849+N849:Y849))</f>
        <v>385.9952505865</v>
      </c>
      <c r="AM849" s="18" t="n">
        <f aca="false">SUMPRODUCT(MIN($B$22:$M$22+B849:M849))</f>
        <v>385.9952505865</v>
      </c>
      <c r="AN849" s="18" t="n">
        <f aca="false">SUMPRODUCT(MIN($B$22:$M$22+N849:Y849))</f>
        <v>481.950382357786</v>
      </c>
      <c r="AO849" s="18" t="n">
        <f aca="false">SUMPRODUCT(MIN($B$22:$M$22+B849:M849+Z849:AK849))</f>
        <v>385.9952505865</v>
      </c>
      <c r="AP849" s="18" t="n">
        <f aca="false">SUMPRODUCT(MIN($B$23:$M$23+B849:M849+N849:Y849))</f>
        <v>434.280899136927</v>
      </c>
      <c r="AQ849" s="18" t="n">
        <f aca="false">SUMPRODUCT(MIN($B$23:$M$23+B849:M849+Z849:AK849))</f>
        <v>434.280899136927</v>
      </c>
      <c r="AR849" s="13" t="n">
        <f aca="false">IF(Y849&lt;0,1,0)</f>
        <v>0</v>
      </c>
    </row>
    <row r="850" customFormat="false" ht="15" hidden="false" customHeight="false" outlineLevel="0" collapsed="false">
      <c r="A850" s="13" t="n">
        <v>825</v>
      </c>
      <c r="B850" s="18" t="n">
        <f aca="false">Shock_sd*Draws!B829</f>
        <v>-134.030578559473</v>
      </c>
      <c r="C850" s="18" t="n">
        <f aca="false">Persist_a*B850+Shock_sd*Draws!C829</f>
        <v>-5.63760517273748</v>
      </c>
      <c r="D850" s="18" t="n">
        <f aca="false">Persist_a*C850+Shock_sd*Draws!D829</f>
        <v>-48.0750687293196</v>
      </c>
      <c r="E850" s="18" t="n">
        <f aca="false">Persist_a*D850+Shock_sd*Draws!E829</f>
        <v>-20.3245629156857</v>
      </c>
      <c r="F850" s="18" t="n">
        <f aca="false">Persist_a*E850+Shock_sd*Draws!F829</f>
        <v>-20.0664523608635</v>
      </c>
      <c r="G850" s="18" t="n">
        <f aca="false">Persist_a*F850+Shock_sd*Draws!G829</f>
        <v>-27.4468521309621</v>
      </c>
      <c r="H850" s="18" t="n">
        <f aca="false">Persist_a*G850+Shock_sd*Draws!H829</f>
        <v>-49.0073326020393</v>
      </c>
      <c r="I850" s="18" t="n">
        <f aca="false">Persist_a*H850+Shock_sd*Draws!I829</f>
        <v>16.2260579323044</v>
      </c>
      <c r="J850" s="18" t="n">
        <f aca="false">Persist_a*I850+Shock_sd*Draws!J829</f>
        <v>57.2826807970672</v>
      </c>
      <c r="K850" s="18" t="n">
        <f aca="false">Persist_a*J850+Shock_sd*Draws!K829</f>
        <v>36.4828943133196</v>
      </c>
      <c r="L850" s="18" t="n">
        <f aca="false">Persist_a*K850+Shock_sd*Draws!L829</f>
        <v>21.8483033908636</v>
      </c>
      <c r="M850" s="18" t="n">
        <f aca="false">Persist_a*L850+Shock_sd*Draws!M829</f>
        <v>-4.80406966962006</v>
      </c>
      <c r="N850" s="18" t="n">
        <f aca="false">0-(Draws!N829+Draws!Z829)</f>
        <v>0</v>
      </c>
      <c r="O850" s="18" t="n">
        <f aca="false">N850-(Draws!O829+Draws!AA829)</f>
        <v>0</v>
      </c>
      <c r="P850" s="18" t="n">
        <f aca="false">O850-(Draws!P829+Draws!AB829)</f>
        <v>0</v>
      </c>
      <c r="Q850" s="18" t="n">
        <f aca="false">P850-(Draws!Q829+Draws!AC829)</f>
        <v>0</v>
      </c>
      <c r="R850" s="18" t="n">
        <f aca="false">Q850-(Draws!R829+Draws!AD829)</f>
        <v>0</v>
      </c>
      <c r="S850" s="18" t="n">
        <f aca="false">R850-(Draws!S829+Draws!AE829)</f>
        <v>0</v>
      </c>
      <c r="T850" s="18" t="n">
        <f aca="false">S850-(Draws!T829+Draws!AF829)</f>
        <v>0</v>
      </c>
      <c r="U850" s="18" t="n">
        <f aca="false">T850-(Draws!U829+Draws!AG829)</f>
        <v>0</v>
      </c>
      <c r="V850" s="18" t="n">
        <f aca="false">U850-(Draws!V829+Draws!AH829)</f>
        <v>0</v>
      </c>
      <c r="W850" s="18" t="n">
        <f aca="false">V850-(Draws!W829+Draws!AI829)</f>
        <v>0</v>
      </c>
      <c r="X850" s="18" t="n">
        <f aca="false">W850-(Draws!X829+Draws!AJ829)</f>
        <v>0</v>
      </c>
      <c r="Y850" s="18" t="n">
        <f aca="false">X850-(Draws!Y829+Draws!AK829)</f>
        <v>0</v>
      </c>
      <c r="Z850" s="18" t="n">
        <f aca="false">0-(MAX(Draws!N829-Line_cap,0)+MAX(Draws!Z829-Line_cap,0))</f>
        <v>0</v>
      </c>
      <c r="AA850" s="18" t="n">
        <f aca="false">Z850-(MAX(Draws!O829-Line_cap,0)+MAX(Draws!AA829-Line_cap,0))</f>
        <v>0</v>
      </c>
      <c r="AB850" s="18" t="n">
        <f aca="false">AA850-(MAX(Draws!P829-Line_cap,0)+MAX(Draws!AB829-Line_cap,0))</f>
        <v>0</v>
      </c>
      <c r="AC850" s="18" t="n">
        <f aca="false">AB850-(MAX(Draws!Q829-Line_cap,0)+MAX(Draws!AC829-Line_cap,0))</f>
        <v>0</v>
      </c>
      <c r="AD850" s="18" t="n">
        <f aca="false">AC850-(MAX(Draws!R829-Line_cap,0)+MAX(Draws!AD829-Line_cap,0))</f>
        <v>0</v>
      </c>
      <c r="AE850" s="18" t="n">
        <f aca="false">AD850-(MAX(Draws!S829-Line_cap,0)+MAX(Draws!AE829-Line_cap,0))</f>
        <v>0</v>
      </c>
      <c r="AF850" s="18" t="n">
        <f aca="false">AE850-(MAX(Draws!T829-Line_cap,0)+MAX(Draws!AF829-Line_cap,0))</f>
        <v>0</v>
      </c>
      <c r="AG850" s="18" t="n">
        <f aca="false">AF850-(MAX(Draws!U829-Line_cap,0)+MAX(Draws!AG829-Line_cap,0))</f>
        <v>0</v>
      </c>
      <c r="AH850" s="18" t="n">
        <f aca="false">AG850-(MAX(Draws!V829-Line_cap,0)+MAX(Draws!AH829-Line_cap,0))</f>
        <v>0</v>
      </c>
      <c r="AI850" s="18" t="n">
        <f aca="false">AH850-(MAX(Draws!W829-Line_cap,0)+MAX(Draws!AI829-Line_cap,0))</f>
        <v>0</v>
      </c>
      <c r="AJ850" s="18" t="n">
        <f aca="false">AI850-(MAX(Draws!X829-Line_cap,0)+MAX(Draws!AJ829-Line_cap,0))</f>
        <v>0</v>
      </c>
      <c r="AK850" s="18" t="n">
        <f aca="false">AJ850-(MAX(Draws!Y829-Line_cap,0)+MAX(Draws!AK829-Line_cap,0))</f>
        <v>0</v>
      </c>
      <c r="AL850" s="18" t="n">
        <f aca="false">SUMPRODUCT(MIN($B$22:$M$22+B850:M850+N850:Y850))</f>
        <v>432.943049755746</v>
      </c>
      <c r="AM850" s="18" t="n">
        <f aca="false">SUMPRODUCT(MIN($B$22:$M$22+B850:M850))</f>
        <v>432.943049755746</v>
      </c>
      <c r="AN850" s="18" t="n">
        <f aca="false">SUMPRODUCT(MIN($B$22:$M$22+N850:Y850))</f>
        <v>481.950382357786</v>
      </c>
      <c r="AO850" s="18" t="n">
        <f aca="false">SUMPRODUCT(MIN($B$22:$M$22+B850:M850+Z850:AK850))</f>
        <v>432.943049755746</v>
      </c>
      <c r="AP850" s="18" t="n">
        <f aca="false">SUMPRODUCT(MIN($B$23:$M$23+B850:M850+N850:Y850))</f>
        <v>455.020170333212</v>
      </c>
      <c r="AQ850" s="18" t="n">
        <f aca="false">SUMPRODUCT(MIN($B$23:$M$23+B850:M850+Z850:AK850))</f>
        <v>455.020170333212</v>
      </c>
      <c r="AR850" s="13" t="n">
        <f aca="false">IF(Y850&lt;0,1,0)</f>
        <v>0</v>
      </c>
    </row>
    <row r="851" customFormat="false" ht="15" hidden="false" customHeight="false" outlineLevel="0" collapsed="false">
      <c r="A851" s="13" t="n">
        <v>826</v>
      </c>
      <c r="B851" s="18" t="n">
        <f aca="false">Shock_sd*Draws!B830</f>
        <v>10.3465888103369</v>
      </c>
      <c r="C851" s="18" t="n">
        <f aca="false">Persist_a*B851+Shock_sd*Draws!C830</f>
        <v>3.64751425941577</v>
      </c>
      <c r="D851" s="18" t="n">
        <f aca="false">Persist_a*C851+Shock_sd*Draws!D830</f>
        <v>-54.2060014732884</v>
      </c>
      <c r="E851" s="18" t="n">
        <f aca="false">Persist_a*D851+Shock_sd*Draws!E830</f>
        <v>-16.1298660231249</v>
      </c>
      <c r="F851" s="18" t="n">
        <f aca="false">Persist_a*E851+Shock_sd*Draws!F830</f>
        <v>22.4234367411866</v>
      </c>
      <c r="G851" s="18" t="n">
        <f aca="false">Persist_a*F851+Shock_sd*Draws!G830</f>
        <v>-95.0359189698379</v>
      </c>
      <c r="H851" s="18" t="n">
        <f aca="false">Persist_a*G851+Shock_sd*Draws!H830</f>
        <v>-80.8540220355425</v>
      </c>
      <c r="I851" s="18" t="n">
        <f aca="false">Persist_a*H851+Shock_sd*Draws!I830</f>
        <v>-135.938638693608</v>
      </c>
      <c r="J851" s="18" t="n">
        <f aca="false">Persist_a*I851+Shock_sd*Draws!J830</f>
        <v>-70.1946706624075</v>
      </c>
      <c r="K851" s="18" t="n">
        <f aca="false">Persist_a*J851+Shock_sd*Draws!K830</f>
        <v>-44.3288953843307</v>
      </c>
      <c r="L851" s="18" t="n">
        <f aca="false">Persist_a*K851+Shock_sd*Draws!L830</f>
        <v>-65.4850114085307</v>
      </c>
      <c r="M851" s="18" t="n">
        <f aca="false">Persist_a*L851+Shock_sd*Draws!M830</f>
        <v>-24.1610975674281</v>
      </c>
      <c r="N851" s="18" t="n">
        <f aca="false">0-(Draws!N830+Draws!Z830)</f>
        <v>0</v>
      </c>
      <c r="O851" s="18" t="n">
        <f aca="false">N851-(Draws!O830+Draws!AA830)</f>
        <v>0</v>
      </c>
      <c r="P851" s="18" t="n">
        <f aca="false">O851-(Draws!P830+Draws!AB830)</f>
        <v>0</v>
      </c>
      <c r="Q851" s="18" t="n">
        <f aca="false">P851-(Draws!Q830+Draws!AC830)</f>
        <v>0</v>
      </c>
      <c r="R851" s="18" t="n">
        <f aca="false">Q851-(Draws!R830+Draws!AD830)</f>
        <v>0</v>
      </c>
      <c r="S851" s="18" t="n">
        <f aca="false">R851-(Draws!S830+Draws!AE830)</f>
        <v>0</v>
      </c>
      <c r="T851" s="18" t="n">
        <f aca="false">S851-(Draws!T830+Draws!AF830)</f>
        <v>0</v>
      </c>
      <c r="U851" s="18" t="n">
        <f aca="false">T851-(Draws!U830+Draws!AG830)</f>
        <v>0</v>
      </c>
      <c r="V851" s="18" t="n">
        <f aca="false">U851-(Draws!V830+Draws!AH830)</f>
        <v>0</v>
      </c>
      <c r="W851" s="18" t="n">
        <f aca="false">V851-(Draws!W830+Draws!AI830)</f>
        <v>0</v>
      </c>
      <c r="X851" s="18" t="n">
        <f aca="false">W851-(Draws!X830+Draws!AJ830)</f>
        <v>0</v>
      </c>
      <c r="Y851" s="18" t="n">
        <f aca="false">X851-(Draws!Y830+Draws!AK830)</f>
        <v>0</v>
      </c>
      <c r="Z851" s="18" t="n">
        <f aca="false">0-(MAX(Draws!N830-Line_cap,0)+MAX(Draws!Z830-Line_cap,0))</f>
        <v>0</v>
      </c>
      <c r="AA851" s="18" t="n">
        <f aca="false">Z851-(MAX(Draws!O830-Line_cap,0)+MAX(Draws!AA830-Line_cap,0))</f>
        <v>0</v>
      </c>
      <c r="AB851" s="18" t="n">
        <f aca="false">AA851-(MAX(Draws!P830-Line_cap,0)+MAX(Draws!AB830-Line_cap,0))</f>
        <v>0</v>
      </c>
      <c r="AC851" s="18" t="n">
        <f aca="false">AB851-(MAX(Draws!Q830-Line_cap,0)+MAX(Draws!AC830-Line_cap,0))</f>
        <v>0</v>
      </c>
      <c r="AD851" s="18" t="n">
        <f aca="false">AC851-(MAX(Draws!R830-Line_cap,0)+MAX(Draws!AD830-Line_cap,0))</f>
        <v>0</v>
      </c>
      <c r="AE851" s="18" t="n">
        <f aca="false">AD851-(MAX(Draws!S830-Line_cap,0)+MAX(Draws!AE830-Line_cap,0))</f>
        <v>0</v>
      </c>
      <c r="AF851" s="18" t="n">
        <f aca="false">AE851-(MAX(Draws!T830-Line_cap,0)+MAX(Draws!AF830-Line_cap,0))</f>
        <v>0</v>
      </c>
      <c r="AG851" s="18" t="n">
        <f aca="false">AF851-(MAX(Draws!U830-Line_cap,0)+MAX(Draws!AG830-Line_cap,0))</f>
        <v>0</v>
      </c>
      <c r="AH851" s="18" t="n">
        <f aca="false">AG851-(MAX(Draws!V830-Line_cap,0)+MAX(Draws!AH830-Line_cap,0))</f>
        <v>0</v>
      </c>
      <c r="AI851" s="18" t="n">
        <f aca="false">AH851-(MAX(Draws!W830-Line_cap,0)+MAX(Draws!AI830-Line_cap,0))</f>
        <v>0</v>
      </c>
      <c r="AJ851" s="18" t="n">
        <f aca="false">AI851-(MAX(Draws!X830-Line_cap,0)+MAX(Draws!AJ830-Line_cap,0))</f>
        <v>0</v>
      </c>
      <c r="AK851" s="18" t="n">
        <f aca="false">AJ851-(MAX(Draws!Y830-Line_cap,0)+MAX(Draws!AK830-Line_cap,0))</f>
        <v>0</v>
      </c>
      <c r="AL851" s="18" t="n">
        <f aca="false">SUMPRODUCT(MIN($B$22:$M$22+B851:M851+N851:Y851))</f>
        <v>347.915414704311</v>
      </c>
      <c r="AM851" s="18" t="n">
        <f aca="false">SUMPRODUCT(MIN($B$22:$M$22+B851:M851))</f>
        <v>347.915414704311</v>
      </c>
      <c r="AN851" s="18" t="n">
        <f aca="false">SUMPRODUCT(MIN($B$22:$M$22+N851:Y851))</f>
        <v>481.950382357786</v>
      </c>
      <c r="AO851" s="18" t="n">
        <f aca="false">SUMPRODUCT(MIN($B$22:$M$22+B851:M851+Z851:AK851))</f>
        <v>347.915414704311</v>
      </c>
      <c r="AP851" s="18" t="n">
        <f aca="false">SUMPRODUCT(MIN($B$23:$M$23+B851:M851+N851:Y851))</f>
        <v>397.515414704311</v>
      </c>
      <c r="AQ851" s="18" t="n">
        <f aca="false">SUMPRODUCT(MIN($B$23:$M$23+B851:M851+Z851:AK851))</f>
        <v>397.515414704311</v>
      </c>
      <c r="AR851" s="13" t="n">
        <f aca="false">IF(Y851&lt;0,1,0)</f>
        <v>0</v>
      </c>
    </row>
    <row r="852" customFormat="false" ht="15" hidden="false" customHeight="false" outlineLevel="0" collapsed="false">
      <c r="A852" s="13" t="n">
        <v>827</v>
      </c>
      <c r="B852" s="18" t="n">
        <f aca="false">Shock_sd*Draws!B831</f>
        <v>12.0901995290397</v>
      </c>
      <c r="C852" s="18" t="n">
        <f aca="false">Persist_a*B852+Shock_sd*Draws!C831</f>
        <v>-17.8631568621122</v>
      </c>
      <c r="D852" s="18" t="n">
        <f aca="false">Persist_a*C852+Shock_sd*Draws!D831</f>
        <v>-9.06611955324466</v>
      </c>
      <c r="E852" s="18" t="n">
        <f aca="false">Persist_a*D852+Shock_sd*Draws!E831</f>
        <v>55.4362909040687</v>
      </c>
      <c r="F852" s="18" t="n">
        <f aca="false">Persist_a*E852+Shock_sd*Draws!F831</f>
        <v>16.8031011978593</v>
      </c>
      <c r="G852" s="18" t="n">
        <f aca="false">Persist_a*F852+Shock_sd*Draws!G831</f>
        <v>20.2193691208877</v>
      </c>
      <c r="H852" s="18" t="n">
        <f aca="false">Persist_a*G852+Shock_sd*Draws!H831</f>
        <v>-43.2637138738395</v>
      </c>
      <c r="I852" s="18" t="n">
        <f aca="false">Persist_a*H852+Shock_sd*Draws!I831</f>
        <v>-28.2458262346692</v>
      </c>
      <c r="J852" s="18" t="n">
        <f aca="false">Persist_a*I852+Shock_sd*Draws!J831</f>
        <v>-37.1019805310666</v>
      </c>
      <c r="K852" s="18" t="n">
        <f aca="false">Persist_a*J852+Shock_sd*Draws!K831</f>
        <v>9.12684265849206</v>
      </c>
      <c r="L852" s="18" t="n">
        <f aca="false">Persist_a*K852+Shock_sd*Draws!L831</f>
        <v>-79.7214568115413</v>
      </c>
      <c r="M852" s="18" t="n">
        <f aca="false">Persist_a*L852+Shock_sd*Draws!M831</f>
        <v>-15.6475153289114</v>
      </c>
      <c r="N852" s="18" t="n">
        <f aca="false">0-(Draws!N831+Draws!Z831)</f>
        <v>0</v>
      </c>
      <c r="O852" s="18" t="n">
        <f aca="false">N852-(Draws!O831+Draws!AA831)</f>
        <v>0</v>
      </c>
      <c r="P852" s="18" t="n">
        <f aca="false">O852-(Draws!P831+Draws!AB831)</f>
        <v>0</v>
      </c>
      <c r="Q852" s="18" t="n">
        <f aca="false">P852-(Draws!Q831+Draws!AC831)</f>
        <v>0</v>
      </c>
      <c r="R852" s="18" t="n">
        <f aca="false">Q852-(Draws!R831+Draws!AD831)</f>
        <v>0</v>
      </c>
      <c r="S852" s="18" t="n">
        <f aca="false">R852-(Draws!S831+Draws!AE831)</f>
        <v>0</v>
      </c>
      <c r="T852" s="18" t="n">
        <f aca="false">S852-(Draws!T831+Draws!AF831)</f>
        <v>0</v>
      </c>
      <c r="U852" s="18" t="n">
        <f aca="false">T852-(Draws!U831+Draws!AG831)</f>
        <v>0</v>
      </c>
      <c r="V852" s="18" t="n">
        <f aca="false">U852-(Draws!V831+Draws!AH831)</f>
        <v>0</v>
      </c>
      <c r="W852" s="18" t="n">
        <f aca="false">V852-(Draws!W831+Draws!AI831)</f>
        <v>0</v>
      </c>
      <c r="X852" s="18" t="n">
        <f aca="false">W852-(Draws!X831+Draws!AJ831)</f>
        <v>0</v>
      </c>
      <c r="Y852" s="18" t="n">
        <f aca="false">X852-(Draws!Y831+Draws!AK831)</f>
        <v>0</v>
      </c>
      <c r="Z852" s="18" t="n">
        <f aca="false">0-(MAX(Draws!N831-Line_cap,0)+MAX(Draws!Z831-Line_cap,0))</f>
        <v>0</v>
      </c>
      <c r="AA852" s="18" t="n">
        <f aca="false">Z852-(MAX(Draws!O831-Line_cap,0)+MAX(Draws!AA831-Line_cap,0))</f>
        <v>0</v>
      </c>
      <c r="AB852" s="18" t="n">
        <f aca="false">AA852-(MAX(Draws!P831-Line_cap,0)+MAX(Draws!AB831-Line_cap,0))</f>
        <v>0</v>
      </c>
      <c r="AC852" s="18" t="n">
        <f aca="false">AB852-(MAX(Draws!Q831-Line_cap,0)+MAX(Draws!AC831-Line_cap,0))</f>
        <v>0</v>
      </c>
      <c r="AD852" s="18" t="n">
        <f aca="false">AC852-(MAX(Draws!R831-Line_cap,0)+MAX(Draws!AD831-Line_cap,0))</f>
        <v>0</v>
      </c>
      <c r="AE852" s="18" t="n">
        <f aca="false">AD852-(MAX(Draws!S831-Line_cap,0)+MAX(Draws!AE831-Line_cap,0))</f>
        <v>0</v>
      </c>
      <c r="AF852" s="18" t="n">
        <f aca="false">AE852-(MAX(Draws!T831-Line_cap,0)+MAX(Draws!AF831-Line_cap,0))</f>
        <v>0</v>
      </c>
      <c r="AG852" s="18" t="n">
        <f aca="false">AF852-(MAX(Draws!U831-Line_cap,0)+MAX(Draws!AG831-Line_cap,0))</f>
        <v>0</v>
      </c>
      <c r="AH852" s="18" t="n">
        <f aca="false">AG852-(MAX(Draws!V831-Line_cap,0)+MAX(Draws!AH831-Line_cap,0))</f>
        <v>0</v>
      </c>
      <c r="AI852" s="18" t="n">
        <f aca="false">AH852-(MAX(Draws!W831-Line_cap,0)+MAX(Draws!AI831-Line_cap,0))</f>
        <v>0</v>
      </c>
      <c r="AJ852" s="18" t="n">
        <f aca="false">AI852-(MAX(Draws!X831-Line_cap,0)+MAX(Draws!AJ831-Line_cap,0))</f>
        <v>0</v>
      </c>
      <c r="AK852" s="18" t="n">
        <f aca="false">AJ852-(MAX(Draws!Y831-Line_cap,0)+MAX(Draws!AK831-Line_cap,0))</f>
        <v>0</v>
      </c>
      <c r="AL852" s="18" t="n">
        <f aca="false">SUMPRODUCT(MIN($B$22:$M$22+B852:M852+N852:Y852))</f>
        <v>422.20649075284</v>
      </c>
      <c r="AM852" s="18" t="n">
        <f aca="false">SUMPRODUCT(MIN($B$22:$M$22+B852:M852))</f>
        <v>422.20649075284</v>
      </c>
      <c r="AN852" s="18" t="n">
        <f aca="false">SUMPRODUCT(MIN($B$22:$M$22+N852:Y852))</f>
        <v>481.950382357786</v>
      </c>
      <c r="AO852" s="18" t="n">
        <f aca="false">SUMPRODUCT(MIN($B$22:$M$22+B852:M852+Z852:AK852))</f>
        <v>422.20649075284</v>
      </c>
      <c r="AP852" s="18" t="n">
        <f aca="false">SUMPRODUCT(MIN($B$23:$M$23+B852:M852+N852:Y852))</f>
        <v>469.079619566384</v>
      </c>
      <c r="AQ852" s="18" t="n">
        <f aca="false">SUMPRODUCT(MIN($B$23:$M$23+B852:M852+Z852:AK852))</f>
        <v>469.079619566384</v>
      </c>
      <c r="AR852" s="13" t="n">
        <f aca="false">IF(Y852&lt;0,1,0)</f>
        <v>0</v>
      </c>
    </row>
    <row r="853" customFormat="false" ht="15" hidden="false" customHeight="false" outlineLevel="0" collapsed="false">
      <c r="A853" s="13" t="n">
        <v>828</v>
      </c>
      <c r="B853" s="18" t="n">
        <f aca="false">Shock_sd*Draws!B832</f>
        <v>-9.28864090951229</v>
      </c>
      <c r="C853" s="18" t="n">
        <f aca="false">Persist_a*B853+Shock_sd*Draws!C832</f>
        <v>-6.29832322623043</v>
      </c>
      <c r="D853" s="18" t="n">
        <f aca="false">Persist_a*C853+Shock_sd*Draws!D832</f>
        <v>-40.7217149680992</v>
      </c>
      <c r="E853" s="18" t="n">
        <f aca="false">Persist_a*D853+Shock_sd*Draws!E832</f>
        <v>-140.779515429554</v>
      </c>
      <c r="F853" s="18" t="n">
        <f aca="false">Persist_a*E853+Shock_sd*Draws!F832</f>
        <v>-143.721540580843</v>
      </c>
      <c r="G853" s="18" t="n">
        <f aca="false">Persist_a*F853+Shock_sd*Draws!G832</f>
        <v>-102.824324818847</v>
      </c>
      <c r="H853" s="18" t="n">
        <f aca="false">Persist_a*G853+Shock_sd*Draws!H832</f>
        <v>-24.8715407020232</v>
      </c>
      <c r="I853" s="18" t="n">
        <f aca="false">Persist_a*H853+Shock_sd*Draws!I832</f>
        <v>-45.7878160335993</v>
      </c>
      <c r="J853" s="18" t="n">
        <f aca="false">Persist_a*I853+Shock_sd*Draws!J832</f>
        <v>-62.8186647345394</v>
      </c>
      <c r="K853" s="18" t="n">
        <f aca="false">Persist_a*J853+Shock_sd*Draws!K832</f>
        <v>38.1167816231926</v>
      </c>
      <c r="L853" s="18" t="n">
        <f aca="false">Persist_a*K853+Shock_sd*Draws!L832</f>
        <v>-13.9992618753989</v>
      </c>
      <c r="M853" s="18" t="n">
        <f aca="false">Persist_a*L853+Shock_sd*Draws!M832</f>
        <v>37.6229005415292</v>
      </c>
      <c r="N853" s="18" t="n">
        <f aca="false">0-(Draws!N832+Draws!Z832)</f>
        <v>0</v>
      </c>
      <c r="O853" s="18" t="n">
        <f aca="false">N853-(Draws!O832+Draws!AA832)</f>
        <v>0</v>
      </c>
      <c r="P853" s="18" t="n">
        <f aca="false">O853-(Draws!P832+Draws!AB832)</f>
        <v>0</v>
      </c>
      <c r="Q853" s="18" t="n">
        <f aca="false">P853-(Draws!Q832+Draws!AC832)</f>
        <v>0</v>
      </c>
      <c r="R853" s="18" t="n">
        <f aca="false">Q853-(Draws!R832+Draws!AD832)</f>
        <v>0</v>
      </c>
      <c r="S853" s="18" t="n">
        <f aca="false">R853-(Draws!S832+Draws!AE832)</f>
        <v>0</v>
      </c>
      <c r="T853" s="18" t="n">
        <f aca="false">S853-(Draws!T832+Draws!AF832)</f>
        <v>0</v>
      </c>
      <c r="U853" s="18" t="n">
        <f aca="false">T853-(Draws!U832+Draws!AG832)</f>
        <v>0</v>
      </c>
      <c r="V853" s="18" t="n">
        <f aca="false">U853-(Draws!V832+Draws!AH832)</f>
        <v>0</v>
      </c>
      <c r="W853" s="18" t="n">
        <f aca="false">V853-(Draws!W832+Draws!AI832)</f>
        <v>0</v>
      </c>
      <c r="X853" s="18" t="n">
        <f aca="false">W853-(Draws!X832+Draws!AJ832)</f>
        <v>0</v>
      </c>
      <c r="Y853" s="18" t="n">
        <f aca="false">X853-(Draws!Y832+Draws!AK832)</f>
        <v>0</v>
      </c>
      <c r="Z853" s="18" t="n">
        <f aca="false">0-(MAX(Draws!N832-Line_cap,0)+MAX(Draws!Z832-Line_cap,0))</f>
        <v>0</v>
      </c>
      <c r="AA853" s="18" t="n">
        <f aca="false">Z853-(MAX(Draws!O832-Line_cap,0)+MAX(Draws!AA832-Line_cap,0))</f>
        <v>0</v>
      </c>
      <c r="AB853" s="18" t="n">
        <f aca="false">AA853-(MAX(Draws!P832-Line_cap,0)+MAX(Draws!AB832-Line_cap,0))</f>
        <v>0</v>
      </c>
      <c r="AC853" s="18" t="n">
        <f aca="false">AB853-(MAX(Draws!Q832-Line_cap,0)+MAX(Draws!AC832-Line_cap,0))</f>
        <v>0</v>
      </c>
      <c r="AD853" s="18" t="n">
        <f aca="false">AC853-(MAX(Draws!R832-Line_cap,0)+MAX(Draws!AD832-Line_cap,0))</f>
        <v>0</v>
      </c>
      <c r="AE853" s="18" t="n">
        <f aca="false">AD853-(MAX(Draws!S832-Line_cap,0)+MAX(Draws!AE832-Line_cap,0))</f>
        <v>0</v>
      </c>
      <c r="AF853" s="18" t="n">
        <f aca="false">AE853-(MAX(Draws!T832-Line_cap,0)+MAX(Draws!AF832-Line_cap,0))</f>
        <v>0</v>
      </c>
      <c r="AG853" s="18" t="n">
        <f aca="false">AF853-(MAX(Draws!U832-Line_cap,0)+MAX(Draws!AG832-Line_cap,0))</f>
        <v>0</v>
      </c>
      <c r="AH853" s="18" t="n">
        <f aca="false">AG853-(MAX(Draws!V832-Line_cap,0)+MAX(Draws!AH832-Line_cap,0))</f>
        <v>0</v>
      </c>
      <c r="AI853" s="18" t="n">
        <f aca="false">AH853-(MAX(Draws!W832-Line_cap,0)+MAX(Draws!AI832-Line_cap,0))</f>
        <v>0</v>
      </c>
      <c r="AJ853" s="18" t="n">
        <f aca="false">AI853-(MAX(Draws!X832-Line_cap,0)+MAX(Draws!AJ832-Line_cap,0))</f>
        <v>0</v>
      </c>
      <c r="AK853" s="18" t="n">
        <f aca="false">AJ853-(MAX(Draws!Y832-Line_cap,0)+MAX(Draws!AK832-Line_cap,0))</f>
        <v>0</v>
      </c>
      <c r="AL853" s="18" t="n">
        <f aca="false">SUMPRODUCT(MIN($B$22:$M$22+B853:M853+N853:Y853))</f>
        <v>344.775640566847</v>
      </c>
      <c r="AM853" s="18" t="n">
        <f aca="false">SUMPRODUCT(MIN($B$22:$M$22+B853:M853))</f>
        <v>344.775640566847</v>
      </c>
      <c r="AN853" s="18" t="n">
        <f aca="false">SUMPRODUCT(MIN($B$22:$M$22+N853:Y853))</f>
        <v>481.950382357786</v>
      </c>
      <c r="AO853" s="18" t="n">
        <f aca="false">SUMPRODUCT(MIN($B$22:$M$22+B853:M853+Z853:AK853))</f>
        <v>344.775640566847</v>
      </c>
      <c r="AP853" s="18" t="n">
        <f aca="false">SUMPRODUCT(MIN($B$23:$M$23+B853:M853+N853:Y853))</f>
        <v>389.880374420011</v>
      </c>
      <c r="AQ853" s="18" t="n">
        <f aca="false">SUMPRODUCT(MIN($B$23:$M$23+B853:M853+Z853:AK853))</f>
        <v>389.880374420011</v>
      </c>
      <c r="AR853" s="13" t="n">
        <f aca="false">IF(Y853&lt;0,1,0)</f>
        <v>0</v>
      </c>
    </row>
    <row r="854" customFormat="false" ht="15" hidden="false" customHeight="false" outlineLevel="0" collapsed="false">
      <c r="A854" s="13" t="n">
        <v>829</v>
      </c>
      <c r="B854" s="18" t="n">
        <f aca="false">Shock_sd*Draws!B833</f>
        <v>-33.7877588959146</v>
      </c>
      <c r="C854" s="18" t="n">
        <f aca="false">Persist_a*B854+Shock_sd*Draws!C833</f>
        <v>25.8498971114654</v>
      </c>
      <c r="D854" s="18" t="n">
        <f aca="false">Persist_a*C854+Shock_sd*Draws!D833</f>
        <v>33.7122402720468</v>
      </c>
      <c r="E854" s="18" t="n">
        <f aca="false">Persist_a*D854+Shock_sd*Draws!E833</f>
        <v>2.88118202754971</v>
      </c>
      <c r="F854" s="18" t="n">
        <f aca="false">Persist_a*E854+Shock_sd*Draws!F833</f>
        <v>6.46525927675031</v>
      </c>
      <c r="G854" s="18" t="n">
        <f aca="false">Persist_a*F854+Shock_sd*Draws!G833</f>
        <v>29.9591869000514</v>
      </c>
      <c r="H854" s="18" t="n">
        <f aca="false">Persist_a*G854+Shock_sd*Draws!H833</f>
        <v>8.69546062438863</v>
      </c>
      <c r="I854" s="18" t="n">
        <f aca="false">Persist_a*H854+Shock_sd*Draws!I833</f>
        <v>-50.1677619160012</v>
      </c>
      <c r="J854" s="18" t="n">
        <f aca="false">Persist_a*I854+Shock_sd*Draws!J833</f>
        <v>-29.5541383347982</v>
      </c>
      <c r="K854" s="18" t="n">
        <f aca="false">Persist_a*J854+Shock_sd*Draws!K833</f>
        <v>59.9032327309639</v>
      </c>
      <c r="L854" s="18" t="n">
        <f aca="false">Persist_a*K854+Shock_sd*Draws!L833</f>
        <v>32.5431119567661</v>
      </c>
      <c r="M854" s="18" t="n">
        <f aca="false">Persist_a*L854+Shock_sd*Draws!M833</f>
        <v>35.0956819840798</v>
      </c>
      <c r="N854" s="18" t="n">
        <f aca="false">0-(Draws!N833+Draws!Z833)</f>
        <v>0</v>
      </c>
      <c r="O854" s="18" t="n">
        <f aca="false">N854-(Draws!O833+Draws!AA833)</f>
        <v>0</v>
      </c>
      <c r="P854" s="18" t="n">
        <f aca="false">O854-(Draws!P833+Draws!AB833)</f>
        <v>0</v>
      </c>
      <c r="Q854" s="18" t="n">
        <f aca="false">P854-(Draws!Q833+Draws!AC833)</f>
        <v>0</v>
      </c>
      <c r="R854" s="18" t="n">
        <f aca="false">Q854-(Draws!R833+Draws!AD833)</f>
        <v>0</v>
      </c>
      <c r="S854" s="18" t="n">
        <f aca="false">R854-(Draws!S833+Draws!AE833)</f>
        <v>0</v>
      </c>
      <c r="T854" s="18" t="n">
        <f aca="false">S854-(Draws!T833+Draws!AF833)</f>
        <v>0</v>
      </c>
      <c r="U854" s="18" t="n">
        <f aca="false">T854-(Draws!U833+Draws!AG833)</f>
        <v>0</v>
      </c>
      <c r="V854" s="18" t="n">
        <f aca="false">U854-(Draws!V833+Draws!AH833)</f>
        <v>0</v>
      </c>
      <c r="W854" s="18" t="n">
        <f aca="false">V854-(Draws!W833+Draws!AI833)</f>
        <v>0</v>
      </c>
      <c r="X854" s="18" t="n">
        <f aca="false">W854-(Draws!X833+Draws!AJ833)</f>
        <v>0</v>
      </c>
      <c r="Y854" s="18" t="n">
        <f aca="false">X854-(Draws!Y833+Draws!AK833)</f>
        <v>-51.3275789270885</v>
      </c>
      <c r="Z854" s="18" t="n">
        <f aca="false">0-(MAX(Draws!N833-Line_cap,0)+MAX(Draws!Z833-Line_cap,0))</f>
        <v>0</v>
      </c>
      <c r="AA854" s="18" t="n">
        <f aca="false">Z854-(MAX(Draws!O833-Line_cap,0)+MAX(Draws!AA833-Line_cap,0))</f>
        <v>0</v>
      </c>
      <c r="AB854" s="18" t="n">
        <f aca="false">AA854-(MAX(Draws!P833-Line_cap,0)+MAX(Draws!AB833-Line_cap,0))</f>
        <v>0</v>
      </c>
      <c r="AC854" s="18" t="n">
        <f aca="false">AB854-(MAX(Draws!Q833-Line_cap,0)+MAX(Draws!AC833-Line_cap,0))</f>
        <v>0</v>
      </c>
      <c r="AD854" s="18" t="n">
        <f aca="false">AC854-(MAX(Draws!R833-Line_cap,0)+MAX(Draws!AD833-Line_cap,0))</f>
        <v>0</v>
      </c>
      <c r="AE854" s="18" t="n">
        <f aca="false">AD854-(MAX(Draws!S833-Line_cap,0)+MAX(Draws!AE833-Line_cap,0))</f>
        <v>0</v>
      </c>
      <c r="AF854" s="18" t="n">
        <f aca="false">AE854-(MAX(Draws!T833-Line_cap,0)+MAX(Draws!AF833-Line_cap,0))</f>
        <v>0</v>
      </c>
      <c r="AG854" s="18" t="n">
        <f aca="false">AF854-(MAX(Draws!U833-Line_cap,0)+MAX(Draws!AG833-Line_cap,0))</f>
        <v>0</v>
      </c>
      <c r="AH854" s="18" t="n">
        <f aca="false">AG854-(MAX(Draws!V833-Line_cap,0)+MAX(Draws!AH833-Line_cap,0))</f>
        <v>0</v>
      </c>
      <c r="AI854" s="18" t="n">
        <f aca="false">AH854-(MAX(Draws!W833-Line_cap,0)+MAX(Draws!AI833-Line_cap,0))</f>
        <v>0</v>
      </c>
      <c r="AJ854" s="18" t="n">
        <f aca="false">AI854-(MAX(Draws!X833-Line_cap,0)+MAX(Draws!AJ833-Line_cap,0))</f>
        <v>0</v>
      </c>
      <c r="AK854" s="18" t="n">
        <f aca="false">AJ854-(MAX(Draws!Y833-Line_cap,0)+MAX(Draws!AK833-Line_cap,0))</f>
        <v>0</v>
      </c>
      <c r="AL854" s="18" t="n">
        <f aca="false">SUMPRODUCT(MIN($B$22:$M$22+B854:M854+N854:Y854))</f>
        <v>433.686291481918</v>
      </c>
      <c r="AM854" s="18" t="n">
        <f aca="false">SUMPRODUCT(MIN($B$22:$M$22+B854:M854))</f>
        <v>433.686291481918</v>
      </c>
      <c r="AN854" s="18" t="n">
        <f aca="false">SUMPRODUCT(MIN($B$22:$M$22+N854:Y854))</f>
        <v>459.096468749872</v>
      </c>
      <c r="AO854" s="18" t="n">
        <f aca="false">SUMPRODUCT(MIN($B$22:$M$22+B854:M854+Z854:AK854))</f>
        <v>433.686291481918</v>
      </c>
      <c r="AP854" s="18" t="n">
        <f aca="false">SUMPRODUCT(MIN($B$23:$M$23+B854:M854+N854:Y854))</f>
        <v>483.286291481918</v>
      </c>
      <c r="AQ854" s="18" t="n">
        <f aca="false">SUMPRODUCT(MIN($B$23:$M$23+B854:M854+Z854:AK854))</f>
        <v>483.286291481918</v>
      </c>
      <c r="AR854" s="13" t="n">
        <f aca="false">IF(Y854&lt;0,1,0)</f>
        <v>1</v>
      </c>
    </row>
    <row r="855" customFormat="false" ht="15" hidden="false" customHeight="false" outlineLevel="0" collapsed="false">
      <c r="A855" s="13" t="n">
        <v>830</v>
      </c>
      <c r="B855" s="18" t="n">
        <f aca="false">Shock_sd*Draws!B834</f>
        <v>11.4172476187448</v>
      </c>
      <c r="C855" s="18" t="n">
        <f aca="false">Persist_a*B855+Shock_sd*Draws!C834</f>
        <v>41.1199392052482</v>
      </c>
      <c r="D855" s="18" t="n">
        <f aca="false">Persist_a*C855+Shock_sd*Draws!D834</f>
        <v>-8.23169411747526</v>
      </c>
      <c r="E855" s="18" t="n">
        <f aca="false">Persist_a*D855+Shock_sd*Draws!E834</f>
        <v>-23.2619699162081</v>
      </c>
      <c r="F855" s="18" t="n">
        <f aca="false">Persist_a*E855+Shock_sd*Draws!F834</f>
        <v>82.2466924888203</v>
      </c>
      <c r="G855" s="18" t="n">
        <f aca="false">Persist_a*F855+Shock_sd*Draws!G834</f>
        <v>33.5189238441163</v>
      </c>
      <c r="H855" s="18" t="n">
        <f aca="false">Persist_a*G855+Shock_sd*Draws!H834</f>
        <v>-8.52005210649629</v>
      </c>
      <c r="I855" s="18" t="n">
        <f aca="false">Persist_a*H855+Shock_sd*Draws!I834</f>
        <v>-20.6332107449342</v>
      </c>
      <c r="J855" s="18" t="n">
        <f aca="false">Persist_a*I855+Shock_sd*Draws!J834</f>
        <v>14.9045188457708</v>
      </c>
      <c r="K855" s="18" t="n">
        <f aca="false">Persist_a*J855+Shock_sd*Draws!K834</f>
        <v>1.86416426866609</v>
      </c>
      <c r="L855" s="18" t="n">
        <f aca="false">Persist_a*K855+Shock_sd*Draws!L834</f>
        <v>-23.6000220157491</v>
      </c>
      <c r="M855" s="18" t="n">
        <f aca="false">Persist_a*L855+Shock_sd*Draws!M834</f>
        <v>16.2688877312452</v>
      </c>
      <c r="N855" s="18" t="n">
        <f aca="false">0-(Draws!N834+Draws!Z834)</f>
        <v>0</v>
      </c>
      <c r="O855" s="18" t="n">
        <f aca="false">N855-(Draws!O834+Draws!AA834)</f>
        <v>0</v>
      </c>
      <c r="P855" s="18" t="n">
        <f aca="false">O855-(Draws!P834+Draws!AB834)</f>
        <v>0</v>
      </c>
      <c r="Q855" s="18" t="n">
        <f aca="false">P855-(Draws!Q834+Draws!AC834)</f>
        <v>0</v>
      </c>
      <c r="R855" s="18" t="n">
        <f aca="false">Q855-(Draws!R834+Draws!AD834)</f>
        <v>0</v>
      </c>
      <c r="S855" s="18" t="n">
        <f aca="false">R855-(Draws!S834+Draws!AE834)</f>
        <v>0</v>
      </c>
      <c r="T855" s="18" t="n">
        <f aca="false">S855-(Draws!T834+Draws!AF834)</f>
        <v>0</v>
      </c>
      <c r="U855" s="18" t="n">
        <f aca="false">T855-(Draws!U834+Draws!AG834)</f>
        <v>0</v>
      </c>
      <c r="V855" s="18" t="n">
        <f aca="false">U855-(Draws!V834+Draws!AH834)</f>
        <v>0</v>
      </c>
      <c r="W855" s="18" t="n">
        <f aca="false">V855-(Draws!W834+Draws!AI834)</f>
        <v>0</v>
      </c>
      <c r="X855" s="18" t="n">
        <f aca="false">W855-(Draws!X834+Draws!AJ834)</f>
        <v>0</v>
      </c>
      <c r="Y855" s="18" t="n">
        <f aca="false">X855-(Draws!Y834+Draws!AK834)</f>
        <v>0</v>
      </c>
      <c r="Z855" s="18" t="n">
        <f aca="false">0-(MAX(Draws!N834-Line_cap,0)+MAX(Draws!Z834-Line_cap,0))</f>
        <v>0</v>
      </c>
      <c r="AA855" s="18" t="n">
        <f aca="false">Z855-(MAX(Draws!O834-Line_cap,0)+MAX(Draws!AA834-Line_cap,0))</f>
        <v>0</v>
      </c>
      <c r="AB855" s="18" t="n">
        <f aca="false">AA855-(MAX(Draws!P834-Line_cap,0)+MAX(Draws!AB834-Line_cap,0))</f>
        <v>0</v>
      </c>
      <c r="AC855" s="18" t="n">
        <f aca="false">AB855-(MAX(Draws!Q834-Line_cap,0)+MAX(Draws!AC834-Line_cap,0))</f>
        <v>0</v>
      </c>
      <c r="AD855" s="18" t="n">
        <f aca="false">AC855-(MAX(Draws!R834-Line_cap,0)+MAX(Draws!AD834-Line_cap,0))</f>
        <v>0</v>
      </c>
      <c r="AE855" s="18" t="n">
        <f aca="false">AD855-(MAX(Draws!S834-Line_cap,0)+MAX(Draws!AE834-Line_cap,0))</f>
        <v>0</v>
      </c>
      <c r="AF855" s="18" t="n">
        <f aca="false">AE855-(MAX(Draws!T834-Line_cap,0)+MAX(Draws!AF834-Line_cap,0))</f>
        <v>0</v>
      </c>
      <c r="AG855" s="18" t="n">
        <f aca="false">AF855-(MAX(Draws!U834-Line_cap,0)+MAX(Draws!AG834-Line_cap,0))</f>
        <v>0</v>
      </c>
      <c r="AH855" s="18" t="n">
        <f aca="false">AG855-(MAX(Draws!V834-Line_cap,0)+MAX(Draws!AH834-Line_cap,0))</f>
        <v>0</v>
      </c>
      <c r="AI855" s="18" t="n">
        <f aca="false">AH855-(MAX(Draws!W834-Line_cap,0)+MAX(Draws!AI834-Line_cap,0))</f>
        <v>0</v>
      </c>
      <c r="AJ855" s="18" t="n">
        <f aca="false">AI855-(MAX(Draws!X834-Line_cap,0)+MAX(Draws!AJ834-Line_cap,0))</f>
        <v>0</v>
      </c>
      <c r="AK855" s="18" t="n">
        <f aca="false">AJ855-(MAX(Draws!Y834-Line_cap,0)+MAX(Draws!AK834-Line_cap,0))</f>
        <v>0</v>
      </c>
      <c r="AL855" s="18" t="n">
        <f aca="false">SUMPRODUCT(MIN($B$22:$M$22+B855:M855+N855:Y855))</f>
        <v>463.220842652985</v>
      </c>
      <c r="AM855" s="18" t="n">
        <f aca="false">SUMPRODUCT(MIN($B$22:$M$22+B855:M855))</f>
        <v>463.220842652985</v>
      </c>
      <c r="AN855" s="18" t="n">
        <f aca="false">SUMPRODUCT(MIN($B$22:$M$22+N855:Y855))</f>
        <v>481.950382357786</v>
      </c>
      <c r="AO855" s="18" t="n">
        <f aca="false">SUMPRODUCT(MIN($B$22:$M$22+B855:M855+Z855:AK855))</f>
        <v>463.220842652985</v>
      </c>
      <c r="AP855" s="18" t="n">
        <f aca="false">SUMPRODUCT(MIN($B$23:$M$23+B855:M855+N855:Y855))</f>
        <v>512.820842652985</v>
      </c>
      <c r="AQ855" s="18" t="n">
        <f aca="false">SUMPRODUCT(MIN($B$23:$M$23+B855:M855+Z855:AK855))</f>
        <v>512.820842652985</v>
      </c>
      <c r="AR855" s="13" t="n">
        <f aca="false">IF(Y855&lt;0,1,0)</f>
        <v>0</v>
      </c>
    </row>
    <row r="856" customFormat="false" ht="15" hidden="false" customHeight="false" outlineLevel="0" collapsed="false">
      <c r="A856" s="13" t="n">
        <v>831</v>
      </c>
      <c r="B856" s="18" t="n">
        <f aca="false">Shock_sd*Draws!B835</f>
        <v>73.9529510384035</v>
      </c>
      <c r="C856" s="18" t="n">
        <f aca="false">Persist_a*B856+Shock_sd*Draws!C835</f>
        <v>45.3475236533127</v>
      </c>
      <c r="D856" s="18" t="n">
        <f aca="false">Persist_a*C856+Shock_sd*Draws!D835</f>
        <v>-34.0467708727526</v>
      </c>
      <c r="E856" s="18" t="n">
        <f aca="false">Persist_a*D856+Shock_sd*Draws!E835</f>
        <v>8.70619263647269</v>
      </c>
      <c r="F856" s="18" t="n">
        <f aca="false">Persist_a*E856+Shock_sd*Draws!F835</f>
        <v>-12.1678665438656</v>
      </c>
      <c r="G856" s="18" t="n">
        <f aca="false">Persist_a*F856+Shock_sd*Draws!G835</f>
        <v>39.643089410664</v>
      </c>
      <c r="H856" s="18" t="n">
        <f aca="false">Persist_a*G856+Shock_sd*Draws!H835</f>
        <v>11.0064694156654</v>
      </c>
      <c r="I856" s="18" t="n">
        <f aca="false">Persist_a*H856+Shock_sd*Draws!I835</f>
        <v>81.3557824357831</v>
      </c>
      <c r="J856" s="18" t="n">
        <f aca="false">Persist_a*I856+Shock_sd*Draws!J835</f>
        <v>91.2404889826286</v>
      </c>
      <c r="K856" s="18" t="n">
        <f aca="false">Persist_a*J856+Shock_sd*Draws!K835</f>
        <v>104.003312070276</v>
      </c>
      <c r="L856" s="18" t="n">
        <f aca="false">Persist_a*K856+Shock_sd*Draws!L835</f>
        <v>69.9573635755637</v>
      </c>
      <c r="M856" s="18" t="n">
        <f aca="false">Persist_a*L856+Shock_sd*Draws!M835</f>
        <v>14.6754927712274</v>
      </c>
      <c r="N856" s="18" t="n">
        <f aca="false">0-(Draws!N835+Draws!Z835)</f>
        <v>0</v>
      </c>
      <c r="O856" s="18" t="n">
        <f aca="false">N856-(Draws!O835+Draws!AA835)</f>
        <v>0</v>
      </c>
      <c r="P856" s="18" t="n">
        <f aca="false">O856-(Draws!P835+Draws!AB835)</f>
        <v>0</v>
      </c>
      <c r="Q856" s="18" t="n">
        <f aca="false">P856-(Draws!Q835+Draws!AC835)</f>
        <v>0</v>
      </c>
      <c r="R856" s="18" t="n">
        <f aca="false">Q856-(Draws!R835+Draws!AD835)</f>
        <v>0</v>
      </c>
      <c r="S856" s="18" t="n">
        <f aca="false">R856-(Draws!S835+Draws!AE835)</f>
        <v>0</v>
      </c>
      <c r="T856" s="18" t="n">
        <f aca="false">S856-(Draws!T835+Draws!AF835)</f>
        <v>0</v>
      </c>
      <c r="U856" s="18" t="n">
        <f aca="false">T856-(Draws!U835+Draws!AG835)</f>
        <v>0</v>
      </c>
      <c r="V856" s="18" t="n">
        <f aca="false">U856-(Draws!V835+Draws!AH835)</f>
        <v>-118.956148303871</v>
      </c>
      <c r="W856" s="18" t="n">
        <f aca="false">V856-(Draws!W835+Draws!AI835)</f>
        <v>-118.956148303871</v>
      </c>
      <c r="X856" s="18" t="n">
        <f aca="false">W856-(Draws!X835+Draws!AJ835)</f>
        <v>-118.956148303871</v>
      </c>
      <c r="Y856" s="18" t="n">
        <f aca="false">X856-(Draws!Y835+Draws!AK835)</f>
        <v>-118.956148303871</v>
      </c>
      <c r="Z856" s="18" t="n">
        <f aca="false">0-(MAX(Draws!N835-Line_cap,0)+MAX(Draws!Z835-Line_cap,0))</f>
        <v>0</v>
      </c>
      <c r="AA856" s="18" t="n">
        <f aca="false">Z856-(MAX(Draws!O835-Line_cap,0)+MAX(Draws!AA835-Line_cap,0))</f>
        <v>0</v>
      </c>
      <c r="AB856" s="18" t="n">
        <f aca="false">AA856-(MAX(Draws!P835-Line_cap,0)+MAX(Draws!AB835-Line_cap,0))</f>
        <v>0</v>
      </c>
      <c r="AC856" s="18" t="n">
        <f aca="false">AB856-(MAX(Draws!Q835-Line_cap,0)+MAX(Draws!AC835-Line_cap,0))</f>
        <v>0</v>
      </c>
      <c r="AD856" s="18" t="n">
        <f aca="false">AC856-(MAX(Draws!R835-Line_cap,0)+MAX(Draws!AD835-Line_cap,0))</f>
        <v>0</v>
      </c>
      <c r="AE856" s="18" t="n">
        <f aca="false">AD856-(MAX(Draws!S835-Line_cap,0)+MAX(Draws!AE835-Line_cap,0))</f>
        <v>0</v>
      </c>
      <c r="AF856" s="18" t="n">
        <f aca="false">AE856-(MAX(Draws!T835-Line_cap,0)+MAX(Draws!AF835-Line_cap,0))</f>
        <v>0</v>
      </c>
      <c r="AG856" s="18" t="n">
        <f aca="false">AF856-(MAX(Draws!U835-Line_cap,0)+MAX(Draws!AG835-Line_cap,0))</f>
        <v>0</v>
      </c>
      <c r="AH856" s="18" t="n">
        <f aca="false">AG856-(MAX(Draws!V835-Line_cap,0)+MAX(Draws!AH835-Line_cap,0))</f>
        <v>-18.9561483038708</v>
      </c>
      <c r="AI856" s="18" t="n">
        <f aca="false">AH856-(MAX(Draws!W835-Line_cap,0)+MAX(Draws!AI835-Line_cap,0))</f>
        <v>-18.9561483038708</v>
      </c>
      <c r="AJ856" s="18" t="n">
        <f aca="false">AI856-(MAX(Draws!X835-Line_cap,0)+MAX(Draws!AJ835-Line_cap,0))</f>
        <v>-18.9561483038708</v>
      </c>
      <c r="AK856" s="18" t="n">
        <f aca="false">AJ856-(MAX(Draws!Y835-Line_cap,0)+MAX(Draws!AK835-Line_cap,0))</f>
        <v>-18.9561483038708</v>
      </c>
      <c r="AL856" s="18" t="n">
        <f aca="false">SUMPRODUCT(MIN($B$22:$M$22+B856:M856+N856:Y856))</f>
        <v>406.143392144317</v>
      </c>
      <c r="AM856" s="18" t="n">
        <f aca="false">SUMPRODUCT(MIN($B$22:$M$22+B856:M856))</f>
        <v>476.329314603824</v>
      </c>
      <c r="AN856" s="18" t="n">
        <f aca="false">SUMPRODUCT(MIN($B$22:$M$22+N856:Y856))</f>
        <v>369.241633113526</v>
      </c>
      <c r="AO856" s="18" t="n">
        <f aca="false">SUMPRODUCT(MIN($B$22:$M$22+B856:M856+Z856:AK856))</f>
        <v>476.329314603824</v>
      </c>
      <c r="AP856" s="18" t="n">
        <f aca="false">SUMPRODUCT(MIN($B$23:$M$23+B856:M856+N856:Y856))</f>
        <v>451.269273226937</v>
      </c>
      <c r="AQ856" s="18" t="n">
        <f aca="false">SUMPRODUCT(MIN($B$23:$M$23+B856:M856+Z856:AK856))</f>
        <v>516.256790597627</v>
      </c>
      <c r="AR856" s="13" t="n">
        <f aca="false">IF(Y856&lt;0,1,0)</f>
        <v>1</v>
      </c>
    </row>
    <row r="857" customFormat="false" ht="15" hidden="false" customHeight="false" outlineLevel="0" collapsed="false">
      <c r="A857" s="13" t="n">
        <v>832</v>
      </c>
      <c r="B857" s="18" t="n">
        <f aca="false">Shock_sd*Draws!B836</f>
        <v>43.9667642969268</v>
      </c>
      <c r="C857" s="18" t="n">
        <f aca="false">Persist_a*B857+Shock_sd*Draws!C836</f>
        <v>19.9663171717206</v>
      </c>
      <c r="D857" s="18" t="n">
        <f aca="false">Persist_a*C857+Shock_sd*Draws!D836</f>
        <v>-48.3180884217883</v>
      </c>
      <c r="E857" s="18" t="n">
        <f aca="false">Persist_a*D857+Shock_sd*Draws!E836</f>
        <v>-54.6368134660982</v>
      </c>
      <c r="F857" s="18" t="n">
        <f aca="false">Persist_a*E857+Shock_sd*Draws!F836</f>
        <v>26.3240052837336</v>
      </c>
      <c r="G857" s="18" t="n">
        <f aca="false">Persist_a*F857+Shock_sd*Draws!G836</f>
        <v>-30.1253149826231</v>
      </c>
      <c r="H857" s="18" t="n">
        <f aca="false">Persist_a*G857+Shock_sd*Draws!H836</f>
        <v>-77.6702676822045</v>
      </c>
      <c r="I857" s="18" t="n">
        <f aca="false">Persist_a*H857+Shock_sd*Draws!I836</f>
        <v>-39.5929944293704</v>
      </c>
      <c r="J857" s="18" t="n">
        <f aca="false">Persist_a*I857+Shock_sd*Draws!J836</f>
        <v>-9.88074345109598</v>
      </c>
      <c r="K857" s="18" t="n">
        <f aca="false">Persist_a*J857+Shock_sd*Draws!K836</f>
        <v>-0.492222791728414</v>
      </c>
      <c r="L857" s="18" t="n">
        <f aca="false">Persist_a*K857+Shock_sd*Draws!L836</f>
        <v>-11.0125255897415</v>
      </c>
      <c r="M857" s="18" t="n">
        <f aca="false">Persist_a*L857+Shock_sd*Draws!M836</f>
        <v>-41.093947570154</v>
      </c>
      <c r="N857" s="18" t="n">
        <f aca="false">0-(Draws!N836+Draws!Z836)</f>
        <v>0</v>
      </c>
      <c r="O857" s="18" t="n">
        <f aca="false">N857-(Draws!O836+Draws!AA836)</f>
        <v>0</v>
      </c>
      <c r="P857" s="18" t="n">
        <f aca="false">O857-(Draws!P836+Draws!AB836)</f>
        <v>0</v>
      </c>
      <c r="Q857" s="18" t="n">
        <f aca="false">P857-(Draws!Q836+Draws!AC836)</f>
        <v>-115.200479978311</v>
      </c>
      <c r="R857" s="18" t="n">
        <f aca="false">Q857-(Draws!R836+Draws!AD836)</f>
        <v>-115.200479978311</v>
      </c>
      <c r="S857" s="18" t="n">
        <f aca="false">R857-(Draws!S836+Draws!AE836)</f>
        <v>-115.200479978311</v>
      </c>
      <c r="T857" s="18" t="n">
        <f aca="false">S857-(Draws!T836+Draws!AF836)</f>
        <v>-115.200479978311</v>
      </c>
      <c r="U857" s="18" t="n">
        <f aca="false">T857-(Draws!U836+Draws!AG836)</f>
        <v>-115.200479978311</v>
      </c>
      <c r="V857" s="18" t="n">
        <f aca="false">U857-(Draws!V836+Draws!AH836)</f>
        <v>-115.200479978311</v>
      </c>
      <c r="W857" s="18" t="n">
        <f aca="false">V857-(Draws!W836+Draws!AI836)</f>
        <v>-115.200479978311</v>
      </c>
      <c r="X857" s="18" t="n">
        <f aca="false">W857-(Draws!X836+Draws!AJ836)</f>
        <v>-115.200479978311</v>
      </c>
      <c r="Y857" s="18" t="n">
        <f aca="false">X857-(Draws!Y836+Draws!AK836)</f>
        <v>-115.200479978311</v>
      </c>
      <c r="Z857" s="18" t="n">
        <f aca="false">0-(MAX(Draws!N836-Line_cap,0)+MAX(Draws!Z836-Line_cap,0))</f>
        <v>0</v>
      </c>
      <c r="AA857" s="18" t="n">
        <f aca="false">Z857-(MAX(Draws!O836-Line_cap,0)+MAX(Draws!AA836-Line_cap,0))</f>
        <v>0</v>
      </c>
      <c r="AB857" s="18" t="n">
        <f aca="false">AA857-(MAX(Draws!P836-Line_cap,0)+MAX(Draws!AB836-Line_cap,0))</f>
        <v>0</v>
      </c>
      <c r="AC857" s="18" t="n">
        <f aca="false">AB857-(MAX(Draws!Q836-Line_cap,0)+MAX(Draws!AC836-Line_cap,0))</f>
        <v>-15.200479978311</v>
      </c>
      <c r="AD857" s="18" t="n">
        <f aca="false">AC857-(MAX(Draws!R836-Line_cap,0)+MAX(Draws!AD836-Line_cap,0))</f>
        <v>-15.200479978311</v>
      </c>
      <c r="AE857" s="18" t="n">
        <f aca="false">AD857-(MAX(Draws!S836-Line_cap,0)+MAX(Draws!AE836-Line_cap,0))</f>
        <v>-15.200479978311</v>
      </c>
      <c r="AF857" s="18" t="n">
        <f aca="false">AE857-(MAX(Draws!T836-Line_cap,0)+MAX(Draws!AF836-Line_cap,0))</f>
        <v>-15.200479978311</v>
      </c>
      <c r="AG857" s="18" t="n">
        <f aca="false">AF857-(MAX(Draws!U836-Line_cap,0)+MAX(Draws!AG836-Line_cap,0))</f>
        <v>-15.200479978311</v>
      </c>
      <c r="AH857" s="18" t="n">
        <f aca="false">AG857-(MAX(Draws!V836-Line_cap,0)+MAX(Draws!AH836-Line_cap,0))</f>
        <v>-15.200479978311</v>
      </c>
      <c r="AI857" s="18" t="n">
        <f aca="false">AH857-(MAX(Draws!W836-Line_cap,0)+MAX(Draws!AI836-Line_cap,0))</f>
        <v>-15.200479978311</v>
      </c>
      <c r="AJ857" s="18" t="n">
        <f aca="false">AI857-(MAX(Draws!X836-Line_cap,0)+MAX(Draws!AJ836-Line_cap,0))</f>
        <v>-15.200479978311</v>
      </c>
      <c r="AK857" s="18" t="n">
        <f aca="false">AJ857-(MAX(Draws!Y836-Line_cap,0)+MAX(Draws!AK836-Line_cap,0))</f>
        <v>-15.200479978311</v>
      </c>
      <c r="AL857" s="18" t="n">
        <f aca="false">SUMPRODUCT(MIN($B$22:$M$22+B857:M857+N857:Y857))</f>
        <v>289.07963469727</v>
      </c>
      <c r="AM857" s="18" t="n">
        <f aca="false">SUMPRODUCT(MIN($B$22:$M$22+B857:M857))</f>
        <v>404.280114675581</v>
      </c>
      <c r="AN857" s="18" t="n">
        <f aca="false">SUMPRODUCT(MIN($B$22:$M$22+N857:Y857))</f>
        <v>366.749902379475</v>
      </c>
      <c r="AO857" s="18" t="n">
        <f aca="false">SUMPRODUCT(MIN($B$22:$M$22+B857:M857+Z857:AK857))</f>
        <v>389.07963469727</v>
      </c>
      <c r="AP857" s="18" t="n">
        <f aca="false">SUMPRODUCT(MIN($B$23:$M$23+B857:M857+N857:Y857))</f>
        <v>338.25827756037</v>
      </c>
      <c r="AQ857" s="18" t="n">
        <f aca="false">SUMPRODUCT(MIN($B$23:$M$23+B857:M857+Z857:AK857))</f>
        <v>438.25827756037</v>
      </c>
      <c r="AR857" s="13" t="n">
        <f aca="false">IF(Y857&lt;0,1,0)</f>
        <v>1</v>
      </c>
    </row>
    <row r="858" customFormat="false" ht="15" hidden="false" customHeight="false" outlineLevel="0" collapsed="false">
      <c r="A858" s="13" t="n">
        <v>833</v>
      </c>
      <c r="B858" s="18" t="n">
        <f aca="false">Shock_sd*Draws!B837</f>
        <v>-35.8295123614173</v>
      </c>
      <c r="C858" s="18" t="n">
        <f aca="false">Persist_a*B858+Shock_sd*Draws!C837</f>
        <v>-49.5142124279498</v>
      </c>
      <c r="D858" s="18" t="n">
        <f aca="false">Persist_a*C858+Shock_sd*Draws!D837</f>
        <v>-4.29548244428019</v>
      </c>
      <c r="E858" s="18" t="n">
        <f aca="false">Persist_a*D858+Shock_sd*Draws!E837</f>
        <v>-14.842806046544</v>
      </c>
      <c r="F858" s="18" t="n">
        <f aca="false">Persist_a*E858+Shock_sd*Draws!F837</f>
        <v>-19.6982701900956</v>
      </c>
      <c r="G858" s="18" t="n">
        <f aca="false">Persist_a*F858+Shock_sd*Draws!G837</f>
        <v>-60.450657556613</v>
      </c>
      <c r="H858" s="18" t="n">
        <f aca="false">Persist_a*G858+Shock_sd*Draws!H837</f>
        <v>31.9357369483294</v>
      </c>
      <c r="I858" s="18" t="n">
        <f aca="false">Persist_a*H858+Shock_sd*Draws!I837</f>
        <v>-87.1230838478983</v>
      </c>
      <c r="J858" s="18" t="n">
        <f aca="false">Persist_a*I858+Shock_sd*Draws!J837</f>
        <v>11.0232402802006</v>
      </c>
      <c r="K858" s="18" t="n">
        <f aca="false">Persist_a*J858+Shock_sd*Draws!K837</f>
        <v>18.2860682394903</v>
      </c>
      <c r="L858" s="18" t="n">
        <f aca="false">Persist_a*K858+Shock_sd*Draws!L837</f>
        <v>-65.259859290421</v>
      </c>
      <c r="M858" s="18" t="n">
        <f aca="false">Persist_a*L858+Shock_sd*Draws!M837</f>
        <v>-30.6588563340286</v>
      </c>
      <c r="N858" s="18" t="n">
        <f aca="false">0-(Draws!N837+Draws!Z837)</f>
        <v>0</v>
      </c>
      <c r="O858" s="18" t="n">
        <f aca="false">N858-(Draws!O837+Draws!AA837)</f>
        <v>0</v>
      </c>
      <c r="P858" s="18" t="n">
        <f aca="false">O858-(Draws!P837+Draws!AB837)</f>
        <v>0</v>
      </c>
      <c r="Q858" s="18" t="n">
        <f aca="false">P858-(Draws!Q837+Draws!AC837)</f>
        <v>0</v>
      </c>
      <c r="R858" s="18" t="n">
        <f aca="false">Q858-(Draws!R837+Draws!AD837)</f>
        <v>0</v>
      </c>
      <c r="S858" s="18" t="n">
        <f aca="false">R858-(Draws!S837+Draws!AE837)</f>
        <v>0</v>
      </c>
      <c r="T858" s="18" t="n">
        <f aca="false">S858-(Draws!T837+Draws!AF837)</f>
        <v>0</v>
      </c>
      <c r="U858" s="18" t="n">
        <f aca="false">T858-(Draws!U837+Draws!AG837)</f>
        <v>0</v>
      </c>
      <c r="V858" s="18" t="n">
        <f aca="false">U858-(Draws!V837+Draws!AH837)</f>
        <v>-80.5126896687687</v>
      </c>
      <c r="W858" s="18" t="n">
        <f aca="false">V858-(Draws!W837+Draws!AI837)</f>
        <v>-80.5126896687687</v>
      </c>
      <c r="X858" s="18" t="n">
        <f aca="false">W858-(Draws!X837+Draws!AJ837)</f>
        <v>-80.5126896687687</v>
      </c>
      <c r="Y858" s="18" t="n">
        <f aca="false">X858-(Draws!Y837+Draws!AK837)</f>
        <v>-80.5126896687687</v>
      </c>
      <c r="Z858" s="18" t="n">
        <f aca="false">0-(MAX(Draws!N837-Line_cap,0)+MAX(Draws!Z837-Line_cap,0))</f>
        <v>0</v>
      </c>
      <c r="AA858" s="18" t="n">
        <f aca="false">Z858-(MAX(Draws!O837-Line_cap,0)+MAX(Draws!AA837-Line_cap,0))</f>
        <v>0</v>
      </c>
      <c r="AB858" s="18" t="n">
        <f aca="false">AA858-(MAX(Draws!P837-Line_cap,0)+MAX(Draws!AB837-Line_cap,0))</f>
        <v>0</v>
      </c>
      <c r="AC858" s="18" t="n">
        <f aca="false">AB858-(MAX(Draws!Q837-Line_cap,0)+MAX(Draws!AC837-Line_cap,0))</f>
        <v>0</v>
      </c>
      <c r="AD858" s="18" t="n">
        <f aca="false">AC858-(MAX(Draws!R837-Line_cap,0)+MAX(Draws!AD837-Line_cap,0))</f>
        <v>0</v>
      </c>
      <c r="AE858" s="18" t="n">
        <f aca="false">AD858-(MAX(Draws!S837-Line_cap,0)+MAX(Draws!AE837-Line_cap,0))</f>
        <v>0</v>
      </c>
      <c r="AF858" s="18" t="n">
        <f aca="false">AE858-(MAX(Draws!T837-Line_cap,0)+MAX(Draws!AF837-Line_cap,0))</f>
        <v>0</v>
      </c>
      <c r="AG858" s="18" t="n">
        <f aca="false">AF858-(MAX(Draws!U837-Line_cap,0)+MAX(Draws!AG837-Line_cap,0))</f>
        <v>0</v>
      </c>
      <c r="AH858" s="18" t="n">
        <f aca="false">AG858-(MAX(Draws!V837-Line_cap,0)+MAX(Draws!AH837-Line_cap,0))</f>
        <v>0</v>
      </c>
      <c r="AI858" s="18" t="n">
        <f aca="false">AH858-(MAX(Draws!W837-Line_cap,0)+MAX(Draws!AI837-Line_cap,0))</f>
        <v>0</v>
      </c>
      <c r="AJ858" s="18" t="n">
        <f aca="false">AI858-(MAX(Draws!X837-Line_cap,0)+MAX(Draws!AJ837-Line_cap,0))</f>
        <v>0</v>
      </c>
      <c r="AK858" s="18" t="n">
        <f aca="false">AJ858-(MAX(Draws!Y837-Line_cap,0)+MAX(Draws!AK837-Line_cap,0))</f>
        <v>0</v>
      </c>
      <c r="AL858" s="18" t="n">
        <f aca="false">SUMPRODUCT(MIN($B$22:$M$22+B858:M858+N858:Y858))</f>
        <v>356.155398605192</v>
      </c>
      <c r="AM858" s="18" t="n">
        <f aca="false">SUMPRODUCT(MIN($B$22:$M$22+B858:M858))</f>
        <v>396.730969550021</v>
      </c>
      <c r="AN858" s="18" t="n">
        <f aca="false">SUMPRODUCT(MIN($B$22:$M$22+N858:Y858))</f>
        <v>407.685091748628</v>
      </c>
      <c r="AO858" s="18" t="n">
        <f aca="false">SUMPRODUCT(MIN($B$22:$M$22+B858:M858+Z858:AK858))</f>
        <v>396.730969550021</v>
      </c>
      <c r="AP858" s="18" t="n">
        <f aca="false">SUMPRODUCT(MIN($B$23:$M$23+B858:M858+N858:Y858))</f>
        <v>403.028527418736</v>
      </c>
      <c r="AQ858" s="18" t="n">
        <f aca="false">SUMPRODUCT(MIN($B$23:$M$23+B858:M858+Z858:AK858))</f>
        <v>446.330969550021</v>
      </c>
      <c r="AR858" s="13" t="n">
        <f aca="false">IF(Y858&lt;0,1,0)</f>
        <v>1</v>
      </c>
    </row>
    <row r="859" customFormat="false" ht="15" hidden="false" customHeight="false" outlineLevel="0" collapsed="false">
      <c r="A859" s="13" t="n">
        <v>834</v>
      </c>
      <c r="B859" s="18" t="n">
        <f aca="false">Shock_sd*Draws!B838</f>
        <v>12.2231102938746</v>
      </c>
      <c r="C859" s="18" t="n">
        <f aca="false">Persist_a*B859+Shock_sd*Draws!C838</f>
        <v>-10.3594508730707</v>
      </c>
      <c r="D859" s="18" t="n">
        <f aca="false">Persist_a*C859+Shock_sd*Draws!D838</f>
        <v>12.5333456428855</v>
      </c>
      <c r="E859" s="18" t="n">
        <f aca="false">Persist_a*D859+Shock_sd*Draws!E838</f>
        <v>45.239516804146</v>
      </c>
      <c r="F859" s="18" t="n">
        <f aca="false">Persist_a*E859+Shock_sd*Draws!F838</f>
        <v>22.1777175119226</v>
      </c>
      <c r="G859" s="18" t="n">
        <f aca="false">Persist_a*F859+Shock_sd*Draws!G838</f>
        <v>47.2548171939376</v>
      </c>
      <c r="H859" s="18" t="n">
        <f aca="false">Persist_a*G859+Shock_sd*Draws!H838</f>
        <v>-26.4750939804145</v>
      </c>
      <c r="I859" s="18" t="n">
        <f aca="false">Persist_a*H859+Shock_sd*Draws!I838</f>
        <v>-37.4099965080876</v>
      </c>
      <c r="J859" s="18" t="n">
        <f aca="false">Persist_a*I859+Shock_sd*Draws!J838</f>
        <v>70.0066984756566</v>
      </c>
      <c r="K859" s="18" t="n">
        <f aca="false">Persist_a*J859+Shock_sd*Draws!K838</f>
        <v>-76.2840327169476</v>
      </c>
      <c r="L859" s="18" t="n">
        <f aca="false">Persist_a*K859+Shock_sd*Draws!L838</f>
        <v>-27.317631729172</v>
      </c>
      <c r="M859" s="18" t="n">
        <f aca="false">Persist_a*L859+Shock_sd*Draws!M838</f>
        <v>-58.0193349643749</v>
      </c>
      <c r="N859" s="18" t="n">
        <f aca="false">0-(Draws!N838+Draws!Z838)</f>
        <v>0</v>
      </c>
      <c r="O859" s="18" t="n">
        <f aca="false">N859-(Draws!O838+Draws!AA838)</f>
        <v>0</v>
      </c>
      <c r="P859" s="18" t="n">
        <f aca="false">O859-(Draws!P838+Draws!AB838)</f>
        <v>0</v>
      </c>
      <c r="Q859" s="18" t="n">
        <f aca="false">P859-(Draws!Q838+Draws!AC838)</f>
        <v>0</v>
      </c>
      <c r="R859" s="18" t="n">
        <f aca="false">Q859-(Draws!R838+Draws!AD838)</f>
        <v>0</v>
      </c>
      <c r="S859" s="18" t="n">
        <f aca="false">R859-(Draws!S838+Draws!AE838)</f>
        <v>0</v>
      </c>
      <c r="T859" s="18" t="n">
        <f aca="false">S859-(Draws!T838+Draws!AF838)</f>
        <v>0</v>
      </c>
      <c r="U859" s="18" t="n">
        <f aca="false">T859-(Draws!U838+Draws!AG838)</f>
        <v>-103.173407118286</v>
      </c>
      <c r="V859" s="18" t="n">
        <f aca="false">U859-(Draws!V838+Draws!AH838)</f>
        <v>-103.173407118286</v>
      </c>
      <c r="W859" s="18" t="n">
        <f aca="false">V859-(Draws!W838+Draws!AI838)</f>
        <v>-103.173407118286</v>
      </c>
      <c r="X859" s="18" t="n">
        <f aca="false">W859-(Draws!X838+Draws!AJ838)</f>
        <v>-103.173407118286</v>
      </c>
      <c r="Y859" s="18" t="n">
        <f aca="false">X859-(Draws!Y838+Draws!AK838)</f>
        <v>-103.173407118286</v>
      </c>
      <c r="Z859" s="18" t="n">
        <f aca="false">0-(MAX(Draws!N838-Line_cap,0)+MAX(Draws!Z838-Line_cap,0))</f>
        <v>0</v>
      </c>
      <c r="AA859" s="18" t="n">
        <f aca="false">Z859-(MAX(Draws!O838-Line_cap,0)+MAX(Draws!AA838-Line_cap,0))</f>
        <v>0</v>
      </c>
      <c r="AB859" s="18" t="n">
        <f aca="false">AA859-(MAX(Draws!P838-Line_cap,0)+MAX(Draws!AB838-Line_cap,0))</f>
        <v>0</v>
      </c>
      <c r="AC859" s="18" t="n">
        <f aca="false">AB859-(MAX(Draws!Q838-Line_cap,0)+MAX(Draws!AC838-Line_cap,0))</f>
        <v>0</v>
      </c>
      <c r="AD859" s="18" t="n">
        <f aca="false">AC859-(MAX(Draws!R838-Line_cap,0)+MAX(Draws!AD838-Line_cap,0))</f>
        <v>0</v>
      </c>
      <c r="AE859" s="18" t="n">
        <f aca="false">AD859-(MAX(Draws!S838-Line_cap,0)+MAX(Draws!AE838-Line_cap,0))</f>
        <v>0</v>
      </c>
      <c r="AF859" s="18" t="n">
        <f aca="false">AE859-(MAX(Draws!T838-Line_cap,0)+MAX(Draws!AF838-Line_cap,0))</f>
        <v>0</v>
      </c>
      <c r="AG859" s="18" t="n">
        <f aca="false">AF859-(MAX(Draws!U838-Line_cap,0)+MAX(Draws!AG838-Line_cap,0))</f>
        <v>-3.17340711828641</v>
      </c>
      <c r="AH859" s="18" t="n">
        <f aca="false">AG859-(MAX(Draws!V838-Line_cap,0)+MAX(Draws!AH838-Line_cap,0))</f>
        <v>-3.17340711828641</v>
      </c>
      <c r="AI859" s="18" t="n">
        <f aca="false">AH859-(MAX(Draws!W838-Line_cap,0)+MAX(Draws!AI838-Line_cap,0))</f>
        <v>-3.17340711828641</v>
      </c>
      <c r="AJ859" s="18" t="n">
        <f aca="false">AI859-(MAX(Draws!X838-Line_cap,0)+MAX(Draws!AJ838-Line_cap,0))</f>
        <v>-3.17340711828641</v>
      </c>
      <c r="AK859" s="18" t="n">
        <f aca="false">AJ859-(MAX(Draws!Y838-Line_cap,0)+MAX(Draws!AK838-Line_cap,0))</f>
        <v>-3.17340711828641</v>
      </c>
      <c r="AL859" s="18" t="n">
        <f aca="false">SUMPRODUCT(MIN($B$22:$M$22+B859:M859+N859:Y859))</f>
        <v>314.92825597419</v>
      </c>
      <c r="AM859" s="18" t="n">
        <f aca="false">SUMPRODUCT(MIN($B$22:$M$22+B859:M859))</f>
        <v>418.101663092477</v>
      </c>
      <c r="AN859" s="18" t="n">
        <f aca="false">SUMPRODUCT(MIN($B$22:$M$22+N859:Y859))</f>
        <v>380.680646279633</v>
      </c>
      <c r="AO859" s="18" t="n">
        <f aca="false">SUMPRODUCT(MIN($B$22:$M$22+B859:M859+Z859:AK859))</f>
        <v>414.92825597419</v>
      </c>
      <c r="AP859" s="18" t="n">
        <f aca="false">SUMPRODUCT(MIN($B$23:$M$23+B859:M859+N859:Y859))</f>
        <v>363.213904524617</v>
      </c>
      <c r="AQ859" s="18" t="n">
        <f aca="false">SUMPRODUCT(MIN($B$23:$M$23+B859:M859+Z859:AK859))</f>
        <v>463.213904524617</v>
      </c>
      <c r="AR859" s="13" t="n">
        <f aca="false">IF(Y859&lt;0,1,0)</f>
        <v>1</v>
      </c>
    </row>
    <row r="860" customFormat="false" ht="15" hidden="false" customHeight="false" outlineLevel="0" collapsed="false">
      <c r="A860" s="13" t="n">
        <v>835</v>
      </c>
      <c r="B860" s="18" t="n">
        <f aca="false">Shock_sd*Draws!B839</f>
        <v>-12.6002324501887</v>
      </c>
      <c r="C860" s="18" t="n">
        <f aca="false">Persist_a*B860+Shock_sd*Draws!C839</f>
        <v>-35.8178938553921</v>
      </c>
      <c r="D860" s="18" t="n">
        <f aca="false">Persist_a*C860+Shock_sd*Draws!D839</f>
        <v>-33.009891679414</v>
      </c>
      <c r="E860" s="18" t="n">
        <f aca="false">Persist_a*D860+Shock_sd*Draws!E839</f>
        <v>-83.5180557970408</v>
      </c>
      <c r="F860" s="18" t="n">
        <f aca="false">Persist_a*E860+Shock_sd*Draws!F839</f>
        <v>-86.6773956088916</v>
      </c>
      <c r="G860" s="18" t="n">
        <f aca="false">Persist_a*F860+Shock_sd*Draws!G839</f>
        <v>-136.31149249569</v>
      </c>
      <c r="H860" s="18" t="n">
        <f aca="false">Persist_a*G860+Shock_sd*Draws!H839</f>
        <v>-30.4182475720166</v>
      </c>
      <c r="I860" s="18" t="n">
        <f aca="false">Persist_a*H860+Shock_sd*Draws!I839</f>
        <v>52.5840890714849</v>
      </c>
      <c r="J860" s="18" t="n">
        <f aca="false">Persist_a*I860+Shock_sd*Draws!J839</f>
        <v>77.8168176003737</v>
      </c>
      <c r="K860" s="18" t="n">
        <f aca="false">Persist_a*J860+Shock_sd*Draws!K839</f>
        <v>43.1813509643037</v>
      </c>
      <c r="L860" s="18" t="n">
        <f aca="false">Persist_a*K860+Shock_sd*Draws!L839</f>
        <v>86.2518737151635</v>
      </c>
      <c r="M860" s="18" t="n">
        <f aca="false">Persist_a*L860+Shock_sd*Draws!M839</f>
        <v>81.8796684816178</v>
      </c>
      <c r="N860" s="18" t="n">
        <f aca="false">0-(Draws!N839+Draws!Z839)</f>
        <v>0</v>
      </c>
      <c r="O860" s="18" t="n">
        <f aca="false">N860-(Draws!O839+Draws!AA839)</f>
        <v>0</v>
      </c>
      <c r="P860" s="18" t="n">
        <f aca="false">O860-(Draws!P839+Draws!AB839)</f>
        <v>0</v>
      </c>
      <c r="Q860" s="18" t="n">
        <f aca="false">P860-(Draws!Q839+Draws!AC839)</f>
        <v>0</v>
      </c>
      <c r="R860" s="18" t="n">
        <f aca="false">Q860-(Draws!R839+Draws!AD839)</f>
        <v>0</v>
      </c>
      <c r="S860" s="18" t="n">
        <f aca="false">R860-(Draws!S839+Draws!AE839)</f>
        <v>0</v>
      </c>
      <c r="T860" s="18" t="n">
        <f aca="false">S860-(Draws!T839+Draws!AF839)</f>
        <v>0</v>
      </c>
      <c r="U860" s="18" t="n">
        <f aca="false">T860-(Draws!U839+Draws!AG839)</f>
        <v>0</v>
      </c>
      <c r="V860" s="18" t="n">
        <f aca="false">U860-(Draws!V839+Draws!AH839)</f>
        <v>0</v>
      </c>
      <c r="W860" s="18" t="n">
        <f aca="false">V860-(Draws!W839+Draws!AI839)</f>
        <v>-65.1672198728676</v>
      </c>
      <c r="X860" s="18" t="n">
        <f aca="false">W860-(Draws!X839+Draws!AJ839)</f>
        <v>-65.1672198728676</v>
      </c>
      <c r="Y860" s="18" t="n">
        <f aca="false">X860-(Draws!Y839+Draws!AK839)</f>
        <v>-65.1672198728676</v>
      </c>
      <c r="Z860" s="18" t="n">
        <f aca="false">0-(MAX(Draws!N839-Line_cap,0)+MAX(Draws!Z839-Line_cap,0))</f>
        <v>0</v>
      </c>
      <c r="AA860" s="18" t="n">
        <f aca="false">Z860-(MAX(Draws!O839-Line_cap,0)+MAX(Draws!AA839-Line_cap,0))</f>
        <v>0</v>
      </c>
      <c r="AB860" s="18" t="n">
        <f aca="false">AA860-(MAX(Draws!P839-Line_cap,0)+MAX(Draws!AB839-Line_cap,0))</f>
        <v>0</v>
      </c>
      <c r="AC860" s="18" t="n">
        <f aca="false">AB860-(MAX(Draws!Q839-Line_cap,0)+MAX(Draws!AC839-Line_cap,0))</f>
        <v>0</v>
      </c>
      <c r="AD860" s="18" t="n">
        <f aca="false">AC860-(MAX(Draws!R839-Line_cap,0)+MAX(Draws!AD839-Line_cap,0))</f>
        <v>0</v>
      </c>
      <c r="AE860" s="18" t="n">
        <f aca="false">AD860-(MAX(Draws!S839-Line_cap,0)+MAX(Draws!AE839-Line_cap,0))</f>
        <v>0</v>
      </c>
      <c r="AF860" s="18" t="n">
        <f aca="false">AE860-(MAX(Draws!T839-Line_cap,0)+MAX(Draws!AF839-Line_cap,0))</f>
        <v>0</v>
      </c>
      <c r="AG860" s="18" t="n">
        <f aca="false">AF860-(MAX(Draws!U839-Line_cap,0)+MAX(Draws!AG839-Line_cap,0))</f>
        <v>0</v>
      </c>
      <c r="AH860" s="18" t="n">
        <f aca="false">AG860-(MAX(Draws!V839-Line_cap,0)+MAX(Draws!AH839-Line_cap,0))</f>
        <v>0</v>
      </c>
      <c r="AI860" s="18" t="n">
        <f aca="false">AH860-(MAX(Draws!W839-Line_cap,0)+MAX(Draws!AI839-Line_cap,0))</f>
        <v>0</v>
      </c>
      <c r="AJ860" s="18" t="n">
        <f aca="false">AI860-(MAX(Draws!X839-Line_cap,0)+MAX(Draws!AJ839-Line_cap,0))</f>
        <v>0</v>
      </c>
      <c r="AK860" s="18" t="n">
        <f aca="false">AJ860-(MAX(Draws!Y839-Line_cap,0)+MAX(Draws!AK839-Line_cap,0))</f>
        <v>0</v>
      </c>
      <c r="AL860" s="18" t="n">
        <f aca="false">SUMPRODUCT(MIN($B$22:$M$22+B860:M860+N860:Y860))</f>
        <v>346.896679142675</v>
      </c>
      <c r="AM860" s="18" t="n">
        <f aca="false">SUMPRODUCT(MIN($B$22:$M$22+B860:M860))</f>
        <v>346.896679142675</v>
      </c>
      <c r="AN860" s="18" t="n">
        <f aca="false">SUMPRODUCT(MIN($B$22:$M$22+N860:Y860))</f>
        <v>429.218475936557</v>
      </c>
      <c r="AO860" s="18" t="n">
        <f aca="false">SUMPRODUCT(MIN($B$22:$M$22+B860:M860+Z860:AK860))</f>
        <v>346.896679142675</v>
      </c>
      <c r="AP860" s="18" t="n">
        <f aca="false">SUMPRODUCT(MIN($B$23:$M$23+B860:M860+N860:Y860))</f>
        <v>394.662424643459</v>
      </c>
      <c r="AQ860" s="18" t="n">
        <f aca="false">SUMPRODUCT(MIN($B$23:$M$23+B860:M860+Z860:AK860))</f>
        <v>394.662424643459</v>
      </c>
      <c r="AR860" s="13" t="n">
        <f aca="false">IF(Y860&lt;0,1,0)</f>
        <v>1</v>
      </c>
    </row>
    <row r="861" customFormat="false" ht="15" hidden="false" customHeight="false" outlineLevel="0" collapsed="false">
      <c r="A861" s="13" t="n">
        <v>836</v>
      </c>
      <c r="B861" s="18" t="n">
        <f aca="false">Shock_sd*Draws!B840</f>
        <v>27.2730704935288</v>
      </c>
      <c r="C861" s="18" t="n">
        <f aca="false">Persist_a*B861+Shock_sd*Draws!C840</f>
        <v>14.8481894640948</v>
      </c>
      <c r="D861" s="18" t="n">
        <f aca="false">Persist_a*C861+Shock_sd*Draws!D840</f>
        <v>15.8146493312692</v>
      </c>
      <c r="E861" s="18" t="n">
        <f aca="false">Persist_a*D861+Shock_sd*Draws!E840</f>
        <v>49.4368642022617</v>
      </c>
      <c r="F861" s="18" t="n">
        <f aca="false">Persist_a*E861+Shock_sd*Draws!F840</f>
        <v>73.2038947445614</v>
      </c>
      <c r="G861" s="18" t="n">
        <f aca="false">Persist_a*F861+Shock_sd*Draws!G840</f>
        <v>146.848107605621</v>
      </c>
      <c r="H861" s="18" t="n">
        <f aca="false">Persist_a*G861+Shock_sd*Draws!H840</f>
        <v>96.8007950585569</v>
      </c>
      <c r="I861" s="18" t="n">
        <f aca="false">Persist_a*H861+Shock_sd*Draws!I840</f>
        <v>-78.8154726717769</v>
      </c>
      <c r="J861" s="18" t="n">
        <f aca="false">Persist_a*I861+Shock_sd*Draws!J840</f>
        <v>-75.9466073171644</v>
      </c>
      <c r="K861" s="18" t="n">
        <f aca="false">Persist_a*J861+Shock_sd*Draws!K840</f>
        <v>-12.5780983052317</v>
      </c>
      <c r="L861" s="18" t="n">
        <f aca="false">Persist_a*K861+Shock_sd*Draws!L840</f>
        <v>-27.786942576867</v>
      </c>
      <c r="M861" s="18" t="n">
        <f aca="false">Persist_a*L861+Shock_sd*Draws!M840</f>
        <v>31.4385904333554</v>
      </c>
      <c r="N861" s="18" t="n">
        <f aca="false">0-(Draws!N840+Draws!Z840)</f>
        <v>0</v>
      </c>
      <c r="O861" s="18" t="n">
        <f aca="false">N861-(Draws!O840+Draws!AA840)</f>
        <v>-135.337055582498</v>
      </c>
      <c r="P861" s="18" t="n">
        <f aca="false">O861-(Draws!P840+Draws!AB840)</f>
        <v>-135.337055582498</v>
      </c>
      <c r="Q861" s="18" t="n">
        <f aca="false">P861-(Draws!Q840+Draws!AC840)</f>
        <v>-135.337055582498</v>
      </c>
      <c r="R861" s="18" t="n">
        <f aca="false">Q861-(Draws!R840+Draws!AD840)</f>
        <v>-135.337055582498</v>
      </c>
      <c r="S861" s="18" t="n">
        <f aca="false">R861-(Draws!S840+Draws!AE840)</f>
        <v>-135.337055582498</v>
      </c>
      <c r="T861" s="18" t="n">
        <f aca="false">S861-(Draws!T840+Draws!AF840)</f>
        <v>-135.337055582498</v>
      </c>
      <c r="U861" s="18" t="n">
        <f aca="false">T861-(Draws!U840+Draws!AG840)</f>
        <v>-135.337055582498</v>
      </c>
      <c r="V861" s="18" t="n">
        <f aca="false">U861-(Draws!V840+Draws!AH840)</f>
        <v>-135.337055582498</v>
      </c>
      <c r="W861" s="18" t="n">
        <f aca="false">V861-(Draws!W840+Draws!AI840)</f>
        <v>-135.337055582498</v>
      </c>
      <c r="X861" s="18" t="n">
        <f aca="false">W861-(Draws!X840+Draws!AJ840)</f>
        <v>-135.337055582498</v>
      </c>
      <c r="Y861" s="18" t="n">
        <f aca="false">X861-(Draws!Y840+Draws!AK840)</f>
        <v>-135.337055582498</v>
      </c>
      <c r="Z861" s="18" t="n">
        <f aca="false">0-(MAX(Draws!N840-Line_cap,0)+MAX(Draws!Z840-Line_cap,0))</f>
        <v>0</v>
      </c>
      <c r="AA861" s="18" t="n">
        <f aca="false">Z861-(MAX(Draws!O840-Line_cap,0)+MAX(Draws!AA840-Line_cap,0))</f>
        <v>-35.3370555824978</v>
      </c>
      <c r="AB861" s="18" t="n">
        <f aca="false">AA861-(MAX(Draws!P840-Line_cap,0)+MAX(Draws!AB840-Line_cap,0))</f>
        <v>-35.3370555824978</v>
      </c>
      <c r="AC861" s="18" t="n">
        <f aca="false">AB861-(MAX(Draws!Q840-Line_cap,0)+MAX(Draws!AC840-Line_cap,0))</f>
        <v>-35.3370555824978</v>
      </c>
      <c r="AD861" s="18" t="n">
        <f aca="false">AC861-(MAX(Draws!R840-Line_cap,0)+MAX(Draws!AD840-Line_cap,0))</f>
        <v>-35.3370555824978</v>
      </c>
      <c r="AE861" s="18" t="n">
        <f aca="false">AD861-(MAX(Draws!S840-Line_cap,0)+MAX(Draws!AE840-Line_cap,0))</f>
        <v>-35.3370555824978</v>
      </c>
      <c r="AF861" s="18" t="n">
        <f aca="false">AE861-(MAX(Draws!T840-Line_cap,0)+MAX(Draws!AF840-Line_cap,0))</f>
        <v>-35.3370555824978</v>
      </c>
      <c r="AG861" s="18" t="n">
        <f aca="false">AF861-(MAX(Draws!U840-Line_cap,0)+MAX(Draws!AG840-Line_cap,0))</f>
        <v>-35.3370555824978</v>
      </c>
      <c r="AH861" s="18" t="n">
        <f aca="false">AG861-(MAX(Draws!V840-Line_cap,0)+MAX(Draws!AH840-Line_cap,0))</f>
        <v>-35.3370555824978</v>
      </c>
      <c r="AI861" s="18" t="n">
        <f aca="false">AH861-(MAX(Draws!W840-Line_cap,0)+MAX(Draws!AI840-Line_cap,0))</f>
        <v>-35.3370555824978</v>
      </c>
      <c r="AJ861" s="18" t="n">
        <f aca="false">AI861-(MAX(Draws!X840-Line_cap,0)+MAX(Draws!AJ840-Line_cap,0))</f>
        <v>-35.3370555824978</v>
      </c>
      <c r="AK861" s="18" t="n">
        <f aca="false">AJ861-(MAX(Draws!Y840-Line_cap,0)+MAX(Draws!AK840-Line_cap,0))</f>
        <v>-35.3370555824978</v>
      </c>
      <c r="AL861" s="18" t="n">
        <f aca="false">SUMPRODUCT(MIN($B$22:$M$22+B861:M861+N861:Y861))</f>
        <v>269.701525143644</v>
      </c>
      <c r="AM861" s="18" t="n">
        <f aca="false">SUMPRODUCT(MIN($B$22:$M$22+B861:M861))</f>
        <v>405.038580726142</v>
      </c>
      <c r="AN861" s="18" t="n">
        <f aca="false">SUMPRODUCT(MIN($B$22:$M$22+N861:Y861))</f>
        <v>346.613326775288</v>
      </c>
      <c r="AO861" s="18" t="n">
        <f aca="false">SUMPRODUCT(MIN($B$22:$M$22+B861:M861+Z861:AK861))</f>
        <v>369.701525143644</v>
      </c>
      <c r="AP861" s="18" t="n">
        <f aca="false">SUMPRODUCT(MIN($B$23:$M$23+B861:M861+N861:Y861))</f>
        <v>319.301525143644</v>
      </c>
      <c r="AQ861" s="18" t="n">
        <f aca="false">SUMPRODUCT(MIN($B$23:$M$23+B861:M861+Z861:AK861))</f>
        <v>419.301525143644</v>
      </c>
      <c r="AR861" s="13" t="n">
        <f aca="false">IF(Y861&lt;0,1,0)</f>
        <v>1</v>
      </c>
    </row>
    <row r="862" customFormat="false" ht="15" hidden="false" customHeight="false" outlineLevel="0" collapsed="false">
      <c r="A862" s="13" t="n">
        <v>837</v>
      </c>
      <c r="B862" s="18" t="n">
        <f aca="false">Shock_sd*Draws!B841</f>
        <v>-40.1913050118054</v>
      </c>
      <c r="C862" s="18" t="n">
        <f aca="false">Persist_a*B862+Shock_sd*Draws!C841</f>
        <v>-33.2770814919814</v>
      </c>
      <c r="D862" s="18" t="n">
        <f aca="false">Persist_a*C862+Shock_sd*Draws!D841</f>
        <v>-2.7345882421715</v>
      </c>
      <c r="E862" s="18" t="n">
        <f aca="false">Persist_a*D862+Shock_sd*Draws!E841</f>
        <v>4.25375986058786</v>
      </c>
      <c r="F862" s="18" t="n">
        <f aca="false">Persist_a*E862+Shock_sd*Draws!F841</f>
        <v>-8.45670794938136</v>
      </c>
      <c r="G862" s="18" t="n">
        <f aca="false">Persist_a*F862+Shock_sd*Draws!G841</f>
        <v>-28.4770335729645</v>
      </c>
      <c r="H862" s="18" t="n">
        <f aca="false">Persist_a*G862+Shock_sd*Draws!H841</f>
        <v>-1.88499263821879</v>
      </c>
      <c r="I862" s="18" t="n">
        <f aca="false">Persist_a*H862+Shock_sd*Draws!I841</f>
        <v>-11.8565694716291</v>
      </c>
      <c r="J862" s="18" t="n">
        <f aca="false">Persist_a*I862+Shock_sd*Draws!J841</f>
        <v>73.0869428345558</v>
      </c>
      <c r="K862" s="18" t="n">
        <f aca="false">Persist_a*J862+Shock_sd*Draws!K841</f>
        <v>14.3658058907252</v>
      </c>
      <c r="L862" s="18" t="n">
        <f aca="false">Persist_a*K862+Shock_sd*Draws!L841</f>
        <v>-8.05377696019283</v>
      </c>
      <c r="M862" s="18" t="n">
        <f aca="false">Persist_a*L862+Shock_sd*Draws!M841</f>
        <v>45.663589711169</v>
      </c>
      <c r="N862" s="18" t="n">
        <f aca="false">0-(Draws!N841+Draws!Z841)</f>
        <v>0</v>
      </c>
      <c r="O862" s="18" t="n">
        <f aca="false">N862-(Draws!O841+Draws!AA841)</f>
        <v>0</v>
      </c>
      <c r="P862" s="18" t="n">
        <f aca="false">O862-(Draws!P841+Draws!AB841)</f>
        <v>0</v>
      </c>
      <c r="Q862" s="18" t="n">
        <f aca="false">P862-(Draws!Q841+Draws!AC841)</f>
        <v>0</v>
      </c>
      <c r="R862" s="18" t="n">
        <f aca="false">Q862-(Draws!R841+Draws!AD841)</f>
        <v>0</v>
      </c>
      <c r="S862" s="18" t="n">
        <f aca="false">R862-(Draws!S841+Draws!AE841)</f>
        <v>0</v>
      </c>
      <c r="T862" s="18" t="n">
        <f aca="false">S862-(Draws!T841+Draws!AF841)</f>
        <v>0</v>
      </c>
      <c r="U862" s="18" t="n">
        <f aca="false">T862-(Draws!U841+Draws!AG841)</f>
        <v>0</v>
      </c>
      <c r="V862" s="18" t="n">
        <f aca="false">U862-(Draws!V841+Draws!AH841)</f>
        <v>0</v>
      </c>
      <c r="W862" s="18" t="n">
        <f aca="false">V862-(Draws!W841+Draws!AI841)</f>
        <v>0</v>
      </c>
      <c r="X862" s="18" t="n">
        <f aca="false">W862-(Draws!X841+Draws!AJ841)</f>
        <v>0</v>
      </c>
      <c r="Y862" s="18" t="n">
        <f aca="false">X862-(Draws!Y841+Draws!AK841)</f>
        <v>0</v>
      </c>
      <c r="Z862" s="18" t="n">
        <f aca="false">0-(MAX(Draws!N841-Line_cap,0)+MAX(Draws!Z841-Line_cap,0))</f>
        <v>0</v>
      </c>
      <c r="AA862" s="18" t="n">
        <f aca="false">Z862-(MAX(Draws!O841-Line_cap,0)+MAX(Draws!AA841-Line_cap,0))</f>
        <v>0</v>
      </c>
      <c r="AB862" s="18" t="n">
        <f aca="false">AA862-(MAX(Draws!P841-Line_cap,0)+MAX(Draws!AB841-Line_cap,0))</f>
        <v>0</v>
      </c>
      <c r="AC862" s="18" t="n">
        <f aca="false">AB862-(MAX(Draws!Q841-Line_cap,0)+MAX(Draws!AC841-Line_cap,0))</f>
        <v>0</v>
      </c>
      <c r="AD862" s="18" t="n">
        <f aca="false">AC862-(MAX(Draws!R841-Line_cap,0)+MAX(Draws!AD841-Line_cap,0))</f>
        <v>0</v>
      </c>
      <c r="AE862" s="18" t="n">
        <f aca="false">AD862-(MAX(Draws!S841-Line_cap,0)+MAX(Draws!AE841-Line_cap,0))</f>
        <v>0</v>
      </c>
      <c r="AF862" s="18" t="n">
        <f aca="false">AE862-(MAX(Draws!T841-Line_cap,0)+MAX(Draws!AF841-Line_cap,0))</f>
        <v>0</v>
      </c>
      <c r="AG862" s="18" t="n">
        <f aca="false">AF862-(MAX(Draws!U841-Line_cap,0)+MAX(Draws!AG841-Line_cap,0))</f>
        <v>0</v>
      </c>
      <c r="AH862" s="18" t="n">
        <f aca="false">AG862-(MAX(Draws!V841-Line_cap,0)+MAX(Draws!AH841-Line_cap,0))</f>
        <v>0</v>
      </c>
      <c r="AI862" s="18" t="n">
        <f aca="false">AH862-(MAX(Draws!W841-Line_cap,0)+MAX(Draws!AI841-Line_cap,0))</f>
        <v>0</v>
      </c>
      <c r="AJ862" s="18" t="n">
        <f aca="false">AI862-(MAX(Draws!X841-Line_cap,0)+MAX(Draws!AJ841-Line_cap,0))</f>
        <v>0</v>
      </c>
      <c r="AK862" s="18" t="n">
        <f aca="false">AJ862-(MAX(Draws!Y841-Line_cap,0)+MAX(Draws!AK841-Line_cap,0))</f>
        <v>0</v>
      </c>
      <c r="AL862" s="18" t="n">
        <f aca="false">SUMPRODUCT(MIN($B$22:$M$22+B862:M862+N862:Y862))</f>
        <v>454.731138065401</v>
      </c>
      <c r="AM862" s="18" t="n">
        <f aca="false">SUMPRODUCT(MIN($B$22:$M$22+B862:M862))</f>
        <v>454.731138065401</v>
      </c>
      <c r="AN862" s="18" t="n">
        <f aca="false">SUMPRODUCT(MIN($B$22:$M$22+N862:Y862))</f>
        <v>481.950382357786</v>
      </c>
      <c r="AO862" s="18" t="n">
        <f aca="false">SUMPRODUCT(MIN($B$22:$M$22+B862:M862+Z862:AK862))</f>
        <v>454.731138065401</v>
      </c>
      <c r="AP862" s="18" t="n">
        <f aca="false">SUMPRODUCT(MIN($B$23:$M$23+B862:M862+N862:Y862))</f>
        <v>502.496883566185</v>
      </c>
      <c r="AQ862" s="18" t="n">
        <f aca="false">SUMPRODUCT(MIN($B$23:$M$23+B862:M862+Z862:AK862))</f>
        <v>502.496883566185</v>
      </c>
      <c r="AR862" s="13" t="n">
        <f aca="false">IF(Y862&lt;0,1,0)</f>
        <v>0</v>
      </c>
    </row>
    <row r="863" customFormat="false" ht="15" hidden="false" customHeight="false" outlineLevel="0" collapsed="false">
      <c r="A863" s="13" t="n">
        <v>838</v>
      </c>
      <c r="B863" s="18" t="n">
        <f aca="false">Shock_sd*Draws!B842</f>
        <v>75.1150757083448</v>
      </c>
      <c r="C863" s="18" t="n">
        <f aca="false">Persist_a*B863+Shock_sd*Draws!C842</f>
        <v>-30.7631104185104</v>
      </c>
      <c r="D863" s="18" t="n">
        <f aca="false">Persist_a*C863+Shock_sd*Draws!D842</f>
        <v>24.7702806243674</v>
      </c>
      <c r="E863" s="18" t="n">
        <f aca="false">Persist_a*D863+Shock_sd*Draws!E842</f>
        <v>78.3361661570526</v>
      </c>
      <c r="F863" s="18" t="n">
        <f aca="false">Persist_a*E863+Shock_sd*Draws!F842</f>
        <v>0.58946635849513</v>
      </c>
      <c r="G863" s="18" t="n">
        <f aca="false">Persist_a*F863+Shock_sd*Draws!G842</f>
        <v>19.0607581116574</v>
      </c>
      <c r="H863" s="18" t="n">
        <f aca="false">Persist_a*G863+Shock_sd*Draws!H842</f>
        <v>41.320867358157</v>
      </c>
      <c r="I863" s="18" t="n">
        <f aca="false">Persist_a*H863+Shock_sd*Draws!I842</f>
        <v>24.6589271555866</v>
      </c>
      <c r="J863" s="18" t="n">
        <f aca="false">Persist_a*I863+Shock_sd*Draws!J842</f>
        <v>32.5282189260353</v>
      </c>
      <c r="K863" s="18" t="n">
        <f aca="false">Persist_a*J863+Shock_sd*Draws!K842</f>
        <v>6.51947797090968</v>
      </c>
      <c r="L863" s="18" t="n">
        <f aca="false">Persist_a*K863+Shock_sd*Draws!L842</f>
        <v>20.2222562445338</v>
      </c>
      <c r="M863" s="18" t="n">
        <f aca="false">Persist_a*L863+Shock_sd*Draws!M842</f>
        <v>58.4088881863994</v>
      </c>
      <c r="N863" s="18" t="n">
        <f aca="false">0-(Draws!N842+Draws!Z842)</f>
        <v>0</v>
      </c>
      <c r="O863" s="18" t="n">
        <f aca="false">N863-(Draws!O842+Draws!AA842)</f>
        <v>0</v>
      </c>
      <c r="P863" s="18" t="n">
        <f aca="false">O863-(Draws!P842+Draws!AB842)</f>
        <v>0</v>
      </c>
      <c r="Q863" s="18" t="n">
        <f aca="false">P863-(Draws!Q842+Draws!AC842)</f>
        <v>0</v>
      </c>
      <c r="R863" s="18" t="n">
        <f aca="false">Q863-(Draws!R842+Draws!AD842)</f>
        <v>0</v>
      </c>
      <c r="S863" s="18" t="n">
        <f aca="false">R863-(Draws!S842+Draws!AE842)</f>
        <v>0</v>
      </c>
      <c r="T863" s="18" t="n">
        <f aca="false">S863-(Draws!T842+Draws!AF842)</f>
        <v>0</v>
      </c>
      <c r="U863" s="18" t="n">
        <f aca="false">T863-(Draws!U842+Draws!AG842)</f>
        <v>0</v>
      </c>
      <c r="V863" s="18" t="n">
        <f aca="false">U863-(Draws!V842+Draws!AH842)</f>
        <v>0</v>
      </c>
      <c r="W863" s="18" t="n">
        <f aca="false">V863-(Draws!W842+Draws!AI842)</f>
        <v>0</v>
      </c>
      <c r="X863" s="18" t="n">
        <f aca="false">W863-(Draws!X842+Draws!AJ842)</f>
        <v>0</v>
      </c>
      <c r="Y863" s="18" t="n">
        <f aca="false">X863-(Draws!Y842+Draws!AK842)</f>
        <v>0</v>
      </c>
      <c r="Z863" s="18" t="n">
        <f aca="false">0-(MAX(Draws!N842-Line_cap,0)+MAX(Draws!Z842-Line_cap,0))</f>
        <v>0</v>
      </c>
      <c r="AA863" s="18" t="n">
        <f aca="false">Z863-(MAX(Draws!O842-Line_cap,0)+MAX(Draws!AA842-Line_cap,0))</f>
        <v>0</v>
      </c>
      <c r="AB863" s="18" t="n">
        <f aca="false">AA863-(MAX(Draws!P842-Line_cap,0)+MAX(Draws!AB842-Line_cap,0))</f>
        <v>0</v>
      </c>
      <c r="AC863" s="18" t="n">
        <f aca="false">AB863-(MAX(Draws!Q842-Line_cap,0)+MAX(Draws!AC842-Line_cap,0))</f>
        <v>0</v>
      </c>
      <c r="AD863" s="18" t="n">
        <f aca="false">AC863-(MAX(Draws!R842-Line_cap,0)+MAX(Draws!AD842-Line_cap,0))</f>
        <v>0</v>
      </c>
      <c r="AE863" s="18" t="n">
        <f aca="false">AD863-(MAX(Draws!S842-Line_cap,0)+MAX(Draws!AE842-Line_cap,0))</f>
        <v>0</v>
      </c>
      <c r="AF863" s="18" t="n">
        <f aca="false">AE863-(MAX(Draws!T842-Line_cap,0)+MAX(Draws!AF842-Line_cap,0))</f>
        <v>0</v>
      </c>
      <c r="AG863" s="18" t="n">
        <f aca="false">AF863-(MAX(Draws!U842-Line_cap,0)+MAX(Draws!AG842-Line_cap,0))</f>
        <v>0</v>
      </c>
      <c r="AH863" s="18" t="n">
        <f aca="false">AG863-(MAX(Draws!V842-Line_cap,0)+MAX(Draws!AH842-Line_cap,0))</f>
        <v>0</v>
      </c>
      <c r="AI863" s="18" t="n">
        <f aca="false">AH863-(MAX(Draws!W842-Line_cap,0)+MAX(Draws!AI842-Line_cap,0))</f>
        <v>0</v>
      </c>
      <c r="AJ863" s="18" t="n">
        <f aca="false">AI863-(MAX(Draws!X842-Line_cap,0)+MAX(Draws!AJ842-Line_cap,0))</f>
        <v>0</v>
      </c>
      <c r="AK863" s="18" t="n">
        <f aca="false">AJ863-(MAX(Draws!Y842-Line_cap,0)+MAX(Draws!AK842-Line_cap,0))</f>
        <v>0</v>
      </c>
      <c r="AL863" s="18" t="n">
        <f aca="false">SUMPRODUCT(MIN($B$22:$M$22+B863:M863+N863:Y863))</f>
        <v>489.086647506185</v>
      </c>
      <c r="AM863" s="18" t="n">
        <f aca="false">SUMPRODUCT(MIN($B$22:$M$22+B863:M863))</f>
        <v>489.086647506185</v>
      </c>
      <c r="AN863" s="18" t="n">
        <f aca="false">SUMPRODUCT(MIN($B$22:$M$22+N863:Y863))</f>
        <v>481.950382357786</v>
      </c>
      <c r="AO863" s="18" t="n">
        <f aca="false">SUMPRODUCT(MIN($B$22:$M$22+B863:M863+Z863:AK863))</f>
        <v>489.086647506185</v>
      </c>
      <c r="AP863" s="18" t="n">
        <f aca="false">SUMPRODUCT(MIN($B$23:$M$23+B863:M863+N863:Y863))</f>
        <v>534.191381359349</v>
      </c>
      <c r="AQ863" s="18" t="n">
        <f aca="false">SUMPRODUCT(MIN($B$23:$M$23+B863:M863+Z863:AK863))</f>
        <v>534.191381359349</v>
      </c>
      <c r="AR863" s="13" t="n">
        <f aca="false">IF(Y863&lt;0,1,0)</f>
        <v>0</v>
      </c>
    </row>
    <row r="864" customFormat="false" ht="15" hidden="false" customHeight="false" outlineLevel="0" collapsed="false">
      <c r="A864" s="13" t="n">
        <v>839</v>
      </c>
      <c r="B864" s="18" t="n">
        <f aca="false">Shock_sd*Draws!B843</f>
        <v>-39.0145921248488</v>
      </c>
      <c r="C864" s="18" t="n">
        <f aca="false">Persist_a*B864+Shock_sd*Draws!C843</f>
        <v>-76.2087315511151</v>
      </c>
      <c r="D864" s="18" t="n">
        <f aca="false">Persist_a*C864+Shock_sd*Draws!D843</f>
        <v>-37.6980150203963</v>
      </c>
      <c r="E864" s="18" t="n">
        <f aca="false">Persist_a*D864+Shock_sd*Draws!E843</f>
        <v>9.71859431896194</v>
      </c>
      <c r="F864" s="18" t="n">
        <f aca="false">Persist_a*E864+Shock_sd*Draws!F843</f>
        <v>12.6657031215125</v>
      </c>
      <c r="G864" s="18" t="n">
        <f aca="false">Persist_a*F864+Shock_sd*Draws!G843</f>
        <v>79.1550795203962</v>
      </c>
      <c r="H864" s="18" t="n">
        <f aca="false">Persist_a*G864+Shock_sd*Draws!H843</f>
        <v>130.53620288329</v>
      </c>
      <c r="I864" s="18" t="n">
        <f aca="false">Persist_a*H864+Shock_sd*Draws!I843</f>
        <v>54.9968016946493</v>
      </c>
      <c r="J864" s="18" t="n">
        <f aca="false">Persist_a*I864+Shock_sd*Draws!J843</f>
        <v>-18.1918422186861</v>
      </c>
      <c r="K864" s="18" t="n">
        <f aca="false">Persist_a*J864+Shock_sd*Draws!K843</f>
        <v>-48.1312537897099</v>
      </c>
      <c r="L864" s="18" t="n">
        <f aca="false">Persist_a*K864+Shock_sd*Draws!L843</f>
        <v>61.3136548981439</v>
      </c>
      <c r="M864" s="18" t="n">
        <f aca="false">Persist_a*L864+Shock_sd*Draws!M843</f>
        <v>34.3140515519595</v>
      </c>
      <c r="N864" s="18" t="n">
        <f aca="false">0-(Draws!N843+Draws!Z843)</f>
        <v>0</v>
      </c>
      <c r="O864" s="18" t="n">
        <f aca="false">N864-(Draws!O843+Draws!AA843)</f>
        <v>0</v>
      </c>
      <c r="P864" s="18" t="n">
        <f aca="false">O864-(Draws!P843+Draws!AB843)</f>
        <v>0</v>
      </c>
      <c r="Q864" s="18" t="n">
        <f aca="false">P864-(Draws!Q843+Draws!AC843)</f>
        <v>0</v>
      </c>
      <c r="R864" s="18" t="n">
        <f aca="false">Q864-(Draws!R843+Draws!AD843)</f>
        <v>0</v>
      </c>
      <c r="S864" s="18" t="n">
        <f aca="false">R864-(Draws!S843+Draws!AE843)</f>
        <v>0</v>
      </c>
      <c r="T864" s="18" t="n">
        <f aca="false">S864-(Draws!T843+Draws!AF843)</f>
        <v>0</v>
      </c>
      <c r="U864" s="18" t="n">
        <f aca="false">T864-(Draws!U843+Draws!AG843)</f>
        <v>0</v>
      </c>
      <c r="V864" s="18" t="n">
        <f aca="false">U864-(Draws!V843+Draws!AH843)</f>
        <v>0</v>
      </c>
      <c r="W864" s="18" t="n">
        <f aca="false">V864-(Draws!W843+Draws!AI843)</f>
        <v>0</v>
      </c>
      <c r="X864" s="18" t="n">
        <f aca="false">W864-(Draws!X843+Draws!AJ843)</f>
        <v>0</v>
      </c>
      <c r="Y864" s="18" t="n">
        <f aca="false">X864-(Draws!Y843+Draws!AK843)</f>
        <v>0</v>
      </c>
      <c r="Z864" s="18" t="n">
        <f aca="false">0-(MAX(Draws!N843-Line_cap,0)+MAX(Draws!Z843-Line_cap,0))</f>
        <v>0</v>
      </c>
      <c r="AA864" s="18" t="n">
        <f aca="false">Z864-(MAX(Draws!O843-Line_cap,0)+MAX(Draws!AA843-Line_cap,0))</f>
        <v>0</v>
      </c>
      <c r="AB864" s="18" t="n">
        <f aca="false">AA864-(MAX(Draws!P843-Line_cap,0)+MAX(Draws!AB843-Line_cap,0))</f>
        <v>0</v>
      </c>
      <c r="AC864" s="18" t="n">
        <f aca="false">AB864-(MAX(Draws!Q843-Line_cap,0)+MAX(Draws!AC843-Line_cap,0))</f>
        <v>0</v>
      </c>
      <c r="AD864" s="18" t="n">
        <f aca="false">AC864-(MAX(Draws!R843-Line_cap,0)+MAX(Draws!AD843-Line_cap,0))</f>
        <v>0</v>
      </c>
      <c r="AE864" s="18" t="n">
        <f aca="false">AD864-(MAX(Draws!S843-Line_cap,0)+MAX(Draws!AE843-Line_cap,0))</f>
        <v>0</v>
      </c>
      <c r="AF864" s="18" t="n">
        <f aca="false">AE864-(MAX(Draws!T843-Line_cap,0)+MAX(Draws!AF843-Line_cap,0))</f>
        <v>0</v>
      </c>
      <c r="AG864" s="18" t="n">
        <f aca="false">AF864-(MAX(Draws!U843-Line_cap,0)+MAX(Draws!AG843-Line_cap,0))</f>
        <v>0</v>
      </c>
      <c r="AH864" s="18" t="n">
        <f aca="false">AG864-(MAX(Draws!V843-Line_cap,0)+MAX(Draws!AH843-Line_cap,0))</f>
        <v>0</v>
      </c>
      <c r="AI864" s="18" t="n">
        <f aca="false">AH864-(MAX(Draws!W843-Line_cap,0)+MAX(Draws!AI843-Line_cap,0))</f>
        <v>0</v>
      </c>
      <c r="AJ864" s="18" t="n">
        <f aca="false">AI864-(MAX(Draws!X843-Line_cap,0)+MAX(Draws!AJ843-Line_cap,0))</f>
        <v>0</v>
      </c>
      <c r="AK864" s="18" t="n">
        <f aca="false">AJ864-(MAX(Draws!Y843-Line_cap,0)+MAX(Draws!AK843-Line_cap,0))</f>
        <v>0</v>
      </c>
      <c r="AL864" s="18" t="n">
        <f aca="false">SUMPRODUCT(MIN($B$22:$M$22+B864:M864+N864:Y864))</f>
        <v>446.254442019714</v>
      </c>
      <c r="AM864" s="18" t="n">
        <f aca="false">SUMPRODUCT(MIN($B$22:$M$22+B864:M864))</f>
        <v>446.254442019714</v>
      </c>
      <c r="AN864" s="18" t="n">
        <f aca="false">SUMPRODUCT(MIN($B$22:$M$22+N864:Y864))</f>
        <v>481.950382357786</v>
      </c>
      <c r="AO864" s="18" t="n">
        <f aca="false">SUMPRODUCT(MIN($B$22:$M$22+B864:M864+Z864:AK864))</f>
        <v>446.254442019714</v>
      </c>
      <c r="AP864" s="18" t="n">
        <f aca="false">SUMPRODUCT(MIN($B$23:$M$23+B864:M864+N864:Y864))</f>
        <v>490.108665588663</v>
      </c>
      <c r="AQ864" s="18" t="n">
        <f aca="false">SUMPRODUCT(MIN($B$23:$M$23+B864:M864+Z864:AK864))</f>
        <v>490.108665588663</v>
      </c>
      <c r="AR864" s="13" t="n">
        <f aca="false">IF(Y864&lt;0,1,0)</f>
        <v>0</v>
      </c>
    </row>
    <row r="865" customFormat="false" ht="15" hidden="false" customHeight="false" outlineLevel="0" collapsed="false">
      <c r="A865" s="13" t="n">
        <v>840</v>
      </c>
      <c r="B865" s="18" t="n">
        <f aca="false">Shock_sd*Draws!B844</f>
        <v>-49.9115993493076</v>
      </c>
      <c r="C865" s="18" t="n">
        <f aca="false">Persist_a*B865+Shock_sd*Draws!C844</f>
        <v>-9.66997347192291</v>
      </c>
      <c r="D865" s="18" t="n">
        <f aca="false">Persist_a*C865+Shock_sd*Draws!D844</f>
        <v>2.72235352465655</v>
      </c>
      <c r="E865" s="18" t="n">
        <f aca="false">Persist_a*D865+Shock_sd*Draws!E844</f>
        <v>7.08084194334017</v>
      </c>
      <c r="F865" s="18" t="n">
        <f aca="false">Persist_a*E865+Shock_sd*Draws!F844</f>
        <v>39.824171938831</v>
      </c>
      <c r="G865" s="18" t="n">
        <f aca="false">Persist_a*F865+Shock_sd*Draws!G844</f>
        <v>63.0629387402169</v>
      </c>
      <c r="H865" s="18" t="n">
        <f aca="false">Persist_a*G865+Shock_sd*Draws!H844</f>
        <v>31.9673579138806</v>
      </c>
      <c r="I865" s="18" t="n">
        <f aca="false">Persist_a*H865+Shock_sd*Draws!I844</f>
        <v>100.972239708552</v>
      </c>
      <c r="J865" s="18" t="n">
        <f aca="false">Persist_a*I865+Shock_sd*Draws!J844</f>
        <v>123.322998072103</v>
      </c>
      <c r="K865" s="18" t="n">
        <f aca="false">Persist_a*J865+Shock_sd*Draws!K844</f>
        <v>12.9889666363141</v>
      </c>
      <c r="L865" s="18" t="n">
        <f aca="false">Persist_a*K865+Shock_sd*Draws!L844</f>
        <v>55.0573555020203</v>
      </c>
      <c r="M865" s="18" t="n">
        <f aca="false">Persist_a*L865+Shock_sd*Draws!M844</f>
        <v>101.7520763324</v>
      </c>
      <c r="N865" s="18" t="n">
        <f aca="false">0-(Draws!N844+Draws!Z844)</f>
        <v>0</v>
      </c>
      <c r="O865" s="18" t="n">
        <f aca="false">N865-(Draws!O844+Draws!AA844)</f>
        <v>0</v>
      </c>
      <c r="P865" s="18" t="n">
        <f aca="false">O865-(Draws!P844+Draws!AB844)</f>
        <v>0</v>
      </c>
      <c r="Q865" s="18" t="n">
        <f aca="false">P865-(Draws!Q844+Draws!AC844)</f>
        <v>0</v>
      </c>
      <c r="R865" s="18" t="n">
        <f aca="false">Q865-(Draws!R844+Draws!AD844)</f>
        <v>0</v>
      </c>
      <c r="S865" s="18" t="n">
        <f aca="false">R865-(Draws!S844+Draws!AE844)</f>
        <v>0</v>
      </c>
      <c r="T865" s="18" t="n">
        <f aca="false">S865-(Draws!T844+Draws!AF844)</f>
        <v>0</v>
      </c>
      <c r="U865" s="18" t="n">
        <f aca="false">T865-(Draws!U844+Draws!AG844)</f>
        <v>0</v>
      </c>
      <c r="V865" s="18" t="n">
        <f aca="false">U865-(Draws!V844+Draws!AH844)</f>
        <v>0</v>
      </c>
      <c r="W865" s="18" t="n">
        <f aca="false">V865-(Draws!W844+Draws!AI844)</f>
        <v>0</v>
      </c>
      <c r="X865" s="18" t="n">
        <f aca="false">W865-(Draws!X844+Draws!AJ844)</f>
        <v>0</v>
      </c>
      <c r="Y865" s="18" t="n">
        <f aca="false">X865-(Draws!Y844+Draws!AK844)</f>
        <v>0</v>
      </c>
      <c r="Z865" s="18" t="n">
        <f aca="false">0-(MAX(Draws!N844-Line_cap,0)+MAX(Draws!Z844-Line_cap,0))</f>
        <v>0</v>
      </c>
      <c r="AA865" s="18" t="n">
        <f aca="false">Z865-(MAX(Draws!O844-Line_cap,0)+MAX(Draws!AA844-Line_cap,0))</f>
        <v>0</v>
      </c>
      <c r="AB865" s="18" t="n">
        <f aca="false">AA865-(MAX(Draws!P844-Line_cap,0)+MAX(Draws!AB844-Line_cap,0))</f>
        <v>0</v>
      </c>
      <c r="AC865" s="18" t="n">
        <f aca="false">AB865-(MAX(Draws!Q844-Line_cap,0)+MAX(Draws!AC844-Line_cap,0))</f>
        <v>0</v>
      </c>
      <c r="AD865" s="18" t="n">
        <f aca="false">AC865-(MAX(Draws!R844-Line_cap,0)+MAX(Draws!AD844-Line_cap,0))</f>
        <v>0</v>
      </c>
      <c r="AE865" s="18" t="n">
        <f aca="false">AD865-(MAX(Draws!S844-Line_cap,0)+MAX(Draws!AE844-Line_cap,0))</f>
        <v>0</v>
      </c>
      <c r="AF865" s="18" t="n">
        <f aca="false">AE865-(MAX(Draws!T844-Line_cap,0)+MAX(Draws!AF844-Line_cap,0))</f>
        <v>0</v>
      </c>
      <c r="AG865" s="18" t="n">
        <f aca="false">AF865-(MAX(Draws!U844-Line_cap,0)+MAX(Draws!AG844-Line_cap,0))</f>
        <v>0</v>
      </c>
      <c r="AH865" s="18" t="n">
        <f aca="false">AG865-(MAX(Draws!V844-Line_cap,0)+MAX(Draws!AH844-Line_cap,0))</f>
        <v>0</v>
      </c>
      <c r="AI865" s="18" t="n">
        <f aca="false">AH865-(MAX(Draws!W844-Line_cap,0)+MAX(Draws!AI844-Line_cap,0))</f>
        <v>0</v>
      </c>
      <c r="AJ865" s="18" t="n">
        <f aca="false">AI865-(MAX(Draws!X844-Line_cap,0)+MAX(Draws!AJ844-Line_cap,0))</f>
        <v>0</v>
      </c>
      <c r="AK865" s="18" t="n">
        <f aca="false">AJ865-(MAX(Draws!Y844-Line_cap,0)+MAX(Draws!AK844-Line_cap,0))</f>
        <v>0</v>
      </c>
      <c r="AL865" s="18" t="n">
        <f aca="false">SUMPRODUCT(MIN($B$22:$M$22+B865:M865+N865:Y865))</f>
        <v>505.943041771497</v>
      </c>
      <c r="AM865" s="18" t="n">
        <f aca="false">SUMPRODUCT(MIN($B$22:$M$22+B865:M865))</f>
        <v>505.943041771497</v>
      </c>
      <c r="AN865" s="18" t="n">
        <f aca="false">SUMPRODUCT(MIN($B$22:$M$22+N865:Y865))</f>
        <v>481.950382357786</v>
      </c>
      <c r="AO865" s="18" t="n">
        <f aca="false">SUMPRODUCT(MIN($B$22:$M$22+B865:M865+Z865:AK865))</f>
        <v>505.943041771497</v>
      </c>
      <c r="AP865" s="18" t="n">
        <f aca="false">SUMPRODUCT(MIN($B$23:$M$23+B865:M865+N865:Y865))</f>
        <v>539.139149543377</v>
      </c>
      <c r="AQ865" s="18" t="n">
        <f aca="false">SUMPRODUCT(MIN($B$23:$M$23+B865:M865+Z865:AK865))</f>
        <v>539.139149543377</v>
      </c>
      <c r="AR865" s="13" t="n">
        <f aca="false">IF(Y865&lt;0,1,0)</f>
        <v>0</v>
      </c>
    </row>
    <row r="866" customFormat="false" ht="15" hidden="false" customHeight="false" outlineLevel="0" collapsed="false">
      <c r="A866" s="13" t="n">
        <v>841</v>
      </c>
      <c r="B866" s="18" t="n">
        <f aca="false">Shock_sd*Draws!B845</f>
        <v>17.8988595455803</v>
      </c>
      <c r="C866" s="18" t="n">
        <f aca="false">Persist_a*B866+Shock_sd*Draws!C845</f>
        <v>93.0836407749503</v>
      </c>
      <c r="D866" s="18" t="n">
        <f aca="false">Persist_a*C866+Shock_sd*Draws!D845</f>
        <v>-5.65500213135154</v>
      </c>
      <c r="E866" s="18" t="n">
        <f aca="false">Persist_a*D866+Shock_sd*Draws!E845</f>
        <v>10.5161129155618</v>
      </c>
      <c r="F866" s="18" t="n">
        <f aca="false">Persist_a*E866+Shock_sd*Draws!F845</f>
        <v>23.8861555437179</v>
      </c>
      <c r="G866" s="18" t="n">
        <f aca="false">Persist_a*F866+Shock_sd*Draws!G845</f>
        <v>53.2304527833621</v>
      </c>
      <c r="H866" s="18" t="n">
        <f aca="false">Persist_a*G866+Shock_sd*Draws!H845</f>
        <v>76.968342944672</v>
      </c>
      <c r="I866" s="18" t="n">
        <f aca="false">Persist_a*H866+Shock_sd*Draws!I845</f>
        <v>-16.0283808200402</v>
      </c>
      <c r="J866" s="18" t="n">
        <f aca="false">Persist_a*I866+Shock_sd*Draws!J845</f>
        <v>35.4314577660536</v>
      </c>
      <c r="K866" s="18" t="n">
        <f aca="false">Persist_a*J866+Shock_sd*Draws!K845</f>
        <v>23.1598222529828</v>
      </c>
      <c r="L866" s="18" t="n">
        <f aca="false">Persist_a*K866+Shock_sd*Draws!L845</f>
        <v>-3.01278589414763</v>
      </c>
      <c r="M866" s="18" t="n">
        <f aca="false">Persist_a*L866+Shock_sd*Draws!M845</f>
        <v>22.3646528102788</v>
      </c>
      <c r="N866" s="18" t="n">
        <f aca="false">0-(Draws!N845+Draws!Z845)</f>
        <v>0</v>
      </c>
      <c r="O866" s="18" t="n">
        <f aca="false">N866-(Draws!O845+Draws!AA845)</f>
        <v>0</v>
      </c>
      <c r="P866" s="18" t="n">
        <f aca="false">O866-(Draws!P845+Draws!AB845)</f>
        <v>0</v>
      </c>
      <c r="Q866" s="18" t="n">
        <f aca="false">P866-(Draws!Q845+Draws!AC845)</f>
        <v>0</v>
      </c>
      <c r="R866" s="18" t="n">
        <f aca="false">Q866-(Draws!R845+Draws!AD845)</f>
        <v>0</v>
      </c>
      <c r="S866" s="18" t="n">
        <f aca="false">R866-(Draws!S845+Draws!AE845)</f>
        <v>0</v>
      </c>
      <c r="T866" s="18" t="n">
        <f aca="false">S866-(Draws!T845+Draws!AF845)</f>
        <v>0</v>
      </c>
      <c r="U866" s="18" t="n">
        <f aca="false">T866-(Draws!U845+Draws!AG845)</f>
        <v>0</v>
      </c>
      <c r="V866" s="18" t="n">
        <f aca="false">U866-(Draws!V845+Draws!AH845)</f>
        <v>0</v>
      </c>
      <c r="W866" s="18" t="n">
        <f aca="false">V866-(Draws!W845+Draws!AI845)</f>
        <v>0</v>
      </c>
      <c r="X866" s="18" t="n">
        <f aca="false">W866-(Draws!X845+Draws!AJ845)</f>
        <v>0</v>
      </c>
      <c r="Y866" s="18" t="n">
        <f aca="false">X866-(Draws!Y845+Draws!AK845)</f>
        <v>0</v>
      </c>
      <c r="Z866" s="18" t="n">
        <f aca="false">0-(MAX(Draws!N845-Line_cap,0)+MAX(Draws!Z845-Line_cap,0))</f>
        <v>0</v>
      </c>
      <c r="AA866" s="18" t="n">
        <f aca="false">Z866-(MAX(Draws!O845-Line_cap,0)+MAX(Draws!AA845-Line_cap,0))</f>
        <v>0</v>
      </c>
      <c r="AB866" s="18" t="n">
        <f aca="false">AA866-(MAX(Draws!P845-Line_cap,0)+MAX(Draws!AB845-Line_cap,0))</f>
        <v>0</v>
      </c>
      <c r="AC866" s="18" t="n">
        <f aca="false">AB866-(MAX(Draws!Q845-Line_cap,0)+MAX(Draws!AC845-Line_cap,0))</f>
        <v>0</v>
      </c>
      <c r="AD866" s="18" t="n">
        <f aca="false">AC866-(MAX(Draws!R845-Line_cap,0)+MAX(Draws!AD845-Line_cap,0))</f>
        <v>0</v>
      </c>
      <c r="AE866" s="18" t="n">
        <f aca="false">AD866-(MAX(Draws!S845-Line_cap,0)+MAX(Draws!AE845-Line_cap,0))</f>
        <v>0</v>
      </c>
      <c r="AF866" s="18" t="n">
        <f aca="false">AE866-(MAX(Draws!T845-Line_cap,0)+MAX(Draws!AF845-Line_cap,0))</f>
        <v>0</v>
      </c>
      <c r="AG866" s="18" t="n">
        <f aca="false">AF866-(MAX(Draws!U845-Line_cap,0)+MAX(Draws!AG845-Line_cap,0))</f>
        <v>0</v>
      </c>
      <c r="AH866" s="18" t="n">
        <f aca="false">AG866-(MAX(Draws!V845-Line_cap,0)+MAX(Draws!AH845-Line_cap,0))</f>
        <v>0</v>
      </c>
      <c r="AI866" s="18" t="n">
        <f aca="false">AH866-(MAX(Draws!W845-Line_cap,0)+MAX(Draws!AI845-Line_cap,0))</f>
        <v>0</v>
      </c>
      <c r="AJ866" s="18" t="n">
        <f aca="false">AI866-(MAX(Draws!X845-Line_cap,0)+MAX(Draws!AJ845-Line_cap,0))</f>
        <v>0</v>
      </c>
      <c r="AK866" s="18" t="n">
        <f aca="false">AJ866-(MAX(Draws!Y845-Line_cap,0)+MAX(Draws!AK845-Line_cap,0))</f>
        <v>0</v>
      </c>
      <c r="AL866" s="18" t="n">
        <f aca="false">SUMPRODUCT(MIN($B$22:$M$22+B866:M866+N866:Y866))</f>
        <v>467.825672577879</v>
      </c>
      <c r="AM866" s="18" t="n">
        <f aca="false">SUMPRODUCT(MIN($B$22:$M$22+B866:M866))</f>
        <v>467.825672577879</v>
      </c>
      <c r="AN866" s="18" t="n">
        <f aca="false">SUMPRODUCT(MIN($B$22:$M$22+N866:Y866))</f>
        <v>481.950382357786</v>
      </c>
      <c r="AO866" s="18" t="n">
        <f aca="false">SUMPRODUCT(MIN($B$22:$M$22+B866:M866+Z866:AK866))</f>
        <v>467.825672577879</v>
      </c>
      <c r="AP866" s="18" t="n">
        <f aca="false">SUMPRODUCT(MIN($B$23:$M$23+B866:M866+N866:Y866))</f>
        <v>517.425672577879</v>
      </c>
      <c r="AQ866" s="18" t="n">
        <f aca="false">SUMPRODUCT(MIN($B$23:$M$23+B866:M866+Z866:AK866))</f>
        <v>517.425672577879</v>
      </c>
      <c r="AR866" s="13" t="n">
        <f aca="false">IF(Y866&lt;0,1,0)</f>
        <v>0</v>
      </c>
    </row>
    <row r="867" customFormat="false" ht="15" hidden="false" customHeight="false" outlineLevel="0" collapsed="false">
      <c r="A867" s="13" t="n">
        <v>842</v>
      </c>
      <c r="B867" s="18" t="n">
        <f aca="false">Shock_sd*Draws!B846</f>
        <v>83.0570120265038</v>
      </c>
      <c r="C867" s="18" t="n">
        <f aca="false">Persist_a*B867+Shock_sd*Draws!C846</f>
        <v>-25.3380819377043</v>
      </c>
      <c r="D867" s="18" t="n">
        <f aca="false">Persist_a*C867+Shock_sd*Draws!D846</f>
        <v>57.7022694865963</v>
      </c>
      <c r="E867" s="18" t="n">
        <f aca="false">Persist_a*D867+Shock_sd*Draws!E846</f>
        <v>38.2663569931009</v>
      </c>
      <c r="F867" s="18" t="n">
        <f aca="false">Persist_a*E867+Shock_sd*Draws!F846</f>
        <v>-9.45440249073374</v>
      </c>
      <c r="G867" s="18" t="n">
        <f aca="false">Persist_a*F867+Shock_sd*Draws!G846</f>
        <v>56.8230717226989</v>
      </c>
      <c r="H867" s="18" t="n">
        <f aca="false">Persist_a*G867+Shock_sd*Draws!H846</f>
        <v>109.665614163842</v>
      </c>
      <c r="I867" s="18" t="n">
        <f aca="false">Persist_a*H867+Shock_sd*Draws!I846</f>
        <v>75.1788708772121</v>
      </c>
      <c r="J867" s="18" t="n">
        <f aca="false">Persist_a*I867+Shock_sd*Draws!J846</f>
        <v>57.1847952123059</v>
      </c>
      <c r="K867" s="18" t="n">
        <f aca="false">Persist_a*J867+Shock_sd*Draws!K846</f>
        <v>20.209669176588</v>
      </c>
      <c r="L867" s="18" t="n">
        <f aca="false">Persist_a*K867+Shock_sd*Draws!L846</f>
        <v>55.0561206415304</v>
      </c>
      <c r="M867" s="18" t="n">
        <f aca="false">Persist_a*L867+Shock_sd*Draws!M846</f>
        <v>36.5046322160782</v>
      </c>
      <c r="N867" s="18" t="n">
        <f aca="false">0-(Draws!N846+Draws!Z846)</f>
        <v>0</v>
      </c>
      <c r="O867" s="18" t="n">
        <f aca="false">N867-(Draws!O846+Draws!AA846)</f>
        <v>0</v>
      </c>
      <c r="P867" s="18" t="n">
        <f aca="false">O867-(Draws!P846+Draws!AB846)</f>
        <v>0</v>
      </c>
      <c r="Q867" s="18" t="n">
        <f aca="false">P867-(Draws!Q846+Draws!AC846)</f>
        <v>0</v>
      </c>
      <c r="R867" s="18" t="n">
        <f aca="false">Q867-(Draws!R846+Draws!AD846)</f>
        <v>0</v>
      </c>
      <c r="S867" s="18" t="n">
        <f aca="false">R867-(Draws!S846+Draws!AE846)</f>
        <v>0</v>
      </c>
      <c r="T867" s="18" t="n">
        <f aca="false">S867-(Draws!T846+Draws!AF846)</f>
        <v>0</v>
      </c>
      <c r="U867" s="18" t="n">
        <f aca="false">T867-(Draws!U846+Draws!AG846)</f>
        <v>0</v>
      </c>
      <c r="V867" s="18" t="n">
        <f aca="false">U867-(Draws!V846+Draws!AH846)</f>
        <v>0</v>
      </c>
      <c r="W867" s="18" t="n">
        <f aca="false">V867-(Draws!W846+Draws!AI846)</f>
        <v>0</v>
      </c>
      <c r="X867" s="18" t="n">
        <f aca="false">W867-(Draws!X846+Draws!AJ846)</f>
        <v>0</v>
      </c>
      <c r="Y867" s="18" t="n">
        <f aca="false">X867-(Draws!Y846+Draws!AK846)</f>
        <v>0</v>
      </c>
      <c r="Z867" s="18" t="n">
        <f aca="false">0-(MAX(Draws!N846-Line_cap,0)+MAX(Draws!Z846-Line_cap,0))</f>
        <v>0</v>
      </c>
      <c r="AA867" s="18" t="n">
        <f aca="false">Z867-(MAX(Draws!O846-Line_cap,0)+MAX(Draws!AA846-Line_cap,0))</f>
        <v>0</v>
      </c>
      <c r="AB867" s="18" t="n">
        <f aca="false">AA867-(MAX(Draws!P846-Line_cap,0)+MAX(Draws!AB846-Line_cap,0))</f>
        <v>0</v>
      </c>
      <c r="AC867" s="18" t="n">
        <f aca="false">AB867-(MAX(Draws!Q846-Line_cap,0)+MAX(Draws!AC846-Line_cap,0))</f>
        <v>0</v>
      </c>
      <c r="AD867" s="18" t="n">
        <f aca="false">AC867-(MAX(Draws!R846-Line_cap,0)+MAX(Draws!AD846-Line_cap,0))</f>
        <v>0</v>
      </c>
      <c r="AE867" s="18" t="n">
        <f aca="false">AD867-(MAX(Draws!S846-Line_cap,0)+MAX(Draws!AE846-Line_cap,0))</f>
        <v>0</v>
      </c>
      <c r="AF867" s="18" t="n">
        <f aca="false">AE867-(MAX(Draws!T846-Line_cap,0)+MAX(Draws!AF846-Line_cap,0))</f>
        <v>0</v>
      </c>
      <c r="AG867" s="18" t="n">
        <f aca="false">AF867-(MAX(Draws!U846-Line_cap,0)+MAX(Draws!AG846-Line_cap,0))</f>
        <v>0</v>
      </c>
      <c r="AH867" s="18" t="n">
        <f aca="false">AG867-(MAX(Draws!V846-Line_cap,0)+MAX(Draws!AH846-Line_cap,0))</f>
        <v>0</v>
      </c>
      <c r="AI867" s="18" t="n">
        <f aca="false">AH867-(MAX(Draws!W846-Line_cap,0)+MAX(Draws!AI846-Line_cap,0))</f>
        <v>0</v>
      </c>
      <c r="AJ867" s="18" t="n">
        <f aca="false">AI867-(MAX(Draws!X846-Line_cap,0)+MAX(Draws!AJ846-Line_cap,0))</f>
        <v>0</v>
      </c>
      <c r="AK867" s="18" t="n">
        <f aca="false">AJ867-(MAX(Draws!Y846-Line_cap,0)+MAX(Draws!AK846-Line_cap,0))</f>
        <v>0</v>
      </c>
      <c r="AL867" s="18" t="n">
        <f aca="false">SUMPRODUCT(MIN($B$22:$M$22+B867:M867+N867:Y867))</f>
        <v>479.042778656956</v>
      </c>
      <c r="AM867" s="18" t="n">
        <f aca="false">SUMPRODUCT(MIN($B$22:$M$22+B867:M867))</f>
        <v>479.042778656956</v>
      </c>
      <c r="AN867" s="18" t="n">
        <f aca="false">SUMPRODUCT(MIN($B$22:$M$22+N867:Y867))</f>
        <v>481.950382357786</v>
      </c>
      <c r="AO867" s="18" t="n">
        <f aca="false">SUMPRODUCT(MIN($B$22:$M$22+B867:M867+Z867:AK867))</f>
        <v>479.042778656956</v>
      </c>
      <c r="AP867" s="18" t="n">
        <f aca="false">SUMPRODUCT(MIN($B$23:$M$23+B867:M867+N867:Y867))</f>
        <v>524.147512510121</v>
      </c>
      <c r="AQ867" s="18" t="n">
        <f aca="false">SUMPRODUCT(MIN($B$23:$M$23+B867:M867+Z867:AK867))</f>
        <v>524.147512510121</v>
      </c>
      <c r="AR867" s="13" t="n">
        <f aca="false">IF(Y867&lt;0,1,0)</f>
        <v>0</v>
      </c>
    </row>
    <row r="868" customFormat="false" ht="15" hidden="false" customHeight="false" outlineLevel="0" collapsed="false">
      <c r="A868" s="13" t="n">
        <v>843</v>
      </c>
      <c r="B868" s="18" t="n">
        <f aca="false">Shock_sd*Draws!B847</f>
        <v>-83.9627825858195</v>
      </c>
      <c r="C868" s="18" t="n">
        <f aca="false">Persist_a*B868+Shock_sd*Draws!C847</f>
        <v>-18.8174089525517</v>
      </c>
      <c r="D868" s="18" t="n">
        <f aca="false">Persist_a*C868+Shock_sd*Draws!D847</f>
        <v>-70.8522750102668</v>
      </c>
      <c r="E868" s="18" t="n">
        <f aca="false">Persist_a*D868+Shock_sd*Draws!E847</f>
        <v>-143.997871702981</v>
      </c>
      <c r="F868" s="18" t="n">
        <f aca="false">Persist_a*E868+Shock_sd*Draws!F847</f>
        <v>-83.7458789156253</v>
      </c>
      <c r="G868" s="18" t="n">
        <f aca="false">Persist_a*F868+Shock_sd*Draws!G847</f>
        <v>-34.6120559568582</v>
      </c>
      <c r="H868" s="18" t="n">
        <f aca="false">Persist_a*G868+Shock_sd*Draws!H847</f>
        <v>-14.9677630901412</v>
      </c>
      <c r="I868" s="18" t="n">
        <f aca="false">Persist_a*H868+Shock_sd*Draws!I847</f>
        <v>48.5305006099471</v>
      </c>
      <c r="J868" s="18" t="n">
        <f aca="false">Persist_a*I868+Shock_sd*Draws!J847</f>
        <v>55.990701194983</v>
      </c>
      <c r="K868" s="18" t="n">
        <f aca="false">Persist_a*J868+Shock_sd*Draws!K847</f>
        <v>-42.4314987485047</v>
      </c>
      <c r="L868" s="18" t="n">
        <f aca="false">Persist_a*K868+Shock_sd*Draws!L847</f>
        <v>-9.13134319690633</v>
      </c>
      <c r="M868" s="18" t="n">
        <f aca="false">Persist_a*L868+Shock_sd*Draws!M847</f>
        <v>-6.62194634445458</v>
      </c>
      <c r="N868" s="18" t="n">
        <f aca="false">0-(Draws!N847+Draws!Z847)</f>
        <v>0</v>
      </c>
      <c r="O868" s="18" t="n">
        <f aca="false">N868-(Draws!O847+Draws!AA847)</f>
        <v>0</v>
      </c>
      <c r="P868" s="18" t="n">
        <f aca="false">O868-(Draws!P847+Draws!AB847)</f>
        <v>0</v>
      </c>
      <c r="Q868" s="18" t="n">
        <f aca="false">P868-(Draws!Q847+Draws!AC847)</f>
        <v>0</v>
      </c>
      <c r="R868" s="18" t="n">
        <f aca="false">Q868-(Draws!R847+Draws!AD847)</f>
        <v>0</v>
      </c>
      <c r="S868" s="18" t="n">
        <f aca="false">R868-(Draws!S847+Draws!AE847)</f>
        <v>0</v>
      </c>
      <c r="T868" s="18" t="n">
        <f aca="false">S868-(Draws!T847+Draws!AF847)</f>
        <v>0</v>
      </c>
      <c r="U868" s="18" t="n">
        <f aca="false">T868-(Draws!U847+Draws!AG847)</f>
        <v>0</v>
      </c>
      <c r="V868" s="18" t="n">
        <f aca="false">U868-(Draws!V847+Draws!AH847)</f>
        <v>0</v>
      </c>
      <c r="W868" s="18" t="n">
        <f aca="false">V868-(Draws!W847+Draws!AI847)</f>
        <v>0</v>
      </c>
      <c r="X868" s="18" t="n">
        <f aca="false">W868-(Draws!X847+Draws!AJ847)</f>
        <v>0</v>
      </c>
      <c r="Y868" s="18" t="n">
        <f aca="false">X868-(Draws!Y847+Draws!AK847)</f>
        <v>0</v>
      </c>
      <c r="Z868" s="18" t="n">
        <f aca="false">0-(MAX(Draws!N847-Line_cap,0)+MAX(Draws!Z847-Line_cap,0))</f>
        <v>0</v>
      </c>
      <c r="AA868" s="18" t="n">
        <f aca="false">Z868-(MAX(Draws!O847-Line_cap,0)+MAX(Draws!AA847-Line_cap,0))</f>
        <v>0</v>
      </c>
      <c r="AB868" s="18" t="n">
        <f aca="false">AA868-(MAX(Draws!P847-Line_cap,0)+MAX(Draws!AB847-Line_cap,0))</f>
        <v>0</v>
      </c>
      <c r="AC868" s="18" t="n">
        <f aca="false">AB868-(MAX(Draws!Q847-Line_cap,0)+MAX(Draws!AC847-Line_cap,0))</f>
        <v>0</v>
      </c>
      <c r="AD868" s="18" t="n">
        <f aca="false">AC868-(MAX(Draws!R847-Line_cap,0)+MAX(Draws!AD847-Line_cap,0))</f>
        <v>0</v>
      </c>
      <c r="AE868" s="18" t="n">
        <f aca="false">AD868-(MAX(Draws!S847-Line_cap,0)+MAX(Draws!AE847-Line_cap,0))</f>
        <v>0</v>
      </c>
      <c r="AF868" s="18" t="n">
        <f aca="false">AE868-(MAX(Draws!T847-Line_cap,0)+MAX(Draws!AF847-Line_cap,0))</f>
        <v>0</v>
      </c>
      <c r="AG868" s="18" t="n">
        <f aca="false">AF868-(MAX(Draws!U847-Line_cap,0)+MAX(Draws!AG847-Line_cap,0))</f>
        <v>0</v>
      </c>
      <c r="AH868" s="18" t="n">
        <f aca="false">AG868-(MAX(Draws!V847-Line_cap,0)+MAX(Draws!AH847-Line_cap,0))</f>
        <v>0</v>
      </c>
      <c r="AI868" s="18" t="n">
        <f aca="false">AH868-(MAX(Draws!W847-Line_cap,0)+MAX(Draws!AI847-Line_cap,0))</f>
        <v>0</v>
      </c>
      <c r="AJ868" s="18" t="n">
        <f aca="false">AI868-(MAX(Draws!X847-Line_cap,0)+MAX(Draws!AJ847-Line_cap,0))</f>
        <v>0</v>
      </c>
      <c r="AK868" s="18" t="n">
        <f aca="false">AJ868-(MAX(Draws!Y847-Line_cap,0)+MAX(Draws!AK847-Line_cap,0))</f>
        <v>0</v>
      </c>
      <c r="AL868" s="18" t="n">
        <f aca="false">SUMPRODUCT(MIN($B$22:$M$22+B868:M868+N868:Y868))</f>
        <v>354.864328125176</v>
      </c>
      <c r="AM868" s="18" t="n">
        <f aca="false">SUMPRODUCT(MIN($B$22:$M$22+B868:M868))</f>
        <v>354.864328125176</v>
      </c>
      <c r="AN868" s="18" t="n">
        <f aca="false">SUMPRODUCT(MIN($B$22:$M$22+N868:Y868))</f>
        <v>481.950382357786</v>
      </c>
      <c r="AO868" s="18" t="n">
        <f aca="false">SUMPRODUCT(MIN($B$22:$M$22+B868:M868+Z868:AK868))</f>
        <v>354.864328125176</v>
      </c>
      <c r="AP868" s="18" t="n">
        <f aca="false">SUMPRODUCT(MIN($B$23:$M$23+B868:M868+N868:Y868))</f>
        <v>395.752615638539</v>
      </c>
      <c r="AQ868" s="18" t="n">
        <f aca="false">SUMPRODUCT(MIN($B$23:$M$23+B868:M868+Z868:AK868))</f>
        <v>395.752615638539</v>
      </c>
      <c r="AR868" s="13" t="n">
        <f aca="false">IF(Y868&lt;0,1,0)</f>
        <v>0</v>
      </c>
    </row>
    <row r="869" customFormat="false" ht="15" hidden="false" customHeight="false" outlineLevel="0" collapsed="false">
      <c r="A869" s="13" t="n">
        <v>844</v>
      </c>
      <c r="B869" s="18" t="n">
        <f aca="false">Shock_sd*Draws!B848</f>
        <v>3.6595902453707</v>
      </c>
      <c r="C869" s="18" t="n">
        <f aca="false">Persist_a*B869+Shock_sd*Draws!C848</f>
        <v>39.2018948505628</v>
      </c>
      <c r="D869" s="18" t="n">
        <f aca="false">Persist_a*C869+Shock_sd*Draws!D848</f>
        <v>-18.728933673112</v>
      </c>
      <c r="E869" s="18" t="n">
        <f aca="false">Persist_a*D869+Shock_sd*Draws!E848</f>
        <v>-72.916517863769</v>
      </c>
      <c r="F869" s="18" t="n">
        <f aca="false">Persist_a*E869+Shock_sd*Draws!F848</f>
        <v>-32.970427457585</v>
      </c>
      <c r="G869" s="18" t="n">
        <f aca="false">Persist_a*F869+Shock_sd*Draws!G848</f>
        <v>-75.2938935462474</v>
      </c>
      <c r="H869" s="18" t="n">
        <f aca="false">Persist_a*G869+Shock_sd*Draws!H848</f>
        <v>-9.26837966518257</v>
      </c>
      <c r="I869" s="18" t="n">
        <f aca="false">Persist_a*H869+Shock_sd*Draws!I848</f>
        <v>72.1894642116173</v>
      </c>
      <c r="J869" s="18" t="n">
        <f aca="false">Persist_a*I869+Shock_sd*Draws!J848</f>
        <v>20.5269675964195</v>
      </c>
      <c r="K869" s="18" t="n">
        <f aca="false">Persist_a*J869+Shock_sd*Draws!K848</f>
        <v>67.3151766383917</v>
      </c>
      <c r="L869" s="18" t="n">
        <f aca="false">Persist_a*K869+Shock_sd*Draws!L848</f>
        <v>87.9268540823323</v>
      </c>
      <c r="M869" s="18" t="n">
        <f aca="false">Persist_a*L869+Shock_sd*Draws!M848</f>
        <v>31.6420612821588</v>
      </c>
      <c r="N869" s="18" t="n">
        <f aca="false">0-(Draws!N848+Draws!Z848)</f>
        <v>0</v>
      </c>
      <c r="O869" s="18" t="n">
        <f aca="false">N869-(Draws!O848+Draws!AA848)</f>
        <v>0</v>
      </c>
      <c r="P869" s="18" t="n">
        <f aca="false">O869-(Draws!P848+Draws!AB848)</f>
        <v>0</v>
      </c>
      <c r="Q869" s="18" t="n">
        <f aca="false">P869-(Draws!Q848+Draws!AC848)</f>
        <v>0</v>
      </c>
      <c r="R869" s="18" t="n">
        <f aca="false">Q869-(Draws!R848+Draws!AD848)</f>
        <v>0</v>
      </c>
      <c r="S869" s="18" t="n">
        <f aca="false">R869-(Draws!S848+Draws!AE848)</f>
        <v>0</v>
      </c>
      <c r="T869" s="18" t="n">
        <f aca="false">S869-(Draws!T848+Draws!AF848)</f>
        <v>0</v>
      </c>
      <c r="U869" s="18" t="n">
        <f aca="false">T869-(Draws!U848+Draws!AG848)</f>
        <v>0</v>
      </c>
      <c r="V869" s="18" t="n">
        <f aca="false">U869-(Draws!V848+Draws!AH848)</f>
        <v>0</v>
      </c>
      <c r="W869" s="18" t="n">
        <f aca="false">V869-(Draws!W848+Draws!AI848)</f>
        <v>0</v>
      </c>
      <c r="X869" s="18" t="n">
        <f aca="false">W869-(Draws!X848+Draws!AJ848)</f>
        <v>0</v>
      </c>
      <c r="Y869" s="18" t="n">
        <f aca="false">X869-(Draws!Y848+Draws!AK848)</f>
        <v>0</v>
      </c>
      <c r="Z869" s="18" t="n">
        <f aca="false">0-(MAX(Draws!N848-Line_cap,0)+MAX(Draws!Z848-Line_cap,0))</f>
        <v>0</v>
      </c>
      <c r="AA869" s="18" t="n">
        <f aca="false">Z869-(MAX(Draws!O848-Line_cap,0)+MAX(Draws!AA848-Line_cap,0))</f>
        <v>0</v>
      </c>
      <c r="AB869" s="18" t="n">
        <f aca="false">AA869-(MAX(Draws!P848-Line_cap,0)+MAX(Draws!AB848-Line_cap,0))</f>
        <v>0</v>
      </c>
      <c r="AC869" s="18" t="n">
        <f aca="false">AB869-(MAX(Draws!Q848-Line_cap,0)+MAX(Draws!AC848-Line_cap,0))</f>
        <v>0</v>
      </c>
      <c r="AD869" s="18" t="n">
        <f aca="false">AC869-(MAX(Draws!R848-Line_cap,0)+MAX(Draws!AD848-Line_cap,0))</f>
        <v>0</v>
      </c>
      <c r="AE869" s="18" t="n">
        <f aca="false">AD869-(MAX(Draws!S848-Line_cap,0)+MAX(Draws!AE848-Line_cap,0))</f>
        <v>0</v>
      </c>
      <c r="AF869" s="18" t="n">
        <f aca="false">AE869-(MAX(Draws!T848-Line_cap,0)+MAX(Draws!AF848-Line_cap,0))</f>
        <v>0</v>
      </c>
      <c r="AG869" s="18" t="n">
        <f aca="false">AF869-(MAX(Draws!U848-Line_cap,0)+MAX(Draws!AG848-Line_cap,0))</f>
        <v>0</v>
      </c>
      <c r="AH869" s="18" t="n">
        <f aca="false">AG869-(MAX(Draws!V848-Line_cap,0)+MAX(Draws!AH848-Line_cap,0))</f>
        <v>0</v>
      </c>
      <c r="AI869" s="18" t="n">
        <f aca="false">AH869-(MAX(Draws!W848-Line_cap,0)+MAX(Draws!AI848-Line_cap,0))</f>
        <v>0</v>
      </c>
      <c r="AJ869" s="18" t="n">
        <f aca="false">AI869-(MAX(Draws!X848-Line_cap,0)+MAX(Draws!AJ848-Line_cap,0))</f>
        <v>0</v>
      </c>
      <c r="AK869" s="18" t="n">
        <f aca="false">AJ869-(MAX(Draws!Y848-Line_cap,0)+MAX(Draws!AK848-Line_cap,0))</f>
        <v>0</v>
      </c>
      <c r="AL869" s="18" t="n">
        <f aca="false">SUMPRODUCT(MIN($B$22:$M$22+B869:M869+N869:Y869))</f>
        <v>407.914278092118</v>
      </c>
      <c r="AM869" s="18" t="n">
        <f aca="false">SUMPRODUCT(MIN($B$22:$M$22+B869:M869))</f>
        <v>407.914278092118</v>
      </c>
      <c r="AN869" s="18" t="n">
        <f aca="false">SUMPRODUCT(MIN($B$22:$M$22+N869:Y869))</f>
        <v>481.950382357786</v>
      </c>
      <c r="AO869" s="18" t="n">
        <f aca="false">SUMPRODUCT(MIN($B$22:$M$22+B869:M869+Z869:AK869))</f>
        <v>407.914278092118</v>
      </c>
      <c r="AP869" s="18" t="n">
        <f aca="false">SUMPRODUCT(MIN($B$23:$M$23+B869:M869+N869:Y869))</f>
        <v>455.680023592902</v>
      </c>
      <c r="AQ869" s="18" t="n">
        <f aca="false">SUMPRODUCT(MIN($B$23:$M$23+B869:M869+Z869:AK869))</f>
        <v>455.680023592902</v>
      </c>
      <c r="AR869" s="13" t="n">
        <f aca="false">IF(Y869&lt;0,1,0)</f>
        <v>0</v>
      </c>
    </row>
    <row r="870" customFormat="false" ht="15" hidden="false" customHeight="false" outlineLevel="0" collapsed="false">
      <c r="A870" s="13" t="n">
        <v>845</v>
      </c>
      <c r="B870" s="18" t="n">
        <f aca="false">Shock_sd*Draws!B849</f>
        <v>32.362535456519</v>
      </c>
      <c r="C870" s="18" t="n">
        <f aca="false">Persist_a*B870+Shock_sd*Draws!C849</f>
        <v>-5.81420361034406</v>
      </c>
      <c r="D870" s="18" t="n">
        <f aca="false">Persist_a*C870+Shock_sd*Draws!D849</f>
        <v>13.7657119921018</v>
      </c>
      <c r="E870" s="18" t="n">
        <f aca="false">Persist_a*D870+Shock_sd*Draws!E849</f>
        <v>19.9692130307098</v>
      </c>
      <c r="F870" s="18" t="n">
        <f aca="false">Persist_a*E870+Shock_sd*Draws!F849</f>
        <v>10.2588694028666</v>
      </c>
      <c r="G870" s="18" t="n">
        <f aca="false">Persist_a*F870+Shock_sd*Draws!G849</f>
        <v>38.6137613768074</v>
      </c>
      <c r="H870" s="18" t="n">
        <f aca="false">Persist_a*G870+Shock_sd*Draws!H849</f>
        <v>112.13884749309</v>
      </c>
      <c r="I870" s="18" t="n">
        <f aca="false">Persist_a*H870+Shock_sd*Draws!I849</f>
        <v>16.5206438700066</v>
      </c>
      <c r="J870" s="18" t="n">
        <f aca="false">Persist_a*I870+Shock_sd*Draws!J849</f>
        <v>-7.54289912420116</v>
      </c>
      <c r="K870" s="18" t="n">
        <f aca="false">Persist_a*J870+Shock_sd*Draws!K849</f>
        <v>-8.60717840661345</v>
      </c>
      <c r="L870" s="18" t="n">
        <f aca="false">Persist_a*K870+Shock_sd*Draws!L849</f>
        <v>-10.1424474414996</v>
      </c>
      <c r="M870" s="18" t="n">
        <f aca="false">Persist_a*L870+Shock_sd*Draws!M849</f>
        <v>-25.4789130285063</v>
      </c>
      <c r="N870" s="18" t="n">
        <f aca="false">0-(Draws!N849+Draws!Z849)</f>
        <v>0</v>
      </c>
      <c r="O870" s="18" t="n">
        <f aca="false">N870-(Draws!O849+Draws!AA849)</f>
        <v>0</v>
      </c>
      <c r="P870" s="18" t="n">
        <f aca="false">O870-(Draws!P849+Draws!AB849)</f>
        <v>0</v>
      </c>
      <c r="Q870" s="18" t="n">
        <f aca="false">P870-(Draws!Q849+Draws!AC849)</f>
        <v>0</v>
      </c>
      <c r="R870" s="18" t="n">
        <f aca="false">Q870-(Draws!R849+Draws!AD849)</f>
        <v>0</v>
      </c>
      <c r="S870" s="18" t="n">
        <f aca="false">R870-(Draws!S849+Draws!AE849)</f>
        <v>0</v>
      </c>
      <c r="T870" s="18" t="n">
        <f aca="false">S870-(Draws!T849+Draws!AF849)</f>
        <v>0</v>
      </c>
      <c r="U870" s="18" t="n">
        <f aca="false">T870-(Draws!U849+Draws!AG849)</f>
        <v>0</v>
      </c>
      <c r="V870" s="18" t="n">
        <f aca="false">U870-(Draws!V849+Draws!AH849)</f>
        <v>0</v>
      </c>
      <c r="W870" s="18" t="n">
        <f aca="false">V870-(Draws!W849+Draws!AI849)</f>
        <v>0</v>
      </c>
      <c r="X870" s="18" t="n">
        <f aca="false">W870-(Draws!X849+Draws!AJ849)</f>
        <v>0</v>
      </c>
      <c r="Y870" s="18" t="n">
        <f aca="false">X870-(Draws!Y849+Draws!AK849)</f>
        <v>0</v>
      </c>
      <c r="Z870" s="18" t="n">
        <f aca="false">0-(MAX(Draws!N849-Line_cap,0)+MAX(Draws!Z849-Line_cap,0))</f>
        <v>0</v>
      </c>
      <c r="AA870" s="18" t="n">
        <f aca="false">Z870-(MAX(Draws!O849-Line_cap,0)+MAX(Draws!AA849-Line_cap,0))</f>
        <v>0</v>
      </c>
      <c r="AB870" s="18" t="n">
        <f aca="false">AA870-(MAX(Draws!P849-Line_cap,0)+MAX(Draws!AB849-Line_cap,0))</f>
        <v>0</v>
      </c>
      <c r="AC870" s="18" t="n">
        <f aca="false">AB870-(MAX(Draws!Q849-Line_cap,0)+MAX(Draws!AC849-Line_cap,0))</f>
        <v>0</v>
      </c>
      <c r="AD870" s="18" t="n">
        <f aca="false">AC870-(MAX(Draws!R849-Line_cap,0)+MAX(Draws!AD849-Line_cap,0))</f>
        <v>0</v>
      </c>
      <c r="AE870" s="18" t="n">
        <f aca="false">AD870-(MAX(Draws!S849-Line_cap,0)+MAX(Draws!AE849-Line_cap,0))</f>
        <v>0</v>
      </c>
      <c r="AF870" s="18" t="n">
        <f aca="false">AE870-(MAX(Draws!T849-Line_cap,0)+MAX(Draws!AF849-Line_cap,0))</f>
        <v>0</v>
      </c>
      <c r="AG870" s="18" t="n">
        <f aca="false">AF870-(MAX(Draws!U849-Line_cap,0)+MAX(Draws!AG849-Line_cap,0))</f>
        <v>0</v>
      </c>
      <c r="AH870" s="18" t="n">
        <f aca="false">AG870-(MAX(Draws!V849-Line_cap,0)+MAX(Draws!AH849-Line_cap,0))</f>
        <v>0</v>
      </c>
      <c r="AI870" s="18" t="n">
        <f aca="false">AH870-(MAX(Draws!W849-Line_cap,0)+MAX(Draws!AI849-Line_cap,0))</f>
        <v>0</v>
      </c>
      <c r="AJ870" s="18" t="n">
        <f aca="false">AI870-(MAX(Draws!X849-Line_cap,0)+MAX(Draws!AJ849-Line_cap,0))</f>
        <v>0</v>
      </c>
      <c r="AK870" s="18" t="n">
        <f aca="false">AJ870-(MAX(Draws!Y849-Line_cap,0)+MAX(Draws!AK849-Line_cap,0))</f>
        <v>0</v>
      </c>
      <c r="AL870" s="18" t="n">
        <f aca="false">SUMPRODUCT(MIN($B$22:$M$22+B870:M870+N870:Y870))</f>
        <v>480.654882293195</v>
      </c>
      <c r="AM870" s="18" t="n">
        <f aca="false">SUMPRODUCT(MIN($B$22:$M$22+B870:M870))</f>
        <v>480.654882293195</v>
      </c>
      <c r="AN870" s="18" t="n">
        <f aca="false">SUMPRODUCT(MIN($B$22:$M$22+N870:Y870))</f>
        <v>481.950382357786</v>
      </c>
      <c r="AO870" s="18" t="n">
        <f aca="false">SUMPRODUCT(MIN($B$22:$M$22+B870:M870+Z870:AK870))</f>
        <v>480.654882293195</v>
      </c>
      <c r="AP870" s="18" t="n">
        <f aca="false">SUMPRODUCT(MIN($B$23:$M$23+B870:M870+N870:Y870))</f>
        <v>529.898209457416</v>
      </c>
      <c r="AQ870" s="18" t="n">
        <f aca="false">SUMPRODUCT(MIN($B$23:$M$23+B870:M870+Z870:AK870))</f>
        <v>529.898209457416</v>
      </c>
      <c r="AR870" s="13" t="n">
        <f aca="false">IF(Y870&lt;0,1,0)</f>
        <v>0</v>
      </c>
    </row>
    <row r="871" customFormat="false" ht="15" hidden="false" customHeight="false" outlineLevel="0" collapsed="false">
      <c r="A871" s="13" t="n">
        <v>846</v>
      </c>
      <c r="B871" s="18" t="n">
        <f aca="false">Shock_sd*Draws!B850</f>
        <v>136.383971973439</v>
      </c>
      <c r="C871" s="18" t="n">
        <f aca="false">Persist_a*B871+Shock_sd*Draws!C850</f>
        <v>262.295403088638</v>
      </c>
      <c r="D871" s="18" t="n">
        <f aca="false">Persist_a*C871+Shock_sd*Draws!D850</f>
        <v>174.375682794984</v>
      </c>
      <c r="E871" s="18" t="n">
        <f aca="false">Persist_a*D871+Shock_sd*Draws!E850</f>
        <v>6.2352678864569</v>
      </c>
      <c r="F871" s="18" t="n">
        <f aca="false">Persist_a*E871+Shock_sd*Draws!F850</f>
        <v>3.74415356324499</v>
      </c>
      <c r="G871" s="18" t="n">
        <f aca="false">Persist_a*F871+Shock_sd*Draws!G850</f>
        <v>-126.674269988285</v>
      </c>
      <c r="H871" s="18" t="n">
        <f aca="false">Persist_a*G871+Shock_sd*Draws!H850</f>
        <v>-132.302771015536</v>
      </c>
      <c r="I871" s="18" t="n">
        <f aca="false">Persist_a*H871+Shock_sd*Draws!I850</f>
        <v>-182.173520417477</v>
      </c>
      <c r="J871" s="18" t="n">
        <f aca="false">Persist_a*I871+Shock_sd*Draws!J850</f>
        <v>-126.494825956454</v>
      </c>
      <c r="K871" s="18" t="n">
        <f aca="false">Persist_a*J871+Shock_sd*Draws!K850</f>
        <v>-52.7050472551118</v>
      </c>
      <c r="L871" s="18" t="n">
        <f aca="false">Persist_a*K871+Shock_sd*Draws!L850</f>
        <v>-85.1772693208927</v>
      </c>
      <c r="M871" s="18" t="n">
        <f aca="false">Persist_a*L871+Shock_sd*Draws!M850</f>
        <v>9.92298563801189</v>
      </c>
      <c r="N871" s="18" t="n">
        <f aca="false">0-(Draws!N850+Draws!Z850)</f>
        <v>0</v>
      </c>
      <c r="O871" s="18" t="n">
        <f aca="false">N871-(Draws!O850+Draws!AA850)</f>
        <v>0</v>
      </c>
      <c r="P871" s="18" t="n">
        <f aca="false">O871-(Draws!P850+Draws!AB850)</f>
        <v>0</v>
      </c>
      <c r="Q871" s="18" t="n">
        <f aca="false">P871-(Draws!Q850+Draws!AC850)</f>
        <v>0</v>
      </c>
      <c r="R871" s="18" t="n">
        <f aca="false">Q871-(Draws!R850+Draws!AD850)</f>
        <v>0</v>
      </c>
      <c r="S871" s="18" t="n">
        <f aca="false">R871-(Draws!S850+Draws!AE850)</f>
        <v>0</v>
      </c>
      <c r="T871" s="18" t="n">
        <f aca="false">S871-(Draws!T850+Draws!AF850)</f>
        <v>0</v>
      </c>
      <c r="U871" s="18" t="n">
        <f aca="false">T871-(Draws!U850+Draws!AG850)</f>
        <v>0</v>
      </c>
      <c r="V871" s="18" t="n">
        <f aca="false">U871-(Draws!V850+Draws!AH850)</f>
        <v>0</v>
      </c>
      <c r="W871" s="18" t="n">
        <f aca="false">V871-(Draws!W850+Draws!AI850)</f>
        <v>0</v>
      </c>
      <c r="X871" s="18" t="n">
        <f aca="false">W871-(Draws!X850+Draws!AJ850)</f>
        <v>0</v>
      </c>
      <c r="Y871" s="18" t="n">
        <f aca="false">X871-(Draws!Y850+Draws!AK850)</f>
        <v>0</v>
      </c>
      <c r="Z871" s="18" t="n">
        <f aca="false">0-(MAX(Draws!N850-Line_cap,0)+MAX(Draws!Z850-Line_cap,0))</f>
        <v>0</v>
      </c>
      <c r="AA871" s="18" t="n">
        <f aca="false">Z871-(MAX(Draws!O850-Line_cap,0)+MAX(Draws!AA850-Line_cap,0))</f>
        <v>0</v>
      </c>
      <c r="AB871" s="18" t="n">
        <f aca="false">AA871-(MAX(Draws!P850-Line_cap,0)+MAX(Draws!AB850-Line_cap,0))</f>
        <v>0</v>
      </c>
      <c r="AC871" s="18" t="n">
        <f aca="false">AB871-(MAX(Draws!Q850-Line_cap,0)+MAX(Draws!AC850-Line_cap,0))</f>
        <v>0</v>
      </c>
      <c r="AD871" s="18" t="n">
        <f aca="false">AC871-(MAX(Draws!R850-Line_cap,0)+MAX(Draws!AD850-Line_cap,0))</f>
        <v>0</v>
      </c>
      <c r="AE871" s="18" t="n">
        <f aca="false">AD871-(MAX(Draws!S850-Line_cap,0)+MAX(Draws!AE850-Line_cap,0))</f>
        <v>0</v>
      </c>
      <c r="AF871" s="18" t="n">
        <f aca="false">AE871-(MAX(Draws!T850-Line_cap,0)+MAX(Draws!AF850-Line_cap,0))</f>
        <v>0</v>
      </c>
      <c r="AG871" s="18" t="n">
        <f aca="false">AF871-(MAX(Draws!U850-Line_cap,0)+MAX(Draws!AG850-Line_cap,0))</f>
        <v>0</v>
      </c>
      <c r="AH871" s="18" t="n">
        <f aca="false">AG871-(MAX(Draws!V850-Line_cap,0)+MAX(Draws!AH850-Line_cap,0))</f>
        <v>0</v>
      </c>
      <c r="AI871" s="18" t="n">
        <f aca="false">AH871-(MAX(Draws!W850-Line_cap,0)+MAX(Draws!AI850-Line_cap,0))</f>
        <v>0</v>
      </c>
      <c r="AJ871" s="18" t="n">
        <f aca="false">AI871-(MAX(Draws!X850-Line_cap,0)+MAX(Draws!AJ850-Line_cap,0))</f>
        <v>0</v>
      </c>
      <c r="AK871" s="18" t="n">
        <f aca="false">AJ871-(MAX(Draws!Y850-Line_cap,0)+MAX(Draws!AK850-Line_cap,0))</f>
        <v>0</v>
      </c>
      <c r="AL871" s="18" t="n">
        <f aca="false">SUMPRODUCT(MIN($B$22:$M$22+B871:M871+N871:Y871))</f>
        <v>301.680532980442</v>
      </c>
      <c r="AM871" s="18" t="n">
        <f aca="false">SUMPRODUCT(MIN($B$22:$M$22+B871:M871))</f>
        <v>301.680532980442</v>
      </c>
      <c r="AN871" s="18" t="n">
        <f aca="false">SUMPRODUCT(MIN($B$22:$M$22+N871:Y871))</f>
        <v>481.950382357786</v>
      </c>
      <c r="AO871" s="18" t="n">
        <f aca="false">SUMPRODUCT(MIN($B$22:$M$22+B871:M871+Z871:AK871))</f>
        <v>301.680532980442</v>
      </c>
      <c r="AP871" s="18" t="n">
        <f aca="false">SUMPRODUCT(MIN($B$23:$M$23+B871:M871+N871:Y871))</f>
        <v>351.280532980442</v>
      </c>
      <c r="AQ871" s="18" t="n">
        <f aca="false">SUMPRODUCT(MIN($B$23:$M$23+B871:M871+Z871:AK871))</f>
        <v>351.280532980442</v>
      </c>
      <c r="AR871" s="13" t="n">
        <f aca="false">IF(Y871&lt;0,1,0)</f>
        <v>0</v>
      </c>
    </row>
    <row r="872" customFormat="false" ht="15" hidden="false" customHeight="false" outlineLevel="0" collapsed="false">
      <c r="A872" s="13" t="n">
        <v>847</v>
      </c>
      <c r="B872" s="18" t="n">
        <f aca="false">Shock_sd*Draws!B851</f>
        <v>-74.6913482005341</v>
      </c>
      <c r="C872" s="18" t="n">
        <f aca="false">Persist_a*B872+Shock_sd*Draws!C851</f>
        <v>-53.6573666787386</v>
      </c>
      <c r="D872" s="18" t="n">
        <f aca="false">Persist_a*C872+Shock_sd*Draws!D851</f>
        <v>-5.57389303677415</v>
      </c>
      <c r="E872" s="18" t="n">
        <f aca="false">Persist_a*D872+Shock_sd*Draws!E851</f>
        <v>1.78983513020197</v>
      </c>
      <c r="F872" s="18" t="n">
        <f aca="false">Persist_a*E872+Shock_sd*Draws!F851</f>
        <v>21.530531864088</v>
      </c>
      <c r="G872" s="18" t="n">
        <f aca="false">Persist_a*F872+Shock_sd*Draws!G851</f>
        <v>57.4287320128793</v>
      </c>
      <c r="H872" s="18" t="n">
        <f aca="false">Persist_a*G872+Shock_sd*Draws!H851</f>
        <v>-64.1620651953952</v>
      </c>
      <c r="I872" s="18" t="n">
        <f aca="false">Persist_a*H872+Shock_sd*Draws!I851</f>
        <v>-78.4403447452081</v>
      </c>
      <c r="J872" s="18" t="n">
        <f aca="false">Persist_a*I872+Shock_sd*Draws!J851</f>
        <v>-64.8378489094295</v>
      </c>
      <c r="K872" s="18" t="n">
        <f aca="false">Persist_a*J872+Shock_sd*Draws!K851</f>
        <v>-168.277027403746</v>
      </c>
      <c r="L872" s="18" t="n">
        <f aca="false">Persist_a*K872+Shock_sd*Draws!L851</f>
        <v>-30.2593938951661</v>
      </c>
      <c r="M872" s="18" t="n">
        <f aca="false">Persist_a*L872+Shock_sd*Draws!M851</f>
        <v>-74.6292440867031</v>
      </c>
      <c r="N872" s="18" t="n">
        <f aca="false">0-(Draws!N851+Draws!Z851)</f>
        <v>0</v>
      </c>
      <c r="O872" s="18" t="n">
        <f aca="false">N872-(Draws!O851+Draws!AA851)</f>
        <v>0</v>
      </c>
      <c r="P872" s="18" t="n">
        <f aca="false">O872-(Draws!P851+Draws!AB851)</f>
        <v>0</v>
      </c>
      <c r="Q872" s="18" t="n">
        <f aca="false">P872-(Draws!Q851+Draws!AC851)</f>
        <v>0</v>
      </c>
      <c r="R872" s="18" t="n">
        <f aca="false">Q872-(Draws!R851+Draws!AD851)</f>
        <v>0</v>
      </c>
      <c r="S872" s="18" t="n">
        <f aca="false">R872-(Draws!S851+Draws!AE851)</f>
        <v>0</v>
      </c>
      <c r="T872" s="18" t="n">
        <f aca="false">S872-(Draws!T851+Draws!AF851)</f>
        <v>0</v>
      </c>
      <c r="U872" s="18" t="n">
        <f aca="false">T872-(Draws!U851+Draws!AG851)</f>
        <v>0</v>
      </c>
      <c r="V872" s="18" t="n">
        <f aca="false">U872-(Draws!V851+Draws!AH851)</f>
        <v>0</v>
      </c>
      <c r="W872" s="18" t="n">
        <f aca="false">V872-(Draws!W851+Draws!AI851)</f>
        <v>0</v>
      </c>
      <c r="X872" s="18" t="n">
        <f aca="false">W872-(Draws!X851+Draws!AJ851)</f>
        <v>0</v>
      </c>
      <c r="Y872" s="18" t="n">
        <f aca="false">X872-(Draws!Y851+Draws!AK851)</f>
        <v>0</v>
      </c>
      <c r="Z872" s="18" t="n">
        <f aca="false">0-(MAX(Draws!N851-Line_cap,0)+MAX(Draws!Z851-Line_cap,0))</f>
        <v>0</v>
      </c>
      <c r="AA872" s="18" t="n">
        <f aca="false">Z872-(MAX(Draws!O851-Line_cap,0)+MAX(Draws!AA851-Line_cap,0))</f>
        <v>0</v>
      </c>
      <c r="AB872" s="18" t="n">
        <f aca="false">AA872-(MAX(Draws!P851-Line_cap,0)+MAX(Draws!AB851-Line_cap,0))</f>
        <v>0</v>
      </c>
      <c r="AC872" s="18" t="n">
        <f aca="false">AB872-(MAX(Draws!Q851-Line_cap,0)+MAX(Draws!AC851-Line_cap,0))</f>
        <v>0</v>
      </c>
      <c r="AD872" s="18" t="n">
        <f aca="false">AC872-(MAX(Draws!R851-Line_cap,0)+MAX(Draws!AD851-Line_cap,0))</f>
        <v>0</v>
      </c>
      <c r="AE872" s="18" t="n">
        <f aca="false">AD872-(MAX(Draws!S851-Line_cap,0)+MAX(Draws!AE851-Line_cap,0))</f>
        <v>0</v>
      </c>
      <c r="AF872" s="18" t="n">
        <f aca="false">AE872-(MAX(Draws!T851-Line_cap,0)+MAX(Draws!AF851-Line_cap,0))</f>
        <v>0</v>
      </c>
      <c r="AG872" s="18" t="n">
        <f aca="false">AF872-(MAX(Draws!U851-Line_cap,0)+MAX(Draws!AG851-Line_cap,0))</f>
        <v>0</v>
      </c>
      <c r="AH872" s="18" t="n">
        <f aca="false">AG872-(MAX(Draws!V851-Line_cap,0)+MAX(Draws!AH851-Line_cap,0))</f>
        <v>0</v>
      </c>
      <c r="AI872" s="18" t="n">
        <f aca="false">AH872-(MAX(Draws!W851-Line_cap,0)+MAX(Draws!AI851-Line_cap,0))</f>
        <v>0</v>
      </c>
      <c r="AJ872" s="18" t="n">
        <f aca="false">AI872-(MAX(Draws!X851-Line_cap,0)+MAX(Draws!AJ851-Line_cap,0))</f>
        <v>0</v>
      </c>
      <c r="AK872" s="18" t="n">
        <f aca="false">AJ872-(MAX(Draws!Y851-Line_cap,0)+MAX(Draws!AK851-Line_cap,0))</f>
        <v>0</v>
      </c>
      <c r="AL872" s="18" t="n">
        <f aca="false">SUMPRODUCT(MIN($B$22:$M$22+B872:M872+N872:Y872))</f>
        <v>326.108668405678</v>
      </c>
      <c r="AM872" s="18" t="n">
        <f aca="false">SUMPRODUCT(MIN($B$22:$M$22+B872:M872))</f>
        <v>326.108668405678</v>
      </c>
      <c r="AN872" s="18" t="n">
        <f aca="false">SUMPRODUCT(MIN($B$22:$M$22+N872:Y872))</f>
        <v>481.950382357786</v>
      </c>
      <c r="AO872" s="18" t="n">
        <f aca="false">SUMPRODUCT(MIN($B$22:$M$22+B872:M872+Z872:AK872))</f>
        <v>326.108668405678</v>
      </c>
      <c r="AP872" s="18" t="n">
        <f aca="false">SUMPRODUCT(MIN($B$23:$M$23+B872:M872+N872:Y872))</f>
        <v>374.394316956105</v>
      </c>
      <c r="AQ872" s="18" t="n">
        <f aca="false">SUMPRODUCT(MIN($B$23:$M$23+B872:M872+Z872:AK872))</f>
        <v>374.394316956105</v>
      </c>
      <c r="AR872" s="13" t="n">
        <f aca="false">IF(Y872&lt;0,1,0)</f>
        <v>0</v>
      </c>
    </row>
    <row r="873" customFormat="false" ht="15" hidden="false" customHeight="false" outlineLevel="0" collapsed="false">
      <c r="A873" s="13" t="n">
        <v>848</v>
      </c>
      <c r="B873" s="18" t="n">
        <f aca="false">Shock_sd*Draws!B852</f>
        <v>57.5486514564553</v>
      </c>
      <c r="C873" s="18" t="n">
        <f aca="false">Persist_a*B873+Shock_sd*Draws!C852</f>
        <v>53.4861594296127</v>
      </c>
      <c r="D873" s="18" t="n">
        <f aca="false">Persist_a*C873+Shock_sd*Draws!D852</f>
        <v>23.8948092957294</v>
      </c>
      <c r="E873" s="18" t="n">
        <f aca="false">Persist_a*D873+Shock_sd*Draws!E852</f>
        <v>81.5227935875389</v>
      </c>
      <c r="F873" s="18" t="n">
        <f aca="false">Persist_a*E873+Shock_sd*Draws!F852</f>
        <v>66.4880989512157</v>
      </c>
      <c r="G873" s="18" t="n">
        <f aca="false">Persist_a*F873+Shock_sd*Draws!G852</f>
        <v>12.339194663606</v>
      </c>
      <c r="H873" s="18" t="n">
        <f aca="false">Persist_a*G873+Shock_sd*Draws!H852</f>
        <v>77.4970867543964</v>
      </c>
      <c r="I873" s="18" t="n">
        <f aca="false">Persist_a*H873+Shock_sd*Draws!I852</f>
        <v>-38.8585468200926</v>
      </c>
      <c r="J873" s="18" t="n">
        <f aca="false">Persist_a*I873+Shock_sd*Draws!J852</f>
        <v>-2.13773100455967</v>
      </c>
      <c r="K873" s="18" t="n">
        <f aca="false">Persist_a*J873+Shock_sd*Draws!K852</f>
        <v>83.1376095464537</v>
      </c>
      <c r="L873" s="18" t="n">
        <f aca="false">Persist_a*K873+Shock_sd*Draws!L852</f>
        <v>7.53711728245806</v>
      </c>
      <c r="M873" s="18" t="n">
        <f aca="false">Persist_a*L873+Shock_sd*Draws!M852</f>
        <v>-32.5192287774888</v>
      </c>
      <c r="N873" s="18" t="n">
        <f aca="false">0-(Draws!N852+Draws!Z852)</f>
        <v>0</v>
      </c>
      <c r="O873" s="18" t="n">
        <f aca="false">N873-(Draws!O852+Draws!AA852)</f>
        <v>0</v>
      </c>
      <c r="P873" s="18" t="n">
        <f aca="false">O873-(Draws!P852+Draws!AB852)</f>
        <v>0</v>
      </c>
      <c r="Q873" s="18" t="n">
        <f aca="false">P873-(Draws!Q852+Draws!AC852)</f>
        <v>-117.914865655612</v>
      </c>
      <c r="R873" s="18" t="n">
        <f aca="false">Q873-(Draws!R852+Draws!AD852)</f>
        <v>-117.914865655612</v>
      </c>
      <c r="S873" s="18" t="n">
        <f aca="false">R873-(Draws!S852+Draws!AE852)</f>
        <v>-117.914865655612</v>
      </c>
      <c r="T873" s="18" t="n">
        <f aca="false">S873-(Draws!T852+Draws!AF852)</f>
        <v>-117.914865655612</v>
      </c>
      <c r="U873" s="18" t="n">
        <f aca="false">T873-(Draws!U852+Draws!AG852)</f>
        <v>-117.914865655612</v>
      </c>
      <c r="V873" s="18" t="n">
        <f aca="false">U873-(Draws!V852+Draws!AH852)</f>
        <v>-117.914865655612</v>
      </c>
      <c r="W873" s="18" t="n">
        <f aca="false">V873-(Draws!W852+Draws!AI852)</f>
        <v>-117.914865655612</v>
      </c>
      <c r="X873" s="18" t="n">
        <f aca="false">W873-(Draws!X852+Draws!AJ852)</f>
        <v>-117.914865655612</v>
      </c>
      <c r="Y873" s="18" t="n">
        <f aca="false">X873-(Draws!Y852+Draws!AK852)</f>
        <v>-117.914865655612</v>
      </c>
      <c r="Z873" s="18" t="n">
        <f aca="false">0-(MAX(Draws!N852-Line_cap,0)+MAX(Draws!Z852-Line_cap,0))</f>
        <v>0</v>
      </c>
      <c r="AA873" s="18" t="n">
        <f aca="false">Z873-(MAX(Draws!O852-Line_cap,0)+MAX(Draws!AA852-Line_cap,0))</f>
        <v>0</v>
      </c>
      <c r="AB873" s="18" t="n">
        <f aca="false">AA873-(MAX(Draws!P852-Line_cap,0)+MAX(Draws!AB852-Line_cap,0))</f>
        <v>0</v>
      </c>
      <c r="AC873" s="18" t="n">
        <f aca="false">AB873-(MAX(Draws!Q852-Line_cap,0)+MAX(Draws!AC852-Line_cap,0))</f>
        <v>-17.9148656556117</v>
      </c>
      <c r="AD873" s="18" t="n">
        <f aca="false">AC873-(MAX(Draws!R852-Line_cap,0)+MAX(Draws!AD852-Line_cap,0))</f>
        <v>-17.9148656556117</v>
      </c>
      <c r="AE873" s="18" t="n">
        <f aca="false">AD873-(MAX(Draws!S852-Line_cap,0)+MAX(Draws!AE852-Line_cap,0))</f>
        <v>-17.9148656556117</v>
      </c>
      <c r="AF873" s="18" t="n">
        <f aca="false">AE873-(MAX(Draws!T852-Line_cap,0)+MAX(Draws!AF852-Line_cap,0))</f>
        <v>-17.9148656556117</v>
      </c>
      <c r="AG873" s="18" t="n">
        <f aca="false">AF873-(MAX(Draws!U852-Line_cap,0)+MAX(Draws!AG852-Line_cap,0))</f>
        <v>-17.9148656556117</v>
      </c>
      <c r="AH873" s="18" t="n">
        <f aca="false">AG873-(MAX(Draws!V852-Line_cap,0)+MAX(Draws!AH852-Line_cap,0))</f>
        <v>-17.9148656556117</v>
      </c>
      <c r="AI873" s="18" t="n">
        <f aca="false">AH873-(MAX(Draws!W852-Line_cap,0)+MAX(Draws!AI852-Line_cap,0))</f>
        <v>-17.9148656556117</v>
      </c>
      <c r="AJ873" s="18" t="n">
        <f aca="false">AI873-(MAX(Draws!X852-Line_cap,0)+MAX(Draws!AJ852-Line_cap,0))</f>
        <v>-17.9148656556117</v>
      </c>
      <c r="AK873" s="18" t="n">
        <f aca="false">AJ873-(MAX(Draws!Y852-Line_cap,0)+MAX(Draws!AK852-Line_cap,0))</f>
        <v>-17.9148656556117</v>
      </c>
      <c r="AL873" s="18" t="n">
        <f aca="false">SUMPRODUCT(MIN($B$22:$M$22+B873:M873+N873:Y873))</f>
        <v>327.080640922215</v>
      </c>
      <c r="AM873" s="18" t="n">
        <f aca="false">SUMPRODUCT(MIN($B$22:$M$22+B873:M873))</f>
        <v>444.995506577827</v>
      </c>
      <c r="AN873" s="18" t="n">
        <f aca="false">SUMPRODUCT(MIN($B$22:$M$22+N873:Y873))</f>
        <v>364.035516702174</v>
      </c>
      <c r="AO873" s="18" t="n">
        <f aca="false">SUMPRODUCT(MIN($B$22:$M$22+B873:M873+Z873:AK873))</f>
        <v>427.080640922215</v>
      </c>
      <c r="AP873" s="18" t="n">
        <f aca="false">SUMPRODUCT(MIN($B$23:$M$23+B873:M873+N873:Y873))</f>
        <v>376.680640922215</v>
      </c>
      <c r="AQ873" s="18" t="n">
        <f aca="false">SUMPRODUCT(MIN($B$23:$M$23+B873:M873+Z873:AK873))</f>
        <v>476.680640922215</v>
      </c>
      <c r="AR873" s="13" t="n">
        <f aca="false">IF(Y873&lt;0,1,0)</f>
        <v>1</v>
      </c>
    </row>
    <row r="874" customFormat="false" ht="15" hidden="false" customHeight="false" outlineLevel="0" collapsed="false">
      <c r="A874" s="13" t="n">
        <v>849</v>
      </c>
      <c r="B874" s="18" t="n">
        <f aca="false">Shock_sd*Draws!B853</f>
        <v>-35.8796995538618</v>
      </c>
      <c r="C874" s="18" t="n">
        <f aca="false">Persist_a*B874+Shock_sd*Draws!C853</f>
        <v>19.8881041896721</v>
      </c>
      <c r="D874" s="18" t="n">
        <f aca="false">Persist_a*C874+Shock_sd*Draws!D853</f>
        <v>33.9553928844405</v>
      </c>
      <c r="E874" s="18" t="n">
        <f aca="false">Persist_a*D874+Shock_sd*Draws!E853</f>
        <v>9.67789967033646</v>
      </c>
      <c r="F874" s="18" t="n">
        <f aca="false">Persist_a*E874+Shock_sd*Draws!F853</f>
        <v>-14.3988550893916</v>
      </c>
      <c r="G874" s="18" t="n">
        <f aca="false">Persist_a*F874+Shock_sd*Draws!G853</f>
        <v>14.0702055129162</v>
      </c>
      <c r="H874" s="18" t="n">
        <f aca="false">Persist_a*G874+Shock_sd*Draws!H853</f>
        <v>51.606868842503</v>
      </c>
      <c r="I874" s="18" t="n">
        <f aca="false">Persist_a*H874+Shock_sd*Draws!I853</f>
        <v>12.1975271240114</v>
      </c>
      <c r="J874" s="18" t="n">
        <f aca="false">Persist_a*I874+Shock_sd*Draws!J853</f>
        <v>-61.0572851307576</v>
      </c>
      <c r="K874" s="18" t="n">
        <f aca="false">Persist_a*J874+Shock_sd*Draws!K853</f>
        <v>-78.2336662888705</v>
      </c>
      <c r="L874" s="18" t="n">
        <f aca="false">Persist_a*K874+Shock_sd*Draws!L853</f>
        <v>-85.0669840179794</v>
      </c>
      <c r="M874" s="18" t="n">
        <f aca="false">Persist_a*L874+Shock_sd*Draws!M853</f>
        <v>-99.9670557466228</v>
      </c>
      <c r="N874" s="18" t="n">
        <f aca="false">0-(Draws!N853+Draws!Z853)</f>
        <v>0</v>
      </c>
      <c r="O874" s="18" t="n">
        <f aca="false">N874-(Draws!O853+Draws!AA853)</f>
        <v>0</v>
      </c>
      <c r="P874" s="18" t="n">
        <f aca="false">O874-(Draws!P853+Draws!AB853)</f>
        <v>0</v>
      </c>
      <c r="Q874" s="18" t="n">
        <f aca="false">P874-(Draws!Q853+Draws!AC853)</f>
        <v>0</v>
      </c>
      <c r="R874" s="18" t="n">
        <f aca="false">Q874-(Draws!R853+Draws!AD853)</f>
        <v>0</v>
      </c>
      <c r="S874" s="18" t="n">
        <f aca="false">R874-(Draws!S853+Draws!AE853)</f>
        <v>0</v>
      </c>
      <c r="T874" s="18" t="n">
        <f aca="false">S874-(Draws!T853+Draws!AF853)</f>
        <v>0</v>
      </c>
      <c r="U874" s="18" t="n">
        <f aca="false">T874-(Draws!U853+Draws!AG853)</f>
        <v>0</v>
      </c>
      <c r="V874" s="18" t="n">
        <f aca="false">U874-(Draws!V853+Draws!AH853)</f>
        <v>0</v>
      </c>
      <c r="W874" s="18" t="n">
        <f aca="false">V874-(Draws!W853+Draws!AI853)</f>
        <v>0</v>
      </c>
      <c r="X874" s="18" t="n">
        <f aca="false">W874-(Draws!X853+Draws!AJ853)</f>
        <v>0</v>
      </c>
      <c r="Y874" s="18" t="n">
        <f aca="false">X874-(Draws!Y853+Draws!AK853)</f>
        <v>0</v>
      </c>
      <c r="Z874" s="18" t="n">
        <f aca="false">0-(MAX(Draws!N853-Line_cap,0)+MAX(Draws!Z853-Line_cap,0))</f>
        <v>0</v>
      </c>
      <c r="AA874" s="18" t="n">
        <f aca="false">Z874-(MAX(Draws!O853-Line_cap,0)+MAX(Draws!AA853-Line_cap,0))</f>
        <v>0</v>
      </c>
      <c r="AB874" s="18" t="n">
        <f aca="false">AA874-(MAX(Draws!P853-Line_cap,0)+MAX(Draws!AB853-Line_cap,0))</f>
        <v>0</v>
      </c>
      <c r="AC874" s="18" t="n">
        <f aca="false">AB874-(MAX(Draws!Q853-Line_cap,0)+MAX(Draws!AC853-Line_cap,0))</f>
        <v>0</v>
      </c>
      <c r="AD874" s="18" t="n">
        <f aca="false">AC874-(MAX(Draws!R853-Line_cap,0)+MAX(Draws!AD853-Line_cap,0))</f>
        <v>0</v>
      </c>
      <c r="AE874" s="18" t="n">
        <f aca="false">AD874-(MAX(Draws!S853-Line_cap,0)+MAX(Draws!AE853-Line_cap,0))</f>
        <v>0</v>
      </c>
      <c r="AF874" s="18" t="n">
        <f aca="false">AE874-(MAX(Draws!T853-Line_cap,0)+MAX(Draws!AF853-Line_cap,0))</f>
        <v>0</v>
      </c>
      <c r="AG874" s="18" t="n">
        <f aca="false">AF874-(MAX(Draws!U853-Line_cap,0)+MAX(Draws!AG853-Line_cap,0))</f>
        <v>0</v>
      </c>
      <c r="AH874" s="18" t="n">
        <f aca="false">AG874-(MAX(Draws!V853-Line_cap,0)+MAX(Draws!AH853-Line_cap,0))</f>
        <v>0</v>
      </c>
      <c r="AI874" s="18" t="n">
        <f aca="false">AH874-(MAX(Draws!W853-Line_cap,0)+MAX(Draws!AI853-Line_cap,0))</f>
        <v>0</v>
      </c>
      <c r="AJ874" s="18" t="n">
        <f aca="false">AI874-(MAX(Draws!X853-Line_cap,0)+MAX(Draws!AJ853-Line_cap,0))</f>
        <v>0</v>
      </c>
      <c r="AK874" s="18" t="n">
        <f aca="false">AJ874-(MAX(Draws!Y853-Line_cap,0)+MAX(Draws!AK853-Line_cap,0))</f>
        <v>0</v>
      </c>
      <c r="AL874" s="18" t="n">
        <f aca="false">SUMPRODUCT(MIN($B$22:$M$22+B874:M874+N874:Y874))</f>
        <v>410.456991930338</v>
      </c>
      <c r="AM874" s="18" t="n">
        <f aca="false">SUMPRODUCT(MIN($B$22:$M$22+B874:M874))</f>
        <v>410.456991930338</v>
      </c>
      <c r="AN874" s="18" t="n">
        <f aca="false">SUMPRODUCT(MIN($B$22:$M$22+N874:Y874))</f>
        <v>481.950382357786</v>
      </c>
      <c r="AO874" s="18" t="n">
        <f aca="false">SUMPRODUCT(MIN($B$22:$M$22+B874:M874+Z874:AK874))</f>
        <v>410.456991930338</v>
      </c>
      <c r="AP874" s="18" t="n">
        <f aca="false">SUMPRODUCT(MIN($B$23:$M$23+B874:M874+N874:Y874))</f>
        <v>455.582873012957</v>
      </c>
      <c r="AQ874" s="18" t="n">
        <f aca="false">SUMPRODUCT(MIN($B$23:$M$23+B874:M874+Z874:AK874))</f>
        <v>455.582873012957</v>
      </c>
      <c r="AR874" s="13" t="n">
        <f aca="false">IF(Y874&lt;0,1,0)</f>
        <v>0</v>
      </c>
    </row>
    <row r="875" customFormat="false" ht="15" hidden="false" customHeight="false" outlineLevel="0" collapsed="false">
      <c r="A875" s="13" t="n">
        <v>850</v>
      </c>
      <c r="B875" s="18" t="n">
        <f aca="false">Shock_sd*Draws!B854</f>
        <v>-15.6995948917393</v>
      </c>
      <c r="C875" s="18" t="n">
        <f aca="false">Persist_a*B875+Shock_sd*Draws!C854</f>
        <v>-46.240262658762</v>
      </c>
      <c r="D875" s="18" t="n">
        <f aca="false">Persist_a*C875+Shock_sd*Draws!D854</f>
        <v>-73.4008107506077</v>
      </c>
      <c r="E875" s="18" t="n">
        <f aca="false">Persist_a*D875+Shock_sd*Draws!E854</f>
        <v>14.7648528557573</v>
      </c>
      <c r="F875" s="18" t="n">
        <f aca="false">Persist_a*E875+Shock_sd*Draws!F854</f>
        <v>-40.4026174861323</v>
      </c>
      <c r="G875" s="18" t="n">
        <f aca="false">Persist_a*F875+Shock_sd*Draws!G854</f>
        <v>-64.3838724632137</v>
      </c>
      <c r="H875" s="18" t="n">
        <f aca="false">Persist_a*G875+Shock_sd*Draws!H854</f>
        <v>-52.0663713759992</v>
      </c>
      <c r="I875" s="18" t="n">
        <f aca="false">Persist_a*H875+Shock_sd*Draws!I854</f>
        <v>-67.3688793510171</v>
      </c>
      <c r="J875" s="18" t="n">
        <f aca="false">Persist_a*I875+Shock_sd*Draws!J854</f>
        <v>-1.43549311840971</v>
      </c>
      <c r="K875" s="18" t="n">
        <f aca="false">Persist_a*J875+Shock_sd*Draws!K854</f>
        <v>-84.3283828170051</v>
      </c>
      <c r="L875" s="18" t="n">
        <f aca="false">Persist_a*K875+Shock_sd*Draws!L854</f>
        <v>-27.4368978554991</v>
      </c>
      <c r="M875" s="18" t="n">
        <f aca="false">Persist_a*L875+Shock_sd*Draws!M854</f>
        <v>-63.5438723551797</v>
      </c>
      <c r="N875" s="18" t="n">
        <f aca="false">0-(Draws!N854+Draws!Z854)</f>
        <v>0</v>
      </c>
      <c r="O875" s="18" t="n">
        <f aca="false">N875-(Draws!O854+Draws!AA854)</f>
        <v>0</v>
      </c>
      <c r="P875" s="18" t="n">
        <f aca="false">O875-(Draws!P854+Draws!AB854)</f>
        <v>0</v>
      </c>
      <c r="Q875" s="18" t="n">
        <f aca="false">P875-(Draws!Q854+Draws!AC854)</f>
        <v>0</v>
      </c>
      <c r="R875" s="18" t="n">
        <f aca="false">Q875-(Draws!R854+Draws!AD854)</f>
        <v>0</v>
      </c>
      <c r="S875" s="18" t="n">
        <f aca="false">R875-(Draws!S854+Draws!AE854)</f>
        <v>0</v>
      </c>
      <c r="T875" s="18" t="n">
        <f aca="false">S875-(Draws!T854+Draws!AF854)</f>
        <v>0</v>
      </c>
      <c r="U875" s="18" t="n">
        <f aca="false">T875-(Draws!U854+Draws!AG854)</f>
        <v>0</v>
      </c>
      <c r="V875" s="18" t="n">
        <f aca="false">U875-(Draws!V854+Draws!AH854)</f>
        <v>0</v>
      </c>
      <c r="W875" s="18" t="n">
        <f aca="false">V875-(Draws!W854+Draws!AI854)</f>
        <v>0</v>
      </c>
      <c r="X875" s="18" t="n">
        <f aca="false">W875-(Draws!X854+Draws!AJ854)</f>
        <v>0</v>
      </c>
      <c r="Y875" s="18" t="n">
        <f aca="false">X875-(Draws!Y854+Draws!AK854)</f>
        <v>0</v>
      </c>
      <c r="Z875" s="18" t="n">
        <f aca="false">0-(MAX(Draws!N854-Line_cap,0)+MAX(Draws!Z854-Line_cap,0))</f>
        <v>0</v>
      </c>
      <c r="AA875" s="18" t="n">
        <f aca="false">Z875-(MAX(Draws!O854-Line_cap,0)+MAX(Draws!AA854-Line_cap,0))</f>
        <v>0</v>
      </c>
      <c r="AB875" s="18" t="n">
        <f aca="false">AA875-(MAX(Draws!P854-Line_cap,0)+MAX(Draws!AB854-Line_cap,0))</f>
        <v>0</v>
      </c>
      <c r="AC875" s="18" t="n">
        <f aca="false">AB875-(MAX(Draws!Q854-Line_cap,0)+MAX(Draws!AC854-Line_cap,0))</f>
        <v>0</v>
      </c>
      <c r="AD875" s="18" t="n">
        <f aca="false">AC875-(MAX(Draws!R854-Line_cap,0)+MAX(Draws!AD854-Line_cap,0))</f>
        <v>0</v>
      </c>
      <c r="AE875" s="18" t="n">
        <f aca="false">AD875-(MAX(Draws!S854-Line_cap,0)+MAX(Draws!AE854-Line_cap,0))</f>
        <v>0</v>
      </c>
      <c r="AF875" s="18" t="n">
        <f aca="false">AE875-(MAX(Draws!T854-Line_cap,0)+MAX(Draws!AF854-Line_cap,0))</f>
        <v>0</v>
      </c>
      <c r="AG875" s="18" t="n">
        <f aca="false">AF875-(MAX(Draws!U854-Line_cap,0)+MAX(Draws!AG854-Line_cap,0))</f>
        <v>0</v>
      </c>
      <c r="AH875" s="18" t="n">
        <f aca="false">AG875-(MAX(Draws!V854-Line_cap,0)+MAX(Draws!AH854-Line_cap,0))</f>
        <v>0</v>
      </c>
      <c r="AI875" s="18" t="n">
        <f aca="false">AH875-(MAX(Draws!W854-Line_cap,0)+MAX(Draws!AI854-Line_cap,0))</f>
        <v>0</v>
      </c>
      <c r="AJ875" s="18" t="n">
        <f aca="false">AI875-(MAX(Draws!X854-Line_cap,0)+MAX(Draws!AJ854-Line_cap,0))</f>
        <v>0</v>
      </c>
      <c r="AK875" s="18" t="n">
        <f aca="false">AJ875-(MAX(Draws!Y854-Line_cap,0)+MAX(Draws!AK854-Line_cap,0))</f>
        <v>0</v>
      </c>
      <c r="AL875" s="18" t="n">
        <f aca="false">SUMPRODUCT(MIN($B$22:$M$22+B875:M875+N875:Y875))</f>
        <v>410.057312992419</v>
      </c>
      <c r="AM875" s="18" t="n">
        <f aca="false">SUMPRODUCT(MIN($B$22:$M$22+B875:M875))</f>
        <v>410.057312992419</v>
      </c>
      <c r="AN875" s="18" t="n">
        <f aca="false">SUMPRODUCT(MIN($B$22:$M$22+N875:Y875))</f>
        <v>481.950382357786</v>
      </c>
      <c r="AO875" s="18" t="n">
        <f aca="false">SUMPRODUCT(MIN($B$22:$M$22+B875:M875+Z875:AK875))</f>
        <v>410.057312992419</v>
      </c>
      <c r="AP875" s="18" t="n">
        <f aca="false">SUMPRODUCT(MIN($B$23:$M$23+B875:M875+N875:Y875))</f>
        <v>458.342961542846</v>
      </c>
      <c r="AQ875" s="18" t="n">
        <f aca="false">SUMPRODUCT(MIN($B$23:$M$23+B875:M875+Z875:AK875))</f>
        <v>458.342961542846</v>
      </c>
      <c r="AR875" s="13" t="n">
        <f aca="false">IF(Y875&lt;0,1,0)</f>
        <v>0</v>
      </c>
    </row>
    <row r="876" customFormat="false" ht="15" hidden="false" customHeight="false" outlineLevel="0" collapsed="false">
      <c r="A876" s="13" t="n">
        <v>851</v>
      </c>
      <c r="B876" s="18" t="n">
        <f aca="false">Shock_sd*Draws!B855</f>
        <v>48.9036293044397</v>
      </c>
      <c r="C876" s="18" t="n">
        <f aca="false">Persist_a*B876+Shock_sd*Draws!C855</f>
        <v>62.7908464199069</v>
      </c>
      <c r="D876" s="18" t="n">
        <f aca="false">Persist_a*C876+Shock_sd*Draws!D855</f>
        <v>-57.9776071758078</v>
      </c>
      <c r="E876" s="18" t="n">
        <f aca="false">Persist_a*D876+Shock_sd*Draws!E855</f>
        <v>-39.9967452586236</v>
      </c>
      <c r="F876" s="18" t="n">
        <f aca="false">Persist_a*E876+Shock_sd*Draws!F855</f>
        <v>-2.79073530040827</v>
      </c>
      <c r="G876" s="18" t="n">
        <f aca="false">Persist_a*F876+Shock_sd*Draws!G855</f>
        <v>23.170053014247</v>
      </c>
      <c r="H876" s="18" t="n">
        <f aca="false">Persist_a*G876+Shock_sd*Draws!H855</f>
        <v>10.9651887893981</v>
      </c>
      <c r="I876" s="18" t="n">
        <f aca="false">Persist_a*H876+Shock_sd*Draws!I855</f>
        <v>27.7220992276037</v>
      </c>
      <c r="J876" s="18" t="n">
        <f aca="false">Persist_a*I876+Shock_sd*Draws!J855</f>
        <v>49.5351981396204</v>
      </c>
      <c r="K876" s="18" t="n">
        <f aca="false">Persist_a*J876+Shock_sd*Draws!K855</f>
        <v>3.1626909384391</v>
      </c>
      <c r="L876" s="18" t="n">
        <f aca="false">Persist_a*K876+Shock_sd*Draws!L855</f>
        <v>-30.3531996353778</v>
      </c>
      <c r="M876" s="18" t="n">
        <f aca="false">Persist_a*L876+Shock_sd*Draws!M855</f>
        <v>-18.3880828650768</v>
      </c>
      <c r="N876" s="18" t="n">
        <f aca="false">0-(Draws!N855+Draws!Z855)</f>
        <v>0</v>
      </c>
      <c r="O876" s="18" t="n">
        <f aca="false">N876-(Draws!O855+Draws!AA855)</f>
        <v>0</v>
      </c>
      <c r="P876" s="18" t="n">
        <f aca="false">O876-(Draws!P855+Draws!AB855)</f>
        <v>0</v>
      </c>
      <c r="Q876" s="18" t="n">
        <f aca="false">P876-(Draws!Q855+Draws!AC855)</f>
        <v>0</v>
      </c>
      <c r="R876" s="18" t="n">
        <f aca="false">Q876-(Draws!R855+Draws!AD855)</f>
        <v>0</v>
      </c>
      <c r="S876" s="18" t="n">
        <f aca="false">R876-(Draws!S855+Draws!AE855)</f>
        <v>0</v>
      </c>
      <c r="T876" s="18" t="n">
        <f aca="false">S876-(Draws!T855+Draws!AF855)</f>
        <v>0</v>
      </c>
      <c r="U876" s="18" t="n">
        <f aca="false">T876-(Draws!U855+Draws!AG855)</f>
        <v>0</v>
      </c>
      <c r="V876" s="18" t="n">
        <f aca="false">U876-(Draws!V855+Draws!AH855)</f>
        <v>0</v>
      </c>
      <c r="W876" s="18" t="n">
        <f aca="false">V876-(Draws!W855+Draws!AI855)</f>
        <v>0</v>
      </c>
      <c r="X876" s="18" t="n">
        <f aca="false">W876-(Draws!X855+Draws!AJ855)</f>
        <v>0</v>
      </c>
      <c r="Y876" s="18" t="n">
        <f aca="false">X876-(Draws!Y855+Draws!AK855)</f>
        <v>0</v>
      </c>
      <c r="Z876" s="18" t="n">
        <f aca="false">0-(MAX(Draws!N855-Line_cap,0)+MAX(Draws!Z855-Line_cap,0))</f>
        <v>0</v>
      </c>
      <c r="AA876" s="18" t="n">
        <f aca="false">Z876-(MAX(Draws!O855-Line_cap,0)+MAX(Draws!AA855-Line_cap,0))</f>
        <v>0</v>
      </c>
      <c r="AB876" s="18" t="n">
        <f aca="false">AA876-(MAX(Draws!P855-Line_cap,0)+MAX(Draws!AB855-Line_cap,0))</f>
        <v>0</v>
      </c>
      <c r="AC876" s="18" t="n">
        <f aca="false">AB876-(MAX(Draws!Q855-Line_cap,0)+MAX(Draws!AC855-Line_cap,0))</f>
        <v>0</v>
      </c>
      <c r="AD876" s="18" t="n">
        <f aca="false">AC876-(MAX(Draws!R855-Line_cap,0)+MAX(Draws!AD855-Line_cap,0))</f>
        <v>0</v>
      </c>
      <c r="AE876" s="18" t="n">
        <f aca="false">AD876-(MAX(Draws!S855-Line_cap,0)+MAX(Draws!AE855-Line_cap,0))</f>
        <v>0</v>
      </c>
      <c r="AF876" s="18" t="n">
        <f aca="false">AE876-(MAX(Draws!T855-Line_cap,0)+MAX(Draws!AF855-Line_cap,0))</f>
        <v>0</v>
      </c>
      <c r="AG876" s="18" t="n">
        <f aca="false">AF876-(MAX(Draws!U855-Line_cap,0)+MAX(Draws!AG855-Line_cap,0))</f>
        <v>0</v>
      </c>
      <c r="AH876" s="18" t="n">
        <f aca="false">AG876-(MAX(Draws!V855-Line_cap,0)+MAX(Draws!AH855-Line_cap,0))</f>
        <v>0</v>
      </c>
      <c r="AI876" s="18" t="n">
        <f aca="false">AH876-(MAX(Draws!W855-Line_cap,0)+MAX(Draws!AI855-Line_cap,0))</f>
        <v>0</v>
      </c>
      <c r="AJ876" s="18" t="n">
        <f aca="false">AI876-(MAX(Draws!X855-Line_cap,0)+MAX(Draws!AJ855-Line_cap,0))</f>
        <v>0</v>
      </c>
      <c r="AK876" s="18" t="n">
        <f aca="false">AJ876-(MAX(Draws!Y855-Line_cap,0)+MAX(Draws!AK855-Line_cap,0))</f>
        <v>0</v>
      </c>
      <c r="AL876" s="18" t="n">
        <f aca="false">SUMPRODUCT(MIN($B$22:$M$22+B876:M876+N876:Y876))</f>
        <v>457.576579486333</v>
      </c>
      <c r="AM876" s="18" t="n">
        <f aca="false">SUMPRODUCT(MIN($B$22:$M$22+B876:M876))</f>
        <v>457.576579486333</v>
      </c>
      <c r="AN876" s="18" t="n">
        <f aca="false">SUMPRODUCT(MIN($B$22:$M$22+N876:Y876))</f>
        <v>481.950382357786</v>
      </c>
      <c r="AO876" s="18" t="n">
        <f aca="false">SUMPRODUCT(MIN($B$22:$M$22+B876:M876+Z876:AK876))</f>
        <v>457.576579486333</v>
      </c>
      <c r="AP876" s="18" t="n">
        <f aca="false">SUMPRODUCT(MIN($B$23:$M$23+B876:M876+N876:Y876))</f>
        <v>492.325954294572</v>
      </c>
      <c r="AQ876" s="18" t="n">
        <f aca="false">SUMPRODUCT(MIN($B$23:$M$23+B876:M876+Z876:AK876))</f>
        <v>492.325954294572</v>
      </c>
      <c r="AR876" s="13" t="n">
        <f aca="false">IF(Y876&lt;0,1,0)</f>
        <v>0</v>
      </c>
    </row>
    <row r="877" customFormat="false" ht="15" hidden="false" customHeight="false" outlineLevel="0" collapsed="false">
      <c r="A877" s="13" t="n">
        <v>852</v>
      </c>
      <c r="B877" s="18" t="n">
        <f aca="false">Shock_sd*Draws!B856</f>
        <v>3.65735231103888</v>
      </c>
      <c r="C877" s="18" t="n">
        <f aca="false">Persist_a*B877+Shock_sd*Draws!C856</f>
        <v>-7.36721456591682</v>
      </c>
      <c r="D877" s="18" t="n">
        <f aca="false">Persist_a*C877+Shock_sd*Draws!D856</f>
        <v>-42.2716305180782</v>
      </c>
      <c r="E877" s="18" t="n">
        <f aca="false">Persist_a*D877+Shock_sd*Draws!E856</f>
        <v>42.5306300782151</v>
      </c>
      <c r="F877" s="18" t="n">
        <f aca="false">Persist_a*E877+Shock_sd*Draws!F856</f>
        <v>85.3470611282825</v>
      </c>
      <c r="G877" s="18" t="n">
        <f aca="false">Persist_a*F877+Shock_sd*Draws!G856</f>
        <v>40.890458813186</v>
      </c>
      <c r="H877" s="18" t="n">
        <f aca="false">Persist_a*G877+Shock_sd*Draws!H856</f>
        <v>10.7695491704299</v>
      </c>
      <c r="I877" s="18" t="n">
        <f aca="false">Persist_a*H877+Shock_sd*Draws!I856</f>
        <v>7.81723856868788</v>
      </c>
      <c r="J877" s="18" t="n">
        <f aca="false">Persist_a*I877+Shock_sd*Draws!J856</f>
        <v>104.166294055943</v>
      </c>
      <c r="K877" s="18" t="n">
        <f aca="false">Persist_a*J877+Shock_sd*Draws!K856</f>
        <v>42.2277168920459</v>
      </c>
      <c r="L877" s="18" t="n">
        <f aca="false">Persist_a*K877+Shock_sd*Draws!L856</f>
        <v>24.2579588932802</v>
      </c>
      <c r="M877" s="18" t="n">
        <f aca="false">Persist_a*L877+Shock_sd*Draws!M856</f>
        <v>59.6372375663355</v>
      </c>
      <c r="N877" s="18" t="n">
        <f aca="false">0-(Draws!N856+Draws!Z856)</f>
        <v>0</v>
      </c>
      <c r="O877" s="18" t="n">
        <f aca="false">N877-(Draws!O856+Draws!AA856)</f>
        <v>0</v>
      </c>
      <c r="P877" s="18" t="n">
        <f aca="false">O877-(Draws!P856+Draws!AB856)</f>
        <v>0</v>
      </c>
      <c r="Q877" s="18" t="n">
        <f aca="false">P877-(Draws!Q856+Draws!AC856)</f>
        <v>0</v>
      </c>
      <c r="R877" s="18" t="n">
        <f aca="false">Q877-(Draws!R856+Draws!AD856)</f>
        <v>0</v>
      </c>
      <c r="S877" s="18" t="n">
        <f aca="false">R877-(Draws!S856+Draws!AE856)</f>
        <v>0</v>
      </c>
      <c r="T877" s="18" t="n">
        <f aca="false">S877-(Draws!T856+Draws!AF856)</f>
        <v>0</v>
      </c>
      <c r="U877" s="18" t="n">
        <f aca="false">T877-(Draws!U856+Draws!AG856)</f>
        <v>0</v>
      </c>
      <c r="V877" s="18" t="n">
        <f aca="false">U877-(Draws!V856+Draws!AH856)</f>
        <v>0</v>
      </c>
      <c r="W877" s="18" t="n">
        <f aca="false">V877-(Draws!W856+Draws!AI856)</f>
        <v>0</v>
      </c>
      <c r="X877" s="18" t="n">
        <f aca="false">W877-(Draws!X856+Draws!AJ856)</f>
        <v>0</v>
      </c>
      <c r="Y877" s="18" t="n">
        <f aca="false">X877-(Draws!Y856+Draws!AK856)</f>
        <v>0</v>
      </c>
      <c r="Z877" s="18" t="n">
        <f aca="false">0-(MAX(Draws!N856-Line_cap,0)+MAX(Draws!Z856-Line_cap,0))</f>
        <v>0</v>
      </c>
      <c r="AA877" s="18" t="n">
        <f aca="false">Z877-(MAX(Draws!O856-Line_cap,0)+MAX(Draws!AA856-Line_cap,0))</f>
        <v>0</v>
      </c>
      <c r="AB877" s="18" t="n">
        <f aca="false">AA877-(MAX(Draws!P856-Line_cap,0)+MAX(Draws!AB856-Line_cap,0))</f>
        <v>0</v>
      </c>
      <c r="AC877" s="18" t="n">
        <f aca="false">AB877-(MAX(Draws!Q856-Line_cap,0)+MAX(Draws!AC856-Line_cap,0))</f>
        <v>0</v>
      </c>
      <c r="AD877" s="18" t="n">
        <f aca="false">AC877-(MAX(Draws!R856-Line_cap,0)+MAX(Draws!AD856-Line_cap,0))</f>
        <v>0</v>
      </c>
      <c r="AE877" s="18" t="n">
        <f aca="false">AD877-(MAX(Draws!S856-Line_cap,0)+MAX(Draws!AE856-Line_cap,0))</f>
        <v>0</v>
      </c>
      <c r="AF877" s="18" t="n">
        <f aca="false">AE877-(MAX(Draws!T856-Line_cap,0)+MAX(Draws!AF856-Line_cap,0))</f>
        <v>0</v>
      </c>
      <c r="AG877" s="18" t="n">
        <f aca="false">AF877-(MAX(Draws!U856-Line_cap,0)+MAX(Draws!AG856-Line_cap,0))</f>
        <v>0</v>
      </c>
      <c r="AH877" s="18" t="n">
        <f aca="false">AG877-(MAX(Draws!V856-Line_cap,0)+MAX(Draws!AH856-Line_cap,0))</f>
        <v>0</v>
      </c>
      <c r="AI877" s="18" t="n">
        <f aca="false">AH877-(MAX(Draws!W856-Line_cap,0)+MAX(Draws!AI856-Line_cap,0))</f>
        <v>0</v>
      </c>
      <c r="AJ877" s="18" t="n">
        <f aca="false">AI877-(MAX(Draws!X856-Line_cap,0)+MAX(Draws!AJ856-Line_cap,0))</f>
        <v>0</v>
      </c>
      <c r="AK877" s="18" t="n">
        <f aca="false">AJ877-(MAX(Draws!Y856-Line_cap,0)+MAX(Draws!AK856-Line_cap,0))</f>
        <v>0</v>
      </c>
      <c r="AL877" s="18" t="n">
        <f aca="false">SUMPRODUCT(MIN($B$22:$M$22+B877:M877+N877:Y877))</f>
        <v>473.282556144063</v>
      </c>
      <c r="AM877" s="18" t="n">
        <f aca="false">SUMPRODUCT(MIN($B$22:$M$22+B877:M877))</f>
        <v>473.282556144063</v>
      </c>
      <c r="AN877" s="18" t="n">
        <f aca="false">SUMPRODUCT(MIN($B$22:$M$22+N877:Y877))</f>
        <v>481.950382357786</v>
      </c>
      <c r="AO877" s="18" t="n">
        <f aca="false">SUMPRODUCT(MIN($B$22:$M$22+B877:M877+Z877:AK877))</f>
        <v>473.282556144063</v>
      </c>
      <c r="AP877" s="18" t="n">
        <f aca="false">SUMPRODUCT(MIN($B$23:$M$23+B877:M877+N877:Y877))</f>
        <v>508.031930952302</v>
      </c>
      <c r="AQ877" s="18" t="n">
        <f aca="false">SUMPRODUCT(MIN($B$23:$M$23+B877:M877+Z877:AK877))</f>
        <v>508.031930952302</v>
      </c>
      <c r="AR877" s="13" t="n">
        <f aca="false">IF(Y877&lt;0,1,0)</f>
        <v>0</v>
      </c>
    </row>
    <row r="878" customFormat="false" ht="15" hidden="false" customHeight="false" outlineLevel="0" collapsed="false">
      <c r="A878" s="13" t="n">
        <v>853</v>
      </c>
      <c r="B878" s="18" t="n">
        <f aca="false">Shock_sd*Draws!B857</f>
        <v>-67.5654559898158</v>
      </c>
      <c r="C878" s="18" t="n">
        <f aca="false">Persist_a*B878+Shock_sd*Draws!C857</f>
        <v>-14.6329472160327</v>
      </c>
      <c r="D878" s="18" t="n">
        <f aca="false">Persist_a*C878+Shock_sd*Draws!D857</f>
        <v>7.65253806738659</v>
      </c>
      <c r="E878" s="18" t="n">
        <f aca="false">Persist_a*D878+Shock_sd*Draws!E857</f>
        <v>95.1564193852723</v>
      </c>
      <c r="F878" s="18" t="n">
        <f aca="false">Persist_a*E878+Shock_sd*Draws!F857</f>
        <v>29.3931092319696</v>
      </c>
      <c r="G878" s="18" t="n">
        <f aca="false">Persist_a*F878+Shock_sd*Draws!G857</f>
        <v>93.7292409739375</v>
      </c>
      <c r="H878" s="18" t="n">
        <f aca="false">Persist_a*G878+Shock_sd*Draws!H857</f>
        <v>-9.3437639800066</v>
      </c>
      <c r="I878" s="18" t="n">
        <f aca="false">Persist_a*H878+Shock_sd*Draws!I857</f>
        <v>-19.8142955812244</v>
      </c>
      <c r="J878" s="18" t="n">
        <f aca="false">Persist_a*I878+Shock_sd*Draws!J857</f>
        <v>-12.9506899940044</v>
      </c>
      <c r="K878" s="18" t="n">
        <f aca="false">Persist_a*J878+Shock_sd*Draws!K857</f>
        <v>19.5004170005725</v>
      </c>
      <c r="L878" s="18" t="n">
        <f aca="false">Persist_a*K878+Shock_sd*Draws!L857</f>
        <v>36.9453600058482</v>
      </c>
      <c r="M878" s="18" t="n">
        <f aca="false">Persist_a*L878+Shock_sd*Draws!M857</f>
        <v>27.5293158819174</v>
      </c>
      <c r="N878" s="18" t="n">
        <f aca="false">0-(Draws!N857+Draws!Z857)</f>
        <v>0</v>
      </c>
      <c r="O878" s="18" t="n">
        <f aca="false">N878-(Draws!O857+Draws!AA857)</f>
        <v>0</v>
      </c>
      <c r="P878" s="18" t="n">
        <f aca="false">O878-(Draws!P857+Draws!AB857)</f>
        <v>0</v>
      </c>
      <c r="Q878" s="18" t="n">
        <f aca="false">P878-(Draws!Q857+Draws!AC857)</f>
        <v>0</v>
      </c>
      <c r="R878" s="18" t="n">
        <f aca="false">Q878-(Draws!R857+Draws!AD857)</f>
        <v>0</v>
      </c>
      <c r="S878" s="18" t="n">
        <f aca="false">R878-(Draws!S857+Draws!AE857)</f>
        <v>-237.581441294519</v>
      </c>
      <c r="T878" s="18" t="n">
        <f aca="false">S878-(Draws!T857+Draws!AF857)</f>
        <v>-237.581441294519</v>
      </c>
      <c r="U878" s="18" t="n">
        <f aca="false">T878-(Draws!U857+Draws!AG857)</f>
        <v>-237.581441294519</v>
      </c>
      <c r="V878" s="18" t="n">
        <f aca="false">U878-(Draws!V857+Draws!AH857)</f>
        <v>-237.581441294519</v>
      </c>
      <c r="W878" s="18" t="n">
        <f aca="false">V878-(Draws!W857+Draws!AI857)</f>
        <v>-237.581441294519</v>
      </c>
      <c r="X878" s="18" t="n">
        <f aca="false">W878-(Draws!X857+Draws!AJ857)</f>
        <v>-237.581441294519</v>
      </c>
      <c r="Y878" s="18" t="n">
        <f aca="false">X878-(Draws!Y857+Draws!AK857)</f>
        <v>-237.581441294519</v>
      </c>
      <c r="Z878" s="18" t="n">
        <f aca="false">0-(MAX(Draws!N857-Line_cap,0)+MAX(Draws!Z857-Line_cap,0))</f>
        <v>0</v>
      </c>
      <c r="AA878" s="18" t="n">
        <f aca="false">Z878-(MAX(Draws!O857-Line_cap,0)+MAX(Draws!AA857-Line_cap,0))</f>
        <v>0</v>
      </c>
      <c r="AB878" s="18" t="n">
        <f aca="false">AA878-(MAX(Draws!P857-Line_cap,0)+MAX(Draws!AB857-Line_cap,0))</f>
        <v>0</v>
      </c>
      <c r="AC878" s="18" t="n">
        <f aca="false">AB878-(MAX(Draws!Q857-Line_cap,0)+MAX(Draws!AC857-Line_cap,0))</f>
        <v>0</v>
      </c>
      <c r="AD878" s="18" t="n">
        <f aca="false">AC878-(MAX(Draws!R857-Line_cap,0)+MAX(Draws!AD857-Line_cap,0))</f>
        <v>0</v>
      </c>
      <c r="AE878" s="18" t="n">
        <f aca="false">AD878-(MAX(Draws!S857-Line_cap,0)+MAX(Draws!AE857-Line_cap,0))</f>
        <v>-137.581441294519</v>
      </c>
      <c r="AF878" s="18" t="n">
        <f aca="false">AE878-(MAX(Draws!T857-Line_cap,0)+MAX(Draws!AF857-Line_cap,0))</f>
        <v>-137.581441294519</v>
      </c>
      <c r="AG878" s="18" t="n">
        <f aca="false">AF878-(MAX(Draws!U857-Line_cap,0)+MAX(Draws!AG857-Line_cap,0))</f>
        <v>-137.581441294519</v>
      </c>
      <c r="AH878" s="18" t="n">
        <f aca="false">AG878-(MAX(Draws!V857-Line_cap,0)+MAX(Draws!AH857-Line_cap,0))</f>
        <v>-137.581441294519</v>
      </c>
      <c r="AI878" s="18" t="n">
        <f aca="false">AH878-(MAX(Draws!W857-Line_cap,0)+MAX(Draws!AI857-Line_cap,0))</f>
        <v>-137.581441294519</v>
      </c>
      <c r="AJ878" s="18" t="n">
        <f aca="false">AI878-(MAX(Draws!X857-Line_cap,0)+MAX(Draws!AJ857-Line_cap,0))</f>
        <v>-137.581441294519</v>
      </c>
      <c r="AK878" s="18" t="n">
        <f aca="false">AJ878-(MAX(Draws!Y857-Line_cap,0)+MAX(Draws!AK857-Line_cap,0))</f>
        <v>-137.581441294519</v>
      </c>
      <c r="AL878" s="18" t="n">
        <f aca="false">SUMPRODUCT(MIN($B$22:$M$22+B878:M878+N878:Y878))</f>
        <v>226.458316522176</v>
      </c>
      <c r="AM878" s="18" t="n">
        <f aca="false">SUMPRODUCT(MIN($B$22:$M$22+B878:M878))</f>
        <v>464.039757816695</v>
      </c>
      <c r="AN878" s="18" t="n">
        <f aca="false">SUMPRODUCT(MIN($B$22:$M$22+N878:Y878))</f>
        <v>244.368941063267</v>
      </c>
      <c r="AO878" s="18" t="n">
        <f aca="false">SUMPRODUCT(MIN($B$22:$M$22+B878:M878+Z878:AK878))</f>
        <v>326.458316522176</v>
      </c>
      <c r="AP878" s="18" t="n">
        <f aca="false">SUMPRODUCT(MIN($B$23:$M$23+B878:M878+N878:Y878))</f>
        <v>276.058316522176</v>
      </c>
      <c r="AQ878" s="18" t="n">
        <f aca="false">SUMPRODUCT(MIN($B$23:$M$23+B878:M878+Z878:AK878))</f>
        <v>376.058316522176</v>
      </c>
      <c r="AR878" s="13" t="n">
        <f aca="false">IF(Y878&lt;0,1,0)</f>
        <v>1</v>
      </c>
    </row>
    <row r="879" customFormat="false" ht="15" hidden="false" customHeight="false" outlineLevel="0" collapsed="false">
      <c r="A879" s="13" t="n">
        <v>854</v>
      </c>
      <c r="B879" s="18" t="n">
        <f aca="false">Shock_sd*Draws!B858</f>
        <v>-10.1522500317874</v>
      </c>
      <c r="C879" s="18" t="n">
        <f aca="false">Persist_a*B879+Shock_sd*Draws!C858</f>
        <v>45.1824097122367</v>
      </c>
      <c r="D879" s="18" t="n">
        <f aca="false">Persist_a*C879+Shock_sd*Draws!D858</f>
        <v>65.4293601400038</v>
      </c>
      <c r="E879" s="18" t="n">
        <f aca="false">Persist_a*D879+Shock_sd*Draws!E858</f>
        <v>89.1920980141177</v>
      </c>
      <c r="F879" s="18" t="n">
        <f aca="false">Persist_a*E879+Shock_sd*Draws!F858</f>
        <v>-10.0471944094449</v>
      </c>
      <c r="G879" s="18" t="n">
        <f aca="false">Persist_a*F879+Shock_sd*Draws!G858</f>
        <v>-39.2030787352498</v>
      </c>
      <c r="H879" s="18" t="n">
        <f aca="false">Persist_a*G879+Shock_sd*Draws!H858</f>
        <v>-74.8419240248091</v>
      </c>
      <c r="I879" s="18" t="n">
        <f aca="false">Persist_a*H879+Shock_sd*Draws!I858</f>
        <v>-61.9253100543519</v>
      </c>
      <c r="J879" s="18" t="n">
        <f aca="false">Persist_a*I879+Shock_sd*Draws!J858</f>
        <v>-74.8575369526723</v>
      </c>
      <c r="K879" s="18" t="n">
        <f aca="false">Persist_a*J879+Shock_sd*Draws!K858</f>
        <v>-79.9949209965382</v>
      </c>
      <c r="L879" s="18" t="n">
        <f aca="false">Persist_a*K879+Shock_sd*Draws!L858</f>
        <v>-63.0819055431051</v>
      </c>
      <c r="M879" s="18" t="n">
        <f aca="false">Persist_a*L879+Shock_sd*Draws!M858</f>
        <v>-154.203348207703</v>
      </c>
      <c r="N879" s="18" t="n">
        <f aca="false">0-(Draws!N858+Draws!Z858)</f>
        <v>0</v>
      </c>
      <c r="O879" s="18" t="n">
        <f aca="false">N879-(Draws!O858+Draws!AA858)</f>
        <v>0</v>
      </c>
      <c r="P879" s="18" t="n">
        <f aca="false">O879-(Draws!P858+Draws!AB858)</f>
        <v>0</v>
      </c>
      <c r="Q879" s="18" t="n">
        <f aca="false">P879-(Draws!Q858+Draws!AC858)</f>
        <v>0</v>
      </c>
      <c r="R879" s="18" t="n">
        <f aca="false">Q879-(Draws!R858+Draws!AD858)</f>
        <v>0</v>
      </c>
      <c r="S879" s="18" t="n">
        <f aca="false">R879-(Draws!S858+Draws!AE858)</f>
        <v>0</v>
      </c>
      <c r="T879" s="18" t="n">
        <f aca="false">S879-(Draws!T858+Draws!AF858)</f>
        <v>0</v>
      </c>
      <c r="U879" s="18" t="n">
        <f aca="false">T879-(Draws!U858+Draws!AG858)</f>
        <v>0</v>
      </c>
      <c r="V879" s="18" t="n">
        <f aca="false">U879-(Draws!V858+Draws!AH858)</f>
        <v>0</v>
      </c>
      <c r="W879" s="18" t="n">
        <f aca="false">V879-(Draws!W858+Draws!AI858)</f>
        <v>0</v>
      </c>
      <c r="X879" s="18" t="n">
        <f aca="false">W879-(Draws!X858+Draws!AJ858)</f>
        <v>0</v>
      </c>
      <c r="Y879" s="18" t="n">
        <f aca="false">X879-(Draws!Y858+Draws!AK858)</f>
        <v>0</v>
      </c>
      <c r="Z879" s="18" t="n">
        <f aca="false">0-(MAX(Draws!N858-Line_cap,0)+MAX(Draws!Z858-Line_cap,0))</f>
        <v>0</v>
      </c>
      <c r="AA879" s="18" t="n">
        <f aca="false">Z879-(MAX(Draws!O858-Line_cap,0)+MAX(Draws!AA858-Line_cap,0))</f>
        <v>0</v>
      </c>
      <c r="AB879" s="18" t="n">
        <f aca="false">AA879-(MAX(Draws!P858-Line_cap,0)+MAX(Draws!AB858-Line_cap,0))</f>
        <v>0</v>
      </c>
      <c r="AC879" s="18" t="n">
        <f aca="false">AB879-(MAX(Draws!Q858-Line_cap,0)+MAX(Draws!AC858-Line_cap,0))</f>
        <v>0</v>
      </c>
      <c r="AD879" s="18" t="n">
        <f aca="false">AC879-(MAX(Draws!R858-Line_cap,0)+MAX(Draws!AD858-Line_cap,0))</f>
        <v>0</v>
      </c>
      <c r="AE879" s="18" t="n">
        <f aca="false">AD879-(MAX(Draws!S858-Line_cap,0)+MAX(Draws!AE858-Line_cap,0))</f>
        <v>0</v>
      </c>
      <c r="AF879" s="18" t="n">
        <f aca="false">AE879-(MAX(Draws!T858-Line_cap,0)+MAX(Draws!AF858-Line_cap,0))</f>
        <v>0</v>
      </c>
      <c r="AG879" s="18" t="n">
        <f aca="false">AF879-(MAX(Draws!U858-Line_cap,0)+MAX(Draws!AG858-Line_cap,0))</f>
        <v>0</v>
      </c>
      <c r="AH879" s="18" t="n">
        <f aca="false">AG879-(MAX(Draws!V858-Line_cap,0)+MAX(Draws!AH858-Line_cap,0))</f>
        <v>0</v>
      </c>
      <c r="AI879" s="18" t="n">
        <f aca="false">AH879-(MAX(Draws!W858-Line_cap,0)+MAX(Draws!AI858-Line_cap,0))</f>
        <v>0</v>
      </c>
      <c r="AJ879" s="18" t="n">
        <f aca="false">AI879-(MAX(Draws!X858-Line_cap,0)+MAX(Draws!AJ858-Line_cap,0))</f>
        <v>0</v>
      </c>
      <c r="AK879" s="18" t="n">
        <f aca="false">AJ879-(MAX(Draws!Y858-Line_cap,0)+MAX(Draws!AK858-Line_cap,0))</f>
        <v>0</v>
      </c>
      <c r="AL879" s="18" t="n">
        <f aca="false">SUMPRODUCT(MIN($B$22:$M$22+B879:M879+N879:Y879))</f>
        <v>356.220699469257</v>
      </c>
      <c r="AM879" s="18" t="n">
        <f aca="false">SUMPRODUCT(MIN($B$22:$M$22+B879:M879))</f>
        <v>356.220699469257</v>
      </c>
      <c r="AN879" s="18" t="n">
        <f aca="false">SUMPRODUCT(MIN($B$22:$M$22+N879:Y879))</f>
        <v>481.950382357786</v>
      </c>
      <c r="AO879" s="18" t="n">
        <f aca="false">SUMPRODUCT(MIN($B$22:$M$22+B879:M879+Z879:AK879))</f>
        <v>356.220699469257</v>
      </c>
      <c r="AP879" s="18" t="n">
        <f aca="false">SUMPRODUCT(MIN($B$23:$M$23+B879:M879+N879:Y879))</f>
        <v>401.346580551877</v>
      </c>
      <c r="AQ879" s="18" t="n">
        <f aca="false">SUMPRODUCT(MIN($B$23:$M$23+B879:M879+Z879:AK879))</f>
        <v>401.346580551877</v>
      </c>
      <c r="AR879" s="13" t="n">
        <f aca="false">IF(Y879&lt;0,1,0)</f>
        <v>0</v>
      </c>
    </row>
    <row r="880" customFormat="false" ht="15" hidden="false" customHeight="false" outlineLevel="0" collapsed="false">
      <c r="A880" s="13" t="n">
        <v>855</v>
      </c>
      <c r="B880" s="18" t="n">
        <f aca="false">Shock_sd*Draws!B859</f>
        <v>-18.6482560441959</v>
      </c>
      <c r="C880" s="18" t="n">
        <f aca="false">Persist_a*B880+Shock_sd*Draws!C859</f>
        <v>-10.620346585948</v>
      </c>
      <c r="D880" s="18" t="n">
        <f aca="false">Persist_a*C880+Shock_sd*Draws!D859</f>
        <v>5.97083924211976</v>
      </c>
      <c r="E880" s="18" t="n">
        <f aca="false">Persist_a*D880+Shock_sd*Draws!E859</f>
        <v>34.8486701563924</v>
      </c>
      <c r="F880" s="18" t="n">
        <f aca="false">Persist_a*E880+Shock_sd*Draws!F859</f>
        <v>81.5357176676361</v>
      </c>
      <c r="G880" s="18" t="n">
        <f aca="false">Persist_a*F880+Shock_sd*Draws!G859</f>
        <v>79.1005728987735</v>
      </c>
      <c r="H880" s="18" t="n">
        <f aca="false">Persist_a*G880+Shock_sd*Draws!H859</f>
        <v>46.0321435416495</v>
      </c>
      <c r="I880" s="18" t="n">
        <f aca="false">Persist_a*H880+Shock_sd*Draws!I859</f>
        <v>92.1424759675139</v>
      </c>
      <c r="J880" s="18" t="n">
        <f aca="false">Persist_a*I880+Shock_sd*Draws!J859</f>
        <v>-58.6742095270226</v>
      </c>
      <c r="K880" s="18" t="n">
        <f aca="false">Persist_a*J880+Shock_sd*Draws!K859</f>
        <v>-77.8193878114988</v>
      </c>
      <c r="L880" s="18" t="n">
        <f aca="false">Persist_a*K880+Shock_sd*Draws!L859</f>
        <v>-60.2475139022677</v>
      </c>
      <c r="M880" s="18" t="n">
        <f aca="false">Persist_a*L880+Shock_sd*Draws!M859</f>
        <v>-52.0345693091937</v>
      </c>
      <c r="N880" s="18" t="n">
        <f aca="false">0-(Draws!N859+Draws!Z859)</f>
        <v>0</v>
      </c>
      <c r="O880" s="18" t="n">
        <f aca="false">N880-(Draws!O859+Draws!AA859)</f>
        <v>0</v>
      </c>
      <c r="P880" s="18" t="n">
        <f aca="false">O880-(Draws!P859+Draws!AB859)</f>
        <v>0</v>
      </c>
      <c r="Q880" s="18" t="n">
        <f aca="false">P880-(Draws!Q859+Draws!AC859)</f>
        <v>0</v>
      </c>
      <c r="R880" s="18" t="n">
        <f aca="false">Q880-(Draws!R859+Draws!AD859)</f>
        <v>0</v>
      </c>
      <c r="S880" s="18" t="n">
        <f aca="false">R880-(Draws!S859+Draws!AE859)</f>
        <v>0</v>
      </c>
      <c r="T880" s="18" t="n">
        <f aca="false">S880-(Draws!T859+Draws!AF859)</f>
        <v>0</v>
      </c>
      <c r="U880" s="18" t="n">
        <f aca="false">T880-(Draws!U859+Draws!AG859)</f>
        <v>0</v>
      </c>
      <c r="V880" s="18" t="n">
        <f aca="false">U880-(Draws!V859+Draws!AH859)</f>
        <v>0</v>
      </c>
      <c r="W880" s="18" t="n">
        <f aca="false">V880-(Draws!W859+Draws!AI859)</f>
        <v>0</v>
      </c>
      <c r="X880" s="18" t="n">
        <f aca="false">W880-(Draws!X859+Draws!AJ859)</f>
        <v>0</v>
      </c>
      <c r="Y880" s="18" t="n">
        <f aca="false">X880-(Draws!Y859+Draws!AK859)</f>
        <v>0</v>
      </c>
      <c r="Z880" s="18" t="n">
        <f aca="false">0-(MAX(Draws!N859-Line_cap,0)+MAX(Draws!Z859-Line_cap,0))</f>
        <v>0</v>
      </c>
      <c r="AA880" s="18" t="n">
        <f aca="false">Z880-(MAX(Draws!O859-Line_cap,0)+MAX(Draws!AA859-Line_cap,0))</f>
        <v>0</v>
      </c>
      <c r="AB880" s="18" t="n">
        <f aca="false">AA880-(MAX(Draws!P859-Line_cap,0)+MAX(Draws!AB859-Line_cap,0))</f>
        <v>0</v>
      </c>
      <c r="AC880" s="18" t="n">
        <f aca="false">AB880-(MAX(Draws!Q859-Line_cap,0)+MAX(Draws!AC859-Line_cap,0))</f>
        <v>0</v>
      </c>
      <c r="AD880" s="18" t="n">
        <f aca="false">AC880-(MAX(Draws!R859-Line_cap,0)+MAX(Draws!AD859-Line_cap,0))</f>
        <v>0</v>
      </c>
      <c r="AE880" s="18" t="n">
        <f aca="false">AD880-(MAX(Draws!S859-Line_cap,0)+MAX(Draws!AE859-Line_cap,0))</f>
        <v>0</v>
      </c>
      <c r="AF880" s="18" t="n">
        <f aca="false">AE880-(MAX(Draws!T859-Line_cap,0)+MAX(Draws!AF859-Line_cap,0))</f>
        <v>0</v>
      </c>
      <c r="AG880" s="18" t="n">
        <f aca="false">AF880-(MAX(Draws!U859-Line_cap,0)+MAX(Draws!AG859-Line_cap,0))</f>
        <v>0</v>
      </c>
      <c r="AH880" s="18" t="n">
        <f aca="false">AG880-(MAX(Draws!V859-Line_cap,0)+MAX(Draws!AH859-Line_cap,0))</f>
        <v>0</v>
      </c>
      <c r="AI880" s="18" t="n">
        <f aca="false">AH880-(MAX(Draws!W859-Line_cap,0)+MAX(Draws!AI859-Line_cap,0))</f>
        <v>0</v>
      </c>
      <c r="AJ880" s="18" t="n">
        <f aca="false">AI880-(MAX(Draws!X859-Line_cap,0)+MAX(Draws!AJ859-Line_cap,0))</f>
        <v>0</v>
      </c>
      <c r="AK880" s="18" t="n">
        <f aca="false">AJ880-(MAX(Draws!Y859-Line_cap,0)+MAX(Draws!AK859-Line_cap,0))</f>
        <v>0</v>
      </c>
      <c r="AL880" s="18" t="n">
        <f aca="false">SUMPRODUCT(MIN($B$22:$M$22+B880:M880+N880:Y880))</f>
        <v>416.566307997925</v>
      </c>
      <c r="AM880" s="18" t="n">
        <f aca="false">SUMPRODUCT(MIN($B$22:$M$22+B880:M880))</f>
        <v>416.566307997925</v>
      </c>
      <c r="AN880" s="18" t="n">
        <f aca="false">SUMPRODUCT(MIN($B$22:$M$22+N880:Y880))</f>
        <v>481.950382357786</v>
      </c>
      <c r="AO880" s="18" t="n">
        <f aca="false">SUMPRODUCT(MIN($B$22:$M$22+B880:M880+Z880:AK880))</f>
        <v>416.566307997925</v>
      </c>
      <c r="AP880" s="18" t="n">
        <f aca="false">SUMPRODUCT(MIN($B$23:$M$23+B880:M880+N880:Y880))</f>
        <v>464.851956548352</v>
      </c>
      <c r="AQ880" s="18" t="n">
        <f aca="false">SUMPRODUCT(MIN($B$23:$M$23+B880:M880+Z880:AK880))</f>
        <v>464.851956548352</v>
      </c>
      <c r="AR880" s="13" t="n">
        <f aca="false">IF(Y880&lt;0,1,0)</f>
        <v>0</v>
      </c>
    </row>
    <row r="881" customFormat="false" ht="15" hidden="false" customHeight="false" outlineLevel="0" collapsed="false">
      <c r="A881" s="13" t="n">
        <v>856</v>
      </c>
      <c r="B881" s="18" t="n">
        <f aca="false">Shock_sd*Draws!B860</f>
        <v>9.73171018302065</v>
      </c>
      <c r="C881" s="18" t="n">
        <f aca="false">Persist_a*B881+Shock_sd*Draws!C860</f>
        <v>72.5743502260217</v>
      </c>
      <c r="D881" s="18" t="n">
        <f aca="false">Persist_a*C881+Shock_sd*Draws!D860</f>
        <v>92.8179112878857</v>
      </c>
      <c r="E881" s="18" t="n">
        <f aca="false">Persist_a*D881+Shock_sd*Draws!E860</f>
        <v>51.3592390556696</v>
      </c>
      <c r="F881" s="18" t="n">
        <f aca="false">Persist_a*E881+Shock_sd*Draws!F860</f>
        <v>53.0703707390063</v>
      </c>
      <c r="G881" s="18" t="n">
        <f aca="false">Persist_a*F881+Shock_sd*Draws!G860</f>
        <v>96.6929642365894</v>
      </c>
      <c r="H881" s="18" t="n">
        <f aca="false">Persist_a*G881+Shock_sd*Draws!H860</f>
        <v>58.6965774267662</v>
      </c>
      <c r="I881" s="18" t="n">
        <f aca="false">Persist_a*H881+Shock_sd*Draws!I860</f>
        <v>87.547204138032</v>
      </c>
      <c r="J881" s="18" t="n">
        <f aca="false">Persist_a*I881+Shock_sd*Draws!J860</f>
        <v>187.983004917717</v>
      </c>
      <c r="K881" s="18" t="n">
        <f aca="false">Persist_a*J881+Shock_sd*Draws!K860</f>
        <v>66.941709761687</v>
      </c>
      <c r="L881" s="18" t="n">
        <f aca="false">Persist_a*K881+Shock_sd*Draws!L860</f>
        <v>31.5953801935745</v>
      </c>
      <c r="M881" s="18" t="n">
        <f aca="false">Persist_a*L881+Shock_sd*Draws!M860</f>
        <v>-10.6186807434934</v>
      </c>
      <c r="N881" s="18" t="n">
        <f aca="false">0-(Draws!N860+Draws!Z860)</f>
        <v>0</v>
      </c>
      <c r="O881" s="18" t="n">
        <f aca="false">N881-(Draws!O860+Draws!AA860)</f>
        <v>0</v>
      </c>
      <c r="P881" s="18" t="n">
        <f aca="false">O881-(Draws!P860+Draws!AB860)</f>
        <v>0</v>
      </c>
      <c r="Q881" s="18" t="n">
        <f aca="false">P881-(Draws!Q860+Draws!AC860)</f>
        <v>0</v>
      </c>
      <c r="R881" s="18" t="n">
        <f aca="false">Q881-(Draws!R860+Draws!AD860)</f>
        <v>0</v>
      </c>
      <c r="S881" s="18" t="n">
        <f aca="false">R881-(Draws!S860+Draws!AE860)</f>
        <v>-75.9779099264582</v>
      </c>
      <c r="T881" s="18" t="n">
        <f aca="false">S881-(Draws!T860+Draws!AF860)</f>
        <v>-75.9779099264582</v>
      </c>
      <c r="U881" s="18" t="n">
        <f aca="false">T881-(Draws!U860+Draws!AG860)</f>
        <v>-75.9779099264582</v>
      </c>
      <c r="V881" s="18" t="n">
        <f aca="false">U881-(Draws!V860+Draws!AH860)</f>
        <v>-75.9779099264582</v>
      </c>
      <c r="W881" s="18" t="n">
        <f aca="false">V881-(Draws!W860+Draws!AI860)</f>
        <v>-215.960659471613</v>
      </c>
      <c r="X881" s="18" t="n">
        <f aca="false">W881-(Draws!X860+Draws!AJ860)</f>
        <v>-215.960659471613</v>
      </c>
      <c r="Y881" s="18" t="n">
        <f aca="false">X881-(Draws!Y860+Draws!AK860)</f>
        <v>-215.960659471613</v>
      </c>
      <c r="Z881" s="18" t="n">
        <f aca="false">0-(MAX(Draws!N860-Line_cap,0)+MAX(Draws!Z860-Line_cap,0))</f>
        <v>0</v>
      </c>
      <c r="AA881" s="18" t="n">
        <f aca="false">Z881-(MAX(Draws!O860-Line_cap,0)+MAX(Draws!AA860-Line_cap,0))</f>
        <v>0</v>
      </c>
      <c r="AB881" s="18" t="n">
        <f aca="false">AA881-(MAX(Draws!P860-Line_cap,0)+MAX(Draws!AB860-Line_cap,0))</f>
        <v>0</v>
      </c>
      <c r="AC881" s="18" t="n">
        <f aca="false">AB881-(MAX(Draws!Q860-Line_cap,0)+MAX(Draws!AC860-Line_cap,0))</f>
        <v>0</v>
      </c>
      <c r="AD881" s="18" t="n">
        <f aca="false">AC881-(MAX(Draws!R860-Line_cap,0)+MAX(Draws!AD860-Line_cap,0))</f>
        <v>0</v>
      </c>
      <c r="AE881" s="18" t="n">
        <f aca="false">AD881-(MAX(Draws!S860-Line_cap,0)+MAX(Draws!AE860-Line_cap,0))</f>
        <v>0</v>
      </c>
      <c r="AF881" s="18" t="n">
        <f aca="false">AE881-(MAX(Draws!T860-Line_cap,0)+MAX(Draws!AF860-Line_cap,0))</f>
        <v>0</v>
      </c>
      <c r="AG881" s="18" t="n">
        <f aca="false">AF881-(MAX(Draws!U860-Line_cap,0)+MAX(Draws!AG860-Line_cap,0))</f>
        <v>0</v>
      </c>
      <c r="AH881" s="18" t="n">
        <f aca="false">AG881-(MAX(Draws!V860-Line_cap,0)+MAX(Draws!AH860-Line_cap,0))</f>
        <v>0</v>
      </c>
      <c r="AI881" s="18" t="n">
        <f aca="false">AH881-(MAX(Draws!W860-Line_cap,0)+MAX(Draws!AI860-Line_cap,0))</f>
        <v>-39.9827495451552</v>
      </c>
      <c r="AJ881" s="18" t="n">
        <f aca="false">AI881-(MAX(Draws!X860-Line_cap,0)+MAX(Draws!AJ860-Line_cap,0))</f>
        <v>-39.9827495451552</v>
      </c>
      <c r="AK881" s="18" t="n">
        <f aca="false">AJ881-(MAX(Draws!Y860-Line_cap,0)+MAX(Draws!AK860-Line_cap,0))</f>
        <v>-39.9827495451552</v>
      </c>
      <c r="AL881" s="18" t="n">
        <f aca="false">SUMPRODUCT(MIN($B$22:$M$22+B881:M881+N881:Y881))</f>
        <v>283.844707461854</v>
      </c>
      <c r="AM881" s="18" t="n">
        <f aca="false">SUMPRODUCT(MIN($B$22:$M$22+B881:M881))</f>
        <v>499.805366933467</v>
      </c>
      <c r="AN881" s="18" t="n">
        <f aca="false">SUMPRODUCT(MIN($B$22:$M$22+N881:Y881))</f>
        <v>278.425036337811</v>
      </c>
      <c r="AO881" s="18" t="n">
        <f aca="false">SUMPRODUCT(MIN($B$22:$M$22+B881:M881+Z881:AK881))</f>
        <v>459.822617388312</v>
      </c>
      <c r="AP881" s="18" t="n">
        <f aca="false">SUMPRODUCT(MIN($B$23:$M$23+B881:M881+N881:Y881))</f>
        <v>328.970588544473</v>
      </c>
      <c r="AQ881" s="18" t="n">
        <f aca="false">SUMPRODUCT(MIN($B$23:$M$23+B881:M881+Z881:AK881))</f>
        <v>504.948498470932</v>
      </c>
      <c r="AR881" s="13" t="n">
        <f aca="false">IF(Y881&lt;0,1,0)</f>
        <v>1</v>
      </c>
    </row>
    <row r="882" customFormat="false" ht="15" hidden="false" customHeight="false" outlineLevel="0" collapsed="false">
      <c r="A882" s="13" t="n">
        <v>857</v>
      </c>
      <c r="B882" s="18" t="n">
        <f aca="false">Shock_sd*Draws!B861</f>
        <v>-46.6887722567322</v>
      </c>
      <c r="C882" s="18" t="n">
        <f aca="false">Persist_a*B882+Shock_sd*Draws!C861</f>
        <v>-25.638531225176</v>
      </c>
      <c r="D882" s="18" t="n">
        <f aca="false">Persist_a*C882+Shock_sd*Draws!D861</f>
        <v>-6.43835375898263</v>
      </c>
      <c r="E882" s="18" t="n">
        <f aca="false">Persist_a*D882+Shock_sd*Draws!E861</f>
        <v>74.7377611793028</v>
      </c>
      <c r="F882" s="18" t="n">
        <f aca="false">Persist_a*E882+Shock_sd*Draws!F861</f>
        <v>22.5826059924143</v>
      </c>
      <c r="G882" s="18" t="n">
        <f aca="false">Persist_a*F882+Shock_sd*Draws!G861</f>
        <v>30.7680102666368</v>
      </c>
      <c r="H882" s="18" t="n">
        <f aca="false">Persist_a*G882+Shock_sd*Draws!H861</f>
        <v>51.0202363252487</v>
      </c>
      <c r="I882" s="18" t="n">
        <f aca="false">Persist_a*H882+Shock_sd*Draws!I861</f>
        <v>-6.79076962989899</v>
      </c>
      <c r="J882" s="18" t="n">
        <f aca="false">Persist_a*I882+Shock_sd*Draws!J861</f>
        <v>-5.96430958922241</v>
      </c>
      <c r="K882" s="18" t="n">
        <f aca="false">Persist_a*J882+Shock_sd*Draws!K861</f>
        <v>-62.1761730842317</v>
      </c>
      <c r="L882" s="18" t="n">
        <f aca="false">Persist_a*K882+Shock_sd*Draws!L861</f>
        <v>-153.254659157826</v>
      </c>
      <c r="M882" s="18" t="n">
        <f aca="false">Persist_a*L882+Shock_sd*Draws!M861</f>
        <v>-126.216486200345</v>
      </c>
      <c r="N882" s="18" t="n">
        <f aca="false">0-(Draws!N861+Draws!Z861)</f>
        <v>0</v>
      </c>
      <c r="O882" s="18" t="n">
        <f aca="false">N882-(Draws!O861+Draws!AA861)</f>
        <v>0</v>
      </c>
      <c r="P882" s="18" t="n">
        <f aca="false">O882-(Draws!P861+Draws!AB861)</f>
        <v>0</v>
      </c>
      <c r="Q882" s="18" t="n">
        <f aca="false">P882-(Draws!Q861+Draws!AC861)</f>
        <v>0</v>
      </c>
      <c r="R882" s="18" t="n">
        <f aca="false">Q882-(Draws!R861+Draws!AD861)</f>
        <v>0</v>
      </c>
      <c r="S882" s="18" t="n">
        <f aca="false">R882-(Draws!S861+Draws!AE861)</f>
        <v>0</v>
      </c>
      <c r="T882" s="18" t="n">
        <f aca="false">S882-(Draws!T861+Draws!AF861)</f>
        <v>0</v>
      </c>
      <c r="U882" s="18" t="n">
        <f aca="false">T882-(Draws!U861+Draws!AG861)</f>
        <v>0</v>
      </c>
      <c r="V882" s="18" t="n">
        <f aca="false">U882-(Draws!V861+Draws!AH861)</f>
        <v>0</v>
      </c>
      <c r="W882" s="18" t="n">
        <f aca="false">V882-(Draws!W861+Draws!AI861)</f>
        <v>0</v>
      </c>
      <c r="X882" s="18" t="n">
        <f aca="false">W882-(Draws!X861+Draws!AJ861)</f>
        <v>0</v>
      </c>
      <c r="Y882" s="18" t="n">
        <f aca="false">X882-(Draws!Y861+Draws!AK861)</f>
        <v>0</v>
      </c>
      <c r="Z882" s="18" t="n">
        <f aca="false">0-(MAX(Draws!N861-Line_cap,0)+MAX(Draws!Z861-Line_cap,0))</f>
        <v>0</v>
      </c>
      <c r="AA882" s="18" t="n">
        <f aca="false">Z882-(MAX(Draws!O861-Line_cap,0)+MAX(Draws!AA861-Line_cap,0))</f>
        <v>0</v>
      </c>
      <c r="AB882" s="18" t="n">
        <f aca="false">AA882-(MAX(Draws!P861-Line_cap,0)+MAX(Draws!AB861-Line_cap,0))</f>
        <v>0</v>
      </c>
      <c r="AC882" s="18" t="n">
        <f aca="false">AB882-(MAX(Draws!Q861-Line_cap,0)+MAX(Draws!AC861-Line_cap,0))</f>
        <v>0</v>
      </c>
      <c r="AD882" s="18" t="n">
        <f aca="false">AC882-(MAX(Draws!R861-Line_cap,0)+MAX(Draws!AD861-Line_cap,0))</f>
        <v>0</v>
      </c>
      <c r="AE882" s="18" t="n">
        <f aca="false">AD882-(MAX(Draws!S861-Line_cap,0)+MAX(Draws!AE861-Line_cap,0))</f>
        <v>0</v>
      </c>
      <c r="AF882" s="18" t="n">
        <f aca="false">AE882-(MAX(Draws!T861-Line_cap,0)+MAX(Draws!AF861-Line_cap,0))</f>
        <v>0</v>
      </c>
      <c r="AG882" s="18" t="n">
        <f aca="false">AF882-(MAX(Draws!U861-Line_cap,0)+MAX(Draws!AG861-Line_cap,0))</f>
        <v>0</v>
      </c>
      <c r="AH882" s="18" t="n">
        <f aca="false">AG882-(MAX(Draws!V861-Line_cap,0)+MAX(Draws!AH861-Line_cap,0))</f>
        <v>0</v>
      </c>
      <c r="AI882" s="18" t="n">
        <f aca="false">AH882-(MAX(Draws!W861-Line_cap,0)+MAX(Draws!AI861-Line_cap,0))</f>
        <v>0</v>
      </c>
      <c r="AJ882" s="18" t="n">
        <f aca="false">AI882-(MAX(Draws!X861-Line_cap,0)+MAX(Draws!AJ861-Line_cap,0))</f>
        <v>0</v>
      </c>
      <c r="AK882" s="18" t="n">
        <f aca="false">AJ882-(MAX(Draws!Y861-Line_cap,0)+MAX(Draws!AK861-Line_cap,0))</f>
        <v>0</v>
      </c>
      <c r="AL882" s="18" t="n">
        <f aca="false">SUMPRODUCT(MIN($B$22:$M$22+B882:M882+N882:Y882))</f>
        <v>348.673288406555</v>
      </c>
      <c r="AM882" s="18" t="n">
        <f aca="false">SUMPRODUCT(MIN($B$22:$M$22+B882:M882))</f>
        <v>348.673288406555</v>
      </c>
      <c r="AN882" s="18" t="n">
        <f aca="false">SUMPRODUCT(MIN($B$22:$M$22+N882:Y882))</f>
        <v>481.950382357786</v>
      </c>
      <c r="AO882" s="18" t="n">
        <f aca="false">SUMPRODUCT(MIN($B$22:$M$22+B882:M882+Z882:AK882))</f>
        <v>348.673288406555</v>
      </c>
      <c r="AP882" s="18" t="n">
        <f aca="false">SUMPRODUCT(MIN($B$23:$M$23+B882:M882+N882:Y882))</f>
        <v>395.5464172201</v>
      </c>
      <c r="AQ882" s="18" t="n">
        <f aca="false">SUMPRODUCT(MIN($B$23:$M$23+B882:M882+Z882:AK882))</f>
        <v>395.5464172201</v>
      </c>
      <c r="AR882" s="13" t="n">
        <f aca="false">IF(Y882&lt;0,1,0)</f>
        <v>0</v>
      </c>
    </row>
    <row r="883" customFormat="false" ht="15" hidden="false" customHeight="false" outlineLevel="0" collapsed="false">
      <c r="A883" s="13" t="n">
        <v>858</v>
      </c>
      <c r="B883" s="18" t="n">
        <f aca="false">Shock_sd*Draws!B862</f>
        <v>-34.3610958932516</v>
      </c>
      <c r="C883" s="18" t="n">
        <f aca="false">Persist_a*B883+Shock_sd*Draws!C862</f>
        <v>52.4513837795194</v>
      </c>
      <c r="D883" s="18" t="n">
        <f aca="false">Persist_a*C883+Shock_sd*Draws!D862</f>
        <v>31.1185981701415</v>
      </c>
      <c r="E883" s="18" t="n">
        <f aca="false">Persist_a*D883+Shock_sd*Draws!E862</f>
        <v>-4.16119641124699</v>
      </c>
      <c r="F883" s="18" t="n">
        <f aca="false">Persist_a*E883+Shock_sd*Draws!F862</f>
        <v>-76.1172965281166</v>
      </c>
      <c r="G883" s="18" t="n">
        <f aca="false">Persist_a*F883+Shock_sd*Draws!G862</f>
        <v>-40.3087610851707</v>
      </c>
      <c r="H883" s="18" t="n">
        <f aca="false">Persist_a*G883+Shock_sd*Draws!H862</f>
        <v>-87.8232980144298</v>
      </c>
      <c r="I883" s="18" t="n">
        <f aca="false">Persist_a*H883+Shock_sd*Draws!I862</f>
        <v>-96.1457767732275</v>
      </c>
      <c r="J883" s="18" t="n">
        <f aca="false">Persist_a*I883+Shock_sd*Draws!J862</f>
        <v>-81.136312445814</v>
      </c>
      <c r="K883" s="18" t="n">
        <f aca="false">Persist_a*J883+Shock_sd*Draws!K862</f>
        <v>-36.5786777033926</v>
      </c>
      <c r="L883" s="18" t="n">
        <f aca="false">Persist_a*K883+Shock_sd*Draws!L862</f>
        <v>-6.08225131538456</v>
      </c>
      <c r="M883" s="18" t="n">
        <f aca="false">Persist_a*L883+Shock_sd*Draws!M862</f>
        <v>-71.9412229571364</v>
      </c>
      <c r="N883" s="18" t="n">
        <f aca="false">0-(Draws!N862+Draws!Z862)</f>
        <v>0</v>
      </c>
      <c r="O883" s="18" t="n">
        <f aca="false">N883-(Draws!O862+Draws!AA862)</f>
        <v>0</v>
      </c>
      <c r="P883" s="18" t="n">
        <f aca="false">O883-(Draws!P862+Draws!AB862)</f>
        <v>0</v>
      </c>
      <c r="Q883" s="18" t="n">
        <f aca="false">P883-(Draws!Q862+Draws!AC862)</f>
        <v>0</v>
      </c>
      <c r="R883" s="18" t="n">
        <f aca="false">Q883-(Draws!R862+Draws!AD862)</f>
        <v>0</v>
      </c>
      <c r="S883" s="18" t="n">
        <f aca="false">R883-(Draws!S862+Draws!AE862)</f>
        <v>0</v>
      </c>
      <c r="T883" s="18" t="n">
        <f aca="false">S883-(Draws!T862+Draws!AF862)</f>
        <v>0</v>
      </c>
      <c r="U883" s="18" t="n">
        <f aca="false">T883-(Draws!U862+Draws!AG862)</f>
        <v>0</v>
      </c>
      <c r="V883" s="18" t="n">
        <f aca="false">U883-(Draws!V862+Draws!AH862)</f>
        <v>0</v>
      </c>
      <c r="W883" s="18" t="n">
        <f aca="false">V883-(Draws!W862+Draws!AI862)</f>
        <v>0</v>
      </c>
      <c r="X883" s="18" t="n">
        <f aca="false">W883-(Draws!X862+Draws!AJ862)</f>
        <v>-70.8922966802653</v>
      </c>
      <c r="Y883" s="18" t="n">
        <f aca="false">X883-(Draws!Y862+Draws!AK862)</f>
        <v>-70.8922966802653</v>
      </c>
      <c r="Z883" s="18" t="n">
        <f aca="false">0-(MAX(Draws!N862-Line_cap,0)+MAX(Draws!Z862-Line_cap,0))</f>
        <v>0</v>
      </c>
      <c r="AA883" s="18" t="n">
        <f aca="false">Z883-(MAX(Draws!O862-Line_cap,0)+MAX(Draws!AA862-Line_cap,0))</f>
        <v>0</v>
      </c>
      <c r="AB883" s="18" t="n">
        <f aca="false">AA883-(MAX(Draws!P862-Line_cap,0)+MAX(Draws!AB862-Line_cap,0))</f>
        <v>0</v>
      </c>
      <c r="AC883" s="18" t="n">
        <f aca="false">AB883-(MAX(Draws!Q862-Line_cap,0)+MAX(Draws!AC862-Line_cap,0))</f>
        <v>0</v>
      </c>
      <c r="AD883" s="18" t="n">
        <f aca="false">AC883-(MAX(Draws!R862-Line_cap,0)+MAX(Draws!AD862-Line_cap,0))</f>
        <v>0</v>
      </c>
      <c r="AE883" s="18" t="n">
        <f aca="false">AD883-(MAX(Draws!S862-Line_cap,0)+MAX(Draws!AE862-Line_cap,0))</f>
        <v>0</v>
      </c>
      <c r="AF883" s="18" t="n">
        <f aca="false">AE883-(MAX(Draws!T862-Line_cap,0)+MAX(Draws!AF862-Line_cap,0))</f>
        <v>0</v>
      </c>
      <c r="AG883" s="18" t="n">
        <f aca="false">AF883-(MAX(Draws!U862-Line_cap,0)+MAX(Draws!AG862-Line_cap,0))</f>
        <v>0</v>
      </c>
      <c r="AH883" s="18" t="n">
        <f aca="false">AG883-(MAX(Draws!V862-Line_cap,0)+MAX(Draws!AH862-Line_cap,0))</f>
        <v>0</v>
      </c>
      <c r="AI883" s="18" t="n">
        <f aca="false">AH883-(MAX(Draws!W862-Line_cap,0)+MAX(Draws!AI862-Line_cap,0))</f>
        <v>0</v>
      </c>
      <c r="AJ883" s="18" t="n">
        <f aca="false">AI883-(MAX(Draws!X862-Line_cap,0)+MAX(Draws!AJ862-Line_cap,0))</f>
        <v>0</v>
      </c>
      <c r="AK883" s="18" t="n">
        <f aca="false">AJ883-(MAX(Draws!Y862-Line_cap,0)+MAX(Draws!AK862-Line_cap,0))</f>
        <v>0</v>
      </c>
      <c r="AL883" s="18" t="n">
        <f aca="false">SUMPRODUCT(MIN($B$22:$M$22+B883:M883+N883:Y883))</f>
        <v>367.590528039559</v>
      </c>
      <c r="AM883" s="18" t="n">
        <f aca="false">SUMPRODUCT(MIN($B$22:$M$22+B883:M883))</f>
        <v>387.708276624692</v>
      </c>
      <c r="AN883" s="18" t="n">
        <f aca="false">SUMPRODUCT(MIN($B$22:$M$22+N883:Y883))</f>
        <v>431.035650884116</v>
      </c>
      <c r="AO883" s="18" t="n">
        <f aca="false">SUMPRODUCT(MIN($B$22:$M$22+B883:M883+Z883:AK883))</f>
        <v>387.708276624692</v>
      </c>
      <c r="AP883" s="18" t="n">
        <f aca="false">SUMPRODUCT(MIN($B$23:$M$23+B883:M883+N883:Y883))</f>
        <v>412.716409122179</v>
      </c>
      <c r="AQ883" s="18" t="n">
        <f aca="false">SUMPRODUCT(MIN($B$23:$M$23+B883:M883+Z883:AK883))</f>
        <v>437.308276624692</v>
      </c>
      <c r="AR883" s="13" t="n">
        <f aca="false">IF(Y883&lt;0,1,0)</f>
        <v>1</v>
      </c>
    </row>
    <row r="884" customFormat="false" ht="15" hidden="false" customHeight="false" outlineLevel="0" collapsed="false">
      <c r="A884" s="13" t="n">
        <v>859</v>
      </c>
      <c r="B884" s="18" t="n">
        <f aca="false">Shock_sd*Draws!B863</f>
        <v>-16.6649847738508</v>
      </c>
      <c r="C884" s="18" t="n">
        <f aca="false">Persist_a*B884+Shock_sd*Draws!C863</f>
        <v>-27.8104836811609</v>
      </c>
      <c r="D884" s="18" t="n">
        <f aca="false">Persist_a*C884+Shock_sd*Draws!D863</f>
        <v>-87.5596556013819</v>
      </c>
      <c r="E884" s="18" t="n">
        <f aca="false">Persist_a*D884+Shock_sd*Draws!E863</f>
        <v>-35.9197938407426</v>
      </c>
      <c r="F884" s="18" t="n">
        <f aca="false">Persist_a*E884+Shock_sd*Draws!F863</f>
        <v>-50.873343044687</v>
      </c>
      <c r="G884" s="18" t="n">
        <f aca="false">Persist_a*F884+Shock_sd*Draws!G863</f>
        <v>-41.2888657368416</v>
      </c>
      <c r="H884" s="18" t="n">
        <f aca="false">Persist_a*G884+Shock_sd*Draws!H863</f>
        <v>3.2634324822494</v>
      </c>
      <c r="I884" s="18" t="n">
        <f aca="false">Persist_a*H884+Shock_sd*Draws!I863</f>
        <v>-34.6183624669466</v>
      </c>
      <c r="J884" s="18" t="n">
        <f aca="false">Persist_a*I884+Shock_sd*Draws!J863</f>
        <v>-25.0308643228581</v>
      </c>
      <c r="K884" s="18" t="n">
        <f aca="false">Persist_a*J884+Shock_sd*Draws!K863</f>
        <v>-60.6411582602075</v>
      </c>
      <c r="L884" s="18" t="n">
        <f aca="false">Persist_a*K884+Shock_sd*Draws!L863</f>
        <v>-10.1821208107032</v>
      </c>
      <c r="M884" s="18" t="n">
        <f aca="false">Persist_a*L884+Shock_sd*Draws!M863</f>
        <v>43.8618501623465</v>
      </c>
      <c r="N884" s="18" t="n">
        <f aca="false">0-(Draws!N863+Draws!Z863)</f>
        <v>0</v>
      </c>
      <c r="O884" s="18" t="n">
        <f aca="false">N884-(Draws!O863+Draws!AA863)</f>
        <v>0</v>
      </c>
      <c r="P884" s="18" t="n">
        <f aca="false">O884-(Draws!P863+Draws!AB863)</f>
        <v>0</v>
      </c>
      <c r="Q884" s="18" t="n">
        <f aca="false">P884-(Draws!Q863+Draws!AC863)</f>
        <v>-97.8729376826661</v>
      </c>
      <c r="R884" s="18" t="n">
        <f aca="false">Q884-(Draws!R863+Draws!AD863)</f>
        <v>-97.8729376826661</v>
      </c>
      <c r="S884" s="18" t="n">
        <f aca="false">R884-(Draws!S863+Draws!AE863)</f>
        <v>-97.8729376826661</v>
      </c>
      <c r="T884" s="18" t="n">
        <f aca="false">S884-(Draws!T863+Draws!AF863)</f>
        <v>-97.8729376826661</v>
      </c>
      <c r="U884" s="18" t="n">
        <f aca="false">T884-(Draws!U863+Draws!AG863)</f>
        <v>-97.8729376826661</v>
      </c>
      <c r="V884" s="18" t="n">
        <f aca="false">U884-(Draws!V863+Draws!AH863)</f>
        <v>-97.8729376826661</v>
      </c>
      <c r="W884" s="18" t="n">
        <f aca="false">V884-(Draws!W863+Draws!AI863)</f>
        <v>-97.8729376826661</v>
      </c>
      <c r="X884" s="18" t="n">
        <f aca="false">W884-(Draws!X863+Draws!AJ863)</f>
        <v>-97.8729376826661</v>
      </c>
      <c r="Y884" s="18" t="n">
        <f aca="false">X884-(Draws!Y863+Draws!AK863)</f>
        <v>-97.8729376826661</v>
      </c>
      <c r="Z884" s="18" t="n">
        <f aca="false">0-(MAX(Draws!N863-Line_cap,0)+MAX(Draws!Z863-Line_cap,0))</f>
        <v>0</v>
      </c>
      <c r="AA884" s="18" t="n">
        <f aca="false">Z884-(MAX(Draws!O863-Line_cap,0)+MAX(Draws!AA863-Line_cap,0))</f>
        <v>0</v>
      </c>
      <c r="AB884" s="18" t="n">
        <f aca="false">AA884-(MAX(Draws!P863-Line_cap,0)+MAX(Draws!AB863-Line_cap,0))</f>
        <v>0</v>
      </c>
      <c r="AC884" s="18" t="n">
        <f aca="false">AB884-(MAX(Draws!Q863-Line_cap,0)+MAX(Draws!AC863-Line_cap,0))</f>
        <v>0</v>
      </c>
      <c r="AD884" s="18" t="n">
        <f aca="false">AC884-(MAX(Draws!R863-Line_cap,0)+MAX(Draws!AD863-Line_cap,0))</f>
        <v>0</v>
      </c>
      <c r="AE884" s="18" t="n">
        <f aca="false">AD884-(MAX(Draws!S863-Line_cap,0)+MAX(Draws!AE863-Line_cap,0))</f>
        <v>0</v>
      </c>
      <c r="AF884" s="18" t="n">
        <f aca="false">AE884-(MAX(Draws!T863-Line_cap,0)+MAX(Draws!AF863-Line_cap,0))</f>
        <v>0</v>
      </c>
      <c r="AG884" s="18" t="n">
        <f aca="false">AF884-(MAX(Draws!U863-Line_cap,0)+MAX(Draws!AG863-Line_cap,0))</f>
        <v>0</v>
      </c>
      <c r="AH884" s="18" t="n">
        <f aca="false">AG884-(MAX(Draws!V863-Line_cap,0)+MAX(Draws!AH863-Line_cap,0))</f>
        <v>0</v>
      </c>
      <c r="AI884" s="18" t="n">
        <f aca="false">AH884-(MAX(Draws!W863-Line_cap,0)+MAX(Draws!AI863-Line_cap,0))</f>
        <v>0</v>
      </c>
      <c r="AJ884" s="18" t="n">
        <f aca="false">AI884-(MAX(Draws!X863-Line_cap,0)+MAX(Draws!AJ863-Line_cap,0))</f>
        <v>0</v>
      </c>
      <c r="AK884" s="18" t="n">
        <f aca="false">AJ884-(MAX(Draws!Y863-Line_cap,0)+MAX(Draws!AK863-Line_cap,0))</f>
        <v>0</v>
      </c>
      <c r="AL884" s="18" t="n">
        <f aca="false">SUMPRODUCT(MIN($B$22:$M$22+B884:M884+N884:Y884))</f>
        <v>335.871599866551</v>
      </c>
      <c r="AM884" s="18" t="n">
        <f aca="false">SUMPRODUCT(MIN($B$22:$M$22+B884:M884))</f>
        <v>427.994531060759</v>
      </c>
      <c r="AN884" s="18" t="n">
        <f aca="false">SUMPRODUCT(MIN($B$22:$M$22+N884:Y884))</f>
        <v>384.07744467512</v>
      </c>
      <c r="AO884" s="18" t="n">
        <f aca="false">SUMPRODUCT(MIN($B$22:$M$22+B884:M884+Z884:AK884))</f>
        <v>427.994531060759</v>
      </c>
      <c r="AP884" s="18" t="n">
        <f aca="false">SUMPRODUCT(MIN($B$23:$M$23+B884:M884+N884:Y884))</f>
        <v>384.157248416978</v>
      </c>
      <c r="AQ884" s="18" t="n">
        <f aca="false">SUMPRODUCT(MIN($B$23:$M$23+B884:M884+Z884:AK884))</f>
        <v>462.743905868998</v>
      </c>
      <c r="AR884" s="13" t="n">
        <f aca="false">IF(Y884&lt;0,1,0)</f>
        <v>1</v>
      </c>
    </row>
    <row r="885" customFormat="false" ht="15" hidden="false" customHeight="false" outlineLevel="0" collapsed="false">
      <c r="A885" s="13" t="n">
        <v>860</v>
      </c>
      <c r="B885" s="18" t="n">
        <f aca="false">Shock_sd*Draws!B864</f>
        <v>1.44586759109557</v>
      </c>
      <c r="C885" s="18" t="n">
        <f aca="false">Persist_a*B885+Shock_sd*Draws!C864</f>
        <v>-27.7443949884402</v>
      </c>
      <c r="D885" s="18" t="n">
        <f aca="false">Persist_a*C885+Shock_sd*Draws!D864</f>
        <v>2.71783987698385</v>
      </c>
      <c r="E885" s="18" t="n">
        <f aca="false">Persist_a*D885+Shock_sd*Draws!E864</f>
        <v>-23.607022172399</v>
      </c>
      <c r="F885" s="18" t="n">
        <f aca="false">Persist_a*E885+Shock_sd*Draws!F864</f>
        <v>-3.94334492636295</v>
      </c>
      <c r="G885" s="18" t="n">
        <f aca="false">Persist_a*F885+Shock_sd*Draws!G864</f>
        <v>-24.8272401569128</v>
      </c>
      <c r="H885" s="18" t="n">
        <f aca="false">Persist_a*G885+Shock_sd*Draws!H864</f>
        <v>-26.2152105436759</v>
      </c>
      <c r="I885" s="18" t="n">
        <f aca="false">Persist_a*H885+Shock_sd*Draws!I864</f>
        <v>4.74516100244717</v>
      </c>
      <c r="J885" s="18" t="n">
        <f aca="false">Persist_a*I885+Shock_sd*Draws!J864</f>
        <v>-83.6933727370312</v>
      </c>
      <c r="K885" s="18" t="n">
        <f aca="false">Persist_a*J885+Shock_sd*Draws!K864</f>
        <v>17.6864692275794</v>
      </c>
      <c r="L885" s="18" t="n">
        <f aca="false">Persist_a*K885+Shock_sd*Draws!L864</f>
        <v>58.6106400929052</v>
      </c>
      <c r="M885" s="18" t="n">
        <f aca="false">Persist_a*L885+Shock_sd*Draws!M864</f>
        <v>-17.2258711736895</v>
      </c>
      <c r="N885" s="18" t="n">
        <f aca="false">0-(Draws!N864+Draws!Z864)</f>
        <v>0</v>
      </c>
      <c r="O885" s="18" t="n">
        <f aca="false">N885-(Draws!O864+Draws!AA864)</f>
        <v>0</v>
      </c>
      <c r="P885" s="18" t="n">
        <f aca="false">O885-(Draws!P864+Draws!AB864)</f>
        <v>0</v>
      </c>
      <c r="Q885" s="18" t="n">
        <f aca="false">P885-(Draws!Q864+Draws!AC864)</f>
        <v>0</v>
      </c>
      <c r="R885" s="18" t="n">
        <f aca="false">Q885-(Draws!R864+Draws!AD864)</f>
        <v>0</v>
      </c>
      <c r="S885" s="18" t="n">
        <f aca="false">R885-(Draws!S864+Draws!AE864)</f>
        <v>0</v>
      </c>
      <c r="T885" s="18" t="n">
        <f aca="false">S885-(Draws!T864+Draws!AF864)</f>
        <v>0</v>
      </c>
      <c r="U885" s="18" t="n">
        <f aca="false">T885-(Draws!U864+Draws!AG864)</f>
        <v>0</v>
      </c>
      <c r="V885" s="18" t="n">
        <f aca="false">U885-(Draws!V864+Draws!AH864)</f>
        <v>0</v>
      </c>
      <c r="W885" s="18" t="n">
        <f aca="false">V885-(Draws!W864+Draws!AI864)</f>
        <v>0</v>
      </c>
      <c r="X885" s="18" t="n">
        <f aca="false">W885-(Draws!X864+Draws!AJ864)</f>
        <v>0</v>
      </c>
      <c r="Y885" s="18" t="n">
        <f aca="false">X885-(Draws!Y864+Draws!AK864)</f>
        <v>0</v>
      </c>
      <c r="Z885" s="18" t="n">
        <f aca="false">0-(MAX(Draws!N864-Line_cap,0)+MAX(Draws!Z864-Line_cap,0))</f>
        <v>0</v>
      </c>
      <c r="AA885" s="18" t="n">
        <f aca="false">Z885-(MAX(Draws!O864-Line_cap,0)+MAX(Draws!AA864-Line_cap,0))</f>
        <v>0</v>
      </c>
      <c r="AB885" s="18" t="n">
        <f aca="false">AA885-(MAX(Draws!P864-Line_cap,0)+MAX(Draws!AB864-Line_cap,0))</f>
        <v>0</v>
      </c>
      <c r="AC885" s="18" t="n">
        <f aca="false">AB885-(MAX(Draws!Q864-Line_cap,0)+MAX(Draws!AC864-Line_cap,0))</f>
        <v>0</v>
      </c>
      <c r="AD885" s="18" t="n">
        <f aca="false">AC885-(MAX(Draws!R864-Line_cap,0)+MAX(Draws!AD864-Line_cap,0))</f>
        <v>0</v>
      </c>
      <c r="AE885" s="18" t="n">
        <f aca="false">AD885-(MAX(Draws!S864-Line_cap,0)+MAX(Draws!AE864-Line_cap,0))</f>
        <v>0</v>
      </c>
      <c r="AF885" s="18" t="n">
        <f aca="false">AE885-(MAX(Draws!T864-Line_cap,0)+MAX(Draws!AF864-Line_cap,0))</f>
        <v>0</v>
      </c>
      <c r="AG885" s="18" t="n">
        <f aca="false">AF885-(MAX(Draws!U864-Line_cap,0)+MAX(Draws!AG864-Line_cap,0))</f>
        <v>0</v>
      </c>
      <c r="AH885" s="18" t="n">
        <f aca="false">AG885-(MAX(Draws!V864-Line_cap,0)+MAX(Draws!AH864-Line_cap,0))</f>
        <v>0</v>
      </c>
      <c r="AI885" s="18" t="n">
        <f aca="false">AH885-(MAX(Draws!W864-Line_cap,0)+MAX(Draws!AI864-Line_cap,0))</f>
        <v>0</v>
      </c>
      <c r="AJ885" s="18" t="n">
        <f aca="false">AI885-(MAX(Draws!X864-Line_cap,0)+MAX(Draws!AJ864-Line_cap,0))</f>
        <v>0</v>
      </c>
      <c r="AK885" s="18" t="n">
        <f aca="false">AJ885-(MAX(Draws!Y864-Line_cap,0)+MAX(Draws!AK864-Line_cap,0))</f>
        <v>0</v>
      </c>
      <c r="AL885" s="18" t="n">
        <f aca="false">SUMPRODUCT(MIN($B$22:$M$22+B885:M885+N885:Y885))</f>
        <v>404.504408680365</v>
      </c>
      <c r="AM885" s="18" t="n">
        <f aca="false">SUMPRODUCT(MIN($B$22:$M$22+B885:M885))</f>
        <v>404.504408680365</v>
      </c>
      <c r="AN885" s="18" t="n">
        <f aca="false">SUMPRODUCT(MIN($B$22:$M$22+N885:Y885))</f>
        <v>481.950382357786</v>
      </c>
      <c r="AO885" s="18" t="n">
        <f aca="false">SUMPRODUCT(MIN($B$22:$M$22+B885:M885+Z885:AK885))</f>
        <v>404.504408680365</v>
      </c>
      <c r="AP885" s="18" t="n">
        <f aca="false">SUMPRODUCT(MIN($B$23:$M$23+B885:M885+N885:Y885))</f>
        <v>453.747735844586</v>
      </c>
      <c r="AQ885" s="18" t="n">
        <f aca="false">SUMPRODUCT(MIN($B$23:$M$23+B885:M885+Z885:AK885))</f>
        <v>453.747735844586</v>
      </c>
      <c r="AR885" s="13" t="n">
        <f aca="false">IF(Y885&lt;0,1,0)</f>
        <v>0</v>
      </c>
    </row>
    <row r="886" customFormat="false" ht="15" hidden="false" customHeight="false" outlineLevel="0" collapsed="false">
      <c r="A886" s="13" t="n">
        <v>861</v>
      </c>
      <c r="B886" s="18" t="n">
        <f aca="false">Shock_sd*Draws!B865</f>
        <v>-8.42269334587963</v>
      </c>
      <c r="C886" s="18" t="n">
        <f aca="false">Persist_a*B886+Shock_sd*Draws!C865</f>
        <v>-44.2063241305265</v>
      </c>
      <c r="D886" s="18" t="n">
        <f aca="false">Persist_a*C886+Shock_sd*Draws!D865</f>
        <v>23.1883569837248</v>
      </c>
      <c r="E886" s="18" t="n">
        <f aca="false">Persist_a*D886+Shock_sd*Draws!E865</f>
        <v>115.63354580975</v>
      </c>
      <c r="F886" s="18" t="n">
        <f aca="false">Persist_a*E886+Shock_sd*Draws!F865</f>
        <v>10.611214541242</v>
      </c>
      <c r="G886" s="18" t="n">
        <f aca="false">Persist_a*F886+Shock_sd*Draws!G865</f>
        <v>-59.949535596871</v>
      </c>
      <c r="H886" s="18" t="n">
        <f aca="false">Persist_a*G886+Shock_sd*Draws!H865</f>
        <v>-126.326997705373</v>
      </c>
      <c r="I886" s="18" t="n">
        <f aca="false">Persist_a*H886+Shock_sd*Draws!I865</f>
        <v>-75.5167142409571</v>
      </c>
      <c r="J886" s="18" t="n">
        <f aca="false">Persist_a*I886+Shock_sd*Draws!J865</f>
        <v>-28.4400471111816</v>
      </c>
      <c r="K886" s="18" t="n">
        <f aca="false">Persist_a*J886+Shock_sd*Draws!K865</f>
        <v>-20.0574297377539</v>
      </c>
      <c r="L886" s="18" t="n">
        <f aca="false">Persist_a*K886+Shock_sd*Draws!L865</f>
        <v>-33.1974069884672</v>
      </c>
      <c r="M886" s="18" t="n">
        <f aca="false">Persist_a*L886+Shock_sd*Draws!M865</f>
        <v>-56.561202233461</v>
      </c>
      <c r="N886" s="18" t="n">
        <f aca="false">0-(Draws!N865+Draws!Z865)</f>
        <v>0</v>
      </c>
      <c r="O886" s="18" t="n">
        <f aca="false">N886-(Draws!O865+Draws!AA865)</f>
        <v>0</v>
      </c>
      <c r="P886" s="18" t="n">
        <f aca="false">O886-(Draws!P865+Draws!AB865)</f>
        <v>0</v>
      </c>
      <c r="Q886" s="18" t="n">
        <f aca="false">P886-(Draws!Q865+Draws!AC865)</f>
        <v>0</v>
      </c>
      <c r="R886" s="18" t="n">
        <f aca="false">Q886-(Draws!R865+Draws!AD865)</f>
        <v>0</v>
      </c>
      <c r="S886" s="18" t="n">
        <f aca="false">R886-(Draws!S865+Draws!AE865)</f>
        <v>0</v>
      </c>
      <c r="T886" s="18" t="n">
        <f aca="false">S886-(Draws!T865+Draws!AF865)</f>
        <v>0</v>
      </c>
      <c r="U886" s="18" t="n">
        <f aca="false">T886-(Draws!U865+Draws!AG865)</f>
        <v>0</v>
      </c>
      <c r="V886" s="18" t="n">
        <f aca="false">U886-(Draws!V865+Draws!AH865)</f>
        <v>0</v>
      </c>
      <c r="W886" s="18" t="n">
        <f aca="false">V886-(Draws!W865+Draws!AI865)</f>
        <v>0</v>
      </c>
      <c r="X886" s="18" t="n">
        <f aca="false">W886-(Draws!X865+Draws!AJ865)</f>
        <v>0</v>
      </c>
      <c r="Y886" s="18" t="n">
        <f aca="false">X886-(Draws!Y865+Draws!AK865)</f>
        <v>0</v>
      </c>
      <c r="Z886" s="18" t="n">
        <f aca="false">0-(MAX(Draws!N865-Line_cap,0)+MAX(Draws!Z865-Line_cap,0))</f>
        <v>0</v>
      </c>
      <c r="AA886" s="18" t="n">
        <f aca="false">Z886-(MAX(Draws!O865-Line_cap,0)+MAX(Draws!AA865-Line_cap,0))</f>
        <v>0</v>
      </c>
      <c r="AB886" s="18" t="n">
        <f aca="false">AA886-(MAX(Draws!P865-Line_cap,0)+MAX(Draws!AB865-Line_cap,0))</f>
        <v>0</v>
      </c>
      <c r="AC886" s="18" t="n">
        <f aca="false">AB886-(MAX(Draws!Q865-Line_cap,0)+MAX(Draws!AC865-Line_cap,0))</f>
        <v>0</v>
      </c>
      <c r="AD886" s="18" t="n">
        <f aca="false">AC886-(MAX(Draws!R865-Line_cap,0)+MAX(Draws!AD865-Line_cap,0))</f>
        <v>0</v>
      </c>
      <c r="AE886" s="18" t="n">
        <f aca="false">AD886-(MAX(Draws!S865-Line_cap,0)+MAX(Draws!AE865-Line_cap,0))</f>
        <v>0</v>
      </c>
      <c r="AF886" s="18" t="n">
        <f aca="false">AE886-(MAX(Draws!T865-Line_cap,0)+MAX(Draws!AF865-Line_cap,0))</f>
        <v>0</v>
      </c>
      <c r="AG886" s="18" t="n">
        <f aca="false">AF886-(MAX(Draws!U865-Line_cap,0)+MAX(Draws!AG865-Line_cap,0))</f>
        <v>0</v>
      </c>
      <c r="AH886" s="18" t="n">
        <f aca="false">AG886-(MAX(Draws!V865-Line_cap,0)+MAX(Draws!AH865-Line_cap,0))</f>
        <v>0</v>
      </c>
      <c r="AI886" s="18" t="n">
        <f aca="false">AH886-(MAX(Draws!W865-Line_cap,0)+MAX(Draws!AI865-Line_cap,0))</f>
        <v>0</v>
      </c>
      <c r="AJ886" s="18" t="n">
        <f aca="false">AI886-(MAX(Draws!X865-Line_cap,0)+MAX(Draws!AJ865-Line_cap,0))</f>
        <v>0</v>
      </c>
      <c r="AK886" s="18" t="n">
        <f aca="false">AJ886-(MAX(Draws!Y865-Line_cap,0)+MAX(Draws!AK865-Line_cap,0))</f>
        <v>0</v>
      </c>
      <c r="AL886" s="18" t="n">
        <f aca="false">SUMPRODUCT(MIN($B$22:$M$22+B886:M886+N886:Y886))</f>
        <v>355.623384652412</v>
      </c>
      <c r="AM886" s="18" t="n">
        <f aca="false">SUMPRODUCT(MIN($B$22:$M$22+B886:M886))</f>
        <v>355.623384652412</v>
      </c>
      <c r="AN886" s="18" t="n">
        <f aca="false">SUMPRODUCT(MIN($B$22:$M$22+N886:Y886))</f>
        <v>481.950382357786</v>
      </c>
      <c r="AO886" s="18" t="n">
        <f aca="false">SUMPRODUCT(MIN($B$22:$M$22+B886:M886+Z886:AK886))</f>
        <v>355.623384652412</v>
      </c>
      <c r="AP886" s="18" t="n">
        <f aca="false">SUMPRODUCT(MIN($B$23:$M$23+B886:M886+N886:Y886))</f>
        <v>404.802027515513</v>
      </c>
      <c r="AQ886" s="18" t="n">
        <f aca="false">SUMPRODUCT(MIN($B$23:$M$23+B886:M886+Z886:AK886))</f>
        <v>404.802027515513</v>
      </c>
      <c r="AR886" s="13" t="n">
        <f aca="false">IF(Y886&lt;0,1,0)</f>
        <v>0</v>
      </c>
    </row>
    <row r="887" customFormat="false" ht="15" hidden="false" customHeight="false" outlineLevel="0" collapsed="false">
      <c r="A887" s="13" t="n">
        <v>862</v>
      </c>
      <c r="B887" s="18" t="n">
        <f aca="false">Shock_sd*Draws!B866</f>
        <v>21.6637254199641</v>
      </c>
      <c r="C887" s="18" t="n">
        <f aca="false">Persist_a*B887+Shock_sd*Draws!C866</f>
        <v>34.4205895895544</v>
      </c>
      <c r="D887" s="18" t="n">
        <f aca="false">Persist_a*C887+Shock_sd*Draws!D866</f>
        <v>83.0513277880293</v>
      </c>
      <c r="E887" s="18" t="n">
        <f aca="false">Persist_a*D887+Shock_sd*Draws!E866</f>
        <v>92.9844202220774</v>
      </c>
      <c r="F887" s="18" t="n">
        <f aca="false">Persist_a*E887+Shock_sd*Draws!F866</f>
        <v>132.549581504155</v>
      </c>
      <c r="G887" s="18" t="n">
        <f aca="false">Persist_a*F887+Shock_sd*Draws!G866</f>
        <v>138.725097795011</v>
      </c>
      <c r="H887" s="18" t="n">
        <f aca="false">Persist_a*G887+Shock_sd*Draws!H866</f>
        <v>140.068258687903</v>
      </c>
      <c r="I887" s="18" t="n">
        <f aca="false">Persist_a*H887+Shock_sd*Draws!I866</f>
        <v>130.297223037686</v>
      </c>
      <c r="J887" s="18" t="n">
        <f aca="false">Persist_a*I887+Shock_sd*Draws!J866</f>
        <v>127.767242389896</v>
      </c>
      <c r="K887" s="18" t="n">
        <f aca="false">Persist_a*J887+Shock_sd*Draws!K866</f>
        <v>131.627234468286</v>
      </c>
      <c r="L887" s="18" t="n">
        <f aca="false">Persist_a*K887+Shock_sd*Draws!L866</f>
        <v>88.6669506850162</v>
      </c>
      <c r="M887" s="18" t="n">
        <f aca="false">Persist_a*L887+Shock_sd*Draws!M866</f>
        <v>34.1882100974715</v>
      </c>
      <c r="N887" s="18" t="n">
        <f aca="false">0-(Draws!N866+Draws!Z866)</f>
        <v>0</v>
      </c>
      <c r="O887" s="18" t="n">
        <f aca="false">N887-(Draws!O866+Draws!AA866)</f>
        <v>0</v>
      </c>
      <c r="P887" s="18" t="n">
        <f aca="false">O887-(Draws!P866+Draws!AB866)</f>
        <v>0</v>
      </c>
      <c r="Q887" s="18" t="n">
        <f aca="false">P887-(Draws!Q866+Draws!AC866)</f>
        <v>0</v>
      </c>
      <c r="R887" s="18" t="n">
        <f aca="false">Q887-(Draws!R866+Draws!AD866)</f>
        <v>0</v>
      </c>
      <c r="S887" s="18" t="n">
        <f aca="false">R887-(Draws!S866+Draws!AE866)</f>
        <v>0</v>
      </c>
      <c r="T887" s="18" t="n">
        <f aca="false">S887-(Draws!T866+Draws!AF866)</f>
        <v>0</v>
      </c>
      <c r="U887" s="18" t="n">
        <f aca="false">T887-(Draws!U866+Draws!AG866)</f>
        <v>0</v>
      </c>
      <c r="V887" s="18" t="n">
        <f aca="false">U887-(Draws!V866+Draws!AH866)</f>
        <v>0</v>
      </c>
      <c r="W887" s="18" t="n">
        <f aca="false">V887-(Draws!W866+Draws!AI866)</f>
        <v>0</v>
      </c>
      <c r="X887" s="18" t="n">
        <f aca="false">W887-(Draws!X866+Draws!AJ866)</f>
        <v>0</v>
      </c>
      <c r="Y887" s="18" t="n">
        <f aca="false">X887-(Draws!Y866+Draws!AK866)</f>
        <v>0</v>
      </c>
      <c r="Z887" s="18" t="n">
        <f aca="false">0-(MAX(Draws!N866-Line_cap,0)+MAX(Draws!Z866-Line_cap,0))</f>
        <v>0</v>
      </c>
      <c r="AA887" s="18" t="n">
        <f aca="false">Z887-(MAX(Draws!O866-Line_cap,0)+MAX(Draws!AA866-Line_cap,0))</f>
        <v>0</v>
      </c>
      <c r="AB887" s="18" t="n">
        <f aca="false">AA887-(MAX(Draws!P866-Line_cap,0)+MAX(Draws!AB866-Line_cap,0))</f>
        <v>0</v>
      </c>
      <c r="AC887" s="18" t="n">
        <f aca="false">AB887-(MAX(Draws!Q866-Line_cap,0)+MAX(Draws!AC866-Line_cap,0))</f>
        <v>0</v>
      </c>
      <c r="AD887" s="18" t="n">
        <f aca="false">AC887-(MAX(Draws!R866-Line_cap,0)+MAX(Draws!AD866-Line_cap,0))</f>
        <v>0</v>
      </c>
      <c r="AE887" s="18" t="n">
        <f aca="false">AD887-(MAX(Draws!S866-Line_cap,0)+MAX(Draws!AE866-Line_cap,0))</f>
        <v>0</v>
      </c>
      <c r="AF887" s="18" t="n">
        <f aca="false">AE887-(MAX(Draws!T866-Line_cap,0)+MAX(Draws!AF866-Line_cap,0))</f>
        <v>0</v>
      </c>
      <c r="AG887" s="18" t="n">
        <f aca="false">AF887-(MAX(Draws!U866-Line_cap,0)+MAX(Draws!AG866-Line_cap,0))</f>
        <v>0</v>
      </c>
      <c r="AH887" s="18" t="n">
        <f aca="false">AG887-(MAX(Draws!V866-Line_cap,0)+MAX(Draws!AH866-Line_cap,0))</f>
        <v>0</v>
      </c>
      <c r="AI887" s="18" t="n">
        <f aca="false">AH887-(MAX(Draws!W866-Line_cap,0)+MAX(Draws!AI866-Line_cap,0))</f>
        <v>0</v>
      </c>
      <c r="AJ887" s="18" t="n">
        <f aca="false">AI887-(MAX(Draws!X866-Line_cap,0)+MAX(Draws!AJ866-Line_cap,0))</f>
        <v>0</v>
      </c>
      <c r="AK887" s="18" t="n">
        <f aca="false">AJ887-(MAX(Draws!Y866-Line_cap,0)+MAX(Draws!AK866-Line_cap,0))</f>
        <v>0</v>
      </c>
      <c r="AL887" s="18" t="n">
        <f aca="false">SUMPRODUCT(MIN($B$22:$M$22+B887:M887+N887:Y887))</f>
        <v>544.612257774432</v>
      </c>
      <c r="AM887" s="18" t="n">
        <f aca="false">SUMPRODUCT(MIN($B$22:$M$22+B887:M887))</f>
        <v>544.612257774432</v>
      </c>
      <c r="AN887" s="18" t="n">
        <f aca="false">SUMPRODUCT(MIN($B$22:$M$22+N887:Y887))</f>
        <v>481.950382357786</v>
      </c>
      <c r="AO887" s="18" t="n">
        <f aca="false">SUMPRODUCT(MIN($B$22:$M$22+B887:M887+Z887:AK887))</f>
        <v>544.612257774432</v>
      </c>
      <c r="AP887" s="18" t="n">
        <f aca="false">SUMPRODUCT(MIN($B$23:$M$23+B887:M887+N887:Y887))</f>
        <v>589.738138857052</v>
      </c>
      <c r="AQ887" s="18" t="n">
        <f aca="false">SUMPRODUCT(MIN($B$23:$M$23+B887:M887+Z887:AK887))</f>
        <v>589.738138857052</v>
      </c>
      <c r="AR887" s="13" t="n">
        <f aca="false">IF(Y887&lt;0,1,0)</f>
        <v>0</v>
      </c>
    </row>
    <row r="888" customFormat="false" ht="15" hidden="false" customHeight="false" outlineLevel="0" collapsed="false">
      <c r="A888" s="13" t="n">
        <v>863</v>
      </c>
      <c r="B888" s="18" t="n">
        <f aca="false">Shock_sd*Draws!B867</f>
        <v>32.1638936612729</v>
      </c>
      <c r="C888" s="18" t="n">
        <f aca="false">Persist_a*B888+Shock_sd*Draws!C867</f>
        <v>86.6286210744102</v>
      </c>
      <c r="D888" s="18" t="n">
        <f aca="false">Persist_a*C888+Shock_sd*Draws!D867</f>
        <v>102.532443281688</v>
      </c>
      <c r="E888" s="18" t="n">
        <f aca="false">Persist_a*D888+Shock_sd*Draws!E867</f>
        <v>123.56312125426</v>
      </c>
      <c r="F888" s="18" t="n">
        <f aca="false">Persist_a*E888+Shock_sd*Draws!F867</f>
        <v>23.6886783667401</v>
      </c>
      <c r="G888" s="18" t="n">
        <f aca="false">Persist_a*F888+Shock_sd*Draws!G867</f>
        <v>31.7799912338674</v>
      </c>
      <c r="H888" s="18" t="n">
        <f aca="false">Persist_a*G888+Shock_sd*Draws!H867</f>
        <v>-30.2402772598227</v>
      </c>
      <c r="I888" s="18" t="n">
        <f aca="false">Persist_a*H888+Shock_sd*Draws!I867</f>
        <v>-86.9624796846075</v>
      </c>
      <c r="J888" s="18" t="n">
        <f aca="false">Persist_a*I888+Shock_sd*Draws!J867</f>
        <v>-75.346222085891</v>
      </c>
      <c r="K888" s="18" t="n">
        <f aca="false">Persist_a*J888+Shock_sd*Draws!K867</f>
        <v>-99.4622459364391</v>
      </c>
      <c r="L888" s="18" t="n">
        <f aca="false">Persist_a*K888+Shock_sd*Draws!L867</f>
        <v>-103.778770776189</v>
      </c>
      <c r="M888" s="18" t="n">
        <f aca="false">Persist_a*L888+Shock_sd*Draws!M867</f>
        <v>-123.333706097419</v>
      </c>
      <c r="N888" s="18" t="n">
        <f aca="false">0-(Draws!N867+Draws!Z867)</f>
        <v>0</v>
      </c>
      <c r="O888" s="18" t="n">
        <f aca="false">N888-(Draws!O867+Draws!AA867)</f>
        <v>0</v>
      </c>
      <c r="P888" s="18" t="n">
        <f aca="false">O888-(Draws!P867+Draws!AB867)</f>
        <v>0</v>
      </c>
      <c r="Q888" s="18" t="n">
        <f aca="false">P888-(Draws!Q867+Draws!AC867)</f>
        <v>0</v>
      </c>
      <c r="R888" s="18" t="n">
        <f aca="false">Q888-(Draws!R867+Draws!AD867)</f>
        <v>0</v>
      </c>
      <c r="S888" s="18" t="n">
        <f aca="false">R888-(Draws!S867+Draws!AE867)</f>
        <v>0</v>
      </c>
      <c r="T888" s="18" t="n">
        <f aca="false">S888-(Draws!T867+Draws!AF867)</f>
        <v>0</v>
      </c>
      <c r="U888" s="18" t="n">
        <f aca="false">T888-(Draws!U867+Draws!AG867)</f>
        <v>0</v>
      </c>
      <c r="V888" s="18" t="n">
        <f aca="false">U888-(Draws!V867+Draws!AH867)</f>
        <v>0</v>
      </c>
      <c r="W888" s="18" t="n">
        <f aca="false">V888-(Draws!W867+Draws!AI867)</f>
        <v>0</v>
      </c>
      <c r="X888" s="18" t="n">
        <f aca="false">W888-(Draws!X867+Draws!AJ867)</f>
        <v>0</v>
      </c>
      <c r="Y888" s="18" t="n">
        <f aca="false">X888-(Draws!Y867+Draws!AK867)</f>
        <v>0</v>
      </c>
      <c r="Z888" s="18" t="n">
        <f aca="false">0-(MAX(Draws!N867-Line_cap,0)+MAX(Draws!Z867-Line_cap,0))</f>
        <v>0</v>
      </c>
      <c r="AA888" s="18" t="n">
        <f aca="false">Z888-(MAX(Draws!O867-Line_cap,0)+MAX(Draws!AA867-Line_cap,0))</f>
        <v>0</v>
      </c>
      <c r="AB888" s="18" t="n">
        <f aca="false">AA888-(MAX(Draws!P867-Line_cap,0)+MAX(Draws!AB867-Line_cap,0))</f>
        <v>0</v>
      </c>
      <c r="AC888" s="18" t="n">
        <f aca="false">AB888-(MAX(Draws!Q867-Line_cap,0)+MAX(Draws!AC867-Line_cap,0))</f>
        <v>0</v>
      </c>
      <c r="AD888" s="18" t="n">
        <f aca="false">AC888-(MAX(Draws!R867-Line_cap,0)+MAX(Draws!AD867-Line_cap,0))</f>
        <v>0</v>
      </c>
      <c r="AE888" s="18" t="n">
        <f aca="false">AD888-(MAX(Draws!S867-Line_cap,0)+MAX(Draws!AE867-Line_cap,0))</f>
        <v>0</v>
      </c>
      <c r="AF888" s="18" t="n">
        <f aca="false">AE888-(MAX(Draws!T867-Line_cap,0)+MAX(Draws!AF867-Line_cap,0))</f>
        <v>0</v>
      </c>
      <c r="AG888" s="18" t="n">
        <f aca="false">AF888-(MAX(Draws!U867-Line_cap,0)+MAX(Draws!AG867-Line_cap,0))</f>
        <v>0</v>
      </c>
      <c r="AH888" s="18" t="n">
        <f aca="false">AG888-(MAX(Draws!V867-Line_cap,0)+MAX(Draws!AH867-Line_cap,0))</f>
        <v>0</v>
      </c>
      <c r="AI888" s="18" t="n">
        <f aca="false">AH888-(MAX(Draws!W867-Line_cap,0)+MAX(Draws!AI867-Line_cap,0))</f>
        <v>0</v>
      </c>
      <c r="AJ888" s="18" t="n">
        <f aca="false">AI888-(MAX(Draws!X867-Line_cap,0)+MAX(Draws!AJ867-Line_cap,0))</f>
        <v>0</v>
      </c>
      <c r="AK888" s="18" t="n">
        <f aca="false">AJ888-(MAX(Draws!Y867-Line_cap,0)+MAX(Draws!AK867-Line_cap,0))</f>
        <v>0</v>
      </c>
      <c r="AL888" s="18" t="n">
        <f aca="false">SUMPRODUCT(MIN($B$22:$M$22+B888:M888+N888:Y888))</f>
        <v>387.090341579542</v>
      </c>
      <c r="AM888" s="18" t="n">
        <f aca="false">SUMPRODUCT(MIN($B$22:$M$22+B888:M888))</f>
        <v>387.090341579542</v>
      </c>
      <c r="AN888" s="18" t="n">
        <f aca="false">SUMPRODUCT(MIN($B$22:$M$22+N888:Y888))</f>
        <v>481.950382357786</v>
      </c>
      <c r="AO888" s="18" t="n">
        <f aca="false">SUMPRODUCT(MIN($B$22:$M$22+B888:M888+Z888:AK888))</f>
        <v>387.090341579542</v>
      </c>
      <c r="AP888" s="18" t="n">
        <f aca="false">SUMPRODUCT(MIN($B$23:$M$23+B888:M888+N888:Y888))</f>
        <v>432.216222662162</v>
      </c>
      <c r="AQ888" s="18" t="n">
        <f aca="false">SUMPRODUCT(MIN($B$23:$M$23+B888:M888+Z888:AK888))</f>
        <v>432.216222662162</v>
      </c>
      <c r="AR888" s="13" t="n">
        <f aca="false">IF(Y888&lt;0,1,0)</f>
        <v>0</v>
      </c>
    </row>
    <row r="889" customFormat="false" ht="15" hidden="false" customHeight="false" outlineLevel="0" collapsed="false">
      <c r="A889" s="13" t="n">
        <v>864</v>
      </c>
      <c r="B889" s="18" t="n">
        <f aca="false">Shock_sd*Draws!B868</f>
        <v>16.3711153433458</v>
      </c>
      <c r="C889" s="18" t="n">
        <f aca="false">Persist_a*B889+Shock_sd*Draws!C868</f>
        <v>138.221952758412</v>
      </c>
      <c r="D889" s="18" t="n">
        <f aca="false">Persist_a*C889+Shock_sd*Draws!D868</f>
        <v>168.326825307975</v>
      </c>
      <c r="E889" s="18" t="n">
        <f aca="false">Persist_a*D889+Shock_sd*Draws!E868</f>
        <v>33.4409183007696</v>
      </c>
      <c r="F889" s="18" t="n">
        <f aca="false">Persist_a*E889+Shock_sd*Draws!F868</f>
        <v>-33.9145289320924</v>
      </c>
      <c r="G889" s="18" t="n">
        <f aca="false">Persist_a*F889+Shock_sd*Draws!G868</f>
        <v>-9.66086168902185</v>
      </c>
      <c r="H889" s="18" t="n">
        <f aca="false">Persist_a*G889+Shock_sd*Draws!H868</f>
        <v>-14.1977361353848</v>
      </c>
      <c r="I889" s="18" t="n">
        <f aca="false">Persist_a*H889+Shock_sd*Draws!I868</f>
        <v>0.37348612581566</v>
      </c>
      <c r="J889" s="18" t="n">
        <f aca="false">Persist_a*I889+Shock_sd*Draws!J868</f>
        <v>15.8374569397084</v>
      </c>
      <c r="K889" s="18" t="n">
        <f aca="false">Persist_a*J889+Shock_sd*Draws!K868</f>
        <v>188.07270548839</v>
      </c>
      <c r="L889" s="18" t="n">
        <f aca="false">Persist_a*K889+Shock_sd*Draws!L868</f>
        <v>132.138060837408</v>
      </c>
      <c r="M889" s="18" t="n">
        <f aca="false">Persist_a*L889+Shock_sd*Draws!M868</f>
        <v>106.740346585415</v>
      </c>
      <c r="N889" s="18" t="n">
        <f aca="false">0-(Draws!N868+Draws!Z868)</f>
        <v>0</v>
      </c>
      <c r="O889" s="18" t="n">
        <f aca="false">N889-(Draws!O868+Draws!AA868)</f>
        <v>0</v>
      </c>
      <c r="P889" s="18" t="n">
        <f aca="false">O889-(Draws!P868+Draws!AB868)</f>
        <v>0</v>
      </c>
      <c r="Q889" s="18" t="n">
        <f aca="false">P889-(Draws!Q868+Draws!AC868)</f>
        <v>0</v>
      </c>
      <c r="R889" s="18" t="n">
        <f aca="false">Q889-(Draws!R868+Draws!AD868)</f>
        <v>0</v>
      </c>
      <c r="S889" s="18" t="n">
        <f aca="false">R889-(Draws!S868+Draws!AE868)</f>
        <v>0</v>
      </c>
      <c r="T889" s="18" t="n">
        <f aca="false">S889-(Draws!T868+Draws!AF868)</f>
        <v>0</v>
      </c>
      <c r="U889" s="18" t="n">
        <f aca="false">T889-(Draws!U868+Draws!AG868)</f>
        <v>0</v>
      </c>
      <c r="V889" s="18" t="n">
        <f aca="false">U889-(Draws!V868+Draws!AH868)</f>
        <v>0</v>
      </c>
      <c r="W889" s="18" t="n">
        <f aca="false">V889-(Draws!W868+Draws!AI868)</f>
        <v>0</v>
      </c>
      <c r="X889" s="18" t="n">
        <f aca="false">W889-(Draws!X868+Draws!AJ868)</f>
        <v>0</v>
      </c>
      <c r="Y889" s="18" t="n">
        <f aca="false">X889-(Draws!Y868+Draws!AK868)</f>
        <v>0</v>
      </c>
      <c r="Z889" s="18" t="n">
        <f aca="false">0-(MAX(Draws!N868-Line_cap,0)+MAX(Draws!Z868-Line_cap,0))</f>
        <v>0</v>
      </c>
      <c r="AA889" s="18" t="n">
        <f aca="false">Z889-(MAX(Draws!O868-Line_cap,0)+MAX(Draws!AA868-Line_cap,0))</f>
        <v>0</v>
      </c>
      <c r="AB889" s="18" t="n">
        <f aca="false">AA889-(MAX(Draws!P868-Line_cap,0)+MAX(Draws!AB868-Line_cap,0))</f>
        <v>0</v>
      </c>
      <c r="AC889" s="18" t="n">
        <f aca="false">AB889-(MAX(Draws!Q868-Line_cap,0)+MAX(Draws!AC868-Line_cap,0))</f>
        <v>0</v>
      </c>
      <c r="AD889" s="18" t="n">
        <f aca="false">AC889-(MAX(Draws!R868-Line_cap,0)+MAX(Draws!AD868-Line_cap,0))</f>
        <v>0</v>
      </c>
      <c r="AE889" s="18" t="n">
        <f aca="false">AD889-(MAX(Draws!S868-Line_cap,0)+MAX(Draws!AE868-Line_cap,0))</f>
        <v>0</v>
      </c>
      <c r="AF889" s="18" t="n">
        <f aca="false">AE889-(MAX(Draws!T868-Line_cap,0)+MAX(Draws!AF868-Line_cap,0))</f>
        <v>0</v>
      </c>
      <c r="AG889" s="18" t="n">
        <f aca="false">AF889-(MAX(Draws!U868-Line_cap,0)+MAX(Draws!AG868-Line_cap,0))</f>
        <v>0</v>
      </c>
      <c r="AH889" s="18" t="n">
        <f aca="false">AG889-(MAX(Draws!V868-Line_cap,0)+MAX(Draws!AH868-Line_cap,0))</f>
        <v>0</v>
      </c>
      <c r="AI889" s="18" t="n">
        <f aca="false">AH889-(MAX(Draws!W868-Line_cap,0)+MAX(Draws!AI868-Line_cap,0))</f>
        <v>0</v>
      </c>
      <c r="AJ889" s="18" t="n">
        <f aca="false">AI889-(MAX(Draws!X868-Line_cap,0)+MAX(Draws!AJ868-Line_cap,0))</f>
        <v>0</v>
      </c>
      <c r="AK889" s="18" t="n">
        <f aca="false">AJ889-(MAX(Draws!Y868-Line_cap,0)+MAX(Draws!AK868-Line_cap,0))</f>
        <v>0</v>
      </c>
      <c r="AL889" s="18" t="n">
        <f aca="false">SUMPRODUCT(MIN($B$22:$M$22+B889:M889+N889:Y889))</f>
        <v>454.582652215598</v>
      </c>
      <c r="AM889" s="18" t="n">
        <f aca="false">SUMPRODUCT(MIN($B$22:$M$22+B889:M889))</f>
        <v>454.582652215598</v>
      </c>
      <c r="AN889" s="18" t="n">
        <f aca="false">SUMPRODUCT(MIN($B$22:$M$22+N889:Y889))</f>
        <v>481.950382357786</v>
      </c>
      <c r="AO889" s="18" t="n">
        <f aca="false">SUMPRODUCT(MIN($B$22:$M$22+B889:M889+Z889:AK889))</f>
        <v>454.582652215598</v>
      </c>
      <c r="AP889" s="18" t="n">
        <f aca="false">SUMPRODUCT(MIN($B$23:$M$23+B889:M889+N889:Y889))</f>
        <v>499.687386068762</v>
      </c>
      <c r="AQ889" s="18" t="n">
        <f aca="false">SUMPRODUCT(MIN($B$23:$M$23+B889:M889+Z889:AK889))</f>
        <v>499.687386068762</v>
      </c>
      <c r="AR889" s="13" t="n">
        <f aca="false">IF(Y889&lt;0,1,0)</f>
        <v>0</v>
      </c>
    </row>
    <row r="890" customFormat="false" ht="15" hidden="false" customHeight="false" outlineLevel="0" collapsed="false">
      <c r="A890" s="13" t="n">
        <v>865</v>
      </c>
      <c r="B890" s="18" t="n">
        <f aca="false">Shock_sd*Draws!B869</f>
        <v>-33.2851331076025</v>
      </c>
      <c r="C890" s="18" t="n">
        <f aca="false">Persist_a*B890+Shock_sd*Draws!C869</f>
        <v>7.56484592996586</v>
      </c>
      <c r="D890" s="18" t="n">
        <f aca="false">Persist_a*C890+Shock_sd*Draws!D869</f>
        <v>-100.944749757544</v>
      </c>
      <c r="E890" s="18" t="n">
        <f aca="false">Persist_a*D890+Shock_sd*Draws!E869</f>
        <v>-4.16361317382658</v>
      </c>
      <c r="F890" s="18" t="n">
        <f aca="false">Persist_a*E890+Shock_sd*Draws!F869</f>
        <v>-53.169222600334</v>
      </c>
      <c r="G890" s="18" t="n">
        <f aca="false">Persist_a*F890+Shock_sd*Draws!G869</f>
        <v>-105.7524286577</v>
      </c>
      <c r="H890" s="18" t="n">
        <f aca="false">Persist_a*G890+Shock_sd*Draws!H869</f>
        <v>-51.2242867362016</v>
      </c>
      <c r="I890" s="18" t="n">
        <f aca="false">Persist_a*H890+Shock_sd*Draws!I869</f>
        <v>-121.395368038022</v>
      </c>
      <c r="J890" s="18" t="n">
        <f aca="false">Persist_a*I890+Shock_sd*Draws!J869</f>
        <v>-67.2618140614472</v>
      </c>
      <c r="K890" s="18" t="n">
        <f aca="false">Persist_a*J890+Shock_sd*Draws!K869</f>
        <v>20.9991352457659</v>
      </c>
      <c r="L890" s="18" t="n">
        <f aca="false">Persist_a*K890+Shock_sd*Draws!L869</f>
        <v>-54.5567646774075</v>
      </c>
      <c r="M890" s="18" t="n">
        <f aca="false">Persist_a*L890+Shock_sd*Draws!M869</f>
        <v>-41.0776105533008</v>
      </c>
      <c r="N890" s="18" t="n">
        <f aca="false">0-(Draws!N869+Draws!Z869)</f>
        <v>0</v>
      </c>
      <c r="O890" s="18" t="n">
        <f aca="false">N890-(Draws!O869+Draws!AA869)</f>
        <v>0</v>
      </c>
      <c r="P890" s="18" t="n">
        <f aca="false">O890-(Draws!P869+Draws!AB869)</f>
        <v>0</v>
      </c>
      <c r="Q890" s="18" t="n">
        <f aca="false">P890-(Draws!Q869+Draws!AC869)</f>
        <v>0</v>
      </c>
      <c r="R890" s="18" t="n">
        <f aca="false">Q890-(Draws!R869+Draws!AD869)</f>
        <v>0</v>
      </c>
      <c r="S890" s="18" t="n">
        <f aca="false">R890-(Draws!S869+Draws!AE869)</f>
        <v>0</v>
      </c>
      <c r="T890" s="18" t="n">
        <f aca="false">S890-(Draws!T869+Draws!AF869)</f>
        <v>0</v>
      </c>
      <c r="U890" s="18" t="n">
        <f aca="false">T890-(Draws!U869+Draws!AG869)</f>
        <v>0</v>
      </c>
      <c r="V890" s="18" t="n">
        <f aca="false">U890-(Draws!V869+Draws!AH869)</f>
        <v>0</v>
      </c>
      <c r="W890" s="18" t="n">
        <f aca="false">V890-(Draws!W869+Draws!AI869)</f>
        <v>0</v>
      </c>
      <c r="X890" s="18" t="n">
        <f aca="false">W890-(Draws!X869+Draws!AJ869)</f>
        <v>0</v>
      </c>
      <c r="Y890" s="18" t="n">
        <f aca="false">X890-(Draws!Y869+Draws!AK869)</f>
        <v>0</v>
      </c>
      <c r="Z890" s="18" t="n">
        <f aca="false">0-(MAX(Draws!N869-Line_cap,0)+MAX(Draws!Z869-Line_cap,0))</f>
        <v>0</v>
      </c>
      <c r="AA890" s="18" t="n">
        <f aca="false">Z890-(MAX(Draws!O869-Line_cap,0)+MAX(Draws!AA869-Line_cap,0))</f>
        <v>0</v>
      </c>
      <c r="AB890" s="18" t="n">
        <f aca="false">AA890-(MAX(Draws!P869-Line_cap,0)+MAX(Draws!AB869-Line_cap,0))</f>
        <v>0</v>
      </c>
      <c r="AC890" s="18" t="n">
        <f aca="false">AB890-(MAX(Draws!Q869-Line_cap,0)+MAX(Draws!AC869-Line_cap,0))</f>
        <v>0</v>
      </c>
      <c r="AD890" s="18" t="n">
        <f aca="false">AC890-(MAX(Draws!R869-Line_cap,0)+MAX(Draws!AD869-Line_cap,0))</f>
        <v>0</v>
      </c>
      <c r="AE890" s="18" t="n">
        <f aca="false">AD890-(MAX(Draws!S869-Line_cap,0)+MAX(Draws!AE869-Line_cap,0))</f>
        <v>0</v>
      </c>
      <c r="AF890" s="18" t="n">
        <f aca="false">AE890-(MAX(Draws!T869-Line_cap,0)+MAX(Draws!AF869-Line_cap,0))</f>
        <v>0</v>
      </c>
      <c r="AG890" s="18" t="n">
        <f aca="false">AF890-(MAX(Draws!U869-Line_cap,0)+MAX(Draws!AG869-Line_cap,0))</f>
        <v>0</v>
      </c>
      <c r="AH890" s="18" t="n">
        <f aca="false">AG890-(MAX(Draws!V869-Line_cap,0)+MAX(Draws!AH869-Line_cap,0))</f>
        <v>0</v>
      </c>
      <c r="AI890" s="18" t="n">
        <f aca="false">AH890-(MAX(Draws!W869-Line_cap,0)+MAX(Draws!AI869-Line_cap,0))</f>
        <v>0</v>
      </c>
      <c r="AJ890" s="18" t="n">
        <f aca="false">AI890-(MAX(Draws!X869-Line_cap,0)+MAX(Draws!AJ869-Line_cap,0))</f>
        <v>0</v>
      </c>
      <c r="AK890" s="18" t="n">
        <f aca="false">AJ890-(MAX(Draws!Y869-Line_cap,0)+MAX(Draws!AK869-Line_cap,0))</f>
        <v>0</v>
      </c>
      <c r="AL890" s="18" t="n">
        <f aca="false">SUMPRODUCT(MIN($B$22:$M$22+B890:M890+N890:Y890))</f>
        <v>362.458685359897</v>
      </c>
      <c r="AM890" s="18" t="n">
        <f aca="false">SUMPRODUCT(MIN($B$22:$M$22+B890:M890))</f>
        <v>362.458685359897</v>
      </c>
      <c r="AN890" s="18" t="n">
        <f aca="false">SUMPRODUCT(MIN($B$22:$M$22+N890:Y890))</f>
        <v>481.950382357786</v>
      </c>
      <c r="AO890" s="18" t="n">
        <f aca="false">SUMPRODUCT(MIN($B$22:$M$22+B890:M890+Z890:AK890))</f>
        <v>362.458685359897</v>
      </c>
      <c r="AP890" s="18" t="n">
        <f aca="false">SUMPRODUCT(MIN($B$23:$M$23+B890:M890+N890:Y890))</f>
        <v>412.058685359897</v>
      </c>
      <c r="AQ890" s="18" t="n">
        <f aca="false">SUMPRODUCT(MIN($B$23:$M$23+B890:M890+Z890:AK890))</f>
        <v>412.058685359897</v>
      </c>
      <c r="AR890" s="13" t="n">
        <f aca="false">IF(Y890&lt;0,1,0)</f>
        <v>0</v>
      </c>
    </row>
    <row r="891" customFormat="false" ht="15" hidden="false" customHeight="false" outlineLevel="0" collapsed="false">
      <c r="A891" s="13" t="n">
        <v>866</v>
      </c>
      <c r="B891" s="18" t="n">
        <f aca="false">Shock_sd*Draws!B870</f>
        <v>-78.1636233094142</v>
      </c>
      <c r="C891" s="18" t="n">
        <f aca="false">Persist_a*B891+Shock_sd*Draws!C870</f>
        <v>-65.3158224394011</v>
      </c>
      <c r="D891" s="18" t="n">
        <f aca="false">Persist_a*C891+Shock_sd*Draws!D870</f>
        <v>-0.809590099525479</v>
      </c>
      <c r="E891" s="18" t="n">
        <f aca="false">Persist_a*D891+Shock_sd*Draws!E870</f>
        <v>-12.3745529411665</v>
      </c>
      <c r="F891" s="18" t="n">
        <f aca="false">Persist_a*E891+Shock_sd*Draws!F870</f>
        <v>-16.441231105401</v>
      </c>
      <c r="G891" s="18" t="n">
        <f aca="false">Persist_a*F891+Shock_sd*Draws!G870</f>
        <v>-109.35279915099</v>
      </c>
      <c r="H891" s="18" t="n">
        <f aca="false">Persist_a*G891+Shock_sd*Draws!H870</f>
        <v>-7.15216297184263</v>
      </c>
      <c r="I891" s="18" t="n">
        <f aca="false">Persist_a*H891+Shock_sd*Draws!I870</f>
        <v>-52.2197393733476</v>
      </c>
      <c r="J891" s="18" t="n">
        <f aca="false">Persist_a*I891+Shock_sd*Draws!J870</f>
        <v>54.0407920128736</v>
      </c>
      <c r="K891" s="18" t="n">
        <f aca="false">Persist_a*J891+Shock_sd*Draws!K870</f>
        <v>97.1950794731282</v>
      </c>
      <c r="L891" s="18" t="n">
        <f aca="false">Persist_a*K891+Shock_sd*Draws!L870</f>
        <v>-27.7605467093706</v>
      </c>
      <c r="M891" s="18" t="n">
        <f aca="false">Persist_a*L891+Shock_sd*Draws!M870</f>
        <v>-64.8907669830188</v>
      </c>
      <c r="N891" s="18" t="n">
        <f aca="false">0-(Draws!N870+Draws!Z870)</f>
        <v>0</v>
      </c>
      <c r="O891" s="18" t="n">
        <f aca="false">N891-(Draws!O870+Draws!AA870)</f>
        <v>0</v>
      </c>
      <c r="P891" s="18" t="n">
        <f aca="false">O891-(Draws!P870+Draws!AB870)</f>
        <v>0</v>
      </c>
      <c r="Q891" s="18" t="n">
        <f aca="false">P891-(Draws!Q870+Draws!AC870)</f>
        <v>0</v>
      </c>
      <c r="R891" s="18" t="n">
        <f aca="false">Q891-(Draws!R870+Draws!AD870)</f>
        <v>0</v>
      </c>
      <c r="S891" s="18" t="n">
        <f aca="false">R891-(Draws!S870+Draws!AE870)</f>
        <v>0</v>
      </c>
      <c r="T891" s="18" t="n">
        <f aca="false">S891-(Draws!T870+Draws!AF870)</f>
        <v>0</v>
      </c>
      <c r="U891" s="18" t="n">
        <f aca="false">T891-(Draws!U870+Draws!AG870)</f>
        <v>0</v>
      </c>
      <c r="V891" s="18" t="n">
        <f aca="false">U891-(Draws!V870+Draws!AH870)</f>
        <v>0</v>
      </c>
      <c r="W891" s="18" t="n">
        <f aca="false">V891-(Draws!W870+Draws!AI870)</f>
        <v>0</v>
      </c>
      <c r="X891" s="18" t="n">
        <f aca="false">W891-(Draws!X870+Draws!AJ870)</f>
        <v>0</v>
      </c>
      <c r="Y891" s="18" t="n">
        <f aca="false">X891-(Draws!Y870+Draws!AK870)</f>
        <v>0</v>
      </c>
      <c r="Z891" s="18" t="n">
        <f aca="false">0-(MAX(Draws!N870-Line_cap,0)+MAX(Draws!Z870-Line_cap,0))</f>
        <v>0</v>
      </c>
      <c r="AA891" s="18" t="n">
        <f aca="false">Z891-(MAX(Draws!O870-Line_cap,0)+MAX(Draws!AA870-Line_cap,0))</f>
        <v>0</v>
      </c>
      <c r="AB891" s="18" t="n">
        <f aca="false">AA891-(MAX(Draws!P870-Line_cap,0)+MAX(Draws!AB870-Line_cap,0))</f>
        <v>0</v>
      </c>
      <c r="AC891" s="18" t="n">
        <f aca="false">AB891-(MAX(Draws!Q870-Line_cap,0)+MAX(Draws!AC870-Line_cap,0))</f>
        <v>0</v>
      </c>
      <c r="AD891" s="18" t="n">
        <f aca="false">AC891-(MAX(Draws!R870-Line_cap,0)+MAX(Draws!AD870-Line_cap,0))</f>
        <v>0</v>
      </c>
      <c r="AE891" s="18" t="n">
        <f aca="false">AD891-(MAX(Draws!S870-Line_cap,0)+MAX(Draws!AE870-Line_cap,0))</f>
        <v>0</v>
      </c>
      <c r="AF891" s="18" t="n">
        <f aca="false">AE891-(MAX(Draws!T870-Line_cap,0)+MAX(Draws!AF870-Line_cap,0))</f>
        <v>0</v>
      </c>
      <c r="AG891" s="18" t="n">
        <f aca="false">AF891-(MAX(Draws!U870-Line_cap,0)+MAX(Draws!AG870-Line_cap,0))</f>
        <v>0</v>
      </c>
      <c r="AH891" s="18" t="n">
        <f aca="false">AG891-(MAX(Draws!V870-Line_cap,0)+MAX(Draws!AH870-Line_cap,0))</f>
        <v>0</v>
      </c>
      <c r="AI891" s="18" t="n">
        <f aca="false">AH891-(MAX(Draws!W870-Line_cap,0)+MAX(Draws!AI870-Line_cap,0))</f>
        <v>0</v>
      </c>
      <c r="AJ891" s="18" t="n">
        <f aca="false">AI891-(MAX(Draws!X870-Line_cap,0)+MAX(Draws!AJ870-Line_cap,0))</f>
        <v>0</v>
      </c>
      <c r="AK891" s="18" t="n">
        <f aca="false">AJ891-(MAX(Draws!Y870-Line_cap,0)+MAX(Draws!AK870-Line_cap,0))</f>
        <v>0</v>
      </c>
      <c r="AL891" s="18" t="n">
        <f aca="false">SUMPRODUCT(MIN($B$22:$M$22+B891:M891+N891:Y891))</f>
        <v>373.855372487375</v>
      </c>
      <c r="AM891" s="18" t="n">
        <f aca="false">SUMPRODUCT(MIN($B$22:$M$22+B891:M891))</f>
        <v>373.855372487375</v>
      </c>
      <c r="AN891" s="18" t="n">
        <f aca="false">SUMPRODUCT(MIN($B$22:$M$22+N891:Y891))</f>
        <v>481.950382357786</v>
      </c>
      <c r="AO891" s="18" t="n">
        <f aca="false">SUMPRODUCT(MIN($B$22:$M$22+B891:M891+Z891:AK891))</f>
        <v>373.855372487375</v>
      </c>
      <c r="AP891" s="18" t="n">
        <f aca="false">SUMPRODUCT(MIN($B$23:$M$23+B891:M891+N891:Y891))</f>
        <v>421.621117988159</v>
      </c>
      <c r="AQ891" s="18" t="n">
        <f aca="false">SUMPRODUCT(MIN($B$23:$M$23+B891:M891+Z891:AK891))</f>
        <v>421.621117988159</v>
      </c>
      <c r="AR891" s="13" t="n">
        <f aca="false">IF(Y891&lt;0,1,0)</f>
        <v>0</v>
      </c>
    </row>
    <row r="892" customFormat="false" ht="15" hidden="false" customHeight="false" outlineLevel="0" collapsed="false">
      <c r="A892" s="13" t="n">
        <v>867</v>
      </c>
      <c r="B892" s="18" t="n">
        <f aca="false">Shock_sd*Draws!B871</f>
        <v>-45.06079412466</v>
      </c>
      <c r="C892" s="18" t="n">
        <f aca="false">Persist_a*B892+Shock_sd*Draws!C871</f>
        <v>45.9513813363765</v>
      </c>
      <c r="D892" s="18" t="n">
        <f aca="false">Persist_a*C892+Shock_sd*Draws!D871</f>
        <v>104.110474876489</v>
      </c>
      <c r="E892" s="18" t="n">
        <f aca="false">Persist_a*D892+Shock_sd*Draws!E871</f>
        <v>18.4921546513243</v>
      </c>
      <c r="F892" s="18" t="n">
        <f aca="false">Persist_a*E892+Shock_sd*Draws!F871</f>
        <v>-47.6687312148996</v>
      </c>
      <c r="G892" s="18" t="n">
        <f aca="false">Persist_a*F892+Shock_sd*Draws!G871</f>
        <v>31.5703658552241</v>
      </c>
      <c r="H892" s="18" t="n">
        <f aca="false">Persist_a*G892+Shock_sd*Draws!H871</f>
        <v>113.307944909141</v>
      </c>
      <c r="I892" s="18" t="n">
        <f aca="false">Persist_a*H892+Shock_sd*Draws!I871</f>
        <v>127.110713561339</v>
      </c>
      <c r="J892" s="18" t="n">
        <f aca="false">Persist_a*I892+Shock_sd*Draws!J871</f>
        <v>34.8347839449905</v>
      </c>
      <c r="K892" s="18" t="n">
        <f aca="false">Persist_a*J892+Shock_sd*Draws!K871</f>
        <v>23.6521111957087</v>
      </c>
      <c r="L892" s="18" t="n">
        <f aca="false">Persist_a*K892+Shock_sd*Draws!L871</f>
        <v>-64.3299830908685</v>
      </c>
      <c r="M892" s="18" t="n">
        <f aca="false">Persist_a*L892+Shock_sd*Draws!M871</f>
        <v>-11.1462799786044</v>
      </c>
      <c r="N892" s="18" t="n">
        <f aca="false">0-(Draws!N871+Draws!Z871)</f>
        <v>0</v>
      </c>
      <c r="O892" s="18" t="n">
        <f aca="false">N892-(Draws!O871+Draws!AA871)</f>
        <v>0</v>
      </c>
      <c r="P892" s="18" t="n">
        <f aca="false">O892-(Draws!P871+Draws!AB871)</f>
        <v>0</v>
      </c>
      <c r="Q892" s="18" t="n">
        <f aca="false">P892-(Draws!Q871+Draws!AC871)</f>
        <v>0</v>
      </c>
      <c r="R892" s="18" t="n">
        <f aca="false">Q892-(Draws!R871+Draws!AD871)</f>
        <v>0</v>
      </c>
      <c r="S892" s="18" t="n">
        <f aca="false">R892-(Draws!S871+Draws!AE871)</f>
        <v>0</v>
      </c>
      <c r="T892" s="18" t="n">
        <f aca="false">S892-(Draws!T871+Draws!AF871)</f>
        <v>0</v>
      </c>
      <c r="U892" s="18" t="n">
        <f aca="false">T892-(Draws!U871+Draws!AG871)</f>
        <v>0</v>
      </c>
      <c r="V892" s="18" t="n">
        <f aca="false">U892-(Draws!V871+Draws!AH871)</f>
        <v>0</v>
      </c>
      <c r="W892" s="18" t="n">
        <f aca="false">V892-(Draws!W871+Draws!AI871)</f>
        <v>0</v>
      </c>
      <c r="X892" s="18" t="n">
        <f aca="false">W892-(Draws!X871+Draws!AJ871)</f>
        <v>0</v>
      </c>
      <c r="Y892" s="18" t="n">
        <f aca="false">X892-(Draws!Y871+Draws!AK871)</f>
        <v>0</v>
      </c>
      <c r="Z892" s="18" t="n">
        <f aca="false">0-(MAX(Draws!N871-Line_cap,0)+MAX(Draws!Z871-Line_cap,0))</f>
        <v>0</v>
      </c>
      <c r="AA892" s="18" t="n">
        <f aca="false">Z892-(MAX(Draws!O871-Line_cap,0)+MAX(Draws!AA871-Line_cap,0))</f>
        <v>0</v>
      </c>
      <c r="AB892" s="18" t="n">
        <f aca="false">AA892-(MAX(Draws!P871-Line_cap,0)+MAX(Draws!AB871-Line_cap,0))</f>
        <v>0</v>
      </c>
      <c r="AC892" s="18" t="n">
        <f aca="false">AB892-(MAX(Draws!Q871-Line_cap,0)+MAX(Draws!AC871-Line_cap,0))</f>
        <v>0</v>
      </c>
      <c r="AD892" s="18" t="n">
        <f aca="false">AC892-(MAX(Draws!R871-Line_cap,0)+MAX(Draws!AD871-Line_cap,0))</f>
        <v>0</v>
      </c>
      <c r="AE892" s="18" t="n">
        <f aca="false">AD892-(MAX(Draws!S871-Line_cap,0)+MAX(Draws!AE871-Line_cap,0))</f>
        <v>0</v>
      </c>
      <c r="AF892" s="18" t="n">
        <f aca="false">AE892-(MAX(Draws!T871-Line_cap,0)+MAX(Draws!AF871-Line_cap,0))</f>
        <v>0</v>
      </c>
      <c r="AG892" s="18" t="n">
        <f aca="false">AF892-(MAX(Draws!U871-Line_cap,0)+MAX(Draws!AG871-Line_cap,0))</f>
        <v>0</v>
      </c>
      <c r="AH892" s="18" t="n">
        <f aca="false">AG892-(MAX(Draws!V871-Line_cap,0)+MAX(Draws!AH871-Line_cap,0))</f>
        <v>0</v>
      </c>
      <c r="AI892" s="18" t="n">
        <f aca="false">AH892-(MAX(Draws!W871-Line_cap,0)+MAX(Draws!AI871-Line_cap,0))</f>
        <v>0</v>
      </c>
      <c r="AJ892" s="18" t="n">
        <f aca="false">AI892-(MAX(Draws!X871-Line_cap,0)+MAX(Draws!AJ871-Line_cap,0))</f>
        <v>0</v>
      </c>
      <c r="AK892" s="18" t="n">
        <f aca="false">AJ892-(MAX(Draws!Y871-Line_cap,0)+MAX(Draws!AK871-Line_cap,0))</f>
        <v>0</v>
      </c>
      <c r="AL892" s="18" t="n">
        <f aca="false">SUMPRODUCT(MIN($B$22:$M$22+B892:M892+N892:Y892))</f>
        <v>437.597964473513</v>
      </c>
      <c r="AM892" s="18" t="n">
        <f aca="false">SUMPRODUCT(MIN($B$22:$M$22+B892:M892))</f>
        <v>437.597964473513</v>
      </c>
      <c r="AN892" s="18" t="n">
        <f aca="false">SUMPRODUCT(MIN($B$22:$M$22+N892:Y892))</f>
        <v>481.950382357786</v>
      </c>
      <c r="AO892" s="18" t="n">
        <f aca="false">SUMPRODUCT(MIN($B$22:$M$22+B892:M892+Z892:AK892))</f>
        <v>437.597964473513</v>
      </c>
      <c r="AP892" s="18" t="n">
        <f aca="false">SUMPRODUCT(MIN($B$23:$M$23+B892:M892+N892:Y892))</f>
        <v>484.471093287057</v>
      </c>
      <c r="AQ892" s="18" t="n">
        <f aca="false">SUMPRODUCT(MIN($B$23:$M$23+B892:M892+Z892:AK892))</f>
        <v>484.471093287057</v>
      </c>
      <c r="AR892" s="13" t="n">
        <f aca="false">IF(Y892&lt;0,1,0)</f>
        <v>0</v>
      </c>
    </row>
    <row r="893" customFormat="false" ht="15" hidden="false" customHeight="false" outlineLevel="0" collapsed="false">
      <c r="A893" s="13" t="n">
        <v>868</v>
      </c>
      <c r="B893" s="18" t="n">
        <f aca="false">Shock_sd*Draws!B872</f>
        <v>-34.9508070908467</v>
      </c>
      <c r="C893" s="18" t="n">
        <f aca="false">Persist_a*B893+Shock_sd*Draws!C872</f>
        <v>-95.3430592604503</v>
      </c>
      <c r="D893" s="18" t="n">
        <f aca="false">Persist_a*C893+Shock_sd*Draws!D872</f>
        <v>19.8021109348293</v>
      </c>
      <c r="E893" s="18" t="n">
        <f aca="false">Persist_a*D893+Shock_sd*Draws!E872</f>
        <v>26.4149805453562</v>
      </c>
      <c r="F893" s="18" t="n">
        <f aca="false">Persist_a*E893+Shock_sd*Draws!F872</f>
        <v>-23.7595493121605</v>
      </c>
      <c r="G893" s="18" t="n">
        <f aca="false">Persist_a*F893+Shock_sd*Draws!G872</f>
        <v>-6.64806463262924</v>
      </c>
      <c r="H893" s="18" t="n">
        <f aca="false">Persist_a*G893+Shock_sd*Draws!H872</f>
        <v>-97.6292477325238</v>
      </c>
      <c r="I893" s="18" t="n">
        <f aca="false">Persist_a*H893+Shock_sd*Draws!I872</f>
        <v>-69.418522365544</v>
      </c>
      <c r="J893" s="18" t="n">
        <f aca="false">Persist_a*I893+Shock_sd*Draws!J872</f>
        <v>-102.75027899065</v>
      </c>
      <c r="K893" s="18" t="n">
        <f aca="false">Persist_a*J893+Shock_sd*Draws!K872</f>
        <v>-134.971261887458</v>
      </c>
      <c r="L893" s="18" t="n">
        <f aca="false">Persist_a*K893+Shock_sd*Draws!L872</f>
        <v>-53.9551669257957</v>
      </c>
      <c r="M893" s="18" t="n">
        <f aca="false">Persist_a*L893+Shock_sd*Draws!M872</f>
        <v>-100.218409609976</v>
      </c>
      <c r="N893" s="18" t="n">
        <f aca="false">0-(Draws!N872+Draws!Z872)</f>
        <v>0</v>
      </c>
      <c r="O893" s="18" t="n">
        <f aca="false">N893-(Draws!O872+Draws!AA872)</f>
        <v>0</v>
      </c>
      <c r="P893" s="18" t="n">
        <f aca="false">O893-(Draws!P872+Draws!AB872)</f>
        <v>0</v>
      </c>
      <c r="Q893" s="18" t="n">
        <f aca="false">P893-(Draws!Q872+Draws!AC872)</f>
        <v>0</v>
      </c>
      <c r="R893" s="18" t="n">
        <f aca="false">Q893-(Draws!R872+Draws!AD872)</f>
        <v>0</v>
      </c>
      <c r="S893" s="18" t="n">
        <f aca="false">R893-(Draws!S872+Draws!AE872)</f>
        <v>0</v>
      </c>
      <c r="T893" s="18" t="n">
        <f aca="false">S893-(Draws!T872+Draws!AF872)</f>
        <v>0</v>
      </c>
      <c r="U893" s="18" t="n">
        <f aca="false">T893-(Draws!U872+Draws!AG872)</f>
        <v>0</v>
      </c>
      <c r="V893" s="18" t="n">
        <f aca="false">U893-(Draws!V872+Draws!AH872)</f>
        <v>0</v>
      </c>
      <c r="W893" s="18" t="n">
        <f aca="false">V893-(Draws!W872+Draws!AI872)</f>
        <v>0</v>
      </c>
      <c r="X893" s="18" t="n">
        <f aca="false">W893-(Draws!X872+Draws!AJ872)</f>
        <v>0</v>
      </c>
      <c r="Y893" s="18" t="n">
        <f aca="false">X893-(Draws!Y872+Draws!AK872)</f>
        <v>0</v>
      </c>
      <c r="Z893" s="18" t="n">
        <f aca="false">0-(MAX(Draws!N872-Line_cap,0)+MAX(Draws!Z872-Line_cap,0))</f>
        <v>0</v>
      </c>
      <c r="AA893" s="18" t="n">
        <f aca="false">Z893-(MAX(Draws!O872-Line_cap,0)+MAX(Draws!AA872-Line_cap,0))</f>
        <v>0</v>
      </c>
      <c r="AB893" s="18" t="n">
        <f aca="false">AA893-(MAX(Draws!P872-Line_cap,0)+MAX(Draws!AB872-Line_cap,0))</f>
        <v>0</v>
      </c>
      <c r="AC893" s="18" t="n">
        <f aca="false">AB893-(MAX(Draws!Q872-Line_cap,0)+MAX(Draws!AC872-Line_cap,0))</f>
        <v>0</v>
      </c>
      <c r="AD893" s="18" t="n">
        <f aca="false">AC893-(MAX(Draws!R872-Line_cap,0)+MAX(Draws!AD872-Line_cap,0))</f>
        <v>0</v>
      </c>
      <c r="AE893" s="18" t="n">
        <f aca="false">AD893-(MAX(Draws!S872-Line_cap,0)+MAX(Draws!AE872-Line_cap,0))</f>
        <v>0</v>
      </c>
      <c r="AF893" s="18" t="n">
        <f aca="false">AE893-(MAX(Draws!T872-Line_cap,0)+MAX(Draws!AF872-Line_cap,0))</f>
        <v>0</v>
      </c>
      <c r="AG893" s="18" t="n">
        <f aca="false">AF893-(MAX(Draws!U872-Line_cap,0)+MAX(Draws!AG872-Line_cap,0))</f>
        <v>0</v>
      </c>
      <c r="AH893" s="18" t="n">
        <f aca="false">AG893-(MAX(Draws!V872-Line_cap,0)+MAX(Draws!AH872-Line_cap,0))</f>
        <v>0</v>
      </c>
      <c r="AI893" s="18" t="n">
        <f aca="false">AH893-(MAX(Draws!W872-Line_cap,0)+MAX(Draws!AI872-Line_cap,0))</f>
        <v>0</v>
      </c>
      <c r="AJ893" s="18" t="n">
        <f aca="false">AI893-(MAX(Draws!X872-Line_cap,0)+MAX(Draws!AJ872-Line_cap,0))</f>
        <v>0</v>
      </c>
      <c r="AK893" s="18" t="n">
        <f aca="false">AJ893-(MAX(Draws!Y872-Line_cap,0)+MAX(Draws!AK872-Line_cap,0))</f>
        <v>0</v>
      </c>
      <c r="AL893" s="18" t="n">
        <f aca="false">SUMPRODUCT(MIN($B$22:$M$22+B893:M893+N893:Y893))</f>
        <v>359.414433921966</v>
      </c>
      <c r="AM893" s="18" t="n">
        <f aca="false">SUMPRODUCT(MIN($B$22:$M$22+B893:M893))</f>
        <v>359.414433921966</v>
      </c>
      <c r="AN893" s="18" t="n">
        <f aca="false">SUMPRODUCT(MIN($B$22:$M$22+N893:Y893))</f>
        <v>481.950382357786</v>
      </c>
      <c r="AO893" s="18" t="n">
        <f aca="false">SUMPRODUCT(MIN($B$22:$M$22+B893:M893+Z893:AK893))</f>
        <v>359.414433921966</v>
      </c>
      <c r="AP893" s="18" t="n">
        <f aca="false">SUMPRODUCT(MIN($B$23:$M$23+B893:M893+N893:Y893))</f>
        <v>407.700082472393</v>
      </c>
      <c r="AQ893" s="18" t="n">
        <f aca="false">SUMPRODUCT(MIN($B$23:$M$23+B893:M893+Z893:AK893))</f>
        <v>407.700082472393</v>
      </c>
      <c r="AR893" s="13" t="n">
        <f aca="false">IF(Y893&lt;0,1,0)</f>
        <v>0</v>
      </c>
    </row>
    <row r="894" customFormat="false" ht="15" hidden="false" customHeight="false" outlineLevel="0" collapsed="false">
      <c r="A894" s="13" t="n">
        <v>869</v>
      </c>
      <c r="B894" s="18" t="n">
        <f aca="false">Shock_sd*Draws!B873</f>
        <v>-14.0173024535474</v>
      </c>
      <c r="C894" s="18" t="n">
        <f aca="false">Persist_a*B894+Shock_sd*Draws!C873</f>
        <v>-16.9029905503258</v>
      </c>
      <c r="D894" s="18" t="n">
        <f aca="false">Persist_a*C894+Shock_sd*Draws!D873</f>
        <v>-15.1273653181995</v>
      </c>
      <c r="E894" s="18" t="n">
        <f aca="false">Persist_a*D894+Shock_sd*Draws!E873</f>
        <v>6.04697490823528</v>
      </c>
      <c r="F894" s="18" t="n">
        <f aca="false">Persist_a*E894+Shock_sd*Draws!F873</f>
        <v>-57.5502664114639</v>
      </c>
      <c r="G894" s="18" t="n">
        <f aca="false">Persist_a*F894+Shock_sd*Draws!G873</f>
        <v>-40.7352854859767</v>
      </c>
      <c r="H894" s="18" t="n">
        <f aca="false">Persist_a*G894+Shock_sd*Draws!H873</f>
        <v>-30.6061668294589</v>
      </c>
      <c r="I894" s="18" t="n">
        <f aca="false">Persist_a*H894+Shock_sd*Draws!I873</f>
        <v>-21.1024230002092</v>
      </c>
      <c r="J894" s="18" t="n">
        <f aca="false">Persist_a*I894+Shock_sd*Draws!J873</f>
        <v>-19.3003954523083</v>
      </c>
      <c r="K894" s="18" t="n">
        <f aca="false">Persist_a*J894+Shock_sd*Draws!K873</f>
        <v>25.6800117847939</v>
      </c>
      <c r="L894" s="18" t="n">
        <f aca="false">Persist_a*K894+Shock_sd*Draws!L873</f>
        <v>-22.8113155698256</v>
      </c>
      <c r="M894" s="18" t="n">
        <f aca="false">Persist_a*L894+Shock_sd*Draws!M873</f>
        <v>58.3131898115965</v>
      </c>
      <c r="N894" s="18" t="n">
        <f aca="false">0-(Draws!N873+Draws!Z873)</f>
        <v>0</v>
      </c>
      <c r="O894" s="18" t="n">
        <f aca="false">N894-(Draws!O873+Draws!AA873)</f>
        <v>0</v>
      </c>
      <c r="P894" s="18" t="n">
        <f aca="false">O894-(Draws!P873+Draws!AB873)</f>
        <v>0</v>
      </c>
      <c r="Q894" s="18" t="n">
        <f aca="false">P894-(Draws!Q873+Draws!AC873)</f>
        <v>-183.891409624317</v>
      </c>
      <c r="R894" s="18" t="n">
        <f aca="false">Q894-(Draws!R873+Draws!AD873)</f>
        <v>-183.891409624317</v>
      </c>
      <c r="S894" s="18" t="n">
        <f aca="false">R894-(Draws!S873+Draws!AE873)</f>
        <v>-183.891409624317</v>
      </c>
      <c r="T894" s="18" t="n">
        <f aca="false">S894-(Draws!T873+Draws!AF873)</f>
        <v>-183.891409624317</v>
      </c>
      <c r="U894" s="18" t="n">
        <f aca="false">T894-(Draws!U873+Draws!AG873)</f>
        <v>-183.891409624317</v>
      </c>
      <c r="V894" s="18" t="n">
        <f aca="false">U894-(Draws!V873+Draws!AH873)</f>
        <v>-183.891409624317</v>
      </c>
      <c r="W894" s="18" t="n">
        <f aca="false">V894-(Draws!W873+Draws!AI873)</f>
        <v>-183.891409624317</v>
      </c>
      <c r="X894" s="18" t="n">
        <f aca="false">W894-(Draws!X873+Draws!AJ873)</f>
        <v>-183.891409624317</v>
      </c>
      <c r="Y894" s="18" t="n">
        <f aca="false">X894-(Draws!Y873+Draws!AK873)</f>
        <v>-183.891409624317</v>
      </c>
      <c r="Z894" s="18" t="n">
        <f aca="false">0-(MAX(Draws!N873-Line_cap,0)+MAX(Draws!Z873-Line_cap,0))</f>
        <v>0</v>
      </c>
      <c r="AA894" s="18" t="n">
        <f aca="false">Z894-(MAX(Draws!O873-Line_cap,0)+MAX(Draws!AA873-Line_cap,0))</f>
        <v>0</v>
      </c>
      <c r="AB894" s="18" t="n">
        <f aca="false">AA894-(MAX(Draws!P873-Line_cap,0)+MAX(Draws!AB873-Line_cap,0))</f>
        <v>0</v>
      </c>
      <c r="AC894" s="18" t="n">
        <f aca="false">AB894-(MAX(Draws!Q873-Line_cap,0)+MAX(Draws!AC873-Line_cap,0))</f>
        <v>-83.8914096243173</v>
      </c>
      <c r="AD894" s="18" t="n">
        <f aca="false">AC894-(MAX(Draws!R873-Line_cap,0)+MAX(Draws!AD873-Line_cap,0))</f>
        <v>-83.8914096243173</v>
      </c>
      <c r="AE894" s="18" t="n">
        <f aca="false">AD894-(MAX(Draws!S873-Line_cap,0)+MAX(Draws!AE873-Line_cap,0))</f>
        <v>-83.8914096243173</v>
      </c>
      <c r="AF894" s="18" t="n">
        <f aca="false">AE894-(MAX(Draws!T873-Line_cap,0)+MAX(Draws!AF873-Line_cap,0))</f>
        <v>-83.8914096243173</v>
      </c>
      <c r="AG894" s="18" t="n">
        <f aca="false">AF894-(MAX(Draws!U873-Line_cap,0)+MAX(Draws!AG873-Line_cap,0))</f>
        <v>-83.8914096243173</v>
      </c>
      <c r="AH894" s="18" t="n">
        <f aca="false">AG894-(MAX(Draws!V873-Line_cap,0)+MAX(Draws!AH873-Line_cap,0))</f>
        <v>-83.8914096243173</v>
      </c>
      <c r="AI894" s="18" t="n">
        <f aca="false">AH894-(MAX(Draws!W873-Line_cap,0)+MAX(Draws!AI873-Line_cap,0))</f>
        <v>-83.8914096243173</v>
      </c>
      <c r="AJ894" s="18" t="n">
        <f aca="false">AI894-(MAX(Draws!X873-Line_cap,0)+MAX(Draws!AJ873-Line_cap,0))</f>
        <v>-83.8914096243173</v>
      </c>
      <c r="AK894" s="18" t="n">
        <f aca="false">AJ894-(MAX(Draws!Y873-Line_cap,0)+MAX(Draws!AK873-Line_cap,0))</f>
        <v>-83.8914096243173</v>
      </c>
      <c r="AL894" s="18" t="n">
        <f aca="false">SUMPRODUCT(MIN($B$22:$M$22+B894:M894+N894:Y894))</f>
        <v>247.055505111909</v>
      </c>
      <c r="AM894" s="18" t="n">
        <f aca="false">SUMPRODUCT(MIN($B$22:$M$22+B894:M894))</f>
        <v>430.946914736226</v>
      </c>
      <c r="AN894" s="18" t="n">
        <f aca="false">SUMPRODUCT(MIN($B$22:$M$22+N894:Y894))</f>
        <v>298.058972733468</v>
      </c>
      <c r="AO894" s="18" t="n">
        <f aca="false">SUMPRODUCT(MIN($B$22:$M$22+B894:M894+Z894:AK894))</f>
        <v>347.055505111909</v>
      </c>
      <c r="AP894" s="18" t="n">
        <f aca="false">SUMPRODUCT(MIN($B$23:$M$23+B894:M894+N894:Y894))</f>
        <v>292.160238965073</v>
      </c>
      <c r="AQ894" s="18" t="n">
        <f aca="false">SUMPRODUCT(MIN($B$23:$M$23+B894:M894+Z894:AK894))</f>
        <v>392.160238965073</v>
      </c>
      <c r="AR894" s="13" t="n">
        <f aca="false">IF(Y894&lt;0,1,0)</f>
        <v>1</v>
      </c>
    </row>
    <row r="895" customFormat="false" ht="15" hidden="false" customHeight="false" outlineLevel="0" collapsed="false">
      <c r="A895" s="13" t="n">
        <v>870</v>
      </c>
      <c r="B895" s="18" t="n">
        <f aca="false">Shock_sd*Draws!B874</f>
        <v>44.5632227114698</v>
      </c>
      <c r="C895" s="18" t="n">
        <f aca="false">Persist_a*B895+Shock_sd*Draws!C874</f>
        <v>24.9635347497772</v>
      </c>
      <c r="D895" s="18" t="n">
        <f aca="false">Persist_a*C895+Shock_sd*Draws!D874</f>
        <v>82.7198347676245</v>
      </c>
      <c r="E895" s="18" t="n">
        <f aca="false">Persist_a*D895+Shock_sd*Draws!E874</f>
        <v>-22.5750415704914</v>
      </c>
      <c r="F895" s="18" t="n">
        <f aca="false">Persist_a*E895+Shock_sd*Draws!F874</f>
        <v>33.6207394071716</v>
      </c>
      <c r="G895" s="18" t="n">
        <f aca="false">Persist_a*F895+Shock_sd*Draws!G874</f>
        <v>128.04167254326</v>
      </c>
      <c r="H895" s="18" t="n">
        <f aca="false">Persist_a*G895+Shock_sd*Draws!H874</f>
        <v>31.297046379316</v>
      </c>
      <c r="I895" s="18" t="n">
        <f aca="false">Persist_a*H895+Shock_sd*Draws!I874</f>
        <v>-66.0705283039875</v>
      </c>
      <c r="J895" s="18" t="n">
        <f aca="false">Persist_a*I895+Shock_sd*Draws!J874</f>
        <v>-57.7345875891429</v>
      </c>
      <c r="K895" s="18" t="n">
        <f aca="false">Persist_a*J895+Shock_sd*Draws!K874</f>
        <v>23.0767201096068</v>
      </c>
      <c r="L895" s="18" t="n">
        <f aca="false">Persist_a*K895+Shock_sd*Draws!L874</f>
        <v>-33.3361877479207</v>
      </c>
      <c r="M895" s="18" t="n">
        <f aca="false">Persist_a*L895+Shock_sd*Draws!M874</f>
        <v>17.3075027094106</v>
      </c>
      <c r="N895" s="18" t="n">
        <f aca="false">0-(Draws!N874+Draws!Z874)</f>
        <v>0</v>
      </c>
      <c r="O895" s="18" t="n">
        <f aca="false">N895-(Draws!O874+Draws!AA874)</f>
        <v>0</v>
      </c>
      <c r="P895" s="18" t="n">
        <f aca="false">O895-(Draws!P874+Draws!AB874)</f>
        <v>0</v>
      </c>
      <c r="Q895" s="18" t="n">
        <f aca="false">P895-(Draws!Q874+Draws!AC874)</f>
        <v>0</v>
      </c>
      <c r="R895" s="18" t="n">
        <f aca="false">Q895-(Draws!R874+Draws!AD874)</f>
        <v>0</v>
      </c>
      <c r="S895" s="18" t="n">
        <f aca="false">R895-(Draws!S874+Draws!AE874)</f>
        <v>0</v>
      </c>
      <c r="T895" s="18" t="n">
        <f aca="false">S895-(Draws!T874+Draws!AF874)</f>
        <v>0</v>
      </c>
      <c r="U895" s="18" t="n">
        <f aca="false">T895-(Draws!U874+Draws!AG874)</f>
        <v>0</v>
      </c>
      <c r="V895" s="18" t="n">
        <f aca="false">U895-(Draws!V874+Draws!AH874)</f>
        <v>0</v>
      </c>
      <c r="W895" s="18" t="n">
        <f aca="false">V895-(Draws!W874+Draws!AI874)</f>
        <v>0</v>
      </c>
      <c r="X895" s="18" t="n">
        <f aca="false">W895-(Draws!X874+Draws!AJ874)</f>
        <v>0</v>
      </c>
      <c r="Y895" s="18" t="n">
        <f aca="false">X895-(Draws!Y874+Draws!AK874)</f>
        <v>0</v>
      </c>
      <c r="Z895" s="18" t="n">
        <f aca="false">0-(MAX(Draws!N874-Line_cap,0)+MAX(Draws!Z874-Line_cap,0))</f>
        <v>0</v>
      </c>
      <c r="AA895" s="18" t="n">
        <f aca="false">Z895-(MAX(Draws!O874-Line_cap,0)+MAX(Draws!AA874-Line_cap,0))</f>
        <v>0</v>
      </c>
      <c r="AB895" s="18" t="n">
        <f aca="false">AA895-(MAX(Draws!P874-Line_cap,0)+MAX(Draws!AB874-Line_cap,0))</f>
        <v>0</v>
      </c>
      <c r="AC895" s="18" t="n">
        <f aca="false">AB895-(MAX(Draws!Q874-Line_cap,0)+MAX(Draws!AC874-Line_cap,0))</f>
        <v>0</v>
      </c>
      <c r="AD895" s="18" t="n">
        <f aca="false">AC895-(MAX(Draws!R874-Line_cap,0)+MAX(Draws!AD874-Line_cap,0))</f>
        <v>0</v>
      </c>
      <c r="AE895" s="18" t="n">
        <f aca="false">AD895-(MAX(Draws!S874-Line_cap,0)+MAX(Draws!AE874-Line_cap,0))</f>
        <v>0</v>
      </c>
      <c r="AF895" s="18" t="n">
        <f aca="false">AE895-(MAX(Draws!T874-Line_cap,0)+MAX(Draws!AF874-Line_cap,0))</f>
        <v>0</v>
      </c>
      <c r="AG895" s="18" t="n">
        <f aca="false">AF895-(MAX(Draws!U874-Line_cap,0)+MAX(Draws!AG874-Line_cap,0))</f>
        <v>0</v>
      </c>
      <c r="AH895" s="18" t="n">
        <f aca="false">AG895-(MAX(Draws!V874-Line_cap,0)+MAX(Draws!AH874-Line_cap,0))</f>
        <v>0</v>
      </c>
      <c r="AI895" s="18" t="n">
        <f aca="false">AH895-(MAX(Draws!W874-Line_cap,0)+MAX(Draws!AI874-Line_cap,0))</f>
        <v>0</v>
      </c>
      <c r="AJ895" s="18" t="n">
        <f aca="false">AI895-(MAX(Draws!X874-Line_cap,0)+MAX(Draws!AJ874-Line_cap,0))</f>
        <v>0</v>
      </c>
      <c r="AK895" s="18" t="n">
        <f aca="false">AJ895-(MAX(Draws!Y874-Line_cap,0)+MAX(Draws!AK874-Line_cap,0))</f>
        <v>0</v>
      </c>
      <c r="AL895" s="18" t="n">
        <f aca="false">SUMPRODUCT(MIN($B$22:$M$22+B895:M895+N895:Y895))</f>
        <v>417.783525093932</v>
      </c>
      <c r="AM895" s="18" t="n">
        <f aca="false">SUMPRODUCT(MIN($B$22:$M$22+B895:M895))</f>
        <v>417.783525093932</v>
      </c>
      <c r="AN895" s="18" t="n">
        <f aca="false">SUMPRODUCT(MIN($B$22:$M$22+N895:Y895))</f>
        <v>481.950382357786</v>
      </c>
      <c r="AO895" s="18" t="n">
        <f aca="false">SUMPRODUCT(MIN($B$22:$M$22+B895:M895+Z895:AK895))</f>
        <v>417.783525093932</v>
      </c>
      <c r="AP895" s="18" t="n">
        <f aca="false">SUMPRODUCT(MIN($B$23:$M$23+B895:M895+N895:Y895))</f>
        <v>467.383525093932</v>
      </c>
      <c r="AQ895" s="18" t="n">
        <f aca="false">SUMPRODUCT(MIN($B$23:$M$23+B895:M895+Z895:AK895))</f>
        <v>467.383525093932</v>
      </c>
      <c r="AR895" s="13" t="n">
        <f aca="false">IF(Y895&lt;0,1,0)</f>
        <v>0</v>
      </c>
    </row>
    <row r="896" customFormat="false" ht="15" hidden="false" customHeight="false" outlineLevel="0" collapsed="false">
      <c r="A896" s="13" t="n">
        <v>871</v>
      </c>
      <c r="B896" s="18" t="n">
        <f aca="false">Shock_sd*Draws!B875</f>
        <v>-5.58127355420327</v>
      </c>
      <c r="C896" s="18" t="n">
        <f aca="false">Persist_a*B896+Shock_sd*Draws!C875</f>
        <v>29.7867376599614</v>
      </c>
      <c r="D896" s="18" t="n">
        <f aca="false">Persist_a*C896+Shock_sd*Draws!D875</f>
        <v>0.168349721876456</v>
      </c>
      <c r="E896" s="18" t="n">
        <f aca="false">Persist_a*D896+Shock_sd*Draws!E875</f>
        <v>-10.1972835355645</v>
      </c>
      <c r="F896" s="18" t="n">
        <f aca="false">Persist_a*E896+Shock_sd*Draws!F875</f>
        <v>-84.6020267455837</v>
      </c>
      <c r="G896" s="18" t="n">
        <f aca="false">Persist_a*F896+Shock_sd*Draws!G875</f>
        <v>-14.096052497767</v>
      </c>
      <c r="H896" s="18" t="n">
        <f aca="false">Persist_a*G896+Shock_sd*Draws!H875</f>
        <v>-9.85013765504736</v>
      </c>
      <c r="I896" s="18" t="n">
        <f aca="false">Persist_a*H896+Shock_sd*Draws!I875</f>
        <v>39.5453035470869</v>
      </c>
      <c r="J896" s="18" t="n">
        <f aca="false">Persist_a*I896+Shock_sd*Draws!J875</f>
        <v>32.0745215571433</v>
      </c>
      <c r="K896" s="18" t="n">
        <f aca="false">Persist_a*J896+Shock_sd*Draws!K875</f>
        <v>40.0535442352924</v>
      </c>
      <c r="L896" s="18" t="n">
        <f aca="false">Persist_a*K896+Shock_sd*Draws!L875</f>
        <v>58.4598907980608</v>
      </c>
      <c r="M896" s="18" t="n">
        <f aca="false">Persist_a*L896+Shock_sd*Draws!M875</f>
        <v>101.098399205164</v>
      </c>
      <c r="N896" s="18" t="n">
        <f aca="false">0-(Draws!N875+Draws!Z875)</f>
        <v>0</v>
      </c>
      <c r="O896" s="18" t="n">
        <f aca="false">N896-(Draws!O875+Draws!AA875)</f>
        <v>0</v>
      </c>
      <c r="P896" s="18" t="n">
        <f aca="false">O896-(Draws!P875+Draws!AB875)</f>
        <v>0</v>
      </c>
      <c r="Q896" s="18" t="n">
        <f aca="false">P896-(Draws!Q875+Draws!AC875)</f>
        <v>0</v>
      </c>
      <c r="R896" s="18" t="n">
        <f aca="false">Q896-(Draws!R875+Draws!AD875)</f>
        <v>0</v>
      </c>
      <c r="S896" s="18" t="n">
        <f aca="false">R896-(Draws!S875+Draws!AE875)</f>
        <v>-94.9818721923785</v>
      </c>
      <c r="T896" s="18" t="n">
        <f aca="false">S896-(Draws!T875+Draws!AF875)</f>
        <v>-94.9818721923785</v>
      </c>
      <c r="U896" s="18" t="n">
        <f aca="false">T896-(Draws!U875+Draws!AG875)</f>
        <v>-94.9818721923785</v>
      </c>
      <c r="V896" s="18" t="n">
        <f aca="false">U896-(Draws!V875+Draws!AH875)</f>
        <v>-94.9818721923785</v>
      </c>
      <c r="W896" s="18" t="n">
        <f aca="false">V896-(Draws!W875+Draws!AI875)</f>
        <v>-94.9818721923785</v>
      </c>
      <c r="X896" s="18" t="n">
        <f aca="false">W896-(Draws!X875+Draws!AJ875)</f>
        <v>-94.9818721923785</v>
      </c>
      <c r="Y896" s="18" t="n">
        <f aca="false">X896-(Draws!Y875+Draws!AK875)</f>
        <v>-94.9818721923785</v>
      </c>
      <c r="Z896" s="18" t="n">
        <f aca="false">0-(MAX(Draws!N875-Line_cap,0)+MAX(Draws!Z875-Line_cap,0))</f>
        <v>0</v>
      </c>
      <c r="AA896" s="18" t="n">
        <f aca="false">Z896-(MAX(Draws!O875-Line_cap,0)+MAX(Draws!AA875-Line_cap,0))</f>
        <v>0</v>
      </c>
      <c r="AB896" s="18" t="n">
        <f aca="false">AA896-(MAX(Draws!P875-Line_cap,0)+MAX(Draws!AB875-Line_cap,0))</f>
        <v>0</v>
      </c>
      <c r="AC896" s="18" t="n">
        <f aca="false">AB896-(MAX(Draws!Q875-Line_cap,0)+MAX(Draws!AC875-Line_cap,0))</f>
        <v>0</v>
      </c>
      <c r="AD896" s="18" t="n">
        <f aca="false">AC896-(MAX(Draws!R875-Line_cap,0)+MAX(Draws!AD875-Line_cap,0))</f>
        <v>0</v>
      </c>
      <c r="AE896" s="18" t="n">
        <f aca="false">AD896-(MAX(Draws!S875-Line_cap,0)+MAX(Draws!AE875-Line_cap,0))</f>
        <v>0</v>
      </c>
      <c r="AF896" s="18" t="n">
        <f aca="false">AE896-(MAX(Draws!T875-Line_cap,0)+MAX(Draws!AF875-Line_cap,0))</f>
        <v>0</v>
      </c>
      <c r="AG896" s="18" t="n">
        <f aca="false">AF896-(MAX(Draws!U875-Line_cap,0)+MAX(Draws!AG875-Line_cap,0))</f>
        <v>0</v>
      </c>
      <c r="AH896" s="18" t="n">
        <f aca="false">AG896-(MAX(Draws!V875-Line_cap,0)+MAX(Draws!AH875-Line_cap,0))</f>
        <v>0</v>
      </c>
      <c r="AI896" s="18" t="n">
        <f aca="false">AH896-(MAX(Draws!W875-Line_cap,0)+MAX(Draws!AI875-Line_cap,0))</f>
        <v>0</v>
      </c>
      <c r="AJ896" s="18" t="n">
        <f aca="false">AI896-(MAX(Draws!X875-Line_cap,0)+MAX(Draws!AJ875-Line_cap,0))</f>
        <v>0</v>
      </c>
      <c r="AK896" s="18" t="n">
        <f aca="false">AJ896-(MAX(Draws!Y875-Line_cap,0)+MAX(Draws!AK875-Line_cap,0))</f>
        <v>0</v>
      </c>
      <c r="AL896" s="18" t="n">
        <f aca="false">SUMPRODUCT(MIN($B$22:$M$22+B896:M896+N896:Y896))</f>
        <v>374.130246948219</v>
      </c>
      <c r="AM896" s="18" t="n">
        <f aca="false">SUMPRODUCT(MIN($B$22:$M$22+B896:M896))</f>
        <v>403.895154402106</v>
      </c>
      <c r="AN896" s="18" t="n">
        <f aca="false">SUMPRODUCT(MIN($B$22:$M$22+N896:Y896))</f>
        <v>386.968510165407</v>
      </c>
      <c r="AO896" s="18" t="n">
        <f aca="false">SUMPRODUCT(MIN($B$22:$M$22+B896:M896+Z896:AK896))</f>
        <v>403.895154402106</v>
      </c>
      <c r="AP896" s="18" t="n">
        <f aca="false">SUMPRODUCT(MIN($B$23:$M$23+B896:M896+N896:Y896))</f>
        <v>421.895992449004</v>
      </c>
      <c r="AQ896" s="18" t="n">
        <f aca="false">SUMPRODUCT(MIN($B$23:$M$23+B896:M896+Z896:AK896))</f>
        <v>448.999888255271</v>
      </c>
      <c r="AR896" s="13" t="n">
        <f aca="false">IF(Y896&lt;0,1,0)</f>
        <v>1</v>
      </c>
    </row>
    <row r="897" customFormat="false" ht="15" hidden="false" customHeight="false" outlineLevel="0" collapsed="false">
      <c r="A897" s="13" t="n">
        <v>872</v>
      </c>
      <c r="B897" s="18" t="n">
        <f aca="false">Shock_sd*Draws!B876</f>
        <v>-49.8696186537783</v>
      </c>
      <c r="C897" s="18" t="n">
        <f aca="false">Persist_a*B897+Shock_sd*Draws!C876</f>
        <v>-129.602980001617</v>
      </c>
      <c r="D897" s="18" t="n">
        <f aca="false">Persist_a*C897+Shock_sd*Draws!D876</f>
        <v>-145.341507336554</v>
      </c>
      <c r="E897" s="18" t="n">
        <f aca="false">Persist_a*D897+Shock_sd*Draws!E876</f>
        <v>-50.0082305225317</v>
      </c>
      <c r="F897" s="18" t="n">
        <f aca="false">Persist_a*E897+Shock_sd*Draws!F876</f>
        <v>-68.9822710268089</v>
      </c>
      <c r="G897" s="18" t="n">
        <f aca="false">Persist_a*F897+Shock_sd*Draws!G876</f>
        <v>-50.6942471386234</v>
      </c>
      <c r="H897" s="18" t="n">
        <f aca="false">Persist_a*G897+Shock_sd*Draws!H876</f>
        <v>-24.9875890591521</v>
      </c>
      <c r="I897" s="18" t="n">
        <f aca="false">Persist_a*H897+Shock_sd*Draws!I876</f>
        <v>8.42617047459011</v>
      </c>
      <c r="J897" s="18" t="n">
        <f aca="false">Persist_a*I897+Shock_sd*Draws!J876</f>
        <v>-65.5037609704901</v>
      </c>
      <c r="K897" s="18" t="n">
        <f aca="false">Persist_a*J897+Shock_sd*Draws!K876</f>
        <v>-18.5375139737028</v>
      </c>
      <c r="L897" s="18" t="n">
        <f aca="false">Persist_a*K897+Shock_sd*Draws!L876</f>
        <v>93.5110560816752</v>
      </c>
      <c r="M897" s="18" t="n">
        <f aca="false">Persist_a*L897+Shock_sd*Draws!M876</f>
        <v>64.9983294992658</v>
      </c>
      <c r="N897" s="18" t="n">
        <f aca="false">0-(Draws!N876+Draws!Z876)</f>
        <v>0</v>
      </c>
      <c r="O897" s="18" t="n">
        <f aca="false">N897-(Draws!O876+Draws!AA876)</f>
        <v>0</v>
      </c>
      <c r="P897" s="18" t="n">
        <f aca="false">O897-(Draws!P876+Draws!AB876)</f>
        <v>0</v>
      </c>
      <c r="Q897" s="18" t="n">
        <f aca="false">P897-(Draws!Q876+Draws!AC876)</f>
        <v>0</v>
      </c>
      <c r="R897" s="18" t="n">
        <f aca="false">Q897-(Draws!R876+Draws!AD876)</f>
        <v>0</v>
      </c>
      <c r="S897" s="18" t="n">
        <f aca="false">R897-(Draws!S876+Draws!AE876)</f>
        <v>0</v>
      </c>
      <c r="T897" s="18" t="n">
        <f aca="false">S897-(Draws!T876+Draws!AF876)</f>
        <v>0</v>
      </c>
      <c r="U897" s="18" t="n">
        <f aca="false">T897-(Draws!U876+Draws!AG876)</f>
        <v>0</v>
      </c>
      <c r="V897" s="18" t="n">
        <f aca="false">U897-(Draws!V876+Draws!AH876)</f>
        <v>0</v>
      </c>
      <c r="W897" s="18" t="n">
        <f aca="false">V897-(Draws!W876+Draws!AI876)</f>
        <v>0</v>
      </c>
      <c r="X897" s="18" t="n">
        <f aca="false">W897-(Draws!X876+Draws!AJ876)</f>
        <v>0</v>
      </c>
      <c r="Y897" s="18" t="n">
        <f aca="false">X897-(Draws!Y876+Draws!AK876)</f>
        <v>0</v>
      </c>
      <c r="Z897" s="18" t="n">
        <f aca="false">0-(MAX(Draws!N876-Line_cap,0)+MAX(Draws!Z876-Line_cap,0))</f>
        <v>0</v>
      </c>
      <c r="AA897" s="18" t="n">
        <f aca="false">Z897-(MAX(Draws!O876-Line_cap,0)+MAX(Draws!AA876-Line_cap,0))</f>
        <v>0</v>
      </c>
      <c r="AB897" s="18" t="n">
        <f aca="false">AA897-(MAX(Draws!P876-Line_cap,0)+MAX(Draws!AB876-Line_cap,0))</f>
        <v>0</v>
      </c>
      <c r="AC897" s="18" t="n">
        <f aca="false">AB897-(MAX(Draws!Q876-Line_cap,0)+MAX(Draws!AC876-Line_cap,0))</f>
        <v>0</v>
      </c>
      <c r="AD897" s="18" t="n">
        <f aca="false">AC897-(MAX(Draws!R876-Line_cap,0)+MAX(Draws!AD876-Line_cap,0))</f>
        <v>0</v>
      </c>
      <c r="AE897" s="18" t="n">
        <f aca="false">AD897-(MAX(Draws!S876-Line_cap,0)+MAX(Draws!AE876-Line_cap,0))</f>
        <v>0</v>
      </c>
      <c r="AF897" s="18" t="n">
        <f aca="false">AE897-(MAX(Draws!T876-Line_cap,0)+MAX(Draws!AF876-Line_cap,0))</f>
        <v>0</v>
      </c>
      <c r="AG897" s="18" t="n">
        <f aca="false">AF897-(MAX(Draws!U876-Line_cap,0)+MAX(Draws!AG876-Line_cap,0))</f>
        <v>0</v>
      </c>
      <c r="AH897" s="18" t="n">
        <f aca="false">AG897-(MAX(Draws!V876-Line_cap,0)+MAX(Draws!AH876-Line_cap,0))</f>
        <v>0</v>
      </c>
      <c r="AI897" s="18" t="n">
        <f aca="false">AH897-(MAX(Draws!W876-Line_cap,0)+MAX(Draws!AI876-Line_cap,0))</f>
        <v>0</v>
      </c>
      <c r="AJ897" s="18" t="n">
        <f aca="false">AI897-(MAX(Draws!X876-Line_cap,0)+MAX(Draws!AJ876-Line_cap,0))</f>
        <v>0</v>
      </c>
      <c r="AK897" s="18" t="n">
        <f aca="false">AJ897-(MAX(Draws!Y876-Line_cap,0)+MAX(Draws!AK876-Line_cap,0))</f>
        <v>0</v>
      </c>
      <c r="AL897" s="18" t="n">
        <f aca="false">SUMPRODUCT(MIN($B$22:$M$22+B897:M897+N897:Y897))</f>
        <v>370.212679325587</v>
      </c>
      <c r="AM897" s="18" t="n">
        <f aca="false">SUMPRODUCT(MIN($B$22:$M$22+B897:M897))</f>
        <v>370.212679325587</v>
      </c>
      <c r="AN897" s="18" t="n">
        <f aca="false">SUMPRODUCT(MIN($B$22:$M$22+N897:Y897))</f>
        <v>481.950382357786</v>
      </c>
      <c r="AO897" s="18" t="n">
        <f aca="false">SUMPRODUCT(MIN($B$22:$M$22+B897:M897+Z897:AK897))</f>
        <v>370.212679325587</v>
      </c>
      <c r="AP897" s="18" t="n">
        <f aca="false">SUMPRODUCT(MIN($B$23:$M$23+B897:M897+N897:Y897))</f>
        <v>404.962054133826</v>
      </c>
      <c r="AQ897" s="18" t="n">
        <f aca="false">SUMPRODUCT(MIN($B$23:$M$23+B897:M897+Z897:AK897))</f>
        <v>404.962054133826</v>
      </c>
      <c r="AR897" s="13" t="n">
        <f aca="false">IF(Y897&lt;0,1,0)</f>
        <v>0</v>
      </c>
    </row>
    <row r="898" customFormat="false" ht="15" hidden="false" customHeight="false" outlineLevel="0" collapsed="false">
      <c r="A898" s="13" t="n">
        <v>873</v>
      </c>
      <c r="B898" s="18" t="n">
        <f aca="false">Shock_sd*Draws!B877</f>
        <v>-68.3252049530948</v>
      </c>
      <c r="C898" s="18" t="n">
        <f aca="false">Persist_a*B898+Shock_sd*Draws!C877</f>
        <v>26.0885589642795</v>
      </c>
      <c r="D898" s="18" t="n">
        <f aca="false">Persist_a*C898+Shock_sd*Draws!D877</f>
        <v>-106.789460497841</v>
      </c>
      <c r="E898" s="18" t="n">
        <f aca="false">Persist_a*D898+Shock_sd*Draws!E877</f>
        <v>-170.700331376972</v>
      </c>
      <c r="F898" s="18" t="n">
        <f aca="false">Persist_a*E898+Shock_sd*Draws!F877</f>
        <v>-123.585158444831</v>
      </c>
      <c r="G898" s="18" t="n">
        <f aca="false">Persist_a*F898+Shock_sd*Draws!G877</f>
        <v>-46.9344659835827</v>
      </c>
      <c r="H898" s="18" t="n">
        <f aca="false">Persist_a*G898+Shock_sd*Draws!H877</f>
        <v>-69.1973607733571</v>
      </c>
      <c r="I898" s="18" t="n">
        <f aca="false">Persist_a*H898+Shock_sd*Draws!I877</f>
        <v>-73.7398163421586</v>
      </c>
      <c r="J898" s="18" t="n">
        <f aca="false">Persist_a*I898+Shock_sd*Draws!J877</f>
        <v>-38.6562920879282</v>
      </c>
      <c r="K898" s="18" t="n">
        <f aca="false">Persist_a*J898+Shock_sd*Draws!K877</f>
        <v>-61.2076441695038</v>
      </c>
      <c r="L898" s="18" t="n">
        <f aca="false">Persist_a*K898+Shock_sd*Draws!L877</f>
        <v>-61.1897467668652</v>
      </c>
      <c r="M898" s="18" t="n">
        <f aca="false">Persist_a*L898+Shock_sd*Draws!M877</f>
        <v>-51.4810547741894</v>
      </c>
      <c r="N898" s="18" t="n">
        <f aca="false">0-(Draws!N877+Draws!Z877)</f>
        <v>0</v>
      </c>
      <c r="O898" s="18" t="n">
        <f aca="false">N898-(Draws!O877+Draws!AA877)</f>
        <v>0</v>
      </c>
      <c r="P898" s="18" t="n">
        <f aca="false">O898-(Draws!P877+Draws!AB877)</f>
        <v>0</v>
      </c>
      <c r="Q898" s="18" t="n">
        <f aca="false">P898-(Draws!Q877+Draws!AC877)</f>
        <v>0</v>
      </c>
      <c r="R898" s="18" t="n">
        <f aca="false">Q898-(Draws!R877+Draws!AD877)</f>
        <v>0</v>
      </c>
      <c r="S898" s="18" t="n">
        <f aca="false">R898-(Draws!S877+Draws!AE877)</f>
        <v>0</v>
      </c>
      <c r="T898" s="18" t="n">
        <f aca="false">S898-(Draws!T877+Draws!AF877)</f>
        <v>0</v>
      </c>
      <c r="U898" s="18" t="n">
        <f aca="false">T898-(Draws!U877+Draws!AG877)</f>
        <v>0</v>
      </c>
      <c r="V898" s="18" t="n">
        <f aca="false">U898-(Draws!V877+Draws!AH877)</f>
        <v>0</v>
      </c>
      <c r="W898" s="18" t="n">
        <f aca="false">V898-(Draws!W877+Draws!AI877)</f>
        <v>0</v>
      </c>
      <c r="X898" s="18" t="n">
        <f aca="false">W898-(Draws!X877+Draws!AJ877)</f>
        <v>0</v>
      </c>
      <c r="Y898" s="18" t="n">
        <f aca="false">X898-(Draws!Y877+Draws!AK877)</f>
        <v>0</v>
      </c>
      <c r="Z898" s="18" t="n">
        <f aca="false">0-(MAX(Draws!N877-Line_cap,0)+MAX(Draws!Z877-Line_cap,0))</f>
        <v>0</v>
      </c>
      <c r="AA898" s="18" t="n">
        <f aca="false">Z898-(MAX(Draws!O877-Line_cap,0)+MAX(Draws!AA877-Line_cap,0))</f>
        <v>0</v>
      </c>
      <c r="AB898" s="18" t="n">
        <f aca="false">AA898-(MAX(Draws!P877-Line_cap,0)+MAX(Draws!AB877-Line_cap,0))</f>
        <v>0</v>
      </c>
      <c r="AC898" s="18" t="n">
        <f aca="false">AB898-(MAX(Draws!Q877-Line_cap,0)+MAX(Draws!AC877-Line_cap,0))</f>
        <v>0</v>
      </c>
      <c r="AD898" s="18" t="n">
        <f aca="false">AC898-(MAX(Draws!R877-Line_cap,0)+MAX(Draws!AD877-Line_cap,0))</f>
        <v>0</v>
      </c>
      <c r="AE898" s="18" t="n">
        <f aca="false">AD898-(MAX(Draws!S877-Line_cap,0)+MAX(Draws!AE877-Line_cap,0))</f>
        <v>0</v>
      </c>
      <c r="AF898" s="18" t="n">
        <f aca="false">AE898-(MAX(Draws!T877-Line_cap,0)+MAX(Draws!AF877-Line_cap,0))</f>
        <v>0</v>
      </c>
      <c r="AG898" s="18" t="n">
        <f aca="false">AF898-(MAX(Draws!U877-Line_cap,0)+MAX(Draws!AG877-Line_cap,0))</f>
        <v>0</v>
      </c>
      <c r="AH898" s="18" t="n">
        <f aca="false">AG898-(MAX(Draws!V877-Line_cap,0)+MAX(Draws!AH877-Line_cap,0))</f>
        <v>0</v>
      </c>
      <c r="AI898" s="18" t="n">
        <f aca="false">AH898-(MAX(Draws!W877-Line_cap,0)+MAX(Draws!AI877-Line_cap,0))</f>
        <v>0</v>
      </c>
      <c r="AJ898" s="18" t="n">
        <f aca="false">AI898-(MAX(Draws!X877-Line_cap,0)+MAX(Draws!AJ877-Line_cap,0))</f>
        <v>0</v>
      </c>
      <c r="AK898" s="18" t="n">
        <f aca="false">AJ898-(MAX(Draws!Y877-Line_cap,0)+MAX(Draws!AK877-Line_cap,0))</f>
        <v>0</v>
      </c>
      <c r="AL898" s="18" t="n">
        <f aca="false">SUMPRODUCT(MIN($B$22:$M$22+B898:M898+N898:Y898))</f>
        <v>328.161868451185</v>
      </c>
      <c r="AM898" s="18" t="n">
        <f aca="false">SUMPRODUCT(MIN($B$22:$M$22+B898:M898))</f>
        <v>328.161868451185</v>
      </c>
      <c r="AN898" s="18" t="n">
        <f aca="false">SUMPRODUCT(MIN($B$22:$M$22+N898:Y898))</f>
        <v>481.950382357786</v>
      </c>
      <c r="AO898" s="18" t="n">
        <f aca="false">SUMPRODUCT(MIN($B$22:$M$22+B898:M898+Z898:AK898))</f>
        <v>328.161868451185</v>
      </c>
      <c r="AP898" s="18" t="n">
        <f aca="false">SUMPRODUCT(MIN($B$23:$M$23+B898:M898+N898:Y898))</f>
        <v>369.050155964548</v>
      </c>
      <c r="AQ898" s="18" t="n">
        <f aca="false">SUMPRODUCT(MIN($B$23:$M$23+B898:M898+Z898:AK898))</f>
        <v>369.050155964548</v>
      </c>
      <c r="AR898" s="13" t="n">
        <f aca="false">IF(Y898&lt;0,1,0)</f>
        <v>0</v>
      </c>
    </row>
    <row r="899" customFormat="false" ht="15" hidden="false" customHeight="false" outlineLevel="0" collapsed="false">
      <c r="A899" s="13" t="n">
        <v>874</v>
      </c>
      <c r="B899" s="18" t="n">
        <f aca="false">Shock_sd*Draws!B878</f>
        <v>-8.55062972480327</v>
      </c>
      <c r="C899" s="18" t="n">
        <f aca="false">Persist_a*B899+Shock_sd*Draws!C878</f>
        <v>-40.8127037180433</v>
      </c>
      <c r="D899" s="18" t="n">
        <f aca="false">Persist_a*C899+Shock_sd*Draws!D878</f>
        <v>-85.1427160700043</v>
      </c>
      <c r="E899" s="18" t="n">
        <f aca="false">Persist_a*D899+Shock_sd*Draws!E878</f>
        <v>-30.9288018767119</v>
      </c>
      <c r="F899" s="18" t="n">
        <f aca="false">Persist_a*E899+Shock_sd*Draws!F878</f>
        <v>24.3795286355287</v>
      </c>
      <c r="G899" s="18" t="n">
        <f aca="false">Persist_a*F899+Shock_sd*Draws!G878</f>
        <v>-72.462529345842</v>
      </c>
      <c r="H899" s="18" t="n">
        <f aca="false">Persist_a*G899+Shock_sd*Draws!H878</f>
        <v>-16.2263072753818</v>
      </c>
      <c r="I899" s="18" t="n">
        <f aca="false">Persist_a*H899+Shock_sd*Draws!I878</f>
        <v>11.2314452336194</v>
      </c>
      <c r="J899" s="18" t="n">
        <f aca="false">Persist_a*I899+Shock_sd*Draws!J878</f>
        <v>-63.0399700914453</v>
      </c>
      <c r="K899" s="18" t="n">
        <f aca="false">Persist_a*J899+Shock_sd*Draws!K878</f>
        <v>-76.0282174688661</v>
      </c>
      <c r="L899" s="18" t="n">
        <f aca="false">Persist_a*K899+Shock_sd*Draws!L878</f>
        <v>-23.3306196605099</v>
      </c>
      <c r="M899" s="18" t="n">
        <f aca="false">Persist_a*L899+Shock_sd*Draws!M878</f>
        <v>-0.0855724302839427</v>
      </c>
      <c r="N899" s="18" t="n">
        <f aca="false">0-(Draws!N878+Draws!Z878)</f>
        <v>0</v>
      </c>
      <c r="O899" s="18" t="n">
        <f aca="false">N899-(Draws!O878+Draws!AA878)</f>
        <v>0</v>
      </c>
      <c r="P899" s="18" t="n">
        <f aca="false">O899-(Draws!P878+Draws!AB878)</f>
        <v>0</v>
      </c>
      <c r="Q899" s="18" t="n">
        <f aca="false">P899-(Draws!Q878+Draws!AC878)</f>
        <v>0</v>
      </c>
      <c r="R899" s="18" t="n">
        <f aca="false">Q899-(Draws!R878+Draws!AD878)</f>
        <v>0</v>
      </c>
      <c r="S899" s="18" t="n">
        <f aca="false">R899-(Draws!S878+Draws!AE878)</f>
        <v>0</v>
      </c>
      <c r="T899" s="18" t="n">
        <f aca="false">S899-(Draws!T878+Draws!AF878)</f>
        <v>0</v>
      </c>
      <c r="U899" s="18" t="n">
        <f aca="false">T899-(Draws!U878+Draws!AG878)</f>
        <v>0</v>
      </c>
      <c r="V899" s="18" t="n">
        <f aca="false">U899-(Draws!V878+Draws!AH878)</f>
        <v>0</v>
      </c>
      <c r="W899" s="18" t="n">
        <f aca="false">V899-(Draws!W878+Draws!AI878)</f>
        <v>0</v>
      </c>
      <c r="X899" s="18" t="n">
        <f aca="false">W899-(Draws!X878+Draws!AJ878)</f>
        <v>-129.698934303551</v>
      </c>
      <c r="Y899" s="18" t="n">
        <f aca="false">X899-(Draws!Y878+Draws!AK878)</f>
        <v>-129.698934303551</v>
      </c>
      <c r="Z899" s="18" t="n">
        <f aca="false">0-(MAX(Draws!N878-Line_cap,0)+MAX(Draws!Z878-Line_cap,0))</f>
        <v>0</v>
      </c>
      <c r="AA899" s="18" t="n">
        <f aca="false">Z899-(MAX(Draws!O878-Line_cap,0)+MAX(Draws!AA878-Line_cap,0))</f>
        <v>0</v>
      </c>
      <c r="AB899" s="18" t="n">
        <f aca="false">AA899-(MAX(Draws!P878-Line_cap,0)+MAX(Draws!AB878-Line_cap,0))</f>
        <v>0</v>
      </c>
      <c r="AC899" s="18" t="n">
        <f aca="false">AB899-(MAX(Draws!Q878-Line_cap,0)+MAX(Draws!AC878-Line_cap,0))</f>
        <v>0</v>
      </c>
      <c r="AD899" s="18" t="n">
        <f aca="false">AC899-(MAX(Draws!R878-Line_cap,0)+MAX(Draws!AD878-Line_cap,0))</f>
        <v>0</v>
      </c>
      <c r="AE899" s="18" t="n">
        <f aca="false">AD899-(MAX(Draws!S878-Line_cap,0)+MAX(Draws!AE878-Line_cap,0))</f>
        <v>0</v>
      </c>
      <c r="AF899" s="18" t="n">
        <f aca="false">AE899-(MAX(Draws!T878-Line_cap,0)+MAX(Draws!AF878-Line_cap,0))</f>
        <v>0</v>
      </c>
      <c r="AG899" s="18" t="n">
        <f aca="false">AF899-(MAX(Draws!U878-Line_cap,0)+MAX(Draws!AG878-Line_cap,0))</f>
        <v>0</v>
      </c>
      <c r="AH899" s="18" t="n">
        <f aca="false">AG899-(MAX(Draws!V878-Line_cap,0)+MAX(Draws!AH878-Line_cap,0))</f>
        <v>0</v>
      </c>
      <c r="AI899" s="18" t="n">
        <f aca="false">AH899-(MAX(Draws!W878-Line_cap,0)+MAX(Draws!AI878-Line_cap,0))</f>
        <v>0</v>
      </c>
      <c r="AJ899" s="18" t="n">
        <f aca="false">AI899-(MAX(Draws!X878-Line_cap,0)+MAX(Draws!AJ878-Line_cap,0))</f>
        <v>-29.6989343035514</v>
      </c>
      <c r="AK899" s="18" t="n">
        <f aca="false">AJ899-(MAX(Draws!Y878-Line_cap,0)+MAX(Draws!AK878-Line_cap,0))</f>
        <v>-29.6989343035514</v>
      </c>
      <c r="AL899" s="18" t="n">
        <f aca="false">SUMPRODUCT(MIN($B$22:$M$22+B899:M899+N899:Y899))</f>
        <v>348.89839360032</v>
      </c>
      <c r="AM899" s="18" t="n">
        <f aca="false">SUMPRODUCT(MIN($B$22:$M$22+B899:M899))</f>
        <v>410.745642292523</v>
      </c>
      <c r="AN899" s="18" t="n">
        <f aca="false">SUMPRODUCT(MIN($B$22:$M$22+N899:Y899))</f>
        <v>372.22901326083</v>
      </c>
      <c r="AO899" s="18" t="n">
        <f aca="false">SUMPRODUCT(MIN($B$22:$M$22+B899:M899+Z899:AK899))</f>
        <v>410.745642292523</v>
      </c>
      <c r="AP899" s="18" t="n">
        <f aca="false">SUMPRODUCT(MIN($B$23:$M$23+B899:M899+N899:Y899))</f>
        <v>395.771522413864</v>
      </c>
      <c r="AQ899" s="18" t="n">
        <f aca="false">SUMPRODUCT(MIN($B$23:$M$23+B899:M899+Z899:AK899))</f>
        <v>458.511387793307</v>
      </c>
      <c r="AR899" s="13" t="n">
        <f aca="false">IF(Y899&lt;0,1,0)</f>
        <v>1</v>
      </c>
    </row>
    <row r="900" customFormat="false" ht="15" hidden="false" customHeight="false" outlineLevel="0" collapsed="false">
      <c r="A900" s="13" t="n">
        <v>875</v>
      </c>
      <c r="B900" s="18" t="n">
        <f aca="false">Shock_sd*Draws!B879</f>
        <v>-15.6155048910913</v>
      </c>
      <c r="C900" s="18" t="n">
        <f aca="false">Persist_a*B900+Shock_sd*Draws!C879</f>
        <v>-69.1196471774578</v>
      </c>
      <c r="D900" s="18" t="n">
        <f aca="false">Persist_a*C900+Shock_sd*Draws!D879</f>
        <v>-24.5140218957374</v>
      </c>
      <c r="E900" s="18" t="n">
        <f aca="false">Persist_a*D900+Shock_sd*Draws!E879</f>
        <v>5.04528296082894</v>
      </c>
      <c r="F900" s="18" t="n">
        <f aca="false">Persist_a*E900+Shock_sd*Draws!F879</f>
        <v>-33.0837579559145</v>
      </c>
      <c r="G900" s="18" t="n">
        <f aca="false">Persist_a*F900+Shock_sd*Draws!G879</f>
        <v>-23.4116442211704</v>
      </c>
      <c r="H900" s="18" t="n">
        <f aca="false">Persist_a*G900+Shock_sd*Draws!H879</f>
        <v>-45.3882240577417</v>
      </c>
      <c r="I900" s="18" t="n">
        <f aca="false">Persist_a*H900+Shock_sd*Draws!I879</f>
        <v>-18.736892055053</v>
      </c>
      <c r="J900" s="18" t="n">
        <f aca="false">Persist_a*I900+Shock_sd*Draws!J879</f>
        <v>-3.27559011910992</v>
      </c>
      <c r="K900" s="18" t="n">
        <f aca="false">Persist_a*J900+Shock_sd*Draws!K879</f>
        <v>-8.26039772168742</v>
      </c>
      <c r="L900" s="18" t="n">
        <f aca="false">Persist_a*K900+Shock_sd*Draws!L879</f>
        <v>-28.0623275663048</v>
      </c>
      <c r="M900" s="18" t="n">
        <f aca="false">Persist_a*L900+Shock_sd*Draws!M879</f>
        <v>22.4407170787891</v>
      </c>
      <c r="N900" s="18" t="n">
        <f aca="false">0-(Draws!N879+Draws!Z879)</f>
        <v>0</v>
      </c>
      <c r="O900" s="18" t="n">
        <f aca="false">N900-(Draws!O879+Draws!AA879)</f>
        <v>0</v>
      </c>
      <c r="P900" s="18" t="n">
        <f aca="false">O900-(Draws!P879+Draws!AB879)</f>
        <v>0</v>
      </c>
      <c r="Q900" s="18" t="n">
        <f aca="false">P900-(Draws!Q879+Draws!AC879)</f>
        <v>0</v>
      </c>
      <c r="R900" s="18" t="n">
        <f aca="false">Q900-(Draws!R879+Draws!AD879)</f>
        <v>0</v>
      </c>
      <c r="S900" s="18" t="n">
        <f aca="false">R900-(Draws!S879+Draws!AE879)</f>
        <v>0</v>
      </c>
      <c r="T900" s="18" t="n">
        <f aca="false">S900-(Draws!T879+Draws!AF879)</f>
        <v>0</v>
      </c>
      <c r="U900" s="18" t="n">
        <f aca="false">T900-(Draws!U879+Draws!AG879)</f>
        <v>0</v>
      </c>
      <c r="V900" s="18" t="n">
        <f aca="false">U900-(Draws!V879+Draws!AH879)</f>
        <v>-134.555523911871</v>
      </c>
      <c r="W900" s="18" t="n">
        <f aca="false">V900-(Draws!W879+Draws!AI879)</f>
        <v>-134.555523911871</v>
      </c>
      <c r="X900" s="18" t="n">
        <f aca="false">W900-(Draws!X879+Draws!AJ879)</f>
        <v>-134.555523911871</v>
      </c>
      <c r="Y900" s="18" t="n">
        <f aca="false">X900-(Draws!Y879+Draws!AK879)</f>
        <v>-134.555523911871</v>
      </c>
      <c r="Z900" s="18" t="n">
        <f aca="false">0-(MAX(Draws!N879-Line_cap,0)+MAX(Draws!Z879-Line_cap,0))</f>
        <v>0</v>
      </c>
      <c r="AA900" s="18" t="n">
        <f aca="false">Z900-(MAX(Draws!O879-Line_cap,0)+MAX(Draws!AA879-Line_cap,0))</f>
        <v>0</v>
      </c>
      <c r="AB900" s="18" t="n">
        <f aca="false">AA900-(MAX(Draws!P879-Line_cap,0)+MAX(Draws!AB879-Line_cap,0))</f>
        <v>0</v>
      </c>
      <c r="AC900" s="18" t="n">
        <f aca="false">AB900-(MAX(Draws!Q879-Line_cap,0)+MAX(Draws!AC879-Line_cap,0))</f>
        <v>0</v>
      </c>
      <c r="AD900" s="18" t="n">
        <f aca="false">AC900-(MAX(Draws!R879-Line_cap,0)+MAX(Draws!AD879-Line_cap,0))</f>
        <v>0</v>
      </c>
      <c r="AE900" s="18" t="n">
        <f aca="false">AD900-(MAX(Draws!S879-Line_cap,0)+MAX(Draws!AE879-Line_cap,0))</f>
        <v>0</v>
      </c>
      <c r="AF900" s="18" t="n">
        <f aca="false">AE900-(MAX(Draws!T879-Line_cap,0)+MAX(Draws!AF879-Line_cap,0))</f>
        <v>0</v>
      </c>
      <c r="AG900" s="18" t="n">
        <f aca="false">AF900-(MAX(Draws!U879-Line_cap,0)+MAX(Draws!AG879-Line_cap,0))</f>
        <v>0</v>
      </c>
      <c r="AH900" s="18" t="n">
        <f aca="false">AG900-(MAX(Draws!V879-Line_cap,0)+MAX(Draws!AH879-Line_cap,0))</f>
        <v>-34.5555239118708</v>
      </c>
      <c r="AI900" s="18" t="n">
        <f aca="false">AH900-(MAX(Draws!W879-Line_cap,0)+MAX(Draws!AI879-Line_cap,0))</f>
        <v>-34.5555239118708</v>
      </c>
      <c r="AJ900" s="18" t="n">
        <f aca="false">AI900-(MAX(Draws!X879-Line_cap,0)+MAX(Draws!AJ879-Line_cap,0))</f>
        <v>-34.5555239118708</v>
      </c>
      <c r="AK900" s="18" t="n">
        <f aca="false">AJ900-(MAX(Draws!Y879-Line_cap,0)+MAX(Draws!AK879-Line_cap,0))</f>
        <v>-34.5555239118708</v>
      </c>
      <c r="AL900" s="18" t="n">
        <f aca="false">SUMPRODUCT(MIN($B$22:$M$22+B900:M900+N900:Y900))</f>
        <v>339.310096086206</v>
      </c>
      <c r="AM900" s="18" t="n">
        <f aca="false">SUMPRODUCT(MIN($B$22:$M$22+B900:M900))</f>
        <v>436.562158300044</v>
      </c>
      <c r="AN900" s="18" t="n">
        <f aca="false">SUMPRODUCT(MIN($B$22:$M$22+N900:Y900))</f>
        <v>353.642257505526</v>
      </c>
      <c r="AO900" s="18" t="n">
        <f aca="false">SUMPRODUCT(MIN($B$22:$M$22+B900:M900+Z900:AK900))</f>
        <v>436.562158300044</v>
      </c>
      <c r="AP900" s="18" t="n">
        <f aca="false">SUMPRODUCT(MIN($B$23:$M$23+B900:M900+N900:Y900))</f>
        <v>386.18322489975</v>
      </c>
      <c r="AQ900" s="18" t="n">
        <f aca="false">SUMPRODUCT(MIN($B$23:$M$23+B900:M900+Z900:AK900))</f>
        <v>485.740801163144</v>
      </c>
      <c r="AR900" s="13" t="n">
        <f aca="false">IF(Y900&lt;0,1,0)</f>
        <v>1</v>
      </c>
    </row>
    <row r="901" customFormat="false" ht="15" hidden="false" customHeight="false" outlineLevel="0" collapsed="false">
      <c r="A901" s="13" t="n">
        <v>876</v>
      </c>
      <c r="B901" s="18" t="n">
        <f aca="false">Shock_sd*Draws!B880</f>
        <v>-56.3746584929836</v>
      </c>
      <c r="C901" s="18" t="n">
        <f aca="false">Persist_a*B901+Shock_sd*Draws!C880</f>
        <v>7.13545322329248</v>
      </c>
      <c r="D901" s="18" t="n">
        <f aca="false">Persist_a*C901+Shock_sd*Draws!D880</f>
        <v>21.7880085947159</v>
      </c>
      <c r="E901" s="18" t="n">
        <f aca="false">Persist_a*D901+Shock_sd*Draws!E880</f>
        <v>-23.0889649809654</v>
      </c>
      <c r="F901" s="18" t="n">
        <f aca="false">Persist_a*E901+Shock_sd*Draws!F880</f>
        <v>-103.8786650063</v>
      </c>
      <c r="G901" s="18" t="n">
        <f aca="false">Persist_a*F901+Shock_sd*Draws!G880</f>
        <v>-87.1054381586445</v>
      </c>
      <c r="H901" s="18" t="n">
        <f aca="false">Persist_a*G901+Shock_sd*Draws!H880</f>
        <v>-0.92800172836472</v>
      </c>
      <c r="I901" s="18" t="n">
        <f aca="false">Persist_a*H901+Shock_sd*Draws!I880</f>
        <v>-0.685503808253865</v>
      </c>
      <c r="J901" s="18" t="n">
        <f aca="false">Persist_a*I901+Shock_sd*Draws!J880</f>
        <v>-64.0832882707918</v>
      </c>
      <c r="K901" s="18" t="n">
        <f aca="false">Persist_a*J901+Shock_sd*Draws!K880</f>
        <v>-78.8626557935629</v>
      </c>
      <c r="L901" s="18" t="n">
        <f aca="false">Persist_a*K901+Shock_sd*Draws!L880</f>
        <v>-30.6186963013898</v>
      </c>
      <c r="M901" s="18" t="n">
        <f aca="false">Persist_a*L901+Shock_sd*Draws!M880</f>
        <v>-25.6658568303883</v>
      </c>
      <c r="N901" s="18" t="n">
        <f aca="false">0-(Draws!N880+Draws!Z880)</f>
        <v>0</v>
      </c>
      <c r="O901" s="18" t="n">
        <f aca="false">N901-(Draws!O880+Draws!AA880)</f>
        <v>0</v>
      </c>
      <c r="P901" s="18" t="n">
        <f aca="false">O901-(Draws!P880+Draws!AB880)</f>
        <v>0</v>
      </c>
      <c r="Q901" s="18" t="n">
        <f aca="false">P901-(Draws!Q880+Draws!AC880)</f>
        <v>0</v>
      </c>
      <c r="R901" s="18" t="n">
        <f aca="false">Q901-(Draws!R880+Draws!AD880)</f>
        <v>-220.707039270506</v>
      </c>
      <c r="S901" s="18" t="n">
        <f aca="false">R901-(Draws!S880+Draws!AE880)</f>
        <v>-220.707039270506</v>
      </c>
      <c r="T901" s="18" t="n">
        <f aca="false">S901-(Draws!T880+Draws!AF880)</f>
        <v>-220.707039270506</v>
      </c>
      <c r="U901" s="18" t="n">
        <f aca="false">T901-(Draws!U880+Draws!AG880)</f>
        <v>-220.707039270506</v>
      </c>
      <c r="V901" s="18" t="n">
        <f aca="false">U901-(Draws!V880+Draws!AH880)</f>
        <v>-220.707039270506</v>
      </c>
      <c r="W901" s="18" t="n">
        <f aca="false">V901-(Draws!W880+Draws!AI880)</f>
        <v>-220.707039270506</v>
      </c>
      <c r="X901" s="18" t="n">
        <f aca="false">W901-(Draws!X880+Draws!AJ880)</f>
        <v>-220.707039270506</v>
      </c>
      <c r="Y901" s="18" t="n">
        <f aca="false">X901-(Draws!Y880+Draws!AK880)</f>
        <v>-220.707039270506</v>
      </c>
      <c r="Z901" s="18" t="n">
        <f aca="false">0-(MAX(Draws!N880-Line_cap,0)+MAX(Draws!Z880-Line_cap,0))</f>
        <v>0</v>
      </c>
      <c r="AA901" s="18" t="n">
        <f aca="false">Z901-(MAX(Draws!O880-Line_cap,0)+MAX(Draws!AA880-Line_cap,0))</f>
        <v>0</v>
      </c>
      <c r="AB901" s="18" t="n">
        <f aca="false">AA901-(MAX(Draws!P880-Line_cap,0)+MAX(Draws!AB880-Line_cap,0))</f>
        <v>0</v>
      </c>
      <c r="AC901" s="18" t="n">
        <f aca="false">AB901-(MAX(Draws!Q880-Line_cap,0)+MAX(Draws!AC880-Line_cap,0))</f>
        <v>0</v>
      </c>
      <c r="AD901" s="18" t="n">
        <f aca="false">AC901-(MAX(Draws!R880-Line_cap,0)+MAX(Draws!AD880-Line_cap,0))</f>
        <v>-120.707039270506</v>
      </c>
      <c r="AE901" s="18" t="n">
        <f aca="false">AD901-(MAX(Draws!S880-Line_cap,0)+MAX(Draws!AE880-Line_cap,0))</f>
        <v>-120.707039270506</v>
      </c>
      <c r="AF901" s="18" t="n">
        <f aca="false">AE901-(MAX(Draws!T880-Line_cap,0)+MAX(Draws!AF880-Line_cap,0))</f>
        <v>-120.707039270506</v>
      </c>
      <c r="AG901" s="18" t="n">
        <f aca="false">AF901-(MAX(Draws!U880-Line_cap,0)+MAX(Draws!AG880-Line_cap,0))</f>
        <v>-120.707039270506</v>
      </c>
      <c r="AH901" s="18" t="n">
        <f aca="false">AG901-(MAX(Draws!V880-Line_cap,0)+MAX(Draws!AH880-Line_cap,0))</f>
        <v>-120.707039270506</v>
      </c>
      <c r="AI901" s="18" t="n">
        <f aca="false">AH901-(MAX(Draws!W880-Line_cap,0)+MAX(Draws!AI880-Line_cap,0))</f>
        <v>-120.707039270506</v>
      </c>
      <c r="AJ901" s="18" t="n">
        <f aca="false">AI901-(MAX(Draws!X880-Line_cap,0)+MAX(Draws!AJ880-Line_cap,0))</f>
        <v>-120.707039270506</v>
      </c>
      <c r="AK901" s="18" t="n">
        <f aca="false">AJ901-(MAX(Draws!Y880-Line_cap,0)+MAX(Draws!AK880-Line_cap,0))</f>
        <v>-120.707039270506</v>
      </c>
      <c r="AL901" s="18" t="n">
        <f aca="false">SUMPRODUCT(MIN($B$22:$M$22+B901:M901+N901:Y901))</f>
        <v>163.911476870884</v>
      </c>
      <c r="AM901" s="18" t="n">
        <f aca="false">SUMPRODUCT(MIN($B$22:$M$22+B901:M901))</f>
        <v>384.61851614139</v>
      </c>
      <c r="AN901" s="18" t="n">
        <f aca="false">SUMPRODUCT(MIN($B$22:$M$22+N901:Y901))</f>
        <v>261.24334308728</v>
      </c>
      <c r="AO901" s="18" t="n">
        <f aca="false">SUMPRODUCT(MIN($B$22:$M$22+B901:M901+Z901:AK901))</f>
        <v>263.911476870884</v>
      </c>
      <c r="AP901" s="18" t="n">
        <f aca="false">SUMPRODUCT(MIN($B$23:$M$23+B901:M901+N901:Y901))</f>
        <v>209.016210724048</v>
      </c>
      <c r="AQ901" s="18" t="n">
        <f aca="false">SUMPRODUCT(MIN($B$23:$M$23+B901:M901+Z901:AK901))</f>
        <v>309.016210724048</v>
      </c>
      <c r="AR901" s="13" t="n">
        <f aca="false">IF(Y901&lt;0,1,0)</f>
        <v>1</v>
      </c>
    </row>
    <row r="902" customFormat="false" ht="15" hidden="false" customHeight="false" outlineLevel="0" collapsed="false">
      <c r="A902" s="13" t="n">
        <v>877</v>
      </c>
      <c r="B902" s="18" t="n">
        <f aca="false">Shock_sd*Draws!B881</f>
        <v>-85.557048481301</v>
      </c>
      <c r="C902" s="18" t="n">
        <f aca="false">Persist_a*B902+Shock_sd*Draws!C881</f>
        <v>-78.2909835944175</v>
      </c>
      <c r="D902" s="18" t="n">
        <f aca="false">Persist_a*C902+Shock_sd*Draws!D881</f>
        <v>-99.2773629333694</v>
      </c>
      <c r="E902" s="18" t="n">
        <f aca="false">Persist_a*D902+Shock_sd*Draws!E881</f>
        <v>-14.4975920083444</v>
      </c>
      <c r="F902" s="18" t="n">
        <f aca="false">Persist_a*E902+Shock_sd*Draws!F881</f>
        <v>-19.996734333114</v>
      </c>
      <c r="G902" s="18" t="n">
        <f aca="false">Persist_a*F902+Shock_sd*Draws!G881</f>
        <v>113.965397804304</v>
      </c>
      <c r="H902" s="18" t="n">
        <f aca="false">Persist_a*G902+Shock_sd*Draws!H881</f>
        <v>74.700624487683</v>
      </c>
      <c r="I902" s="18" t="n">
        <f aca="false">Persist_a*H902+Shock_sd*Draws!I881</f>
        <v>37.426742350955</v>
      </c>
      <c r="J902" s="18" t="n">
        <f aca="false">Persist_a*I902+Shock_sd*Draws!J881</f>
        <v>86.4635744866183</v>
      </c>
      <c r="K902" s="18" t="n">
        <f aca="false">Persist_a*J902+Shock_sd*Draws!K881</f>
        <v>36.4531316689205</v>
      </c>
      <c r="L902" s="18" t="n">
        <f aca="false">Persist_a*K902+Shock_sd*Draws!L881</f>
        <v>-32.7694994631886</v>
      </c>
      <c r="M902" s="18" t="n">
        <f aca="false">Persist_a*L902+Shock_sd*Draws!M881</f>
        <v>72.9446539216164</v>
      </c>
      <c r="N902" s="18" t="n">
        <f aca="false">0-(Draws!N881+Draws!Z881)</f>
        <v>0</v>
      </c>
      <c r="O902" s="18" t="n">
        <f aca="false">N902-(Draws!O881+Draws!AA881)</f>
        <v>0</v>
      </c>
      <c r="P902" s="18" t="n">
        <f aca="false">O902-(Draws!P881+Draws!AB881)</f>
        <v>0</v>
      </c>
      <c r="Q902" s="18" t="n">
        <f aca="false">P902-(Draws!Q881+Draws!AC881)</f>
        <v>0</v>
      </c>
      <c r="R902" s="18" t="n">
        <f aca="false">Q902-(Draws!R881+Draws!AD881)</f>
        <v>0</v>
      </c>
      <c r="S902" s="18" t="n">
        <f aca="false">R902-(Draws!S881+Draws!AE881)</f>
        <v>0</v>
      </c>
      <c r="T902" s="18" t="n">
        <f aca="false">S902-(Draws!T881+Draws!AF881)</f>
        <v>0</v>
      </c>
      <c r="U902" s="18" t="n">
        <f aca="false">T902-(Draws!U881+Draws!AG881)</f>
        <v>0</v>
      </c>
      <c r="V902" s="18" t="n">
        <f aca="false">U902-(Draws!V881+Draws!AH881)</f>
        <v>0</v>
      </c>
      <c r="W902" s="18" t="n">
        <f aca="false">V902-(Draws!W881+Draws!AI881)</f>
        <v>0</v>
      </c>
      <c r="X902" s="18" t="n">
        <f aca="false">W902-(Draws!X881+Draws!AJ881)</f>
        <v>0</v>
      </c>
      <c r="Y902" s="18" t="n">
        <f aca="false">X902-(Draws!Y881+Draws!AK881)</f>
        <v>0</v>
      </c>
      <c r="Z902" s="18" t="n">
        <f aca="false">0-(MAX(Draws!N881-Line_cap,0)+MAX(Draws!Z881-Line_cap,0))</f>
        <v>0</v>
      </c>
      <c r="AA902" s="18" t="n">
        <f aca="false">Z902-(MAX(Draws!O881-Line_cap,0)+MAX(Draws!AA881-Line_cap,0))</f>
        <v>0</v>
      </c>
      <c r="AB902" s="18" t="n">
        <f aca="false">AA902-(MAX(Draws!P881-Line_cap,0)+MAX(Draws!AB881-Line_cap,0))</f>
        <v>0</v>
      </c>
      <c r="AC902" s="18" t="n">
        <f aca="false">AB902-(MAX(Draws!Q881-Line_cap,0)+MAX(Draws!AC881-Line_cap,0))</f>
        <v>0</v>
      </c>
      <c r="AD902" s="18" t="n">
        <f aca="false">AC902-(MAX(Draws!R881-Line_cap,0)+MAX(Draws!AD881-Line_cap,0))</f>
        <v>0</v>
      </c>
      <c r="AE902" s="18" t="n">
        <f aca="false">AD902-(MAX(Draws!S881-Line_cap,0)+MAX(Draws!AE881-Line_cap,0))</f>
        <v>0</v>
      </c>
      <c r="AF902" s="18" t="n">
        <f aca="false">AE902-(MAX(Draws!T881-Line_cap,0)+MAX(Draws!AF881-Line_cap,0))</f>
        <v>0</v>
      </c>
      <c r="AG902" s="18" t="n">
        <f aca="false">AF902-(MAX(Draws!U881-Line_cap,0)+MAX(Draws!AG881-Line_cap,0))</f>
        <v>0</v>
      </c>
      <c r="AH902" s="18" t="n">
        <f aca="false">AG902-(MAX(Draws!V881-Line_cap,0)+MAX(Draws!AH881-Line_cap,0))</f>
        <v>0</v>
      </c>
      <c r="AI902" s="18" t="n">
        <f aca="false">AH902-(MAX(Draws!W881-Line_cap,0)+MAX(Draws!AI881-Line_cap,0))</f>
        <v>0</v>
      </c>
      <c r="AJ902" s="18" t="n">
        <f aca="false">AI902-(MAX(Draws!X881-Line_cap,0)+MAX(Draws!AJ881-Line_cap,0))</f>
        <v>0</v>
      </c>
      <c r="AK902" s="18" t="n">
        <f aca="false">AJ902-(MAX(Draws!Y881-Line_cap,0)+MAX(Draws!AK881-Line_cap,0))</f>
        <v>0</v>
      </c>
      <c r="AL902" s="18" t="n">
        <f aca="false">SUMPRODUCT(MIN($B$22:$M$22+B902:M902+N902:Y902))</f>
        <v>416.276823728771</v>
      </c>
      <c r="AM902" s="18" t="n">
        <f aca="false">SUMPRODUCT(MIN($B$22:$M$22+B902:M902))</f>
        <v>416.276823728771</v>
      </c>
      <c r="AN902" s="18" t="n">
        <f aca="false">SUMPRODUCT(MIN($B$22:$M$22+N902:Y902))</f>
        <v>481.950382357786</v>
      </c>
      <c r="AO902" s="18" t="n">
        <f aca="false">SUMPRODUCT(MIN($B$22:$M$22+B902:M902+Z902:AK902))</f>
        <v>416.276823728771</v>
      </c>
      <c r="AP902" s="18" t="n">
        <f aca="false">SUMPRODUCT(MIN($B$23:$M$23+B902:M902+N902:Y902))</f>
        <v>451.026198537011</v>
      </c>
      <c r="AQ902" s="18" t="n">
        <f aca="false">SUMPRODUCT(MIN($B$23:$M$23+B902:M902+Z902:AK902))</f>
        <v>451.026198537011</v>
      </c>
      <c r="AR902" s="13" t="n">
        <f aca="false">IF(Y902&lt;0,1,0)</f>
        <v>0</v>
      </c>
    </row>
    <row r="903" customFormat="false" ht="15" hidden="false" customHeight="false" outlineLevel="0" collapsed="false">
      <c r="A903" s="13" t="n">
        <v>878</v>
      </c>
      <c r="B903" s="18" t="n">
        <f aca="false">Shock_sd*Draws!B882</f>
        <v>-20.6598153425052</v>
      </c>
      <c r="C903" s="18" t="n">
        <f aca="false">Persist_a*B903+Shock_sd*Draws!C882</f>
        <v>-46.5608547106725</v>
      </c>
      <c r="D903" s="18" t="n">
        <f aca="false">Persist_a*C903+Shock_sd*Draws!D882</f>
        <v>-53.9922708829698</v>
      </c>
      <c r="E903" s="18" t="n">
        <f aca="false">Persist_a*D903+Shock_sd*Draws!E882</f>
        <v>12.1361734253894</v>
      </c>
      <c r="F903" s="18" t="n">
        <f aca="false">Persist_a*E903+Shock_sd*Draws!F882</f>
        <v>-48.9483411829048</v>
      </c>
      <c r="G903" s="18" t="n">
        <f aca="false">Persist_a*F903+Shock_sd*Draws!G882</f>
        <v>-55.6602984564603</v>
      </c>
      <c r="H903" s="18" t="n">
        <f aca="false">Persist_a*G903+Shock_sd*Draws!H882</f>
        <v>-58.3572565234139</v>
      </c>
      <c r="I903" s="18" t="n">
        <f aca="false">Persist_a*H903+Shock_sd*Draws!I882</f>
        <v>-33.4870753252555</v>
      </c>
      <c r="J903" s="18" t="n">
        <f aca="false">Persist_a*I903+Shock_sd*Draws!J882</f>
        <v>44.6921087874728</v>
      </c>
      <c r="K903" s="18" t="n">
        <f aca="false">Persist_a*J903+Shock_sd*Draws!K882</f>
        <v>-92.0709426861769</v>
      </c>
      <c r="L903" s="18" t="n">
        <f aca="false">Persist_a*K903+Shock_sd*Draws!L882</f>
        <v>-38.6880328328431</v>
      </c>
      <c r="M903" s="18" t="n">
        <f aca="false">Persist_a*L903+Shock_sd*Draws!M882</f>
        <v>33.9413841080117</v>
      </c>
      <c r="N903" s="18" t="n">
        <f aca="false">0-(Draws!N882+Draws!Z882)</f>
        <v>0</v>
      </c>
      <c r="O903" s="18" t="n">
        <f aca="false">N903-(Draws!O882+Draws!AA882)</f>
        <v>0</v>
      </c>
      <c r="P903" s="18" t="n">
        <f aca="false">O903-(Draws!P882+Draws!AB882)</f>
        <v>0</v>
      </c>
      <c r="Q903" s="18" t="n">
        <f aca="false">P903-(Draws!Q882+Draws!AC882)</f>
        <v>0</v>
      </c>
      <c r="R903" s="18" t="n">
        <f aca="false">Q903-(Draws!R882+Draws!AD882)</f>
        <v>0</v>
      </c>
      <c r="S903" s="18" t="n">
        <f aca="false">R903-(Draws!S882+Draws!AE882)</f>
        <v>0</v>
      </c>
      <c r="T903" s="18" t="n">
        <f aca="false">S903-(Draws!T882+Draws!AF882)</f>
        <v>0</v>
      </c>
      <c r="U903" s="18" t="n">
        <f aca="false">T903-(Draws!U882+Draws!AG882)</f>
        <v>0</v>
      </c>
      <c r="V903" s="18" t="n">
        <f aca="false">U903-(Draws!V882+Draws!AH882)</f>
        <v>0</v>
      </c>
      <c r="W903" s="18" t="n">
        <f aca="false">V903-(Draws!W882+Draws!AI882)</f>
        <v>0</v>
      </c>
      <c r="X903" s="18" t="n">
        <f aca="false">W903-(Draws!X882+Draws!AJ882)</f>
        <v>0</v>
      </c>
      <c r="Y903" s="18" t="n">
        <f aca="false">X903-(Draws!Y882+Draws!AK882)</f>
        <v>0</v>
      </c>
      <c r="Z903" s="18" t="n">
        <f aca="false">0-(MAX(Draws!N882-Line_cap,0)+MAX(Draws!Z882-Line_cap,0))</f>
        <v>0</v>
      </c>
      <c r="AA903" s="18" t="n">
        <f aca="false">Z903-(MAX(Draws!O882-Line_cap,0)+MAX(Draws!AA882-Line_cap,0))</f>
        <v>0</v>
      </c>
      <c r="AB903" s="18" t="n">
        <f aca="false">AA903-(MAX(Draws!P882-Line_cap,0)+MAX(Draws!AB882-Line_cap,0))</f>
        <v>0</v>
      </c>
      <c r="AC903" s="18" t="n">
        <f aca="false">AB903-(MAX(Draws!Q882-Line_cap,0)+MAX(Draws!AC882-Line_cap,0))</f>
        <v>0</v>
      </c>
      <c r="AD903" s="18" t="n">
        <f aca="false">AC903-(MAX(Draws!R882-Line_cap,0)+MAX(Draws!AD882-Line_cap,0))</f>
        <v>0</v>
      </c>
      <c r="AE903" s="18" t="n">
        <f aca="false">AD903-(MAX(Draws!S882-Line_cap,0)+MAX(Draws!AE882-Line_cap,0))</f>
        <v>0</v>
      </c>
      <c r="AF903" s="18" t="n">
        <f aca="false">AE903-(MAX(Draws!T882-Line_cap,0)+MAX(Draws!AF882-Line_cap,0))</f>
        <v>0</v>
      </c>
      <c r="AG903" s="18" t="n">
        <f aca="false">AF903-(MAX(Draws!U882-Line_cap,0)+MAX(Draws!AG882-Line_cap,0))</f>
        <v>0</v>
      </c>
      <c r="AH903" s="18" t="n">
        <f aca="false">AG903-(MAX(Draws!V882-Line_cap,0)+MAX(Draws!AH882-Line_cap,0))</f>
        <v>0</v>
      </c>
      <c r="AI903" s="18" t="n">
        <f aca="false">AH903-(MAX(Draws!W882-Line_cap,0)+MAX(Draws!AI882-Line_cap,0))</f>
        <v>0</v>
      </c>
      <c r="AJ903" s="18" t="n">
        <f aca="false">AI903-(MAX(Draws!X882-Line_cap,0)+MAX(Draws!AJ882-Line_cap,0))</f>
        <v>0</v>
      </c>
      <c r="AK903" s="18" t="n">
        <f aca="false">AJ903-(MAX(Draws!Y882-Line_cap,0)+MAX(Draws!AK882-Line_cap,0))</f>
        <v>0</v>
      </c>
      <c r="AL903" s="18" t="n">
        <f aca="false">SUMPRODUCT(MIN($B$22:$M$22+B903:M903+N903:Y903))</f>
        <v>402.314753123247</v>
      </c>
      <c r="AM903" s="18" t="n">
        <f aca="false">SUMPRODUCT(MIN($B$22:$M$22+B903:M903))</f>
        <v>402.314753123247</v>
      </c>
      <c r="AN903" s="18" t="n">
        <f aca="false">SUMPRODUCT(MIN($B$22:$M$22+N903:Y903))</f>
        <v>481.950382357786</v>
      </c>
      <c r="AO903" s="18" t="n">
        <f aca="false">SUMPRODUCT(MIN($B$22:$M$22+B903:M903+Z903:AK903))</f>
        <v>402.314753123247</v>
      </c>
      <c r="AP903" s="18" t="n">
        <f aca="false">SUMPRODUCT(MIN($B$23:$M$23+B903:M903+N903:Y903))</f>
        <v>450.600401673674</v>
      </c>
      <c r="AQ903" s="18" t="n">
        <f aca="false">SUMPRODUCT(MIN($B$23:$M$23+B903:M903+Z903:AK903))</f>
        <v>450.600401673674</v>
      </c>
      <c r="AR903" s="13" t="n">
        <f aca="false">IF(Y903&lt;0,1,0)</f>
        <v>0</v>
      </c>
    </row>
    <row r="904" customFormat="false" ht="15" hidden="false" customHeight="false" outlineLevel="0" collapsed="false">
      <c r="A904" s="13" t="n">
        <v>879</v>
      </c>
      <c r="B904" s="18" t="n">
        <f aca="false">Shock_sd*Draws!B883</f>
        <v>16.033335163965</v>
      </c>
      <c r="C904" s="18" t="n">
        <f aca="false">Persist_a*B904+Shock_sd*Draws!C883</f>
        <v>-2.94145123868232</v>
      </c>
      <c r="D904" s="18" t="n">
        <f aca="false">Persist_a*C904+Shock_sd*Draws!D883</f>
        <v>44.2138248204711</v>
      </c>
      <c r="E904" s="18" t="n">
        <f aca="false">Persist_a*D904+Shock_sd*Draws!E883</f>
        <v>48.2597507509055</v>
      </c>
      <c r="F904" s="18" t="n">
        <f aca="false">Persist_a*E904+Shock_sd*Draws!F883</f>
        <v>38.1033274671552</v>
      </c>
      <c r="G904" s="18" t="n">
        <f aca="false">Persist_a*F904+Shock_sd*Draws!G883</f>
        <v>42.116851842193</v>
      </c>
      <c r="H904" s="18" t="n">
        <f aca="false">Persist_a*G904+Shock_sd*Draws!H883</f>
        <v>12.8479086459337</v>
      </c>
      <c r="I904" s="18" t="n">
        <f aca="false">Persist_a*H904+Shock_sd*Draws!I883</f>
        <v>7.94413030558692</v>
      </c>
      <c r="J904" s="18" t="n">
        <f aca="false">Persist_a*I904+Shock_sd*Draws!J883</f>
        <v>123.879556926834</v>
      </c>
      <c r="K904" s="18" t="n">
        <f aca="false">Persist_a*J904+Shock_sd*Draws!K883</f>
        <v>-21.4994218568166</v>
      </c>
      <c r="L904" s="18" t="n">
        <f aca="false">Persist_a*K904+Shock_sd*Draws!L883</f>
        <v>-46.6996828722339</v>
      </c>
      <c r="M904" s="18" t="n">
        <f aca="false">Persist_a*L904+Shock_sd*Draws!M883</f>
        <v>0.367341150504505</v>
      </c>
      <c r="N904" s="18" t="n">
        <f aca="false">0-(Draws!N883+Draws!Z883)</f>
        <v>0</v>
      </c>
      <c r="O904" s="18" t="n">
        <f aca="false">N904-(Draws!O883+Draws!AA883)</f>
        <v>0</v>
      </c>
      <c r="P904" s="18" t="n">
        <f aca="false">O904-(Draws!P883+Draws!AB883)</f>
        <v>0</v>
      </c>
      <c r="Q904" s="18" t="n">
        <f aca="false">P904-(Draws!Q883+Draws!AC883)</f>
        <v>0</v>
      </c>
      <c r="R904" s="18" t="n">
        <f aca="false">Q904-(Draws!R883+Draws!AD883)</f>
        <v>0</v>
      </c>
      <c r="S904" s="18" t="n">
        <f aca="false">R904-(Draws!S883+Draws!AE883)</f>
        <v>0</v>
      </c>
      <c r="T904" s="18" t="n">
        <f aca="false">S904-(Draws!T883+Draws!AF883)</f>
        <v>0</v>
      </c>
      <c r="U904" s="18" t="n">
        <f aca="false">T904-(Draws!U883+Draws!AG883)</f>
        <v>-50.4207121761247</v>
      </c>
      <c r="V904" s="18" t="n">
        <f aca="false">U904-(Draws!V883+Draws!AH883)</f>
        <v>-50.4207121761247</v>
      </c>
      <c r="W904" s="18" t="n">
        <f aca="false">V904-(Draws!W883+Draws!AI883)</f>
        <v>-50.4207121761247</v>
      </c>
      <c r="X904" s="18" t="n">
        <f aca="false">W904-(Draws!X883+Draws!AJ883)</f>
        <v>-50.4207121761247</v>
      </c>
      <c r="Y904" s="18" t="n">
        <f aca="false">X904-(Draws!Y883+Draws!AK883)</f>
        <v>-50.4207121761247</v>
      </c>
      <c r="Z904" s="18" t="n">
        <f aca="false">0-(MAX(Draws!N883-Line_cap,0)+MAX(Draws!Z883-Line_cap,0))</f>
        <v>0</v>
      </c>
      <c r="AA904" s="18" t="n">
        <f aca="false">Z904-(MAX(Draws!O883-Line_cap,0)+MAX(Draws!AA883-Line_cap,0))</f>
        <v>0</v>
      </c>
      <c r="AB904" s="18" t="n">
        <f aca="false">AA904-(MAX(Draws!P883-Line_cap,0)+MAX(Draws!AB883-Line_cap,0))</f>
        <v>0</v>
      </c>
      <c r="AC904" s="18" t="n">
        <f aca="false">AB904-(MAX(Draws!Q883-Line_cap,0)+MAX(Draws!AC883-Line_cap,0))</f>
        <v>0</v>
      </c>
      <c r="AD904" s="18" t="n">
        <f aca="false">AC904-(MAX(Draws!R883-Line_cap,0)+MAX(Draws!AD883-Line_cap,0))</f>
        <v>0</v>
      </c>
      <c r="AE904" s="18" t="n">
        <f aca="false">AD904-(MAX(Draws!S883-Line_cap,0)+MAX(Draws!AE883-Line_cap,0))</f>
        <v>0</v>
      </c>
      <c r="AF904" s="18" t="n">
        <f aca="false">AE904-(MAX(Draws!T883-Line_cap,0)+MAX(Draws!AF883-Line_cap,0))</f>
        <v>0</v>
      </c>
      <c r="AG904" s="18" t="n">
        <f aca="false">AF904-(MAX(Draws!U883-Line_cap,0)+MAX(Draws!AG883-Line_cap,0))</f>
        <v>0</v>
      </c>
      <c r="AH904" s="18" t="n">
        <f aca="false">AG904-(MAX(Draws!V883-Line_cap,0)+MAX(Draws!AH883-Line_cap,0))</f>
        <v>0</v>
      </c>
      <c r="AI904" s="18" t="n">
        <f aca="false">AH904-(MAX(Draws!W883-Line_cap,0)+MAX(Draws!AI883-Line_cap,0))</f>
        <v>0</v>
      </c>
      <c r="AJ904" s="18" t="n">
        <f aca="false">AI904-(MAX(Draws!X883-Line_cap,0)+MAX(Draws!AJ883-Line_cap,0))</f>
        <v>0</v>
      </c>
      <c r="AK904" s="18" t="n">
        <f aca="false">AJ904-(MAX(Draws!Y883-Line_cap,0)+MAX(Draws!AK883-Line_cap,0))</f>
        <v>0</v>
      </c>
      <c r="AL904" s="18" t="n">
        <f aca="false">SUMPRODUCT(MIN($B$22:$M$22+B904:M904+N904:Y904))</f>
        <v>404.807552516023</v>
      </c>
      <c r="AM904" s="18" t="n">
        <f aca="false">SUMPRODUCT(MIN($B$22:$M$22+B904:M904))</f>
        <v>455.228264692147</v>
      </c>
      <c r="AN904" s="18" t="n">
        <f aca="false">SUMPRODUCT(MIN($B$22:$M$22+N904:Y904))</f>
        <v>433.433341221794</v>
      </c>
      <c r="AO904" s="18" t="n">
        <f aca="false">SUMPRODUCT(MIN($B$22:$M$22+B904:M904+Z904:AK904))</f>
        <v>455.228264692147</v>
      </c>
      <c r="AP904" s="18" t="n">
        <f aca="false">SUMPRODUCT(MIN($B$23:$M$23+B904:M904+N904:Y904))</f>
        <v>451.680681329567</v>
      </c>
      <c r="AQ904" s="18" t="n">
        <f aca="false">SUMPRODUCT(MIN($B$23:$M$23+B904:M904+Z904:AK904))</f>
        <v>502.101393505692</v>
      </c>
      <c r="AR904" s="13" t="n">
        <f aca="false">IF(Y904&lt;0,1,0)</f>
        <v>1</v>
      </c>
    </row>
    <row r="905" customFormat="false" ht="15" hidden="false" customHeight="false" outlineLevel="0" collapsed="false">
      <c r="A905" s="13" t="n">
        <v>880</v>
      </c>
      <c r="B905" s="18" t="n">
        <f aca="false">Shock_sd*Draws!B884</f>
        <v>6.94732276603572</v>
      </c>
      <c r="C905" s="18" t="n">
        <f aca="false">Persist_a*B905+Shock_sd*Draws!C884</f>
        <v>46.1141413562863</v>
      </c>
      <c r="D905" s="18" t="n">
        <f aca="false">Persist_a*C905+Shock_sd*Draws!D884</f>
        <v>37.9441434939611</v>
      </c>
      <c r="E905" s="18" t="n">
        <f aca="false">Persist_a*D905+Shock_sd*Draws!E884</f>
        <v>6.66111562310779</v>
      </c>
      <c r="F905" s="18" t="n">
        <f aca="false">Persist_a*E905+Shock_sd*Draws!F884</f>
        <v>-58.1931544465693</v>
      </c>
      <c r="G905" s="18" t="n">
        <f aca="false">Persist_a*F905+Shock_sd*Draws!G884</f>
        <v>3.40608382534588</v>
      </c>
      <c r="H905" s="18" t="n">
        <f aca="false">Persist_a*G905+Shock_sd*Draws!H884</f>
        <v>-39.874292047283</v>
      </c>
      <c r="I905" s="18" t="n">
        <f aca="false">Persist_a*H905+Shock_sd*Draws!I884</f>
        <v>5.94708955620683</v>
      </c>
      <c r="J905" s="18" t="n">
        <f aca="false">Persist_a*I905+Shock_sd*Draws!J884</f>
        <v>-68.3650985056044</v>
      </c>
      <c r="K905" s="18" t="n">
        <f aca="false">Persist_a*J905+Shock_sd*Draws!K884</f>
        <v>-15.1714413015708</v>
      </c>
      <c r="L905" s="18" t="n">
        <f aca="false">Persist_a*K905+Shock_sd*Draws!L884</f>
        <v>-18.1146041241465</v>
      </c>
      <c r="M905" s="18" t="n">
        <f aca="false">Persist_a*L905+Shock_sd*Draws!M884</f>
        <v>-17.3951382397733</v>
      </c>
      <c r="N905" s="18" t="n">
        <f aca="false">0-(Draws!N884+Draws!Z884)</f>
        <v>0</v>
      </c>
      <c r="O905" s="18" t="n">
        <f aca="false">N905-(Draws!O884+Draws!AA884)</f>
        <v>0</v>
      </c>
      <c r="P905" s="18" t="n">
        <f aca="false">O905-(Draws!P884+Draws!AB884)</f>
        <v>0</v>
      </c>
      <c r="Q905" s="18" t="n">
        <f aca="false">P905-(Draws!Q884+Draws!AC884)</f>
        <v>0</v>
      </c>
      <c r="R905" s="18" t="n">
        <f aca="false">Q905-(Draws!R884+Draws!AD884)</f>
        <v>0</v>
      </c>
      <c r="S905" s="18" t="n">
        <f aca="false">R905-(Draws!S884+Draws!AE884)</f>
        <v>0</v>
      </c>
      <c r="T905" s="18" t="n">
        <f aca="false">S905-(Draws!T884+Draws!AF884)</f>
        <v>0</v>
      </c>
      <c r="U905" s="18" t="n">
        <f aca="false">T905-(Draws!U884+Draws!AG884)</f>
        <v>0</v>
      </c>
      <c r="V905" s="18" t="n">
        <f aca="false">U905-(Draws!V884+Draws!AH884)</f>
        <v>0</v>
      </c>
      <c r="W905" s="18" t="n">
        <f aca="false">V905-(Draws!W884+Draws!AI884)</f>
        <v>0</v>
      </c>
      <c r="X905" s="18" t="n">
        <f aca="false">W905-(Draws!X884+Draws!AJ884)</f>
        <v>0</v>
      </c>
      <c r="Y905" s="18" t="n">
        <f aca="false">X905-(Draws!Y884+Draws!AK884)</f>
        <v>0</v>
      </c>
      <c r="Z905" s="18" t="n">
        <f aca="false">0-(MAX(Draws!N884-Line_cap,0)+MAX(Draws!Z884-Line_cap,0))</f>
        <v>0</v>
      </c>
      <c r="AA905" s="18" t="n">
        <f aca="false">Z905-(MAX(Draws!O884-Line_cap,0)+MAX(Draws!AA884-Line_cap,0))</f>
        <v>0</v>
      </c>
      <c r="AB905" s="18" t="n">
        <f aca="false">AA905-(MAX(Draws!P884-Line_cap,0)+MAX(Draws!AB884-Line_cap,0))</f>
        <v>0</v>
      </c>
      <c r="AC905" s="18" t="n">
        <f aca="false">AB905-(MAX(Draws!Q884-Line_cap,0)+MAX(Draws!AC884-Line_cap,0))</f>
        <v>0</v>
      </c>
      <c r="AD905" s="18" t="n">
        <f aca="false">AC905-(MAX(Draws!R884-Line_cap,0)+MAX(Draws!AD884-Line_cap,0))</f>
        <v>0</v>
      </c>
      <c r="AE905" s="18" t="n">
        <f aca="false">AD905-(MAX(Draws!S884-Line_cap,0)+MAX(Draws!AE884-Line_cap,0))</f>
        <v>0</v>
      </c>
      <c r="AF905" s="18" t="n">
        <f aca="false">AE905-(MAX(Draws!T884-Line_cap,0)+MAX(Draws!AF884-Line_cap,0))</f>
        <v>0</v>
      </c>
      <c r="AG905" s="18" t="n">
        <f aca="false">AF905-(MAX(Draws!U884-Line_cap,0)+MAX(Draws!AG884-Line_cap,0))</f>
        <v>0</v>
      </c>
      <c r="AH905" s="18" t="n">
        <f aca="false">AG905-(MAX(Draws!V884-Line_cap,0)+MAX(Draws!AH884-Line_cap,0))</f>
        <v>0</v>
      </c>
      <c r="AI905" s="18" t="n">
        <f aca="false">AH905-(MAX(Draws!W884-Line_cap,0)+MAX(Draws!AI884-Line_cap,0))</f>
        <v>0</v>
      </c>
      <c r="AJ905" s="18" t="n">
        <f aca="false">AI905-(MAX(Draws!X884-Line_cap,0)+MAX(Draws!AJ884-Line_cap,0))</f>
        <v>0</v>
      </c>
      <c r="AK905" s="18" t="n">
        <f aca="false">AJ905-(MAX(Draws!Y884-Line_cap,0)+MAX(Draws!AK884-Line_cap,0))</f>
        <v>0</v>
      </c>
      <c r="AL905" s="18" t="n">
        <f aca="false">SUMPRODUCT(MIN($B$22:$M$22+B905:M905+N905:Y905))</f>
        <v>419.832682911792</v>
      </c>
      <c r="AM905" s="18" t="n">
        <f aca="false">SUMPRODUCT(MIN($B$22:$M$22+B905:M905))</f>
        <v>419.832682911792</v>
      </c>
      <c r="AN905" s="18" t="n">
        <f aca="false">SUMPRODUCT(MIN($B$22:$M$22+N905:Y905))</f>
        <v>481.950382357786</v>
      </c>
      <c r="AO905" s="18" t="n">
        <f aca="false">SUMPRODUCT(MIN($B$22:$M$22+B905:M905+Z905:AK905))</f>
        <v>419.832682911792</v>
      </c>
      <c r="AP905" s="18" t="n">
        <f aca="false">SUMPRODUCT(MIN($B$23:$M$23+B905:M905+N905:Y905))</f>
        <v>469.076010076012</v>
      </c>
      <c r="AQ905" s="18" t="n">
        <f aca="false">SUMPRODUCT(MIN($B$23:$M$23+B905:M905+Z905:AK905))</f>
        <v>469.076010076012</v>
      </c>
      <c r="AR905" s="13" t="n">
        <f aca="false">IF(Y905&lt;0,1,0)</f>
        <v>0</v>
      </c>
    </row>
    <row r="906" customFormat="false" ht="15" hidden="false" customHeight="false" outlineLevel="0" collapsed="false">
      <c r="A906" s="13" t="n">
        <v>881</v>
      </c>
      <c r="B906" s="18" t="n">
        <f aca="false">Shock_sd*Draws!B885</f>
        <v>-76.4629199291374</v>
      </c>
      <c r="C906" s="18" t="n">
        <f aca="false">Persist_a*B906+Shock_sd*Draws!C885</f>
        <v>-16.5125048054672</v>
      </c>
      <c r="D906" s="18" t="n">
        <f aca="false">Persist_a*C906+Shock_sd*Draws!D885</f>
        <v>31.0304672201326</v>
      </c>
      <c r="E906" s="18" t="n">
        <f aca="false">Persist_a*D906+Shock_sd*Draws!E885</f>
        <v>8.00237515912358</v>
      </c>
      <c r="F906" s="18" t="n">
        <f aca="false">Persist_a*E906+Shock_sd*Draws!F885</f>
        <v>-6.93290076563877</v>
      </c>
      <c r="G906" s="18" t="n">
        <f aca="false">Persist_a*F906+Shock_sd*Draws!G885</f>
        <v>-13.2963616438619</v>
      </c>
      <c r="H906" s="18" t="n">
        <f aca="false">Persist_a*G906+Shock_sd*Draws!H885</f>
        <v>30.6710295811664</v>
      </c>
      <c r="I906" s="18" t="n">
        <f aca="false">Persist_a*H906+Shock_sd*Draws!I885</f>
        <v>89.6540651095323</v>
      </c>
      <c r="J906" s="18" t="n">
        <f aca="false">Persist_a*I906+Shock_sd*Draws!J885</f>
        <v>109.043727734824</v>
      </c>
      <c r="K906" s="18" t="n">
        <f aca="false">Persist_a*J906+Shock_sd*Draws!K885</f>
        <v>80.2167847586758</v>
      </c>
      <c r="L906" s="18" t="n">
        <f aca="false">Persist_a*K906+Shock_sd*Draws!L885</f>
        <v>61.2092176346906</v>
      </c>
      <c r="M906" s="18" t="n">
        <f aca="false">Persist_a*L906+Shock_sd*Draws!M885</f>
        <v>55.8171788403613</v>
      </c>
      <c r="N906" s="18" t="n">
        <f aca="false">0-(Draws!N885+Draws!Z885)</f>
        <v>0</v>
      </c>
      <c r="O906" s="18" t="n">
        <f aca="false">N906-(Draws!O885+Draws!AA885)</f>
        <v>0</v>
      </c>
      <c r="P906" s="18" t="n">
        <f aca="false">O906-(Draws!P885+Draws!AB885)</f>
        <v>0</v>
      </c>
      <c r="Q906" s="18" t="n">
        <f aca="false">P906-(Draws!Q885+Draws!AC885)</f>
        <v>0</v>
      </c>
      <c r="R906" s="18" t="n">
        <f aca="false">Q906-(Draws!R885+Draws!AD885)</f>
        <v>0</v>
      </c>
      <c r="S906" s="18" t="n">
        <f aca="false">R906-(Draws!S885+Draws!AE885)</f>
        <v>0</v>
      </c>
      <c r="T906" s="18" t="n">
        <f aca="false">S906-(Draws!T885+Draws!AF885)</f>
        <v>0</v>
      </c>
      <c r="U906" s="18" t="n">
        <f aca="false">T906-(Draws!U885+Draws!AG885)</f>
        <v>0</v>
      </c>
      <c r="V906" s="18" t="n">
        <f aca="false">U906-(Draws!V885+Draws!AH885)</f>
        <v>0</v>
      </c>
      <c r="W906" s="18" t="n">
        <f aca="false">V906-(Draws!W885+Draws!AI885)</f>
        <v>0</v>
      </c>
      <c r="X906" s="18" t="n">
        <f aca="false">W906-(Draws!X885+Draws!AJ885)</f>
        <v>0</v>
      </c>
      <c r="Y906" s="18" t="n">
        <f aca="false">X906-(Draws!Y885+Draws!AK885)</f>
        <v>0</v>
      </c>
      <c r="Z906" s="18" t="n">
        <f aca="false">0-(MAX(Draws!N885-Line_cap,0)+MAX(Draws!Z885-Line_cap,0))</f>
        <v>0</v>
      </c>
      <c r="AA906" s="18" t="n">
        <f aca="false">Z906-(MAX(Draws!O885-Line_cap,0)+MAX(Draws!AA885-Line_cap,0))</f>
        <v>0</v>
      </c>
      <c r="AB906" s="18" t="n">
        <f aca="false">AA906-(MAX(Draws!P885-Line_cap,0)+MAX(Draws!AB885-Line_cap,0))</f>
        <v>0</v>
      </c>
      <c r="AC906" s="18" t="n">
        <f aca="false">AB906-(MAX(Draws!Q885-Line_cap,0)+MAX(Draws!AC885-Line_cap,0))</f>
        <v>0</v>
      </c>
      <c r="AD906" s="18" t="n">
        <f aca="false">AC906-(MAX(Draws!R885-Line_cap,0)+MAX(Draws!AD885-Line_cap,0))</f>
        <v>0</v>
      </c>
      <c r="AE906" s="18" t="n">
        <f aca="false">AD906-(MAX(Draws!S885-Line_cap,0)+MAX(Draws!AE885-Line_cap,0))</f>
        <v>0</v>
      </c>
      <c r="AF906" s="18" t="n">
        <f aca="false">AE906-(MAX(Draws!T885-Line_cap,0)+MAX(Draws!AF885-Line_cap,0))</f>
        <v>0</v>
      </c>
      <c r="AG906" s="18" t="n">
        <f aca="false">AF906-(MAX(Draws!U885-Line_cap,0)+MAX(Draws!AG885-Line_cap,0))</f>
        <v>0</v>
      </c>
      <c r="AH906" s="18" t="n">
        <f aca="false">AG906-(MAX(Draws!V885-Line_cap,0)+MAX(Draws!AH885-Line_cap,0))</f>
        <v>0</v>
      </c>
      <c r="AI906" s="18" t="n">
        <f aca="false">AH906-(MAX(Draws!W885-Line_cap,0)+MAX(Draws!AI885-Line_cap,0))</f>
        <v>0</v>
      </c>
      <c r="AJ906" s="18" t="n">
        <f aca="false">AI906-(MAX(Draws!X885-Line_cap,0)+MAX(Draws!AJ885-Line_cap,0))</f>
        <v>0</v>
      </c>
      <c r="AK906" s="18" t="n">
        <f aca="false">AJ906-(MAX(Draws!Y885-Line_cap,0)+MAX(Draws!AK885-Line_cap,0))</f>
        <v>0</v>
      </c>
      <c r="AL906" s="18" t="n">
        <f aca="false">SUMPRODUCT(MIN($B$22:$M$22+B906:M906+N906:Y906))</f>
        <v>469.911809994503</v>
      </c>
      <c r="AM906" s="18" t="n">
        <f aca="false">SUMPRODUCT(MIN($B$22:$M$22+B906:M906))</f>
        <v>469.911809994503</v>
      </c>
      <c r="AN906" s="18" t="n">
        <f aca="false">SUMPRODUCT(MIN($B$22:$M$22+N906:Y906))</f>
        <v>481.950382357786</v>
      </c>
      <c r="AO906" s="18" t="n">
        <f aca="false">SUMPRODUCT(MIN($B$22:$M$22+B906:M906+Z906:AK906))</f>
        <v>469.911809994503</v>
      </c>
      <c r="AP906" s="18" t="n">
        <f aca="false">SUMPRODUCT(MIN($B$23:$M$23+B906:M906+N906:Y906))</f>
        <v>512.587828963547</v>
      </c>
      <c r="AQ906" s="18" t="n">
        <f aca="false">SUMPRODUCT(MIN($B$23:$M$23+B906:M906+Z906:AK906))</f>
        <v>512.587828963547</v>
      </c>
      <c r="AR906" s="13" t="n">
        <f aca="false">IF(Y906&lt;0,1,0)</f>
        <v>0</v>
      </c>
    </row>
    <row r="907" customFormat="false" ht="15" hidden="false" customHeight="false" outlineLevel="0" collapsed="false">
      <c r="A907" s="13" t="n">
        <v>882</v>
      </c>
      <c r="B907" s="18" t="n">
        <f aca="false">Shock_sd*Draws!B886</f>
        <v>-25.5810333972927</v>
      </c>
      <c r="C907" s="18" t="n">
        <f aca="false">Persist_a*B907+Shock_sd*Draws!C886</f>
        <v>12.978220078595</v>
      </c>
      <c r="D907" s="18" t="n">
        <f aca="false">Persist_a*C907+Shock_sd*Draws!D886</f>
        <v>13.7888810346866</v>
      </c>
      <c r="E907" s="18" t="n">
        <f aca="false">Persist_a*D907+Shock_sd*Draws!E886</f>
        <v>-31.2584971580619</v>
      </c>
      <c r="F907" s="18" t="n">
        <f aca="false">Persist_a*E907+Shock_sd*Draws!F886</f>
        <v>77.2706933086067</v>
      </c>
      <c r="G907" s="18" t="n">
        <f aca="false">Persist_a*F907+Shock_sd*Draws!G886</f>
        <v>57.3254625248674</v>
      </c>
      <c r="H907" s="18" t="n">
        <f aca="false">Persist_a*G907+Shock_sd*Draws!H886</f>
        <v>110.052103292722</v>
      </c>
      <c r="I907" s="18" t="n">
        <f aca="false">Persist_a*H907+Shock_sd*Draws!I886</f>
        <v>54.1589002445479</v>
      </c>
      <c r="J907" s="18" t="n">
        <f aca="false">Persist_a*I907+Shock_sd*Draws!J886</f>
        <v>-19.1627347395337</v>
      </c>
      <c r="K907" s="18" t="n">
        <f aca="false">Persist_a*J907+Shock_sd*Draws!K886</f>
        <v>26.9693604375257</v>
      </c>
      <c r="L907" s="18" t="n">
        <f aca="false">Persist_a*K907+Shock_sd*Draws!L886</f>
        <v>33.9931978184585</v>
      </c>
      <c r="M907" s="18" t="n">
        <f aca="false">Persist_a*L907+Shock_sd*Draws!M886</f>
        <v>-1.78002721926744</v>
      </c>
      <c r="N907" s="18" t="n">
        <f aca="false">0-(Draws!N886+Draws!Z886)</f>
        <v>0</v>
      </c>
      <c r="O907" s="18" t="n">
        <f aca="false">N907-(Draws!O886+Draws!AA886)</f>
        <v>0</v>
      </c>
      <c r="P907" s="18" t="n">
        <f aca="false">O907-(Draws!P886+Draws!AB886)</f>
        <v>0</v>
      </c>
      <c r="Q907" s="18" t="n">
        <f aca="false">P907-(Draws!Q886+Draws!AC886)</f>
        <v>0</v>
      </c>
      <c r="R907" s="18" t="n">
        <f aca="false">Q907-(Draws!R886+Draws!AD886)</f>
        <v>0</v>
      </c>
      <c r="S907" s="18" t="n">
        <f aca="false">R907-(Draws!S886+Draws!AE886)</f>
        <v>0</v>
      </c>
      <c r="T907" s="18" t="n">
        <f aca="false">S907-(Draws!T886+Draws!AF886)</f>
        <v>0</v>
      </c>
      <c r="U907" s="18" t="n">
        <f aca="false">T907-(Draws!U886+Draws!AG886)</f>
        <v>0</v>
      </c>
      <c r="V907" s="18" t="n">
        <f aca="false">U907-(Draws!V886+Draws!AH886)</f>
        <v>0</v>
      </c>
      <c r="W907" s="18" t="n">
        <f aca="false">V907-(Draws!W886+Draws!AI886)</f>
        <v>0</v>
      </c>
      <c r="X907" s="18" t="n">
        <f aca="false">W907-(Draws!X886+Draws!AJ886)</f>
        <v>0</v>
      </c>
      <c r="Y907" s="18" t="n">
        <f aca="false">X907-(Draws!Y886+Draws!AK886)</f>
        <v>0</v>
      </c>
      <c r="Z907" s="18" t="n">
        <f aca="false">0-(MAX(Draws!N886-Line_cap,0)+MAX(Draws!Z886-Line_cap,0))</f>
        <v>0</v>
      </c>
      <c r="AA907" s="18" t="n">
        <f aca="false">Z907-(MAX(Draws!O886-Line_cap,0)+MAX(Draws!AA886-Line_cap,0))</f>
        <v>0</v>
      </c>
      <c r="AB907" s="18" t="n">
        <f aca="false">AA907-(MAX(Draws!P886-Line_cap,0)+MAX(Draws!AB886-Line_cap,0))</f>
        <v>0</v>
      </c>
      <c r="AC907" s="18" t="n">
        <f aca="false">AB907-(MAX(Draws!Q886-Line_cap,0)+MAX(Draws!AC886-Line_cap,0))</f>
        <v>0</v>
      </c>
      <c r="AD907" s="18" t="n">
        <f aca="false">AC907-(MAX(Draws!R886-Line_cap,0)+MAX(Draws!AD886-Line_cap,0))</f>
        <v>0</v>
      </c>
      <c r="AE907" s="18" t="n">
        <f aca="false">AD907-(MAX(Draws!S886-Line_cap,0)+MAX(Draws!AE886-Line_cap,0))</f>
        <v>0</v>
      </c>
      <c r="AF907" s="18" t="n">
        <f aca="false">AE907-(MAX(Draws!T886-Line_cap,0)+MAX(Draws!AF886-Line_cap,0))</f>
        <v>0</v>
      </c>
      <c r="AG907" s="18" t="n">
        <f aca="false">AF907-(MAX(Draws!U886-Line_cap,0)+MAX(Draws!AG886-Line_cap,0))</f>
        <v>0</v>
      </c>
      <c r="AH907" s="18" t="n">
        <f aca="false">AG907-(MAX(Draws!V886-Line_cap,0)+MAX(Draws!AH886-Line_cap,0))</f>
        <v>0</v>
      </c>
      <c r="AI907" s="18" t="n">
        <f aca="false">AH907-(MAX(Draws!W886-Line_cap,0)+MAX(Draws!AI886-Line_cap,0))</f>
        <v>0</v>
      </c>
      <c r="AJ907" s="18" t="n">
        <f aca="false">AI907-(MAX(Draws!X886-Line_cap,0)+MAX(Draws!AJ886-Line_cap,0))</f>
        <v>0</v>
      </c>
      <c r="AK907" s="18" t="n">
        <f aca="false">AJ907-(MAX(Draws!Y886-Line_cap,0)+MAX(Draws!AK886-Line_cap,0))</f>
        <v>0</v>
      </c>
      <c r="AL907" s="18" t="n">
        <f aca="false">SUMPRODUCT(MIN($B$22:$M$22+B907:M907+N907:Y907))</f>
        <v>467.603702670095</v>
      </c>
      <c r="AM907" s="18" t="n">
        <f aca="false">SUMPRODUCT(MIN($B$22:$M$22+B907:M907))</f>
        <v>467.603702670095</v>
      </c>
      <c r="AN907" s="18" t="n">
        <f aca="false">SUMPRODUCT(MIN($B$22:$M$22+N907:Y907))</f>
        <v>481.950382357786</v>
      </c>
      <c r="AO907" s="18" t="n">
        <f aca="false">SUMPRODUCT(MIN($B$22:$M$22+B907:M907+Z907:AK907))</f>
        <v>467.603702670095</v>
      </c>
      <c r="AP907" s="18" t="n">
        <f aca="false">SUMPRODUCT(MIN($B$23:$M$23+B907:M907+N907:Y907))</f>
        <v>508.491990183458</v>
      </c>
      <c r="AQ907" s="18" t="n">
        <f aca="false">SUMPRODUCT(MIN($B$23:$M$23+B907:M907+Z907:AK907))</f>
        <v>508.491990183458</v>
      </c>
      <c r="AR907" s="13" t="n">
        <f aca="false">IF(Y907&lt;0,1,0)</f>
        <v>0</v>
      </c>
    </row>
    <row r="908" customFormat="false" ht="15" hidden="false" customHeight="false" outlineLevel="0" collapsed="false">
      <c r="A908" s="13" t="n">
        <v>883</v>
      </c>
      <c r="B908" s="18" t="n">
        <f aca="false">Shock_sd*Draws!B887</f>
        <v>-13.4858733481727</v>
      </c>
      <c r="C908" s="18" t="n">
        <f aca="false">Persist_a*B908+Shock_sd*Draws!C887</f>
        <v>-13.4709883553734</v>
      </c>
      <c r="D908" s="18" t="n">
        <f aca="false">Persist_a*C908+Shock_sd*Draws!D887</f>
        <v>-2.51748574626383</v>
      </c>
      <c r="E908" s="18" t="n">
        <f aca="false">Persist_a*D908+Shock_sd*Draws!E887</f>
        <v>17.2918790619331</v>
      </c>
      <c r="F908" s="18" t="n">
        <f aca="false">Persist_a*E908+Shock_sd*Draws!F887</f>
        <v>72.5058484656388</v>
      </c>
      <c r="G908" s="18" t="n">
        <f aca="false">Persist_a*F908+Shock_sd*Draws!G887</f>
        <v>84.8778524675744</v>
      </c>
      <c r="H908" s="18" t="n">
        <f aca="false">Persist_a*G908+Shock_sd*Draws!H887</f>
        <v>82.8378774962624</v>
      </c>
      <c r="I908" s="18" t="n">
        <f aca="false">Persist_a*H908+Shock_sd*Draws!I887</f>
        <v>10.3591293500661</v>
      </c>
      <c r="J908" s="18" t="n">
        <f aca="false">Persist_a*I908+Shock_sd*Draws!J887</f>
        <v>-38.0789477966076</v>
      </c>
      <c r="K908" s="18" t="n">
        <f aca="false">Persist_a*J908+Shock_sd*Draws!K887</f>
        <v>-113.753575632198</v>
      </c>
      <c r="L908" s="18" t="n">
        <f aca="false">Persist_a*K908+Shock_sd*Draws!L887</f>
        <v>-40.0146823311821</v>
      </c>
      <c r="M908" s="18" t="n">
        <f aca="false">Persist_a*L908+Shock_sd*Draws!M887</f>
        <v>38.1405907527365</v>
      </c>
      <c r="N908" s="18" t="n">
        <f aca="false">0-(Draws!N887+Draws!Z887)</f>
        <v>0</v>
      </c>
      <c r="O908" s="18" t="n">
        <f aca="false">N908-(Draws!O887+Draws!AA887)</f>
        <v>0</v>
      </c>
      <c r="P908" s="18" t="n">
        <f aca="false">O908-(Draws!P887+Draws!AB887)</f>
        <v>0</v>
      </c>
      <c r="Q908" s="18" t="n">
        <f aca="false">P908-(Draws!Q887+Draws!AC887)</f>
        <v>0</v>
      </c>
      <c r="R908" s="18" t="n">
        <f aca="false">Q908-(Draws!R887+Draws!AD887)</f>
        <v>0</v>
      </c>
      <c r="S908" s="18" t="n">
        <f aca="false">R908-(Draws!S887+Draws!AE887)</f>
        <v>0</v>
      </c>
      <c r="T908" s="18" t="n">
        <f aca="false">S908-(Draws!T887+Draws!AF887)</f>
        <v>0</v>
      </c>
      <c r="U908" s="18" t="n">
        <f aca="false">T908-(Draws!U887+Draws!AG887)</f>
        <v>0</v>
      </c>
      <c r="V908" s="18" t="n">
        <f aca="false">U908-(Draws!V887+Draws!AH887)</f>
        <v>0</v>
      </c>
      <c r="W908" s="18" t="n">
        <f aca="false">V908-(Draws!W887+Draws!AI887)</f>
        <v>0</v>
      </c>
      <c r="X908" s="18" t="n">
        <f aca="false">W908-(Draws!X887+Draws!AJ887)</f>
        <v>0</v>
      </c>
      <c r="Y908" s="18" t="n">
        <f aca="false">X908-(Draws!Y887+Draws!AK887)</f>
        <v>0</v>
      </c>
      <c r="Z908" s="18" t="n">
        <f aca="false">0-(MAX(Draws!N887-Line_cap,0)+MAX(Draws!Z887-Line_cap,0))</f>
        <v>0</v>
      </c>
      <c r="AA908" s="18" t="n">
        <f aca="false">Z908-(MAX(Draws!O887-Line_cap,0)+MAX(Draws!AA887-Line_cap,0))</f>
        <v>0</v>
      </c>
      <c r="AB908" s="18" t="n">
        <f aca="false">AA908-(MAX(Draws!P887-Line_cap,0)+MAX(Draws!AB887-Line_cap,0))</f>
        <v>0</v>
      </c>
      <c r="AC908" s="18" t="n">
        <f aca="false">AB908-(MAX(Draws!Q887-Line_cap,0)+MAX(Draws!AC887-Line_cap,0))</f>
        <v>0</v>
      </c>
      <c r="AD908" s="18" t="n">
        <f aca="false">AC908-(MAX(Draws!R887-Line_cap,0)+MAX(Draws!AD887-Line_cap,0))</f>
        <v>0</v>
      </c>
      <c r="AE908" s="18" t="n">
        <f aca="false">AD908-(MAX(Draws!S887-Line_cap,0)+MAX(Draws!AE887-Line_cap,0))</f>
        <v>0</v>
      </c>
      <c r="AF908" s="18" t="n">
        <f aca="false">AE908-(MAX(Draws!T887-Line_cap,0)+MAX(Draws!AF887-Line_cap,0))</f>
        <v>0</v>
      </c>
      <c r="AG908" s="18" t="n">
        <f aca="false">AF908-(MAX(Draws!U887-Line_cap,0)+MAX(Draws!AG887-Line_cap,0))</f>
        <v>0</v>
      </c>
      <c r="AH908" s="18" t="n">
        <f aca="false">AG908-(MAX(Draws!V887-Line_cap,0)+MAX(Draws!AH887-Line_cap,0))</f>
        <v>0</v>
      </c>
      <c r="AI908" s="18" t="n">
        <f aca="false">AH908-(MAX(Draws!W887-Line_cap,0)+MAX(Draws!AI887-Line_cap,0))</f>
        <v>0</v>
      </c>
      <c r="AJ908" s="18" t="n">
        <f aca="false">AI908-(MAX(Draws!X887-Line_cap,0)+MAX(Draws!AJ887-Line_cap,0))</f>
        <v>0</v>
      </c>
      <c r="AK908" s="18" t="n">
        <f aca="false">AJ908-(MAX(Draws!Y887-Line_cap,0)+MAX(Draws!AK887-Line_cap,0))</f>
        <v>0</v>
      </c>
      <c r="AL908" s="18" t="n">
        <f aca="false">SUMPRODUCT(MIN($B$22:$M$22+B908:M908+N908:Y908))</f>
        <v>380.632120177226</v>
      </c>
      <c r="AM908" s="18" t="n">
        <f aca="false">SUMPRODUCT(MIN($B$22:$M$22+B908:M908))</f>
        <v>380.632120177226</v>
      </c>
      <c r="AN908" s="18" t="n">
        <f aca="false">SUMPRODUCT(MIN($B$22:$M$22+N908:Y908))</f>
        <v>481.950382357786</v>
      </c>
      <c r="AO908" s="18" t="n">
        <f aca="false">SUMPRODUCT(MIN($B$22:$M$22+B908:M908+Z908:AK908))</f>
        <v>380.632120177226</v>
      </c>
      <c r="AP908" s="18" t="n">
        <f aca="false">SUMPRODUCT(MIN($B$23:$M$23+B908:M908+N908:Y908))</f>
        <v>428.917768727653</v>
      </c>
      <c r="AQ908" s="18" t="n">
        <f aca="false">SUMPRODUCT(MIN($B$23:$M$23+B908:M908+Z908:AK908))</f>
        <v>428.917768727653</v>
      </c>
      <c r="AR908" s="13" t="n">
        <f aca="false">IF(Y908&lt;0,1,0)</f>
        <v>0</v>
      </c>
    </row>
    <row r="909" customFormat="false" ht="15" hidden="false" customHeight="false" outlineLevel="0" collapsed="false">
      <c r="A909" s="13" t="n">
        <v>884</v>
      </c>
      <c r="B909" s="18" t="n">
        <f aca="false">Shock_sd*Draws!B888</f>
        <v>-52.2721893631663</v>
      </c>
      <c r="C909" s="18" t="n">
        <f aca="false">Persist_a*B909+Shock_sd*Draws!C888</f>
        <v>1.53055442284691</v>
      </c>
      <c r="D909" s="18" t="n">
        <f aca="false">Persist_a*C909+Shock_sd*Draws!D888</f>
        <v>8.3551757181452</v>
      </c>
      <c r="E909" s="18" t="n">
        <f aca="false">Persist_a*D909+Shock_sd*Draws!E888</f>
        <v>-3.60882270489073</v>
      </c>
      <c r="F909" s="18" t="n">
        <f aca="false">Persist_a*E909+Shock_sd*Draws!F888</f>
        <v>-9.06654439983841</v>
      </c>
      <c r="G909" s="18" t="n">
        <f aca="false">Persist_a*F909+Shock_sd*Draws!G888</f>
        <v>-38.5855545917307</v>
      </c>
      <c r="H909" s="18" t="n">
        <f aca="false">Persist_a*G909+Shock_sd*Draws!H888</f>
        <v>17.8536217614325</v>
      </c>
      <c r="I909" s="18" t="n">
        <f aca="false">Persist_a*H909+Shock_sd*Draws!I888</f>
        <v>-4.85388916973802</v>
      </c>
      <c r="J909" s="18" t="n">
        <f aca="false">Persist_a*I909+Shock_sd*Draws!J888</f>
        <v>-35.906844678904</v>
      </c>
      <c r="K909" s="18" t="n">
        <f aca="false">Persist_a*J909+Shock_sd*Draws!K888</f>
        <v>-69.3102192006323</v>
      </c>
      <c r="L909" s="18" t="n">
        <f aca="false">Persist_a*K909+Shock_sd*Draws!L888</f>
        <v>-43.9970631583766</v>
      </c>
      <c r="M909" s="18" t="n">
        <f aca="false">Persist_a*L909+Shock_sd*Draws!M888</f>
        <v>-36.9135202388174</v>
      </c>
      <c r="N909" s="18" t="n">
        <f aca="false">0-(Draws!N888+Draws!Z888)</f>
        <v>0</v>
      </c>
      <c r="O909" s="18" t="n">
        <f aca="false">N909-(Draws!O888+Draws!AA888)</f>
        <v>0</v>
      </c>
      <c r="P909" s="18" t="n">
        <f aca="false">O909-(Draws!P888+Draws!AB888)</f>
        <v>0</v>
      </c>
      <c r="Q909" s="18" t="n">
        <f aca="false">P909-(Draws!Q888+Draws!AC888)</f>
        <v>0</v>
      </c>
      <c r="R909" s="18" t="n">
        <f aca="false">Q909-(Draws!R888+Draws!AD888)</f>
        <v>0</v>
      </c>
      <c r="S909" s="18" t="n">
        <f aca="false">R909-(Draws!S888+Draws!AE888)</f>
        <v>0</v>
      </c>
      <c r="T909" s="18" t="n">
        <f aca="false">S909-(Draws!T888+Draws!AF888)</f>
        <v>-91.593282669332</v>
      </c>
      <c r="U909" s="18" t="n">
        <f aca="false">T909-(Draws!U888+Draws!AG888)</f>
        <v>-91.593282669332</v>
      </c>
      <c r="V909" s="18" t="n">
        <f aca="false">U909-(Draws!V888+Draws!AH888)</f>
        <v>-91.593282669332</v>
      </c>
      <c r="W909" s="18" t="n">
        <f aca="false">V909-(Draws!W888+Draws!AI888)</f>
        <v>-91.593282669332</v>
      </c>
      <c r="X909" s="18" t="n">
        <f aca="false">W909-(Draws!X888+Draws!AJ888)</f>
        <v>-91.593282669332</v>
      </c>
      <c r="Y909" s="18" t="n">
        <f aca="false">X909-(Draws!Y888+Draws!AK888)</f>
        <v>-91.593282669332</v>
      </c>
      <c r="Z909" s="18" t="n">
        <f aca="false">0-(MAX(Draws!N888-Line_cap,0)+MAX(Draws!Z888-Line_cap,0))</f>
        <v>0</v>
      </c>
      <c r="AA909" s="18" t="n">
        <f aca="false">Z909-(MAX(Draws!O888-Line_cap,0)+MAX(Draws!AA888-Line_cap,0))</f>
        <v>0</v>
      </c>
      <c r="AB909" s="18" t="n">
        <f aca="false">AA909-(MAX(Draws!P888-Line_cap,0)+MAX(Draws!AB888-Line_cap,0))</f>
        <v>0</v>
      </c>
      <c r="AC909" s="18" t="n">
        <f aca="false">AB909-(MAX(Draws!Q888-Line_cap,0)+MAX(Draws!AC888-Line_cap,0))</f>
        <v>0</v>
      </c>
      <c r="AD909" s="18" t="n">
        <f aca="false">AC909-(MAX(Draws!R888-Line_cap,0)+MAX(Draws!AD888-Line_cap,0))</f>
        <v>0</v>
      </c>
      <c r="AE909" s="18" t="n">
        <f aca="false">AD909-(MAX(Draws!S888-Line_cap,0)+MAX(Draws!AE888-Line_cap,0))</f>
        <v>0</v>
      </c>
      <c r="AF909" s="18" t="n">
        <f aca="false">AE909-(MAX(Draws!T888-Line_cap,0)+MAX(Draws!AF888-Line_cap,0))</f>
        <v>0</v>
      </c>
      <c r="AG909" s="18" t="n">
        <f aca="false">AF909-(MAX(Draws!U888-Line_cap,0)+MAX(Draws!AG888-Line_cap,0))</f>
        <v>0</v>
      </c>
      <c r="AH909" s="18" t="n">
        <f aca="false">AG909-(MAX(Draws!V888-Line_cap,0)+MAX(Draws!AH888-Line_cap,0))</f>
        <v>0</v>
      </c>
      <c r="AI909" s="18" t="n">
        <f aca="false">AH909-(MAX(Draws!W888-Line_cap,0)+MAX(Draws!AI888-Line_cap,0))</f>
        <v>0</v>
      </c>
      <c r="AJ909" s="18" t="n">
        <f aca="false">AI909-(MAX(Draws!X888-Line_cap,0)+MAX(Draws!AJ888-Line_cap,0))</f>
        <v>0</v>
      </c>
      <c r="AK909" s="18" t="n">
        <f aca="false">AJ909-(MAX(Draws!Y888-Line_cap,0)+MAX(Draws!AK888-Line_cap,0))</f>
        <v>0</v>
      </c>
      <c r="AL909" s="18" t="n">
        <f aca="false">SUMPRODUCT(MIN($B$22:$M$22+B909:M909+N909:Y909))</f>
        <v>333.48219393946</v>
      </c>
      <c r="AM909" s="18" t="n">
        <f aca="false">SUMPRODUCT(MIN($B$22:$M$22+B909:M909))</f>
        <v>425.075476608792</v>
      </c>
      <c r="AN909" s="18" t="n">
        <f aca="false">SUMPRODUCT(MIN($B$22:$M$22+N909:Y909))</f>
        <v>390.357099688454</v>
      </c>
      <c r="AO909" s="18" t="n">
        <f aca="false">SUMPRODUCT(MIN($B$22:$M$22+B909:M909+Z909:AK909))</f>
        <v>425.075476608792</v>
      </c>
      <c r="AP909" s="18" t="n">
        <f aca="false">SUMPRODUCT(MIN($B$23:$M$23+B909:M909+N909:Y909))</f>
        <v>381.767842489887</v>
      </c>
      <c r="AQ909" s="18" t="n">
        <f aca="false">SUMPRODUCT(MIN($B$23:$M$23+B909:M909+Z909:AK909))</f>
        <v>473.361125159219</v>
      </c>
      <c r="AR909" s="13" t="n">
        <f aca="false">IF(Y909&lt;0,1,0)</f>
        <v>1</v>
      </c>
    </row>
    <row r="910" customFormat="false" ht="15" hidden="false" customHeight="false" outlineLevel="0" collapsed="false">
      <c r="A910" s="13" t="n">
        <v>885</v>
      </c>
      <c r="B910" s="18" t="n">
        <f aca="false">Shock_sd*Draws!B889</f>
        <v>-8.19030679954152</v>
      </c>
      <c r="C910" s="18" t="n">
        <f aca="false">Persist_a*B910+Shock_sd*Draws!C889</f>
        <v>-19.2525325865198</v>
      </c>
      <c r="D910" s="18" t="n">
        <f aca="false">Persist_a*C910+Shock_sd*Draws!D889</f>
        <v>-29.1887254291655</v>
      </c>
      <c r="E910" s="18" t="n">
        <f aca="false">Persist_a*D910+Shock_sd*Draws!E889</f>
        <v>-10.7126667657517</v>
      </c>
      <c r="F910" s="18" t="n">
        <f aca="false">Persist_a*E910+Shock_sd*Draws!F889</f>
        <v>-49.6858467232356</v>
      </c>
      <c r="G910" s="18" t="n">
        <f aca="false">Persist_a*F910+Shock_sd*Draws!G889</f>
        <v>-75.0192592569794</v>
      </c>
      <c r="H910" s="18" t="n">
        <f aca="false">Persist_a*G910+Shock_sd*Draws!H889</f>
        <v>-49.5842461678199</v>
      </c>
      <c r="I910" s="18" t="n">
        <f aca="false">Persist_a*H910+Shock_sd*Draws!I889</f>
        <v>-31.1081710070043</v>
      </c>
      <c r="J910" s="18" t="n">
        <f aca="false">Persist_a*I910+Shock_sd*Draws!J889</f>
        <v>-21.6685735781189</v>
      </c>
      <c r="K910" s="18" t="n">
        <f aca="false">Persist_a*J910+Shock_sd*Draws!K889</f>
        <v>-9.99696269181246</v>
      </c>
      <c r="L910" s="18" t="n">
        <f aca="false">Persist_a*K910+Shock_sd*Draws!L889</f>
        <v>44.9882226346108</v>
      </c>
      <c r="M910" s="18" t="n">
        <f aca="false">Persist_a*L910+Shock_sd*Draws!M889</f>
        <v>15.2172597316049</v>
      </c>
      <c r="N910" s="18" t="n">
        <f aca="false">0-(Draws!N889+Draws!Z889)</f>
        <v>0</v>
      </c>
      <c r="O910" s="18" t="n">
        <f aca="false">N910-(Draws!O889+Draws!AA889)</f>
        <v>0</v>
      </c>
      <c r="P910" s="18" t="n">
        <f aca="false">O910-(Draws!P889+Draws!AB889)</f>
        <v>0</v>
      </c>
      <c r="Q910" s="18" t="n">
        <f aca="false">P910-(Draws!Q889+Draws!AC889)</f>
        <v>0</v>
      </c>
      <c r="R910" s="18" t="n">
        <f aca="false">Q910-(Draws!R889+Draws!AD889)</f>
        <v>0</v>
      </c>
      <c r="S910" s="18" t="n">
        <f aca="false">R910-(Draws!S889+Draws!AE889)</f>
        <v>0</v>
      </c>
      <c r="T910" s="18" t="n">
        <f aca="false">S910-(Draws!T889+Draws!AF889)</f>
        <v>0</v>
      </c>
      <c r="U910" s="18" t="n">
        <f aca="false">T910-(Draws!U889+Draws!AG889)</f>
        <v>0</v>
      </c>
      <c r="V910" s="18" t="n">
        <f aca="false">U910-(Draws!V889+Draws!AH889)</f>
        <v>0</v>
      </c>
      <c r="W910" s="18" t="n">
        <f aca="false">V910-(Draws!W889+Draws!AI889)</f>
        <v>0</v>
      </c>
      <c r="X910" s="18" t="n">
        <f aca="false">W910-(Draws!X889+Draws!AJ889)</f>
        <v>0</v>
      </c>
      <c r="Y910" s="18" t="n">
        <f aca="false">X910-(Draws!Y889+Draws!AK889)</f>
        <v>0</v>
      </c>
      <c r="Z910" s="18" t="n">
        <f aca="false">0-(MAX(Draws!N889-Line_cap,0)+MAX(Draws!Z889-Line_cap,0))</f>
        <v>0</v>
      </c>
      <c r="AA910" s="18" t="n">
        <f aca="false">Z910-(MAX(Draws!O889-Line_cap,0)+MAX(Draws!AA889-Line_cap,0))</f>
        <v>0</v>
      </c>
      <c r="AB910" s="18" t="n">
        <f aca="false">AA910-(MAX(Draws!P889-Line_cap,0)+MAX(Draws!AB889-Line_cap,0))</f>
        <v>0</v>
      </c>
      <c r="AC910" s="18" t="n">
        <f aca="false">AB910-(MAX(Draws!Q889-Line_cap,0)+MAX(Draws!AC889-Line_cap,0))</f>
        <v>0</v>
      </c>
      <c r="AD910" s="18" t="n">
        <f aca="false">AC910-(MAX(Draws!R889-Line_cap,0)+MAX(Draws!AD889-Line_cap,0))</f>
        <v>0</v>
      </c>
      <c r="AE910" s="18" t="n">
        <f aca="false">AD910-(MAX(Draws!S889-Line_cap,0)+MAX(Draws!AE889-Line_cap,0))</f>
        <v>0</v>
      </c>
      <c r="AF910" s="18" t="n">
        <f aca="false">AE910-(MAX(Draws!T889-Line_cap,0)+MAX(Draws!AF889-Line_cap,0))</f>
        <v>0</v>
      </c>
      <c r="AG910" s="18" t="n">
        <f aca="false">AF910-(MAX(Draws!U889-Line_cap,0)+MAX(Draws!AG889-Line_cap,0))</f>
        <v>0</v>
      </c>
      <c r="AH910" s="18" t="n">
        <f aca="false">AG910-(MAX(Draws!V889-Line_cap,0)+MAX(Draws!AH889-Line_cap,0))</f>
        <v>0</v>
      </c>
      <c r="AI910" s="18" t="n">
        <f aca="false">AH910-(MAX(Draws!W889-Line_cap,0)+MAX(Draws!AI889-Line_cap,0))</f>
        <v>0</v>
      </c>
      <c r="AJ910" s="18" t="n">
        <f aca="false">AI910-(MAX(Draws!X889-Line_cap,0)+MAX(Draws!AJ889-Line_cap,0))</f>
        <v>0</v>
      </c>
      <c r="AK910" s="18" t="n">
        <f aca="false">AJ910-(MAX(Draws!Y889-Line_cap,0)+MAX(Draws!AK889-Line_cap,0))</f>
        <v>0</v>
      </c>
      <c r="AL910" s="18" t="n">
        <f aca="false">SUMPRODUCT(MIN($B$22:$M$22+B910:M910+N910:Y910))</f>
        <v>408.188912381386</v>
      </c>
      <c r="AM910" s="18" t="n">
        <f aca="false">SUMPRODUCT(MIN($B$22:$M$22+B910:M910))</f>
        <v>408.188912381386</v>
      </c>
      <c r="AN910" s="18" t="n">
        <f aca="false">SUMPRODUCT(MIN($B$22:$M$22+N910:Y910))</f>
        <v>481.950382357786</v>
      </c>
      <c r="AO910" s="18" t="n">
        <f aca="false">SUMPRODUCT(MIN($B$22:$M$22+B910:M910+Z910:AK910))</f>
        <v>408.188912381386</v>
      </c>
      <c r="AP910" s="18" t="n">
        <f aca="false">SUMPRODUCT(MIN($B$23:$M$23+B910:M910+N910:Y910))</f>
        <v>455.95465788217</v>
      </c>
      <c r="AQ910" s="18" t="n">
        <f aca="false">SUMPRODUCT(MIN($B$23:$M$23+B910:M910+Z910:AK910))</f>
        <v>455.95465788217</v>
      </c>
      <c r="AR910" s="13" t="n">
        <f aca="false">IF(Y910&lt;0,1,0)</f>
        <v>0</v>
      </c>
    </row>
    <row r="911" customFormat="false" ht="15" hidden="false" customHeight="false" outlineLevel="0" collapsed="false">
      <c r="A911" s="13" t="n">
        <v>886</v>
      </c>
      <c r="B911" s="18" t="n">
        <f aca="false">Shock_sd*Draws!B890</f>
        <v>-36.0098247143894</v>
      </c>
      <c r="C911" s="18" t="n">
        <f aca="false">Persist_a*B911+Shock_sd*Draws!C890</f>
        <v>-84.9974158058068</v>
      </c>
      <c r="D911" s="18" t="n">
        <f aca="false">Persist_a*C911+Shock_sd*Draws!D890</f>
        <v>-63.5524911567859</v>
      </c>
      <c r="E911" s="18" t="n">
        <f aca="false">Persist_a*D911+Shock_sd*Draws!E890</f>
        <v>36.2102492069522</v>
      </c>
      <c r="F911" s="18" t="n">
        <f aca="false">Persist_a*E911+Shock_sd*Draws!F890</f>
        <v>64.740239869702</v>
      </c>
      <c r="G911" s="18" t="n">
        <f aca="false">Persist_a*F911+Shock_sd*Draws!G890</f>
        <v>134.060242111474</v>
      </c>
      <c r="H911" s="18" t="n">
        <f aca="false">Persist_a*G911+Shock_sd*Draws!H890</f>
        <v>64.7444895566901</v>
      </c>
      <c r="I911" s="18" t="n">
        <f aca="false">Persist_a*H911+Shock_sd*Draws!I890</f>
        <v>0.538835909659802</v>
      </c>
      <c r="J911" s="18" t="n">
        <f aca="false">Persist_a*I911+Shock_sd*Draws!J890</f>
        <v>68.0072157240616</v>
      </c>
      <c r="K911" s="18" t="n">
        <f aca="false">Persist_a*J911+Shock_sd*Draws!K890</f>
        <v>60.2802723632911</v>
      </c>
      <c r="L911" s="18" t="n">
        <f aca="false">Persist_a*K911+Shock_sd*Draws!L890</f>
        <v>93.9137995335196</v>
      </c>
      <c r="M911" s="18" t="n">
        <f aca="false">Persist_a*L911+Shock_sd*Draws!M890</f>
        <v>142.904622277071</v>
      </c>
      <c r="N911" s="18" t="n">
        <f aca="false">0-(Draws!N890+Draws!Z890)</f>
        <v>0</v>
      </c>
      <c r="O911" s="18" t="n">
        <f aca="false">N911-(Draws!O890+Draws!AA890)</f>
        <v>0</v>
      </c>
      <c r="P911" s="18" t="n">
        <f aca="false">O911-(Draws!P890+Draws!AB890)</f>
        <v>0</v>
      </c>
      <c r="Q911" s="18" t="n">
        <f aca="false">P911-(Draws!Q890+Draws!AC890)</f>
        <v>0</v>
      </c>
      <c r="R911" s="18" t="n">
        <f aca="false">Q911-(Draws!R890+Draws!AD890)</f>
        <v>0</v>
      </c>
      <c r="S911" s="18" t="n">
        <f aca="false">R911-(Draws!S890+Draws!AE890)</f>
        <v>0</v>
      </c>
      <c r="T911" s="18" t="n">
        <f aca="false">S911-(Draws!T890+Draws!AF890)</f>
        <v>0</v>
      </c>
      <c r="U911" s="18" t="n">
        <f aca="false">T911-(Draws!U890+Draws!AG890)</f>
        <v>0</v>
      </c>
      <c r="V911" s="18" t="n">
        <f aca="false">U911-(Draws!V890+Draws!AH890)</f>
        <v>0</v>
      </c>
      <c r="W911" s="18" t="n">
        <f aca="false">V911-(Draws!W890+Draws!AI890)</f>
        <v>0</v>
      </c>
      <c r="X911" s="18" t="n">
        <f aca="false">W911-(Draws!X890+Draws!AJ890)</f>
        <v>0</v>
      </c>
      <c r="Y911" s="18" t="n">
        <f aca="false">X911-(Draws!Y890+Draws!AK890)</f>
        <v>0</v>
      </c>
      <c r="Z911" s="18" t="n">
        <f aca="false">0-(MAX(Draws!N890-Line_cap,0)+MAX(Draws!Z890-Line_cap,0))</f>
        <v>0</v>
      </c>
      <c r="AA911" s="18" t="n">
        <f aca="false">Z911-(MAX(Draws!O890-Line_cap,0)+MAX(Draws!AA890-Line_cap,0))</f>
        <v>0</v>
      </c>
      <c r="AB911" s="18" t="n">
        <f aca="false">AA911-(MAX(Draws!P890-Line_cap,0)+MAX(Draws!AB890-Line_cap,0))</f>
        <v>0</v>
      </c>
      <c r="AC911" s="18" t="n">
        <f aca="false">AB911-(MAX(Draws!Q890-Line_cap,0)+MAX(Draws!AC890-Line_cap,0))</f>
        <v>0</v>
      </c>
      <c r="AD911" s="18" t="n">
        <f aca="false">AC911-(MAX(Draws!R890-Line_cap,0)+MAX(Draws!AD890-Line_cap,0))</f>
        <v>0</v>
      </c>
      <c r="AE911" s="18" t="n">
        <f aca="false">AD911-(MAX(Draws!S890-Line_cap,0)+MAX(Draws!AE890-Line_cap,0))</f>
        <v>0</v>
      </c>
      <c r="AF911" s="18" t="n">
        <f aca="false">AE911-(MAX(Draws!T890-Line_cap,0)+MAX(Draws!AF890-Line_cap,0))</f>
        <v>0</v>
      </c>
      <c r="AG911" s="18" t="n">
        <f aca="false">AF911-(MAX(Draws!U890-Line_cap,0)+MAX(Draws!AG890-Line_cap,0))</f>
        <v>0</v>
      </c>
      <c r="AH911" s="18" t="n">
        <f aca="false">AG911-(MAX(Draws!V890-Line_cap,0)+MAX(Draws!AH890-Line_cap,0))</f>
        <v>0</v>
      </c>
      <c r="AI911" s="18" t="n">
        <f aca="false">AH911-(MAX(Draws!W890-Line_cap,0)+MAX(Draws!AI890-Line_cap,0))</f>
        <v>0</v>
      </c>
      <c r="AJ911" s="18" t="n">
        <f aca="false">AI911-(MAX(Draws!X890-Line_cap,0)+MAX(Draws!AJ890-Line_cap,0))</f>
        <v>0</v>
      </c>
      <c r="AK911" s="18" t="n">
        <f aca="false">AJ911-(MAX(Draws!Y890-Line_cap,0)+MAX(Draws!AK890-Line_cap,0))</f>
        <v>0</v>
      </c>
      <c r="AL911" s="18" t="n">
        <f aca="false">SUMPRODUCT(MIN($B$22:$M$22+B911:M911+N911:Y911))</f>
        <v>452.001695505355</v>
      </c>
      <c r="AM911" s="18" t="n">
        <f aca="false">SUMPRODUCT(MIN($B$22:$M$22+B911:M911))</f>
        <v>452.001695505355</v>
      </c>
      <c r="AN911" s="18" t="n">
        <f aca="false">SUMPRODUCT(MIN($B$22:$M$22+N911:Y911))</f>
        <v>481.950382357786</v>
      </c>
      <c r="AO911" s="18" t="n">
        <f aca="false">SUMPRODUCT(MIN($B$22:$M$22+B911:M911+Z911:AK911))</f>
        <v>452.001695505355</v>
      </c>
      <c r="AP911" s="18" t="n">
        <f aca="false">SUMPRODUCT(MIN($B$23:$M$23+B911:M911+N911:Y911))</f>
        <v>481.319981333971</v>
      </c>
      <c r="AQ911" s="18" t="n">
        <f aca="false">SUMPRODUCT(MIN($B$23:$M$23+B911:M911+Z911:AK911))</f>
        <v>481.319981333971</v>
      </c>
      <c r="AR911" s="13" t="n">
        <f aca="false">IF(Y911&lt;0,1,0)</f>
        <v>0</v>
      </c>
    </row>
    <row r="912" customFormat="false" ht="15" hidden="false" customHeight="false" outlineLevel="0" collapsed="false">
      <c r="A912" s="13" t="n">
        <v>887</v>
      </c>
      <c r="B912" s="18" t="n">
        <f aca="false">Shock_sd*Draws!B891</f>
        <v>42.3821131502752</v>
      </c>
      <c r="C912" s="18" t="n">
        <f aca="false">Persist_a*B912+Shock_sd*Draws!C891</f>
        <v>-37.1010273051</v>
      </c>
      <c r="D912" s="18" t="n">
        <f aca="false">Persist_a*C912+Shock_sd*Draws!D891</f>
        <v>5.61266008229663</v>
      </c>
      <c r="E912" s="18" t="n">
        <f aca="false">Persist_a*D912+Shock_sd*Draws!E891</f>
        <v>78.4618566558116</v>
      </c>
      <c r="F912" s="18" t="n">
        <f aca="false">Persist_a*E912+Shock_sd*Draws!F891</f>
        <v>15.0636672125195</v>
      </c>
      <c r="G912" s="18" t="n">
        <f aca="false">Persist_a*F912+Shock_sd*Draws!G891</f>
        <v>-2.51913352552719</v>
      </c>
      <c r="H912" s="18" t="n">
        <f aca="false">Persist_a*G912+Shock_sd*Draws!H891</f>
        <v>-31.8107553905335</v>
      </c>
      <c r="I912" s="18" t="n">
        <f aca="false">Persist_a*H912+Shock_sd*Draws!I891</f>
        <v>-46.6507361148083</v>
      </c>
      <c r="J912" s="18" t="n">
        <f aca="false">Persist_a*I912+Shock_sd*Draws!J891</f>
        <v>-118.656954273095</v>
      </c>
      <c r="K912" s="18" t="n">
        <f aca="false">Persist_a*J912+Shock_sd*Draws!K891</f>
        <v>-66.9487084355604</v>
      </c>
      <c r="L912" s="18" t="n">
        <f aca="false">Persist_a*K912+Shock_sd*Draws!L891</f>
        <v>-151.331667318526</v>
      </c>
      <c r="M912" s="18" t="n">
        <f aca="false">Persist_a*L912+Shock_sd*Draws!M891</f>
        <v>-151.326769591451</v>
      </c>
      <c r="N912" s="18" t="n">
        <f aca="false">0-(Draws!N891+Draws!Z891)</f>
        <v>0</v>
      </c>
      <c r="O912" s="18" t="n">
        <f aca="false">N912-(Draws!O891+Draws!AA891)</f>
        <v>0</v>
      </c>
      <c r="P912" s="18" t="n">
        <f aca="false">O912-(Draws!P891+Draws!AB891)</f>
        <v>0</v>
      </c>
      <c r="Q912" s="18" t="n">
        <f aca="false">P912-(Draws!Q891+Draws!AC891)</f>
        <v>0</v>
      </c>
      <c r="R912" s="18" t="n">
        <f aca="false">Q912-(Draws!R891+Draws!AD891)</f>
        <v>0</v>
      </c>
      <c r="S912" s="18" t="n">
        <f aca="false">R912-(Draws!S891+Draws!AE891)</f>
        <v>0</v>
      </c>
      <c r="T912" s="18" t="n">
        <f aca="false">S912-(Draws!T891+Draws!AF891)</f>
        <v>0</v>
      </c>
      <c r="U912" s="18" t="n">
        <f aca="false">T912-(Draws!U891+Draws!AG891)</f>
        <v>0</v>
      </c>
      <c r="V912" s="18" t="n">
        <f aca="false">U912-(Draws!V891+Draws!AH891)</f>
        <v>0</v>
      </c>
      <c r="W912" s="18" t="n">
        <f aca="false">V912-(Draws!W891+Draws!AI891)</f>
        <v>0</v>
      </c>
      <c r="X912" s="18" t="n">
        <f aca="false">W912-(Draws!X891+Draws!AJ891)</f>
        <v>0</v>
      </c>
      <c r="Y912" s="18" t="n">
        <f aca="false">X912-(Draws!Y891+Draws!AK891)</f>
        <v>0</v>
      </c>
      <c r="Z912" s="18" t="n">
        <f aca="false">0-(MAX(Draws!N891-Line_cap,0)+MAX(Draws!Z891-Line_cap,0))</f>
        <v>0</v>
      </c>
      <c r="AA912" s="18" t="n">
        <f aca="false">Z912-(MAX(Draws!O891-Line_cap,0)+MAX(Draws!AA891-Line_cap,0))</f>
        <v>0</v>
      </c>
      <c r="AB912" s="18" t="n">
        <f aca="false">AA912-(MAX(Draws!P891-Line_cap,0)+MAX(Draws!AB891-Line_cap,0))</f>
        <v>0</v>
      </c>
      <c r="AC912" s="18" t="n">
        <f aca="false">AB912-(MAX(Draws!Q891-Line_cap,0)+MAX(Draws!AC891-Line_cap,0))</f>
        <v>0</v>
      </c>
      <c r="AD912" s="18" t="n">
        <f aca="false">AC912-(MAX(Draws!R891-Line_cap,0)+MAX(Draws!AD891-Line_cap,0))</f>
        <v>0</v>
      </c>
      <c r="AE912" s="18" t="n">
        <f aca="false">AD912-(MAX(Draws!S891-Line_cap,0)+MAX(Draws!AE891-Line_cap,0))</f>
        <v>0</v>
      </c>
      <c r="AF912" s="18" t="n">
        <f aca="false">AE912-(MAX(Draws!T891-Line_cap,0)+MAX(Draws!AF891-Line_cap,0))</f>
        <v>0</v>
      </c>
      <c r="AG912" s="18" t="n">
        <f aca="false">AF912-(MAX(Draws!U891-Line_cap,0)+MAX(Draws!AG891-Line_cap,0))</f>
        <v>0</v>
      </c>
      <c r="AH912" s="18" t="n">
        <f aca="false">AG912-(MAX(Draws!V891-Line_cap,0)+MAX(Draws!AH891-Line_cap,0))</f>
        <v>0</v>
      </c>
      <c r="AI912" s="18" t="n">
        <f aca="false">AH912-(MAX(Draws!W891-Line_cap,0)+MAX(Draws!AI891-Line_cap,0))</f>
        <v>0</v>
      </c>
      <c r="AJ912" s="18" t="n">
        <f aca="false">AI912-(MAX(Draws!X891-Line_cap,0)+MAX(Draws!AJ891-Line_cap,0))</f>
        <v>0</v>
      </c>
      <c r="AK912" s="18" t="n">
        <f aca="false">AJ912-(MAX(Draws!Y891-Line_cap,0)+MAX(Draws!AK891-Line_cap,0))</f>
        <v>0</v>
      </c>
      <c r="AL912" s="18" t="n">
        <f aca="false">SUMPRODUCT(MIN($B$22:$M$22+B912:M912+N912:Y912))</f>
        <v>350.596280245855</v>
      </c>
      <c r="AM912" s="18" t="n">
        <f aca="false">SUMPRODUCT(MIN($B$22:$M$22+B912:M912))</f>
        <v>350.596280245855</v>
      </c>
      <c r="AN912" s="18" t="n">
        <f aca="false">SUMPRODUCT(MIN($B$22:$M$22+N912:Y912))</f>
        <v>481.950382357786</v>
      </c>
      <c r="AO912" s="18" t="n">
        <f aca="false">SUMPRODUCT(MIN($B$22:$M$22+B912:M912+Z912:AK912))</f>
        <v>350.596280245855</v>
      </c>
      <c r="AP912" s="18" t="n">
        <f aca="false">SUMPRODUCT(MIN($B$23:$M$23+B912:M912+N912:Y912))</f>
        <v>397.469409059399</v>
      </c>
      <c r="AQ912" s="18" t="n">
        <f aca="false">SUMPRODUCT(MIN($B$23:$M$23+B912:M912+Z912:AK912))</f>
        <v>397.469409059399</v>
      </c>
      <c r="AR912" s="13" t="n">
        <f aca="false">IF(Y912&lt;0,1,0)</f>
        <v>0</v>
      </c>
    </row>
    <row r="913" customFormat="false" ht="15" hidden="false" customHeight="false" outlineLevel="0" collapsed="false">
      <c r="A913" s="13" t="n">
        <v>888</v>
      </c>
      <c r="B913" s="18" t="n">
        <f aca="false">Shock_sd*Draws!B892</f>
        <v>-36.5847943580462</v>
      </c>
      <c r="C913" s="18" t="n">
        <f aca="false">Persist_a*B913+Shock_sd*Draws!C892</f>
        <v>-93.2176664535061</v>
      </c>
      <c r="D913" s="18" t="n">
        <f aca="false">Persist_a*C913+Shock_sd*Draws!D892</f>
        <v>-110.747433303637</v>
      </c>
      <c r="E913" s="18" t="n">
        <f aca="false">Persist_a*D913+Shock_sd*Draws!E892</f>
        <v>-100.477501306178</v>
      </c>
      <c r="F913" s="18" t="n">
        <f aca="false">Persist_a*E913+Shock_sd*Draws!F892</f>
        <v>-40.0210720637476</v>
      </c>
      <c r="G913" s="18" t="n">
        <f aca="false">Persist_a*F913+Shock_sd*Draws!G892</f>
        <v>-2.39898952813128</v>
      </c>
      <c r="H913" s="18" t="n">
        <f aca="false">Persist_a*G913+Shock_sd*Draws!H892</f>
        <v>66.2528416689651</v>
      </c>
      <c r="I913" s="18" t="n">
        <f aca="false">Persist_a*H913+Shock_sd*Draws!I892</f>
        <v>97.2118130698428</v>
      </c>
      <c r="J913" s="18" t="n">
        <f aca="false">Persist_a*I913+Shock_sd*Draws!J892</f>
        <v>110.888672590672</v>
      </c>
      <c r="K913" s="18" t="n">
        <f aca="false">Persist_a*J913+Shock_sd*Draws!K892</f>
        <v>95.0062773884406</v>
      </c>
      <c r="L913" s="18" t="n">
        <f aca="false">Persist_a*K913+Shock_sd*Draws!L892</f>
        <v>85.926390521647</v>
      </c>
      <c r="M913" s="18" t="n">
        <f aca="false">Persist_a*L913+Shock_sd*Draws!M892</f>
        <v>80.1366214635944</v>
      </c>
      <c r="N913" s="18" t="n">
        <f aca="false">0-(Draws!N892+Draws!Z892)</f>
        <v>0</v>
      </c>
      <c r="O913" s="18" t="n">
        <f aca="false">N913-(Draws!O892+Draws!AA892)</f>
        <v>0</v>
      </c>
      <c r="P913" s="18" t="n">
        <f aca="false">O913-(Draws!P892+Draws!AB892)</f>
        <v>0</v>
      </c>
      <c r="Q913" s="18" t="n">
        <f aca="false">P913-(Draws!Q892+Draws!AC892)</f>
        <v>0</v>
      </c>
      <c r="R913" s="18" t="n">
        <f aca="false">Q913-(Draws!R892+Draws!AD892)</f>
        <v>0</v>
      </c>
      <c r="S913" s="18" t="n">
        <f aca="false">R913-(Draws!S892+Draws!AE892)</f>
        <v>0</v>
      </c>
      <c r="T913" s="18" t="n">
        <f aca="false">S913-(Draws!T892+Draws!AF892)</f>
        <v>0</v>
      </c>
      <c r="U913" s="18" t="n">
        <f aca="false">T913-(Draws!U892+Draws!AG892)</f>
        <v>0</v>
      </c>
      <c r="V913" s="18" t="n">
        <f aca="false">U913-(Draws!V892+Draws!AH892)</f>
        <v>0</v>
      </c>
      <c r="W913" s="18" t="n">
        <f aca="false">V913-(Draws!W892+Draws!AI892)</f>
        <v>0</v>
      </c>
      <c r="X913" s="18" t="n">
        <f aca="false">W913-(Draws!X892+Draws!AJ892)</f>
        <v>0</v>
      </c>
      <c r="Y913" s="18" t="n">
        <f aca="false">X913-(Draws!Y892+Draws!AK892)</f>
        <v>0</v>
      </c>
      <c r="Z913" s="18" t="n">
        <f aca="false">0-(MAX(Draws!N892-Line_cap,0)+MAX(Draws!Z892-Line_cap,0))</f>
        <v>0</v>
      </c>
      <c r="AA913" s="18" t="n">
        <f aca="false">Z913-(MAX(Draws!O892-Line_cap,0)+MAX(Draws!AA892-Line_cap,0))</f>
        <v>0</v>
      </c>
      <c r="AB913" s="18" t="n">
        <f aca="false">AA913-(MAX(Draws!P892-Line_cap,0)+MAX(Draws!AB892-Line_cap,0))</f>
        <v>0</v>
      </c>
      <c r="AC913" s="18" t="n">
        <f aca="false">AB913-(MAX(Draws!Q892-Line_cap,0)+MAX(Draws!AC892-Line_cap,0))</f>
        <v>0</v>
      </c>
      <c r="AD913" s="18" t="n">
        <f aca="false">AC913-(MAX(Draws!R892-Line_cap,0)+MAX(Draws!AD892-Line_cap,0))</f>
        <v>0</v>
      </c>
      <c r="AE913" s="18" t="n">
        <f aca="false">AD913-(MAX(Draws!S892-Line_cap,0)+MAX(Draws!AE892-Line_cap,0))</f>
        <v>0</v>
      </c>
      <c r="AF913" s="18" t="n">
        <f aca="false">AE913-(MAX(Draws!T892-Line_cap,0)+MAX(Draws!AF892-Line_cap,0))</f>
        <v>0</v>
      </c>
      <c r="AG913" s="18" t="n">
        <f aca="false">AF913-(MAX(Draws!U892-Line_cap,0)+MAX(Draws!AG892-Line_cap,0))</f>
        <v>0</v>
      </c>
      <c r="AH913" s="18" t="n">
        <f aca="false">AG913-(MAX(Draws!V892-Line_cap,0)+MAX(Draws!AH892-Line_cap,0))</f>
        <v>0</v>
      </c>
      <c r="AI913" s="18" t="n">
        <f aca="false">AH913-(MAX(Draws!W892-Line_cap,0)+MAX(Draws!AI892-Line_cap,0))</f>
        <v>0</v>
      </c>
      <c r="AJ913" s="18" t="n">
        <f aca="false">AI913-(MAX(Draws!X892-Line_cap,0)+MAX(Draws!AJ892-Line_cap,0))</f>
        <v>0</v>
      </c>
      <c r="AK913" s="18" t="n">
        <f aca="false">AJ913-(MAX(Draws!Y892-Line_cap,0)+MAX(Draws!AK892-Line_cap,0))</f>
        <v>0</v>
      </c>
      <c r="AL913" s="18" t="n">
        <f aca="false">SUMPRODUCT(MIN($B$22:$M$22+B913:M913+N913:Y913))</f>
        <v>398.384698521979</v>
      </c>
      <c r="AM913" s="18" t="n">
        <f aca="false">SUMPRODUCT(MIN($B$22:$M$22+B913:M913))</f>
        <v>398.384698521979</v>
      </c>
      <c r="AN913" s="18" t="n">
        <f aca="false">SUMPRODUCT(MIN($B$22:$M$22+N913:Y913))</f>
        <v>481.950382357786</v>
      </c>
      <c r="AO913" s="18" t="n">
        <f aca="false">SUMPRODUCT(MIN($B$22:$M$22+B913:M913+Z913:AK913))</f>
        <v>398.384698521979</v>
      </c>
      <c r="AP913" s="18" t="n">
        <f aca="false">SUMPRODUCT(MIN($B$23:$M$23+B913:M913+N913:Y913))</f>
        <v>439.272986035342</v>
      </c>
      <c r="AQ913" s="18" t="n">
        <f aca="false">SUMPRODUCT(MIN($B$23:$M$23+B913:M913+Z913:AK913))</f>
        <v>439.272986035342</v>
      </c>
      <c r="AR913" s="13" t="n">
        <f aca="false">IF(Y913&lt;0,1,0)</f>
        <v>0</v>
      </c>
    </row>
    <row r="914" customFormat="false" ht="15" hidden="false" customHeight="false" outlineLevel="0" collapsed="false">
      <c r="A914" s="13" t="n">
        <v>889</v>
      </c>
      <c r="B914" s="18" t="n">
        <f aca="false">Shock_sd*Draws!B893</f>
        <v>77.4229930531508</v>
      </c>
      <c r="C914" s="18" t="n">
        <f aca="false">Persist_a*B914+Shock_sd*Draws!C893</f>
        <v>-4.69612675807277</v>
      </c>
      <c r="D914" s="18" t="n">
        <f aca="false">Persist_a*C914+Shock_sd*Draws!D893</f>
        <v>2.35552427198238</v>
      </c>
      <c r="E914" s="18" t="n">
        <f aca="false">Persist_a*D914+Shock_sd*Draws!E893</f>
        <v>-21.7782923818537</v>
      </c>
      <c r="F914" s="18" t="n">
        <f aca="false">Persist_a*E914+Shock_sd*Draws!F893</f>
        <v>14.5485433467563</v>
      </c>
      <c r="G914" s="18" t="n">
        <f aca="false">Persist_a*F914+Shock_sd*Draws!G893</f>
        <v>-107.179154957636</v>
      </c>
      <c r="H914" s="18" t="n">
        <f aca="false">Persist_a*G914+Shock_sd*Draws!H893</f>
        <v>-43.2697279590397</v>
      </c>
      <c r="I914" s="18" t="n">
        <f aca="false">Persist_a*H914+Shock_sd*Draws!I893</f>
        <v>2.90845243648046</v>
      </c>
      <c r="J914" s="18" t="n">
        <f aca="false">Persist_a*I914+Shock_sd*Draws!J893</f>
        <v>-0.933721091006691</v>
      </c>
      <c r="K914" s="18" t="n">
        <f aca="false">Persist_a*J914+Shock_sd*Draws!K893</f>
        <v>-9.78484216459616</v>
      </c>
      <c r="L914" s="18" t="n">
        <f aca="false">Persist_a*K914+Shock_sd*Draws!L893</f>
        <v>10.1071450566798</v>
      </c>
      <c r="M914" s="18" t="n">
        <f aca="false">Persist_a*L914+Shock_sd*Draws!M893</f>
        <v>-20.1493633131899</v>
      </c>
      <c r="N914" s="18" t="n">
        <f aca="false">0-(Draws!N893+Draws!Z893)</f>
        <v>0</v>
      </c>
      <c r="O914" s="18" t="n">
        <f aca="false">N914-(Draws!O893+Draws!AA893)</f>
        <v>0</v>
      </c>
      <c r="P914" s="18" t="n">
        <f aca="false">O914-(Draws!P893+Draws!AB893)</f>
        <v>0</v>
      </c>
      <c r="Q914" s="18" t="n">
        <f aca="false">P914-(Draws!Q893+Draws!AC893)</f>
        <v>0</v>
      </c>
      <c r="R914" s="18" t="n">
        <f aca="false">Q914-(Draws!R893+Draws!AD893)</f>
        <v>0</v>
      </c>
      <c r="S914" s="18" t="n">
        <f aca="false">R914-(Draws!S893+Draws!AE893)</f>
        <v>0</v>
      </c>
      <c r="T914" s="18" t="n">
        <f aca="false">S914-(Draws!T893+Draws!AF893)</f>
        <v>0</v>
      </c>
      <c r="U914" s="18" t="n">
        <f aca="false">T914-(Draws!U893+Draws!AG893)</f>
        <v>0</v>
      </c>
      <c r="V914" s="18" t="n">
        <f aca="false">U914-(Draws!V893+Draws!AH893)</f>
        <v>0</v>
      </c>
      <c r="W914" s="18" t="n">
        <f aca="false">V914-(Draws!W893+Draws!AI893)</f>
        <v>0</v>
      </c>
      <c r="X914" s="18" t="n">
        <f aca="false">W914-(Draws!X893+Draws!AJ893)</f>
        <v>0</v>
      </c>
      <c r="Y914" s="18" t="n">
        <f aca="false">X914-(Draws!Y893+Draws!AK893)</f>
        <v>-301.016024634207</v>
      </c>
      <c r="Z914" s="18" t="n">
        <f aca="false">0-(MAX(Draws!N893-Line_cap,0)+MAX(Draws!Z893-Line_cap,0))</f>
        <v>0</v>
      </c>
      <c r="AA914" s="18" t="n">
        <f aca="false">Z914-(MAX(Draws!O893-Line_cap,0)+MAX(Draws!AA893-Line_cap,0))</f>
        <v>0</v>
      </c>
      <c r="AB914" s="18" t="n">
        <f aca="false">AA914-(MAX(Draws!P893-Line_cap,0)+MAX(Draws!AB893-Line_cap,0))</f>
        <v>0</v>
      </c>
      <c r="AC914" s="18" t="n">
        <f aca="false">AB914-(MAX(Draws!Q893-Line_cap,0)+MAX(Draws!AC893-Line_cap,0))</f>
        <v>0</v>
      </c>
      <c r="AD914" s="18" t="n">
        <f aca="false">AC914-(MAX(Draws!R893-Line_cap,0)+MAX(Draws!AD893-Line_cap,0))</f>
        <v>0</v>
      </c>
      <c r="AE914" s="18" t="n">
        <f aca="false">AD914-(MAX(Draws!S893-Line_cap,0)+MAX(Draws!AE893-Line_cap,0))</f>
        <v>0</v>
      </c>
      <c r="AF914" s="18" t="n">
        <f aca="false">AE914-(MAX(Draws!T893-Line_cap,0)+MAX(Draws!AF893-Line_cap,0))</f>
        <v>0</v>
      </c>
      <c r="AG914" s="18" t="n">
        <f aca="false">AF914-(MAX(Draws!U893-Line_cap,0)+MAX(Draws!AG893-Line_cap,0))</f>
        <v>0</v>
      </c>
      <c r="AH914" s="18" t="n">
        <f aca="false">AG914-(MAX(Draws!V893-Line_cap,0)+MAX(Draws!AH893-Line_cap,0))</f>
        <v>0</v>
      </c>
      <c r="AI914" s="18" t="n">
        <f aca="false">AH914-(MAX(Draws!W893-Line_cap,0)+MAX(Draws!AI893-Line_cap,0))</f>
        <v>0</v>
      </c>
      <c r="AJ914" s="18" t="n">
        <f aca="false">AI914-(MAX(Draws!X893-Line_cap,0)+MAX(Draws!AJ893-Line_cap,0))</f>
        <v>0</v>
      </c>
      <c r="AK914" s="18" t="n">
        <f aca="false">AJ914-(MAX(Draws!Y893-Line_cap,0)+MAX(Draws!AK893-Line_cap,0))</f>
        <v>-101.016024634207</v>
      </c>
      <c r="AL914" s="18" t="n">
        <f aca="false">SUMPRODUCT(MIN($B$22:$M$22+B914:M914+N914:Y914))</f>
        <v>189.258659729564</v>
      </c>
      <c r="AM914" s="18" t="n">
        <f aca="false">SUMPRODUCT(MIN($B$22:$M$22+B914:M914))</f>
        <v>376.029016680729</v>
      </c>
      <c r="AN914" s="18" t="n">
        <f aca="false">SUMPRODUCT(MIN($B$22:$M$22+N914:Y914))</f>
        <v>209.408023042753</v>
      </c>
      <c r="AO914" s="18" t="n">
        <f aca="false">SUMPRODUCT(MIN($B$22:$M$22+B914:M914+Z914:AK914))</f>
        <v>376.029016680729</v>
      </c>
      <c r="AP914" s="18" t="n">
        <f aca="false">SUMPRODUCT(MIN($B$23:$M$23+B914:M914+N914:Y914))</f>
        <v>234.384540812184</v>
      </c>
      <c r="AQ914" s="18" t="n">
        <f aca="false">SUMPRODUCT(MIN($B$23:$M$23+B914:M914+Z914:AK914))</f>
        <v>423.794762181513</v>
      </c>
      <c r="AR914" s="13" t="n">
        <f aca="false">IF(Y914&lt;0,1,0)</f>
        <v>1</v>
      </c>
    </row>
    <row r="915" customFormat="false" ht="15" hidden="false" customHeight="false" outlineLevel="0" collapsed="false">
      <c r="A915" s="13" t="n">
        <v>890</v>
      </c>
      <c r="B915" s="18" t="n">
        <f aca="false">Shock_sd*Draws!B894</f>
        <v>47.2871226007895</v>
      </c>
      <c r="C915" s="18" t="n">
        <f aca="false">Persist_a*B915+Shock_sd*Draws!C894</f>
        <v>-12.9184954342217</v>
      </c>
      <c r="D915" s="18" t="n">
        <f aca="false">Persist_a*C915+Shock_sd*Draws!D894</f>
        <v>-91.8808771213083</v>
      </c>
      <c r="E915" s="18" t="n">
        <f aca="false">Persist_a*D915+Shock_sd*Draws!E894</f>
        <v>-8.87788395652865</v>
      </c>
      <c r="F915" s="18" t="n">
        <f aca="false">Persist_a*E915+Shock_sd*Draws!F894</f>
        <v>-5.52289701972344</v>
      </c>
      <c r="G915" s="18" t="n">
        <f aca="false">Persist_a*F915+Shock_sd*Draws!G894</f>
        <v>2.87280906989326</v>
      </c>
      <c r="H915" s="18" t="n">
        <f aca="false">Persist_a*G915+Shock_sd*Draws!H894</f>
        <v>-10.4426492546471</v>
      </c>
      <c r="I915" s="18" t="n">
        <f aca="false">Persist_a*H915+Shock_sd*Draws!I894</f>
        <v>-12.613708645834</v>
      </c>
      <c r="J915" s="18" t="n">
        <f aca="false">Persist_a*I915+Shock_sd*Draws!J894</f>
        <v>49.1669478857804</v>
      </c>
      <c r="K915" s="18" t="n">
        <f aca="false">Persist_a*J915+Shock_sd*Draws!K894</f>
        <v>65.7928223771365</v>
      </c>
      <c r="L915" s="18" t="n">
        <f aca="false">Persist_a*K915+Shock_sd*Draws!L894</f>
        <v>121.805599318311</v>
      </c>
      <c r="M915" s="18" t="n">
        <f aca="false">Persist_a*L915+Shock_sd*Draws!M894</f>
        <v>59.224205106456</v>
      </c>
      <c r="N915" s="18" t="n">
        <f aca="false">0-(Draws!N894+Draws!Z894)</f>
        <v>0</v>
      </c>
      <c r="O915" s="18" t="n">
        <f aca="false">N915-(Draws!O894+Draws!AA894)</f>
        <v>0</v>
      </c>
      <c r="P915" s="18" t="n">
        <f aca="false">O915-(Draws!P894+Draws!AB894)</f>
        <v>0</v>
      </c>
      <c r="Q915" s="18" t="n">
        <f aca="false">P915-(Draws!Q894+Draws!AC894)</f>
        <v>0</v>
      </c>
      <c r="R915" s="18" t="n">
        <f aca="false">Q915-(Draws!R894+Draws!AD894)</f>
        <v>0</v>
      </c>
      <c r="S915" s="18" t="n">
        <f aca="false">R915-(Draws!S894+Draws!AE894)</f>
        <v>0</v>
      </c>
      <c r="T915" s="18" t="n">
        <f aca="false">S915-(Draws!T894+Draws!AF894)</f>
        <v>0</v>
      </c>
      <c r="U915" s="18" t="n">
        <f aca="false">T915-(Draws!U894+Draws!AG894)</f>
        <v>0</v>
      </c>
      <c r="V915" s="18" t="n">
        <f aca="false">U915-(Draws!V894+Draws!AH894)</f>
        <v>0</v>
      </c>
      <c r="W915" s="18" t="n">
        <f aca="false">V915-(Draws!W894+Draws!AI894)</f>
        <v>0</v>
      </c>
      <c r="X915" s="18" t="n">
        <f aca="false">W915-(Draws!X894+Draws!AJ894)</f>
        <v>0</v>
      </c>
      <c r="Y915" s="18" t="n">
        <f aca="false">X915-(Draws!Y894+Draws!AK894)</f>
        <v>0</v>
      </c>
      <c r="Z915" s="18" t="n">
        <f aca="false">0-(MAX(Draws!N894-Line_cap,0)+MAX(Draws!Z894-Line_cap,0))</f>
        <v>0</v>
      </c>
      <c r="AA915" s="18" t="n">
        <f aca="false">Z915-(MAX(Draws!O894-Line_cap,0)+MAX(Draws!AA894-Line_cap,0))</f>
        <v>0</v>
      </c>
      <c r="AB915" s="18" t="n">
        <f aca="false">AA915-(MAX(Draws!P894-Line_cap,0)+MAX(Draws!AB894-Line_cap,0))</f>
        <v>0</v>
      </c>
      <c r="AC915" s="18" t="n">
        <f aca="false">AB915-(MAX(Draws!Q894-Line_cap,0)+MAX(Draws!AC894-Line_cap,0))</f>
        <v>0</v>
      </c>
      <c r="AD915" s="18" t="n">
        <f aca="false">AC915-(MAX(Draws!R894-Line_cap,0)+MAX(Draws!AD894-Line_cap,0))</f>
        <v>0</v>
      </c>
      <c r="AE915" s="18" t="n">
        <f aca="false">AD915-(MAX(Draws!S894-Line_cap,0)+MAX(Draws!AE894-Line_cap,0))</f>
        <v>0</v>
      </c>
      <c r="AF915" s="18" t="n">
        <f aca="false">AE915-(MAX(Draws!T894-Line_cap,0)+MAX(Draws!AF894-Line_cap,0))</f>
        <v>0</v>
      </c>
      <c r="AG915" s="18" t="n">
        <f aca="false">AF915-(MAX(Draws!U894-Line_cap,0)+MAX(Draws!AG894-Line_cap,0))</f>
        <v>0</v>
      </c>
      <c r="AH915" s="18" t="n">
        <f aca="false">AG915-(MAX(Draws!V894-Line_cap,0)+MAX(Draws!AH894-Line_cap,0))</f>
        <v>0</v>
      </c>
      <c r="AI915" s="18" t="n">
        <f aca="false">AH915-(MAX(Draws!W894-Line_cap,0)+MAX(Draws!AI894-Line_cap,0))</f>
        <v>0</v>
      </c>
      <c r="AJ915" s="18" t="n">
        <f aca="false">AI915-(MAX(Draws!X894-Line_cap,0)+MAX(Draws!AJ894-Line_cap,0))</f>
        <v>0</v>
      </c>
      <c r="AK915" s="18" t="n">
        <f aca="false">AJ915-(MAX(Draws!Y894-Line_cap,0)+MAX(Draws!AK894-Line_cap,0))</f>
        <v>0</v>
      </c>
      <c r="AL915" s="18" t="n">
        <f aca="false">SUMPRODUCT(MIN($B$22:$M$22+B915:M915+N915:Y915))</f>
        <v>423.673309540832</v>
      </c>
      <c r="AM915" s="18" t="n">
        <f aca="false">SUMPRODUCT(MIN($B$22:$M$22+B915:M915))</f>
        <v>423.673309540832</v>
      </c>
      <c r="AN915" s="18" t="n">
        <f aca="false">SUMPRODUCT(MIN($B$22:$M$22+N915:Y915))</f>
        <v>481.950382357786</v>
      </c>
      <c r="AO915" s="18" t="n">
        <f aca="false">SUMPRODUCT(MIN($B$22:$M$22+B915:M915+Z915:AK915))</f>
        <v>423.673309540832</v>
      </c>
      <c r="AP915" s="18" t="n">
        <f aca="false">SUMPRODUCT(MIN($B$23:$M$23+B915:M915+N915:Y915))</f>
        <v>458.422684349072</v>
      </c>
      <c r="AQ915" s="18" t="n">
        <f aca="false">SUMPRODUCT(MIN($B$23:$M$23+B915:M915+Z915:AK915))</f>
        <v>458.422684349072</v>
      </c>
      <c r="AR915" s="13" t="n">
        <f aca="false">IF(Y915&lt;0,1,0)</f>
        <v>0</v>
      </c>
    </row>
    <row r="916" customFormat="false" ht="15" hidden="false" customHeight="false" outlineLevel="0" collapsed="false">
      <c r="A916" s="13" t="n">
        <v>891</v>
      </c>
      <c r="B916" s="18" t="n">
        <f aca="false">Shock_sd*Draws!B895</f>
        <v>16.3355090546545</v>
      </c>
      <c r="C916" s="18" t="n">
        <f aca="false">Persist_a*B916+Shock_sd*Draws!C895</f>
        <v>-47.3642679726417</v>
      </c>
      <c r="D916" s="18" t="n">
        <f aca="false">Persist_a*C916+Shock_sd*Draws!D895</f>
        <v>1.5851522810378</v>
      </c>
      <c r="E916" s="18" t="n">
        <f aca="false">Persist_a*D916+Shock_sd*Draws!E895</f>
        <v>28.0385273333872</v>
      </c>
      <c r="F916" s="18" t="n">
        <f aca="false">Persist_a*E916+Shock_sd*Draws!F895</f>
        <v>69.3890456072631</v>
      </c>
      <c r="G916" s="18" t="n">
        <f aca="false">Persist_a*F916+Shock_sd*Draws!G895</f>
        <v>-32.3849761017478</v>
      </c>
      <c r="H916" s="18" t="n">
        <f aca="false">Persist_a*G916+Shock_sd*Draws!H895</f>
        <v>-48.6460954697211</v>
      </c>
      <c r="I916" s="18" t="n">
        <f aca="false">Persist_a*H916+Shock_sd*Draws!I895</f>
        <v>-150.191081005387</v>
      </c>
      <c r="J916" s="18" t="n">
        <f aca="false">Persist_a*I916+Shock_sd*Draws!J895</f>
        <v>-30.9198645695612</v>
      </c>
      <c r="K916" s="18" t="n">
        <f aca="false">Persist_a*J916+Shock_sd*Draws!K895</f>
        <v>80.5695778832808</v>
      </c>
      <c r="L916" s="18" t="n">
        <f aca="false">Persist_a*K916+Shock_sd*Draws!L895</f>
        <v>37.2987469111472</v>
      </c>
      <c r="M916" s="18" t="n">
        <f aca="false">Persist_a*L916+Shock_sd*Draws!M895</f>
        <v>-52.0553711227001</v>
      </c>
      <c r="N916" s="18" t="n">
        <f aca="false">0-(Draws!N895+Draws!Z895)</f>
        <v>0</v>
      </c>
      <c r="O916" s="18" t="n">
        <f aca="false">N916-(Draws!O895+Draws!AA895)</f>
        <v>0</v>
      </c>
      <c r="P916" s="18" t="n">
        <f aca="false">O916-(Draws!P895+Draws!AB895)</f>
        <v>0</v>
      </c>
      <c r="Q916" s="18" t="n">
        <f aca="false">P916-(Draws!Q895+Draws!AC895)</f>
        <v>0</v>
      </c>
      <c r="R916" s="18" t="n">
        <f aca="false">Q916-(Draws!R895+Draws!AD895)</f>
        <v>0</v>
      </c>
      <c r="S916" s="18" t="n">
        <f aca="false">R916-(Draws!S895+Draws!AE895)</f>
        <v>0</v>
      </c>
      <c r="T916" s="18" t="n">
        <f aca="false">S916-(Draws!T895+Draws!AF895)</f>
        <v>0</v>
      </c>
      <c r="U916" s="18" t="n">
        <f aca="false">T916-(Draws!U895+Draws!AG895)</f>
        <v>0</v>
      </c>
      <c r="V916" s="18" t="n">
        <f aca="false">U916-(Draws!V895+Draws!AH895)</f>
        <v>0</v>
      </c>
      <c r="W916" s="18" t="n">
        <f aca="false">V916-(Draws!W895+Draws!AI895)</f>
        <v>0</v>
      </c>
      <c r="X916" s="18" t="n">
        <f aca="false">W916-(Draws!X895+Draws!AJ895)</f>
        <v>-146.572366468965</v>
      </c>
      <c r="Y916" s="18" t="n">
        <f aca="false">X916-(Draws!Y895+Draws!AK895)</f>
        <v>-146.572366468965</v>
      </c>
      <c r="Z916" s="18" t="n">
        <f aca="false">0-(MAX(Draws!N895-Line_cap,0)+MAX(Draws!Z895-Line_cap,0))</f>
        <v>0</v>
      </c>
      <c r="AA916" s="18" t="n">
        <f aca="false">Z916-(MAX(Draws!O895-Line_cap,0)+MAX(Draws!AA895-Line_cap,0))</f>
        <v>0</v>
      </c>
      <c r="AB916" s="18" t="n">
        <f aca="false">AA916-(MAX(Draws!P895-Line_cap,0)+MAX(Draws!AB895-Line_cap,0))</f>
        <v>0</v>
      </c>
      <c r="AC916" s="18" t="n">
        <f aca="false">AB916-(MAX(Draws!Q895-Line_cap,0)+MAX(Draws!AC895-Line_cap,0))</f>
        <v>0</v>
      </c>
      <c r="AD916" s="18" t="n">
        <f aca="false">AC916-(MAX(Draws!R895-Line_cap,0)+MAX(Draws!AD895-Line_cap,0))</f>
        <v>0</v>
      </c>
      <c r="AE916" s="18" t="n">
        <f aca="false">AD916-(MAX(Draws!S895-Line_cap,0)+MAX(Draws!AE895-Line_cap,0))</f>
        <v>0</v>
      </c>
      <c r="AF916" s="18" t="n">
        <f aca="false">AE916-(MAX(Draws!T895-Line_cap,0)+MAX(Draws!AF895-Line_cap,0))</f>
        <v>0</v>
      </c>
      <c r="AG916" s="18" t="n">
        <f aca="false">AF916-(MAX(Draws!U895-Line_cap,0)+MAX(Draws!AG895-Line_cap,0))</f>
        <v>0</v>
      </c>
      <c r="AH916" s="18" t="n">
        <f aca="false">AG916-(MAX(Draws!V895-Line_cap,0)+MAX(Draws!AH895-Line_cap,0))</f>
        <v>0</v>
      </c>
      <c r="AI916" s="18" t="n">
        <f aca="false">AH916-(MAX(Draws!W895-Line_cap,0)+MAX(Draws!AI895-Line_cap,0))</f>
        <v>0</v>
      </c>
      <c r="AJ916" s="18" t="n">
        <f aca="false">AI916-(MAX(Draws!X895-Line_cap,0)+MAX(Draws!AJ895-Line_cap,0))</f>
        <v>-46.5723664689646</v>
      </c>
      <c r="AK916" s="18" t="n">
        <f aca="false">AJ916-(MAX(Draws!Y895-Line_cap,0)+MAX(Draws!AK895-Line_cap,0))</f>
        <v>-46.5723664689646</v>
      </c>
      <c r="AL916" s="18" t="n">
        <f aca="false">SUMPRODUCT(MIN($B$22:$M$22+B916:M916+N916:Y916))</f>
        <v>311.796310085296</v>
      </c>
      <c r="AM916" s="18" t="n">
        <f aca="false">SUMPRODUCT(MIN($B$22:$M$22+B916:M916))</f>
        <v>333.662972392533</v>
      </c>
      <c r="AN916" s="18" t="n">
        <f aca="false">SUMPRODUCT(MIN($B$22:$M$22+N916:Y916))</f>
        <v>355.355581095417</v>
      </c>
      <c r="AO916" s="18" t="n">
        <f aca="false">SUMPRODUCT(MIN($B$22:$M$22+B916:M916+Z916:AK916))</f>
        <v>333.662972392533</v>
      </c>
      <c r="AP916" s="18" t="n">
        <f aca="false">SUMPRODUCT(MIN($B$23:$M$23+B916:M916+N916:Y916))</f>
        <v>356.922191167916</v>
      </c>
      <c r="AQ916" s="18" t="n">
        <f aca="false">SUMPRODUCT(MIN($B$23:$M$23+B916:M916+Z916:AK916))</f>
        <v>383.262972392533</v>
      </c>
      <c r="AR916" s="13" t="n">
        <f aca="false">IF(Y916&lt;0,1,0)</f>
        <v>1</v>
      </c>
    </row>
    <row r="917" customFormat="false" ht="15" hidden="false" customHeight="false" outlineLevel="0" collapsed="false">
      <c r="A917" s="13" t="n">
        <v>892</v>
      </c>
      <c r="B917" s="18" t="n">
        <f aca="false">Shock_sd*Draws!B896</f>
        <v>10.6564646614152</v>
      </c>
      <c r="C917" s="18" t="n">
        <f aca="false">Persist_a*B917+Shock_sd*Draws!C896</f>
        <v>0.279806400256483</v>
      </c>
      <c r="D917" s="18" t="n">
        <f aca="false">Persist_a*C917+Shock_sd*Draws!D896</f>
        <v>-51.4984192318569</v>
      </c>
      <c r="E917" s="18" t="n">
        <f aca="false">Persist_a*D917+Shock_sd*Draws!E896</f>
        <v>-42.4831135946516</v>
      </c>
      <c r="F917" s="18" t="n">
        <f aca="false">Persist_a*E917+Shock_sd*Draws!F896</f>
        <v>-45.2392114008162</v>
      </c>
      <c r="G917" s="18" t="n">
        <f aca="false">Persist_a*F917+Shock_sd*Draws!G896</f>
        <v>30.3232202202852</v>
      </c>
      <c r="H917" s="18" t="n">
        <f aca="false">Persist_a*G917+Shock_sd*Draws!H896</f>
        <v>109.28149751431</v>
      </c>
      <c r="I917" s="18" t="n">
        <f aca="false">Persist_a*H917+Shock_sd*Draws!I896</f>
        <v>21.4107132861054</v>
      </c>
      <c r="J917" s="18" t="n">
        <f aca="false">Persist_a*I917+Shock_sd*Draws!J896</f>
        <v>73.8236688809446</v>
      </c>
      <c r="K917" s="18" t="n">
        <f aca="false">Persist_a*J917+Shock_sd*Draws!K896</f>
        <v>98.716650030159</v>
      </c>
      <c r="L917" s="18" t="n">
        <f aca="false">Persist_a*K917+Shock_sd*Draws!L896</f>
        <v>92.5286111183303</v>
      </c>
      <c r="M917" s="18" t="n">
        <f aca="false">Persist_a*L917+Shock_sd*Draws!M896</f>
        <v>20.3878034310102</v>
      </c>
      <c r="N917" s="18" t="n">
        <f aca="false">0-(Draws!N896+Draws!Z896)</f>
        <v>0</v>
      </c>
      <c r="O917" s="18" t="n">
        <f aca="false">N917-(Draws!O896+Draws!AA896)</f>
        <v>0</v>
      </c>
      <c r="P917" s="18" t="n">
        <f aca="false">O917-(Draws!P896+Draws!AB896)</f>
        <v>0</v>
      </c>
      <c r="Q917" s="18" t="n">
        <f aca="false">P917-(Draws!Q896+Draws!AC896)</f>
        <v>0</v>
      </c>
      <c r="R917" s="18" t="n">
        <f aca="false">Q917-(Draws!R896+Draws!AD896)</f>
        <v>0</v>
      </c>
      <c r="S917" s="18" t="n">
        <f aca="false">R917-(Draws!S896+Draws!AE896)</f>
        <v>0</v>
      </c>
      <c r="T917" s="18" t="n">
        <f aca="false">S917-(Draws!T896+Draws!AF896)</f>
        <v>0</v>
      </c>
      <c r="U917" s="18" t="n">
        <f aca="false">T917-(Draws!U896+Draws!AG896)</f>
        <v>0</v>
      </c>
      <c r="V917" s="18" t="n">
        <f aca="false">U917-(Draws!V896+Draws!AH896)</f>
        <v>0</v>
      </c>
      <c r="W917" s="18" t="n">
        <f aca="false">V917-(Draws!W896+Draws!AI896)</f>
        <v>0</v>
      </c>
      <c r="X917" s="18" t="n">
        <f aca="false">W917-(Draws!X896+Draws!AJ896)</f>
        <v>0</v>
      </c>
      <c r="Y917" s="18" t="n">
        <f aca="false">X917-(Draws!Y896+Draws!AK896)</f>
        <v>0</v>
      </c>
      <c r="Z917" s="18" t="n">
        <f aca="false">0-(MAX(Draws!N896-Line_cap,0)+MAX(Draws!Z896-Line_cap,0))</f>
        <v>0</v>
      </c>
      <c r="AA917" s="18" t="n">
        <f aca="false">Z917-(MAX(Draws!O896-Line_cap,0)+MAX(Draws!AA896-Line_cap,0))</f>
        <v>0</v>
      </c>
      <c r="AB917" s="18" t="n">
        <f aca="false">AA917-(MAX(Draws!P896-Line_cap,0)+MAX(Draws!AB896-Line_cap,0))</f>
        <v>0</v>
      </c>
      <c r="AC917" s="18" t="n">
        <f aca="false">AB917-(MAX(Draws!Q896-Line_cap,0)+MAX(Draws!AC896-Line_cap,0))</f>
        <v>0</v>
      </c>
      <c r="AD917" s="18" t="n">
        <f aca="false">AC917-(MAX(Draws!R896-Line_cap,0)+MAX(Draws!AD896-Line_cap,0))</f>
        <v>0</v>
      </c>
      <c r="AE917" s="18" t="n">
        <f aca="false">AD917-(MAX(Draws!S896-Line_cap,0)+MAX(Draws!AE896-Line_cap,0))</f>
        <v>0</v>
      </c>
      <c r="AF917" s="18" t="n">
        <f aca="false">AE917-(MAX(Draws!T896-Line_cap,0)+MAX(Draws!AF896-Line_cap,0))</f>
        <v>0</v>
      </c>
      <c r="AG917" s="18" t="n">
        <f aca="false">AF917-(MAX(Draws!U896-Line_cap,0)+MAX(Draws!AG896-Line_cap,0))</f>
        <v>0</v>
      </c>
      <c r="AH917" s="18" t="n">
        <f aca="false">AG917-(MAX(Draws!V896-Line_cap,0)+MAX(Draws!AH896-Line_cap,0))</f>
        <v>0</v>
      </c>
      <c r="AI917" s="18" t="n">
        <f aca="false">AH917-(MAX(Draws!W896-Line_cap,0)+MAX(Draws!AI896-Line_cap,0))</f>
        <v>0</v>
      </c>
      <c r="AJ917" s="18" t="n">
        <f aca="false">AI917-(MAX(Draws!X896-Line_cap,0)+MAX(Draws!AJ896-Line_cap,0))</f>
        <v>0</v>
      </c>
      <c r="AK917" s="18" t="n">
        <f aca="false">AJ917-(MAX(Draws!Y896-Line_cap,0)+MAX(Draws!AK896-Line_cap,0))</f>
        <v>0</v>
      </c>
      <c r="AL917" s="18" t="n">
        <f aca="false">SUMPRODUCT(MIN($B$22:$M$22+B917:M917+N917:Y917))</f>
        <v>443.257969746874</v>
      </c>
      <c r="AM917" s="18" t="n">
        <f aca="false">SUMPRODUCT(MIN($B$22:$M$22+B917:M917))</f>
        <v>443.257969746874</v>
      </c>
      <c r="AN917" s="18" t="n">
        <f aca="false">SUMPRODUCT(MIN($B$22:$M$22+N917:Y917))</f>
        <v>481.950382357786</v>
      </c>
      <c r="AO917" s="18" t="n">
        <f aca="false">SUMPRODUCT(MIN($B$22:$M$22+B917:M917+Z917:AK917))</f>
        <v>443.257969746874</v>
      </c>
      <c r="AP917" s="18" t="n">
        <f aca="false">SUMPRODUCT(MIN($B$23:$M$23+B917:M917+N917:Y917))</f>
        <v>488.362703600038</v>
      </c>
      <c r="AQ917" s="18" t="n">
        <f aca="false">SUMPRODUCT(MIN($B$23:$M$23+B917:M917+Z917:AK917))</f>
        <v>488.362703600038</v>
      </c>
      <c r="AR917" s="13" t="n">
        <f aca="false">IF(Y917&lt;0,1,0)</f>
        <v>0</v>
      </c>
    </row>
    <row r="918" customFormat="false" ht="15" hidden="false" customHeight="false" outlineLevel="0" collapsed="false">
      <c r="A918" s="13" t="n">
        <v>893</v>
      </c>
      <c r="B918" s="18" t="n">
        <f aca="false">Shock_sd*Draws!B897</f>
        <v>68.5449673749662</v>
      </c>
      <c r="C918" s="18" t="n">
        <f aca="false">Persist_a*B918+Shock_sd*Draws!C897</f>
        <v>11.1188432639405</v>
      </c>
      <c r="D918" s="18" t="n">
        <f aca="false">Persist_a*C918+Shock_sd*Draws!D897</f>
        <v>4.07715430180292</v>
      </c>
      <c r="E918" s="18" t="n">
        <f aca="false">Persist_a*D918+Shock_sd*Draws!E897</f>
        <v>-35.1513485811778</v>
      </c>
      <c r="F918" s="18" t="n">
        <f aca="false">Persist_a*E918+Shock_sd*Draws!F897</f>
        <v>-48.8433553308665</v>
      </c>
      <c r="G918" s="18" t="n">
        <f aca="false">Persist_a*F918+Shock_sd*Draws!G897</f>
        <v>-114.853619002757</v>
      </c>
      <c r="H918" s="18" t="n">
        <f aca="false">Persist_a*G918+Shock_sd*Draws!H897</f>
        <v>-177.958098076588</v>
      </c>
      <c r="I918" s="18" t="n">
        <f aca="false">Persist_a*H918+Shock_sd*Draws!I897</f>
        <v>-185.326234580869</v>
      </c>
      <c r="J918" s="18" t="n">
        <f aca="false">Persist_a*I918+Shock_sd*Draws!J897</f>
        <v>-121.643364632847</v>
      </c>
      <c r="K918" s="18" t="n">
        <f aca="false">Persist_a*J918+Shock_sd*Draws!K897</f>
        <v>-129.182502437608</v>
      </c>
      <c r="L918" s="18" t="n">
        <f aca="false">Persist_a*K918+Shock_sd*Draws!L897</f>
        <v>-117.553719925181</v>
      </c>
      <c r="M918" s="18" t="n">
        <f aca="false">Persist_a*L918+Shock_sd*Draws!M897</f>
        <v>-159.5390024252</v>
      </c>
      <c r="N918" s="18" t="n">
        <f aca="false">0-(Draws!N897+Draws!Z897)</f>
        <v>0</v>
      </c>
      <c r="O918" s="18" t="n">
        <f aca="false">N918-(Draws!O897+Draws!AA897)</f>
        <v>0</v>
      </c>
      <c r="P918" s="18" t="n">
        <f aca="false">O918-(Draws!P897+Draws!AB897)</f>
        <v>0</v>
      </c>
      <c r="Q918" s="18" t="n">
        <f aca="false">P918-(Draws!Q897+Draws!AC897)</f>
        <v>0</v>
      </c>
      <c r="R918" s="18" t="n">
        <f aca="false">Q918-(Draws!R897+Draws!AD897)</f>
        <v>0</v>
      </c>
      <c r="S918" s="18" t="n">
        <f aca="false">R918-(Draws!S897+Draws!AE897)</f>
        <v>0</v>
      </c>
      <c r="T918" s="18" t="n">
        <f aca="false">S918-(Draws!T897+Draws!AF897)</f>
        <v>0</v>
      </c>
      <c r="U918" s="18" t="n">
        <f aca="false">T918-(Draws!U897+Draws!AG897)</f>
        <v>0</v>
      </c>
      <c r="V918" s="18" t="n">
        <f aca="false">U918-(Draws!V897+Draws!AH897)</f>
        <v>0</v>
      </c>
      <c r="W918" s="18" t="n">
        <f aca="false">V918-(Draws!W897+Draws!AI897)</f>
        <v>0</v>
      </c>
      <c r="X918" s="18" t="n">
        <f aca="false">W918-(Draws!X897+Draws!AJ897)</f>
        <v>0</v>
      </c>
      <c r="Y918" s="18" t="n">
        <f aca="false">X918-(Draws!Y897+Draws!AK897)</f>
        <v>0</v>
      </c>
      <c r="Z918" s="18" t="n">
        <f aca="false">0-(MAX(Draws!N897-Line_cap,0)+MAX(Draws!Z897-Line_cap,0))</f>
        <v>0</v>
      </c>
      <c r="AA918" s="18" t="n">
        <f aca="false">Z918-(MAX(Draws!O897-Line_cap,0)+MAX(Draws!AA897-Line_cap,0))</f>
        <v>0</v>
      </c>
      <c r="AB918" s="18" t="n">
        <f aca="false">AA918-(MAX(Draws!P897-Line_cap,0)+MAX(Draws!AB897-Line_cap,0))</f>
        <v>0</v>
      </c>
      <c r="AC918" s="18" t="n">
        <f aca="false">AB918-(MAX(Draws!Q897-Line_cap,0)+MAX(Draws!AC897-Line_cap,0))</f>
        <v>0</v>
      </c>
      <c r="AD918" s="18" t="n">
        <f aca="false">AC918-(MAX(Draws!R897-Line_cap,0)+MAX(Draws!AD897-Line_cap,0))</f>
        <v>0</v>
      </c>
      <c r="AE918" s="18" t="n">
        <f aca="false">AD918-(MAX(Draws!S897-Line_cap,0)+MAX(Draws!AE897-Line_cap,0))</f>
        <v>0</v>
      </c>
      <c r="AF918" s="18" t="n">
        <f aca="false">AE918-(MAX(Draws!T897-Line_cap,0)+MAX(Draws!AF897-Line_cap,0))</f>
        <v>0</v>
      </c>
      <c r="AG918" s="18" t="n">
        <f aca="false">AF918-(MAX(Draws!U897-Line_cap,0)+MAX(Draws!AG897-Line_cap,0))</f>
        <v>0</v>
      </c>
      <c r="AH918" s="18" t="n">
        <f aca="false">AG918-(MAX(Draws!V897-Line_cap,0)+MAX(Draws!AH897-Line_cap,0))</f>
        <v>0</v>
      </c>
      <c r="AI918" s="18" t="n">
        <f aca="false">AH918-(MAX(Draws!W897-Line_cap,0)+MAX(Draws!AI897-Line_cap,0))</f>
        <v>0</v>
      </c>
      <c r="AJ918" s="18" t="n">
        <f aca="false">AI918-(MAX(Draws!X897-Line_cap,0)+MAX(Draws!AJ897-Line_cap,0))</f>
        <v>0</v>
      </c>
      <c r="AK918" s="18" t="n">
        <f aca="false">AJ918-(MAX(Draws!Y897-Line_cap,0)+MAX(Draws!AK897-Line_cap,0))</f>
        <v>0</v>
      </c>
      <c r="AL918" s="18" t="n">
        <f aca="false">SUMPRODUCT(MIN($B$22:$M$22+B918:M918+N918:Y918))</f>
        <v>298.52781881705</v>
      </c>
      <c r="AM918" s="18" t="n">
        <f aca="false">SUMPRODUCT(MIN($B$22:$M$22+B918:M918))</f>
        <v>298.52781881705</v>
      </c>
      <c r="AN918" s="18" t="n">
        <f aca="false">SUMPRODUCT(MIN($B$22:$M$22+N918:Y918))</f>
        <v>481.950382357786</v>
      </c>
      <c r="AO918" s="18" t="n">
        <f aca="false">SUMPRODUCT(MIN($B$22:$M$22+B918:M918+Z918:AK918))</f>
        <v>298.52781881705</v>
      </c>
      <c r="AP918" s="18" t="n">
        <f aca="false">SUMPRODUCT(MIN($B$23:$M$23+B918:M918+N918:Y918))</f>
        <v>348.12781881705</v>
      </c>
      <c r="AQ918" s="18" t="n">
        <f aca="false">SUMPRODUCT(MIN($B$23:$M$23+B918:M918+Z918:AK918))</f>
        <v>348.12781881705</v>
      </c>
      <c r="AR918" s="13" t="n">
        <f aca="false">IF(Y918&lt;0,1,0)</f>
        <v>0</v>
      </c>
    </row>
    <row r="919" customFormat="false" ht="15" hidden="false" customHeight="false" outlineLevel="0" collapsed="false">
      <c r="A919" s="13" t="n">
        <v>894</v>
      </c>
      <c r="B919" s="18" t="n">
        <f aca="false">Shock_sd*Draws!B898</f>
        <v>-19.5750532286651</v>
      </c>
      <c r="C919" s="18" t="n">
        <f aca="false">Persist_a*B919+Shock_sd*Draws!C898</f>
        <v>-11.9073855761634</v>
      </c>
      <c r="D919" s="18" t="n">
        <f aca="false">Persist_a*C919+Shock_sd*Draws!D898</f>
        <v>24.9093763149744</v>
      </c>
      <c r="E919" s="18" t="n">
        <f aca="false">Persist_a*D919+Shock_sd*Draws!E898</f>
        <v>42.4038084158188</v>
      </c>
      <c r="F919" s="18" t="n">
        <f aca="false">Persist_a*E919+Shock_sd*Draws!F898</f>
        <v>67.5507970794227</v>
      </c>
      <c r="G919" s="18" t="n">
        <f aca="false">Persist_a*F919+Shock_sd*Draws!G898</f>
        <v>-35.2610375793289</v>
      </c>
      <c r="H919" s="18" t="n">
        <f aca="false">Persist_a*G919+Shock_sd*Draws!H898</f>
        <v>-14.6397594678032</v>
      </c>
      <c r="I919" s="18" t="n">
        <f aca="false">Persist_a*H919+Shock_sd*Draws!I898</f>
        <v>-51.6631498637266</v>
      </c>
      <c r="J919" s="18" t="n">
        <f aca="false">Persist_a*I919+Shock_sd*Draws!J898</f>
        <v>45.8308200944752</v>
      </c>
      <c r="K919" s="18" t="n">
        <f aca="false">Persist_a*J919+Shock_sd*Draws!K898</f>
        <v>60.0582874720806</v>
      </c>
      <c r="L919" s="18" t="n">
        <f aca="false">Persist_a*K919+Shock_sd*Draws!L898</f>
        <v>-80.3046484235894</v>
      </c>
      <c r="M919" s="18" t="n">
        <f aca="false">Persist_a*L919+Shock_sd*Draws!M898</f>
        <v>-129.391697369272</v>
      </c>
      <c r="N919" s="18" t="n">
        <f aca="false">0-(Draws!N898+Draws!Z898)</f>
        <v>0</v>
      </c>
      <c r="O919" s="18" t="n">
        <f aca="false">N919-(Draws!O898+Draws!AA898)</f>
        <v>0</v>
      </c>
      <c r="P919" s="18" t="n">
        <f aca="false">O919-(Draws!P898+Draws!AB898)</f>
        <v>0</v>
      </c>
      <c r="Q919" s="18" t="n">
        <f aca="false">P919-(Draws!Q898+Draws!AC898)</f>
        <v>0</v>
      </c>
      <c r="R919" s="18" t="n">
        <f aca="false">Q919-(Draws!R898+Draws!AD898)</f>
        <v>0</v>
      </c>
      <c r="S919" s="18" t="n">
        <f aca="false">R919-(Draws!S898+Draws!AE898)</f>
        <v>0</v>
      </c>
      <c r="T919" s="18" t="n">
        <f aca="false">S919-(Draws!T898+Draws!AF898)</f>
        <v>-256.884051004661</v>
      </c>
      <c r="U919" s="18" t="n">
        <f aca="false">T919-(Draws!U898+Draws!AG898)</f>
        <v>-256.884051004661</v>
      </c>
      <c r="V919" s="18" t="n">
        <f aca="false">U919-(Draws!V898+Draws!AH898)</f>
        <v>-256.884051004661</v>
      </c>
      <c r="W919" s="18" t="n">
        <f aca="false">V919-(Draws!W898+Draws!AI898)</f>
        <v>-256.884051004661</v>
      </c>
      <c r="X919" s="18" t="n">
        <f aca="false">W919-(Draws!X898+Draws!AJ898)</f>
        <v>-256.884051004661</v>
      </c>
      <c r="Y919" s="18" t="n">
        <f aca="false">X919-(Draws!Y898+Draws!AK898)</f>
        <v>-256.884051004661</v>
      </c>
      <c r="Z919" s="18" t="n">
        <f aca="false">0-(MAX(Draws!N898-Line_cap,0)+MAX(Draws!Z898-Line_cap,0))</f>
        <v>0</v>
      </c>
      <c r="AA919" s="18" t="n">
        <f aca="false">Z919-(MAX(Draws!O898-Line_cap,0)+MAX(Draws!AA898-Line_cap,0))</f>
        <v>0</v>
      </c>
      <c r="AB919" s="18" t="n">
        <f aca="false">AA919-(MAX(Draws!P898-Line_cap,0)+MAX(Draws!AB898-Line_cap,0))</f>
        <v>0</v>
      </c>
      <c r="AC919" s="18" t="n">
        <f aca="false">AB919-(MAX(Draws!Q898-Line_cap,0)+MAX(Draws!AC898-Line_cap,0))</f>
        <v>0</v>
      </c>
      <c r="AD919" s="18" t="n">
        <f aca="false">AC919-(MAX(Draws!R898-Line_cap,0)+MAX(Draws!AD898-Line_cap,0))</f>
        <v>0</v>
      </c>
      <c r="AE919" s="18" t="n">
        <f aca="false">AD919-(MAX(Draws!S898-Line_cap,0)+MAX(Draws!AE898-Line_cap,0))</f>
        <v>0</v>
      </c>
      <c r="AF919" s="18" t="n">
        <f aca="false">AE919-(MAX(Draws!T898-Line_cap,0)+MAX(Draws!AF898-Line_cap,0))</f>
        <v>-156.884051004661</v>
      </c>
      <c r="AG919" s="18" t="n">
        <f aca="false">AF919-(MAX(Draws!U898-Line_cap,0)+MAX(Draws!AG898-Line_cap,0))</f>
        <v>-156.884051004661</v>
      </c>
      <c r="AH919" s="18" t="n">
        <f aca="false">AG919-(MAX(Draws!V898-Line_cap,0)+MAX(Draws!AH898-Line_cap,0))</f>
        <v>-156.884051004661</v>
      </c>
      <c r="AI919" s="18" t="n">
        <f aca="false">AH919-(MAX(Draws!W898-Line_cap,0)+MAX(Draws!AI898-Line_cap,0))</f>
        <v>-156.884051004661</v>
      </c>
      <c r="AJ919" s="18" t="n">
        <f aca="false">AI919-(MAX(Draws!X898-Line_cap,0)+MAX(Draws!AJ898-Line_cap,0))</f>
        <v>-156.884051004661</v>
      </c>
      <c r="AK919" s="18" t="n">
        <f aca="false">AJ919-(MAX(Draws!Y898-Line_cap,0)+MAX(Draws!AK898-Line_cap,0))</f>
        <v>-156.884051004661</v>
      </c>
      <c r="AL919" s="18" t="n">
        <f aca="false">SUMPRODUCT(MIN($B$22:$M$22+B919:M919+N919:Y919))</f>
        <v>124.148299303027</v>
      </c>
      <c r="AM919" s="18" t="n">
        <f aca="false">SUMPRODUCT(MIN($B$22:$M$22+B919:M919))</f>
        <v>381.032350307688</v>
      </c>
      <c r="AN919" s="18" t="n">
        <f aca="false">SUMPRODUCT(MIN($B$22:$M$22+N919:Y919))</f>
        <v>225.066331353125</v>
      </c>
      <c r="AO919" s="18" t="n">
        <f aca="false">SUMPRODUCT(MIN($B$22:$M$22+B919:M919+Z919:AK919))</f>
        <v>224.148299303027</v>
      </c>
      <c r="AP919" s="18" t="n">
        <f aca="false">SUMPRODUCT(MIN($B$23:$M$23+B919:M919+N919:Y919))</f>
        <v>169.274180385647</v>
      </c>
      <c r="AQ919" s="18" t="n">
        <f aca="false">SUMPRODUCT(MIN($B$23:$M$23+B919:M919+Z919:AK919))</f>
        <v>269.274180385647</v>
      </c>
      <c r="AR919" s="13" t="n">
        <f aca="false">IF(Y919&lt;0,1,0)</f>
        <v>1</v>
      </c>
    </row>
    <row r="920" customFormat="false" ht="15" hidden="false" customHeight="false" outlineLevel="0" collapsed="false">
      <c r="A920" s="13" t="n">
        <v>895</v>
      </c>
      <c r="B920" s="18" t="n">
        <f aca="false">Shock_sd*Draws!B899</f>
        <v>19.8670689639992</v>
      </c>
      <c r="C920" s="18" t="n">
        <f aca="false">Persist_a*B920+Shock_sd*Draws!C899</f>
        <v>1.12228079574648</v>
      </c>
      <c r="D920" s="18" t="n">
        <f aca="false">Persist_a*C920+Shock_sd*Draws!D899</f>
        <v>71.287354494492</v>
      </c>
      <c r="E920" s="18" t="n">
        <f aca="false">Persist_a*D920+Shock_sd*Draws!E899</f>
        <v>56.7240105491981</v>
      </c>
      <c r="F920" s="18" t="n">
        <f aca="false">Persist_a*E920+Shock_sd*Draws!F899</f>
        <v>-14.5236011705407</v>
      </c>
      <c r="G920" s="18" t="n">
        <f aca="false">Persist_a*F920+Shock_sd*Draws!G899</f>
        <v>-9.76988024174804</v>
      </c>
      <c r="H920" s="18" t="n">
        <f aca="false">Persist_a*G920+Shock_sd*Draws!H899</f>
        <v>8.54893367677732</v>
      </c>
      <c r="I920" s="18" t="n">
        <f aca="false">Persist_a*H920+Shock_sd*Draws!I899</f>
        <v>91.9892783864797</v>
      </c>
      <c r="J920" s="18" t="n">
        <f aca="false">Persist_a*I920+Shock_sd*Draws!J899</f>
        <v>66.7017664599387</v>
      </c>
      <c r="K920" s="18" t="n">
        <f aca="false">Persist_a*J920+Shock_sd*Draws!K899</f>
        <v>53.5798624287838</v>
      </c>
      <c r="L920" s="18" t="n">
        <f aca="false">Persist_a*K920+Shock_sd*Draws!L899</f>
        <v>25.249229071713</v>
      </c>
      <c r="M920" s="18" t="n">
        <f aca="false">Persist_a*L920+Shock_sd*Draws!M899</f>
        <v>-34.6170591304581</v>
      </c>
      <c r="N920" s="18" t="n">
        <f aca="false">0-(Draws!N899+Draws!Z899)</f>
        <v>0</v>
      </c>
      <c r="O920" s="18" t="n">
        <f aca="false">N920-(Draws!O899+Draws!AA899)</f>
        <v>-122.483984665915</v>
      </c>
      <c r="P920" s="18" t="n">
        <f aca="false">O920-(Draws!P899+Draws!AB899)</f>
        <v>-122.483984665915</v>
      </c>
      <c r="Q920" s="18" t="n">
        <f aca="false">P920-(Draws!Q899+Draws!AC899)</f>
        <v>-122.483984665915</v>
      </c>
      <c r="R920" s="18" t="n">
        <f aca="false">Q920-(Draws!R899+Draws!AD899)</f>
        <v>-122.483984665915</v>
      </c>
      <c r="S920" s="18" t="n">
        <f aca="false">R920-(Draws!S899+Draws!AE899)</f>
        <v>-122.483984665915</v>
      </c>
      <c r="T920" s="18" t="n">
        <f aca="false">S920-(Draws!T899+Draws!AF899)</f>
        <v>-122.483984665915</v>
      </c>
      <c r="U920" s="18" t="n">
        <f aca="false">T920-(Draws!U899+Draws!AG899)</f>
        <v>-122.483984665915</v>
      </c>
      <c r="V920" s="18" t="n">
        <f aca="false">U920-(Draws!V899+Draws!AH899)</f>
        <v>-122.483984665915</v>
      </c>
      <c r="W920" s="18" t="n">
        <f aca="false">V920-(Draws!W899+Draws!AI899)</f>
        <v>-122.483984665915</v>
      </c>
      <c r="X920" s="18" t="n">
        <f aca="false">W920-(Draws!X899+Draws!AJ899)</f>
        <v>-122.483984665915</v>
      </c>
      <c r="Y920" s="18" t="n">
        <f aca="false">X920-(Draws!Y899+Draws!AK899)</f>
        <v>-122.483984665915</v>
      </c>
      <c r="Z920" s="18" t="n">
        <f aca="false">0-(MAX(Draws!N899-Line_cap,0)+MAX(Draws!Z899-Line_cap,0))</f>
        <v>0</v>
      </c>
      <c r="AA920" s="18" t="n">
        <f aca="false">Z920-(MAX(Draws!O899-Line_cap,0)+MAX(Draws!AA899-Line_cap,0))</f>
        <v>-22.4839846659148</v>
      </c>
      <c r="AB920" s="18" t="n">
        <f aca="false">AA920-(MAX(Draws!P899-Line_cap,0)+MAX(Draws!AB899-Line_cap,0))</f>
        <v>-22.4839846659148</v>
      </c>
      <c r="AC920" s="18" t="n">
        <f aca="false">AB920-(MAX(Draws!Q899-Line_cap,0)+MAX(Draws!AC899-Line_cap,0))</f>
        <v>-22.4839846659148</v>
      </c>
      <c r="AD920" s="18" t="n">
        <f aca="false">AC920-(MAX(Draws!R899-Line_cap,0)+MAX(Draws!AD899-Line_cap,0))</f>
        <v>-22.4839846659148</v>
      </c>
      <c r="AE920" s="18" t="n">
        <f aca="false">AD920-(MAX(Draws!S899-Line_cap,0)+MAX(Draws!AE899-Line_cap,0))</f>
        <v>-22.4839846659148</v>
      </c>
      <c r="AF920" s="18" t="n">
        <f aca="false">AE920-(MAX(Draws!T899-Line_cap,0)+MAX(Draws!AF899-Line_cap,0))</f>
        <v>-22.4839846659148</v>
      </c>
      <c r="AG920" s="18" t="n">
        <f aca="false">AF920-(MAX(Draws!U899-Line_cap,0)+MAX(Draws!AG899-Line_cap,0))</f>
        <v>-22.4839846659148</v>
      </c>
      <c r="AH920" s="18" t="n">
        <f aca="false">AG920-(MAX(Draws!V899-Line_cap,0)+MAX(Draws!AH899-Line_cap,0))</f>
        <v>-22.4839846659148</v>
      </c>
      <c r="AI920" s="18" t="n">
        <f aca="false">AH920-(MAX(Draws!W899-Line_cap,0)+MAX(Draws!AI899-Line_cap,0))</f>
        <v>-22.4839846659148</v>
      </c>
      <c r="AJ920" s="18" t="n">
        <f aca="false">AI920-(MAX(Draws!X899-Line_cap,0)+MAX(Draws!AJ899-Line_cap,0))</f>
        <v>-22.4839846659148</v>
      </c>
      <c r="AK920" s="18" t="n">
        <f aca="false">AJ920-(MAX(Draws!Y899-Line_cap,0)+MAX(Draws!AK899-Line_cap,0))</f>
        <v>-22.4839846659148</v>
      </c>
      <c r="AL920" s="18" t="n">
        <f aca="false">SUMPRODUCT(MIN($B$22:$M$22+B920:M920+N920:Y920))</f>
        <v>350.954306730702</v>
      </c>
      <c r="AM920" s="18" t="n">
        <f aca="false">SUMPRODUCT(MIN($B$22:$M$22+B920:M920))</f>
        <v>473.438291396617</v>
      </c>
      <c r="AN920" s="18" t="n">
        <f aca="false">SUMPRODUCT(MIN($B$22:$M$22+N920:Y920))</f>
        <v>359.466397691871</v>
      </c>
      <c r="AO920" s="18" t="n">
        <f aca="false">SUMPRODUCT(MIN($B$22:$M$22+B920:M920+Z920:AK920))</f>
        <v>450.954306730702</v>
      </c>
      <c r="AP920" s="18" t="n">
        <f aca="false">SUMPRODUCT(MIN($B$23:$M$23+B920:M920+N920:Y920))</f>
        <v>396.594329164399</v>
      </c>
      <c r="AQ920" s="18" t="n">
        <f aca="false">SUMPRODUCT(MIN($B$23:$M$23+B920:M920+Z920:AK920))</f>
        <v>496.594329164399</v>
      </c>
      <c r="AR920" s="13" t="n">
        <f aca="false">IF(Y920&lt;0,1,0)</f>
        <v>1</v>
      </c>
    </row>
    <row r="921" customFormat="false" ht="15" hidden="false" customHeight="false" outlineLevel="0" collapsed="false">
      <c r="A921" s="13" t="n">
        <v>896</v>
      </c>
      <c r="B921" s="18" t="n">
        <f aca="false">Shock_sd*Draws!B900</f>
        <v>-13.3014023749296</v>
      </c>
      <c r="C921" s="18" t="n">
        <f aca="false">Persist_a*B921+Shock_sd*Draws!C900</f>
        <v>28.3935227327603</v>
      </c>
      <c r="D921" s="18" t="n">
        <f aca="false">Persist_a*C921+Shock_sd*Draws!D900</f>
        <v>-47.0230384999285</v>
      </c>
      <c r="E921" s="18" t="n">
        <f aca="false">Persist_a*D921+Shock_sd*Draws!E900</f>
        <v>15.600327239594</v>
      </c>
      <c r="F921" s="18" t="n">
        <f aca="false">Persist_a*E921+Shock_sd*Draws!F900</f>
        <v>-88.8940787251564</v>
      </c>
      <c r="G921" s="18" t="n">
        <f aca="false">Persist_a*F921+Shock_sd*Draws!G900</f>
        <v>-101.358997644141</v>
      </c>
      <c r="H921" s="18" t="n">
        <f aca="false">Persist_a*G921+Shock_sd*Draws!H900</f>
        <v>-17.7327757804239</v>
      </c>
      <c r="I921" s="18" t="n">
        <f aca="false">Persist_a*H921+Shock_sd*Draws!I900</f>
        <v>-54.9882846102684</v>
      </c>
      <c r="J921" s="18" t="n">
        <f aca="false">Persist_a*I921+Shock_sd*Draws!J900</f>
        <v>16.226217363341</v>
      </c>
      <c r="K921" s="18" t="n">
        <f aca="false">Persist_a*J921+Shock_sd*Draws!K900</f>
        <v>54.8208856414975</v>
      </c>
      <c r="L921" s="18" t="n">
        <f aca="false">Persist_a*K921+Shock_sd*Draws!L900</f>
        <v>1.16491969524525</v>
      </c>
      <c r="M921" s="18" t="n">
        <f aca="false">Persist_a*L921+Shock_sd*Draws!M900</f>
        <v>24.2161090740383</v>
      </c>
      <c r="N921" s="18" t="n">
        <f aca="false">0-(Draws!N900+Draws!Z900)</f>
        <v>0</v>
      </c>
      <c r="O921" s="18" t="n">
        <f aca="false">N921-(Draws!O900+Draws!AA900)</f>
        <v>0</v>
      </c>
      <c r="P921" s="18" t="n">
        <f aca="false">O921-(Draws!P900+Draws!AB900)</f>
        <v>-117.451974742716</v>
      </c>
      <c r="Q921" s="18" t="n">
        <f aca="false">P921-(Draws!Q900+Draws!AC900)</f>
        <v>-117.451974742716</v>
      </c>
      <c r="R921" s="18" t="n">
        <f aca="false">Q921-(Draws!R900+Draws!AD900)</f>
        <v>-117.451974742716</v>
      </c>
      <c r="S921" s="18" t="n">
        <f aca="false">R921-(Draws!S900+Draws!AE900)</f>
        <v>-117.451974742716</v>
      </c>
      <c r="T921" s="18" t="n">
        <f aca="false">S921-(Draws!T900+Draws!AF900)</f>
        <v>-117.451974742716</v>
      </c>
      <c r="U921" s="18" t="n">
        <f aca="false">T921-(Draws!U900+Draws!AG900)</f>
        <v>-117.451974742716</v>
      </c>
      <c r="V921" s="18" t="n">
        <f aca="false">U921-(Draws!V900+Draws!AH900)</f>
        <v>-117.451974742716</v>
      </c>
      <c r="W921" s="18" t="n">
        <f aca="false">V921-(Draws!W900+Draws!AI900)</f>
        <v>-202.710453801131</v>
      </c>
      <c r="X921" s="18" t="n">
        <f aca="false">W921-(Draws!X900+Draws!AJ900)</f>
        <v>-202.710453801131</v>
      </c>
      <c r="Y921" s="18" t="n">
        <f aca="false">X921-(Draws!Y900+Draws!AK900)</f>
        <v>-202.710453801131</v>
      </c>
      <c r="Z921" s="18" t="n">
        <f aca="false">0-(MAX(Draws!N900-Line_cap,0)+MAX(Draws!Z900-Line_cap,0))</f>
        <v>0</v>
      </c>
      <c r="AA921" s="18" t="n">
        <f aca="false">Z921-(MAX(Draws!O900-Line_cap,0)+MAX(Draws!AA900-Line_cap,0))</f>
        <v>0</v>
      </c>
      <c r="AB921" s="18" t="n">
        <f aca="false">AA921-(MAX(Draws!P900-Line_cap,0)+MAX(Draws!AB900-Line_cap,0))</f>
        <v>-17.4519747427162</v>
      </c>
      <c r="AC921" s="18" t="n">
        <f aca="false">AB921-(MAX(Draws!Q900-Line_cap,0)+MAX(Draws!AC900-Line_cap,0))</f>
        <v>-17.4519747427162</v>
      </c>
      <c r="AD921" s="18" t="n">
        <f aca="false">AC921-(MAX(Draws!R900-Line_cap,0)+MAX(Draws!AD900-Line_cap,0))</f>
        <v>-17.4519747427162</v>
      </c>
      <c r="AE921" s="18" t="n">
        <f aca="false">AD921-(MAX(Draws!S900-Line_cap,0)+MAX(Draws!AE900-Line_cap,0))</f>
        <v>-17.4519747427162</v>
      </c>
      <c r="AF921" s="18" t="n">
        <f aca="false">AE921-(MAX(Draws!T900-Line_cap,0)+MAX(Draws!AF900-Line_cap,0))</f>
        <v>-17.4519747427162</v>
      </c>
      <c r="AG921" s="18" t="n">
        <f aca="false">AF921-(MAX(Draws!U900-Line_cap,0)+MAX(Draws!AG900-Line_cap,0))</f>
        <v>-17.4519747427162</v>
      </c>
      <c r="AH921" s="18" t="n">
        <f aca="false">AG921-(MAX(Draws!V900-Line_cap,0)+MAX(Draws!AH900-Line_cap,0))</f>
        <v>-17.4519747427162</v>
      </c>
      <c r="AI921" s="18" t="n">
        <f aca="false">AH921-(MAX(Draws!W900-Line_cap,0)+MAX(Draws!AI900-Line_cap,0))</f>
        <v>-17.4519747427162</v>
      </c>
      <c r="AJ921" s="18" t="n">
        <f aca="false">AI921-(MAX(Draws!X900-Line_cap,0)+MAX(Draws!AJ900-Line_cap,0))</f>
        <v>-17.4519747427162</v>
      </c>
      <c r="AK921" s="18" t="n">
        <f aca="false">AJ921-(MAX(Draws!Y900-Line_cap,0)+MAX(Draws!AK900-Line_cap,0))</f>
        <v>-17.4519747427162</v>
      </c>
      <c r="AL921" s="18" t="n">
        <f aca="false">SUMPRODUCT(MIN($B$22:$M$22+B921:M921+N921:Y921))</f>
        <v>264.397199251507</v>
      </c>
      <c r="AM921" s="18" t="n">
        <f aca="false">SUMPRODUCT(MIN($B$22:$M$22+B921:M921))</f>
        <v>381.849173994224</v>
      </c>
      <c r="AN921" s="18" t="n">
        <f aca="false">SUMPRODUCT(MIN($B$22:$M$22+N921:Y921))</f>
        <v>291.675242008294</v>
      </c>
      <c r="AO921" s="18" t="n">
        <f aca="false">SUMPRODUCT(MIN($B$22:$M$22+B921:M921+Z921:AK921))</f>
        <v>364.397199251507</v>
      </c>
      <c r="AP921" s="18" t="n">
        <f aca="false">SUMPRODUCT(MIN($B$23:$M$23+B921:M921+N921:Y921))</f>
        <v>312.162944752292</v>
      </c>
      <c r="AQ921" s="18" t="n">
        <f aca="false">SUMPRODUCT(MIN($B$23:$M$23+B921:M921+Z921:AK921))</f>
        <v>412.162944752292</v>
      </c>
      <c r="AR921" s="13" t="n">
        <f aca="false">IF(Y921&lt;0,1,0)</f>
        <v>1</v>
      </c>
    </row>
    <row r="922" customFormat="false" ht="15" hidden="false" customHeight="false" outlineLevel="0" collapsed="false">
      <c r="A922" s="13" t="n">
        <v>897</v>
      </c>
      <c r="B922" s="18" t="n">
        <f aca="false">Shock_sd*Draws!B901</f>
        <v>76.0814493141213</v>
      </c>
      <c r="C922" s="18" t="n">
        <f aca="false">Persist_a*B922+Shock_sd*Draws!C901</f>
        <v>17.4793635414774</v>
      </c>
      <c r="D922" s="18" t="n">
        <f aca="false">Persist_a*C922+Shock_sd*Draws!D901</f>
        <v>24.7826316311658</v>
      </c>
      <c r="E922" s="18" t="n">
        <f aca="false">Persist_a*D922+Shock_sd*Draws!E901</f>
        <v>34.112448109261</v>
      </c>
      <c r="F922" s="18" t="n">
        <f aca="false">Persist_a*E922+Shock_sd*Draws!F901</f>
        <v>52.5582034957199</v>
      </c>
      <c r="G922" s="18" t="n">
        <f aca="false">Persist_a*F922+Shock_sd*Draws!G901</f>
        <v>45.0929527278368</v>
      </c>
      <c r="H922" s="18" t="n">
        <f aca="false">Persist_a*G922+Shock_sd*Draws!H901</f>
        <v>-55.7951045281566</v>
      </c>
      <c r="I922" s="18" t="n">
        <f aca="false">Persist_a*H922+Shock_sd*Draws!I901</f>
        <v>-75.6067440248885</v>
      </c>
      <c r="J922" s="18" t="n">
        <f aca="false">Persist_a*I922+Shock_sd*Draws!J901</f>
        <v>-63.1819870627733</v>
      </c>
      <c r="K922" s="18" t="n">
        <f aca="false">Persist_a*J922+Shock_sd*Draws!K901</f>
        <v>-4.5433968616998</v>
      </c>
      <c r="L922" s="18" t="n">
        <f aca="false">Persist_a*K922+Shock_sd*Draws!L901</f>
        <v>33.4458703154982</v>
      </c>
      <c r="M922" s="18" t="n">
        <f aca="false">Persist_a*L922+Shock_sd*Draws!M901</f>
        <v>-25.2043709856181</v>
      </c>
      <c r="N922" s="18" t="n">
        <f aca="false">0-(Draws!N901+Draws!Z901)</f>
        <v>0</v>
      </c>
      <c r="O922" s="18" t="n">
        <f aca="false">N922-(Draws!O901+Draws!AA901)</f>
        <v>-85.254260646044</v>
      </c>
      <c r="P922" s="18" t="n">
        <f aca="false">O922-(Draws!P901+Draws!AB901)</f>
        <v>-85.254260646044</v>
      </c>
      <c r="Q922" s="18" t="n">
        <f aca="false">P922-(Draws!Q901+Draws!AC901)</f>
        <v>-85.254260646044</v>
      </c>
      <c r="R922" s="18" t="n">
        <f aca="false">Q922-(Draws!R901+Draws!AD901)</f>
        <v>-85.254260646044</v>
      </c>
      <c r="S922" s="18" t="n">
        <f aca="false">R922-(Draws!S901+Draws!AE901)</f>
        <v>-85.254260646044</v>
      </c>
      <c r="T922" s="18" t="n">
        <f aca="false">S922-(Draws!T901+Draws!AF901)</f>
        <v>-85.254260646044</v>
      </c>
      <c r="U922" s="18" t="n">
        <f aca="false">T922-(Draws!U901+Draws!AG901)</f>
        <v>-85.254260646044</v>
      </c>
      <c r="V922" s="18" t="n">
        <f aca="false">U922-(Draws!V901+Draws!AH901)</f>
        <v>-85.254260646044</v>
      </c>
      <c r="W922" s="18" t="n">
        <f aca="false">V922-(Draws!W901+Draws!AI901)</f>
        <v>-85.254260646044</v>
      </c>
      <c r="X922" s="18" t="n">
        <f aca="false">W922-(Draws!X901+Draws!AJ901)</f>
        <v>-85.254260646044</v>
      </c>
      <c r="Y922" s="18" t="n">
        <f aca="false">X922-(Draws!Y901+Draws!AK901)</f>
        <v>-85.254260646044</v>
      </c>
      <c r="Z922" s="18" t="n">
        <f aca="false">0-(MAX(Draws!N901-Line_cap,0)+MAX(Draws!Z901-Line_cap,0))</f>
        <v>0</v>
      </c>
      <c r="AA922" s="18" t="n">
        <f aca="false">Z922-(MAX(Draws!O901-Line_cap,0)+MAX(Draws!AA901-Line_cap,0))</f>
        <v>0</v>
      </c>
      <c r="AB922" s="18" t="n">
        <f aca="false">AA922-(MAX(Draws!P901-Line_cap,0)+MAX(Draws!AB901-Line_cap,0))</f>
        <v>0</v>
      </c>
      <c r="AC922" s="18" t="n">
        <f aca="false">AB922-(MAX(Draws!Q901-Line_cap,0)+MAX(Draws!AC901-Line_cap,0))</f>
        <v>0</v>
      </c>
      <c r="AD922" s="18" t="n">
        <f aca="false">AC922-(MAX(Draws!R901-Line_cap,0)+MAX(Draws!AD901-Line_cap,0))</f>
        <v>0</v>
      </c>
      <c r="AE922" s="18" t="n">
        <f aca="false">AD922-(MAX(Draws!S901-Line_cap,0)+MAX(Draws!AE901-Line_cap,0))</f>
        <v>0</v>
      </c>
      <c r="AF922" s="18" t="n">
        <f aca="false">AE922-(MAX(Draws!T901-Line_cap,0)+MAX(Draws!AF901-Line_cap,0))</f>
        <v>0</v>
      </c>
      <c r="AG922" s="18" t="n">
        <f aca="false">AF922-(MAX(Draws!U901-Line_cap,0)+MAX(Draws!AG901-Line_cap,0))</f>
        <v>0</v>
      </c>
      <c r="AH922" s="18" t="n">
        <f aca="false">AG922-(MAX(Draws!V901-Line_cap,0)+MAX(Draws!AH901-Line_cap,0))</f>
        <v>0</v>
      </c>
      <c r="AI922" s="18" t="n">
        <f aca="false">AH922-(MAX(Draws!W901-Line_cap,0)+MAX(Draws!AI901-Line_cap,0))</f>
        <v>0</v>
      </c>
      <c r="AJ922" s="18" t="n">
        <f aca="false">AI922-(MAX(Draws!X901-Line_cap,0)+MAX(Draws!AJ901-Line_cap,0))</f>
        <v>0</v>
      </c>
      <c r="AK922" s="18" t="n">
        <f aca="false">AJ922-(MAX(Draws!Y901-Line_cap,0)+MAX(Draws!AK901-Line_cap,0))</f>
        <v>0</v>
      </c>
      <c r="AL922" s="18" t="n">
        <f aca="false">SUMPRODUCT(MIN($B$22:$M$22+B922:M922+N922:Y922))</f>
        <v>322.993048726987</v>
      </c>
      <c r="AM922" s="18" t="n">
        <f aca="false">SUMPRODUCT(MIN($B$22:$M$22+B922:M922))</f>
        <v>408.247309373031</v>
      </c>
      <c r="AN922" s="18" t="n">
        <f aca="false">SUMPRODUCT(MIN($B$22:$M$22+N922:Y922))</f>
        <v>396.696121711742</v>
      </c>
      <c r="AO922" s="18" t="n">
        <f aca="false">SUMPRODUCT(MIN($B$22:$M$22+B922:M922+Z922:AK922))</f>
        <v>408.247309373031</v>
      </c>
      <c r="AP922" s="18" t="n">
        <f aca="false">SUMPRODUCT(MIN($B$23:$M$23+B922:M922+N922:Y922))</f>
        <v>372.593048726987</v>
      </c>
      <c r="AQ922" s="18" t="n">
        <f aca="false">SUMPRODUCT(MIN($B$23:$M$23+B922:M922+Z922:AK922))</f>
        <v>457.847309373031</v>
      </c>
      <c r="AR922" s="13" t="n">
        <f aca="false">IF(Y922&lt;0,1,0)</f>
        <v>1</v>
      </c>
    </row>
    <row r="923" customFormat="false" ht="15" hidden="false" customHeight="false" outlineLevel="0" collapsed="false">
      <c r="A923" s="13" t="n">
        <v>898</v>
      </c>
      <c r="B923" s="18" t="n">
        <f aca="false">Shock_sd*Draws!B902</f>
        <v>-15.6883241096338</v>
      </c>
      <c r="C923" s="18" t="n">
        <f aca="false">Persist_a*B923+Shock_sd*Draws!C902</f>
        <v>64.4858631997339</v>
      </c>
      <c r="D923" s="18" t="n">
        <f aca="false">Persist_a*C923+Shock_sd*Draws!D902</f>
        <v>76.6471436255551</v>
      </c>
      <c r="E923" s="18" t="n">
        <f aca="false">Persist_a*D923+Shock_sd*Draws!E902</f>
        <v>88.5600909070245</v>
      </c>
      <c r="F923" s="18" t="n">
        <f aca="false">Persist_a*E923+Shock_sd*Draws!F902</f>
        <v>65.7373383227796</v>
      </c>
      <c r="G923" s="18" t="n">
        <f aca="false">Persist_a*F923+Shock_sd*Draws!G902</f>
        <v>-14.5758425450571</v>
      </c>
      <c r="H923" s="18" t="n">
        <f aca="false">Persist_a*G923+Shock_sd*Draws!H902</f>
        <v>-5.78089191669039</v>
      </c>
      <c r="I923" s="18" t="n">
        <f aca="false">Persist_a*H923+Shock_sd*Draws!I902</f>
        <v>-64.0193731847026</v>
      </c>
      <c r="J923" s="18" t="n">
        <f aca="false">Persist_a*I923+Shock_sd*Draws!J902</f>
        <v>-35.4186082708815</v>
      </c>
      <c r="K923" s="18" t="n">
        <f aca="false">Persist_a*J923+Shock_sd*Draws!K902</f>
        <v>36.7918170231538</v>
      </c>
      <c r="L923" s="18" t="n">
        <f aca="false">Persist_a*K923+Shock_sd*Draws!L902</f>
        <v>84.3428838311359</v>
      </c>
      <c r="M923" s="18" t="n">
        <f aca="false">Persist_a*L923+Shock_sd*Draws!M902</f>
        <v>111.730421066738</v>
      </c>
      <c r="N923" s="18" t="n">
        <f aca="false">0-(Draws!N902+Draws!Z902)</f>
        <v>0</v>
      </c>
      <c r="O923" s="18" t="n">
        <f aca="false">N923-(Draws!O902+Draws!AA902)</f>
        <v>0</v>
      </c>
      <c r="P923" s="18" t="n">
        <f aca="false">O923-(Draws!P902+Draws!AB902)</f>
        <v>0</v>
      </c>
      <c r="Q923" s="18" t="n">
        <f aca="false">P923-(Draws!Q902+Draws!AC902)</f>
        <v>0</v>
      </c>
      <c r="R923" s="18" t="n">
        <f aca="false">Q923-(Draws!R902+Draws!AD902)</f>
        <v>0</v>
      </c>
      <c r="S923" s="18" t="n">
        <f aca="false">R923-(Draws!S902+Draws!AE902)</f>
        <v>0</v>
      </c>
      <c r="T923" s="18" t="n">
        <f aca="false">S923-(Draws!T902+Draws!AF902)</f>
        <v>0</v>
      </c>
      <c r="U923" s="18" t="n">
        <f aca="false">T923-(Draws!U902+Draws!AG902)</f>
        <v>0</v>
      </c>
      <c r="V923" s="18" t="n">
        <f aca="false">U923-(Draws!V902+Draws!AH902)</f>
        <v>0</v>
      </c>
      <c r="W923" s="18" t="n">
        <f aca="false">V923-(Draws!W902+Draws!AI902)</f>
        <v>0</v>
      </c>
      <c r="X923" s="18" t="n">
        <f aca="false">W923-(Draws!X902+Draws!AJ902)</f>
        <v>0</v>
      </c>
      <c r="Y923" s="18" t="n">
        <f aca="false">X923-(Draws!Y902+Draws!AK902)</f>
        <v>0</v>
      </c>
      <c r="Z923" s="18" t="n">
        <f aca="false">0-(MAX(Draws!N902-Line_cap,0)+MAX(Draws!Z902-Line_cap,0))</f>
        <v>0</v>
      </c>
      <c r="AA923" s="18" t="n">
        <f aca="false">Z923-(MAX(Draws!O902-Line_cap,0)+MAX(Draws!AA902-Line_cap,0))</f>
        <v>0</v>
      </c>
      <c r="AB923" s="18" t="n">
        <f aca="false">AA923-(MAX(Draws!P902-Line_cap,0)+MAX(Draws!AB902-Line_cap,0))</f>
        <v>0</v>
      </c>
      <c r="AC923" s="18" t="n">
        <f aca="false">AB923-(MAX(Draws!Q902-Line_cap,0)+MAX(Draws!AC902-Line_cap,0))</f>
        <v>0</v>
      </c>
      <c r="AD923" s="18" t="n">
        <f aca="false">AC923-(MAX(Draws!R902-Line_cap,0)+MAX(Draws!AD902-Line_cap,0))</f>
        <v>0</v>
      </c>
      <c r="AE923" s="18" t="n">
        <f aca="false">AD923-(MAX(Draws!S902-Line_cap,0)+MAX(Draws!AE902-Line_cap,0))</f>
        <v>0</v>
      </c>
      <c r="AF923" s="18" t="n">
        <f aca="false">AE923-(MAX(Draws!T902-Line_cap,0)+MAX(Draws!AF902-Line_cap,0))</f>
        <v>0</v>
      </c>
      <c r="AG923" s="18" t="n">
        <f aca="false">AF923-(MAX(Draws!U902-Line_cap,0)+MAX(Draws!AG902-Line_cap,0))</f>
        <v>0</v>
      </c>
      <c r="AH923" s="18" t="n">
        <f aca="false">AG923-(MAX(Draws!V902-Line_cap,0)+MAX(Draws!AH902-Line_cap,0))</f>
        <v>0</v>
      </c>
      <c r="AI923" s="18" t="n">
        <f aca="false">AH923-(MAX(Draws!W902-Line_cap,0)+MAX(Draws!AI902-Line_cap,0))</f>
        <v>0</v>
      </c>
      <c r="AJ923" s="18" t="n">
        <f aca="false">AI923-(MAX(Draws!X902-Line_cap,0)+MAX(Draws!AJ902-Line_cap,0))</f>
        <v>0</v>
      </c>
      <c r="AK923" s="18" t="n">
        <f aca="false">AJ923-(MAX(Draws!Y902-Line_cap,0)+MAX(Draws!AK902-Line_cap,0))</f>
        <v>0</v>
      </c>
      <c r="AL923" s="18" t="n">
        <f aca="false">SUMPRODUCT(MIN($B$22:$M$22+B923:M923+N923:Y923))</f>
        <v>419.834680213217</v>
      </c>
      <c r="AM923" s="18" t="n">
        <f aca="false">SUMPRODUCT(MIN($B$22:$M$22+B923:M923))</f>
        <v>419.834680213217</v>
      </c>
      <c r="AN923" s="18" t="n">
        <f aca="false">SUMPRODUCT(MIN($B$22:$M$22+N923:Y923))</f>
        <v>481.950382357786</v>
      </c>
      <c r="AO923" s="18" t="n">
        <f aca="false">SUMPRODUCT(MIN($B$22:$M$22+B923:M923+Z923:AK923))</f>
        <v>419.834680213217</v>
      </c>
      <c r="AP923" s="18" t="n">
        <f aca="false">SUMPRODUCT(MIN($B$23:$M$23+B923:M923+N923:Y923))</f>
        <v>469.434680213217</v>
      </c>
      <c r="AQ923" s="18" t="n">
        <f aca="false">SUMPRODUCT(MIN($B$23:$M$23+B923:M923+Z923:AK923))</f>
        <v>469.434680213217</v>
      </c>
      <c r="AR923" s="13" t="n">
        <f aca="false">IF(Y923&lt;0,1,0)</f>
        <v>0</v>
      </c>
    </row>
    <row r="924" customFormat="false" ht="15" hidden="false" customHeight="false" outlineLevel="0" collapsed="false">
      <c r="A924" s="13" t="n">
        <v>899</v>
      </c>
      <c r="B924" s="18" t="n">
        <f aca="false">Shock_sd*Draws!B903</f>
        <v>-13.2305380381401</v>
      </c>
      <c r="C924" s="18" t="n">
        <f aca="false">Persist_a*B924+Shock_sd*Draws!C903</f>
        <v>-26.1982004516226</v>
      </c>
      <c r="D924" s="18" t="n">
        <f aca="false">Persist_a*C924+Shock_sd*Draws!D903</f>
        <v>3.00532265603097</v>
      </c>
      <c r="E924" s="18" t="n">
        <f aca="false">Persist_a*D924+Shock_sd*Draws!E903</f>
        <v>-23.6053324111245</v>
      </c>
      <c r="F924" s="18" t="n">
        <f aca="false">Persist_a*E924+Shock_sd*Draws!F903</f>
        <v>-3.57683248343685</v>
      </c>
      <c r="G924" s="18" t="n">
        <f aca="false">Persist_a*F924+Shock_sd*Draws!G903</f>
        <v>34.0175062166308</v>
      </c>
      <c r="H924" s="18" t="n">
        <f aca="false">Persist_a*G924+Shock_sd*Draws!H903</f>
        <v>-35.0648322215494</v>
      </c>
      <c r="I924" s="18" t="n">
        <f aca="false">Persist_a*H924+Shock_sd*Draws!I903</f>
        <v>-15.4628966740278</v>
      </c>
      <c r="J924" s="18" t="n">
        <f aca="false">Persist_a*I924+Shock_sd*Draws!J903</f>
        <v>-58.1789537300868</v>
      </c>
      <c r="K924" s="18" t="n">
        <f aca="false">Persist_a*J924+Shock_sd*Draws!K903</f>
        <v>-3.74805294828142</v>
      </c>
      <c r="L924" s="18" t="n">
        <f aca="false">Persist_a*K924+Shock_sd*Draws!L903</f>
        <v>35.8744739830977</v>
      </c>
      <c r="M924" s="18" t="n">
        <f aca="false">Persist_a*L924+Shock_sd*Draws!M903</f>
        <v>70.7399645892324</v>
      </c>
      <c r="N924" s="18" t="n">
        <f aca="false">0-(Draws!N903+Draws!Z903)</f>
        <v>0</v>
      </c>
      <c r="O924" s="18" t="n">
        <f aca="false">N924-(Draws!O903+Draws!AA903)</f>
        <v>0</v>
      </c>
      <c r="P924" s="18" t="n">
        <f aca="false">O924-(Draws!P903+Draws!AB903)</f>
        <v>0</v>
      </c>
      <c r="Q924" s="18" t="n">
        <f aca="false">P924-(Draws!Q903+Draws!AC903)</f>
        <v>0</v>
      </c>
      <c r="R924" s="18" t="n">
        <f aca="false">Q924-(Draws!R903+Draws!AD903)</f>
        <v>0</v>
      </c>
      <c r="S924" s="18" t="n">
        <f aca="false">R924-(Draws!S903+Draws!AE903)</f>
        <v>0</v>
      </c>
      <c r="T924" s="18" t="n">
        <f aca="false">S924-(Draws!T903+Draws!AF903)</f>
        <v>0</v>
      </c>
      <c r="U924" s="18" t="n">
        <f aca="false">T924-(Draws!U903+Draws!AG903)</f>
        <v>0</v>
      </c>
      <c r="V924" s="18" t="n">
        <f aca="false">U924-(Draws!V903+Draws!AH903)</f>
        <v>0</v>
      </c>
      <c r="W924" s="18" t="n">
        <f aca="false">V924-(Draws!W903+Draws!AI903)</f>
        <v>0</v>
      </c>
      <c r="X924" s="18" t="n">
        <f aca="false">W924-(Draws!X903+Draws!AJ903)</f>
        <v>0</v>
      </c>
      <c r="Y924" s="18" t="n">
        <f aca="false">X924-(Draws!Y903+Draws!AK903)</f>
        <v>0</v>
      </c>
      <c r="Z924" s="18" t="n">
        <f aca="false">0-(MAX(Draws!N903-Line_cap,0)+MAX(Draws!Z903-Line_cap,0))</f>
        <v>0</v>
      </c>
      <c r="AA924" s="18" t="n">
        <f aca="false">Z924-(MAX(Draws!O903-Line_cap,0)+MAX(Draws!AA903-Line_cap,0))</f>
        <v>0</v>
      </c>
      <c r="AB924" s="18" t="n">
        <f aca="false">AA924-(MAX(Draws!P903-Line_cap,0)+MAX(Draws!AB903-Line_cap,0))</f>
        <v>0</v>
      </c>
      <c r="AC924" s="18" t="n">
        <f aca="false">AB924-(MAX(Draws!Q903-Line_cap,0)+MAX(Draws!AC903-Line_cap,0))</f>
        <v>0</v>
      </c>
      <c r="AD924" s="18" t="n">
        <f aca="false">AC924-(MAX(Draws!R903-Line_cap,0)+MAX(Draws!AD903-Line_cap,0))</f>
        <v>0</v>
      </c>
      <c r="AE924" s="18" t="n">
        <f aca="false">AD924-(MAX(Draws!S903-Line_cap,0)+MAX(Draws!AE903-Line_cap,0))</f>
        <v>0</v>
      </c>
      <c r="AF924" s="18" t="n">
        <f aca="false">AE924-(MAX(Draws!T903-Line_cap,0)+MAX(Draws!AF903-Line_cap,0))</f>
        <v>0</v>
      </c>
      <c r="AG924" s="18" t="n">
        <f aca="false">AF924-(MAX(Draws!U903-Line_cap,0)+MAX(Draws!AG903-Line_cap,0))</f>
        <v>0</v>
      </c>
      <c r="AH924" s="18" t="n">
        <f aca="false">AG924-(MAX(Draws!V903-Line_cap,0)+MAX(Draws!AH903-Line_cap,0))</f>
        <v>0</v>
      </c>
      <c r="AI924" s="18" t="n">
        <f aca="false">AH924-(MAX(Draws!W903-Line_cap,0)+MAX(Draws!AI903-Line_cap,0))</f>
        <v>0</v>
      </c>
      <c r="AJ924" s="18" t="n">
        <f aca="false">AI924-(MAX(Draws!X903-Line_cap,0)+MAX(Draws!AJ903-Line_cap,0))</f>
        <v>0</v>
      </c>
      <c r="AK924" s="18" t="n">
        <f aca="false">AJ924-(MAX(Draws!Y903-Line_cap,0)+MAX(Draws!AK903-Line_cap,0))</f>
        <v>0</v>
      </c>
      <c r="AL924" s="18" t="n">
        <f aca="false">SUMPRODUCT(MIN($B$22:$M$22+B924:M924+N924:Y924))</f>
        <v>430.01882768731</v>
      </c>
      <c r="AM924" s="18" t="n">
        <f aca="false">SUMPRODUCT(MIN($B$22:$M$22+B924:M924))</f>
        <v>430.01882768731</v>
      </c>
      <c r="AN924" s="18" t="n">
        <f aca="false">SUMPRODUCT(MIN($B$22:$M$22+N924:Y924))</f>
        <v>481.950382357786</v>
      </c>
      <c r="AO924" s="18" t="n">
        <f aca="false">SUMPRODUCT(MIN($B$22:$M$22+B924:M924+Z924:AK924))</f>
        <v>430.01882768731</v>
      </c>
      <c r="AP924" s="18" t="n">
        <f aca="false">SUMPRODUCT(MIN($B$23:$M$23+B924:M924+N924:Y924))</f>
        <v>479.26215485153</v>
      </c>
      <c r="AQ924" s="18" t="n">
        <f aca="false">SUMPRODUCT(MIN($B$23:$M$23+B924:M924+Z924:AK924))</f>
        <v>479.26215485153</v>
      </c>
      <c r="AR924" s="13" t="n">
        <f aca="false">IF(Y924&lt;0,1,0)</f>
        <v>0</v>
      </c>
    </row>
    <row r="925" customFormat="false" ht="15" hidden="false" customHeight="false" outlineLevel="0" collapsed="false">
      <c r="A925" s="13" t="n">
        <v>900</v>
      </c>
      <c r="B925" s="18" t="n">
        <f aca="false">Shock_sd*Draws!B904</f>
        <v>-132.725359297207</v>
      </c>
      <c r="C925" s="18" t="n">
        <f aca="false">Persist_a*B925+Shock_sd*Draws!C904</f>
        <v>-32.7056680415049</v>
      </c>
      <c r="D925" s="18" t="n">
        <f aca="false">Persist_a*C925+Shock_sd*Draws!D904</f>
        <v>-1.2709531203839</v>
      </c>
      <c r="E925" s="18" t="n">
        <f aca="false">Persist_a*D925+Shock_sd*Draws!E904</f>
        <v>79.0058317257244</v>
      </c>
      <c r="F925" s="18" t="n">
        <f aca="false">Persist_a*E925+Shock_sd*Draws!F904</f>
        <v>-9.95440374532205</v>
      </c>
      <c r="G925" s="18" t="n">
        <f aca="false">Persist_a*F925+Shock_sd*Draws!G904</f>
        <v>79.9938408743681</v>
      </c>
      <c r="H925" s="18" t="n">
        <f aca="false">Persist_a*G925+Shock_sd*Draws!H904</f>
        <v>50.951327975091</v>
      </c>
      <c r="I925" s="18" t="n">
        <f aca="false">Persist_a*H925+Shock_sd*Draws!I904</f>
        <v>8.47434656015941</v>
      </c>
      <c r="J925" s="18" t="n">
        <f aca="false">Persist_a*I925+Shock_sd*Draws!J904</f>
        <v>27.250378293866</v>
      </c>
      <c r="K925" s="18" t="n">
        <f aca="false">Persist_a*J925+Shock_sd*Draws!K904</f>
        <v>44.4406264663701</v>
      </c>
      <c r="L925" s="18" t="n">
        <f aca="false">Persist_a*K925+Shock_sd*Draws!L904</f>
        <v>47.7397102703004</v>
      </c>
      <c r="M925" s="18" t="n">
        <f aca="false">Persist_a*L925+Shock_sd*Draws!M904</f>
        <v>-7.55913018847858</v>
      </c>
      <c r="N925" s="18" t="n">
        <f aca="false">0-(Draws!N904+Draws!Z904)</f>
        <v>0</v>
      </c>
      <c r="O925" s="18" t="n">
        <f aca="false">N925-(Draws!O904+Draws!AA904)</f>
        <v>0</v>
      </c>
      <c r="P925" s="18" t="n">
        <f aca="false">O925-(Draws!P904+Draws!AB904)</f>
        <v>0</v>
      </c>
      <c r="Q925" s="18" t="n">
        <f aca="false">P925-(Draws!Q904+Draws!AC904)</f>
        <v>0</v>
      </c>
      <c r="R925" s="18" t="n">
        <f aca="false">Q925-(Draws!R904+Draws!AD904)</f>
        <v>0</v>
      </c>
      <c r="S925" s="18" t="n">
        <f aca="false">R925-(Draws!S904+Draws!AE904)</f>
        <v>0</v>
      </c>
      <c r="T925" s="18" t="n">
        <f aca="false">S925-(Draws!T904+Draws!AF904)</f>
        <v>0</v>
      </c>
      <c r="U925" s="18" t="n">
        <f aca="false">T925-(Draws!U904+Draws!AG904)</f>
        <v>0</v>
      </c>
      <c r="V925" s="18" t="n">
        <f aca="false">U925-(Draws!V904+Draws!AH904)</f>
        <v>0</v>
      </c>
      <c r="W925" s="18" t="n">
        <f aca="false">V925-(Draws!W904+Draws!AI904)</f>
        <v>0</v>
      </c>
      <c r="X925" s="18" t="n">
        <f aca="false">W925-(Draws!X904+Draws!AJ904)</f>
        <v>0</v>
      </c>
      <c r="Y925" s="18" t="n">
        <f aca="false">X925-(Draws!Y904+Draws!AK904)</f>
        <v>0</v>
      </c>
      <c r="Z925" s="18" t="n">
        <f aca="false">0-(MAX(Draws!N904-Line_cap,0)+MAX(Draws!Z904-Line_cap,0))</f>
        <v>0</v>
      </c>
      <c r="AA925" s="18" t="n">
        <f aca="false">Z925-(MAX(Draws!O904-Line_cap,0)+MAX(Draws!AA904-Line_cap,0))</f>
        <v>0</v>
      </c>
      <c r="AB925" s="18" t="n">
        <f aca="false">AA925-(MAX(Draws!P904-Line_cap,0)+MAX(Draws!AB904-Line_cap,0))</f>
        <v>0</v>
      </c>
      <c r="AC925" s="18" t="n">
        <f aca="false">AB925-(MAX(Draws!Q904-Line_cap,0)+MAX(Draws!AC904-Line_cap,0))</f>
        <v>0</v>
      </c>
      <c r="AD925" s="18" t="n">
        <f aca="false">AC925-(MAX(Draws!R904-Line_cap,0)+MAX(Draws!AD904-Line_cap,0))</f>
        <v>0</v>
      </c>
      <c r="AE925" s="18" t="n">
        <f aca="false">AD925-(MAX(Draws!S904-Line_cap,0)+MAX(Draws!AE904-Line_cap,0))</f>
        <v>0</v>
      </c>
      <c r="AF925" s="18" t="n">
        <f aca="false">AE925-(MAX(Draws!T904-Line_cap,0)+MAX(Draws!AF904-Line_cap,0))</f>
        <v>0</v>
      </c>
      <c r="AG925" s="18" t="n">
        <f aca="false">AF925-(MAX(Draws!U904-Line_cap,0)+MAX(Draws!AG904-Line_cap,0))</f>
        <v>0</v>
      </c>
      <c r="AH925" s="18" t="n">
        <f aca="false">AG925-(MAX(Draws!V904-Line_cap,0)+MAX(Draws!AH904-Line_cap,0))</f>
        <v>0</v>
      </c>
      <c r="AI925" s="18" t="n">
        <f aca="false">AH925-(MAX(Draws!W904-Line_cap,0)+MAX(Draws!AI904-Line_cap,0))</f>
        <v>0</v>
      </c>
      <c r="AJ925" s="18" t="n">
        <f aca="false">AI925-(MAX(Draws!X904-Line_cap,0)+MAX(Draws!AJ904-Line_cap,0))</f>
        <v>0</v>
      </c>
      <c r="AK925" s="18" t="n">
        <f aca="false">AJ925-(MAX(Draws!Y904-Line_cap,0)+MAX(Draws!AK904-Line_cap,0))</f>
        <v>0</v>
      </c>
      <c r="AL925" s="18" t="n">
        <f aca="false">SUMPRODUCT(MIN($B$22:$M$22+B925:M925+N925:Y925))</f>
        <v>441.452362772881</v>
      </c>
      <c r="AM925" s="18" t="n">
        <f aca="false">SUMPRODUCT(MIN($B$22:$M$22+B925:M925))</f>
        <v>441.452362772881</v>
      </c>
      <c r="AN925" s="18" t="n">
        <f aca="false">SUMPRODUCT(MIN($B$22:$M$22+N925:Y925))</f>
        <v>481.950382357786</v>
      </c>
      <c r="AO925" s="18" t="n">
        <f aca="false">SUMPRODUCT(MIN($B$22:$M$22+B925:M925+Z925:AK925))</f>
        <v>441.452362772881</v>
      </c>
      <c r="AP925" s="18" t="n">
        <f aca="false">SUMPRODUCT(MIN($B$23:$M$23+B925:M925+N925:Y925))</f>
        <v>456.325389595477</v>
      </c>
      <c r="AQ925" s="18" t="n">
        <f aca="false">SUMPRODUCT(MIN($B$23:$M$23+B925:M925+Z925:AK925))</f>
        <v>456.325389595477</v>
      </c>
      <c r="AR925" s="13" t="n">
        <f aca="false">IF(Y925&lt;0,1,0)</f>
        <v>0</v>
      </c>
    </row>
    <row r="926" customFormat="false" ht="15" hidden="false" customHeight="false" outlineLevel="0" collapsed="false">
      <c r="A926" s="13" t="n">
        <v>901</v>
      </c>
      <c r="B926" s="18" t="n">
        <f aca="false">Shock_sd*Draws!B905</f>
        <v>11.6435953367977</v>
      </c>
      <c r="C926" s="18" t="n">
        <f aca="false">Persist_a*B926+Shock_sd*Draws!C905</f>
        <v>87.2063509665175</v>
      </c>
      <c r="D926" s="18" t="n">
        <f aca="false">Persist_a*C926+Shock_sd*Draws!D905</f>
        <v>48.1293583911322</v>
      </c>
      <c r="E926" s="18" t="n">
        <f aca="false">Persist_a*D926+Shock_sd*Draws!E905</f>
        <v>32.3914665209981</v>
      </c>
      <c r="F926" s="18" t="n">
        <f aca="false">Persist_a*E926+Shock_sd*Draws!F905</f>
        <v>-17.1808247898883</v>
      </c>
      <c r="G926" s="18" t="n">
        <f aca="false">Persist_a*F926+Shock_sd*Draws!G905</f>
        <v>-36.9138886748766</v>
      </c>
      <c r="H926" s="18" t="n">
        <f aca="false">Persist_a*G926+Shock_sd*Draws!H905</f>
        <v>-84.4238274947585</v>
      </c>
      <c r="I926" s="18" t="n">
        <f aca="false">Persist_a*H926+Shock_sd*Draws!I905</f>
        <v>36.7176726193383</v>
      </c>
      <c r="J926" s="18" t="n">
        <f aca="false">Persist_a*I926+Shock_sd*Draws!J905</f>
        <v>26.6105181799623</v>
      </c>
      <c r="K926" s="18" t="n">
        <f aca="false">Persist_a*J926+Shock_sd*Draws!K905</f>
        <v>47.7558777422682</v>
      </c>
      <c r="L926" s="18" t="n">
        <f aca="false">Persist_a*K926+Shock_sd*Draws!L905</f>
        <v>-48.7135372923282</v>
      </c>
      <c r="M926" s="18" t="n">
        <f aca="false">Persist_a*L926+Shock_sd*Draws!M905</f>
        <v>-37.5052430836583</v>
      </c>
      <c r="N926" s="18" t="n">
        <f aca="false">0-(Draws!N905+Draws!Z905)</f>
        <v>0</v>
      </c>
      <c r="O926" s="18" t="n">
        <f aca="false">N926-(Draws!O905+Draws!AA905)</f>
        <v>0</v>
      </c>
      <c r="P926" s="18" t="n">
        <f aca="false">O926-(Draws!P905+Draws!AB905)</f>
        <v>0</v>
      </c>
      <c r="Q926" s="18" t="n">
        <f aca="false">P926-(Draws!Q905+Draws!AC905)</f>
        <v>0</v>
      </c>
      <c r="R926" s="18" t="n">
        <f aca="false">Q926-(Draws!R905+Draws!AD905)</f>
        <v>0</v>
      </c>
      <c r="S926" s="18" t="n">
        <f aca="false">R926-(Draws!S905+Draws!AE905)</f>
        <v>0</v>
      </c>
      <c r="T926" s="18" t="n">
        <f aca="false">S926-(Draws!T905+Draws!AF905)</f>
        <v>0</v>
      </c>
      <c r="U926" s="18" t="n">
        <f aca="false">T926-(Draws!U905+Draws!AG905)</f>
        <v>0</v>
      </c>
      <c r="V926" s="18" t="n">
        <f aca="false">U926-(Draws!V905+Draws!AH905)</f>
        <v>0</v>
      </c>
      <c r="W926" s="18" t="n">
        <f aca="false">V926-(Draws!W905+Draws!AI905)</f>
        <v>0</v>
      </c>
      <c r="X926" s="18" t="n">
        <f aca="false">W926-(Draws!X905+Draws!AJ905)</f>
        <v>0</v>
      </c>
      <c r="Y926" s="18" t="n">
        <f aca="false">X926-(Draws!Y905+Draws!AK905)</f>
        <v>0</v>
      </c>
      <c r="Z926" s="18" t="n">
        <f aca="false">0-(MAX(Draws!N905-Line_cap,0)+MAX(Draws!Z905-Line_cap,0))</f>
        <v>0</v>
      </c>
      <c r="AA926" s="18" t="n">
        <f aca="false">Z926-(MAX(Draws!O905-Line_cap,0)+MAX(Draws!AA905-Line_cap,0))</f>
        <v>0</v>
      </c>
      <c r="AB926" s="18" t="n">
        <f aca="false">AA926-(MAX(Draws!P905-Line_cap,0)+MAX(Draws!AB905-Line_cap,0))</f>
        <v>0</v>
      </c>
      <c r="AC926" s="18" t="n">
        <f aca="false">AB926-(MAX(Draws!Q905-Line_cap,0)+MAX(Draws!AC905-Line_cap,0))</f>
        <v>0</v>
      </c>
      <c r="AD926" s="18" t="n">
        <f aca="false">AC926-(MAX(Draws!R905-Line_cap,0)+MAX(Draws!AD905-Line_cap,0))</f>
        <v>0</v>
      </c>
      <c r="AE926" s="18" t="n">
        <f aca="false">AD926-(MAX(Draws!S905-Line_cap,0)+MAX(Draws!AE905-Line_cap,0))</f>
        <v>0</v>
      </c>
      <c r="AF926" s="18" t="n">
        <f aca="false">AE926-(MAX(Draws!T905-Line_cap,0)+MAX(Draws!AF905-Line_cap,0))</f>
        <v>0</v>
      </c>
      <c r="AG926" s="18" t="n">
        <f aca="false">AF926-(MAX(Draws!U905-Line_cap,0)+MAX(Draws!AG905-Line_cap,0))</f>
        <v>0</v>
      </c>
      <c r="AH926" s="18" t="n">
        <f aca="false">AG926-(MAX(Draws!V905-Line_cap,0)+MAX(Draws!AH905-Line_cap,0))</f>
        <v>0</v>
      </c>
      <c r="AI926" s="18" t="n">
        <f aca="false">AH926-(MAX(Draws!W905-Line_cap,0)+MAX(Draws!AI905-Line_cap,0))</f>
        <v>0</v>
      </c>
      <c r="AJ926" s="18" t="n">
        <f aca="false">AI926-(MAX(Draws!X905-Line_cap,0)+MAX(Draws!AJ905-Line_cap,0))</f>
        <v>0</v>
      </c>
      <c r="AK926" s="18" t="n">
        <f aca="false">AJ926-(MAX(Draws!Y905-Line_cap,0)+MAX(Draws!AK905-Line_cap,0))</f>
        <v>0</v>
      </c>
      <c r="AL926" s="18" t="n">
        <f aca="false">SUMPRODUCT(MIN($B$22:$M$22+B926:M926+N926:Y926))</f>
        <v>397.526554863027</v>
      </c>
      <c r="AM926" s="18" t="n">
        <f aca="false">SUMPRODUCT(MIN($B$22:$M$22+B926:M926))</f>
        <v>397.526554863027</v>
      </c>
      <c r="AN926" s="18" t="n">
        <f aca="false">SUMPRODUCT(MIN($B$22:$M$22+N926:Y926))</f>
        <v>481.950382357786</v>
      </c>
      <c r="AO926" s="18" t="n">
        <f aca="false">SUMPRODUCT(MIN($B$22:$M$22+B926:M926+Z926:AK926))</f>
        <v>397.526554863027</v>
      </c>
      <c r="AP926" s="18" t="n">
        <f aca="false">SUMPRODUCT(MIN($B$23:$M$23+B926:M926+N926:Y926))</f>
        <v>446.705197726127</v>
      </c>
      <c r="AQ926" s="18" t="n">
        <f aca="false">SUMPRODUCT(MIN($B$23:$M$23+B926:M926+Z926:AK926))</f>
        <v>446.705197726127</v>
      </c>
      <c r="AR926" s="13" t="n">
        <f aca="false">IF(Y926&lt;0,1,0)</f>
        <v>0</v>
      </c>
    </row>
    <row r="927" customFormat="false" ht="15" hidden="false" customHeight="false" outlineLevel="0" collapsed="false">
      <c r="A927" s="13" t="n">
        <v>902</v>
      </c>
      <c r="B927" s="18" t="n">
        <f aca="false">Shock_sd*Draws!B906</f>
        <v>-18.7411214811309</v>
      </c>
      <c r="C927" s="18" t="n">
        <f aca="false">Persist_a*B927+Shock_sd*Draws!C906</f>
        <v>-34.1824677567772</v>
      </c>
      <c r="D927" s="18" t="n">
        <f aca="false">Persist_a*C927+Shock_sd*Draws!D906</f>
        <v>89.7413896245133</v>
      </c>
      <c r="E927" s="18" t="n">
        <f aca="false">Persist_a*D927+Shock_sd*Draws!E906</f>
        <v>91.6392421732317</v>
      </c>
      <c r="F927" s="18" t="n">
        <f aca="false">Persist_a*E927+Shock_sd*Draws!F906</f>
        <v>-31.6412121551002</v>
      </c>
      <c r="G927" s="18" t="n">
        <f aca="false">Persist_a*F927+Shock_sd*Draws!G906</f>
        <v>-15.4187061113559</v>
      </c>
      <c r="H927" s="18" t="n">
        <f aca="false">Persist_a*G927+Shock_sd*Draws!H906</f>
        <v>24.2099060506453</v>
      </c>
      <c r="I927" s="18" t="n">
        <f aca="false">Persist_a*H927+Shock_sd*Draws!I906</f>
        <v>101.307574670211</v>
      </c>
      <c r="J927" s="18" t="n">
        <f aca="false">Persist_a*I927+Shock_sd*Draws!J906</f>
        <v>50.6088340673997</v>
      </c>
      <c r="K927" s="18" t="n">
        <f aca="false">Persist_a*J927+Shock_sd*Draws!K906</f>
        <v>13.4545091667681</v>
      </c>
      <c r="L927" s="18" t="n">
        <f aca="false">Persist_a*K927+Shock_sd*Draws!L906</f>
        <v>1.58537832082284</v>
      </c>
      <c r="M927" s="18" t="n">
        <f aca="false">Persist_a*L927+Shock_sd*Draws!M906</f>
        <v>-49.1593883395746</v>
      </c>
      <c r="N927" s="18" t="n">
        <f aca="false">0-(Draws!N906+Draws!Z906)</f>
        <v>0</v>
      </c>
      <c r="O927" s="18" t="n">
        <f aca="false">N927-(Draws!O906+Draws!AA906)</f>
        <v>0</v>
      </c>
      <c r="P927" s="18" t="n">
        <f aca="false">O927-(Draws!P906+Draws!AB906)</f>
        <v>0</v>
      </c>
      <c r="Q927" s="18" t="n">
        <f aca="false">P927-(Draws!Q906+Draws!AC906)</f>
        <v>0</v>
      </c>
      <c r="R927" s="18" t="n">
        <f aca="false">Q927-(Draws!R906+Draws!AD906)</f>
        <v>0</v>
      </c>
      <c r="S927" s="18" t="n">
        <f aca="false">R927-(Draws!S906+Draws!AE906)</f>
        <v>0</v>
      </c>
      <c r="T927" s="18" t="n">
        <f aca="false">S927-(Draws!T906+Draws!AF906)</f>
        <v>0</v>
      </c>
      <c r="U927" s="18" t="n">
        <f aca="false">T927-(Draws!U906+Draws!AG906)</f>
        <v>0</v>
      </c>
      <c r="V927" s="18" t="n">
        <f aca="false">U927-(Draws!V906+Draws!AH906)</f>
        <v>0</v>
      </c>
      <c r="W927" s="18" t="n">
        <f aca="false">V927-(Draws!W906+Draws!AI906)</f>
        <v>0</v>
      </c>
      <c r="X927" s="18" t="n">
        <f aca="false">W927-(Draws!X906+Draws!AJ906)</f>
        <v>0</v>
      </c>
      <c r="Y927" s="18" t="n">
        <f aca="false">X927-(Draws!Y906+Draws!AK906)</f>
        <v>0</v>
      </c>
      <c r="Z927" s="18" t="n">
        <f aca="false">0-(MAX(Draws!N906-Line_cap,0)+MAX(Draws!Z906-Line_cap,0))</f>
        <v>0</v>
      </c>
      <c r="AA927" s="18" t="n">
        <f aca="false">Z927-(MAX(Draws!O906-Line_cap,0)+MAX(Draws!AA906-Line_cap,0))</f>
        <v>0</v>
      </c>
      <c r="AB927" s="18" t="n">
        <f aca="false">AA927-(MAX(Draws!P906-Line_cap,0)+MAX(Draws!AB906-Line_cap,0))</f>
        <v>0</v>
      </c>
      <c r="AC927" s="18" t="n">
        <f aca="false">AB927-(MAX(Draws!Q906-Line_cap,0)+MAX(Draws!AC906-Line_cap,0))</f>
        <v>0</v>
      </c>
      <c r="AD927" s="18" t="n">
        <f aca="false">AC927-(MAX(Draws!R906-Line_cap,0)+MAX(Draws!AD906-Line_cap,0))</f>
        <v>0</v>
      </c>
      <c r="AE927" s="18" t="n">
        <f aca="false">AD927-(MAX(Draws!S906-Line_cap,0)+MAX(Draws!AE906-Line_cap,0))</f>
        <v>0</v>
      </c>
      <c r="AF927" s="18" t="n">
        <f aca="false">AE927-(MAX(Draws!T906-Line_cap,0)+MAX(Draws!AF906-Line_cap,0))</f>
        <v>0</v>
      </c>
      <c r="AG927" s="18" t="n">
        <f aca="false">AF927-(MAX(Draws!U906-Line_cap,0)+MAX(Draws!AG906-Line_cap,0))</f>
        <v>0</v>
      </c>
      <c r="AH927" s="18" t="n">
        <f aca="false">AG927-(MAX(Draws!V906-Line_cap,0)+MAX(Draws!AH906-Line_cap,0))</f>
        <v>0</v>
      </c>
      <c r="AI927" s="18" t="n">
        <f aca="false">AH927-(MAX(Draws!W906-Line_cap,0)+MAX(Draws!AI906-Line_cap,0))</f>
        <v>0</v>
      </c>
      <c r="AJ927" s="18" t="n">
        <f aca="false">AI927-(MAX(Draws!X906-Line_cap,0)+MAX(Draws!AJ906-Line_cap,0))</f>
        <v>0</v>
      </c>
      <c r="AK927" s="18" t="n">
        <f aca="false">AJ927-(MAX(Draws!Y906-Line_cap,0)+MAX(Draws!AK906-Line_cap,0))</f>
        <v>0</v>
      </c>
      <c r="AL927" s="18" t="n">
        <f aca="false">SUMPRODUCT(MIN($B$22:$M$22+B927:M927+N927:Y927))</f>
        <v>456.85596899259</v>
      </c>
      <c r="AM927" s="18" t="n">
        <f aca="false">SUMPRODUCT(MIN($B$22:$M$22+B927:M927))</f>
        <v>456.85596899259</v>
      </c>
      <c r="AN927" s="18" t="n">
        <f aca="false">SUMPRODUCT(MIN($B$22:$M$22+N927:Y927))</f>
        <v>481.950382357786</v>
      </c>
      <c r="AO927" s="18" t="n">
        <f aca="false">SUMPRODUCT(MIN($B$22:$M$22+B927:M927+Z927:AK927))</f>
        <v>456.85596899259</v>
      </c>
      <c r="AP927" s="18" t="n">
        <f aca="false">SUMPRODUCT(MIN($B$23:$M$23+B927:M927+N927:Y927))</f>
        <v>501.960702845754</v>
      </c>
      <c r="AQ927" s="18" t="n">
        <f aca="false">SUMPRODUCT(MIN($B$23:$M$23+B927:M927+Z927:AK927))</f>
        <v>501.960702845754</v>
      </c>
      <c r="AR927" s="13" t="n">
        <f aca="false">IF(Y927&lt;0,1,0)</f>
        <v>0</v>
      </c>
    </row>
    <row r="928" customFormat="false" ht="15" hidden="false" customHeight="false" outlineLevel="0" collapsed="false">
      <c r="A928" s="13" t="n">
        <v>903</v>
      </c>
      <c r="B928" s="18" t="n">
        <f aca="false">Shock_sd*Draws!B907</f>
        <v>27.6317616379237</v>
      </c>
      <c r="C928" s="18" t="n">
        <f aca="false">Persist_a*B928+Shock_sd*Draws!C907</f>
        <v>-4.26977166281625</v>
      </c>
      <c r="D928" s="18" t="n">
        <f aca="false">Persist_a*C928+Shock_sd*Draws!D907</f>
        <v>67.0215446795648</v>
      </c>
      <c r="E928" s="18" t="n">
        <f aca="false">Persist_a*D928+Shock_sd*Draws!E907</f>
        <v>-53.6881093542235</v>
      </c>
      <c r="F928" s="18" t="n">
        <f aca="false">Persist_a*E928+Shock_sd*Draws!F907</f>
        <v>-46.1702016989773</v>
      </c>
      <c r="G928" s="18" t="n">
        <f aca="false">Persist_a*F928+Shock_sd*Draws!G907</f>
        <v>4.89131551186177</v>
      </c>
      <c r="H928" s="18" t="n">
        <f aca="false">Persist_a*G928+Shock_sd*Draws!H907</f>
        <v>-2.93147761403201</v>
      </c>
      <c r="I928" s="18" t="n">
        <f aca="false">Persist_a*H928+Shock_sd*Draws!I907</f>
        <v>-36.711357356468</v>
      </c>
      <c r="J928" s="18" t="n">
        <f aca="false">Persist_a*I928+Shock_sd*Draws!J907</f>
        <v>-19.0636717359971</v>
      </c>
      <c r="K928" s="18" t="n">
        <f aca="false">Persist_a*J928+Shock_sd*Draws!K907</f>
        <v>-49.578412134528</v>
      </c>
      <c r="L928" s="18" t="n">
        <f aca="false">Persist_a*K928+Shock_sd*Draws!L907</f>
        <v>38.4886120726393</v>
      </c>
      <c r="M928" s="18" t="n">
        <f aca="false">Persist_a*L928+Shock_sd*Draws!M907</f>
        <v>35.8714031645337</v>
      </c>
      <c r="N928" s="18" t="n">
        <f aca="false">0-(Draws!N907+Draws!Z907)</f>
        <v>0</v>
      </c>
      <c r="O928" s="18" t="n">
        <f aca="false">N928-(Draws!O907+Draws!AA907)</f>
        <v>0</v>
      </c>
      <c r="P928" s="18" t="n">
        <f aca="false">O928-(Draws!P907+Draws!AB907)</f>
        <v>0</v>
      </c>
      <c r="Q928" s="18" t="n">
        <f aca="false">P928-(Draws!Q907+Draws!AC907)</f>
        <v>0</v>
      </c>
      <c r="R928" s="18" t="n">
        <f aca="false">Q928-(Draws!R907+Draws!AD907)</f>
        <v>0</v>
      </c>
      <c r="S928" s="18" t="n">
        <f aca="false">R928-(Draws!S907+Draws!AE907)</f>
        <v>0</v>
      </c>
      <c r="T928" s="18" t="n">
        <f aca="false">S928-(Draws!T907+Draws!AF907)</f>
        <v>0</v>
      </c>
      <c r="U928" s="18" t="n">
        <f aca="false">T928-(Draws!U907+Draws!AG907)</f>
        <v>0</v>
      </c>
      <c r="V928" s="18" t="n">
        <f aca="false">U928-(Draws!V907+Draws!AH907)</f>
        <v>0</v>
      </c>
      <c r="W928" s="18" t="n">
        <f aca="false">V928-(Draws!W907+Draws!AI907)</f>
        <v>0</v>
      </c>
      <c r="X928" s="18" t="n">
        <f aca="false">W928-(Draws!X907+Draws!AJ907)</f>
        <v>0</v>
      </c>
      <c r="Y928" s="18" t="n">
        <f aca="false">X928-(Draws!Y907+Draws!AK907)</f>
        <v>0</v>
      </c>
      <c r="Z928" s="18" t="n">
        <f aca="false">0-(MAX(Draws!N907-Line_cap,0)+MAX(Draws!Z907-Line_cap,0))</f>
        <v>0</v>
      </c>
      <c r="AA928" s="18" t="n">
        <f aca="false">Z928-(MAX(Draws!O907-Line_cap,0)+MAX(Draws!AA907-Line_cap,0))</f>
        <v>0</v>
      </c>
      <c r="AB928" s="18" t="n">
        <f aca="false">AA928-(MAX(Draws!P907-Line_cap,0)+MAX(Draws!AB907-Line_cap,0))</f>
        <v>0</v>
      </c>
      <c r="AC928" s="18" t="n">
        <f aca="false">AB928-(MAX(Draws!Q907-Line_cap,0)+MAX(Draws!AC907-Line_cap,0))</f>
        <v>0</v>
      </c>
      <c r="AD928" s="18" t="n">
        <f aca="false">AC928-(MAX(Draws!R907-Line_cap,0)+MAX(Draws!AD907-Line_cap,0))</f>
        <v>0</v>
      </c>
      <c r="AE928" s="18" t="n">
        <f aca="false">AD928-(MAX(Draws!S907-Line_cap,0)+MAX(Draws!AE907-Line_cap,0))</f>
        <v>0</v>
      </c>
      <c r="AF928" s="18" t="n">
        <f aca="false">AE928-(MAX(Draws!T907-Line_cap,0)+MAX(Draws!AF907-Line_cap,0))</f>
        <v>0</v>
      </c>
      <c r="AG928" s="18" t="n">
        <f aca="false">AF928-(MAX(Draws!U907-Line_cap,0)+MAX(Draws!AG907-Line_cap,0))</f>
        <v>0</v>
      </c>
      <c r="AH928" s="18" t="n">
        <f aca="false">AG928-(MAX(Draws!V907-Line_cap,0)+MAX(Draws!AH907-Line_cap,0))</f>
        <v>0</v>
      </c>
      <c r="AI928" s="18" t="n">
        <f aca="false">AH928-(MAX(Draws!W907-Line_cap,0)+MAX(Draws!AI907-Line_cap,0))</f>
        <v>0</v>
      </c>
      <c r="AJ928" s="18" t="n">
        <f aca="false">AI928-(MAX(Draws!X907-Line_cap,0)+MAX(Draws!AJ907-Line_cap,0))</f>
        <v>0</v>
      </c>
      <c r="AK928" s="18" t="n">
        <f aca="false">AJ928-(MAX(Draws!Y907-Line_cap,0)+MAX(Draws!AK907-Line_cap,0))</f>
        <v>0</v>
      </c>
      <c r="AL928" s="18" t="n">
        <f aca="false">SUMPRODUCT(MIN($B$22:$M$22+B928:M928+N928:Y928))</f>
        <v>442.326979448713</v>
      </c>
      <c r="AM928" s="18" t="n">
        <f aca="false">SUMPRODUCT(MIN($B$22:$M$22+B928:M928))</f>
        <v>442.326979448713</v>
      </c>
      <c r="AN928" s="18" t="n">
        <f aca="false">SUMPRODUCT(MIN($B$22:$M$22+N928:Y928))</f>
        <v>481.950382357786</v>
      </c>
      <c r="AO928" s="18" t="n">
        <f aca="false">SUMPRODUCT(MIN($B$22:$M$22+B928:M928+Z928:AK928))</f>
        <v>442.326979448713</v>
      </c>
      <c r="AP928" s="18" t="n">
        <f aca="false">SUMPRODUCT(MIN($B$23:$M$23+B928:M928+N928:Y928))</f>
        <v>486.062377987296</v>
      </c>
      <c r="AQ928" s="18" t="n">
        <f aca="false">SUMPRODUCT(MIN($B$23:$M$23+B928:M928+Z928:AK928))</f>
        <v>486.062377987296</v>
      </c>
      <c r="AR928" s="13" t="n">
        <f aca="false">IF(Y928&lt;0,1,0)</f>
        <v>0</v>
      </c>
    </row>
    <row r="929" customFormat="false" ht="15" hidden="false" customHeight="false" outlineLevel="0" collapsed="false">
      <c r="A929" s="13" t="n">
        <v>904</v>
      </c>
      <c r="B929" s="18" t="n">
        <f aca="false">Shock_sd*Draws!B908</f>
        <v>-74.1993669877686</v>
      </c>
      <c r="C929" s="18" t="n">
        <f aca="false">Persist_a*B929+Shock_sd*Draws!C908</f>
        <v>6.19566875760974</v>
      </c>
      <c r="D929" s="18" t="n">
        <f aca="false">Persist_a*C929+Shock_sd*Draws!D908</f>
        <v>-5.06782905443825</v>
      </c>
      <c r="E929" s="18" t="n">
        <f aca="false">Persist_a*D929+Shock_sd*Draws!E908</f>
        <v>-13.1323916926727</v>
      </c>
      <c r="F929" s="18" t="n">
        <f aca="false">Persist_a*E929+Shock_sd*Draws!F908</f>
        <v>4.75277469600283</v>
      </c>
      <c r="G929" s="18" t="n">
        <f aca="false">Persist_a*F929+Shock_sd*Draws!G908</f>
        <v>-50.4870852554786</v>
      </c>
      <c r="H929" s="18" t="n">
        <f aca="false">Persist_a*G929+Shock_sd*Draws!H908</f>
        <v>-111.469470747035</v>
      </c>
      <c r="I929" s="18" t="n">
        <f aca="false">Persist_a*H929+Shock_sd*Draws!I908</f>
        <v>9.85733773165393</v>
      </c>
      <c r="J929" s="18" t="n">
        <f aca="false">Persist_a*I929+Shock_sd*Draws!J908</f>
        <v>63.2230302089883</v>
      </c>
      <c r="K929" s="18" t="n">
        <f aca="false">Persist_a*J929+Shock_sd*Draws!K908</f>
        <v>88.1083212363133</v>
      </c>
      <c r="L929" s="18" t="n">
        <f aca="false">Persist_a*K929+Shock_sd*Draws!L908</f>
        <v>84.3108342004885</v>
      </c>
      <c r="M929" s="18" t="n">
        <f aca="false">Persist_a*L929+Shock_sd*Draws!M908</f>
        <v>102.799459296129</v>
      </c>
      <c r="N929" s="18" t="n">
        <f aca="false">0-(Draws!N908+Draws!Z908)</f>
        <v>0</v>
      </c>
      <c r="O929" s="18" t="n">
        <f aca="false">N929-(Draws!O908+Draws!AA908)</f>
        <v>0</v>
      </c>
      <c r="P929" s="18" t="n">
        <f aca="false">O929-(Draws!P908+Draws!AB908)</f>
        <v>0</v>
      </c>
      <c r="Q929" s="18" t="n">
        <f aca="false">P929-(Draws!Q908+Draws!AC908)</f>
        <v>0</v>
      </c>
      <c r="R929" s="18" t="n">
        <f aca="false">Q929-(Draws!R908+Draws!AD908)</f>
        <v>0</v>
      </c>
      <c r="S929" s="18" t="n">
        <f aca="false">R929-(Draws!S908+Draws!AE908)</f>
        <v>0</v>
      </c>
      <c r="T929" s="18" t="n">
        <f aca="false">S929-(Draws!T908+Draws!AF908)</f>
        <v>0</v>
      </c>
      <c r="U929" s="18" t="n">
        <f aca="false">T929-(Draws!U908+Draws!AG908)</f>
        <v>0</v>
      </c>
      <c r="V929" s="18" t="n">
        <f aca="false">U929-(Draws!V908+Draws!AH908)</f>
        <v>0</v>
      </c>
      <c r="W929" s="18" t="n">
        <f aca="false">V929-(Draws!W908+Draws!AI908)</f>
        <v>0</v>
      </c>
      <c r="X929" s="18" t="n">
        <f aca="false">W929-(Draws!X908+Draws!AJ908)</f>
        <v>0</v>
      </c>
      <c r="Y929" s="18" t="n">
        <f aca="false">X929-(Draws!Y908+Draws!AK908)</f>
        <v>0</v>
      </c>
      <c r="Z929" s="18" t="n">
        <f aca="false">0-(MAX(Draws!N908-Line_cap,0)+MAX(Draws!Z908-Line_cap,0))</f>
        <v>0</v>
      </c>
      <c r="AA929" s="18" t="n">
        <f aca="false">Z929-(MAX(Draws!O908-Line_cap,0)+MAX(Draws!AA908-Line_cap,0))</f>
        <v>0</v>
      </c>
      <c r="AB929" s="18" t="n">
        <f aca="false">AA929-(MAX(Draws!P908-Line_cap,0)+MAX(Draws!AB908-Line_cap,0))</f>
        <v>0</v>
      </c>
      <c r="AC929" s="18" t="n">
        <f aca="false">AB929-(MAX(Draws!Q908-Line_cap,0)+MAX(Draws!AC908-Line_cap,0))</f>
        <v>0</v>
      </c>
      <c r="AD929" s="18" t="n">
        <f aca="false">AC929-(MAX(Draws!R908-Line_cap,0)+MAX(Draws!AD908-Line_cap,0))</f>
        <v>0</v>
      </c>
      <c r="AE929" s="18" t="n">
        <f aca="false">AD929-(MAX(Draws!S908-Line_cap,0)+MAX(Draws!AE908-Line_cap,0))</f>
        <v>0</v>
      </c>
      <c r="AF929" s="18" t="n">
        <f aca="false">AE929-(MAX(Draws!T908-Line_cap,0)+MAX(Draws!AF908-Line_cap,0))</f>
        <v>0</v>
      </c>
      <c r="AG929" s="18" t="n">
        <f aca="false">AF929-(MAX(Draws!U908-Line_cap,0)+MAX(Draws!AG908-Line_cap,0))</f>
        <v>0</v>
      </c>
      <c r="AH929" s="18" t="n">
        <f aca="false">AG929-(MAX(Draws!V908-Line_cap,0)+MAX(Draws!AH908-Line_cap,0))</f>
        <v>0</v>
      </c>
      <c r="AI929" s="18" t="n">
        <f aca="false">AH929-(MAX(Draws!W908-Line_cap,0)+MAX(Draws!AI908-Line_cap,0))</f>
        <v>0</v>
      </c>
      <c r="AJ929" s="18" t="n">
        <f aca="false">AI929-(MAX(Draws!X908-Line_cap,0)+MAX(Draws!AJ908-Line_cap,0))</f>
        <v>0</v>
      </c>
      <c r="AK929" s="18" t="n">
        <f aca="false">AJ929-(MAX(Draws!Y908-Line_cap,0)+MAX(Draws!AK908-Line_cap,0))</f>
        <v>0</v>
      </c>
      <c r="AL929" s="18" t="n">
        <f aca="false">SUMPRODUCT(MIN($B$22:$M$22+B929:M929+N929:Y929))</f>
        <v>370.48091161075</v>
      </c>
      <c r="AM929" s="18" t="n">
        <f aca="false">SUMPRODUCT(MIN($B$22:$M$22+B929:M929))</f>
        <v>370.48091161075</v>
      </c>
      <c r="AN929" s="18" t="n">
        <f aca="false">SUMPRODUCT(MIN($B$22:$M$22+N929:Y929))</f>
        <v>481.950382357786</v>
      </c>
      <c r="AO929" s="18" t="n">
        <f aca="false">SUMPRODUCT(MIN($B$22:$M$22+B929:M929+Z929:AK929))</f>
        <v>370.48091161075</v>
      </c>
      <c r="AP929" s="18" t="n">
        <f aca="false">SUMPRODUCT(MIN($B$23:$M$23+B929:M929+N929:Y929))</f>
        <v>419.659554473851</v>
      </c>
      <c r="AQ929" s="18" t="n">
        <f aca="false">SUMPRODUCT(MIN($B$23:$M$23+B929:M929+Z929:AK929))</f>
        <v>419.659554473851</v>
      </c>
      <c r="AR929" s="13" t="n">
        <f aca="false">IF(Y929&lt;0,1,0)</f>
        <v>0</v>
      </c>
    </row>
    <row r="930" customFormat="false" ht="15" hidden="false" customHeight="false" outlineLevel="0" collapsed="false">
      <c r="A930" s="13" t="n">
        <v>905</v>
      </c>
      <c r="B930" s="18" t="n">
        <f aca="false">Shock_sd*Draws!B909</f>
        <v>-44.3826650694918</v>
      </c>
      <c r="C930" s="18" t="n">
        <f aca="false">Persist_a*B930+Shock_sd*Draws!C909</f>
        <v>-26.0161529099461</v>
      </c>
      <c r="D930" s="18" t="n">
        <f aca="false">Persist_a*C930+Shock_sd*Draws!D909</f>
        <v>11.4985262650005</v>
      </c>
      <c r="E930" s="18" t="n">
        <f aca="false">Persist_a*D930+Shock_sd*Draws!E909</f>
        <v>20.3346777853568</v>
      </c>
      <c r="F930" s="18" t="n">
        <f aca="false">Persist_a*E930+Shock_sd*Draws!F909</f>
        <v>9.88625104528094</v>
      </c>
      <c r="G930" s="18" t="n">
        <f aca="false">Persist_a*F930+Shock_sd*Draws!G909</f>
        <v>38.1196538837887</v>
      </c>
      <c r="H930" s="18" t="n">
        <f aca="false">Persist_a*G930+Shock_sd*Draws!H909</f>
        <v>-27.2687099160863</v>
      </c>
      <c r="I930" s="18" t="n">
        <f aca="false">Persist_a*H930+Shock_sd*Draws!I909</f>
        <v>-41.8727576693872</v>
      </c>
      <c r="J930" s="18" t="n">
        <f aca="false">Persist_a*I930+Shock_sd*Draws!J909</f>
        <v>-50.1930257379144</v>
      </c>
      <c r="K930" s="18" t="n">
        <f aca="false">Persist_a*J930+Shock_sd*Draws!K909</f>
        <v>14.1816062694882</v>
      </c>
      <c r="L930" s="18" t="n">
        <f aca="false">Persist_a*K930+Shock_sd*Draws!L909</f>
        <v>14.2784749744942</v>
      </c>
      <c r="M930" s="18" t="n">
        <f aca="false">Persist_a*L930+Shock_sd*Draws!M909</f>
        <v>121.412200355195</v>
      </c>
      <c r="N930" s="18" t="n">
        <f aca="false">0-(Draws!N909+Draws!Z909)</f>
        <v>0</v>
      </c>
      <c r="O930" s="18" t="n">
        <f aca="false">N930-(Draws!O909+Draws!AA909)</f>
        <v>0</v>
      </c>
      <c r="P930" s="18" t="n">
        <f aca="false">O930-(Draws!P909+Draws!AB909)</f>
        <v>0</v>
      </c>
      <c r="Q930" s="18" t="n">
        <f aca="false">P930-(Draws!Q909+Draws!AC909)</f>
        <v>0</v>
      </c>
      <c r="R930" s="18" t="n">
        <f aca="false">Q930-(Draws!R909+Draws!AD909)</f>
        <v>0</v>
      </c>
      <c r="S930" s="18" t="n">
        <f aca="false">R930-(Draws!S909+Draws!AE909)</f>
        <v>0</v>
      </c>
      <c r="T930" s="18" t="n">
        <f aca="false">S930-(Draws!T909+Draws!AF909)</f>
        <v>0</v>
      </c>
      <c r="U930" s="18" t="n">
        <f aca="false">T930-(Draws!U909+Draws!AG909)</f>
        <v>0</v>
      </c>
      <c r="V930" s="18" t="n">
        <f aca="false">U930-(Draws!V909+Draws!AH909)</f>
        <v>0</v>
      </c>
      <c r="W930" s="18" t="n">
        <f aca="false">V930-(Draws!W909+Draws!AI909)</f>
        <v>0</v>
      </c>
      <c r="X930" s="18" t="n">
        <f aca="false">W930-(Draws!X909+Draws!AJ909)</f>
        <v>0</v>
      </c>
      <c r="Y930" s="18" t="n">
        <f aca="false">X930-(Draws!Y909+Draws!AK909)</f>
        <v>0</v>
      </c>
      <c r="Z930" s="18" t="n">
        <f aca="false">0-(MAX(Draws!N909-Line_cap,0)+MAX(Draws!Z909-Line_cap,0))</f>
        <v>0</v>
      </c>
      <c r="AA930" s="18" t="n">
        <f aca="false">Z930-(MAX(Draws!O909-Line_cap,0)+MAX(Draws!AA909-Line_cap,0))</f>
        <v>0</v>
      </c>
      <c r="AB930" s="18" t="n">
        <f aca="false">AA930-(MAX(Draws!P909-Line_cap,0)+MAX(Draws!AB909-Line_cap,0))</f>
        <v>0</v>
      </c>
      <c r="AC930" s="18" t="n">
        <f aca="false">AB930-(MAX(Draws!Q909-Line_cap,0)+MAX(Draws!AC909-Line_cap,0))</f>
        <v>0</v>
      </c>
      <c r="AD930" s="18" t="n">
        <f aca="false">AC930-(MAX(Draws!R909-Line_cap,0)+MAX(Draws!AD909-Line_cap,0))</f>
        <v>0</v>
      </c>
      <c r="AE930" s="18" t="n">
        <f aca="false">AD930-(MAX(Draws!S909-Line_cap,0)+MAX(Draws!AE909-Line_cap,0))</f>
        <v>0</v>
      </c>
      <c r="AF930" s="18" t="n">
        <f aca="false">AE930-(MAX(Draws!T909-Line_cap,0)+MAX(Draws!AF909-Line_cap,0))</f>
        <v>0</v>
      </c>
      <c r="AG930" s="18" t="n">
        <f aca="false">AF930-(MAX(Draws!U909-Line_cap,0)+MAX(Draws!AG909-Line_cap,0))</f>
        <v>0</v>
      </c>
      <c r="AH930" s="18" t="n">
        <f aca="false">AG930-(MAX(Draws!V909-Line_cap,0)+MAX(Draws!AH909-Line_cap,0))</f>
        <v>0</v>
      </c>
      <c r="AI930" s="18" t="n">
        <f aca="false">AH930-(MAX(Draws!W909-Line_cap,0)+MAX(Draws!AI909-Line_cap,0))</f>
        <v>0</v>
      </c>
      <c r="AJ930" s="18" t="n">
        <f aca="false">AI930-(MAX(Draws!X909-Line_cap,0)+MAX(Draws!AJ909-Line_cap,0))</f>
        <v>0</v>
      </c>
      <c r="AK930" s="18" t="n">
        <f aca="false">AJ930-(MAX(Draws!Y909-Line_cap,0)+MAX(Draws!AK909-Line_cap,0))</f>
        <v>0</v>
      </c>
      <c r="AL930" s="18" t="n">
        <f aca="false">SUMPRODUCT(MIN($B$22:$M$22+B930:M930+N930:Y930))</f>
        <v>438.004755679482</v>
      </c>
      <c r="AM930" s="18" t="n">
        <f aca="false">SUMPRODUCT(MIN($B$22:$M$22+B930:M930))</f>
        <v>438.004755679482</v>
      </c>
      <c r="AN930" s="18" t="n">
        <f aca="false">SUMPRODUCT(MIN($B$22:$M$22+N930:Y930))</f>
        <v>481.950382357786</v>
      </c>
      <c r="AO930" s="18" t="n">
        <f aca="false">SUMPRODUCT(MIN($B$22:$M$22+B930:M930+Z930:AK930))</f>
        <v>438.004755679482</v>
      </c>
      <c r="AP930" s="18" t="n">
        <f aca="false">SUMPRODUCT(MIN($B$23:$M$23+B930:M930+N930:Y930))</f>
        <v>487.248082843702</v>
      </c>
      <c r="AQ930" s="18" t="n">
        <f aca="false">SUMPRODUCT(MIN($B$23:$M$23+B930:M930+Z930:AK930))</f>
        <v>487.248082843702</v>
      </c>
      <c r="AR930" s="13" t="n">
        <f aca="false">IF(Y930&lt;0,1,0)</f>
        <v>0</v>
      </c>
    </row>
    <row r="931" customFormat="false" ht="15" hidden="false" customHeight="false" outlineLevel="0" collapsed="false">
      <c r="A931" s="13" t="n">
        <v>906</v>
      </c>
      <c r="B931" s="18" t="n">
        <f aca="false">Shock_sd*Draws!B910</f>
        <v>64.6385073944876</v>
      </c>
      <c r="C931" s="18" t="n">
        <f aca="false">Persist_a*B931+Shock_sd*Draws!C910</f>
        <v>100.829790286453</v>
      </c>
      <c r="D931" s="18" t="n">
        <f aca="false">Persist_a*C931+Shock_sd*Draws!D910</f>
        <v>55.139180295269</v>
      </c>
      <c r="E931" s="18" t="n">
        <f aca="false">Persist_a*D931+Shock_sd*Draws!E910</f>
        <v>118.067061501871</v>
      </c>
      <c r="F931" s="18" t="n">
        <f aca="false">Persist_a*E931+Shock_sd*Draws!F910</f>
        <v>-13.3968938319566</v>
      </c>
      <c r="G931" s="18" t="n">
        <f aca="false">Persist_a*F931+Shock_sd*Draws!G910</f>
        <v>-34.2032808237567</v>
      </c>
      <c r="H931" s="18" t="n">
        <f aca="false">Persist_a*G931+Shock_sd*Draws!H910</f>
        <v>-24.0317967998503</v>
      </c>
      <c r="I931" s="18" t="n">
        <f aca="false">Persist_a*H931+Shock_sd*Draws!I910</f>
        <v>-67.7928993230038</v>
      </c>
      <c r="J931" s="18" t="n">
        <f aca="false">Persist_a*I931+Shock_sd*Draws!J910</f>
        <v>-31.8813386599977</v>
      </c>
      <c r="K931" s="18" t="n">
        <f aca="false">Persist_a*J931+Shock_sd*Draws!K910</f>
        <v>-102.661031527635</v>
      </c>
      <c r="L931" s="18" t="n">
        <f aca="false">Persist_a*K931+Shock_sd*Draws!L910</f>
        <v>-5.88691035347509</v>
      </c>
      <c r="M931" s="18" t="n">
        <f aca="false">Persist_a*L931+Shock_sd*Draws!M910</f>
        <v>6.03483808891089</v>
      </c>
      <c r="N931" s="18" t="n">
        <f aca="false">0-(Draws!N910+Draws!Z910)</f>
        <v>0</v>
      </c>
      <c r="O931" s="18" t="n">
        <f aca="false">N931-(Draws!O910+Draws!AA910)</f>
        <v>0</v>
      </c>
      <c r="P931" s="18" t="n">
        <f aca="false">O931-(Draws!P910+Draws!AB910)</f>
        <v>0</v>
      </c>
      <c r="Q931" s="18" t="n">
        <f aca="false">P931-(Draws!Q910+Draws!AC910)</f>
        <v>0</v>
      </c>
      <c r="R931" s="18" t="n">
        <f aca="false">Q931-(Draws!R910+Draws!AD910)</f>
        <v>0</v>
      </c>
      <c r="S931" s="18" t="n">
        <f aca="false">R931-(Draws!S910+Draws!AE910)</f>
        <v>0</v>
      </c>
      <c r="T931" s="18" t="n">
        <f aca="false">S931-(Draws!T910+Draws!AF910)</f>
        <v>0</v>
      </c>
      <c r="U931" s="18" t="n">
        <f aca="false">T931-(Draws!U910+Draws!AG910)</f>
        <v>0</v>
      </c>
      <c r="V931" s="18" t="n">
        <f aca="false">U931-(Draws!V910+Draws!AH910)</f>
        <v>0</v>
      </c>
      <c r="W931" s="18" t="n">
        <f aca="false">V931-(Draws!W910+Draws!AI910)</f>
        <v>0</v>
      </c>
      <c r="X931" s="18" t="n">
        <f aca="false">W931-(Draws!X910+Draws!AJ910)</f>
        <v>0</v>
      </c>
      <c r="Y931" s="18" t="n">
        <f aca="false">X931-(Draws!Y910+Draws!AK910)</f>
        <v>0</v>
      </c>
      <c r="Z931" s="18" t="n">
        <f aca="false">0-(MAX(Draws!N910-Line_cap,0)+MAX(Draws!Z910-Line_cap,0))</f>
        <v>0</v>
      </c>
      <c r="AA931" s="18" t="n">
        <f aca="false">Z931-(MAX(Draws!O910-Line_cap,0)+MAX(Draws!AA910-Line_cap,0))</f>
        <v>0</v>
      </c>
      <c r="AB931" s="18" t="n">
        <f aca="false">AA931-(MAX(Draws!P910-Line_cap,0)+MAX(Draws!AB910-Line_cap,0))</f>
        <v>0</v>
      </c>
      <c r="AC931" s="18" t="n">
        <f aca="false">AB931-(MAX(Draws!Q910-Line_cap,0)+MAX(Draws!AC910-Line_cap,0))</f>
        <v>0</v>
      </c>
      <c r="AD931" s="18" t="n">
        <f aca="false">AC931-(MAX(Draws!R910-Line_cap,0)+MAX(Draws!AD910-Line_cap,0))</f>
        <v>0</v>
      </c>
      <c r="AE931" s="18" t="n">
        <f aca="false">AD931-(MAX(Draws!S910-Line_cap,0)+MAX(Draws!AE910-Line_cap,0))</f>
        <v>0</v>
      </c>
      <c r="AF931" s="18" t="n">
        <f aca="false">AE931-(MAX(Draws!T910-Line_cap,0)+MAX(Draws!AF910-Line_cap,0))</f>
        <v>0</v>
      </c>
      <c r="AG931" s="18" t="n">
        <f aca="false">AF931-(MAX(Draws!U910-Line_cap,0)+MAX(Draws!AG910-Line_cap,0))</f>
        <v>0</v>
      </c>
      <c r="AH931" s="18" t="n">
        <f aca="false">AG931-(MAX(Draws!V910-Line_cap,0)+MAX(Draws!AH910-Line_cap,0))</f>
        <v>0</v>
      </c>
      <c r="AI931" s="18" t="n">
        <f aca="false">AH931-(MAX(Draws!W910-Line_cap,0)+MAX(Draws!AI910-Line_cap,0))</f>
        <v>0</v>
      </c>
      <c r="AJ931" s="18" t="n">
        <f aca="false">AI931-(MAX(Draws!X910-Line_cap,0)+MAX(Draws!AJ910-Line_cap,0))</f>
        <v>0</v>
      </c>
      <c r="AK931" s="18" t="n">
        <f aca="false">AJ931-(MAX(Draws!Y910-Line_cap,0)+MAX(Draws!AK910-Line_cap,0))</f>
        <v>0</v>
      </c>
      <c r="AL931" s="18" t="n">
        <f aca="false">SUMPRODUCT(MIN($B$22:$M$22+B931:M931+N931:Y931))</f>
        <v>391.724664281789</v>
      </c>
      <c r="AM931" s="18" t="n">
        <f aca="false">SUMPRODUCT(MIN($B$22:$M$22+B931:M931))</f>
        <v>391.724664281789</v>
      </c>
      <c r="AN931" s="18" t="n">
        <f aca="false">SUMPRODUCT(MIN($B$22:$M$22+N931:Y931))</f>
        <v>481.950382357786</v>
      </c>
      <c r="AO931" s="18" t="n">
        <f aca="false">SUMPRODUCT(MIN($B$22:$M$22+B931:M931+Z931:AK931))</f>
        <v>391.724664281789</v>
      </c>
      <c r="AP931" s="18" t="n">
        <f aca="false">SUMPRODUCT(MIN($B$23:$M$23+B931:M931+N931:Y931))</f>
        <v>440.010312832216</v>
      </c>
      <c r="AQ931" s="18" t="n">
        <f aca="false">SUMPRODUCT(MIN($B$23:$M$23+B931:M931+Z931:AK931))</f>
        <v>440.010312832216</v>
      </c>
      <c r="AR931" s="13" t="n">
        <f aca="false">IF(Y931&lt;0,1,0)</f>
        <v>0</v>
      </c>
    </row>
    <row r="932" customFormat="false" ht="15" hidden="false" customHeight="false" outlineLevel="0" collapsed="false">
      <c r="A932" s="13" t="n">
        <v>907</v>
      </c>
      <c r="B932" s="18" t="n">
        <f aca="false">Shock_sd*Draws!B911</f>
        <v>-39.2492994842732</v>
      </c>
      <c r="C932" s="18" t="n">
        <f aca="false">Persist_a*B932+Shock_sd*Draws!C911</f>
        <v>-81.0614890713705</v>
      </c>
      <c r="D932" s="18" t="n">
        <f aca="false">Persist_a*C932+Shock_sd*Draws!D911</f>
        <v>-33.0381798359849</v>
      </c>
      <c r="E932" s="18" t="n">
        <f aca="false">Persist_a*D932+Shock_sd*Draws!E911</f>
        <v>-13.6377513899327</v>
      </c>
      <c r="F932" s="18" t="n">
        <f aca="false">Persist_a*E932+Shock_sd*Draws!F911</f>
        <v>13.2664796270859</v>
      </c>
      <c r="G932" s="18" t="n">
        <f aca="false">Persist_a*F932+Shock_sd*Draws!G911</f>
        <v>99.6390334871926</v>
      </c>
      <c r="H932" s="18" t="n">
        <f aca="false">Persist_a*G932+Shock_sd*Draws!H911</f>
        <v>27.164317567175</v>
      </c>
      <c r="I932" s="18" t="n">
        <f aca="false">Persist_a*H932+Shock_sd*Draws!I911</f>
        <v>-23.6016270506316</v>
      </c>
      <c r="J932" s="18" t="n">
        <f aca="false">Persist_a*I932+Shock_sd*Draws!J911</f>
        <v>-13.8759031721599</v>
      </c>
      <c r="K932" s="18" t="n">
        <f aca="false">Persist_a*J932+Shock_sd*Draws!K911</f>
        <v>-31.6465100964974</v>
      </c>
      <c r="L932" s="18" t="n">
        <f aca="false">Persist_a*K932+Shock_sd*Draws!L911</f>
        <v>24.9683343669896</v>
      </c>
      <c r="M932" s="18" t="n">
        <f aca="false">Persist_a*L932+Shock_sd*Draws!M911</f>
        <v>19.3783897714546</v>
      </c>
      <c r="N932" s="18" t="n">
        <f aca="false">0-(Draws!N911+Draws!Z911)</f>
        <v>0</v>
      </c>
      <c r="O932" s="18" t="n">
        <f aca="false">N932-(Draws!O911+Draws!AA911)</f>
        <v>0</v>
      </c>
      <c r="P932" s="18" t="n">
        <f aca="false">O932-(Draws!P911+Draws!AB911)</f>
        <v>0</v>
      </c>
      <c r="Q932" s="18" t="n">
        <f aca="false">P932-(Draws!Q911+Draws!AC911)</f>
        <v>0</v>
      </c>
      <c r="R932" s="18" t="n">
        <f aca="false">Q932-(Draws!R911+Draws!AD911)</f>
        <v>0</v>
      </c>
      <c r="S932" s="18" t="n">
        <f aca="false">R932-(Draws!S911+Draws!AE911)</f>
        <v>0</v>
      </c>
      <c r="T932" s="18" t="n">
        <f aca="false">S932-(Draws!T911+Draws!AF911)</f>
        <v>0</v>
      </c>
      <c r="U932" s="18" t="n">
        <f aca="false">T932-(Draws!U911+Draws!AG911)</f>
        <v>0</v>
      </c>
      <c r="V932" s="18" t="n">
        <f aca="false">U932-(Draws!V911+Draws!AH911)</f>
        <v>0</v>
      </c>
      <c r="W932" s="18" t="n">
        <f aca="false">V932-(Draws!W911+Draws!AI911)</f>
        <v>0</v>
      </c>
      <c r="X932" s="18" t="n">
        <f aca="false">W932-(Draws!X911+Draws!AJ911)</f>
        <v>0</v>
      </c>
      <c r="Y932" s="18" t="n">
        <f aca="false">X932-(Draws!Y911+Draws!AK911)</f>
        <v>0</v>
      </c>
      <c r="Z932" s="18" t="n">
        <f aca="false">0-(MAX(Draws!N911-Line_cap,0)+MAX(Draws!Z911-Line_cap,0))</f>
        <v>0</v>
      </c>
      <c r="AA932" s="18" t="n">
        <f aca="false">Z932-(MAX(Draws!O911-Line_cap,0)+MAX(Draws!AA911-Line_cap,0))</f>
        <v>0</v>
      </c>
      <c r="AB932" s="18" t="n">
        <f aca="false">AA932-(MAX(Draws!P911-Line_cap,0)+MAX(Draws!AB911-Line_cap,0))</f>
        <v>0</v>
      </c>
      <c r="AC932" s="18" t="n">
        <f aca="false">AB932-(MAX(Draws!Q911-Line_cap,0)+MAX(Draws!AC911-Line_cap,0))</f>
        <v>0</v>
      </c>
      <c r="AD932" s="18" t="n">
        <f aca="false">AC932-(MAX(Draws!R911-Line_cap,0)+MAX(Draws!AD911-Line_cap,0))</f>
        <v>0</v>
      </c>
      <c r="AE932" s="18" t="n">
        <f aca="false">AD932-(MAX(Draws!S911-Line_cap,0)+MAX(Draws!AE911-Line_cap,0))</f>
        <v>0</v>
      </c>
      <c r="AF932" s="18" t="n">
        <f aca="false">AE932-(MAX(Draws!T911-Line_cap,0)+MAX(Draws!AF911-Line_cap,0))</f>
        <v>0</v>
      </c>
      <c r="AG932" s="18" t="n">
        <f aca="false">AF932-(MAX(Draws!U911-Line_cap,0)+MAX(Draws!AG911-Line_cap,0))</f>
        <v>0</v>
      </c>
      <c r="AH932" s="18" t="n">
        <f aca="false">AG932-(MAX(Draws!V911-Line_cap,0)+MAX(Draws!AH911-Line_cap,0))</f>
        <v>0</v>
      </c>
      <c r="AI932" s="18" t="n">
        <f aca="false">AH932-(MAX(Draws!W911-Line_cap,0)+MAX(Draws!AI911-Line_cap,0))</f>
        <v>0</v>
      </c>
      <c r="AJ932" s="18" t="n">
        <f aca="false">AI932-(MAX(Draws!X911-Line_cap,0)+MAX(Draws!AJ911-Line_cap,0))</f>
        <v>0</v>
      </c>
      <c r="AK932" s="18" t="n">
        <f aca="false">AJ932-(MAX(Draws!Y911-Line_cap,0)+MAX(Draws!AK911-Line_cap,0))</f>
        <v>0</v>
      </c>
      <c r="AL932" s="18" t="n">
        <f aca="false">SUMPRODUCT(MIN($B$22:$M$22+B932:M932+N932:Y932))</f>
        <v>459.00510786241</v>
      </c>
      <c r="AM932" s="18" t="n">
        <f aca="false">SUMPRODUCT(MIN($B$22:$M$22+B932:M932))</f>
        <v>459.00510786241</v>
      </c>
      <c r="AN932" s="18" t="n">
        <f aca="false">SUMPRODUCT(MIN($B$22:$M$22+N932:Y932))</f>
        <v>481.950382357786</v>
      </c>
      <c r="AO932" s="18" t="n">
        <f aca="false">SUMPRODUCT(MIN($B$22:$M$22+B932:M932+Z932:AK932))</f>
        <v>459.00510786241</v>
      </c>
      <c r="AP932" s="18" t="n">
        <f aca="false">SUMPRODUCT(MIN($B$23:$M$23+B932:M932+N932:Y932))</f>
        <v>485.255908068408</v>
      </c>
      <c r="AQ932" s="18" t="n">
        <f aca="false">SUMPRODUCT(MIN($B$23:$M$23+B932:M932+Z932:AK932))</f>
        <v>485.255908068408</v>
      </c>
      <c r="AR932" s="13" t="n">
        <f aca="false">IF(Y932&lt;0,1,0)</f>
        <v>0</v>
      </c>
    </row>
    <row r="933" customFormat="false" ht="15" hidden="false" customHeight="false" outlineLevel="0" collapsed="false">
      <c r="A933" s="13" t="n">
        <v>908</v>
      </c>
      <c r="B933" s="18" t="n">
        <f aca="false">Shock_sd*Draws!B912</f>
        <v>9.04023695798952</v>
      </c>
      <c r="C933" s="18" t="n">
        <f aca="false">Persist_a*B933+Shock_sd*Draws!C912</f>
        <v>-5.08040558328823</v>
      </c>
      <c r="D933" s="18" t="n">
        <f aca="false">Persist_a*C933+Shock_sd*Draws!D912</f>
        <v>-42.8052409436917</v>
      </c>
      <c r="E933" s="18" t="n">
        <f aca="false">Persist_a*D933+Shock_sd*Draws!E912</f>
        <v>95.0097572482233</v>
      </c>
      <c r="F933" s="18" t="n">
        <f aca="false">Persist_a*E933+Shock_sd*Draws!F912</f>
        <v>119.210517601112</v>
      </c>
      <c r="G933" s="18" t="n">
        <f aca="false">Persist_a*F933+Shock_sd*Draws!G912</f>
        <v>77.9242819282266</v>
      </c>
      <c r="H933" s="18" t="n">
        <f aca="false">Persist_a*G933+Shock_sd*Draws!H912</f>
        <v>85.6058720445056</v>
      </c>
      <c r="I933" s="18" t="n">
        <f aca="false">Persist_a*H933+Shock_sd*Draws!I912</f>
        <v>97.6199807699716</v>
      </c>
      <c r="J933" s="18" t="n">
        <f aca="false">Persist_a*I933+Shock_sd*Draws!J912</f>
        <v>-12.4109003408141</v>
      </c>
      <c r="K933" s="18" t="n">
        <f aca="false">Persist_a*J933+Shock_sd*Draws!K912</f>
        <v>-39.842487452887</v>
      </c>
      <c r="L933" s="18" t="n">
        <f aca="false">Persist_a*K933+Shock_sd*Draws!L912</f>
        <v>23.318451186255</v>
      </c>
      <c r="M933" s="18" t="n">
        <f aca="false">Persist_a*L933+Shock_sd*Draws!M912</f>
        <v>-15.503947672087</v>
      </c>
      <c r="N933" s="18" t="n">
        <f aca="false">0-(Draws!N912+Draws!Z912)</f>
        <v>0</v>
      </c>
      <c r="O933" s="18" t="n">
        <f aca="false">N933-(Draws!O912+Draws!AA912)</f>
        <v>0</v>
      </c>
      <c r="P933" s="18" t="n">
        <f aca="false">O933-(Draws!P912+Draws!AB912)</f>
        <v>0</v>
      </c>
      <c r="Q933" s="18" t="n">
        <f aca="false">P933-(Draws!Q912+Draws!AC912)</f>
        <v>0</v>
      </c>
      <c r="R933" s="18" t="n">
        <f aca="false">Q933-(Draws!R912+Draws!AD912)</f>
        <v>0</v>
      </c>
      <c r="S933" s="18" t="n">
        <f aca="false">R933-(Draws!S912+Draws!AE912)</f>
        <v>0</v>
      </c>
      <c r="T933" s="18" t="n">
        <f aca="false">S933-(Draws!T912+Draws!AF912)</f>
        <v>-149.31702621247</v>
      </c>
      <c r="U933" s="18" t="n">
        <f aca="false">T933-(Draws!U912+Draws!AG912)</f>
        <v>-149.31702621247</v>
      </c>
      <c r="V933" s="18" t="n">
        <f aca="false">U933-(Draws!V912+Draws!AH912)</f>
        <v>-149.31702621247</v>
      </c>
      <c r="W933" s="18" t="n">
        <f aca="false">V933-(Draws!W912+Draws!AI912)</f>
        <v>-149.31702621247</v>
      </c>
      <c r="X933" s="18" t="n">
        <f aca="false">W933-(Draws!X912+Draws!AJ912)</f>
        <v>-149.31702621247</v>
      </c>
      <c r="Y933" s="18" t="n">
        <f aca="false">X933-(Draws!Y912+Draws!AK912)</f>
        <v>-149.31702621247</v>
      </c>
      <c r="Z933" s="18" t="n">
        <f aca="false">0-(MAX(Draws!N912-Line_cap,0)+MAX(Draws!Z912-Line_cap,0))</f>
        <v>0</v>
      </c>
      <c r="AA933" s="18" t="n">
        <f aca="false">Z933-(MAX(Draws!O912-Line_cap,0)+MAX(Draws!AA912-Line_cap,0))</f>
        <v>0</v>
      </c>
      <c r="AB933" s="18" t="n">
        <f aca="false">AA933-(MAX(Draws!P912-Line_cap,0)+MAX(Draws!AB912-Line_cap,0))</f>
        <v>0</v>
      </c>
      <c r="AC933" s="18" t="n">
        <f aca="false">AB933-(MAX(Draws!Q912-Line_cap,0)+MAX(Draws!AC912-Line_cap,0))</f>
        <v>0</v>
      </c>
      <c r="AD933" s="18" t="n">
        <f aca="false">AC933-(MAX(Draws!R912-Line_cap,0)+MAX(Draws!AD912-Line_cap,0))</f>
        <v>0</v>
      </c>
      <c r="AE933" s="18" t="n">
        <f aca="false">AD933-(MAX(Draws!S912-Line_cap,0)+MAX(Draws!AE912-Line_cap,0))</f>
        <v>0</v>
      </c>
      <c r="AF933" s="18" t="n">
        <f aca="false">AE933-(MAX(Draws!T912-Line_cap,0)+MAX(Draws!AF912-Line_cap,0))</f>
        <v>-49.3170262124702</v>
      </c>
      <c r="AG933" s="18" t="n">
        <f aca="false">AF933-(MAX(Draws!U912-Line_cap,0)+MAX(Draws!AG912-Line_cap,0))</f>
        <v>-49.3170262124702</v>
      </c>
      <c r="AH933" s="18" t="n">
        <f aca="false">AG933-(MAX(Draws!V912-Line_cap,0)+MAX(Draws!AH912-Line_cap,0))</f>
        <v>-49.3170262124702</v>
      </c>
      <c r="AI933" s="18" t="n">
        <f aca="false">AH933-(MAX(Draws!W912-Line_cap,0)+MAX(Draws!AI912-Line_cap,0))</f>
        <v>-49.3170262124702</v>
      </c>
      <c r="AJ933" s="18" t="n">
        <f aca="false">AI933-(MAX(Draws!X912-Line_cap,0)+MAX(Draws!AJ912-Line_cap,0))</f>
        <v>-49.3170262124702</v>
      </c>
      <c r="AK933" s="18" t="n">
        <f aca="false">AJ933-(MAX(Draws!Y912-Line_cap,0)+MAX(Draws!AK912-Line_cap,0))</f>
        <v>-49.3170262124702</v>
      </c>
      <c r="AL933" s="18" t="n">
        <f aca="false">SUMPRODUCT(MIN($B$22:$M$22+B933:M933+N933:Y933))</f>
        <v>305.226182144067</v>
      </c>
      <c r="AM933" s="18" t="n">
        <f aca="false">SUMPRODUCT(MIN($B$22:$M$22+B933:M933))</f>
        <v>454.543208356537</v>
      </c>
      <c r="AN933" s="18" t="n">
        <f aca="false">SUMPRODUCT(MIN($B$22:$M$22+N933:Y933))</f>
        <v>332.633356145315</v>
      </c>
      <c r="AO933" s="18" t="n">
        <f aca="false">SUMPRODUCT(MIN($B$22:$M$22+B933:M933+Z933:AK933))</f>
        <v>405.226182144067</v>
      </c>
      <c r="AP933" s="18" t="n">
        <f aca="false">SUMPRODUCT(MIN($B$23:$M$23+B933:M933+N933:Y933))</f>
        <v>353.511830694494</v>
      </c>
      <c r="AQ933" s="18" t="n">
        <f aca="false">SUMPRODUCT(MIN($B$23:$M$23+B933:M933+Z933:AK933))</f>
        <v>453.511830694494</v>
      </c>
      <c r="AR933" s="13" t="n">
        <f aca="false">IF(Y933&lt;0,1,0)</f>
        <v>1</v>
      </c>
    </row>
    <row r="934" customFormat="false" ht="15" hidden="false" customHeight="false" outlineLevel="0" collapsed="false">
      <c r="A934" s="13" t="n">
        <v>909</v>
      </c>
      <c r="B934" s="18" t="n">
        <f aca="false">Shock_sd*Draws!B913</f>
        <v>44.9715958734885</v>
      </c>
      <c r="C934" s="18" t="n">
        <f aca="false">Persist_a*B934+Shock_sd*Draws!C913</f>
        <v>36.5112464814085</v>
      </c>
      <c r="D934" s="18" t="n">
        <f aca="false">Persist_a*C934+Shock_sd*Draws!D913</f>
        <v>55.5236418549324</v>
      </c>
      <c r="E934" s="18" t="n">
        <f aca="false">Persist_a*D934+Shock_sd*Draws!E913</f>
        <v>5.13208342763734</v>
      </c>
      <c r="F934" s="18" t="n">
        <f aca="false">Persist_a*E934+Shock_sd*Draws!F913</f>
        <v>50.30940027968</v>
      </c>
      <c r="G934" s="18" t="n">
        <f aca="false">Persist_a*F934+Shock_sd*Draws!G913</f>
        <v>-1.22111475633593</v>
      </c>
      <c r="H934" s="18" t="n">
        <f aca="false">Persist_a*G934+Shock_sd*Draws!H913</f>
        <v>95.2041604073237</v>
      </c>
      <c r="I934" s="18" t="n">
        <f aca="false">Persist_a*H934+Shock_sd*Draws!I913</f>
        <v>82.1860613423008</v>
      </c>
      <c r="J934" s="18" t="n">
        <f aca="false">Persist_a*I934+Shock_sd*Draws!J913</f>
        <v>66.0015055396646</v>
      </c>
      <c r="K934" s="18" t="n">
        <f aca="false">Persist_a*J934+Shock_sd*Draws!K913</f>
        <v>69.7412831165877</v>
      </c>
      <c r="L934" s="18" t="n">
        <f aca="false">Persist_a*K934+Shock_sd*Draws!L913</f>
        <v>29.7329768335766</v>
      </c>
      <c r="M934" s="18" t="n">
        <f aca="false">Persist_a*L934+Shock_sd*Draws!M913</f>
        <v>33.4524353095824</v>
      </c>
      <c r="N934" s="18" t="n">
        <f aca="false">0-(Draws!N913+Draws!Z913)</f>
        <v>0</v>
      </c>
      <c r="O934" s="18" t="n">
        <f aca="false">N934-(Draws!O913+Draws!AA913)</f>
        <v>0</v>
      </c>
      <c r="P934" s="18" t="n">
        <f aca="false">O934-(Draws!P913+Draws!AB913)</f>
        <v>0</v>
      </c>
      <c r="Q934" s="18" t="n">
        <f aca="false">P934-(Draws!Q913+Draws!AC913)</f>
        <v>0</v>
      </c>
      <c r="R934" s="18" t="n">
        <f aca="false">Q934-(Draws!R913+Draws!AD913)</f>
        <v>0</v>
      </c>
      <c r="S934" s="18" t="n">
        <f aca="false">R934-(Draws!S913+Draws!AE913)</f>
        <v>0</v>
      </c>
      <c r="T934" s="18" t="n">
        <f aca="false">S934-(Draws!T913+Draws!AF913)</f>
        <v>0</v>
      </c>
      <c r="U934" s="18" t="n">
        <f aca="false">T934-(Draws!U913+Draws!AG913)</f>
        <v>0</v>
      </c>
      <c r="V934" s="18" t="n">
        <f aca="false">U934-(Draws!V913+Draws!AH913)</f>
        <v>0</v>
      </c>
      <c r="W934" s="18" t="n">
        <f aca="false">V934-(Draws!W913+Draws!AI913)</f>
        <v>0</v>
      </c>
      <c r="X934" s="18" t="n">
        <f aca="false">W934-(Draws!X913+Draws!AJ913)</f>
        <v>0</v>
      </c>
      <c r="Y934" s="18" t="n">
        <f aca="false">X934-(Draws!Y913+Draws!AK913)</f>
        <v>0</v>
      </c>
      <c r="Z934" s="18" t="n">
        <f aca="false">0-(MAX(Draws!N913-Line_cap,0)+MAX(Draws!Z913-Line_cap,0))</f>
        <v>0</v>
      </c>
      <c r="AA934" s="18" t="n">
        <f aca="false">Z934-(MAX(Draws!O913-Line_cap,0)+MAX(Draws!AA913-Line_cap,0))</f>
        <v>0</v>
      </c>
      <c r="AB934" s="18" t="n">
        <f aca="false">AA934-(MAX(Draws!P913-Line_cap,0)+MAX(Draws!AB913-Line_cap,0))</f>
        <v>0</v>
      </c>
      <c r="AC934" s="18" t="n">
        <f aca="false">AB934-(MAX(Draws!Q913-Line_cap,0)+MAX(Draws!AC913-Line_cap,0))</f>
        <v>0</v>
      </c>
      <c r="AD934" s="18" t="n">
        <f aca="false">AC934-(MAX(Draws!R913-Line_cap,0)+MAX(Draws!AD913-Line_cap,0))</f>
        <v>0</v>
      </c>
      <c r="AE934" s="18" t="n">
        <f aca="false">AD934-(MAX(Draws!S913-Line_cap,0)+MAX(Draws!AE913-Line_cap,0))</f>
        <v>0</v>
      </c>
      <c r="AF934" s="18" t="n">
        <f aca="false">AE934-(MAX(Draws!T913-Line_cap,0)+MAX(Draws!AF913-Line_cap,0))</f>
        <v>0</v>
      </c>
      <c r="AG934" s="18" t="n">
        <f aca="false">AF934-(MAX(Draws!U913-Line_cap,0)+MAX(Draws!AG913-Line_cap,0))</f>
        <v>0</v>
      </c>
      <c r="AH934" s="18" t="n">
        <f aca="false">AG934-(MAX(Draws!V913-Line_cap,0)+MAX(Draws!AH913-Line_cap,0))</f>
        <v>0</v>
      </c>
      <c r="AI934" s="18" t="n">
        <f aca="false">AH934-(MAX(Draws!W913-Line_cap,0)+MAX(Draws!AI913-Line_cap,0))</f>
        <v>0</v>
      </c>
      <c r="AJ934" s="18" t="n">
        <f aca="false">AI934-(MAX(Draws!X913-Line_cap,0)+MAX(Draws!AJ913-Line_cap,0))</f>
        <v>0</v>
      </c>
      <c r="AK934" s="18" t="n">
        <f aca="false">AJ934-(MAX(Draws!Y913-Line_cap,0)+MAX(Draws!AK913-Line_cap,0))</f>
        <v>0</v>
      </c>
      <c r="AL934" s="18" t="n">
        <f aca="false">SUMPRODUCT(MIN($B$22:$M$22+B934:M934+N934:Y934))</f>
        <v>481.987056882029</v>
      </c>
      <c r="AM934" s="18" t="n">
        <f aca="false">SUMPRODUCT(MIN($B$22:$M$22+B934:M934))</f>
        <v>481.987056882029</v>
      </c>
      <c r="AN934" s="18" t="n">
        <f aca="false">SUMPRODUCT(MIN($B$22:$M$22+N934:Y934))</f>
        <v>481.950382357786</v>
      </c>
      <c r="AO934" s="18" t="n">
        <f aca="false">SUMPRODUCT(MIN($B$22:$M$22+B934:M934+Z934:AK934))</f>
        <v>481.987056882029</v>
      </c>
      <c r="AP934" s="18" t="n">
        <f aca="false">SUMPRODUCT(MIN($B$23:$M$23+B934:M934+N934:Y934))</f>
        <v>529.752802382813</v>
      </c>
      <c r="AQ934" s="18" t="n">
        <f aca="false">SUMPRODUCT(MIN($B$23:$M$23+B934:M934+Z934:AK934))</f>
        <v>529.752802382813</v>
      </c>
      <c r="AR934" s="13" t="n">
        <f aca="false">IF(Y934&lt;0,1,0)</f>
        <v>0</v>
      </c>
    </row>
    <row r="935" customFormat="false" ht="15" hidden="false" customHeight="false" outlineLevel="0" collapsed="false">
      <c r="A935" s="13" t="n">
        <v>910</v>
      </c>
      <c r="B935" s="18" t="n">
        <f aca="false">Shock_sd*Draws!B914</f>
        <v>3.20118008898214</v>
      </c>
      <c r="C935" s="18" t="n">
        <f aca="false">Persist_a*B935+Shock_sd*Draws!C914</f>
        <v>48.207851310221</v>
      </c>
      <c r="D935" s="18" t="n">
        <f aca="false">Persist_a*C935+Shock_sd*Draws!D914</f>
        <v>2.94152597987999</v>
      </c>
      <c r="E935" s="18" t="n">
        <f aca="false">Persist_a*D935+Shock_sd*Draws!E914</f>
        <v>27.8060843948778</v>
      </c>
      <c r="F935" s="18" t="n">
        <f aca="false">Persist_a*E935+Shock_sd*Draws!F914</f>
        <v>-31.4962755867556</v>
      </c>
      <c r="G935" s="18" t="n">
        <f aca="false">Persist_a*F935+Shock_sd*Draws!G914</f>
        <v>-48.6465152287122</v>
      </c>
      <c r="H935" s="18" t="n">
        <f aca="false">Persist_a*G935+Shock_sd*Draws!H914</f>
        <v>30.8661831108062</v>
      </c>
      <c r="I935" s="18" t="n">
        <f aca="false">Persist_a*H935+Shock_sd*Draws!I914</f>
        <v>-2.50899927143128</v>
      </c>
      <c r="J935" s="18" t="n">
        <f aca="false">Persist_a*I935+Shock_sd*Draws!J914</f>
        <v>-60.7419668158246</v>
      </c>
      <c r="K935" s="18" t="n">
        <f aca="false">Persist_a*J935+Shock_sd*Draws!K914</f>
        <v>-80.1781111177537</v>
      </c>
      <c r="L935" s="18" t="n">
        <f aca="false">Persist_a*K935+Shock_sd*Draws!L914</f>
        <v>-26.921580773416</v>
      </c>
      <c r="M935" s="18" t="n">
        <f aca="false">Persist_a*L935+Shock_sd*Draws!M914</f>
        <v>15.1728345405077</v>
      </c>
      <c r="N935" s="18" t="n">
        <f aca="false">0-(Draws!N914+Draws!Z914)</f>
        <v>0</v>
      </c>
      <c r="O935" s="18" t="n">
        <f aca="false">N935-(Draws!O914+Draws!AA914)</f>
        <v>0</v>
      </c>
      <c r="P935" s="18" t="n">
        <f aca="false">O935-(Draws!P914+Draws!AB914)</f>
        <v>0</v>
      </c>
      <c r="Q935" s="18" t="n">
        <f aca="false">P935-(Draws!Q914+Draws!AC914)</f>
        <v>0</v>
      </c>
      <c r="R935" s="18" t="n">
        <f aca="false">Q935-(Draws!R914+Draws!AD914)</f>
        <v>0</v>
      </c>
      <c r="S935" s="18" t="n">
        <f aca="false">R935-(Draws!S914+Draws!AE914)</f>
        <v>0</v>
      </c>
      <c r="T935" s="18" t="n">
        <f aca="false">S935-(Draws!T914+Draws!AF914)</f>
        <v>0</v>
      </c>
      <c r="U935" s="18" t="n">
        <f aca="false">T935-(Draws!U914+Draws!AG914)</f>
        <v>0</v>
      </c>
      <c r="V935" s="18" t="n">
        <f aca="false">U935-(Draws!V914+Draws!AH914)</f>
        <v>0</v>
      </c>
      <c r="W935" s="18" t="n">
        <f aca="false">V935-(Draws!W914+Draws!AI914)</f>
        <v>0</v>
      </c>
      <c r="X935" s="18" t="n">
        <f aca="false">W935-(Draws!X914+Draws!AJ914)</f>
        <v>0</v>
      </c>
      <c r="Y935" s="18" t="n">
        <f aca="false">X935-(Draws!Y914+Draws!AK914)</f>
        <v>0</v>
      </c>
      <c r="Z935" s="18" t="n">
        <f aca="false">0-(MAX(Draws!N914-Line_cap,0)+MAX(Draws!Z914-Line_cap,0))</f>
        <v>0</v>
      </c>
      <c r="AA935" s="18" t="n">
        <f aca="false">Z935-(MAX(Draws!O914-Line_cap,0)+MAX(Draws!AA914-Line_cap,0))</f>
        <v>0</v>
      </c>
      <c r="AB935" s="18" t="n">
        <f aca="false">AA935-(MAX(Draws!P914-Line_cap,0)+MAX(Draws!AB914-Line_cap,0))</f>
        <v>0</v>
      </c>
      <c r="AC935" s="18" t="n">
        <f aca="false">AB935-(MAX(Draws!Q914-Line_cap,0)+MAX(Draws!AC914-Line_cap,0))</f>
        <v>0</v>
      </c>
      <c r="AD935" s="18" t="n">
        <f aca="false">AC935-(MAX(Draws!R914-Line_cap,0)+MAX(Draws!AD914-Line_cap,0))</f>
        <v>0</v>
      </c>
      <c r="AE935" s="18" t="n">
        <f aca="false">AD935-(MAX(Draws!S914-Line_cap,0)+MAX(Draws!AE914-Line_cap,0))</f>
        <v>0</v>
      </c>
      <c r="AF935" s="18" t="n">
        <f aca="false">AE935-(MAX(Draws!T914-Line_cap,0)+MAX(Draws!AF914-Line_cap,0))</f>
        <v>0</v>
      </c>
      <c r="AG935" s="18" t="n">
        <f aca="false">AF935-(MAX(Draws!U914-Line_cap,0)+MAX(Draws!AG914-Line_cap,0))</f>
        <v>0</v>
      </c>
      <c r="AH935" s="18" t="n">
        <f aca="false">AG935-(MAX(Draws!V914-Line_cap,0)+MAX(Draws!AH914-Line_cap,0))</f>
        <v>0</v>
      </c>
      <c r="AI935" s="18" t="n">
        <f aca="false">AH935-(MAX(Draws!W914-Line_cap,0)+MAX(Draws!AI914-Line_cap,0))</f>
        <v>0</v>
      </c>
      <c r="AJ935" s="18" t="n">
        <f aca="false">AI935-(MAX(Draws!X914-Line_cap,0)+MAX(Draws!AJ914-Line_cap,0))</f>
        <v>0</v>
      </c>
      <c r="AK935" s="18" t="n">
        <f aca="false">AJ935-(MAX(Draws!Y914-Line_cap,0)+MAX(Draws!AK914-Line_cap,0))</f>
        <v>0</v>
      </c>
      <c r="AL935" s="18" t="n">
        <f aca="false">SUMPRODUCT(MIN($B$22:$M$22+B935:M935+N935:Y935))</f>
        <v>414.20758469167</v>
      </c>
      <c r="AM935" s="18" t="n">
        <f aca="false">SUMPRODUCT(MIN($B$22:$M$22+B935:M935))</f>
        <v>414.20758469167</v>
      </c>
      <c r="AN935" s="18" t="n">
        <f aca="false">SUMPRODUCT(MIN($B$22:$M$22+N935:Y935))</f>
        <v>481.950382357786</v>
      </c>
      <c r="AO935" s="18" t="n">
        <f aca="false">SUMPRODUCT(MIN($B$22:$M$22+B935:M935+Z935:AK935))</f>
        <v>414.20758469167</v>
      </c>
      <c r="AP935" s="18" t="n">
        <f aca="false">SUMPRODUCT(MIN($B$23:$M$23+B935:M935+N935:Y935))</f>
        <v>462.493233242098</v>
      </c>
      <c r="AQ935" s="18" t="n">
        <f aca="false">SUMPRODUCT(MIN($B$23:$M$23+B935:M935+Z935:AK935))</f>
        <v>462.493233242098</v>
      </c>
      <c r="AR935" s="13" t="n">
        <f aca="false">IF(Y935&lt;0,1,0)</f>
        <v>0</v>
      </c>
    </row>
    <row r="936" customFormat="false" ht="15" hidden="false" customHeight="false" outlineLevel="0" collapsed="false">
      <c r="A936" s="13" t="n">
        <v>911</v>
      </c>
      <c r="B936" s="18" t="n">
        <f aca="false">Shock_sd*Draws!B915</f>
        <v>2.32459190724895</v>
      </c>
      <c r="C936" s="18" t="n">
        <f aca="false">Persist_a*B936+Shock_sd*Draws!C915</f>
        <v>-69.3094906256954</v>
      </c>
      <c r="D936" s="18" t="n">
        <f aca="false">Persist_a*C936+Shock_sd*Draws!D915</f>
        <v>-76.4316678488682</v>
      </c>
      <c r="E936" s="18" t="n">
        <f aca="false">Persist_a*D936+Shock_sd*Draws!E915</f>
        <v>-104.182279367991</v>
      </c>
      <c r="F936" s="18" t="n">
        <f aca="false">Persist_a*E936+Shock_sd*Draws!F915</f>
        <v>-112.323016643741</v>
      </c>
      <c r="G936" s="18" t="n">
        <f aca="false">Persist_a*F936+Shock_sd*Draws!G915</f>
        <v>-81.4067303118666</v>
      </c>
      <c r="H936" s="18" t="n">
        <f aca="false">Persist_a*G936+Shock_sd*Draws!H915</f>
        <v>-103.045242302864</v>
      </c>
      <c r="I936" s="18" t="n">
        <f aca="false">Persist_a*H936+Shock_sd*Draws!I915</f>
        <v>-48.1629204941566</v>
      </c>
      <c r="J936" s="18" t="n">
        <f aca="false">Persist_a*I936+Shock_sd*Draws!J915</f>
        <v>-21.7361283566415</v>
      </c>
      <c r="K936" s="18" t="n">
        <f aca="false">Persist_a*J936+Shock_sd*Draws!K915</f>
        <v>5.63331879999606</v>
      </c>
      <c r="L936" s="18" t="n">
        <f aca="false">Persist_a*K936+Shock_sd*Draws!L915</f>
        <v>-71.6715088542891</v>
      </c>
      <c r="M936" s="18" t="n">
        <f aca="false">Persist_a*L936+Shock_sd*Draws!M915</f>
        <v>-5.74868863090745</v>
      </c>
      <c r="N936" s="18" t="n">
        <f aca="false">0-(Draws!N915+Draws!Z915)</f>
        <v>0</v>
      </c>
      <c r="O936" s="18" t="n">
        <f aca="false">N936-(Draws!O915+Draws!AA915)</f>
        <v>0</v>
      </c>
      <c r="P936" s="18" t="n">
        <f aca="false">O936-(Draws!P915+Draws!AB915)</f>
        <v>0</v>
      </c>
      <c r="Q936" s="18" t="n">
        <f aca="false">P936-(Draws!Q915+Draws!AC915)</f>
        <v>0</v>
      </c>
      <c r="R936" s="18" t="n">
        <f aca="false">Q936-(Draws!R915+Draws!AD915)</f>
        <v>0</v>
      </c>
      <c r="S936" s="18" t="n">
        <f aca="false">R936-(Draws!S915+Draws!AE915)</f>
        <v>0</v>
      </c>
      <c r="T936" s="18" t="n">
        <f aca="false">S936-(Draws!T915+Draws!AF915)</f>
        <v>0</v>
      </c>
      <c r="U936" s="18" t="n">
        <f aca="false">T936-(Draws!U915+Draws!AG915)</f>
        <v>0</v>
      </c>
      <c r="V936" s="18" t="n">
        <f aca="false">U936-(Draws!V915+Draws!AH915)</f>
        <v>0</v>
      </c>
      <c r="W936" s="18" t="n">
        <f aca="false">V936-(Draws!W915+Draws!AI915)</f>
        <v>0</v>
      </c>
      <c r="X936" s="18" t="n">
        <f aca="false">W936-(Draws!X915+Draws!AJ915)</f>
        <v>0</v>
      </c>
      <c r="Y936" s="18" t="n">
        <f aca="false">X936-(Draws!Y915+Draws!AK915)</f>
        <v>0</v>
      </c>
      <c r="Z936" s="18" t="n">
        <f aca="false">0-(MAX(Draws!N915-Line_cap,0)+MAX(Draws!Z915-Line_cap,0))</f>
        <v>0</v>
      </c>
      <c r="AA936" s="18" t="n">
        <f aca="false">Z936-(MAX(Draws!O915-Line_cap,0)+MAX(Draws!AA915-Line_cap,0))</f>
        <v>0</v>
      </c>
      <c r="AB936" s="18" t="n">
        <f aca="false">AA936-(MAX(Draws!P915-Line_cap,0)+MAX(Draws!AB915-Line_cap,0))</f>
        <v>0</v>
      </c>
      <c r="AC936" s="18" t="n">
        <f aca="false">AB936-(MAX(Draws!Q915-Line_cap,0)+MAX(Draws!AC915-Line_cap,0))</f>
        <v>0</v>
      </c>
      <c r="AD936" s="18" t="n">
        <f aca="false">AC936-(MAX(Draws!R915-Line_cap,0)+MAX(Draws!AD915-Line_cap,0))</f>
        <v>0</v>
      </c>
      <c r="AE936" s="18" t="n">
        <f aca="false">AD936-(MAX(Draws!S915-Line_cap,0)+MAX(Draws!AE915-Line_cap,0))</f>
        <v>0</v>
      </c>
      <c r="AF936" s="18" t="n">
        <f aca="false">AE936-(MAX(Draws!T915-Line_cap,0)+MAX(Draws!AF915-Line_cap,0))</f>
        <v>0</v>
      </c>
      <c r="AG936" s="18" t="n">
        <f aca="false">AF936-(MAX(Draws!U915-Line_cap,0)+MAX(Draws!AG915-Line_cap,0))</f>
        <v>0</v>
      </c>
      <c r="AH936" s="18" t="n">
        <f aca="false">AG936-(MAX(Draws!V915-Line_cap,0)+MAX(Draws!AH915-Line_cap,0))</f>
        <v>0</v>
      </c>
      <c r="AI936" s="18" t="n">
        <f aca="false">AH936-(MAX(Draws!W915-Line_cap,0)+MAX(Draws!AI915-Line_cap,0))</f>
        <v>0</v>
      </c>
      <c r="AJ936" s="18" t="n">
        <f aca="false">AI936-(MAX(Draws!X915-Line_cap,0)+MAX(Draws!AJ915-Line_cap,0))</f>
        <v>0</v>
      </c>
      <c r="AK936" s="18" t="n">
        <f aca="false">AJ936-(MAX(Draws!Y915-Line_cap,0)+MAX(Draws!AK915-Line_cap,0))</f>
        <v>0</v>
      </c>
      <c r="AL936" s="18" t="n">
        <f aca="false">SUMPRODUCT(MIN($B$22:$M$22+B936:M936+N936:Y936))</f>
        <v>376.174164503949</v>
      </c>
      <c r="AM936" s="18" t="n">
        <f aca="false">SUMPRODUCT(MIN($B$22:$M$22+B936:M936))</f>
        <v>376.174164503949</v>
      </c>
      <c r="AN936" s="18" t="n">
        <f aca="false">SUMPRODUCT(MIN($B$22:$M$22+N936:Y936))</f>
        <v>481.950382357786</v>
      </c>
      <c r="AO936" s="18" t="n">
        <f aca="false">SUMPRODUCT(MIN($B$22:$M$22+B936:M936+Z936:AK936))</f>
        <v>376.174164503949</v>
      </c>
      <c r="AP936" s="18" t="n">
        <f aca="false">SUMPRODUCT(MIN($B$23:$M$23+B936:M936+N936:Y936))</f>
        <v>421.278898357113</v>
      </c>
      <c r="AQ936" s="18" t="n">
        <f aca="false">SUMPRODUCT(MIN($B$23:$M$23+B936:M936+Z936:AK936))</f>
        <v>421.278898357113</v>
      </c>
      <c r="AR936" s="13" t="n">
        <f aca="false">IF(Y936&lt;0,1,0)</f>
        <v>0</v>
      </c>
    </row>
    <row r="937" customFormat="false" ht="15" hidden="false" customHeight="false" outlineLevel="0" collapsed="false">
      <c r="A937" s="13" t="n">
        <v>912</v>
      </c>
      <c r="B937" s="18" t="n">
        <f aca="false">Shock_sd*Draws!B916</f>
        <v>59.8791279614859</v>
      </c>
      <c r="C937" s="18" t="n">
        <f aca="false">Persist_a*B937+Shock_sd*Draws!C916</f>
        <v>26.8151699260724</v>
      </c>
      <c r="D937" s="18" t="n">
        <f aca="false">Persist_a*C937+Shock_sd*Draws!D916</f>
        <v>50.2708191961369</v>
      </c>
      <c r="E937" s="18" t="n">
        <f aca="false">Persist_a*D937+Shock_sd*Draws!E916</f>
        <v>50.4445527773786</v>
      </c>
      <c r="F937" s="18" t="n">
        <f aca="false">Persist_a*E937+Shock_sd*Draws!F916</f>
        <v>47.3855827255046</v>
      </c>
      <c r="G937" s="18" t="n">
        <f aca="false">Persist_a*F937+Shock_sd*Draws!G916</f>
        <v>141.671804436432</v>
      </c>
      <c r="H937" s="18" t="n">
        <f aca="false">Persist_a*G937+Shock_sd*Draws!H916</f>
        <v>22.7877773022108</v>
      </c>
      <c r="I937" s="18" t="n">
        <f aca="false">Persist_a*H937+Shock_sd*Draws!I916</f>
        <v>64.336148789453</v>
      </c>
      <c r="J937" s="18" t="n">
        <f aca="false">Persist_a*I937+Shock_sd*Draws!J916</f>
        <v>79.5550308222887</v>
      </c>
      <c r="K937" s="18" t="n">
        <f aca="false">Persist_a*J937+Shock_sd*Draws!K916</f>
        <v>-20.0491527226894</v>
      </c>
      <c r="L937" s="18" t="n">
        <f aca="false">Persist_a*K937+Shock_sd*Draws!L916</f>
        <v>-21.1863135172404</v>
      </c>
      <c r="M937" s="18" t="n">
        <f aca="false">Persist_a*L937+Shock_sd*Draws!M916</f>
        <v>-55.0775171225413</v>
      </c>
      <c r="N937" s="18" t="n">
        <f aca="false">0-(Draws!N916+Draws!Z916)</f>
        <v>0</v>
      </c>
      <c r="O937" s="18" t="n">
        <f aca="false">N937-(Draws!O916+Draws!AA916)</f>
        <v>0</v>
      </c>
      <c r="P937" s="18" t="n">
        <f aca="false">O937-(Draws!P916+Draws!AB916)</f>
        <v>-202.73192678628</v>
      </c>
      <c r="Q937" s="18" t="n">
        <f aca="false">P937-(Draws!Q916+Draws!AC916)</f>
        <v>-202.73192678628</v>
      </c>
      <c r="R937" s="18" t="n">
        <f aca="false">Q937-(Draws!R916+Draws!AD916)</f>
        <v>-202.73192678628</v>
      </c>
      <c r="S937" s="18" t="n">
        <f aca="false">R937-(Draws!S916+Draws!AE916)</f>
        <v>-202.73192678628</v>
      </c>
      <c r="T937" s="18" t="n">
        <f aca="false">S937-(Draws!T916+Draws!AF916)</f>
        <v>-202.73192678628</v>
      </c>
      <c r="U937" s="18" t="n">
        <f aca="false">T937-(Draws!U916+Draws!AG916)</f>
        <v>-202.73192678628</v>
      </c>
      <c r="V937" s="18" t="n">
        <f aca="false">U937-(Draws!V916+Draws!AH916)</f>
        <v>-202.73192678628</v>
      </c>
      <c r="W937" s="18" t="n">
        <f aca="false">V937-(Draws!W916+Draws!AI916)</f>
        <v>-202.73192678628</v>
      </c>
      <c r="X937" s="18" t="n">
        <f aca="false">W937-(Draws!X916+Draws!AJ916)</f>
        <v>-202.73192678628</v>
      </c>
      <c r="Y937" s="18" t="n">
        <f aca="false">X937-(Draws!Y916+Draws!AK916)</f>
        <v>-202.73192678628</v>
      </c>
      <c r="Z937" s="18" t="n">
        <f aca="false">0-(MAX(Draws!N916-Line_cap,0)+MAX(Draws!Z916-Line_cap,0))</f>
        <v>0</v>
      </c>
      <c r="AA937" s="18" t="n">
        <f aca="false">Z937-(MAX(Draws!O916-Line_cap,0)+MAX(Draws!AA916-Line_cap,0))</f>
        <v>0</v>
      </c>
      <c r="AB937" s="18" t="n">
        <f aca="false">AA937-(MAX(Draws!P916-Line_cap,0)+MAX(Draws!AB916-Line_cap,0))</f>
        <v>-102.73192678628</v>
      </c>
      <c r="AC937" s="18" t="n">
        <f aca="false">AB937-(MAX(Draws!Q916-Line_cap,0)+MAX(Draws!AC916-Line_cap,0))</f>
        <v>-102.73192678628</v>
      </c>
      <c r="AD937" s="18" t="n">
        <f aca="false">AC937-(MAX(Draws!R916-Line_cap,0)+MAX(Draws!AD916-Line_cap,0))</f>
        <v>-102.73192678628</v>
      </c>
      <c r="AE937" s="18" t="n">
        <f aca="false">AD937-(MAX(Draws!S916-Line_cap,0)+MAX(Draws!AE916-Line_cap,0))</f>
        <v>-102.73192678628</v>
      </c>
      <c r="AF937" s="18" t="n">
        <f aca="false">AE937-(MAX(Draws!T916-Line_cap,0)+MAX(Draws!AF916-Line_cap,0))</f>
        <v>-102.73192678628</v>
      </c>
      <c r="AG937" s="18" t="n">
        <f aca="false">AF937-(MAX(Draws!U916-Line_cap,0)+MAX(Draws!AG916-Line_cap,0))</f>
        <v>-102.73192678628</v>
      </c>
      <c r="AH937" s="18" t="n">
        <f aca="false">AG937-(MAX(Draws!V916-Line_cap,0)+MAX(Draws!AH916-Line_cap,0))</f>
        <v>-102.73192678628</v>
      </c>
      <c r="AI937" s="18" t="n">
        <f aca="false">AH937-(MAX(Draws!W916-Line_cap,0)+MAX(Draws!AI916-Line_cap,0))</f>
        <v>-102.73192678628</v>
      </c>
      <c r="AJ937" s="18" t="n">
        <f aca="false">AI937-(MAX(Draws!X916-Line_cap,0)+MAX(Draws!AJ916-Line_cap,0))</f>
        <v>-102.73192678628</v>
      </c>
      <c r="AK937" s="18" t="n">
        <f aca="false">AJ937-(MAX(Draws!Y916-Line_cap,0)+MAX(Draws!AK916-Line_cap,0))</f>
        <v>-102.73192678628</v>
      </c>
      <c r="AL937" s="18" t="n">
        <f aca="false">SUMPRODUCT(MIN($B$22:$M$22+B937:M937+N937:Y937))</f>
        <v>252.614603768139</v>
      </c>
      <c r="AM937" s="18" t="n">
        <f aca="false">SUMPRODUCT(MIN($B$22:$M$22+B937:M937))</f>
        <v>455.346530554419</v>
      </c>
      <c r="AN937" s="18" t="n">
        <f aca="false">SUMPRODUCT(MIN($B$22:$M$22+N937:Y937))</f>
        <v>279.218455571506</v>
      </c>
      <c r="AO937" s="18" t="n">
        <f aca="false">SUMPRODUCT(MIN($B$22:$M$22+B937:M937+Z937:AK937))</f>
        <v>352.614603768139</v>
      </c>
      <c r="AP937" s="18" t="n">
        <f aca="false">SUMPRODUCT(MIN($B$23:$M$23+B937:M937+N937:Y937))</f>
        <v>297.740484850759</v>
      </c>
      <c r="AQ937" s="18" t="n">
        <f aca="false">SUMPRODUCT(MIN($B$23:$M$23+B937:M937+Z937:AK937))</f>
        <v>397.740484850759</v>
      </c>
      <c r="AR937" s="13" t="n">
        <f aca="false">IF(Y937&lt;0,1,0)</f>
        <v>1</v>
      </c>
    </row>
    <row r="938" customFormat="false" ht="15" hidden="false" customHeight="false" outlineLevel="0" collapsed="false">
      <c r="A938" s="13" t="n">
        <v>913</v>
      </c>
      <c r="B938" s="18" t="n">
        <f aca="false">Shock_sd*Draws!B917</f>
        <v>-27.2918807279011</v>
      </c>
      <c r="C938" s="18" t="n">
        <f aca="false">Persist_a*B938+Shock_sd*Draws!C917</f>
        <v>23.2940425538483</v>
      </c>
      <c r="D938" s="18" t="n">
        <f aca="false">Persist_a*C938+Shock_sd*Draws!D917</f>
        <v>8.84663687794494</v>
      </c>
      <c r="E938" s="18" t="n">
        <f aca="false">Persist_a*D938+Shock_sd*Draws!E917</f>
        <v>-30.3572470967689</v>
      </c>
      <c r="F938" s="18" t="n">
        <f aca="false">Persist_a*E938+Shock_sd*Draws!F917</f>
        <v>-21.0367123468171</v>
      </c>
      <c r="G938" s="18" t="n">
        <f aca="false">Persist_a*F938+Shock_sd*Draws!G917</f>
        <v>-3.63217001493185</v>
      </c>
      <c r="H938" s="18" t="n">
        <f aca="false">Persist_a*G938+Shock_sd*Draws!H917</f>
        <v>119.860725096478</v>
      </c>
      <c r="I938" s="18" t="n">
        <f aca="false">Persist_a*H938+Shock_sd*Draws!I917</f>
        <v>-24.2868463032304</v>
      </c>
      <c r="J938" s="18" t="n">
        <f aca="false">Persist_a*I938+Shock_sd*Draws!J917</f>
        <v>26.6256590422875</v>
      </c>
      <c r="K938" s="18" t="n">
        <f aca="false">Persist_a*J938+Shock_sd*Draws!K917</f>
        <v>17.9763880124148</v>
      </c>
      <c r="L938" s="18" t="n">
        <f aca="false">Persist_a*K938+Shock_sd*Draws!L917</f>
        <v>102.310414900908</v>
      </c>
      <c r="M938" s="18" t="n">
        <f aca="false">Persist_a*L938+Shock_sd*Draws!M917</f>
        <v>82.6621851756374</v>
      </c>
      <c r="N938" s="18" t="n">
        <f aca="false">0-(Draws!N917+Draws!Z917)</f>
        <v>0</v>
      </c>
      <c r="O938" s="18" t="n">
        <f aca="false">N938-(Draws!O917+Draws!AA917)</f>
        <v>0</v>
      </c>
      <c r="P938" s="18" t="n">
        <f aca="false">O938-(Draws!P917+Draws!AB917)</f>
        <v>0</v>
      </c>
      <c r="Q938" s="18" t="n">
        <f aca="false">P938-(Draws!Q917+Draws!AC917)</f>
        <v>0</v>
      </c>
      <c r="R938" s="18" t="n">
        <f aca="false">Q938-(Draws!R917+Draws!AD917)</f>
        <v>0</v>
      </c>
      <c r="S938" s="18" t="n">
        <f aca="false">R938-(Draws!S917+Draws!AE917)</f>
        <v>0</v>
      </c>
      <c r="T938" s="18" t="n">
        <f aca="false">S938-(Draws!T917+Draws!AF917)</f>
        <v>0</v>
      </c>
      <c r="U938" s="18" t="n">
        <f aca="false">T938-(Draws!U917+Draws!AG917)</f>
        <v>0</v>
      </c>
      <c r="V938" s="18" t="n">
        <f aca="false">U938-(Draws!V917+Draws!AH917)</f>
        <v>0</v>
      </c>
      <c r="W938" s="18" t="n">
        <f aca="false">V938-(Draws!W917+Draws!AI917)</f>
        <v>0</v>
      </c>
      <c r="X938" s="18" t="n">
        <f aca="false">W938-(Draws!X917+Draws!AJ917)</f>
        <v>0</v>
      </c>
      <c r="Y938" s="18" t="n">
        <f aca="false">X938-(Draws!Y917+Draws!AK917)</f>
        <v>0</v>
      </c>
      <c r="Z938" s="18" t="n">
        <f aca="false">0-(MAX(Draws!N917-Line_cap,0)+MAX(Draws!Z917-Line_cap,0))</f>
        <v>0</v>
      </c>
      <c r="AA938" s="18" t="n">
        <f aca="false">Z938-(MAX(Draws!O917-Line_cap,0)+MAX(Draws!AA917-Line_cap,0))</f>
        <v>0</v>
      </c>
      <c r="AB938" s="18" t="n">
        <f aca="false">AA938-(MAX(Draws!P917-Line_cap,0)+MAX(Draws!AB917-Line_cap,0))</f>
        <v>0</v>
      </c>
      <c r="AC938" s="18" t="n">
        <f aca="false">AB938-(MAX(Draws!Q917-Line_cap,0)+MAX(Draws!AC917-Line_cap,0))</f>
        <v>0</v>
      </c>
      <c r="AD938" s="18" t="n">
        <f aca="false">AC938-(MAX(Draws!R917-Line_cap,0)+MAX(Draws!AD917-Line_cap,0))</f>
        <v>0</v>
      </c>
      <c r="AE938" s="18" t="n">
        <f aca="false">AD938-(MAX(Draws!S917-Line_cap,0)+MAX(Draws!AE917-Line_cap,0))</f>
        <v>0</v>
      </c>
      <c r="AF938" s="18" t="n">
        <f aca="false">AE938-(MAX(Draws!T917-Line_cap,0)+MAX(Draws!AF917-Line_cap,0))</f>
        <v>0</v>
      </c>
      <c r="AG938" s="18" t="n">
        <f aca="false">AF938-(MAX(Draws!U917-Line_cap,0)+MAX(Draws!AG917-Line_cap,0))</f>
        <v>0</v>
      </c>
      <c r="AH938" s="18" t="n">
        <f aca="false">AG938-(MAX(Draws!V917-Line_cap,0)+MAX(Draws!AH917-Line_cap,0))</f>
        <v>0</v>
      </c>
      <c r="AI938" s="18" t="n">
        <f aca="false">AH938-(MAX(Draws!W917-Line_cap,0)+MAX(Draws!AI917-Line_cap,0))</f>
        <v>0</v>
      </c>
      <c r="AJ938" s="18" t="n">
        <f aca="false">AI938-(MAX(Draws!X917-Line_cap,0)+MAX(Draws!AJ917-Line_cap,0))</f>
        <v>0</v>
      </c>
      <c r="AK938" s="18" t="n">
        <f aca="false">AJ938-(MAX(Draws!Y917-Line_cap,0)+MAX(Draws!AK917-Line_cap,0))</f>
        <v>0</v>
      </c>
      <c r="AL938" s="18" t="n">
        <f aca="false">SUMPRODUCT(MIN($B$22:$M$22+B938:M938+N938:Y938))</f>
        <v>459.567207094689</v>
      </c>
      <c r="AM938" s="18" t="n">
        <f aca="false">SUMPRODUCT(MIN($B$22:$M$22+B938:M938))</f>
        <v>459.567207094689</v>
      </c>
      <c r="AN938" s="18" t="n">
        <f aca="false">SUMPRODUCT(MIN($B$22:$M$22+N938:Y938))</f>
        <v>481.950382357786</v>
      </c>
      <c r="AO938" s="18" t="n">
        <f aca="false">SUMPRODUCT(MIN($B$22:$M$22+B938:M938+Z938:AK938))</f>
        <v>459.567207094689</v>
      </c>
      <c r="AP938" s="18" t="n">
        <f aca="false">SUMPRODUCT(MIN($B$23:$M$23+B938:M938+N938:Y938))</f>
        <v>509.167207094689</v>
      </c>
      <c r="AQ938" s="18" t="n">
        <f aca="false">SUMPRODUCT(MIN($B$23:$M$23+B938:M938+Z938:AK938))</f>
        <v>509.167207094689</v>
      </c>
      <c r="AR938" s="13" t="n">
        <f aca="false">IF(Y938&lt;0,1,0)</f>
        <v>0</v>
      </c>
    </row>
    <row r="939" customFormat="false" ht="15" hidden="false" customHeight="false" outlineLevel="0" collapsed="false">
      <c r="A939" s="13" t="n">
        <v>914</v>
      </c>
      <c r="B939" s="18" t="n">
        <f aca="false">Shock_sd*Draws!B918</f>
        <v>28.1502095079382</v>
      </c>
      <c r="C939" s="18" t="n">
        <f aca="false">Persist_a*B939+Shock_sd*Draws!C918</f>
        <v>-2.54578194539069</v>
      </c>
      <c r="D939" s="18" t="n">
        <f aca="false">Persist_a*C939+Shock_sd*Draws!D918</f>
        <v>-47.0443166136045</v>
      </c>
      <c r="E939" s="18" t="n">
        <f aca="false">Persist_a*D939+Shock_sd*Draws!E918</f>
        <v>58.5808338655139</v>
      </c>
      <c r="F939" s="18" t="n">
        <f aca="false">Persist_a*E939+Shock_sd*Draws!F918</f>
        <v>39.0041302512499</v>
      </c>
      <c r="G939" s="18" t="n">
        <f aca="false">Persist_a*F939+Shock_sd*Draws!G918</f>
        <v>9.63870043675613</v>
      </c>
      <c r="H939" s="18" t="n">
        <f aca="false">Persist_a*G939+Shock_sd*Draws!H918</f>
        <v>-28.937864066175</v>
      </c>
      <c r="I939" s="18" t="n">
        <f aca="false">Persist_a*H939+Shock_sd*Draws!I918</f>
        <v>-7.89813133906227</v>
      </c>
      <c r="J939" s="18" t="n">
        <f aca="false">Persist_a*I939+Shock_sd*Draws!J918</f>
        <v>15.4599848435098</v>
      </c>
      <c r="K939" s="18" t="n">
        <f aca="false">Persist_a*J939+Shock_sd*Draws!K918</f>
        <v>20.1932033796455</v>
      </c>
      <c r="L939" s="18" t="n">
        <f aca="false">Persist_a*K939+Shock_sd*Draws!L918</f>
        <v>1.58261378115548</v>
      </c>
      <c r="M939" s="18" t="n">
        <f aca="false">Persist_a*L939+Shock_sd*Draws!M918</f>
        <v>8.8863351338595</v>
      </c>
      <c r="N939" s="18" t="n">
        <f aca="false">0-(Draws!N918+Draws!Z918)</f>
        <v>0</v>
      </c>
      <c r="O939" s="18" t="n">
        <f aca="false">N939-(Draws!O918+Draws!AA918)</f>
        <v>0</v>
      </c>
      <c r="P939" s="18" t="n">
        <f aca="false">O939-(Draws!P918+Draws!AB918)</f>
        <v>0</v>
      </c>
      <c r="Q939" s="18" t="n">
        <f aca="false">P939-(Draws!Q918+Draws!AC918)</f>
        <v>0</v>
      </c>
      <c r="R939" s="18" t="n">
        <f aca="false">Q939-(Draws!R918+Draws!AD918)</f>
        <v>0</v>
      </c>
      <c r="S939" s="18" t="n">
        <f aca="false">R939-(Draws!S918+Draws!AE918)</f>
        <v>0</v>
      </c>
      <c r="T939" s="18" t="n">
        <f aca="false">S939-(Draws!T918+Draws!AF918)</f>
        <v>0</v>
      </c>
      <c r="U939" s="18" t="n">
        <f aca="false">T939-(Draws!U918+Draws!AG918)</f>
        <v>0</v>
      </c>
      <c r="V939" s="18" t="n">
        <f aca="false">U939-(Draws!V918+Draws!AH918)</f>
        <v>0</v>
      </c>
      <c r="W939" s="18" t="n">
        <f aca="false">V939-(Draws!W918+Draws!AI918)</f>
        <v>0</v>
      </c>
      <c r="X939" s="18" t="n">
        <f aca="false">W939-(Draws!X918+Draws!AJ918)</f>
        <v>0</v>
      </c>
      <c r="Y939" s="18" t="n">
        <f aca="false">X939-(Draws!Y918+Draws!AK918)</f>
        <v>0</v>
      </c>
      <c r="Z939" s="18" t="n">
        <f aca="false">0-(MAX(Draws!N918-Line_cap,0)+MAX(Draws!Z918-Line_cap,0))</f>
        <v>0</v>
      </c>
      <c r="AA939" s="18" t="n">
        <f aca="false">Z939-(MAX(Draws!O918-Line_cap,0)+MAX(Draws!AA918-Line_cap,0))</f>
        <v>0</v>
      </c>
      <c r="AB939" s="18" t="n">
        <f aca="false">AA939-(MAX(Draws!P918-Line_cap,0)+MAX(Draws!AB918-Line_cap,0))</f>
        <v>0</v>
      </c>
      <c r="AC939" s="18" t="n">
        <f aca="false">AB939-(MAX(Draws!Q918-Line_cap,0)+MAX(Draws!AC918-Line_cap,0))</f>
        <v>0</v>
      </c>
      <c r="AD939" s="18" t="n">
        <f aca="false">AC939-(MAX(Draws!R918-Line_cap,0)+MAX(Draws!AD918-Line_cap,0))</f>
        <v>0</v>
      </c>
      <c r="AE939" s="18" t="n">
        <f aca="false">AD939-(MAX(Draws!S918-Line_cap,0)+MAX(Draws!AE918-Line_cap,0))</f>
        <v>0</v>
      </c>
      <c r="AF939" s="18" t="n">
        <f aca="false">AE939-(MAX(Draws!T918-Line_cap,0)+MAX(Draws!AF918-Line_cap,0))</f>
        <v>0</v>
      </c>
      <c r="AG939" s="18" t="n">
        <f aca="false">AF939-(MAX(Draws!U918-Line_cap,0)+MAX(Draws!AG918-Line_cap,0))</f>
        <v>0</v>
      </c>
      <c r="AH939" s="18" t="n">
        <f aca="false">AG939-(MAX(Draws!V918-Line_cap,0)+MAX(Draws!AH918-Line_cap,0))</f>
        <v>0</v>
      </c>
      <c r="AI939" s="18" t="n">
        <f aca="false">AH939-(MAX(Draws!W918-Line_cap,0)+MAX(Draws!AI918-Line_cap,0))</f>
        <v>0</v>
      </c>
      <c r="AJ939" s="18" t="n">
        <f aca="false">AI939-(MAX(Draws!X918-Line_cap,0)+MAX(Draws!AJ918-Line_cap,0))</f>
        <v>0</v>
      </c>
      <c r="AK939" s="18" t="n">
        <f aca="false">AJ939-(MAX(Draws!Y918-Line_cap,0)+MAX(Draws!AK918-Line_cap,0))</f>
        <v>0</v>
      </c>
      <c r="AL939" s="18" t="n">
        <f aca="false">SUMPRODUCT(MIN($B$22:$M$22+B939:M939+N939:Y939))</f>
        <v>453.012518291611</v>
      </c>
      <c r="AM939" s="18" t="n">
        <f aca="false">SUMPRODUCT(MIN($B$22:$M$22+B939:M939))</f>
        <v>453.012518291611</v>
      </c>
      <c r="AN939" s="18" t="n">
        <f aca="false">SUMPRODUCT(MIN($B$22:$M$22+N939:Y939))</f>
        <v>481.950382357786</v>
      </c>
      <c r="AO939" s="18" t="n">
        <f aca="false">SUMPRODUCT(MIN($B$22:$M$22+B939:M939+Z939:AK939))</f>
        <v>453.012518291611</v>
      </c>
      <c r="AP939" s="18" t="n">
        <f aca="false">SUMPRODUCT(MIN($B$23:$M$23+B939:M939+N939:Y939))</f>
        <v>502.191161154711</v>
      </c>
      <c r="AQ939" s="18" t="n">
        <f aca="false">SUMPRODUCT(MIN($B$23:$M$23+B939:M939+Z939:AK939))</f>
        <v>502.191161154711</v>
      </c>
      <c r="AR939" s="13" t="n">
        <f aca="false">IF(Y939&lt;0,1,0)</f>
        <v>0</v>
      </c>
    </row>
    <row r="940" customFormat="false" ht="15" hidden="false" customHeight="false" outlineLevel="0" collapsed="false">
      <c r="A940" s="13" t="n">
        <v>915</v>
      </c>
      <c r="B940" s="18" t="n">
        <f aca="false">Shock_sd*Draws!B919</f>
        <v>-14.0080595112942</v>
      </c>
      <c r="C940" s="18" t="n">
        <f aca="false">Persist_a*B940+Shock_sd*Draws!C919</f>
        <v>56.8101915398952</v>
      </c>
      <c r="D940" s="18" t="n">
        <f aca="false">Persist_a*C940+Shock_sd*Draws!D919</f>
        <v>49.1930436778028</v>
      </c>
      <c r="E940" s="18" t="n">
        <f aca="false">Persist_a*D940+Shock_sd*Draws!E919</f>
        <v>-9.73861106188017</v>
      </c>
      <c r="F940" s="18" t="n">
        <f aca="false">Persist_a*E940+Shock_sd*Draws!F919</f>
        <v>10.9759859685452</v>
      </c>
      <c r="G940" s="18" t="n">
        <f aca="false">Persist_a*F940+Shock_sd*Draws!G919</f>
        <v>10.2877383198921</v>
      </c>
      <c r="H940" s="18" t="n">
        <f aca="false">Persist_a*G940+Shock_sd*Draws!H919</f>
        <v>-60.3051927159243</v>
      </c>
      <c r="I940" s="18" t="n">
        <f aca="false">Persist_a*H940+Shock_sd*Draws!I919</f>
        <v>79.9325072111014</v>
      </c>
      <c r="J940" s="18" t="n">
        <f aca="false">Persist_a*I940+Shock_sd*Draws!J919</f>
        <v>69.9175763307243</v>
      </c>
      <c r="K940" s="18" t="n">
        <f aca="false">Persist_a*J940+Shock_sd*Draws!K919</f>
        <v>30.5882597580427</v>
      </c>
      <c r="L940" s="18" t="n">
        <f aca="false">Persist_a*K940+Shock_sd*Draws!L919</f>
        <v>67.1372800430274</v>
      </c>
      <c r="M940" s="18" t="n">
        <f aca="false">Persist_a*L940+Shock_sd*Draws!M919</f>
        <v>55.2376097579602</v>
      </c>
      <c r="N940" s="18" t="n">
        <f aca="false">0-(Draws!N919+Draws!Z919)</f>
        <v>0</v>
      </c>
      <c r="O940" s="18" t="n">
        <f aca="false">N940-(Draws!O919+Draws!AA919)</f>
        <v>0</v>
      </c>
      <c r="P940" s="18" t="n">
        <f aca="false">O940-(Draws!P919+Draws!AB919)</f>
        <v>0</v>
      </c>
      <c r="Q940" s="18" t="n">
        <f aca="false">P940-(Draws!Q919+Draws!AC919)</f>
        <v>0</v>
      </c>
      <c r="R940" s="18" t="n">
        <f aca="false">Q940-(Draws!R919+Draws!AD919)</f>
        <v>0</v>
      </c>
      <c r="S940" s="18" t="n">
        <f aca="false">R940-(Draws!S919+Draws!AE919)</f>
        <v>0</v>
      </c>
      <c r="T940" s="18" t="n">
        <f aca="false">S940-(Draws!T919+Draws!AF919)</f>
        <v>0</v>
      </c>
      <c r="U940" s="18" t="n">
        <f aca="false">T940-(Draws!U919+Draws!AG919)</f>
        <v>0</v>
      </c>
      <c r="V940" s="18" t="n">
        <f aca="false">U940-(Draws!V919+Draws!AH919)</f>
        <v>0</v>
      </c>
      <c r="W940" s="18" t="n">
        <f aca="false">V940-(Draws!W919+Draws!AI919)</f>
        <v>0</v>
      </c>
      <c r="X940" s="18" t="n">
        <f aca="false">W940-(Draws!X919+Draws!AJ919)</f>
        <v>0</v>
      </c>
      <c r="Y940" s="18" t="n">
        <f aca="false">X940-(Draws!Y919+Draws!AK919)</f>
        <v>0</v>
      </c>
      <c r="Z940" s="18" t="n">
        <f aca="false">0-(MAX(Draws!N919-Line_cap,0)+MAX(Draws!Z919-Line_cap,0))</f>
        <v>0</v>
      </c>
      <c r="AA940" s="18" t="n">
        <f aca="false">Z940-(MAX(Draws!O919-Line_cap,0)+MAX(Draws!AA919-Line_cap,0))</f>
        <v>0</v>
      </c>
      <c r="AB940" s="18" t="n">
        <f aca="false">AA940-(MAX(Draws!P919-Line_cap,0)+MAX(Draws!AB919-Line_cap,0))</f>
        <v>0</v>
      </c>
      <c r="AC940" s="18" t="n">
        <f aca="false">AB940-(MAX(Draws!Q919-Line_cap,0)+MAX(Draws!AC919-Line_cap,0))</f>
        <v>0</v>
      </c>
      <c r="AD940" s="18" t="n">
        <f aca="false">AC940-(MAX(Draws!R919-Line_cap,0)+MAX(Draws!AD919-Line_cap,0))</f>
        <v>0</v>
      </c>
      <c r="AE940" s="18" t="n">
        <f aca="false">AD940-(MAX(Draws!S919-Line_cap,0)+MAX(Draws!AE919-Line_cap,0))</f>
        <v>0</v>
      </c>
      <c r="AF940" s="18" t="n">
        <f aca="false">AE940-(MAX(Draws!T919-Line_cap,0)+MAX(Draws!AF919-Line_cap,0))</f>
        <v>0</v>
      </c>
      <c r="AG940" s="18" t="n">
        <f aca="false">AF940-(MAX(Draws!U919-Line_cap,0)+MAX(Draws!AG919-Line_cap,0))</f>
        <v>0</v>
      </c>
      <c r="AH940" s="18" t="n">
        <f aca="false">AG940-(MAX(Draws!V919-Line_cap,0)+MAX(Draws!AH919-Line_cap,0))</f>
        <v>0</v>
      </c>
      <c r="AI940" s="18" t="n">
        <f aca="false">AH940-(MAX(Draws!W919-Line_cap,0)+MAX(Draws!AI919-Line_cap,0))</f>
        <v>0</v>
      </c>
      <c r="AJ940" s="18" t="n">
        <f aca="false">AI940-(MAX(Draws!X919-Line_cap,0)+MAX(Draws!AJ919-Line_cap,0))</f>
        <v>0</v>
      </c>
      <c r="AK940" s="18" t="n">
        <f aca="false">AJ940-(MAX(Draws!Y919-Line_cap,0)+MAX(Draws!AK919-Line_cap,0))</f>
        <v>0</v>
      </c>
      <c r="AL940" s="18" t="n">
        <f aca="false">SUMPRODUCT(MIN($B$22:$M$22+B940:M940+N940:Y940))</f>
        <v>421.645189641861</v>
      </c>
      <c r="AM940" s="18" t="n">
        <f aca="false">SUMPRODUCT(MIN($B$22:$M$22+B940:M940))</f>
        <v>421.645189641861</v>
      </c>
      <c r="AN940" s="18" t="n">
        <f aca="false">SUMPRODUCT(MIN($B$22:$M$22+N940:Y940))</f>
        <v>481.950382357786</v>
      </c>
      <c r="AO940" s="18" t="n">
        <f aca="false">SUMPRODUCT(MIN($B$22:$M$22+B940:M940+Z940:AK940))</f>
        <v>421.645189641861</v>
      </c>
      <c r="AP940" s="18" t="n">
        <f aca="false">SUMPRODUCT(MIN($B$23:$M$23+B940:M940+N940:Y940))</f>
        <v>470.823832504962</v>
      </c>
      <c r="AQ940" s="18" t="n">
        <f aca="false">SUMPRODUCT(MIN($B$23:$M$23+B940:M940+Z940:AK940))</f>
        <v>470.823832504962</v>
      </c>
      <c r="AR940" s="13" t="n">
        <f aca="false">IF(Y940&lt;0,1,0)</f>
        <v>0</v>
      </c>
    </row>
    <row r="941" customFormat="false" ht="15" hidden="false" customHeight="false" outlineLevel="0" collapsed="false">
      <c r="A941" s="13" t="n">
        <v>916</v>
      </c>
      <c r="B941" s="18" t="n">
        <f aca="false">Shock_sd*Draws!B920</f>
        <v>-56.9384804361178</v>
      </c>
      <c r="C941" s="18" t="n">
        <f aca="false">Persist_a*B941+Shock_sd*Draws!C920</f>
        <v>-41.3489108785008</v>
      </c>
      <c r="D941" s="18" t="n">
        <f aca="false">Persist_a*C941+Shock_sd*Draws!D920</f>
        <v>3.33978994851547</v>
      </c>
      <c r="E941" s="18" t="n">
        <f aca="false">Persist_a*D941+Shock_sd*Draws!E920</f>
        <v>38.271315854642</v>
      </c>
      <c r="F941" s="18" t="n">
        <f aca="false">Persist_a*E941+Shock_sd*Draws!F920</f>
        <v>85.4549601263151</v>
      </c>
      <c r="G941" s="18" t="n">
        <f aca="false">Persist_a*F941+Shock_sd*Draws!G920</f>
        <v>48.9408139316868</v>
      </c>
      <c r="H941" s="18" t="n">
        <f aca="false">Persist_a*G941+Shock_sd*Draws!H920</f>
        <v>48.3325461477502</v>
      </c>
      <c r="I941" s="18" t="n">
        <f aca="false">Persist_a*H941+Shock_sd*Draws!I920</f>
        <v>9.95425945715389</v>
      </c>
      <c r="J941" s="18" t="n">
        <f aca="false">Persist_a*I941+Shock_sd*Draws!J920</f>
        <v>-0.64360300602678</v>
      </c>
      <c r="K941" s="18" t="n">
        <f aca="false">Persist_a*J941+Shock_sd*Draws!K920</f>
        <v>50.3612845399165</v>
      </c>
      <c r="L941" s="18" t="n">
        <f aca="false">Persist_a*K941+Shock_sd*Draws!L920</f>
        <v>35.4994854955277</v>
      </c>
      <c r="M941" s="18" t="n">
        <f aca="false">Persist_a*L941+Shock_sd*Draws!M920</f>
        <v>66.1255503343221</v>
      </c>
      <c r="N941" s="18" t="n">
        <f aca="false">0-(Draws!N920+Draws!Z920)</f>
        <v>-196.737632354038</v>
      </c>
      <c r="O941" s="18" t="n">
        <f aca="false">N941-(Draws!O920+Draws!AA920)</f>
        <v>-196.737632354038</v>
      </c>
      <c r="P941" s="18" t="n">
        <f aca="false">O941-(Draws!P920+Draws!AB920)</f>
        <v>-196.737632354038</v>
      </c>
      <c r="Q941" s="18" t="n">
        <f aca="false">P941-(Draws!Q920+Draws!AC920)</f>
        <v>-196.737632354038</v>
      </c>
      <c r="R941" s="18" t="n">
        <f aca="false">Q941-(Draws!R920+Draws!AD920)</f>
        <v>-196.737632354038</v>
      </c>
      <c r="S941" s="18" t="n">
        <f aca="false">R941-(Draws!S920+Draws!AE920)</f>
        <v>-196.737632354038</v>
      </c>
      <c r="T941" s="18" t="n">
        <f aca="false">S941-(Draws!T920+Draws!AF920)</f>
        <v>-196.737632354038</v>
      </c>
      <c r="U941" s="18" t="n">
        <f aca="false">T941-(Draws!U920+Draws!AG920)</f>
        <v>-196.737632354038</v>
      </c>
      <c r="V941" s="18" t="n">
        <f aca="false">U941-(Draws!V920+Draws!AH920)</f>
        <v>-196.737632354038</v>
      </c>
      <c r="W941" s="18" t="n">
        <f aca="false">V941-(Draws!W920+Draws!AI920)</f>
        <v>-196.737632354038</v>
      </c>
      <c r="X941" s="18" t="n">
        <f aca="false">W941-(Draws!X920+Draws!AJ920)</f>
        <v>-196.737632354038</v>
      </c>
      <c r="Y941" s="18" t="n">
        <f aca="false">X941-(Draws!Y920+Draws!AK920)</f>
        <v>-196.737632354038</v>
      </c>
      <c r="Z941" s="18" t="n">
        <f aca="false">0-(MAX(Draws!N920-Line_cap,0)+MAX(Draws!Z920-Line_cap,0))</f>
        <v>-96.7376323540381</v>
      </c>
      <c r="AA941" s="18" t="n">
        <f aca="false">Z941-(MAX(Draws!O920-Line_cap,0)+MAX(Draws!AA920-Line_cap,0))</f>
        <v>-96.7376323540381</v>
      </c>
      <c r="AB941" s="18" t="n">
        <f aca="false">AA941-(MAX(Draws!P920-Line_cap,0)+MAX(Draws!AB920-Line_cap,0))</f>
        <v>-96.7376323540381</v>
      </c>
      <c r="AC941" s="18" t="n">
        <f aca="false">AB941-(MAX(Draws!Q920-Line_cap,0)+MAX(Draws!AC920-Line_cap,0))</f>
        <v>-96.7376323540381</v>
      </c>
      <c r="AD941" s="18" t="n">
        <f aca="false">AC941-(MAX(Draws!R920-Line_cap,0)+MAX(Draws!AD920-Line_cap,0))</f>
        <v>-96.7376323540381</v>
      </c>
      <c r="AE941" s="18" t="n">
        <f aca="false">AD941-(MAX(Draws!S920-Line_cap,0)+MAX(Draws!AE920-Line_cap,0))</f>
        <v>-96.7376323540381</v>
      </c>
      <c r="AF941" s="18" t="n">
        <f aca="false">AE941-(MAX(Draws!T920-Line_cap,0)+MAX(Draws!AF920-Line_cap,0))</f>
        <v>-96.7376323540381</v>
      </c>
      <c r="AG941" s="18" t="n">
        <f aca="false">AF941-(MAX(Draws!U920-Line_cap,0)+MAX(Draws!AG920-Line_cap,0))</f>
        <v>-96.7376323540381</v>
      </c>
      <c r="AH941" s="18" t="n">
        <f aca="false">AG941-(MAX(Draws!V920-Line_cap,0)+MAX(Draws!AH920-Line_cap,0))</f>
        <v>-96.7376323540381</v>
      </c>
      <c r="AI941" s="18" t="n">
        <f aca="false">AH941-(MAX(Draws!W920-Line_cap,0)+MAX(Draws!AI920-Line_cap,0))</f>
        <v>-96.7376323540381</v>
      </c>
      <c r="AJ941" s="18" t="n">
        <f aca="false">AI941-(MAX(Draws!X920-Line_cap,0)+MAX(Draws!AJ920-Line_cap,0))</f>
        <v>-96.7376323540381</v>
      </c>
      <c r="AK941" s="18" t="n">
        <f aca="false">AJ941-(MAX(Draws!Y920-Line_cap,0)+MAX(Draws!AK920-Line_cap,0))</f>
        <v>-96.7376323540381</v>
      </c>
      <c r="AL941" s="18" t="n">
        <f aca="false">SUMPRODUCT(MIN($B$22:$M$22+B941:M941+N941:Y941))</f>
        <v>290.816546057332</v>
      </c>
      <c r="AM941" s="18" t="n">
        <f aca="false">SUMPRODUCT(MIN($B$22:$M$22+B941:M941))</f>
        <v>487.55417841137</v>
      </c>
      <c r="AN941" s="18" t="n">
        <f aca="false">SUMPRODUCT(MIN($B$22:$M$22+N941:Y941))</f>
        <v>285.212750003748</v>
      </c>
      <c r="AO941" s="18" t="n">
        <f aca="false">SUMPRODUCT(MIN($B$22:$M$22+B941:M941+Z941:AK941))</f>
        <v>390.816546057332</v>
      </c>
      <c r="AP941" s="18" t="n">
        <f aca="false">SUMPRODUCT(MIN($B$23:$M$23+B941:M941+N941:Y941))</f>
        <v>328.230853907239</v>
      </c>
      <c r="AQ941" s="18" t="n">
        <f aca="false">SUMPRODUCT(MIN($B$23:$M$23+B941:M941+Z941:AK941))</f>
        <v>428.230853907239</v>
      </c>
      <c r="AR941" s="13" t="n">
        <f aca="false">IF(Y941&lt;0,1,0)</f>
        <v>1</v>
      </c>
    </row>
    <row r="942" customFormat="false" ht="15" hidden="false" customHeight="false" outlineLevel="0" collapsed="false">
      <c r="A942" s="13" t="n">
        <v>917</v>
      </c>
      <c r="B942" s="18" t="n">
        <f aca="false">Shock_sd*Draws!B921</f>
        <v>1.8367019607421</v>
      </c>
      <c r="C942" s="18" t="n">
        <f aca="false">Persist_a*B942+Shock_sd*Draws!C921</f>
        <v>10.0104031076752</v>
      </c>
      <c r="D942" s="18" t="n">
        <f aca="false">Persist_a*C942+Shock_sd*Draws!D921</f>
        <v>2.28022069428152</v>
      </c>
      <c r="E942" s="18" t="n">
        <f aca="false">Persist_a*D942+Shock_sd*Draws!E921</f>
        <v>30.0816096487624</v>
      </c>
      <c r="F942" s="18" t="n">
        <f aca="false">Persist_a*E942+Shock_sd*Draws!F921</f>
        <v>92.4611557598869</v>
      </c>
      <c r="G942" s="18" t="n">
        <f aca="false">Persist_a*F942+Shock_sd*Draws!G921</f>
        <v>28.8272167303723</v>
      </c>
      <c r="H942" s="18" t="n">
        <f aca="false">Persist_a*G942+Shock_sd*Draws!H921</f>
        <v>63.7048358902903</v>
      </c>
      <c r="I942" s="18" t="n">
        <f aca="false">Persist_a*H942+Shock_sd*Draws!I921</f>
        <v>4.29764895777587</v>
      </c>
      <c r="J942" s="18" t="n">
        <f aca="false">Persist_a*I942+Shock_sd*Draws!J921</f>
        <v>-44.0035458739264</v>
      </c>
      <c r="K942" s="18" t="n">
        <f aca="false">Persist_a*J942+Shock_sd*Draws!K921</f>
        <v>-55.5583880533401</v>
      </c>
      <c r="L942" s="18" t="n">
        <f aca="false">Persist_a*K942+Shock_sd*Draws!L921</f>
        <v>-38.1800726177052</v>
      </c>
      <c r="M942" s="18" t="n">
        <f aca="false">Persist_a*L942+Shock_sd*Draws!M921</f>
        <v>33.602195111052</v>
      </c>
      <c r="N942" s="18" t="n">
        <f aca="false">0-(Draws!N921+Draws!Z921)</f>
        <v>0</v>
      </c>
      <c r="O942" s="18" t="n">
        <f aca="false">N942-(Draws!O921+Draws!AA921)</f>
        <v>0</v>
      </c>
      <c r="P942" s="18" t="n">
        <f aca="false">O942-(Draws!P921+Draws!AB921)</f>
        <v>0</v>
      </c>
      <c r="Q942" s="18" t="n">
        <f aca="false">P942-(Draws!Q921+Draws!AC921)</f>
        <v>0</v>
      </c>
      <c r="R942" s="18" t="n">
        <f aca="false">Q942-(Draws!R921+Draws!AD921)</f>
        <v>0</v>
      </c>
      <c r="S942" s="18" t="n">
        <f aca="false">R942-(Draws!S921+Draws!AE921)</f>
        <v>0</v>
      </c>
      <c r="T942" s="18" t="n">
        <f aca="false">S942-(Draws!T921+Draws!AF921)</f>
        <v>0</v>
      </c>
      <c r="U942" s="18" t="n">
        <f aca="false">T942-(Draws!U921+Draws!AG921)</f>
        <v>0</v>
      </c>
      <c r="V942" s="18" t="n">
        <f aca="false">U942-(Draws!V921+Draws!AH921)</f>
        <v>0</v>
      </c>
      <c r="W942" s="18" t="n">
        <f aca="false">V942-(Draws!W921+Draws!AI921)</f>
        <v>0</v>
      </c>
      <c r="X942" s="18" t="n">
        <f aca="false">W942-(Draws!X921+Draws!AJ921)</f>
        <v>0</v>
      </c>
      <c r="Y942" s="18" t="n">
        <f aca="false">X942-(Draws!Y921+Draws!AK921)</f>
        <v>0</v>
      </c>
      <c r="Z942" s="18" t="n">
        <f aca="false">0-(MAX(Draws!N921-Line_cap,0)+MAX(Draws!Z921-Line_cap,0))</f>
        <v>0</v>
      </c>
      <c r="AA942" s="18" t="n">
        <f aca="false">Z942-(MAX(Draws!O921-Line_cap,0)+MAX(Draws!AA921-Line_cap,0))</f>
        <v>0</v>
      </c>
      <c r="AB942" s="18" t="n">
        <f aca="false">AA942-(MAX(Draws!P921-Line_cap,0)+MAX(Draws!AB921-Line_cap,0))</f>
        <v>0</v>
      </c>
      <c r="AC942" s="18" t="n">
        <f aca="false">AB942-(MAX(Draws!Q921-Line_cap,0)+MAX(Draws!AC921-Line_cap,0))</f>
        <v>0</v>
      </c>
      <c r="AD942" s="18" t="n">
        <f aca="false">AC942-(MAX(Draws!R921-Line_cap,0)+MAX(Draws!AD921-Line_cap,0))</f>
        <v>0</v>
      </c>
      <c r="AE942" s="18" t="n">
        <f aca="false">AD942-(MAX(Draws!S921-Line_cap,0)+MAX(Draws!AE921-Line_cap,0))</f>
        <v>0</v>
      </c>
      <c r="AF942" s="18" t="n">
        <f aca="false">AE942-(MAX(Draws!T921-Line_cap,0)+MAX(Draws!AF921-Line_cap,0))</f>
        <v>0</v>
      </c>
      <c r="AG942" s="18" t="n">
        <f aca="false">AF942-(MAX(Draws!U921-Line_cap,0)+MAX(Draws!AG921-Line_cap,0))</f>
        <v>0</v>
      </c>
      <c r="AH942" s="18" t="n">
        <f aca="false">AG942-(MAX(Draws!V921-Line_cap,0)+MAX(Draws!AH921-Line_cap,0))</f>
        <v>0</v>
      </c>
      <c r="AI942" s="18" t="n">
        <f aca="false">AH942-(MAX(Draws!W921-Line_cap,0)+MAX(Draws!AI921-Line_cap,0))</f>
        <v>0</v>
      </c>
      <c r="AJ942" s="18" t="n">
        <f aca="false">AI942-(MAX(Draws!X921-Line_cap,0)+MAX(Draws!AJ921-Line_cap,0))</f>
        <v>0</v>
      </c>
      <c r="AK942" s="18" t="n">
        <f aca="false">AJ942-(MAX(Draws!Y921-Line_cap,0)+MAX(Draws!AK921-Line_cap,0))</f>
        <v>0</v>
      </c>
      <c r="AL942" s="18" t="n">
        <f aca="false">SUMPRODUCT(MIN($B$22:$M$22+B942:M942+N942:Y942))</f>
        <v>438.827307756084</v>
      </c>
      <c r="AM942" s="18" t="n">
        <f aca="false">SUMPRODUCT(MIN($B$22:$M$22+B942:M942))</f>
        <v>438.827307756084</v>
      </c>
      <c r="AN942" s="18" t="n">
        <f aca="false">SUMPRODUCT(MIN($B$22:$M$22+N942:Y942))</f>
        <v>481.950382357786</v>
      </c>
      <c r="AO942" s="18" t="n">
        <f aca="false">SUMPRODUCT(MIN($B$22:$M$22+B942:M942+Z942:AK942))</f>
        <v>438.827307756084</v>
      </c>
      <c r="AP942" s="18" t="n">
        <f aca="false">SUMPRODUCT(MIN($B$23:$M$23+B942:M942+N942:Y942))</f>
        <v>487.112956306511</v>
      </c>
      <c r="AQ942" s="18" t="n">
        <f aca="false">SUMPRODUCT(MIN($B$23:$M$23+B942:M942+Z942:AK942))</f>
        <v>487.112956306511</v>
      </c>
      <c r="AR942" s="13" t="n">
        <f aca="false">IF(Y942&lt;0,1,0)</f>
        <v>0</v>
      </c>
    </row>
    <row r="943" customFormat="false" ht="15" hidden="false" customHeight="false" outlineLevel="0" collapsed="false">
      <c r="A943" s="13" t="n">
        <v>918</v>
      </c>
      <c r="B943" s="18" t="n">
        <f aca="false">Shock_sd*Draws!B922</f>
        <v>66.1654151917476</v>
      </c>
      <c r="C943" s="18" t="n">
        <f aca="false">Persist_a*B943+Shock_sd*Draws!C922</f>
        <v>-25.995832682721</v>
      </c>
      <c r="D943" s="18" t="n">
        <f aca="false">Persist_a*C943+Shock_sd*Draws!D922</f>
        <v>-30.8741807382615</v>
      </c>
      <c r="E943" s="18" t="n">
        <f aca="false">Persist_a*D943+Shock_sd*Draws!E922</f>
        <v>-2.64720444608913</v>
      </c>
      <c r="F943" s="18" t="n">
        <f aca="false">Persist_a*E943+Shock_sd*Draws!F922</f>
        <v>-58.5795935106941</v>
      </c>
      <c r="G943" s="18" t="n">
        <f aca="false">Persist_a*F943+Shock_sd*Draws!G922</f>
        <v>-35.118274593061</v>
      </c>
      <c r="H943" s="18" t="n">
        <f aca="false">Persist_a*G943+Shock_sd*Draws!H922</f>
        <v>-49.6260879420461</v>
      </c>
      <c r="I943" s="18" t="n">
        <f aca="false">Persist_a*H943+Shock_sd*Draws!I922</f>
        <v>-83.118340345015</v>
      </c>
      <c r="J943" s="18" t="n">
        <f aca="false">Persist_a*I943+Shock_sd*Draws!J922</f>
        <v>-81.1248904938352</v>
      </c>
      <c r="K943" s="18" t="n">
        <f aca="false">Persist_a*J943+Shock_sd*Draws!K922</f>
        <v>-10.9582572316079</v>
      </c>
      <c r="L943" s="18" t="n">
        <f aca="false">Persist_a*K943+Shock_sd*Draws!L922</f>
        <v>-10.1209841358265</v>
      </c>
      <c r="M943" s="18" t="n">
        <f aca="false">Persist_a*L943+Shock_sd*Draws!M922</f>
        <v>39.9707430616217</v>
      </c>
      <c r="N943" s="18" t="n">
        <f aca="false">0-(Draws!N922+Draws!Z922)</f>
        <v>0</v>
      </c>
      <c r="O943" s="18" t="n">
        <f aca="false">N943-(Draws!O922+Draws!AA922)</f>
        <v>0</v>
      </c>
      <c r="P943" s="18" t="n">
        <f aca="false">O943-(Draws!P922+Draws!AB922)</f>
        <v>0</v>
      </c>
      <c r="Q943" s="18" t="n">
        <f aca="false">P943-(Draws!Q922+Draws!AC922)</f>
        <v>0</v>
      </c>
      <c r="R943" s="18" t="n">
        <f aca="false">Q943-(Draws!R922+Draws!AD922)</f>
        <v>0</v>
      </c>
      <c r="S943" s="18" t="n">
        <f aca="false">R943-(Draws!S922+Draws!AE922)</f>
        <v>-141.258804270572</v>
      </c>
      <c r="T943" s="18" t="n">
        <f aca="false">S943-(Draws!T922+Draws!AF922)</f>
        <v>-141.258804270572</v>
      </c>
      <c r="U943" s="18" t="n">
        <f aca="false">T943-(Draws!U922+Draws!AG922)</f>
        <v>-141.258804270572</v>
      </c>
      <c r="V943" s="18" t="n">
        <f aca="false">U943-(Draws!V922+Draws!AH922)</f>
        <v>-141.258804270572</v>
      </c>
      <c r="W943" s="18" t="n">
        <f aca="false">V943-(Draws!W922+Draws!AI922)</f>
        <v>-141.258804270572</v>
      </c>
      <c r="X943" s="18" t="n">
        <f aca="false">W943-(Draws!X922+Draws!AJ922)</f>
        <v>-141.258804270572</v>
      </c>
      <c r="Y943" s="18" t="n">
        <f aca="false">X943-(Draws!Y922+Draws!AK922)</f>
        <v>-141.258804270572</v>
      </c>
      <c r="Z943" s="18" t="n">
        <f aca="false">0-(MAX(Draws!N922-Line_cap,0)+MAX(Draws!Z922-Line_cap,0))</f>
        <v>0</v>
      </c>
      <c r="AA943" s="18" t="n">
        <f aca="false">Z943-(MAX(Draws!O922-Line_cap,0)+MAX(Draws!AA922-Line_cap,0))</f>
        <v>0</v>
      </c>
      <c r="AB943" s="18" t="n">
        <f aca="false">AA943-(MAX(Draws!P922-Line_cap,0)+MAX(Draws!AB922-Line_cap,0))</f>
        <v>0</v>
      </c>
      <c r="AC943" s="18" t="n">
        <f aca="false">AB943-(MAX(Draws!Q922-Line_cap,0)+MAX(Draws!AC922-Line_cap,0))</f>
        <v>0</v>
      </c>
      <c r="AD943" s="18" t="n">
        <f aca="false">AC943-(MAX(Draws!R922-Line_cap,0)+MAX(Draws!AD922-Line_cap,0))</f>
        <v>0</v>
      </c>
      <c r="AE943" s="18" t="n">
        <f aca="false">AD943-(MAX(Draws!S922-Line_cap,0)+MAX(Draws!AE922-Line_cap,0))</f>
        <v>-41.2588042705718</v>
      </c>
      <c r="AF943" s="18" t="n">
        <f aca="false">AE943-(MAX(Draws!T922-Line_cap,0)+MAX(Draws!AF922-Line_cap,0))</f>
        <v>-41.2588042705718</v>
      </c>
      <c r="AG943" s="18" t="n">
        <f aca="false">AF943-(MAX(Draws!U922-Line_cap,0)+MAX(Draws!AG922-Line_cap,0))</f>
        <v>-41.2588042705718</v>
      </c>
      <c r="AH943" s="18" t="n">
        <f aca="false">AG943-(MAX(Draws!V922-Line_cap,0)+MAX(Draws!AH922-Line_cap,0))</f>
        <v>-41.2588042705718</v>
      </c>
      <c r="AI943" s="18" t="n">
        <f aca="false">AH943-(MAX(Draws!W922-Line_cap,0)+MAX(Draws!AI922-Line_cap,0))</f>
        <v>-41.2588042705718</v>
      </c>
      <c r="AJ943" s="18" t="n">
        <f aca="false">AI943-(MAX(Draws!X922-Line_cap,0)+MAX(Draws!AJ922-Line_cap,0))</f>
        <v>-41.2588042705718</v>
      </c>
      <c r="AK943" s="18" t="n">
        <f aca="false">AJ943-(MAX(Draws!Y922-Line_cap,0)+MAX(Draws!AK922-Line_cap,0))</f>
        <v>-41.2588042705718</v>
      </c>
      <c r="AL943" s="18" t="n">
        <f aca="false">SUMPRODUCT(MIN($B$22:$M$22+B943:M943+N943:Y943))</f>
        <v>259.476908782332</v>
      </c>
      <c r="AM943" s="18" t="n">
        <f aca="false">SUMPRODUCT(MIN($B$22:$M$22+B943:M943))</f>
        <v>400.735713052904</v>
      </c>
      <c r="AN943" s="18" t="n">
        <f aca="false">SUMPRODUCT(MIN($B$22:$M$22+N943:Y943))</f>
        <v>340.691578087214</v>
      </c>
      <c r="AO943" s="18" t="n">
        <f aca="false">SUMPRODUCT(MIN($B$22:$M$22+B943:M943+Z943:AK943))</f>
        <v>359.476908782332</v>
      </c>
      <c r="AP943" s="18" t="n">
        <f aca="false">SUMPRODUCT(MIN($B$23:$M$23+B943:M943+N943:Y943))</f>
        <v>309.076908782332</v>
      </c>
      <c r="AQ943" s="18" t="n">
        <f aca="false">SUMPRODUCT(MIN($B$23:$M$23+B943:M943+Z943:AK943))</f>
        <v>409.076908782332</v>
      </c>
      <c r="AR943" s="13" t="n">
        <f aca="false">IF(Y943&lt;0,1,0)</f>
        <v>1</v>
      </c>
    </row>
    <row r="944" customFormat="false" ht="15" hidden="false" customHeight="false" outlineLevel="0" collapsed="false">
      <c r="A944" s="13" t="n">
        <v>919</v>
      </c>
      <c r="B944" s="18" t="n">
        <f aca="false">Shock_sd*Draws!B923</f>
        <v>-8.81825363913922</v>
      </c>
      <c r="C944" s="18" t="n">
        <f aca="false">Persist_a*B944+Shock_sd*Draws!C923</f>
        <v>-72.4757669241753</v>
      </c>
      <c r="D944" s="18" t="n">
        <f aca="false">Persist_a*C944+Shock_sd*Draws!D923</f>
        <v>-14.4421546365407</v>
      </c>
      <c r="E944" s="18" t="n">
        <f aca="false">Persist_a*D944+Shock_sd*Draws!E923</f>
        <v>-14.7245975684631</v>
      </c>
      <c r="F944" s="18" t="n">
        <f aca="false">Persist_a*E944+Shock_sd*Draws!F923</f>
        <v>53.7392434091029</v>
      </c>
      <c r="G944" s="18" t="n">
        <f aca="false">Persist_a*F944+Shock_sd*Draws!G923</f>
        <v>31.2512115586535</v>
      </c>
      <c r="H944" s="18" t="n">
        <f aca="false">Persist_a*G944+Shock_sd*Draws!H923</f>
        <v>45.3857631076355</v>
      </c>
      <c r="I944" s="18" t="n">
        <f aca="false">Persist_a*H944+Shock_sd*Draws!I923</f>
        <v>25.7812324174635</v>
      </c>
      <c r="J944" s="18" t="n">
        <f aca="false">Persist_a*I944+Shock_sd*Draws!J923</f>
        <v>73.5458737902681</v>
      </c>
      <c r="K944" s="18" t="n">
        <f aca="false">Persist_a*J944+Shock_sd*Draws!K923</f>
        <v>49.7907870451825</v>
      </c>
      <c r="L944" s="18" t="n">
        <f aca="false">Persist_a*K944+Shock_sd*Draws!L923</f>
        <v>27.9935013643228</v>
      </c>
      <c r="M944" s="18" t="n">
        <f aca="false">Persist_a*L944+Shock_sd*Draws!M923</f>
        <v>94.4848715608139</v>
      </c>
      <c r="N944" s="18" t="n">
        <f aca="false">0-(Draws!N923+Draws!Z923)</f>
        <v>0</v>
      </c>
      <c r="O944" s="18" t="n">
        <f aca="false">N944-(Draws!O923+Draws!AA923)</f>
        <v>0</v>
      </c>
      <c r="P944" s="18" t="n">
        <f aca="false">O944-(Draws!P923+Draws!AB923)</f>
        <v>0</v>
      </c>
      <c r="Q944" s="18" t="n">
        <f aca="false">P944-(Draws!Q923+Draws!AC923)</f>
        <v>0</v>
      </c>
      <c r="R944" s="18" t="n">
        <f aca="false">Q944-(Draws!R923+Draws!AD923)</f>
        <v>0</v>
      </c>
      <c r="S944" s="18" t="n">
        <f aca="false">R944-(Draws!S923+Draws!AE923)</f>
        <v>0</v>
      </c>
      <c r="T944" s="18" t="n">
        <f aca="false">S944-(Draws!T923+Draws!AF923)</f>
        <v>0</v>
      </c>
      <c r="U944" s="18" t="n">
        <f aca="false">T944-(Draws!U923+Draws!AG923)</f>
        <v>0</v>
      </c>
      <c r="V944" s="18" t="n">
        <f aca="false">U944-(Draws!V923+Draws!AH923)</f>
        <v>0</v>
      </c>
      <c r="W944" s="18" t="n">
        <f aca="false">V944-(Draws!W923+Draws!AI923)</f>
        <v>0</v>
      </c>
      <c r="X944" s="18" t="n">
        <f aca="false">W944-(Draws!X923+Draws!AJ923)</f>
        <v>0</v>
      </c>
      <c r="Y944" s="18" t="n">
        <f aca="false">X944-(Draws!Y923+Draws!AK923)</f>
        <v>0</v>
      </c>
      <c r="Z944" s="18" t="n">
        <f aca="false">0-(MAX(Draws!N923-Line_cap,0)+MAX(Draws!Z923-Line_cap,0))</f>
        <v>0</v>
      </c>
      <c r="AA944" s="18" t="n">
        <f aca="false">Z944-(MAX(Draws!O923-Line_cap,0)+MAX(Draws!AA923-Line_cap,0))</f>
        <v>0</v>
      </c>
      <c r="AB944" s="18" t="n">
        <f aca="false">AA944-(MAX(Draws!P923-Line_cap,0)+MAX(Draws!AB923-Line_cap,0))</f>
        <v>0</v>
      </c>
      <c r="AC944" s="18" t="n">
        <f aca="false">AB944-(MAX(Draws!Q923-Line_cap,0)+MAX(Draws!AC923-Line_cap,0))</f>
        <v>0</v>
      </c>
      <c r="AD944" s="18" t="n">
        <f aca="false">AC944-(MAX(Draws!R923-Line_cap,0)+MAX(Draws!AD923-Line_cap,0))</f>
        <v>0</v>
      </c>
      <c r="AE944" s="18" t="n">
        <f aca="false">AD944-(MAX(Draws!S923-Line_cap,0)+MAX(Draws!AE923-Line_cap,0))</f>
        <v>0</v>
      </c>
      <c r="AF944" s="18" t="n">
        <f aca="false">AE944-(MAX(Draws!T923-Line_cap,0)+MAX(Draws!AF923-Line_cap,0))</f>
        <v>0</v>
      </c>
      <c r="AG944" s="18" t="n">
        <f aca="false">AF944-(MAX(Draws!U923-Line_cap,0)+MAX(Draws!AG923-Line_cap,0))</f>
        <v>0</v>
      </c>
      <c r="AH944" s="18" t="n">
        <f aca="false">AG944-(MAX(Draws!V923-Line_cap,0)+MAX(Draws!AH923-Line_cap,0))</f>
        <v>0</v>
      </c>
      <c r="AI944" s="18" t="n">
        <f aca="false">AH944-(MAX(Draws!W923-Line_cap,0)+MAX(Draws!AI923-Line_cap,0))</f>
        <v>0</v>
      </c>
      <c r="AJ944" s="18" t="n">
        <f aca="false">AI944-(MAX(Draws!X923-Line_cap,0)+MAX(Draws!AJ923-Line_cap,0))</f>
        <v>0</v>
      </c>
      <c r="AK944" s="18" t="n">
        <f aca="false">AJ944-(MAX(Draws!Y923-Line_cap,0)+MAX(Draws!AK923-Line_cap,0))</f>
        <v>0</v>
      </c>
      <c r="AL944" s="18" t="n">
        <f aca="false">SUMPRODUCT(MIN($B$22:$M$22+B944:M944+N944:Y944))</f>
        <v>467.590830009606</v>
      </c>
      <c r="AM944" s="18" t="n">
        <f aca="false">SUMPRODUCT(MIN($B$22:$M$22+B944:M944))</f>
        <v>467.590830009606</v>
      </c>
      <c r="AN944" s="18" t="n">
        <f aca="false">SUMPRODUCT(MIN($B$22:$M$22+N944:Y944))</f>
        <v>481.950382357786</v>
      </c>
      <c r="AO944" s="18" t="n">
        <f aca="false">SUMPRODUCT(MIN($B$22:$M$22+B944:M944+Z944:AK944))</f>
        <v>467.590830009606</v>
      </c>
      <c r="AP944" s="18" t="n">
        <f aca="false">SUMPRODUCT(MIN($B$23:$M$23+B944:M944+N944:Y944))</f>
        <v>493.841630215603</v>
      </c>
      <c r="AQ944" s="18" t="n">
        <f aca="false">SUMPRODUCT(MIN($B$23:$M$23+B944:M944+Z944:AK944))</f>
        <v>493.841630215603</v>
      </c>
      <c r="AR944" s="13" t="n">
        <f aca="false">IF(Y944&lt;0,1,0)</f>
        <v>0</v>
      </c>
    </row>
    <row r="945" customFormat="false" ht="15" hidden="false" customHeight="false" outlineLevel="0" collapsed="false">
      <c r="A945" s="13" t="n">
        <v>920</v>
      </c>
      <c r="B945" s="18" t="n">
        <f aca="false">Shock_sd*Draws!B924</f>
        <v>-35.1478072819636</v>
      </c>
      <c r="C945" s="18" t="n">
        <f aca="false">Persist_a*B945+Shock_sd*Draws!C924</f>
        <v>12.4759527168987</v>
      </c>
      <c r="D945" s="18" t="n">
        <f aca="false">Persist_a*C945+Shock_sd*Draws!D924</f>
        <v>-10.6931477146037</v>
      </c>
      <c r="E945" s="18" t="n">
        <f aca="false">Persist_a*D945+Shock_sd*Draws!E924</f>
        <v>-48.7290229081124</v>
      </c>
      <c r="F945" s="18" t="n">
        <f aca="false">Persist_a*E945+Shock_sd*Draws!F924</f>
        <v>13.3049684869593</v>
      </c>
      <c r="G945" s="18" t="n">
        <f aca="false">Persist_a*F945+Shock_sd*Draws!G924</f>
        <v>46.129258020511</v>
      </c>
      <c r="H945" s="18" t="n">
        <f aca="false">Persist_a*G945+Shock_sd*Draws!H924</f>
        <v>60.7907142625284</v>
      </c>
      <c r="I945" s="18" t="n">
        <f aca="false">Persist_a*H945+Shock_sd*Draws!I924</f>
        <v>8.98126813244802</v>
      </c>
      <c r="J945" s="18" t="n">
        <f aca="false">Persist_a*I945+Shock_sd*Draws!J924</f>
        <v>-7.95808993155961</v>
      </c>
      <c r="K945" s="18" t="n">
        <f aca="false">Persist_a*J945+Shock_sd*Draws!K924</f>
        <v>-58.6424920591874</v>
      </c>
      <c r="L945" s="18" t="n">
        <f aca="false">Persist_a*K945+Shock_sd*Draws!L924</f>
        <v>-29.9714083439387</v>
      </c>
      <c r="M945" s="18" t="n">
        <f aca="false">Persist_a*L945+Shock_sd*Draws!M924</f>
        <v>-6.43573602511408</v>
      </c>
      <c r="N945" s="18" t="n">
        <f aca="false">0-(Draws!N924+Draws!Z924)</f>
        <v>0</v>
      </c>
      <c r="O945" s="18" t="n">
        <f aca="false">N945-(Draws!O924+Draws!AA924)</f>
        <v>0</v>
      </c>
      <c r="P945" s="18" t="n">
        <f aca="false">O945-(Draws!P924+Draws!AB924)</f>
        <v>0</v>
      </c>
      <c r="Q945" s="18" t="n">
        <f aca="false">P945-(Draws!Q924+Draws!AC924)</f>
        <v>0</v>
      </c>
      <c r="R945" s="18" t="n">
        <f aca="false">Q945-(Draws!R924+Draws!AD924)</f>
        <v>0</v>
      </c>
      <c r="S945" s="18" t="n">
        <f aca="false">R945-(Draws!S924+Draws!AE924)</f>
        <v>0</v>
      </c>
      <c r="T945" s="18" t="n">
        <f aca="false">S945-(Draws!T924+Draws!AF924)</f>
        <v>0</v>
      </c>
      <c r="U945" s="18" t="n">
        <f aca="false">T945-(Draws!U924+Draws!AG924)</f>
        <v>0</v>
      </c>
      <c r="V945" s="18" t="n">
        <f aca="false">U945-(Draws!V924+Draws!AH924)</f>
        <v>0</v>
      </c>
      <c r="W945" s="18" t="n">
        <f aca="false">V945-(Draws!W924+Draws!AI924)</f>
        <v>0</v>
      </c>
      <c r="X945" s="18" t="n">
        <f aca="false">W945-(Draws!X924+Draws!AJ924)</f>
        <v>0</v>
      </c>
      <c r="Y945" s="18" t="n">
        <f aca="false">X945-(Draws!Y924+Draws!AK924)</f>
        <v>0</v>
      </c>
      <c r="Z945" s="18" t="n">
        <f aca="false">0-(MAX(Draws!N924-Line_cap,0)+MAX(Draws!Z924-Line_cap,0))</f>
        <v>0</v>
      </c>
      <c r="AA945" s="18" t="n">
        <f aca="false">Z945-(MAX(Draws!O924-Line_cap,0)+MAX(Draws!AA924-Line_cap,0))</f>
        <v>0</v>
      </c>
      <c r="AB945" s="18" t="n">
        <f aca="false">AA945-(MAX(Draws!P924-Line_cap,0)+MAX(Draws!AB924-Line_cap,0))</f>
        <v>0</v>
      </c>
      <c r="AC945" s="18" t="n">
        <f aca="false">AB945-(MAX(Draws!Q924-Line_cap,0)+MAX(Draws!AC924-Line_cap,0))</f>
        <v>0</v>
      </c>
      <c r="AD945" s="18" t="n">
        <f aca="false">AC945-(MAX(Draws!R924-Line_cap,0)+MAX(Draws!AD924-Line_cap,0))</f>
        <v>0</v>
      </c>
      <c r="AE945" s="18" t="n">
        <f aca="false">AD945-(MAX(Draws!S924-Line_cap,0)+MAX(Draws!AE924-Line_cap,0))</f>
        <v>0</v>
      </c>
      <c r="AF945" s="18" t="n">
        <f aca="false">AE945-(MAX(Draws!T924-Line_cap,0)+MAX(Draws!AF924-Line_cap,0))</f>
        <v>0</v>
      </c>
      <c r="AG945" s="18" t="n">
        <f aca="false">AF945-(MAX(Draws!U924-Line_cap,0)+MAX(Draws!AG924-Line_cap,0))</f>
        <v>0</v>
      </c>
      <c r="AH945" s="18" t="n">
        <f aca="false">AG945-(MAX(Draws!V924-Line_cap,0)+MAX(Draws!AH924-Line_cap,0))</f>
        <v>0</v>
      </c>
      <c r="AI945" s="18" t="n">
        <f aca="false">AH945-(MAX(Draws!W924-Line_cap,0)+MAX(Draws!AI924-Line_cap,0))</f>
        <v>0</v>
      </c>
      <c r="AJ945" s="18" t="n">
        <f aca="false">AI945-(MAX(Draws!X924-Line_cap,0)+MAX(Draws!AJ924-Line_cap,0))</f>
        <v>0</v>
      </c>
      <c r="AK945" s="18" t="n">
        <f aca="false">AJ945-(MAX(Draws!Y924-Line_cap,0)+MAX(Draws!AK924-Line_cap,0))</f>
        <v>0</v>
      </c>
      <c r="AL945" s="18" t="n">
        <f aca="false">SUMPRODUCT(MIN($B$22:$M$22+B945:M945+N945:Y945))</f>
        <v>435.743203750237</v>
      </c>
      <c r="AM945" s="18" t="n">
        <f aca="false">SUMPRODUCT(MIN($B$22:$M$22+B945:M945))</f>
        <v>435.743203750237</v>
      </c>
      <c r="AN945" s="18" t="n">
        <f aca="false">SUMPRODUCT(MIN($B$22:$M$22+N945:Y945))</f>
        <v>481.950382357786</v>
      </c>
      <c r="AO945" s="18" t="n">
        <f aca="false">SUMPRODUCT(MIN($B$22:$M$22+B945:M945+Z945:AK945))</f>
        <v>435.743203750237</v>
      </c>
      <c r="AP945" s="18" t="n">
        <f aca="false">SUMPRODUCT(MIN($B$23:$M$23+B945:M945+N945:Y945))</f>
        <v>484.028852300664</v>
      </c>
      <c r="AQ945" s="18" t="n">
        <f aca="false">SUMPRODUCT(MIN($B$23:$M$23+B945:M945+Z945:AK945))</f>
        <v>484.028852300664</v>
      </c>
      <c r="AR945" s="13" t="n">
        <f aca="false">IF(Y945&lt;0,1,0)</f>
        <v>0</v>
      </c>
    </row>
    <row r="946" customFormat="false" ht="15" hidden="false" customHeight="false" outlineLevel="0" collapsed="false">
      <c r="A946" s="13" t="n">
        <v>921</v>
      </c>
      <c r="B946" s="18" t="n">
        <f aca="false">Shock_sd*Draws!B925</f>
        <v>-10.5532906081361</v>
      </c>
      <c r="C946" s="18" t="n">
        <f aca="false">Persist_a*B946+Shock_sd*Draws!C925</f>
        <v>-46.1914013807652</v>
      </c>
      <c r="D946" s="18" t="n">
        <f aca="false">Persist_a*C946+Shock_sd*Draws!D925</f>
        <v>-40.4160640990602</v>
      </c>
      <c r="E946" s="18" t="n">
        <f aca="false">Persist_a*D946+Shock_sd*Draws!E925</f>
        <v>111.426593840191</v>
      </c>
      <c r="F946" s="18" t="n">
        <f aca="false">Persist_a*E946+Shock_sd*Draws!F925</f>
        <v>101.940328026238</v>
      </c>
      <c r="G946" s="18" t="n">
        <f aca="false">Persist_a*F946+Shock_sd*Draws!G925</f>
        <v>125.020097679484</v>
      </c>
      <c r="H946" s="18" t="n">
        <f aca="false">Persist_a*G946+Shock_sd*Draws!H925</f>
        <v>68.0861719832107</v>
      </c>
      <c r="I946" s="18" t="n">
        <f aca="false">Persist_a*H946+Shock_sd*Draws!I925</f>
        <v>17.8831648476521</v>
      </c>
      <c r="J946" s="18" t="n">
        <f aca="false">Persist_a*I946+Shock_sd*Draws!J925</f>
        <v>123.804200177383</v>
      </c>
      <c r="K946" s="18" t="n">
        <f aca="false">Persist_a*J946+Shock_sd*Draws!K925</f>
        <v>69.8223050413735</v>
      </c>
      <c r="L946" s="18" t="n">
        <f aca="false">Persist_a*K946+Shock_sd*Draws!L925</f>
        <v>139.276567124348</v>
      </c>
      <c r="M946" s="18" t="n">
        <f aca="false">Persist_a*L946+Shock_sd*Draws!M925</f>
        <v>103.923015322829</v>
      </c>
      <c r="N946" s="18" t="n">
        <f aca="false">0-(Draws!N925+Draws!Z925)</f>
        <v>0</v>
      </c>
      <c r="O946" s="18" t="n">
        <f aca="false">N946-(Draws!O925+Draws!AA925)</f>
        <v>0</v>
      </c>
      <c r="P946" s="18" t="n">
        <f aca="false">O946-(Draws!P925+Draws!AB925)</f>
        <v>0</v>
      </c>
      <c r="Q946" s="18" t="n">
        <f aca="false">P946-(Draws!Q925+Draws!AC925)</f>
        <v>0</v>
      </c>
      <c r="R946" s="18" t="n">
        <f aca="false">Q946-(Draws!R925+Draws!AD925)</f>
        <v>0</v>
      </c>
      <c r="S946" s="18" t="n">
        <f aca="false">R946-(Draws!S925+Draws!AE925)</f>
        <v>0</v>
      </c>
      <c r="T946" s="18" t="n">
        <f aca="false">S946-(Draws!T925+Draws!AF925)</f>
        <v>0</v>
      </c>
      <c r="U946" s="18" t="n">
        <f aca="false">T946-(Draws!U925+Draws!AG925)</f>
        <v>0</v>
      </c>
      <c r="V946" s="18" t="n">
        <f aca="false">U946-(Draws!V925+Draws!AH925)</f>
        <v>0</v>
      </c>
      <c r="W946" s="18" t="n">
        <f aca="false">V946-(Draws!W925+Draws!AI925)</f>
        <v>0</v>
      </c>
      <c r="X946" s="18" t="n">
        <f aca="false">W946-(Draws!X925+Draws!AJ925)</f>
        <v>0</v>
      </c>
      <c r="Y946" s="18" t="n">
        <f aca="false">X946-(Draws!Y925+Draws!AK925)</f>
        <v>0</v>
      </c>
      <c r="Z946" s="18" t="n">
        <f aca="false">0-(MAX(Draws!N925-Line_cap,0)+MAX(Draws!Z925-Line_cap,0))</f>
        <v>0</v>
      </c>
      <c r="AA946" s="18" t="n">
        <f aca="false">Z946-(MAX(Draws!O925-Line_cap,0)+MAX(Draws!AA925-Line_cap,0))</f>
        <v>0</v>
      </c>
      <c r="AB946" s="18" t="n">
        <f aca="false">AA946-(MAX(Draws!P925-Line_cap,0)+MAX(Draws!AB925-Line_cap,0))</f>
        <v>0</v>
      </c>
      <c r="AC946" s="18" t="n">
        <f aca="false">AB946-(MAX(Draws!Q925-Line_cap,0)+MAX(Draws!AC925-Line_cap,0))</f>
        <v>0</v>
      </c>
      <c r="AD946" s="18" t="n">
        <f aca="false">AC946-(MAX(Draws!R925-Line_cap,0)+MAX(Draws!AD925-Line_cap,0))</f>
        <v>0</v>
      </c>
      <c r="AE946" s="18" t="n">
        <f aca="false">AD946-(MAX(Draws!S925-Line_cap,0)+MAX(Draws!AE925-Line_cap,0))</f>
        <v>0</v>
      </c>
      <c r="AF946" s="18" t="n">
        <f aca="false">AE946-(MAX(Draws!T925-Line_cap,0)+MAX(Draws!AF925-Line_cap,0))</f>
        <v>0</v>
      </c>
      <c r="AG946" s="18" t="n">
        <f aca="false">AF946-(MAX(Draws!U925-Line_cap,0)+MAX(Draws!AG925-Line_cap,0))</f>
        <v>0</v>
      </c>
      <c r="AH946" s="18" t="n">
        <f aca="false">AG946-(MAX(Draws!V925-Line_cap,0)+MAX(Draws!AH925-Line_cap,0))</f>
        <v>0</v>
      </c>
      <c r="AI946" s="18" t="n">
        <f aca="false">AH946-(MAX(Draws!W925-Line_cap,0)+MAX(Draws!AI925-Line_cap,0))</f>
        <v>0</v>
      </c>
      <c r="AJ946" s="18" t="n">
        <f aca="false">AI946-(MAX(Draws!X925-Line_cap,0)+MAX(Draws!AJ925-Line_cap,0))</f>
        <v>0</v>
      </c>
      <c r="AK946" s="18" t="n">
        <f aca="false">AJ946-(MAX(Draws!Y925-Line_cap,0)+MAX(Draws!AK925-Line_cap,0))</f>
        <v>0</v>
      </c>
      <c r="AL946" s="18" t="n">
        <f aca="false">SUMPRODUCT(MIN($B$22:$M$22+B946:M946+N946:Y946))</f>
        <v>475.138122563081</v>
      </c>
      <c r="AM946" s="18" t="n">
        <f aca="false">SUMPRODUCT(MIN($B$22:$M$22+B946:M946))</f>
        <v>475.138122563081</v>
      </c>
      <c r="AN946" s="18" t="n">
        <f aca="false">SUMPRODUCT(MIN($B$22:$M$22+N946:Y946))</f>
        <v>481.950382357786</v>
      </c>
      <c r="AO946" s="18" t="n">
        <f aca="false">SUMPRODUCT(MIN($B$22:$M$22+B946:M946+Z946:AK946))</f>
        <v>475.138122563081</v>
      </c>
      <c r="AP946" s="18" t="n">
        <f aca="false">SUMPRODUCT(MIN($B$23:$M$23+B946:M946+N946:Y946))</f>
        <v>509.88749737132</v>
      </c>
      <c r="AQ946" s="18" t="n">
        <f aca="false">SUMPRODUCT(MIN($B$23:$M$23+B946:M946+Z946:AK946))</f>
        <v>509.88749737132</v>
      </c>
      <c r="AR946" s="13" t="n">
        <f aca="false">IF(Y946&lt;0,1,0)</f>
        <v>0</v>
      </c>
    </row>
    <row r="947" customFormat="false" ht="15" hidden="false" customHeight="false" outlineLevel="0" collapsed="false">
      <c r="A947" s="13" t="n">
        <v>922</v>
      </c>
      <c r="B947" s="18" t="n">
        <f aca="false">Shock_sd*Draws!B926</f>
        <v>-24.4539826737327</v>
      </c>
      <c r="C947" s="18" t="n">
        <f aca="false">Persist_a*B947+Shock_sd*Draws!C926</f>
        <v>54.6549909718268</v>
      </c>
      <c r="D947" s="18" t="n">
        <f aca="false">Persist_a*C947+Shock_sd*Draws!D926</f>
        <v>-34.5158009947095</v>
      </c>
      <c r="E947" s="18" t="n">
        <f aca="false">Persist_a*D947+Shock_sd*Draws!E926</f>
        <v>-48.3570475588342</v>
      </c>
      <c r="F947" s="18" t="n">
        <f aca="false">Persist_a*E947+Shock_sd*Draws!F926</f>
        <v>-37.8546738048447</v>
      </c>
      <c r="G947" s="18" t="n">
        <f aca="false">Persist_a*F947+Shock_sd*Draws!G926</f>
        <v>-50.2580817251146</v>
      </c>
      <c r="H947" s="18" t="n">
        <f aca="false">Persist_a*G947+Shock_sd*Draws!H926</f>
        <v>-23.8830916174615</v>
      </c>
      <c r="I947" s="18" t="n">
        <f aca="false">Persist_a*H947+Shock_sd*Draws!I926</f>
        <v>52.9551009506026</v>
      </c>
      <c r="J947" s="18" t="n">
        <f aca="false">Persist_a*I947+Shock_sd*Draws!J926</f>
        <v>18.6853055058656</v>
      </c>
      <c r="K947" s="18" t="n">
        <f aca="false">Persist_a*J947+Shock_sd*Draws!K926</f>
        <v>10.0657014151081</v>
      </c>
      <c r="L947" s="18" t="n">
        <f aca="false">Persist_a*K947+Shock_sd*Draws!L926</f>
        <v>-20.4115092413718</v>
      </c>
      <c r="M947" s="18" t="n">
        <f aca="false">Persist_a*L947+Shock_sd*Draws!M926</f>
        <v>-2.21549882234847</v>
      </c>
      <c r="N947" s="18" t="n">
        <f aca="false">0-(Draws!N926+Draws!Z926)</f>
        <v>0</v>
      </c>
      <c r="O947" s="18" t="n">
        <f aca="false">N947-(Draws!O926+Draws!AA926)</f>
        <v>0</v>
      </c>
      <c r="P947" s="18" t="n">
        <f aca="false">O947-(Draws!P926+Draws!AB926)</f>
        <v>0</v>
      </c>
      <c r="Q947" s="18" t="n">
        <f aca="false">P947-(Draws!Q926+Draws!AC926)</f>
        <v>0</v>
      </c>
      <c r="R947" s="18" t="n">
        <f aca="false">Q947-(Draws!R926+Draws!AD926)</f>
        <v>0</v>
      </c>
      <c r="S947" s="18" t="n">
        <f aca="false">R947-(Draws!S926+Draws!AE926)</f>
        <v>0</v>
      </c>
      <c r="T947" s="18" t="n">
        <f aca="false">S947-(Draws!T926+Draws!AF926)</f>
        <v>0</v>
      </c>
      <c r="U947" s="18" t="n">
        <f aca="false">T947-(Draws!U926+Draws!AG926)</f>
        <v>0</v>
      </c>
      <c r="V947" s="18" t="n">
        <f aca="false">U947-(Draws!V926+Draws!AH926)</f>
        <v>0</v>
      </c>
      <c r="W947" s="18" t="n">
        <f aca="false">V947-(Draws!W926+Draws!AI926)</f>
        <v>0</v>
      </c>
      <c r="X947" s="18" t="n">
        <f aca="false">W947-(Draws!X926+Draws!AJ926)</f>
        <v>0</v>
      </c>
      <c r="Y947" s="18" t="n">
        <f aca="false">X947-(Draws!Y926+Draws!AK926)</f>
        <v>0</v>
      </c>
      <c r="Z947" s="18" t="n">
        <f aca="false">0-(MAX(Draws!N926-Line_cap,0)+MAX(Draws!Z926-Line_cap,0))</f>
        <v>0</v>
      </c>
      <c r="AA947" s="18" t="n">
        <f aca="false">Z947-(MAX(Draws!O926-Line_cap,0)+MAX(Draws!AA926-Line_cap,0))</f>
        <v>0</v>
      </c>
      <c r="AB947" s="18" t="n">
        <f aca="false">AA947-(MAX(Draws!P926-Line_cap,0)+MAX(Draws!AB926-Line_cap,0))</f>
        <v>0</v>
      </c>
      <c r="AC947" s="18" t="n">
        <f aca="false">AB947-(MAX(Draws!Q926-Line_cap,0)+MAX(Draws!AC926-Line_cap,0))</f>
        <v>0</v>
      </c>
      <c r="AD947" s="18" t="n">
        <f aca="false">AC947-(MAX(Draws!R926-Line_cap,0)+MAX(Draws!AD926-Line_cap,0))</f>
        <v>0</v>
      </c>
      <c r="AE947" s="18" t="n">
        <f aca="false">AD947-(MAX(Draws!S926-Line_cap,0)+MAX(Draws!AE926-Line_cap,0))</f>
        <v>0</v>
      </c>
      <c r="AF947" s="18" t="n">
        <f aca="false">AE947-(MAX(Draws!T926-Line_cap,0)+MAX(Draws!AF926-Line_cap,0))</f>
        <v>0</v>
      </c>
      <c r="AG947" s="18" t="n">
        <f aca="false">AF947-(MAX(Draws!U926-Line_cap,0)+MAX(Draws!AG926-Line_cap,0))</f>
        <v>0</v>
      </c>
      <c r="AH947" s="18" t="n">
        <f aca="false">AG947-(MAX(Draws!V926-Line_cap,0)+MAX(Draws!AH926-Line_cap,0))</f>
        <v>0</v>
      </c>
      <c r="AI947" s="18" t="n">
        <f aca="false">AH947-(MAX(Draws!W926-Line_cap,0)+MAX(Draws!AI926-Line_cap,0))</f>
        <v>0</v>
      </c>
      <c r="AJ947" s="18" t="n">
        <f aca="false">AI947-(MAX(Draws!X926-Line_cap,0)+MAX(Draws!AJ926-Line_cap,0))</f>
        <v>0</v>
      </c>
      <c r="AK947" s="18" t="n">
        <f aca="false">AJ947-(MAX(Draws!Y926-Line_cap,0)+MAX(Draws!AK926-Line_cap,0))</f>
        <v>0</v>
      </c>
      <c r="AL947" s="18" t="n">
        <f aca="false">SUMPRODUCT(MIN($B$22:$M$22+B947:M947+N947:Y947))</f>
        <v>432.95008991325</v>
      </c>
      <c r="AM947" s="18" t="n">
        <f aca="false">SUMPRODUCT(MIN($B$22:$M$22+B947:M947))</f>
        <v>432.95008991325</v>
      </c>
      <c r="AN947" s="18" t="n">
        <f aca="false">SUMPRODUCT(MIN($B$22:$M$22+N947:Y947))</f>
        <v>481.950382357786</v>
      </c>
      <c r="AO947" s="18" t="n">
        <f aca="false">SUMPRODUCT(MIN($B$22:$M$22+B947:M947+Z947:AK947))</f>
        <v>432.95008991325</v>
      </c>
      <c r="AP947" s="18" t="n">
        <f aca="false">SUMPRODUCT(MIN($B$23:$M$23+B947:M947+N947:Y947))</f>
        <v>480.715835414035</v>
      </c>
      <c r="AQ947" s="18" t="n">
        <f aca="false">SUMPRODUCT(MIN($B$23:$M$23+B947:M947+Z947:AK947))</f>
        <v>480.715835414035</v>
      </c>
      <c r="AR947" s="13" t="n">
        <f aca="false">IF(Y947&lt;0,1,0)</f>
        <v>0</v>
      </c>
    </row>
    <row r="948" customFormat="false" ht="15" hidden="false" customHeight="false" outlineLevel="0" collapsed="false">
      <c r="A948" s="13" t="n">
        <v>923</v>
      </c>
      <c r="B948" s="18" t="n">
        <f aca="false">Shock_sd*Draws!B927</f>
        <v>25.3430982321387</v>
      </c>
      <c r="C948" s="18" t="n">
        <f aca="false">Persist_a*B948+Shock_sd*Draws!C927</f>
        <v>15.8986445204639</v>
      </c>
      <c r="D948" s="18" t="n">
        <f aca="false">Persist_a*C948+Shock_sd*Draws!D927</f>
        <v>-19.6099883698623</v>
      </c>
      <c r="E948" s="18" t="n">
        <f aca="false">Persist_a*D948+Shock_sd*Draws!E927</f>
        <v>-6.214115023525</v>
      </c>
      <c r="F948" s="18" t="n">
        <f aca="false">Persist_a*E948+Shock_sd*Draws!F927</f>
        <v>8.50995372626692</v>
      </c>
      <c r="G948" s="18" t="n">
        <f aca="false">Persist_a*F948+Shock_sd*Draws!G927</f>
        <v>54.4863038331747</v>
      </c>
      <c r="H948" s="18" t="n">
        <f aca="false">Persist_a*G948+Shock_sd*Draws!H927</f>
        <v>57.9624853163982</v>
      </c>
      <c r="I948" s="18" t="n">
        <f aca="false">Persist_a*H948+Shock_sd*Draws!I927</f>
        <v>10.5591869954121</v>
      </c>
      <c r="J948" s="18" t="n">
        <f aca="false">Persist_a*I948+Shock_sd*Draws!J927</f>
        <v>78.8823365433792</v>
      </c>
      <c r="K948" s="18" t="n">
        <f aca="false">Persist_a*J948+Shock_sd*Draws!K927</f>
        <v>42.367932686642</v>
      </c>
      <c r="L948" s="18" t="n">
        <f aca="false">Persist_a*K948+Shock_sd*Draws!L927</f>
        <v>81.4480166743528</v>
      </c>
      <c r="M948" s="18" t="n">
        <f aca="false">Persist_a*L948+Shock_sd*Draws!M927</f>
        <v>90.4617583525039</v>
      </c>
      <c r="N948" s="18" t="n">
        <f aca="false">0-(Draws!N927+Draws!Z927)</f>
        <v>0</v>
      </c>
      <c r="O948" s="18" t="n">
        <f aca="false">N948-(Draws!O927+Draws!AA927)</f>
        <v>0</v>
      </c>
      <c r="P948" s="18" t="n">
        <f aca="false">O948-(Draws!P927+Draws!AB927)</f>
        <v>0</v>
      </c>
      <c r="Q948" s="18" t="n">
        <f aca="false">P948-(Draws!Q927+Draws!AC927)</f>
        <v>0</v>
      </c>
      <c r="R948" s="18" t="n">
        <f aca="false">Q948-(Draws!R927+Draws!AD927)</f>
        <v>0</v>
      </c>
      <c r="S948" s="18" t="n">
        <f aca="false">R948-(Draws!S927+Draws!AE927)</f>
        <v>0</v>
      </c>
      <c r="T948" s="18" t="n">
        <f aca="false">S948-(Draws!T927+Draws!AF927)</f>
        <v>0</v>
      </c>
      <c r="U948" s="18" t="n">
        <f aca="false">T948-(Draws!U927+Draws!AG927)</f>
        <v>0</v>
      </c>
      <c r="V948" s="18" t="n">
        <f aca="false">U948-(Draws!V927+Draws!AH927)</f>
        <v>0</v>
      </c>
      <c r="W948" s="18" t="n">
        <f aca="false">V948-(Draws!W927+Draws!AI927)</f>
        <v>0</v>
      </c>
      <c r="X948" s="18" t="n">
        <f aca="false">W948-(Draws!X927+Draws!AJ927)</f>
        <v>0</v>
      </c>
      <c r="Y948" s="18" t="n">
        <f aca="false">X948-(Draws!Y927+Draws!AK927)</f>
        <v>0</v>
      </c>
      <c r="Z948" s="18" t="n">
        <f aca="false">0-(MAX(Draws!N927-Line_cap,0)+MAX(Draws!Z927-Line_cap,0))</f>
        <v>0</v>
      </c>
      <c r="AA948" s="18" t="n">
        <f aca="false">Z948-(MAX(Draws!O927-Line_cap,0)+MAX(Draws!AA927-Line_cap,0))</f>
        <v>0</v>
      </c>
      <c r="AB948" s="18" t="n">
        <f aca="false">AA948-(MAX(Draws!P927-Line_cap,0)+MAX(Draws!AB927-Line_cap,0))</f>
        <v>0</v>
      </c>
      <c r="AC948" s="18" t="n">
        <f aca="false">AB948-(MAX(Draws!Q927-Line_cap,0)+MAX(Draws!AC927-Line_cap,0))</f>
        <v>0</v>
      </c>
      <c r="AD948" s="18" t="n">
        <f aca="false">AC948-(MAX(Draws!R927-Line_cap,0)+MAX(Draws!AD927-Line_cap,0))</f>
        <v>0</v>
      </c>
      <c r="AE948" s="18" t="n">
        <f aca="false">AD948-(MAX(Draws!S927-Line_cap,0)+MAX(Draws!AE927-Line_cap,0))</f>
        <v>0</v>
      </c>
      <c r="AF948" s="18" t="n">
        <f aca="false">AE948-(MAX(Draws!T927-Line_cap,0)+MAX(Draws!AF927-Line_cap,0))</f>
        <v>0</v>
      </c>
      <c r="AG948" s="18" t="n">
        <f aca="false">AF948-(MAX(Draws!U927-Line_cap,0)+MAX(Draws!AG927-Line_cap,0))</f>
        <v>0</v>
      </c>
      <c r="AH948" s="18" t="n">
        <f aca="false">AG948-(MAX(Draws!V927-Line_cap,0)+MAX(Draws!AH927-Line_cap,0))</f>
        <v>0</v>
      </c>
      <c r="AI948" s="18" t="n">
        <f aca="false">AH948-(MAX(Draws!W927-Line_cap,0)+MAX(Draws!AI927-Line_cap,0))</f>
        <v>0</v>
      </c>
      <c r="AJ948" s="18" t="n">
        <f aca="false">AI948-(MAX(Draws!X927-Line_cap,0)+MAX(Draws!AJ927-Line_cap,0))</f>
        <v>0</v>
      </c>
      <c r="AK948" s="18" t="n">
        <f aca="false">AJ948-(MAX(Draws!Y927-Line_cap,0)+MAX(Draws!AK927-Line_cap,0))</f>
        <v>0</v>
      </c>
      <c r="AL948" s="18" t="n">
        <f aca="false">SUMPRODUCT(MIN($B$22:$M$22+B948:M948+N948:Y948))</f>
        <v>492.648084804632</v>
      </c>
      <c r="AM948" s="18" t="n">
        <f aca="false">SUMPRODUCT(MIN($B$22:$M$22+B948:M948))</f>
        <v>492.648084804632</v>
      </c>
      <c r="AN948" s="18" t="n">
        <f aca="false">SUMPRODUCT(MIN($B$22:$M$22+N948:Y948))</f>
        <v>481.950382357786</v>
      </c>
      <c r="AO948" s="18" t="n">
        <f aca="false">SUMPRODUCT(MIN($B$22:$M$22+B948:M948+Z948:AK948))</f>
        <v>492.648084804632</v>
      </c>
      <c r="AP948" s="18" t="n">
        <f aca="false">SUMPRODUCT(MIN($B$23:$M$23+B948:M948+N948:Y948))</f>
        <v>530.693573100518</v>
      </c>
      <c r="AQ948" s="18" t="n">
        <f aca="false">SUMPRODUCT(MIN($B$23:$M$23+B948:M948+Z948:AK948))</f>
        <v>530.693573100518</v>
      </c>
      <c r="AR948" s="13" t="n">
        <f aca="false">IF(Y948&lt;0,1,0)</f>
        <v>0</v>
      </c>
    </row>
    <row r="949" customFormat="false" ht="15" hidden="false" customHeight="false" outlineLevel="0" collapsed="false">
      <c r="A949" s="13" t="n">
        <v>924</v>
      </c>
      <c r="B949" s="18" t="n">
        <f aca="false">Shock_sd*Draws!B928</f>
        <v>-50.3885828690035</v>
      </c>
      <c r="C949" s="18" t="n">
        <f aca="false">Persist_a*B949+Shock_sd*Draws!C928</f>
        <v>-125.008544266169</v>
      </c>
      <c r="D949" s="18" t="n">
        <f aca="false">Persist_a*C949+Shock_sd*Draws!D928</f>
        <v>-93.3672216871932</v>
      </c>
      <c r="E949" s="18" t="n">
        <f aca="false">Persist_a*D949+Shock_sd*Draws!E928</f>
        <v>-107.504602649688</v>
      </c>
      <c r="F949" s="18" t="n">
        <f aca="false">Persist_a*E949+Shock_sd*Draws!F928</f>
        <v>-94.730384569379</v>
      </c>
      <c r="G949" s="18" t="n">
        <f aca="false">Persist_a*F949+Shock_sd*Draws!G928</f>
        <v>-135.304050079441</v>
      </c>
      <c r="H949" s="18" t="n">
        <f aca="false">Persist_a*G949+Shock_sd*Draws!H928</f>
        <v>-60.1113128391582</v>
      </c>
      <c r="I949" s="18" t="n">
        <f aca="false">Persist_a*H949+Shock_sd*Draws!I928</f>
        <v>43.7479284000782</v>
      </c>
      <c r="J949" s="18" t="n">
        <f aca="false">Persist_a*I949+Shock_sd*Draws!J928</f>
        <v>26.7145820221415</v>
      </c>
      <c r="K949" s="18" t="n">
        <f aca="false">Persist_a*J949+Shock_sd*Draws!K928</f>
        <v>21.597796923557</v>
      </c>
      <c r="L949" s="18" t="n">
        <f aca="false">Persist_a*K949+Shock_sd*Draws!L928</f>
        <v>-20.5107398560936</v>
      </c>
      <c r="M949" s="18" t="n">
        <f aca="false">Persist_a*L949+Shock_sd*Draws!M928</f>
        <v>43.9883116813454</v>
      </c>
      <c r="N949" s="18" t="n">
        <f aca="false">0-(Draws!N928+Draws!Z928)</f>
        <v>0</v>
      </c>
      <c r="O949" s="18" t="n">
        <f aca="false">N949-(Draws!O928+Draws!AA928)</f>
        <v>0</v>
      </c>
      <c r="P949" s="18" t="n">
        <f aca="false">O949-(Draws!P928+Draws!AB928)</f>
        <v>0</v>
      </c>
      <c r="Q949" s="18" t="n">
        <f aca="false">P949-(Draws!Q928+Draws!AC928)</f>
        <v>0</v>
      </c>
      <c r="R949" s="18" t="n">
        <f aca="false">Q949-(Draws!R928+Draws!AD928)</f>
        <v>0</v>
      </c>
      <c r="S949" s="18" t="n">
        <f aca="false">R949-(Draws!S928+Draws!AE928)</f>
        <v>0</v>
      </c>
      <c r="T949" s="18" t="n">
        <f aca="false">S949-(Draws!T928+Draws!AF928)</f>
        <v>0</v>
      </c>
      <c r="U949" s="18" t="n">
        <f aca="false">T949-(Draws!U928+Draws!AG928)</f>
        <v>0</v>
      </c>
      <c r="V949" s="18" t="n">
        <f aca="false">U949-(Draws!V928+Draws!AH928)</f>
        <v>0</v>
      </c>
      <c r="W949" s="18" t="n">
        <f aca="false">V949-(Draws!W928+Draws!AI928)</f>
        <v>0</v>
      </c>
      <c r="X949" s="18" t="n">
        <f aca="false">W949-(Draws!X928+Draws!AJ928)</f>
        <v>0</v>
      </c>
      <c r="Y949" s="18" t="n">
        <f aca="false">X949-(Draws!Y928+Draws!AK928)</f>
        <v>0</v>
      </c>
      <c r="Z949" s="18" t="n">
        <f aca="false">0-(MAX(Draws!N928-Line_cap,0)+MAX(Draws!Z928-Line_cap,0))</f>
        <v>0</v>
      </c>
      <c r="AA949" s="18" t="n">
        <f aca="false">Z949-(MAX(Draws!O928-Line_cap,0)+MAX(Draws!AA928-Line_cap,0))</f>
        <v>0</v>
      </c>
      <c r="AB949" s="18" t="n">
        <f aca="false">AA949-(MAX(Draws!P928-Line_cap,0)+MAX(Draws!AB928-Line_cap,0))</f>
        <v>0</v>
      </c>
      <c r="AC949" s="18" t="n">
        <f aca="false">AB949-(MAX(Draws!Q928-Line_cap,0)+MAX(Draws!AC928-Line_cap,0))</f>
        <v>0</v>
      </c>
      <c r="AD949" s="18" t="n">
        <f aca="false">AC949-(MAX(Draws!R928-Line_cap,0)+MAX(Draws!AD928-Line_cap,0))</f>
        <v>0</v>
      </c>
      <c r="AE949" s="18" t="n">
        <f aca="false">AD949-(MAX(Draws!S928-Line_cap,0)+MAX(Draws!AE928-Line_cap,0))</f>
        <v>0</v>
      </c>
      <c r="AF949" s="18" t="n">
        <f aca="false">AE949-(MAX(Draws!T928-Line_cap,0)+MAX(Draws!AF928-Line_cap,0))</f>
        <v>0</v>
      </c>
      <c r="AG949" s="18" t="n">
        <f aca="false">AF949-(MAX(Draws!U928-Line_cap,0)+MAX(Draws!AG928-Line_cap,0))</f>
        <v>0</v>
      </c>
      <c r="AH949" s="18" t="n">
        <f aca="false">AG949-(MAX(Draws!V928-Line_cap,0)+MAX(Draws!AH928-Line_cap,0))</f>
        <v>0</v>
      </c>
      <c r="AI949" s="18" t="n">
        <f aca="false">AH949-(MAX(Draws!W928-Line_cap,0)+MAX(Draws!AI928-Line_cap,0))</f>
        <v>0</v>
      </c>
      <c r="AJ949" s="18" t="n">
        <f aca="false">AI949-(MAX(Draws!X928-Line_cap,0)+MAX(Draws!AJ928-Line_cap,0))</f>
        <v>0</v>
      </c>
      <c r="AK949" s="18" t="n">
        <f aca="false">AJ949-(MAX(Draws!Y928-Line_cap,0)+MAX(Draws!AK928-Line_cap,0))</f>
        <v>0</v>
      </c>
      <c r="AL949" s="18" t="n">
        <f aca="false">SUMPRODUCT(MIN($B$22:$M$22+B949:M949+N949:Y949))</f>
        <v>347.904121558924</v>
      </c>
      <c r="AM949" s="18" t="n">
        <f aca="false">SUMPRODUCT(MIN($B$22:$M$22+B949:M949))</f>
        <v>347.904121558924</v>
      </c>
      <c r="AN949" s="18" t="n">
        <f aca="false">SUMPRODUCT(MIN($B$22:$M$22+N949:Y949))</f>
        <v>481.950382357786</v>
      </c>
      <c r="AO949" s="18" t="n">
        <f aca="false">SUMPRODUCT(MIN($B$22:$M$22+B949:M949+Z949:AK949))</f>
        <v>347.904121558924</v>
      </c>
      <c r="AP949" s="18" t="n">
        <f aca="false">SUMPRODUCT(MIN($B$23:$M$23+B949:M949+N949:Y949))</f>
        <v>395.669867059709</v>
      </c>
      <c r="AQ949" s="18" t="n">
        <f aca="false">SUMPRODUCT(MIN($B$23:$M$23+B949:M949+Z949:AK949))</f>
        <v>395.669867059709</v>
      </c>
      <c r="AR949" s="13" t="n">
        <f aca="false">IF(Y949&lt;0,1,0)</f>
        <v>0</v>
      </c>
    </row>
    <row r="950" customFormat="false" ht="15" hidden="false" customHeight="false" outlineLevel="0" collapsed="false">
      <c r="A950" s="13" t="n">
        <v>925</v>
      </c>
      <c r="B950" s="18" t="n">
        <f aca="false">Shock_sd*Draws!B929</f>
        <v>44.8905938893266</v>
      </c>
      <c r="C950" s="18" t="n">
        <f aca="false">Persist_a*B950+Shock_sd*Draws!C929</f>
        <v>1.5339826594371</v>
      </c>
      <c r="D950" s="18" t="n">
        <f aca="false">Persist_a*C950+Shock_sd*Draws!D929</f>
        <v>12.5928041609078</v>
      </c>
      <c r="E950" s="18" t="n">
        <f aca="false">Persist_a*D950+Shock_sd*Draws!E929</f>
        <v>41.6775440693108</v>
      </c>
      <c r="F950" s="18" t="n">
        <f aca="false">Persist_a*E950+Shock_sd*Draws!F929</f>
        <v>81.6275082470725</v>
      </c>
      <c r="G950" s="18" t="n">
        <f aca="false">Persist_a*F950+Shock_sd*Draws!G929</f>
        <v>-53.0463637287328</v>
      </c>
      <c r="H950" s="18" t="n">
        <f aca="false">Persist_a*G950+Shock_sd*Draws!H929</f>
        <v>56.8897060882503</v>
      </c>
      <c r="I950" s="18" t="n">
        <f aca="false">Persist_a*H950+Shock_sd*Draws!I929</f>
        <v>87.1406371221439</v>
      </c>
      <c r="J950" s="18" t="n">
        <f aca="false">Persist_a*I950+Shock_sd*Draws!J929</f>
        <v>147.710836113648</v>
      </c>
      <c r="K950" s="18" t="n">
        <f aca="false">Persist_a*J950+Shock_sd*Draws!K929</f>
        <v>3.21703285740547</v>
      </c>
      <c r="L950" s="18" t="n">
        <f aca="false">Persist_a*K950+Shock_sd*Draws!L929</f>
        <v>-133.740944946738</v>
      </c>
      <c r="M950" s="18" t="n">
        <f aca="false">Persist_a*L950+Shock_sd*Draws!M929</f>
        <v>-108.351053967214</v>
      </c>
      <c r="N950" s="18" t="n">
        <f aca="false">0-(Draws!N929+Draws!Z929)</f>
        <v>0</v>
      </c>
      <c r="O950" s="18" t="n">
        <f aca="false">N950-(Draws!O929+Draws!AA929)</f>
        <v>0</v>
      </c>
      <c r="P950" s="18" t="n">
        <f aca="false">O950-(Draws!P929+Draws!AB929)</f>
        <v>0</v>
      </c>
      <c r="Q950" s="18" t="n">
        <f aca="false">P950-(Draws!Q929+Draws!AC929)</f>
        <v>0</v>
      </c>
      <c r="R950" s="18" t="n">
        <f aca="false">Q950-(Draws!R929+Draws!AD929)</f>
        <v>0</v>
      </c>
      <c r="S950" s="18" t="n">
        <f aca="false">R950-(Draws!S929+Draws!AE929)</f>
        <v>0</v>
      </c>
      <c r="T950" s="18" t="n">
        <f aca="false">S950-(Draws!T929+Draws!AF929)</f>
        <v>0</v>
      </c>
      <c r="U950" s="18" t="n">
        <f aca="false">T950-(Draws!U929+Draws!AG929)</f>
        <v>0</v>
      </c>
      <c r="V950" s="18" t="n">
        <f aca="false">U950-(Draws!V929+Draws!AH929)</f>
        <v>0</v>
      </c>
      <c r="W950" s="18" t="n">
        <f aca="false">V950-(Draws!W929+Draws!AI929)</f>
        <v>0</v>
      </c>
      <c r="X950" s="18" t="n">
        <f aca="false">W950-(Draws!X929+Draws!AJ929)</f>
        <v>0</v>
      </c>
      <c r="Y950" s="18" t="n">
        <f aca="false">X950-(Draws!Y929+Draws!AK929)</f>
        <v>0</v>
      </c>
      <c r="Z950" s="18" t="n">
        <f aca="false">0-(MAX(Draws!N929-Line_cap,0)+MAX(Draws!Z929-Line_cap,0))</f>
        <v>0</v>
      </c>
      <c r="AA950" s="18" t="n">
        <f aca="false">Z950-(MAX(Draws!O929-Line_cap,0)+MAX(Draws!AA929-Line_cap,0))</f>
        <v>0</v>
      </c>
      <c r="AB950" s="18" t="n">
        <f aca="false">AA950-(MAX(Draws!P929-Line_cap,0)+MAX(Draws!AB929-Line_cap,0))</f>
        <v>0</v>
      </c>
      <c r="AC950" s="18" t="n">
        <f aca="false">AB950-(MAX(Draws!Q929-Line_cap,0)+MAX(Draws!AC929-Line_cap,0))</f>
        <v>0</v>
      </c>
      <c r="AD950" s="18" t="n">
        <f aca="false">AC950-(MAX(Draws!R929-Line_cap,0)+MAX(Draws!AD929-Line_cap,0))</f>
        <v>0</v>
      </c>
      <c r="AE950" s="18" t="n">
        <f aca="false">AD950-(MAX(Draws!S929-Line_cap,0)+MAX(Draws!AE929-Line_cap,0))</f>
        <v>0</v>
      </c>
      <c r="AF950" s="18" t="n">
        <f aca="false">AE950-(MAX(Draws!T929-Line_cap,0)+MAX(Draws!AF929-Line_cap,0))</f>
        <v>0</v>
      </c>
      <c r="AG950" s="18" t="n">
        <f aca="false">AF950-(MAX(Draws!U929-Line_cap,0)+MAX(Draws!AG929-Line_cap,0))</f>
        <v>0</v>
      </c>
      <c r="AH950" s="18" t="n">
        <f aca="false">AG950-(MAX(Draws!V929-Line_cap,0)+MAX(Draws!AH929-Line_cap,0))</f>
        <v>0</v>
      </c>
      <c r="AI950" s="18" t="n">
        <f aca="false">AH950-(MAX(Draws!W929-Line_cap,0)+MAX(Draws!AI929-Line_cap,0))</f>
        <v>0</v>
      </c>
      <c r="AJ950" s="18" t="n">
        <f aca="false">AI950-(MAX(Draws!X929-Line_cap,0)+MAX(Draws!AJ929-Line_cap,0))</f>
        <v>0</v>
      </c>
      <c r="AK950" s="18" t="n">
        <f aca="false">AJ950-(MAX(Draws!Y929-Line_cap,0)+MAX(Draws!AK929-Line_cap,0))</f>
        <v>0</v>
      </c>
      <c r="AL950" s="18" t="n">
        <f aca="false">SUMPRODUCT(MIN($B$22:$M$22+B950:M950+N950:Y950))</f>
        <v>368.187002617643</v>
      </c>
      <c r="AM950" s="18" t="n">
        <f aca="false">SUMPRODUCT(MIN($B$22:$M$22+B950:M950))</f>
        <v>368.187002617643</v>
      </c>
      <c r="AN950" s="18" t="n">
        <f aca="false">SUMPRODUCT(MIN($B$22:$M$22+N950:Y950))</f>
        <v>481.950382357786</v>
      </c>
      <c r="AO950" s="18" t="n">
        <f aca="false">SUMPRODUCT(MIN($B$22:$M$22+B950:M950+Z950:AK950))</f>
        <v>368.187002617643</v>
      </c>
      <c r="AP950" s="18" t="n">
        <f aca="false">SUMPRODUCT(MIN($B$23:$M$23+B950:M950+N950:Y950))</f>
        <v>415.060131431188</v>
      </c>
      <c r="AQ950" s="18" t="n">
        <f aca="false">SUMPRODUCT(MIN($B$23:$M$23+B950:M950+Z950:AK950))</f>
        <v>415.060131431188</v>
      </c>
      <c r="AR950" s="13" t="n">
        <f aca="false">IF(Y950&lt;0,1,0)</f>
        <v>0</v>
      </c>
    </row>
    <row r="951" customFormat="false" ht="15" hidden="false" customHeight="false" outlineLevel="0" collapsed="false">
      <c r="A951" s="13" t="n">
        <v>926</v>
      </c>
      <c r="B951" s="18" t="n">
        <f aca="false">Shock_sd*Draws!B930</f>
        <v>20.5659811916346</v>
      </c>
      <c r="C951" s="18" t="n">
        <f aca="false">Persist_a*B951+Shock_sd*Draws!C930</f>
        <v>-45.9749946735041</v>
      </c>
      <c r="D951" s="18" t="n">
        <f aca="false">Persist_a*C951+Shock_sd*Draws!D930</f>
        <v>-5.63026531001937</v>
      </c>
      <c r="E951" s="18" t="n">
        <f aca="false">Persist_a*D951+Shock_sd*Draws!E930</f>
        <v>-7.886990804362</v>
      </c>
      <c r="F951" s="18" t="n">
        <f aca="false">Persist_a*E951+Shock_sd*Draws!F930</f>
        <v>51.4158487696456</v>
      </c>
      <c r="G951" s="18" t="n">
        <f aca="false">Persist_a*F951+Shock_sd*Draws!G930</f>
        <v>66.2878131257585</v>
      </c>
      <c r="H951" s="18" t="n">
        <f aca="false">Persist_a*G951+Shock_sd*Draws!H930</f>
        <v>0.468270008142078</v>
      </c>
      <c r="I951" s="18" t="n">
        <f aca="false">Persist_a*H951+Shock_sd*Draws!I930</f>
        <v>-36.634868134383</v>
      </c>
      <c r="J951" s="18" t="n">
        <f aca="false">Persist_a*I951+Shock_sd*Draws!J930</f>
        <v>30.5912059168219</v>
      </c>
      <c r="K951" s="18" t="n">
        <f aca="false">Persist_a*J951+Shock_sd*Draws!K930</f>
        <v>100.976400563096</v>
      </c>
      <c r="L951" s="18" t="n">
        <f aca="false">Persist_a*K951+Shock_sd*Draws!L930</f>
        <v>3.94774651727838</v>
      </c>
      <c r="M951" s="18" t="n">
        <f aca="false">Persist_a*L951+Shock_sd*Draws!M930</f>
        <v>35.4402418569014</v>
      </c>
      <c r="N951" s="18" t="n">
        <f aca="false">0-(Draws!N930+Draws!Z930)</f>
        <v>0</v>
      </c>
      <c r="O951" s="18" t="n">
        <f aca="false">N951-(Draws!O930+Draws!AA930)</f>
        <v>0</v>
      </c>
      <c r="P951" s="18" t="n">
        <f aca="false">O951-(Draws!P930+Draws!AB930)</f>
        <v>0</v>
      </c>
      <c r="Q951" s="18" t="n">
        <f aca="false">P951-(Draws!Q930+Draws!AC930)</f>
        <v>0</v>
      </c>
      <c r="R951" s="18" t="n">
        <f aca="false">Q951-(Draws!R930+Draws!AD930)</f>
        <v>0</v>
      </c>
      <c r="S951" s="18" t="n">
        <f aca="false">R951-(Draws!S930+Draws!AE930)</f>
        <v>0</v>
      </c>
      <c r="T951" s="18" t="n">
        <f aca="false">S951-(Draws!T930+Draws!AF930)</f>
        <v>0</v>
      </c>
      <c r="U951" s="18" t="n">
        <f aca="false">T951-(Draws!U930+Draws!AG930)</f>
        <v>0</v>
      </c>
      <c r="V951" s="18" t="n">
        <f aca="false">U951-(Draws!V930+Draws!AH930)</f>
        <v>0</v>
      </c>
      <c r="W951" s="18" t="n">
        <f aca="false">V951-(Draws!W930+Draws!AI930)</f>
        <v>0</v>
      </c>
      <c r="X951" s="18" t="n">
        <f aca="false">W951-(Draws!X930+Draws!AJ930)</f>
        <v>0</v>
      </c>
      <c r="Y951" s="18" t="n">
        <f aca="false">X951-(Draws!Y930+Draws!AK930)</f>
        <v>0</v>
      </c>
      <c r="Z951" s="18" t="n">
        <f aca="false">0-(MAX(Draws!N930-Line_cap,0)+MAX(Draws!Z930-Line_cap,0))</f>
        <v>0</v>
      </c>
      <c r="AA951" s="18" t="n">
        <f aca="false">Z951-(MAX(Draws!O930-Line_cap,0)+MAX(Draws!AA930-Line_cap,0))</f>
        <v>0</v>
      </c>
      <c r="AB951" s="18" t="n">
        <f aca="false">AA951-(MAX(Draws!P930-Line_cap,0)+MAX(Draws!AB930-Line_cap,0))</f>
        <v>0</v>
      </c>
      <c r="AC951" s="18" t="n">
        <f aca="false">AB951-(MAX(Draws!Q930-Line_cap,0)+MAX(Draws!AC930-Line_cap,0))</f>
        <v>0</v>
      </c>
      <c r="AD951" s="18" t="n">
        <f aca="false">AC951-(MAX(Draws!R930-Line_cap,0)+MAX(Draws!AD930-Line_cap,0))</f>
        <v>0</v>
      </c>
      <c r="AE951" s="18" t="n">
        <f aca="false">AD951-(MAX(Draws!S930-Line_cap,0)+MAX(Draws!AE930-Line_cap,0))</f>
        <v>0</v>
      </c>
      <c r="AF951" s="18" t="n">
        <f aca="false">AE951-(MAX(Draws!T930-Line_cap,0)+MAX(Draws!AF930-Line_cap,0))</f>
        <v>0</v>
      </c>
      <c r="AG951" s="18" t="n">
        <f aca="false">AF951-(MAX(Draws!U930-Line_cap,0)+MAX(Draws!AG930-Line_cap,0))</f>
        <v>0</v>
      </c>
      <c r="AH951" s="18" t="n">
        <f aca="false">AG951-(MAX(Draws!V930-Line_cap,0)+MAX(Draws!AH930-Line_cap,0))</f>
        <v>0</v>
      </c>
      <c r="AI951" s="18" t="n">
        <f aca="false">AH951-(MAX(Draws!W930-Line_cap,0)+MAX(Draws!AI930-Line_cap,0))</f>
        <v>0</v>
      </c>
      <c r="AJ951" s="18" t="n">
        <f aca="false">AI951-(MAX(Draws!X930-Line_cap,0)+MAX(Draws!AJ930-Line_cap,0))</f>
        <v>0</v>
      </c>
      <c r="AK951" s="18" t="n">
        <f aca="false">AJ951-(MAX(Draws!Y930-Line_cap,0)+MAX(Draws!AK930-Line_cap,0))</f>
        <v>0</v>
      </c>
      <c r="AL951" s="18" t="n">
        <f aca="false">SUMPRODUCT(MIN($B$22:$M$22+B951:M951+N951:Y951))</f>
        <v>447.219185263536</v>
      </c>
      <c r="AM951" s="18" t="n">
        <f aca="false">SUMPRODUCT(MIN($B$22:$M$22+B951:M951))</f>
        <v>447.219185263536</v>
      </c>
      <c r="AN951" s="18" t="n">
        <f aca="false">SUMPRODUCT(MIN($B$22:$M$22+N951:Y951))</f>
        <v>481.950382357786</v>
      </c>
      <c r="AO951" s="18" t="n">
        <f aca="false">SUMPRODUCT(MIN($B$22:$M$22+B951:M951+Z951:AK951))</f>
        <v>447.219185263536</v>
      </c>
      <c r="AP951" s="18" t="n">
        <f aca="false">SUMPRODUCT(MIN($B$23:$M$23+B951:M951+N951:Y951))</f>
        <v>496.819185263536</v>
      </c>
      <c r="AQ951" s="18" t="n">
        <f aca="false">SUMPRODUCT(MIN($B$23:$M$23+B951:M951+Z951:AK951))</f>
        <v>496.819185263536</v>
      </c>
      <c r="AR951" s="13" t="n">
        <f aca="false">IF(Y951&lt;0,1,0)</f>
        <v>0</v>
      </c>
    </row>
    <row r="952" customFormat="false" ht="15" hidden="false" customHeight="false" outlineLevel="0" collapsed="false">
      <c r="A952" s="13" t="n">
        <v>927</v>
      </c>
      <c r="B952" s="18" t="n">
        <f aca="false">Shock_sd*Draws!B931</f>
        <v>61.2138356302917</v>
      </c>
      <c r="C952" s="18" t="n">
        <f aca="false">Persist_a*B952+Shock_sd*Draws!C931</f>
        <v>45.8669510645967</v>
      </c>
      <c r="D952" s="18" t="n">
        <f aca="false">Persist_a*C952+Shock_sd*Draws!D931</f>
        <v>88.3141382441338</v>
      </c>
      <c r="E952" s="18" t="n">
        <f aca="false">Persist_a*D952+Shock_sd*Draws!E931</f>
        <v>-41.2762341911243</v>
      </c>
      <c r="F952" s="18" t="n">
        <f aca="false">Persist_a*E952+Shock_sd*Draws!F931</f>
        <v>-75.6909055543206</v>
      </c>
      <c r="G952" s="18" t="n">
        <f aca="false">Persist_a*F952+Shock_sd*Draws!G931</f>
        <v>-6.58834213154359</v>
      </c>
      <c r="H952" s="18" t="n">
        <f aca="false">Persist_a*G952+Shock_sd*Draws!H931</f>
        <v>-15.9530880097112</v>
      </c>
      <c r="I952" s="18" t="n">
        <f aca="false">Persist_a*H952+Shock_sd*Draws!I931</f>
        <v>-46.8387558359467</v>
      </c>
      <c r="J952" s="18" t="n">
        <f aca="false">Persist_a*I952+Shock_sd*Draws!J931</f>
        <v>-57.8013009662821</v>
      </c>
      <c r="K952" s="18" t="n">
        <f aca="false">Persist_a*J952+Shock_sd*Draws!K931</f>
        <v>-94.4452734880908</v>
      </c>
      <c r="L952" s="18" t="n">
        <f aca="false">Persist_a*K952+Shock_sd*Draws!L931</f>
        <v>-60.6688804294285</v>
      </c>
      <c r="M952" s="18" t="n">
        <f aca="false">Persist_a*L952+Shock_sd*Draws!M931</f>
        <v>23.2372774724316</v>
      </c>
      <c r="N952" s="18" t="n">
        <f aca="false">0-(Draws!N931+Draws!Z931)</f>
        <v>0</v>
      </c>
      <c r="O952" s="18" t="n">
        <f aca="false">N952-(Draws!O931+Draws!AA931)</f>
        <v>0</v>
      </c>
      <c r="P952" s="18" t="n">
        <f aca="false">O952-(Draws!P931+Draws!AB931)</f>
        <v>0</v>
      </c>
      <c r="Q952" s="18" t="n">
        <f aca="false">P952-(Draws!Q931+Draws!AC931)</f>
        <v>0</v>
      </c>
      <c r="R952" s="18" t="n">
        <f aca="false">Q952-(Draws!R931+Draws!AD931)</f>
        <v>-45.0200262540055</v>
      </c>
      <c r="S952" s="18" t="n">
        <f aca="false">R952-(Draws!S931+Draws!AE931)</f>
        <v>-45.0200262540055</v>
      </c>
      <c r="T952" s="18" t="n">
        <f aca="false">S952-(Draws!T931+Draws!AF931)</f>
        <v>-45.0200262540055</v>
      </c>
      <c r="U952" s="18" t="n">
        <f aca="false">T952-(Draws!U931+Draws!AG931)</f>
        <v>-45.0200262540055</v>
      </c>
      <c r="V952" s="18" t="n">
        <f aca="false">U952-(Draws!V931+Draws!AH931)</f>
        <v>-45.0200262540055</v>
      </c>
      <c r="W952" s="18" t="n">
        <f aca="false">V952-(Draws!W931+Draws!AI931)</f>
        <v>-45.0200262540055</v>
      </c>
      <c r="X952" s="18" t="n">
        <f aca="false">W952-(Draws!X931+Draws!AJ931)</f>
        <v>-45.0200262540055</v>
      </c>
      <c r="Y952" s="18" t="n">
        <f aca="false">X952-(Draws!Y931+Draws!AK931)</f>
        <v>-45.0200262540055</v>
      </c>
      <c r="Z952" s="18" t="n">
        <f aca="false">0-(MAX(Draws!N931-Line_cap,0)+MAX(Draws!Z931-Line_cap,0))</f>
        <v>0</v>
      </c>
      <c r="AA952" s="18" t="n">
        <f aca="false">Z952-(MAX(Draws!O931-Line_cap,0)+MAX(Draws!AA931-Line_cap,0))</f>
        <v>0</v>
      </c>
      <c r="AB952" s="18" t="n">
        <f aca="false">AA952-(MAX(Draws!P931-Line_cap,0)+MAX(Draws!AB931-Line_cap,0))</f>
        <v>0</v>
      </c>
      <c r="AC952" s="18" t="n">
        <f aca="false">AB952-(MAX(Draws!Q931-Line_cap,0)+MAX(Draws!AC931-Line_cap,0))</f>
        <v>0</v>
      </c>
      <c r="AD952" s="18" t="n">
        <f aca="false">AC952-(MAX(Draws!R931-Line_cap,0)+MAX(Draws!AD931-Line_cap,0))</f>
        <v>0</v>
      </c>
      <c r="AE952" s="18" t="n">
        <f aca="false">AD952-(MAX(Draws!S931-Line_cap,0)+MAX(Draws!AE931-Line_cap,0))</f>
        <v>0</v>
      </c>
      <c r="AF952" s="18" t="n">
        <f aca="false">AE952-(MAX(Draws!T931-Line_cap,0)+MAX(Draws!AF931-Line_cap,0))</f>
        <v>0</v>
      </c>
      <c r="AG952" s="18" t="n">
        <f aca="false">AF952-(MAX(Draws!U931-Line_cap,0)+MAX(Draws!AG931-Line_cap,0))</f>
        <v>0</v>
      </c>
      <c r="AH952" s="18" t="n">
        <f aca="false">AG952-(MAX(Draws!V931-Line_cap,0)+MAX(Draws!AH931-Line_cap,0))</f>
        <v>0</v>
      </c>
      <c r="AI952" s="18" t="n">
        <f aca="false">AH952-(MAX(Draws!W931-Line_cap,0)+MAX(Draws!AI931-Line_cap,0))</f>
        <v>0</v>
      </c>
      <c r="AJ952" s="18" t="n">
        <f aca="false">AI952-(MAX(Draws!X931-Line_cap,0)+MAX(Draws!AJ931-Line_cap,0))</f>
        <v>0</v>
      </c>
      <c r="AK952" s="18" t="n">
        <f aca="false">AJ952-(MAX(Draws!Y931-Line_cap,0)+MAX(Draws!AK931-Line_cap,0))</f>
        <v>0</v>
      </c>
      <c r="AL952" s="18" t="n">
        <f aca="false">SUMPRODUCT(MIN($B$22:$M$22+B952:M952+N952:Y952))</f>
        <v>354.920396067328</v>
      </c>
      <c r="AM952" s="18" t="n">
        <f aca="false">SUMPRODUCT(MIN($B$22:$M$22+B952:M952))</f>
        <v>399.940422321333</v>
      </c>
      <c r="AN952" s="18" t="n">
        <f aca="false">SUMPRODUCT(MIN($B$22:$M$22+N952:Y952))</f>
        <v>436.93035610378</v>
      </c>
      <c r="AO952" s="18" t="n">
        <f aca="false">SUMPRODUCT(MIN($B$22:$M$22+B952:M952+Z952:AK952))</f>
        <v>399.940422321333</v>
      </c>
      <c r="AP952" s="18" t="n">
        <f aca="false">SUMPRODUCT(MIN($B$23:$M$23+B952:M952+N952:Y952))</f>
        <v>403.206044617755</v>
      </c>
      <c r="AQ952" s="18" t="n">
        <f aca="false">SUMPRODUCT(MIN($B$23:$M$23+B952:M952+Z952:AK952))</f>
        <v>448.226070871761</v>
      </c>
      <c r="AR952" s="13" t="n">
        <f aca="false">IF(Y952&lt;0,1,0)</f>
        <v>1</v>
      </c>
    </row>
    <row r="953" customFormat="false" ht="15" hidden="false" customHeight="false" outlineLevel="0" collapsed="false">
      <c r="A953" s="13" t="n">
        <v>928</v>
      </c>
      <c r="B953" s="18" t="n">
        <f aca="false">Shock_sd*Draws!B932</f>
        <v>-22.9995779843405</v>
      </c>
      <c r="C953" s="18" t="n">
        <f aca="false">Persist_a*B953+Shock_sd*Draws!C932</f>
        <v>-47.5067620250796</v>
      </c>
      <c r="D953" s="18" t="n">
        <f aca="false">Persist_a*C953+Shock_sd*Draws!D932</f>
        <v>-53.8689825743309</v>
      </c>
      <c r="E953" s="18" t="n">
        <f aca="false">Persist_a*D953+Shock_sd*Draws!E932</f>
        <v>-37.1241027939665</v>
      </c>
      <c r="F953" s="18" t="n">
        <f aca="false">Persist_a*E953+Shock_sd*Draws!F932</f>
        <v>4.52303247768189</v>
      </c>
      <c r="G953" s="18" t="n">
        <f aca="false">Persist_a*F953+Shock_sd*Draws!G932</f>
        <v>-11.7353271919148</v>
      </c>
      <c r="H953" s="18" t="n">
        <f aca="false">Persist_a*G953+Shock_sd*Draws!H932</f>
        <v>11.8713086860224</v>
      </c>
      <c r="I953" s="18" t="n">
        <f aca="false">Persist_a*H953+Shock_sd*Draws!I932</f>
        <v>-21.5590488611122</v>
      </c>
      <c r="J953" s="18" t="n">
        <f aca="false">Persist_a*I953+Shock_sd*Draws!J932</f>
        <v>25.2007709392072</v>
      </c>
      <c r="K953" s="18" t="n">
        <f aca="false">Persist_a*J953+Shock_sd*Draws!K932</f>
        <v>102.692073363237</v>
      </c>
      <c r="L953" s="18" t="n">
        <f aca="false">Persist_a*K953+Shock_sd*Draws!L932</f>
        <v>10.9730753151074</v>
      </c>
      <c r="M953" s="18" t="n">
        <f aca="false">Persist_a*L953+Shock_sd*Draws!M932</f>
        <v>-49.7513785063133</v>
      </c>
      <c r="N953" s="18" t="n">
        <f aca="false">0-(Draws!N932+Draws!Z932)</f>
        <v>0</v>
      </c>
      <c r="O953" s="18" t="n">
        <f aca="false">N953-(Draws!O932+Draws!AA932)</f>
        <v>0</v>
      </c>
      <c r="P953" s="18" t="n">
        <f aca="false">O953-(Draws!P932+Draws!AB932)</f>
        <v>0</v>
      </c>
      <c r="Q953" s="18" t="n">
        <f aca="false">P953-(Draws!Q932+Draws!AC932)</f>
        <v>0</v>
      </c>
      <c r="R953" s="18" t="n">
        <f aca="false">Q953-(Draws!R932+Draws!AD932)</f>
        <v>0</v>
      </c>
      <c r="S953" s="18" t="n">
        <f aca="false">R953-(Draws!S932+Draws!AE932)</f>
        <v>0</v>
      </c>
      <c r="T953" s="18" t="n">
        <f aca="false">S953-(Draws!T932+Draws!AF932)</f>
        <v>0</v>
      </c>
      <c r="U953" s="18" t="n">
        <f aca="false">T953-(Draws!U932+Draws!AG932)</f>
        <v>0</v>
      </c>
      <c r="V953" s="18" t="n">
        <f aca="false">U953-(Draws!V932+Draws!AH932)</f>
        <v>0</v>
      </c>
      <c r="W953" s="18" t="n">
        <f aca="false">V953-(Draws!W932+Draws!AI932)</f>
        <v>0</v>
      </c>
      <c r="X953" s="18" t="n">
        <f aca="false">W953-(Draws!X932+Draws!AJ932)</f>
        <v>0</v>
      </c>
      <c r="Y953" s="18" t="n">
        <f aca="false">X953-(Draws!Y932+Draws!AK932)</f>
        <v>0</v>
      </c>
      <c r="Z953" s="18" t="n">
        <f aca="false">0-(MAX(Draws!N932-Line_cap,0)+MAX(Draws!Z932-Line_cap,0))</f>
        <v>0</v>
      </c>
      <c r="AA953" s="18" t="n">
        <f aca="false">Z953-(MAX(Draws!O932-Line_cap,0)+MAX(Draws!AA932-Line_cap,0))</f>
        <v>0</v>
      </c>
      <c r="AB953" s="18" t="n">
        <f aca="false">AA953-(MAX(Draws!P932-Line_cap,0)+MAX(Draws!AB932-Line_cap,0))</f>
        <v>0</v>
      </c>
      <c r="AC953" s="18" t="n">
        <f aca="false">AB953-(MAX(Draws!Q932-Line_cap,0)+MAX(Draws!AC932-Line_cap,0))</f>
        <v>0</v>
      </c>
      <c r="AD953" s="18" t="n">
        <f aca="false">AC953-(MAX(Draws!R932-Line_cap,0)+MAX(Draws!AD932-Line_cap,0))</f>
        <v>0</v>
      </c>
      <c r="AE953" s="18" t="n">
        <f aca="false">AD953-(MAX(Draws!S932-Line_cap,0)+MAX(Draws!AE932-Line_cap,0))</f>
        <v>0</v>
      </c>
      <c r="AF953" s="18" t="n">
        <f aca="false">AE953-(MAX(Draws!T932-Line_cap,0)+MAX(Draws!AF932-Line_cap,0))</f>
        <v>0</v>
      </c>
      <c r="AG953" s="18" t="n">
        <f aca="false">AF953-(MAX(Draws!U932-Line_cap,0)+MAX(Draws!AG932-Line_cap,0))</f>
        <v>0</v>
      </c>
      <c r="AH953" s="18" t="n">
        <f aca="false">AG953-(MAX(Draws!V932-Line_cap,0)+MAX(Draws!AH932-Line_cap,0))</f>
        <v>0</v>
      </c>
      <c r="AI953" s="18" t="n">
        <f aca="false">AH953-(MAX(Draws!W932-Line_cap,0)+MAX(Draws!AI932-Line_cap,0))</f>
        <v>0</v>
      </c>
      <c r="AJ953" s="18" t="n">
        <f aca="false">AI953-(MAX(Draws!X932-Line_cap,0)+MAX(Draws!AJ932-Line_cap,0))</f>
        <v>0</v>
      </c>
      <c r="AK953" s="18" t="n">
        <f aca="false">AJ953-(MAX(Draws!Y932-Line_cap,0)+MAX(Draws!AK932-Line_cap,0))</f>
        <v>0</v>
      </c>
      <c r="AL953" s="18" t="n">
        <f aca="false">SUMPRODUCT(MIN($B$22:$M$22+B953:M953+N953:Y953))</f>
        <v>460.672669170647</v>
      </c>
      <c r="AM953" s="18" t="n">
        <f aca="false">SUMPRODUCT(MIN($B$22:$M$22+B953:M953))</f>
        <v>460.672669170647</v>
      </c>
      <c r="AN953" s="18" t="n">
        <f aca="false">SUMPRODUCT(MIN($B$22:$M$22+N953:Y953))</f>
        <v>481.950382357786</v>
      </c>
      <c r="AO953" s="18" t="n">
        <f aca="false">SUMPRODUCT(MIN($B$22:$M$22+B953:M953+Z953:AK953))</f>
        <v>460.672669170647</v>
      </c>
      <c r="AP953" s="18" t="n">
        <f aca="false">SUMPRODUCT(MIN($B$23:$M$23+B953:M953+N953:Y953))</f>
        <v>496.434578896049</v>
      </c>
      <c r="AQ953" s="18" t="n">
        <f aca="false">SUMPRODUCT(MIN($B$23:$M$23+B953:M953+Z953:AK953))</f>
        <v>496.434578896049</v>
      </c>
      <c r="AR953" s="13" t="n">
        <f aca="false">IF(Y953&lt;0,1,0)</f>
        <v>0</v>
      </c>
    </row>
    <row r="954" customFormat="false" ht="15" hidden="false" customHeight="false" outlineLevel="0" collapsed="false">
      <c r="A954" s="13" t="n">
        <v>929</v>
      </c>
      <c r="B954" s="18" t="n">
        <f aca="false">Shock_sd*Draws!B933</f>
        <v>47.0719560338517</v>
      </c>
      <c r="C954" s="18" t="n">
        <f aca="false">Persist_a*B954+Shock_sd*Draws!C933</f>
        <v>-37.0872571334286</v>
      </c>
      <c r="D954" s="18" t="n">
        <f aca="false">Persist_a*C954+Shock_sd*Draws!D933</f>
        <v>-74.3027459923163</v>
      </c>
      <c r="E954" s="18" t="n">
        <f aca="false">Persist_a*D954+Shock_sd*Draws!E933</f>
        <v>-74.7245116719325</v>
      </c>
      <c r="F954" s="18" t="n">
        <f aca="false">Persist_a*E954+Shock_sd*Draws!F933</f>
        <v>-64.1046902888992</v>
      </c>
      <c r="G954" s="18" t="n">
        <f aca="false">Persist_a*F954+Shock_sd*Draws!G933</f>
        <v>-73.661848821569</v>
      </c>
      <c r="H954" s="18" t="n">
        <f aca="false">Persist_a*G954+Shock_sd*Draws!H933</f>
        <v>-97.8359709250201</v>
      </c>
      <c r="I954" s="18" t="n">
        <f aca="false">Persist_a*H954+Shock_sd*Draws!I933</f>
        <v>-66.497227510203</v>
      </c>
      <c r="J954" s="18" t="n">
        <f aca="false">Persist_a*I954+Shock_sd*Draws!J933</f>
        <v>-23.9953253624248</v>
      </c>
      <c r="K954" s="18" t="n">
        <f aca="false">Persist_a*J954+Shock_sd*Draws!K933</f>
        <v>-53.7442899169962</v>
      </c>
      <c r="L954" s="18" t="n">
        <f aca="false">Persist_a*K954+Shock_sd*Draws!L933</f>
        <v>-43.5444231805392</v>
      </c>
      <c r="M954" s="18" t="n">
        <f aca="false">Persist_a*L954+Shock_sd*Draws!M933</f>
        <v>-65.8565432418589</v>
      </c>
      <c r="N954" s="18" t="n">
        <f aca="false">0-(Draws!N933+Draws!Z933)</f>
        <v>0</v>
      </c>
      <c r="O954" s="18" t="n">
        <f aca="false">N954-(Draws!O933+Draws!AA933)</f>
        <v>0</v>
      </c>
      <c r="P954" s="18" t="n">
        <f aca="false">O954-(Draws!P933+Draws!AB933)</f>
        <v>0</v>
      </c>
      <c r="Q954" s="18" t="n">
        <f aca="false">P954-(Draws!Q933+Draws!AC933)</f>
        <v>0</v>
      </c>
      <c r="R954" s="18" t="n">
        <f aca="false">Q954-(Draws!R933+Draws!AD933)</f>
        <v>0</v>
      </c>
      <c r="S954" s="18" t="n">
        <f aca="false">R954-(Draws!S933+Draws!AE933)</f>
        <v>0</v>
      </c>
      <c r="T954" s="18" t="n">
        <f aca="false">S954-(Draws!T933+Draws!AF933)</f>
        <v>0</v>
      </c>
      <c r="U954" s="18" t="n">
        <f aca="false">T954-(Draws!U933+Draws!AG933)</f>
        <v>0</v>
      </c>
      <c r="V954" s="18" t="n">
        <f aca="false">U954-(Draws!V933+Draws!AH933)</f>
        <v>0</v>
      </c>
      <c r="W954" s="18" t="n">
        <f aca="false">V954-(Draws!W933+Draws!AI933)</f>
        <v>0</v>
      </c>
      <c r="X954" s="18" t="n">
        <f aca="false">W954-(Draws!X933+Draws!AJ933)</f>
        <v>0</v>
      </c>
      <c r="Y954" s="18" t="n">
        <f aca="false">X954-(Draws!Y933+Draws!AK933)</f>
        <v>-81.5444364914305</v>
      </c>
      <c r="Z954" s="18" t="n">
        <f aca="false">0-(MAX(Draws!N933-Line_cap,0)+MAX(Draws!Z933-Line_cap,0))</f>
        <v>0</v>
      </c>
      <c r="AA954" s="18" t="n">
        <f aca="false">Z954-(MAX(Draws!O933-Line_cap,0)+MAX(Draws!AA933-Line_cap,0))</f>
        <v>0</v>
      </c>
      <c r="AB954" s="18" t="n">
        <f aca="false">AA954-(MAX(Draws!P933-Line_cap,0)+MAX(Draws!AB933-Line_cap,0))</f>
        <v>0</v>
      </c>
      <c r="AC954" s="18" t="n">
        <f aca="false">AB954-(MAX(Draws!Q933-Line_cap,0)+MAX(Draws!AC933-Line_cap,0))</f>
        <v>0</v>
      </c>
      <c r="AD954" s="18" t="n">
        <f aca="false">AC954-(MAX(Draws!R933-Line_cap,0)+MAX(Draws!AD933-Line_cap,0))</f>
        <v>0</v>
      </c>
      <c r="AE954" s="18" t="n">
        <f aca="false">AD954-(MAX(Draws!S933-Line_cap,0)+MAX(Draws!AE933-Line_cap,0))</f>
        <v>0</v>
      </c>
      <c r="AF954" s="18" t="n">
        <f aca="false">AE954-(MAX(Draws!T933-Line_cap,0)+MAX(Draws!AF933-Line_cap,0))</f>
        <v>0</v>
      </c>
      <c r="AG954" s="18" t="n">
        <f aca="false">AF954-(MAX(Draws!U933-Line_cap,0)+MAX(Draws!AG933-Line_cap,0))</f>
        <v>0</v>
      </c>
      <c r="AH954" s="18" t="n">
        <f aca="false">AG954-(MAX(Draws!V933-Line_cap,0)+MAX(Draws!AH933-Line_cap,0))</f>
        <v>0</v>
      </c>
      <c r="AI954" s="18" t="n">
        <f aca="false">AH954-(MAX(Draws!W933-Line_cap,0)+MAX(Draws!AI933-Line_cap,0))</f>
        <v>0</v>
      </c>
      <c r="AJ954" s="18" t="n">
        <f aca="false">AI954-(MAX(Draws!X933-Line_cap,0)+MAX(Draws!AJ933-Line_cap,0))</f>
        <v>0</v>
      </c>
      <c r="AK954" s="18" t="n">
        <f aca="false">AJ954-(MAX(Draws!Y933-Line_cap,0)+MAX(Draws!AK933-Line_cap,0))</f>
        <v>0</v>
      </c>
      <c r="AL954" s="18" t="n">
        <f aca="false">SUMPRODUCT(MIN($B$22:$M$22+B954:M954+N954:Y954))</f>
        <v>363.023067943671</v>
      </c>
      <c r="AM954" s="18" t="n">
        <f aca="false">SUMPRODUCT(MIN($B$22:$M$22+B954:M954))</f>
        <v>384.114411432766</v>
      </c>
      <c r="AN954" s="18" t="n">
        <f aca="false">SUMPRODUCT(MIN($B$22:$M$22+N954:Y954))</f>
        <v>428.87961118553</v>
      </c>
      <c r="AO954" s="18" t="n">
        <f aca="false">SUMPRODUCT(MIN($B$22:$M$22+B954:M954+Z954:AK954))</f>
        <v>384.114411432766</v>
      </c>
      <c r="AP954" s="18" t="n">
        <f aca="false">SUMPRODUCT(MIN($B$23:$M$23+B954:M954+N954:Y954))</f>
        <v>408.148949026291</v>
      </c>
      <c r="AQ954" s="18" t="n">
        <f aca="false">SUMPRODUCT(MIN($B$23:$M$23+B954:M954+Z954:AK954))</f>
        <v>433.293054295866</v>
      </c>
      <c r="AR954" s="13" t="n">
        <f aca="false">IF(Y954&lt;0,1,0)</f>
        <v>1</v>
      </c>
    </row>
    <row r="955" customFormat="false" ht="15" hidden="false" customHeight="false" outlineLevel="0" collapsed="false">
      <c r="A955" s="13" t="n">
        <v>930</v>
      </c>
      <c r="B955" s="18" t="n">
        <f aca="false">Shock_sd*Draws!B934</f>
        <v>-49.9500832978764</v>
      </c>
      <c r="C955" s="18" t="n">
        <f aca="false">Persist_a*B955+Shock_sd*Draws!C934</f>
        <v>9.416175648807</v>
      </c>
      <c r="D955" s="18" t="n">
        <f aca="false">Persist_a*C955+Shock_sd*Draws!D934</f>
        <v>38.1282947735342</v>
      </c>
      <c r="E955" s="18" t="n">
        <f aca="false">Persist_a*D955+Shock_sd*Draws!E934</f>
        <v>58.6921560021967</v>
      </c>
      <c r="F955" s="18" t="n">
        <f aca="false">Persist_a*E955+Shock_sd*Draws!F934</f>
        <v>78.4696056066864</v>
      </c>
      <c r="G955" s="18" t="n">
        <f aca="false">Persist_a*F955+Shock_sd*Draws!G934</f>
        <v>18.4275628415347</v>
      </c>
      <c r="H955" s="18" t="n">
        <f aca="false">Persist_a*G955+Shock_sd*Draws!H934</f>
        <v>-46.4339476218534</v>
      </c>
      <c r="I955" s="18" t="n">
        <f aca="false">Persist_a*H955+Shock_sd*Draws!I934</f>
        <v>-72.192621365622</v>
      </c>
      <c r="J955" s="18" t="n">
        <f aca="false">Persist_a*I955+Shock_sd*Draws!J934</f>
        <v>-31.6743410287013</v>
      </c>
      <c r="K955" s="18" t="n">
        <f aca="false">Persist_a*J955+Shock_sd*Draws!K934</f>
        <v>-18.1946231482127</v>
      </c>
      <c r="L955" s="18" t="n">
        <f aca="false">Persist_a*K955+Shock_sd*Draws!L934</f>
        <v>-58.2165557533293</v>
      </c>
      <c r="M955" s="18" t="n">
        <f aca="false">Persist_a*L955+Shock_sd*Draws!M934</f>
        <v>-135.334262163741</v>
      </c>
      <c r="N955" s="18" t="n">
        <f aca="false">0-(Draws!N934+Draws!Z934)</f>
        <v>0</v>
      </c>
      <c r="O955" s="18" t="n">
        <f aca="false">N955-(Draws!O934+Draws!AA934)</f>
        <v>0</v>
      </c>
      <c r="P955" s="18" t="n">
        <f aca="false">O955-(Draws!P934+Draws!AB934)</f>
        <v>0</v>
      </c>
      <c r="Q955" s="18" t="n">
        <f aca="false">P955-(Draws!Q934+Draws!AC934)</f>
        <v>0</v>
      </c>
      <c r="R955" s="18" t="n">
        <f aca="false">Q955-(Draws!R934+Draws!AD934)</f>
        <v>0</v>
      </c>
      <c r="S955" s="18" t="n">
        <f aca="false">R955-(Draws!S934+Draws!AE934)</f>
        <v>0</v>
      </c>
      <c r="T955" s="18" t="n">
        <f aca="false">S955-(Draws!T934+Draws!AF934)</f>
        <v>0</v>
      </c>
      <c r="U955" s="18" t="n">
        <f aca="false">T955-(Draws!U934+Draws!AG934)</f>
        <v>0</v>
      </c>
      <c r="V955" s="18" t="n">
        <f aca="false">U955-(Draws!V934+Draws!AH934)</f>
        <v>0</v>
      </c>
      <c r="W955" s="18" t="n">
        <f aca="false">V955-(Draws!W934+Draws!AI934)</f>
        <v>0</v>
      </c>
      <c r="X955" s="18" t="n">
        <f aca="false">W955-(Draws!X934+Draws!AJ934)</f>
        <v>0</v>
      </c>
      <c r="Y955" s="18" t="n">
        <f aca="false">X955-(Draws!Y934+Draws!AK934)</f>
        <v>0</v>
      </c>
      <c r="Z955" s="18" t="n">
        <f aca="false">0-(MAX(Draws!N934-Line_cap,0)+MAX(Draws!Z934-Line_cap,0))</f>
        <v>0</v>
      </c>
      <c r="AA955" s="18" t="n">
        <f aca="false">Z955-(MAX(Draws!O934-Line_cap,0)+MAX(Draws!AA934-Line_cap,0))</f>
        <v>0</v>
      </c>
      <c r="AB955" s="18" t="n">
        <f aca="false">AA955-(MAX(Draws!P934-Line_cap,0)+MAX(Draws!AB934-Line_cap,0))</f>
        <v>0</v>
      </c>
      <c r="AC955" s="18" t="n">
        <f aca="false">AB955-(MAX(Draws!Q934-Line_cap,0)+MAX(Draws!AC934-Line_cap,0))</f>
        <v>0</v>
      </c>
      <c r="AD955" s="18" t="n">
        <f aca="false">AC955-(MAX(Draws!R934-Line_cap,0)+MAX(Draws!AD934-Line_cap,0))</f>
        <v>0</v>
      </c>
      <c r="AE955" s="18" t="n">
        <f aca="false">AD955-(MAX(Draws!S934-Line_cap,0)+MAX(Draws!AE934-Line_cap,0))</f>
        <v>0</v>
      </c>
      <c r="AF955" s="18" t="n">
        <f aca="false">AE955-(MAX(Draws!T934-Line_cap,0)+MAX(Draws!AF934-Line_cap,0))</f>
        <v>0</v>
      </c>
      <c r="AG955" s="18" t="n">
        <f aca="false">AF955-(MAX(Draws!U934-Line_cap,0)+MAX(Draws!AG934-Line_cap,0))</f>
        <v>0</v>
      </c>
      <c r="AH955" s="18" t="n">
        <f aca="false">AG955-(MAX(Draws!V934-Line_cap,0)+MAX(Draws!AH934-Line_cap,0))</f>
        <v>0</v>
      </c>
      <c r="AI955" s="18" t="n">
        <f aca="false">AH955-(MAX(Draws!W934-Line_cap,0)+MAX(Draws!AI934-Line_cap,0))</f>
        <v>0</v>
      </c>
      <c r="AJ955" s="18" t="n">
        <f aca="false">AI955-(MAX(Draws!X934-Line_cap,0)+MAX(Draws!AJ934-Line_cap,0))</f>
        <v>0</v>
      </c>
      <c r="AK955" s="18" t="n">
        <f aca="false">AJ955-(MAX(Draws!Y934-Line_cap,0)+MAX(Draws!AK934-Line_cap,0))</f>
        <v>0</v>
      </c>
      <c r="AL955" s="18" t="n">
        <f aca="false">SUMPRODUCT(MIN($B$22:$M$22+B955:M955+N955:Y955))</f>
        <v>375.08978551322</v>
      </c>
      <c r="AM955" s="18" t="n">
        <f aca="false">SUMPRODUCT(MIN($B$22:$M$22+B955:M955))</f>
        <v>375.08978551322</v>
      </c>
      <c r="AN955" s="18" t="n">
        <f aca="false">SUMPRODUCT(MIN($B$22:$M$22+N955:Y955))</f>
        <v>481.950382357786</v>
      </c>
      <c r="AO955" s="18" t="n">
        <f aca="false">SUMPRODUCT(MIN($B$22:$M$22+B955:M955+Z955:AK955))</f>
        <v>375.08978551322</v>
      </c>
      <c r="AP955" s="18" t="n">
        <f aca="false">SUMPRODUCT(MIN($B$23:$M$23+B955:M955+N955:Y955))</f>
        <v>420.21566659584</v>
      </c>
      <c r="AQ955" s="18" t="n">
        <f aca="false">SUMPRODUCT(MIN($B$23:$M$23+B955:M955+Z955:AK955))</f>
        <v>420.21566659584</v>
      </c>
      <c r="AR955" s="13" t="n">
        <f aca="false">IF(Y955&lt;0,1,0)</f>
        <v>0</v>
      </c>
    </row>
    <row r="956" customFormat="false" ht="15" hidden="false" customHeight="false" outlineLevel="0" collapsed="false">
      <c r="A956" s="13" t="n">
        <v>931</v>
      </c>
      <c r="B956" s="18" t="n">
        <f aca="false">Shock_sd*Draws!B935</f>
        <v>30.183373021191</v>
      </c>
      <c r="C956" s="18" t="n">
        <f aca="false">Persist_a*B956+Shock_sd*Draws!C935</f>
        <v>-8.78453945778868</v>
      </c>
      <c r="D956" s="18" t="n">
        <f aca="false">Persist_a*C956+Shock_sd*Draws!D935</f>
        <v>21.3229719591668</v>
      </c>
      <c r="E956" s="18" t="n">
        <f aca="false">Persist_a*D956+Shock_sd*Draws!E935</f>
        <v>85.1417924557334</v>
      </c>
      <c r="F956" s="18" t="n">
        <f aca="false">Persist_a*E956+Shock_sd*Draws!F935</f>
        <v>105.283412567711</v>
      </c>
      <c r="G956" s="18" t="n">
        <f aca="false">Persist_a*F956+Shock_sd*Draws!G935</f>
        <v>128.199399745596</v>
      </c>
      <c r="H956" s="18" t="n">
        <f aca="false">Persist_a*G956+Shock_sd*Draws!H935</f>
        <v>36.2222276999122</v>
      </c>
      <c r="I956" s="18" t="n">
        <f aca="false">Persist_a*H956+Shock_sd*Draws!I935</f>
        <v>122.323721524989</v>
      </c>
      <c r="J956" s="18" t="n">
        <f aca="false">Persist_a*I956+Shock_sd*Draws!J935</f>
        <v>52.7590199407039</v>
      </c>
      <c r="K956" s="18" t="n">
        <f aca="false">Persist_a*J956+Shock_sd*Draws!K935</f>
        <v>-7.39842472235523</v>
      </c>
      <c r="L956" s="18" t="n">
        <f aca="false">Persist_a*K956+Shock_sd*Draws!L935</f>
        <v>46.2001438391544</v>
      </c>
      <c r="M956" s="18" t="n">
        <f aca="false">Persist_a*L956+Shock_sd*Draws!M935</f>
        <v>22.1139360365256</v>
      </c>
      <c r="N956" s="18" t="n">
        <f aca="false">0-(Draws!N935+Draws!Z935)</f>
        <v>0</v>
      </c>
      <c r="O956" s="18" t="n">
        <f aca="false">N956-(Draws!O935+Draws!AA935)</f>
        <v>0</v>
      </c>
      <c r="P956" s="18" t="n">
        <f aca="false">O956-(Draws!P935+Draws!AB935)</f>
        <v>0</v>
      </c>
      <c r="Q956" s="18" t="n">
        <f aca="false">P956-(Draws!Q935+Draws!AC935)</f>
        <v>0</v>
      </c>
      <c r="R956" s="18" t="n">
        <f aca="false">Q956-(Draws!R935+Draws!AD935)</f>
        <v>0</v>
      </c>
      <c r="S956" s="18" t="n">
        <f aca="false">R956-(Draws!S935+Draws!AE935)</f>
        <v>0</v>
      </c>
      <c r="T956" s="18" t="n">
        <f aca="false">S956-(Draws!T935+Draws!AF935)</f>
        <v>0</v>
      </c>
      <c r="U956" s="18" t="n">
        <f aca="false">T956-(Draws!U935+Draws!AG935)</f>
        <v>0</v>
      </c>
      <c r="V956" s="18" t="n">
        <f aca="false">U956-(Draws!V935+Draws!AH935)</f>
        <v>0</v>
      </c>
      <c r="W956" s="18" t="n">
        <f aca="false">V956-(Draws!W935+Draws!AI935)</f>
        <v>0</v>
      </c>
      <c r="X956" s="18" t="n">
        <f aca="false">W956-(Draws!X935+Draws!AJ935)</f>
        <v>0</v>
      </c>
      <c r="Y956" s="18" t="n">
        <f aca="false">X956-(Draws!Y935+Draws!AK935)</f>
        <v>0</v>
      </c>
      <c r="Z956" s="18" t="n">
        <f aca="false">0-(MAX(Draws!N935-Line_cap,0)+MAX(Draws!Z935-Line_cap,0))</f>
        <v>0</v>
      </c>
      <c r="AA956" s="18" t="n">
        <f aca="false">Z956-(MAX(Draws!O935-Line_cap,0)+MAX(Draws!AA935-Line_cap,0))</f>
        <v>0</v>
      </c>
      <c r="AB956" s="18" t="n">
        <f aca="false">AA956-(MAX(Draws!P935-Line_cap,0)+MAX(Draws!AB935-Line_cap,0))</f>
        <v>0</v>
      </c>
      <c r="AC956" s="18" t="n">
        <f aca="false">AB956-(MAX(Draws!Q935-Line_cap,0)+MAX(Draws!AC935-Line_cap,0))</f>
        <v>0</v>
      </c>
      <c r="AD956" s="18" t="n">
        <f aca="false">AC956-(MAX(Draws!R935-Line_cap,0)+MAX(Draws!AD935-Line_cap,0))</f>
        <v>0</v>
      </c>
      <c r="AE956" s="18" t="n">
        <f aca="false">AD956-(MAX(Draws!S935-Line_cap,0)+MAX(Draws!AE935-Line_cap,0))</f>
        <v>0</v>
      </c>
      <c r="AF956" s="18" t="n">
        <f aca="false">AE956-(MAX(Draws!T935-Line_cap,0)+MAX(Draws!AF935-Line_cap,0))</f>
        <v>0</v>
      </c>
      <c r="AG956" s="18" t="n">
        <f aca="false">AF956-(MAX(Draws!U935-Line_cap,0)+MAX(Draws!AG935-Line_cap,0))</f>
        <v>0</v>
      </c>
      <c r="AH956" s="18" t="n">
        <f aca="false">AG956-(MAX(Draws!V935-Line_cap,0)+MAX(Draws!AH935-Line_cap,0))</f>
        <v>0</v>
      </c>
      <c r="AI956" s="18" t="n">
        <f aca="false">AH956-(MAX(Draws!W935-Line_cap,0)+MAX(Draws!AI935-Line_cap,0))</f>
        <v>0</v>
      </c>
      <c r="AJ956" s="18" t="n">
        <f aca="false">AI956-(MAX(Draws!X935-Line_cap,0)+MAX(Draws!AJ935-Line_cap,0))</f>
        <v>0</v>
      </c>
      <c r="AK956" s="18" t="n">
        <f aca="false">AJ956-(MAX(Draws!Y935-Line_cap,0)+MAX(Draws!AK935-Line_cap,0))</f>
        <v>0</v>
      </c>
      <c r="AL956" s="18" t="n">
        <f aca="false">SUMPRODUCT(MIN($B$22:$M$22+B956:M956+N956:Y956))</f>
        <v>486.987271087069</v>
      </c>
      <c r="AM956" s="18" t="n">
        <f aca="false">SUMPRODUCT(MIN($B$22:$M$22+B956:M956))</f>
        <v>486.987271087069</v>
      </c>
      <c r="AN956" s="18" t="n">
        <f aca="false">SUMPRODUCT(MIN($B$22:$M$22+N956:Y956))</f>
        <v>481.950382357786</v>
      </c>
      <c r="AO956" s="18" t="n">
        <f aca="false">SUMPRODUCT(MIN($B$22:$M$22+B956:M956+Z956:AK956))</f>
        <v>486.987271087069</v>
      </c>
      <c r="AP956" s="18" t="n">
        <f aca="false">SUMPRODUCT(MIN($B$23:$M$23+B956:M956+N956:Y956))</f>
        <v>535.272919637496</v>
      </c>
      <c r="AQ956" s="18" t="n">
        <f aca="false">SUMPRODUCT(MIN($B$23:$M$23+B956:M956+Z956:AK956))</f>
        <v>535.272919637496</v>
      </c>
      <c r="AR956" s="13" t="n">
        <f aca="false">IF(Y956&lt;0,1,0)</f>
        <v>0</v>
      </c>
    </row>
    <row r="957" customFormat="false" ht="15" hidden="false" customHeight="false" outlineLevel="0" collapsed="false">
      <c r="A957" s="13" t="n">
        <v>932</v>
      </c>
      <c r="B957" s="18" t="n">
        <f aca="false">Shock_sd*Draws!B936</f>
        <v>-11.3075288930311</v>
      </c>
      <c r="C957" s="18" t="n">
        <f aca="false">Persist_a*B957+Shock_sd*Draws!C936</f>
        <v>49.940714357292</v>
      </c>
      <c r="D957" s="18" t="n">
        <f aca="false">Persist_a*C957+Shock_sd*Draws!D936</f>
        <v>41.903445685632</v>
      </c>
      <c r="E957" s="18" t="n">
        <f aca="false">Persist_a*D957+Shock_sd*Draws!E936</f>
        <v>25.8225368489418</v>
      </c>
      <c r="F957" s="18" t="n">
        <f aca="false">Persist_a*E957+Shock_sd*Draws!F936</f>
        <v>-61.5291190684529</v>
      </c>
      <c r="G957" s="18" t="n">
        <f aca="false">Persist_a*F957+Shock_sd*Draws!G936</f>
        <v>-58.930254486023</v>
      </c>
      <c r="H957" s="18" t="n">
        <f aca="false">Persist_a*G957+Shock_sd*Draws!H936</f>
        <v>-75.1264946719473</v>
      </c>
      <c r="I957" s="18" t="n">
        <f aca="false">Persist_a*H957+Shock_sd*Draws!I936</f>
        <v>-21.0227536942259</v>
      </c>
      <c r="J957" s="18" t="n">
        <f aca="false">Persist_a*I957+Shock_sd*Draws!J936</f>
        <v>-13.5269707991785</v>
      </c>
      <c r="K957" s="18" t="n">
        <f aca="false">Persist_a*J957+Shock_sd*Draws!K936</f>
        <v>-32.2059197586656</v>
      </c>
      <c r="L957" s="18" t="n">
        <f aca="false">Persist_a*K957+Shock_sd*Draws!L936</f>
        <v>-28.1641074005358</v>
      </c>
      <c r="M957" s="18" t="n">
        <f aca="false">Persist_a*L957+Shock_sd*Draws!M936</f>
        <v>4.2679873443342</v>
      </c>
      <c r="N957" s="18" t="n">
        <f aca="false">0-(Draws!N936+Draws!Z936)</f>
        <v>0</v>
      </c>
      <c r="O957" s="18" t="n">
        <f aca="false">N957-(Draws!O936+Draws!AA936)</f>
        <v>0</v>
      </c>
      <c r="P957" s="18" t="n">
        <f aca="false">O957-(Draws!P936+Draws!AB936)</f>
        <v>0</v>
      </c>
      <c r="Q957" s="18" t="n">
        <f aca="false">P957-(Draws!Q936+Draws!AC936)</f>
        <v>0</v>
      </c>
      <c r="R957" s="18" t="n">
        <f aca="false">Q957-(Draws!R936+Draws!AD936)</f>
        <v>0</v>
      </c>
      <c r="S957" s="18" t="n">
        <f aca="false">R957-(Draws!S936+Draws!AE936)</f>
        <v>0</v>
      </c>
      <c r="T957" s="18" t="n">
        <f aca="false">S957-(Draws!T936+Draws!AF936)</f>
        <v>0</v>
      </c>
      <c r="U957" s="18" t="n">
        <f aca="false">T957-(Draws!U936+Draws!AG936)</f>
        <v>0</v>
      </c>
      <c r="V957" s="18" t="n">
        <f aca="false">U957-(Draws!V936+Draws!AH936)</f>
        <v>0</v>
      </c>
      <c r="W957" s="18" t="n">
        <f aca="false">V957-(Draws!W936+Draws!AI936)</f>
        <v>0</v>
      </c>
      <c r="X957" s="18" t="n">
        <f aca="false">W957-(Draws!X936+Draws!AJ936)</f>
        <v>0</v>
      </c>
      <c r="Y957" s="18" t="n">
        <f aca="false">X957-(Draws!Y936+Draws!AK936)</f>
        <v>0</v>
      </c>
      <c r="Z957" s="18" t="n">
        <f aca="false">0-(MAX(Draws!N936-Line_cap,0)+MAX(Draws!Z936-Line_cap,0))</f>
        <v>0</v>
      </c>
      <c r="AA957" s="18" t="n">
        <f aca="false">Z957-(MAX(Draws!O936-Line_cap,0)+MAX(Draws!AA936-Line_cap,0))</f>
        <v>0</v>
      </c>
      <c r="AB957" s="18" t="n">
        <f aca="false">AA957-(MAX(Draws!P936-Line_cap,0)+MAX(Draws!AB936-Line_cap,0))</f>
        <v>0</v>
      </c>
      <c r="AC957" s="18" t="n">
        <f aca="false">AB957-(MAX(Draws!Q936-Line_cap,0)+MAX(Draws!AC936-Line_cap,0))</f>
        <v>0</v>
      </c>
      <c r="AD957" s="18" t="n">
        <f aca="false">AC957-(MAX(Draws!R936-Line_cap,0)+MAX(Draws!AD936-Line_cap,0))</f>
        <v>0</v>
      </c>
      <c r="AE957" s="18" t="n">
        <f aca="false">AD957-(MAX(Draws!S936-Line_cap,0)+MAX(Draws!AE936-Line_cap,0))</f>
        <v>0</v>
      </c>
      <c r="AF957" s="18" t="n">
        <f aca="false">AE957-(MAX(Draws!T936-Line_cap,0)+MAX(Draws!AF936-Line_cap,0))</f>
        <v>0</v>
      </c>
      <c r="AG957" s="18" t="n">
        <f aca="false">AF957-(MAX(Draws!U936-Line_cap,0)+MAX(Draws!AG936-Line_cap,0))</f>
        <v>0</v>
      </c>
      <c r="AH957" s="18" t="n">
        <f aca="false">AG957-(MAX(Draws!V936-Line_cap,0)+MAX(Draws!AH936-Line_cap,0))</f>
        <v>0</v>
      </c>
      <c r="AI957" s="18" t="n">
        <f aca="false">AH957-(MAX(Draws!W936-Line_cap,0)+MAX(Draws!AI936-Line_cap,0))</f>
        <v>0</v>
      </c>
      <c r="AJ957" s="18" t="n">
        <f aca="false">AI957-(MAX(Draws!X936-Line_cap,0)+MAX(Draws!AJ936-Line_cap,0))</f>
        <v>0</v>
      </c>
      <c r="AK957" s="18" t="n">
        <f aca="false">AJ957-(MAX(Draws!Y936-Line_cap,0)+MAX(Draws!AK936-Line_cap,0))</f>
        <v>0</v>
      </c>
      <c r="AL957" s="18" t="n">
        <f aca="false">SUMPRODUCT(MIN($B$22:$M$22+B957:M957+N957:Y957))</f>
        <v>406.823887685838</v>
      </c>
      <c r="AM957" s="18" t="n">
        <f aca="false">SUMPRODUCT(MIN($B$22:$M$22+B957:M957))</f>
        <v>406.823887685838</v>
      </c>
      <c r="AN957" s="18" t="n">
        <f aca="false">SUMPRODUCT(MIN($B$22:$M$22+N957:Y957))</f>
        <v>481.950382357786</v>
      </c>
      <c r="AO957" s="18" t="n">
        <f aca="false">SUMPRODUCT(MIN($B$22:$M$22+B957:M957+Z957:AK957))</f>
        <v>406.823887685838</v>
      </c>
      <c r="AP957" s="18" t="n">
        <f aca="false">SUMPRODUCT(MIN($B$23:$M$23+B957:M957+N957:Y957))</f>
        <v>456.002530548939</v>
      </c>
      <c r="AQ957" s="18" t="n">
        <f aca="false">SUMPRODUCT(MIN($B$23:$M$23+B957:M957+Z957:AK957))</f>
        <v>456.002530548939</v>
      </c>
      <c r="AR957" s="13" t="n">
        <f aca="false">IF(Y957&lt;0,1,0)</f>
        <v>0</v>
      </c>
    </row>
    <row r="958" customFormat="false" ht="15" hidden="false" customHeight="false" outlineLevel="0" collapsed="false">
      <c r="A958" s="13" t="n">
        <v>933</v>
      </c>
      <c r="B958" s="18" t="n">
        <f aca="false">Shock_sd*Draws!B937</f>
        <v>-56.043470302143</v>
      </c>
      <c r="C958" s="18" t="n">
        <f aca="false">Persist_a*B958+Shock_sd*Draws!C937</f>
        <v>-38.1681659886507</v>
      </c>
      <c r="D958" s="18" t="n">
        <f aca="false">Persist_a*C958+Shock_sd*Draws!D937</f>
        <v>-41.5740055565141</v>
      </c>
      <c r="E958" s="18" t="n">
        <f aca="false">Persist_a*D958+Shock_sd*Draws!E937</f>
        <v>53.0289730976546</v>
      </c>
      <c r="F958" s="18" t="n">
        <f aca="false">Persist_a*E958+Shock_sd*Draws!F937</f>
        <v>-6.64350371233466</v>
      </c>
      <c r="G958" s="18" t="n">
        <f aca="false">Persist_a*F958+Shock_sd*Draws!G937</f>
        <v>15.988500453684</v>
      </c>
      <c r="H958" s="18" t="n">
        <f aca="false">Persist_a*G958+Shock_sd*Draws!H937</f>
        <v>-43.4105744448012</v>
      </c>
      <c r="I958" s="18" t="n">
        <f aca="false">Persist_a*H958+Shock_sd*Draws!I937</f>
        <v>-24.9682548357628</v>
      </c>
      <c r="J958" s="18" t="n">
        <f aca="false">Persist_a*I958+Shock_sd*Draws!J937</f>
        <v>-40.4783374650719</v>
      </c>
      <c r="K958" s="18" t="n">
        <f aca="false">Persist_a*J958+Shock_sd*Draws!K937</f>
        <v>8.64742383756097</v>
      </c>
      <c r="L958" s="18" t="n">
        <f aca="false">Persist_a*K958+Shock_sd*Draws!L937</f>
        <v>64.876269102969</v>
      </c>
      <c r="M958" s="18" t="n">
        <f aca="false">Persist_a*L958+Shock_sd*Draws!M937</f>
        <v>70.4730738511558</v>
      </c>
      <c r="N958" s="18" t="n">
        <f aca="false">0-(Draws!N937+Draws!Z937)</f>
        <v>0</v>
      </c>
      <c r="O958" s="18" t="n">
        <f aca="false">N958-(Draws!O937+Draws!AA937)</f>
        <v>0</v>
      </c>
      <c r="P958" s="18" t="n">
        <f aca="false">O958-(Draws!P937+Draws!AB937)</f>
        <v>0</v>
      </c>
      <c r="Q958" s="18" t="n">
        <f aca="false">P958-(Draws!Q937+Draws!AC937)</f>
        <v>0</v>
      </c>
      <c r="R958" s="18" t="n">
        <f aca="false">Q958-(Draws!R937+Draws!AD937)</f>
        <v>0</v>
      </c>
      <c r="S958" s="18" t="n">
        <f aca="false">R958-(Draws!S937+Draws!AE937)</f>
        <v>0</v>
      </c>
      <c r="T958" s="18" t="n">
        <f aca="false">S958-(Draws!T937+Draws!AF937)</f>
        <v>0</v>
      </c>
      <c r="U958" s="18" t="n">
        <f aca="false">T958-(Draws!U937+Draws!AG937)</f>
        <v>0</v>
      </c>
      <c r="V958" s="18" t="n">
        <f aca="false">U958-(Draws!V937+Draws!AH937)</f>
        <v>0</v>
      </c>
      <c r="W958" s="18" t="n">
        <f aca="false">V958-(Draws!W937+Draws!AI937)</f>
        <v>-258.631870230753</v>
      </c>
      <c r="X958" s="18" t="n">
        <f aca="false">W958-(Draws!X937+Draws!AJ937)</f>
        <v>-258.631870230753</v>
      </c>
      <c r="Y958" s="18" t="n">
        <f aca="false">X958-(Draws!Y937+Draws!AK937)</f>
        <v>-258.631870230753</v>
      </c>
      <c r="Z958" s="18" t="n">
        <f aca="false">0-(MAX(Draws!N937-Line_cap,0)+MAX(Draws!Z937-Line_cap,0))</f>
        <v>0</v>
      </c>
      <c r="AA958" s="18" t="n">
        <f aca="false">Z958-(MAX(Draws!O937-Line_cap,0)+MAX(Draws!AA937-Line_cap,0))</f>
        <v>0</v>
      </c>
      <c r="AB958" s="18" t="n">
        <f aca="false">AA958-(MAX(Draws!P937-Line_cap,0)+MAX(Draws!AB937-Line_cap,0))</f>
        <v>0</v>
      </c>
      <c r="AC958" s="18" t="n">
        <f aca="false">AB958-(MAX(Draws!Q937-Line_cap,0)+MAX(Draws!AC937-Line_cap,0))</f>
        <v>0</v>
      </c>
      <c r="AD958" s="18" t="n">
        <f aca="false">AC958-(MAX(Draws!R937-Line_cap,0)+MAX(Draws!AD937-Line_cap,0))</f>
        <v>0</v>
      </c>
      <c r="AE958" s="18" t="n">
        <f aca="false">AD958-(MAX(Draws!S937-Line_cap,0)+MAX(Draws!AE937-Line_cap,0))</f>
        <v>0</v>
      </c>
      <c r="AF958" s="18" t="n">
        <f aca="false">AE958-(MAX(Draws!T937-Line_cap,0)+MAX(Draws!AF937-Line_cap,0))</f>
        <v>0</v>
      </c>
      <c r="AG958" s="18" t="n">
        <f aca="false">AF958-(MAX(Draws!U937-Line_cap,0)+MAX(Draws!AG937-Line_cap,0))</f>
        <v>0</v>
      </c>
      <c r="AH958" s="18" t="n">
        <f aca="false">AG958-(MAX(Draws!V937-Line_cap,0)+MAX(Draws!AH937-Line_cap,0))</f>
        <v>0</v>
      </c>
      <c r="AI958" s="18" t="n">
        <f aca="false">AH958-(MAX(Draws!W937-Line_cap,0)+MAX(Draws!AI937-Line_cap,0))</f>
        <v>-158.631870230753</v>
      </c>
      <c r="AJ958" s="18" t="n">
        <f aca="false">AI958-(MAX(Draws!X937-Line_cap,0)+MAX(Draws!AJ937-Line_cap,0))</f>
        <v>-158.631870230753</v>
      </c>
      <c r="AK958" s="18" t="n">
        <f aca="false">AJ958-(MAX(Draws!Y937-Line_cap,0)+MAX(Draws!AK937-Line_cap,0))</f>
        <v>-158.631870230753</v>
      </c>
      <c r="AL958" s="18" t="n">
        <f aca="false">SUMPRODUCT(MIN($B$22:$M$22+B958:M958+N958:Y958))</f>
        <v>244.401249416232</v>
      </c>
      <c r="AM958" s="18" t="n">
        <f aca="false">SUMPRODUCT(MIN($B$22:$M$22+B958:M958))</f>
        <v>438.539807912984</v>
      </c>
      <c r="AN958" s="18" t="n">
        <f aca="false">SUMPRODUCT(MIN($B$22:$M$22+N958:Y958))</f>
        <v>235.753825578671</v>
      </c>
      <c r="AO958" s="18" t="n">
        <f aca="false">SUMPRODUCT(MIN($B$22:$M$22+B958:M958+Z958:AK958))</f>
        <v>344.401249416232</v>
      </c>
      <c r="AP958" s="18" t="n">
        <f aca="false">SUMPRODUCT(MIN($B$23:$M$23+B958:M958+N958:Y958))</f>
        <v>292.686897966659</v>
      </c>
      <c r="AQ958" s="18" t="n">
        <f aca="false">SUMPRODUCT(MIN($B$23:$M$23+B958:M958+Z958:AK958))</f>
        <v>392.686897966659</v>
      </c>
      <c r="AR958" s="13" t="n">
        <f aca="false">IF(Y958&lt;0,1,0)</f>
        <v>1</v>
      </c>
    </row>
    <row r="959" customFormat="false" ht="15" hidden="false" customHeight="false" outlineLevel="0" collapsed="false">
      <c r="A959" s="13" t="n">
        <v>934</v>
      </c>
      <c r="B959" s="18" t="n">
        <f aca="false">Shock_sd*Draws!B938</f>
        <v>39.5585538490886</v>
      </c>
      <c r="C959" s="18" t="n">
        <f aca="false">Persist_a*B959+Shock_sd*Draws!C938</f>
        <v>29.8487978305837</v>
      </c>
      <c r="D959" s="18" t="n">
        <f aca="false">Persist_a*C959+Shock_sd*Draws!D938</f>
        <v>-20.7948213043384</v>
      </c>
      <c r="E959" s="18" t="n">
        <f aca="false">Persist_a*D959+Shock_sd*Draws!E938</f>
        <v>41.815642402716</v>
      </c>
      <c r="F959" s="18" t="n">
        <f aca="false">Persist_a*E959+Shock_sd*Draws!F938</f>
        <v>24.5137072155114</v>
      </c>
      <c r="G959" s="18" t="n">
        <f aca="false">Persist_a*F959+Shock_sd*Draws!G938</f>
        <v>-48.3967148171944</v>
      </c>
      <c r="H959" s="18" t="n">
        <f aca="false">Persist_a*G959+Shock_sd*Draws!H938</f>
        <v>-0.281176324066088</v>
      </c>
      <c r="I959" s="18" t="n">
        <f aca="false">Persist_a*H959+Shock_sd*Draws!I938</f>
        <v>67.9100781770536</v>
      </c>
      <c r="J959" s="18" t="n">
        <f aca="false">Persist_a*I959+Shock_sd*Draws!J938</f>
        <v>90.7164875127328</v>
      </c>
      <c r="K959" s="18" t="n">
        <f aca="false">Persist_a*J959+Shock_sd*Draws!K938</f>
        <v>119.469375249683</v>
      </c>
      <c r="L959" s="18" t="n">
        <f aca="false">Persist_a*K959+Shock_sd*Draws!L938</f>
        <v>44.478260791385</v>
      </c>
      <c r="M959" s="18" t="n">
        <f aca="false">Persist_a*L959+Shock_sd*Draws!M938</f>
        <v>8.72824320678131</v>
      </c>
      <c r="N959" s="18" t="n">
        <f aca="false">0-(Draws!N938+Draws!Z938)</f>
        <v>0</v>
      </c>
      <c r="O959" s="18" t="n">
        <f aca="false">N959-(Draws!O938+Draws!AA938)</f>
        <v>0</v>
      </c>
      <c r="P959" s="18" t="n">
        <f aca="false">O959-(Draws!P938+Draws!AB938)</f>
        <v>0</v>
      </c>
      <c r="Q959" s="18" t="n">
        <f aca="false">P959-(Draws!Q938+Draws!AC938)</f>
        <v>0</v>
      </c>
      <c r="R959" s="18" t="n">
        <f aca="false">Q959-(Draws!R938+Draws!AD938)</f>
        <v>0</v>
      </c>
      <c r="S959" s="18" t="n">
        <f aca="false">R959-(Draws!S938+Draws!AE938)</f>
        <v>0</v>
      </c>
      <c r="T959" s="18" t="n">
        <f aca="false">S959-(Draws!T938+Draws!AF938)</f>
        <v>0</v>
      </c>
      <c r="U959" s="18" t="n">
        <f aca="false">T959-(Draws!U938+Draws!AG938)</f>
        <v>0</v>
      </c>
      <c r="V959" s="18" t="n">
        <f aca="false">U959-(Draws!V938+Draws!AH938)</f>
        <v>0</v>
      </c>
      <c r="W959" s="18" t="n">
        <f aca="false">V959-(Draws!W938+Draws!AI938)</f>
        <v>0</v>
      </c>
      <c r="X959" s="18" t="n">
        <f aca="false">W959-(Draws!X938+Draws!AJ938)</f>
        <v>0</v>
      </c>
      <c r="Y959" s="18" t="n">
        <f aca="false">X959-(Draws!Y938+Draws!AK938)</f>
        <v>0</v>
      </c>
      <c r="Z959" s="18" t="n">
        <f aca="false">0-(MAX(Draws!N938-Line_cap,0)+MAX(Draws!Z938-Line_cap,0))</f>
        <v>0</v>
      </c>
      <c r="AA959" s="18" t="n">
        <f aca="false">Z959-(MAX(Draws!O938-Line_cap,0)+MAX(Draws!AA938-Line_cap,0))</f>
        <v>0</v>
      </c>
      <c r="AB959" s="18" t="n">
        <f aca="false">AA959-(MAX(Draws!P938-Line_cap,0)+MAX(Draws!AB938-Line_cap,0))</f>
        <v>0</v>
      </c>
      <c r="AC959" s="18" t="n">
        <f aca="false">AB959-(MAX(Draws!Q938-Line_cap,0)+MAX(Draws!AC938-Line_cap,0))</f>
        <v>0</v>
      </c>
      <c r="AD959" s="18" t="n">
        <f aca="false">AC959-(MAX(Draws!R938-Line_cap,0)+MAX(Draws!AD938-Line_cap,0))</f>
        <v>0</v>
      </c>
      <c r="AE959" s="18" t="n">
        <f aca="false">AD959-(MAX(Draws!S938-Line_cap,0)+MAX(Draws!AE938-Line_cap,0))</f>
        <v>0</v>
      </c>
      <c r="AF959" s="18" t="n">
        <f aca="false">AE959-(MAX(Draws!T938-Line_cap,0)+MAX(Draws!AF938-Line_cap,0))</f>
        <v>0</v>
      </c>
      <c r="AG959" s="18" t="n">
        <f aca="false">AF959-(MAX(Draws!U938-Line_cap,0)+MAX(Draws!AG938-Line_cap,0))</f>
        <v>0</v>
      </c>
      <c r="AH959" s="18" t="n">
        <f aca="false">AG959-(MAX(Draws!V938-Line_cap,0)+MAX(Draws!AH938-Line_cap,0))</f>
        <v>0</v>
      </c>
      <c r="AI959" s="18" t="n">
        <f aca="false">AH959-(MAX(Draws!W938-Line_cap,0)+MAX(Draws!AI938-Line_cap,0))</f>
        <v>0</v>
      </c>
      <c r="AJ959" s="18" t="n">
        <f aca="false">AI959-(MAX(Draws!X938-Line_cap,0)+MAX(Draws!AJ938-Line_cap,0))</f>
        <v>0</v>
      </c>
      <c r="AK959" s="18" t="n">
        <f aca="false">AJ959-(MAX(Draws!Y938-Line_cap,0)+MAX(Draws!AK938-Line_cap,0))</f>
        <v>0</v>
      </c>
      <c r="AL959" s="18" t="n">
        <f aca="false">SUMPRODUCT(MIN($B$22:$M$22+B959:M959+N959:Y959))</f>
        <v>434.811456821171</v>
      </c>
      <c r="AM959" s="18" t="n">
        <f aca="false">SUMPRODUCT(MIN($B$22:$M$22+B959:M959))</f>
        <v>434.811456821171</v>
      </c>
      <c r="AN959" s="18" t="n">
        <f aca="false">SUMPRODUCT(MIN($B$22:$M$22+N959:Y959))</f>
        <v>481.950382357786</v>
      </c>
      <c r="AO959" s="18" t="n">
        <f aca="false">SUMPRODUCT(MIN($B$22:$M$22+B959:M959+Z959:AK959))</f>
        <v>434.811456821171</v>
      </c>
      <c r="AP959" s="18" t="n">
        <f aca="false">SUMPRODUCT(MIN($B$23:$M$23+B959:M959+N959:Y959))</f>
        <v>482.577202321955</v>
      </c>
      <c r="AQ959" s="18" t="n">
        <f aca="false">SUMPRODUCT(MIN($B$23:$M$23+B959:M959+Z959:AK959))</f>
        <v>482.577202321955</v>
      </c>
      <c r="AR959" s="13" t="n">
        <f aca="false">IF(Y959&lt;0,1,0)</f>
        <v>0</v>
      </c>
    </row>
    <row r="960" customFormat="false" ht="15" hidden="false" customHeight="false" outlineLevel="0" collapsed="false">
      <c r="A960" s="13" t="n">
        <v>935</v>
      </c>
      <c r="B960" s="18" t="n">
        <f aca="false">Shock_sd*Draws!B939</f>
        <v>72.8199891096818</v>
      </c>
      <c r="C960" s="18" t="n">
        <f aca="false">Persist_a*B960+Shock_sd*Draws!C939</f>
        <v>32.2610841265258</v>
      </c>
      <c r="D960" s="18" t="n">
        <f aca="false">Persist_a*C960+Shock_sd*Draws!D939</f>
        <v>31.3121925781489</v>
      </c>
      <c r="E960" s="18" t="n">
        <f aca="false">Persist_a*D960+Shock_sd*Draws!E939</f>
        <v>69.7096994840703</v>
      </c>
      <c r="F960" s="18" t="n">
        <f aca="false">Persist_a*E960+Shock_sd*Draws!F939</f>
        <v>113.991323372896</v>
      </c>
      <c r="G960" s="18" t="n">
        <f aca="false">Persist_a*F960+Shock_sd*Draws!G939</f>
        <v>142.834316657144</v>
      </c>
      <c r="H960" s="18" t="n">
        <f aca="false">Persist_a*G960+Shock_sd*Draws!H939</f>
        <v>39.7021460809401</v>
      </c>
      <c r="I960" s="18" t="n">
        <f aca="false">Persist_a*H960+Shock_sd*Draws!I939</f>
        <v>-29.3115567808072</v>
      </c>
      <c r="J960" s="18" t="n">
        <f aca="false">Persist_a*I960+Shock_sd*Draws!J939</f>
        <v>-83.0871720006776</v>
      </c>
      <c r="K960" s="18" t="n">
        <f aca="false">Persist_a*J960+Shock_sd*Draws!K939</f>
        <v>-64.697283033799</v>
      </c>
      <c r="L960" s="18" t="n">
        <f aca="false">Persist_a*K960+Shock_sd*Draws!L939</f>
        <v>13.1604908418226</v>
      </c>
      <c r="M960" s="18" t="n">
        <f aca="false">Persist_a*L960+Shock_sd*Draws!M939</f>
        <v>-11.9326932158916</v>
      </c>
      <c r="N960" s="18" t="n">
        <f aca="false">0-(Draws!N939+Draws!Z939)</f>
        <v>0</v>
      </c>
      <c r="O960" s="18" t="n">
        <f aca="false">N960-(Draws!O939+Draws!AA939)</f>
        <v>0</v>
      </c>
      <c r="P960" s="18" t="n">
        <f aca="false">O960-(Draws!P939+Draws!AB939)</f>
        <v>0</v>
      </c>
      <c r="Q960" s="18" t="n">
        <f aca="false">P960-(Draws!Q939+Draws!AC939)</f>
        <v>0</v>
      </c>
      <c r="R960" s="18" t="n">
        <f aca="false">Q960-(Draws!R939+Draws!AD939)</f>
        <v>0</v>
      </c>
      <c r="S960" s="18" t="n">
        <f aca="false">R960-(Draws!S939+Draws!AE939)</f>
        <v>0</v>
      </c>
      <c r="T960" s="18" t="n">
        <f aca="false">S960-(Draws!T939+Draws!AF939)</f>
        <v>0</v>
      </c>
      <c r="U960" s="18" t="n">
        <f aca="false">T960-(Draws!U939+Draws!AG939)</f>
        <v>0</v>
      </c>
      <c r="V960" s="18" t="n">
        <f aca="false">U960-(Draws!V939+Draws!AH939)</f>
        <v>0</v>
      </c>
      <c r="W960" s="18" t="n">
        <f aca="false">V960-(Draws!W939+Draws!AI939)</f>
        <v>0</v>
      </c>
      <c r="X960" s="18" t="n">
        <f aca="false">W960-(Draws!X939+Draws!AJ939)</f>
        <v>0</v>
      </c>
      <c r="Y960" s="18" t="n">
        <f aca="false">X960-(Draws!Y939+Draws!AK939)</f>
        <v>0</v>
      </c>
      <c r="Z960" s="18" t="n">
        <f aca="false">0-(MAX(Draws!N939-Line_cap,0)+MAX(Draws!Z939-Line_cap,0))</f>
        <v>0</v>
      </c>
      <c r="AA960" s="18" t="n">
        <f aca="false">Z960-(MAX(Draws!O939-Line_cap,0)+MAX(Draws!AA939-Line_cap,0))</f>
        <v>0</v>
      </c>
      <c r="AB960" s="18" t="n">
        <f aca="false">AA960-(MAX(Draws!P939-Line_cap,0)+MAX(Draws!AB939-Line_cap,0))</f>
        <v>0</v>
      </c>
      <c r="AC960" s="18" t="n">
        <f aca="false">AB960-(MAX(Draws!Q939-Line_cap,0)+MAX(Draws!AC939-Line_cap,0))</f>
        <v>0</v>
      </c>
      <c r="AD960" s="18" t="n">
        <f aca="false">AC960-(MAX(Draws!R939-Line_cap,0)+MAX(Draws!AD939-Line_cap,0))</f>
        <v>0</v>
      </c>
      <c r="AE960" s="18" t="n">
        <f aca="false">AD960-(MAX(Draws!S939-Line_cap,0)+MAX(Draws!AE939-Line_cap,0))</f>
        <v>0</v>
      </c>
      <c r="AF960" s="18" t="n">
        <f aca="false">AE960-(MAX(Draws!T939-Line_cap,0)+MAX(Draws!AF939-Line_cap,0))</f>
        <v>0</v>
      </c>
      <c r="AG960" s="18" t="n">
        <f aca="false">AF960-(MAX(Draws!U939-Line_cap,0)+MAX(Draws!AG939-Line_cap,0))</f>
        <v>0</v>
      </c>
      <c r="AH960" s="18" t="n">
        <f aca="false">AG960-(MAX(Draws!V939-Line_cap,0)+MAX(Draws!AH939-Line_cap,0))</f>
        <v>0</v>
      </c>
      <c r="AI960" s="18" t="n">
        <f aca="false">AH960-(MAX(Draws!W939-Line_cap,0)+MAX(Draws!AI939-Line_cap,0))</f>
        <v>0</v>
      </c>
      <c r="AJ960" s="18" t="n">
        <f aca="false">AI960-(MAX(Draws!X939-Line_cap,0)+MAX(Draws!AJ939-Line_cap,0))</f>
        <v>0</v>
      </c>
      <c r="AK960" s="18" t="n">
        <f aca="false">AJ960-(MAX(Draws!Y939-Line_cap,0)+MAX(Draws!AK939-Line_cap,0))</f>
        <v>0</v>
      </c>
      <c r="AL960" s="18" t="n">
        <f aca="false">SUMPRODUCT(MIN($B$22:$M$22+B960:M960+N960:Y960))</f>
        <v>405.110609416719</v>
      </c>
      <c r="AM960" s="18" t="n">
        <f aca="false">SUMPRODUCT(MIN($B$22:$M$22+B960:M960))</f>
        <v>405.110609416719</v>
      </c>
      <c r="AN960" s="18" t="n">
        <f aca="false">SUMPRODUCT(MIN($B$22:$M$22+N960:Y960))</f>
        <v>481.950382357786</v>
      </c>
      <c r="AO960" s="18" t="n">
        <f aca="false">SUMPRODUCT(MIN($B$22:$M$22+B960:M960+Z960:AK960))</f>
        <v>405.110609416719</v>
      </c>
      <c r="AP960" s="18" t="n">
        <f aca="false">SUMPRODUCT(MIN($B$23:$M$23+B960:M960+N960:Y960))</f>
        <v>454.353936580939</v>
      </c>
      <c r="AQ960" s="18" t="n">
        <f aca="false">SUMPRODUCT(MIN($B$23:$M$23+B960:M960+Z960:AK960))</f>
        <v>454.353936580939</v>
      </c>
      <c r="AR960" s="13" t="n">
        <f aca="false">IF(Y960&lt;0,1,0)</f>
        <v>0</v>
      </c>
    </row>
    <row r="961" customFormat="false" ht="15" hidden="false" customHeight="false" outlineLevel="0" collapsed="false">
      <c r="A961" s="13" t="n">
        <v>936</v>
      </c>
      <c r="B961" s="18" t="n">
        <f aca="false">Shock_sd*Draws!B940</f>
        <v>89.5672719330212</v>
      </c>
      <c r="C961" s="18" t="n">
        <f aca="false">Persist_a*B961+Shock_sd*Draws!C940</f>
        <v>100.23362451002</v>
      </c>
      <c r="D961" s="18" t="n">
        <f aca="false">Persist_a*C961+Shock_sd*Draws!D940</f>
        <v>67.7814083097579</v>
      </c>
      <c r="E961" s="18" t="n">
        <f aca="false">Persist_a*D961+Shock_sd*Draws!E940</f>
        <v>88.8800078053574</v>
      </c>
      <c r="F961" s="18" t="n">
        <f aca="false">Persist_a*E961+Shock_sd*Draws!F940</f>
        <v>-6.10215951392606</v>
      </c>
      <c r="G961" s="18" t="n">
        <f aca="false">Persist_a*F961+Shock_sd*Draws!G940</f>
        <v>7.851986088047</v>
      </c>
      <c r="H961" s="18" t="n">
        <f aca="false">Persist_a*G961+Shock_sd*Draws!H940</f>
        <v>9.09002923797957</v>
      </c>
      <c r="I961" s="18" t="n">
        <f aca="false">Persist_a*H961+Shock_sd*Draws!I940</f>
        <v>-55.5173741345103</v>
      </c>
      <c r="J961" s="18" t="n">
        <f aca="false">Persist_a*I961+Shock_sd*Draws!J940</f>
        <v>-8.35745811042562</v>
      </c>
      <c r="K961" s="18" t="n">
        <f aca="false">Persist_a*J961+Shock_sd*Draws!K940</f>
        <v>-61.8434007934423</v>
      </c>
      <c r="L961" s="18" t="n">
        <f aca="false">Persist_a*K961+Shock_sd*Draws!L940</f>
        <v>11.2499107245497</v>
      </c>
      <c r="M961" s="18" t="n">
        <f aca="false">Persist_a*L961+Shock_sd*Draws!M940</f>
        <v>-6.90528589646875</v>
      </c>
      <c r="N961" s="18" t="n">
        <f aca="false">0-(Draws!N940+Draws!Z940)</f>
        <v>0</v>
      </c>
      <c r="O961" s="18" t="n">
        <f aca="false">N961-(Draws!O940+Draws!AA940)</f>
        <v>0</v>
      </c>
      <c r="P961" s="18" t="n">
        <f aca="false">O961-(Draws!P940+Draws!AB940)</f>
        <v>0</v>
      </c>
      <c r="Q961" s="18" t="n">
        <f aca="false">P961-(Draws!Q940+Draws!AC940)</f>
        <v>0</v>
      </c>
      <c r="R961" s="18" t="n">
        <f aca="false">Q961-(Draws!R940+Draws!AD940)</f>
        <v>0</v>
      </c>
      <c r="S961" s="18" t="n">
        <f aca="false">R961-(Draws!S940+Draws!AE940)</f>
        <v>0</v>
      </c>
      <c r="T961" s="18" t="n">
        <f aca="false">S961-(Draws!T940+Draws!AF940)</f>
        <v>0</v>
      </c>
      <c r="U961" s="18" t="n">
        <f aca="false">T961-(Draws!U940+Draws!AG940)</f>
        <v>0</v>
      </c>
      <c r="V961" s="18" t="n">
        <f aca="false">U961-(Draws!V940+Draws!AH940)</f>
        <v>0</v>
      </c>
      <c r="W961" s="18" t="n">
        <f aca="false">V961-(Draws!W940+Draws!AI940)</f>
        <v>0</v>
      </c>
      <c r="X961" s="18" t="n">
        <f aca="false">W961-(Draws!X940+Draws!AJ940)</f>
        <v>0</v>
      </c>
      <c r="Y961" s="18" t="n">
        <f aca="false">X961-(Draws!Y940+Draws!AK940)</f>
        <v>0</v>
      </c>
      <c r="Z961" s="18" t="n">
        <f aca="false">0-(MAX(Draws!N940-Line_cap,0)+MAX(Draws!Z940-Line_cap,0))</f>
        <v>0</v>
      </c>
      <c r="AA961" s="18" t="n">
        <f aca="false">Z961-(MAX(Draws!O940-Line_cap,0)+MAX(Draws!AA940-Line_cap,0))</f>
        <v>0</v>
      </c>
      <c r="AB961" s="18" t="n">
        <f aca="false">AA961-(MAX(Draws!P940-Line_cap,0)+MAX(Draws!AB940-Line_cap,0))</f>
        <v>0</v>
      </c>
      <c r="AC961" s="18" t="n">
        <f aca="false">AB961-(MAX(Draws!Q940-Line_cap,0)+MAX(Draws!AC940-Line_cap,0))</f>
        <v>0</v>
      </c>
      <c r="AD961" s="18" t="n">
        <f aca="false">AC961-(MAX(Draws!R940-Line_cap,0)+MAX(Draws!AD940-Line_cap,0))</f>
        <v>0</v>
      </c>
      <c r="AE961" s="18" t="n">
        <f aca="false">AD961-(MAX(Draws!S940-Line_cap,0)+MAX(Draws!AE940-Line_cap,0))</f>
        <v>0</v>
      </c>
      <c r="AF961" s="18" t="n">
        <f aca="false">AE961-(MAX(Draws!T940-Line_cap,0)+MAX(Draws!AF940-Line_cap,0))</f>
        <v>0</v>
      </c>
      <c r="AG961" s="18" t="n">
        <f aca="false">AF961-(MAX(Draws!U940-Line_cap,0)+MAX(Draws!AG940-Line_cap,0))</f>
        <v>0</v>
      </c>
      <c r="AH961" s="18" t="n">
        <f aca="false">AG961-(MAX(Draws!V940-Line_cap,0)+MAX(Draws!AH940-Line_cap,0))</f>
        <v>0</v>
      </c>
      <c r="AI961" s="18" t="n">
        <f aca="false">AH961-(MAX(Draws!W940-Line_cap,0)+MAX(Draws!AI940-Line_cap,0))</f>
        <v>0</v>
      </c>
      <c r="AJ961" s="18" t="n">
        <f aca="false">AI961-(MAX(Draws!X940-Line_cap,0)+MAX(Draws!AJ940-Line_cap,0))</f>
        <v>0</v>
      </c>
      <c r="AK961" s="18" t="n">
        <f aca="false">AJ961-(MAX(Draws!Y940-Line_cap,0)+MAX(Draws!AK940-Line_cap,0))</f>
        <v>0</v>
      </c>
      <c r="AL961" s="18" t="n">
        <f aca="false">SUMPRODUCT(MIN($B$22:$M$22+B961:M961+N961:Y961))</f>
        <v>428.336679263409</v>
      </c>
      <c r="AM961" s="18" t="n">
        <f aca="false">SUMPRODUCT(MIN($B$22:$M$22+B961:M961))</f>
        <v>428.336679263409</v>
      </c>
      <c r="AN961" s="18" t="n">
        <f aca="false">SUMPRODUCT(MIN($B$22:$M$22+N961:Y961))</f>
        <v>481.950382357786</v>
      </c>
      <c r="AO961" s="18" t="n">
        <f aca="false">SUMPRODUCT(MIN($B$22:$M$22+B961:M961+Z961:AK961))</f>
        <v>428.336679263409</v>
      </c>
      <c r="AP961" s="18" t="n">
        <f aca="false">SUMPRODUCT(MIN($B$23:$M$23+B961:M961+N961:Y961))</f>
        <v>477.936679263409</v>
      </c>
      <c r="AQ961" s="18" t="n">
        <f aca="false">SUMPRODUCT(MIN($B$23:$M$23+B961:M961+Z961:AK961))</f>
        <v>477.936679263409</v>
      </c>
      <c r="AR961" s="13" t="n">
        <f aca="false">IF(Y961&lt;0,1,0)</f>
        <v>0</v>
      </c>
    </row>
    <row r="962" customFormat="false" ht="15" hidden="false" customHeight="false" outlineLevel="0" collapsed="false">
      <c r="A962" s="13" t="n">
        <v>937</v>
      </c>
      <c r="B962" s="18" t="n">
        <f aca="false">Shock_sd*Draws!B941</f>
        <v>22.7630029303431</v>
      </c>
      <c r="C962" s="18" t="n">
        <f aca="false">Persist_a*B962+Shock_sd*Draws!C941</f>
        <v>-18.6335913409367</v>
      </c>
      <c r="D962" s="18" t="n">
        <f aca="false">Persist_a*C962+Shock_sd*Draws!D941</f>
        <v>-27.0674542677679</v>
      </c>
      <c r="E962" s="18" t="n">
        <f aca="false">Persist_a*D962+Shock_sd*Draws!E941</f>
        <v>-52.4144763163948</v>
      </c>
      <c r="F962" s="18" t="n">
        <f aca="false">Persist_a*E962+Shock_sd*Draws!F941</f>
        <v>-39.4446869453212</v>
      </c>
      <c r="G962" s="18" t="n">
        <f aca="false">Persist_a*F962+Shock_sd*Draws!G941</f>
        <v>-72.8581628502055</v>
      </c>
      <c r="H962" s="18" t="n">
        <f aca="false">Persist_a*G962+Shock_sd*Draws!H941</f>
        <v>-55.9034978379411</v>
      </c>
      <c r="I962" s="18" t="n">
        <f aca="false">Persist_a*H962+Shock_sd*Draws!I941</f>
        <v>-1.83807743396395</v>
      </c>
      <c r="J962" s="18" t="n">
        <f aca="false">Persist_a*I962+Shock_sd*Draws!J941</f>
        <v>34.6593620909604</v>
      </c>
      <c r="K962" s="18" t="n">
        <f aca="false">Persist_a*J962+Shock_sd*Draws!K941</f>
        <v>53.7897594403974</v>
      </c>
      <c r="L962" s="18" t="n">
        <f aca="false">Persist_a*K962+Shock_sd*Draws!L941</f>
        <v>41.9471339798471</v>
      </c>
      <c r="M962" s="18" t="n">
        <f aca="false">Persist_a*L962+Shock_sd*Draws!M941</f>
        <v>-60.1990310839717</v>
      </c>
      <c r="N962" s="18" t="n">
        <f aca="false">0-(Draws!N941+Draws!Z941)</f>
        <v>0</v>
      </c>
      <c r="O962" s="18" t="n">
        <f aca="false">N962-(Draws!O941+Draws!AA941)</f>
        <v>0</v>
      </c>
      <c r="P962" s="18" t="n">
        <f aca="false">O962-(Draws!P941+Draws!AB941)</f>
        <v>0</v>
      </c>
      <c r="Q962" s="18" t="n">
        <f aca="false">P962-(Draws!Q941+Draws!AC941)</f>
        <v>0</v>
      </c>
      <c r="R962" s="18" t="n">
        <f aca="false">Q962-(Draws!R941+Draws!AD941)</f>
        <v>0</v>
      </c>
      <c r="S962" s="18" t="n">
        <f aca="false">R962-(Draws!S941+Draws!AE941)</f>
        <v>0</v>
      </c>
      <c r="T962" s="18" t="n">
        <f aca="false">S962-(Draws!T941+Draws!AF941)</f>
        <v>0</v>
      </c>
      <c r="U962" s="18" t="n">
        <f aca="false">T962-(Draws!U941+Draws!AG941)</f>
        <v>0</v>
      </c>
      <c r="V962" s="18" t="n">
        <f aca="false">U962-(Draws!V941+Draws!AH941)</f>
        <v>0</v>
      </c>
      <c r="W962" s="18" t="n">
        <f aca="false">V962-(Draws!W941+Draws!AI941)</f>
        <v>0</v>
      </c>
      <c r="X962" s="18" t="n">
        <f aca="false">W962-(Draws!X941+Draws!AJ941)</f>
        <v>0</v>
      </c>
      <c r="Y962" s="18" t="n">
        <f aca="false">X962-(Draws!Y941+Draws!AK941)</f>
        <v>0</v>
      </c>
      <c r="Z962" s="18" t="n">
        <f aca="false">0-(MAX(Draws!N941-Line_cap,0)+MAX(Draws!Z941-Line_cap,0))</f>
        <v>0</v>
      </c>
      <c r="AA962" s="18" t="n">
        <f aca="false">Z962-(MAX(Draws!O941-Line_cap,0)+MAX(Draws!AA941-Line_cap,0))</f>
        <v>0</v>
      </c>
      <c r="AB962" s="18" t="n">
        <f aca="false">AA962-(MAX(Draws!P941-Line_cap,0)+MAX(Draws!AB941-Line_cap,0))</f>
        <v>0</v>
      </c>
      <c r="AC962" s="18" t="n">
        <f aca="false">AB962-(MAX(Draws!Q941-Line_cap,0)+MAX(Draws!AC941-Line_cap,0))</f>
        <v>0</v>
      </c>
      <c r="AD962" s="18" t="n">
        <f aca="false">AC962-(MAX(Draws!R941-Line_cap,0)+MAX(Draws!AD941-Line_cap,0))</f>
        <v>0</v>
      </c>
      <c r="AE962" s="18" t="n">
        <f aca="false">AD962-(MAX(Draws!S941-Line_cap,0)+MAX(Draws!AE941-Line_cap,0))</f>
        <v>0</v>
      </c>
      <c r="AF962" s="18" t="n">
        <f aca="false">AE962-(MAX(Draws!T941-Line_cap,0)+MAX(Draws!AF941-Line_cap,0))</f>
        <v>0</v>
      </c>
      <c r="AG962" s="18" t="n">
        <f aca="false">AF962-(MAX(Draws!U941-Line_cap,0)+MAX(Draws!AG941-Line_cap,0))</f>
        <v>0</v>
      </c>
      <c r="AH962" s="18" t="n">
        <f aca="false">AG962-(MAX(Draws!V941-Line_cap,0)+MAX(Draws!AH941-Line_cap,0))</f>
        <v>0</v>
      </c>
      <c r="AI962" s="18" t="n">
        <f aca="false">AH962-(MAX(Draws!W941-Line_cap,0)+MAX(Draws!AI941-Line_cap,0))</f>
        <v>0</v>
      </c>
      <c r="AJ962" s="18" t="n">
        <f aca="false">AI962-(MAX(Draws!X941-Line_cap,0)+MAX(Draws!AJ941-Line_cap,0))</f>
        <v>0</v>
      </c>
      <c r="AK962" s="18" t="n">
        <f aca="false">AJ962-(MAX(Draws!Y941-Line_cap,0)+MAX(Draws!AK941-Line_cap,0))</f>
        <v>0</v>
      </c>
      <c r="AL962" s="18" t="n">
        <f aca="false">SUMPRODUCT(MIN($B$22:$M$22+B962:M962+N962:Y962))</f>
        <v>410.35000878816</v>
      </c>
      <c r="AM962" s="18" t="n">
        <f aca="false">SUMPRODUCT(MIN($B$22:$M$22+B962:M962))</f>
        <v>410.35000878816</v>
      </c>
      <c r="AN962" s="18" t="n">
        <f aca="false">SUMPRODUCT(MIN($B$22:$M$22+N962:Y962))</f>
        <v>481.950382357786</v>
      </c>
      <c r="AO962" s="18" t="n">
        <f aca="false">SUMPRODUCT(MIN($B$22:$M$22+B962:M962+Z962:AK962))</f>
        <v>410.35000878816</v>
      </c>
      <c r="AP962" s="18" t="n">
        <f aca="false">SUMPRODUCT(MIN($B$23:$M$23+B962:M962+N962:Y962))</f>
        <v>458.115754288944</v>
      </c>
      <c r="AQ962" s="18" t="n">
        <f aca="false">SUMPRODUCT(MIN($B$23:$M$23+B962:M962+Z962:AK962))</f>
        <v>458.115754288944</v>
      </c>
      <c r="AR962" s="13" t="n">
        <f aca="false">IF(Y962&lt;0,1,0)</f>
        <v>0</v>
      </c>
    </row>
    <row r="963" customFormat="false" ht="15" hidden="false" customHeight="false" outlineLevel="0" collapsed="false">
      <c r="A963" s="13" t="n">
        <v>938</v>
      </c>
      <c r="B963" s="18" t="n">
        <f aca="false">Shock_sd*Draws!B942</f>
        <v>-11.894628327853</v>
      </c>
      <c r="C963" s="18" t="n">
        <f aca="false">Persist_a*B963+Shock_sd*Draws!C942</f>
        <v>-108.451230660817</v>
      </c>
      <c r="D963" s="18" t="n">
        <f aca="false">Persist_a*C963+Shock_sd*Draws!D942</f>
        <v>-78.3721579158314</v>
      </c>
      <c r="E963" s="18" t="n">
        <f aca="false">Persist_a*D963+Shock_sd*Draws!E942</f>
        <v>-156.068634449104</v>
      </c>
      <c r="F963" s="18" t="n">
        <f aca="false">Persist_a*E963+Shock_sd*Draws!F942</f>
        <v>-40.815518755374</v>
      </c>
      <c r="G963" s="18" t="n">
        <f aca="false">Persist_a*F963+Shock_sd*Draws!G942</f>
        <v>12.6839441308066</v>
      </c>
      <c r="H963" s="18" t="n">
        <f aca="false">Persist_a*G963+Shock_sd*Draws!H942</f>
        <v>103.679818537801</v>
      </c>
      <c r="I963" s="18" t="n">
        <f aca="false">Persist_a*H963+Shock_sd*Draws!I942</f>
        <v>23.139305894595</v>
      </c>
      <c r="J963" s="18" t="n">
        <f aca="false">Persist_a*I963+Shock_sd*Draws!J942</f>
        <v>49.0561396169593</v>
      </c>
      <c r="K963" s="18" t="n">
        <f aca="false">Persist_a*J963+Shock_sd*Draws!K942</f>
        <v>14.5781178111719</v>
      </c>
      <c r="L963" s="18" t="n">
        <f aca="false">Persist_a*K963+Shock_sd*Draws!L942</f>
        <v>-16.8876709924076</v>
      </c>
      <c r="M963" s="18" t="n">
        <f aca="false">Persist_a*L963+Shock_sd*Draws!M942</f>
        <v>1.44389161680219</v>
      </c>
      <c r="N963" s="18" t="n">
        <f aca="false">0-(Draws!N942+Draws!Z942)</f>
        <v>0</v>
      </c>
      <c r="O963" s="18" t="n">
        <f aca="false">N963-(Draws!O942+Draws!AA942)</f>
        <v>0</v>
      </c>
      <c r="P963" s="18" t="n">
        <f aca="false">O963-(Draws!P942+Draws!AB942)</f>
        <v>0</v>
      </c>
      <c r="Q963" s="18" t="n">
        <f aca="false">P963-(Draws!Q942+Draws!AC942)</f>
        <v>0</v>
      </c>
      <c r="R963" s="18" t="n">
        <f aca="false">Q963-(Draws!R942+Draws!AD942)</f>
        <v>0</v>
      </c>
      <c r="S963" s="18" t="n">
        <f aca="false">R963-(Draws!S942+Draws!AE942)</f>
        <v>0</v>
      </c>
      <c r="T963" s="18" t="n">
        <f aca="false">S963-(Draws!T942+Draws!AF942)</f>
        <v>0</v>
      </c>
      <c r="U963" s="18" t="n">
        <f aca="false">T963-(Draws!U942+Draws!AG942)</f>
        <v>0</v>
      </c>
      <c r="V963" s="18" t="n">
        <f aca="false">U963-(Draws!V942+Draws!AH942)</f>
        <v>0</v>
      </c>
      <c r="W963" s="18" t="n">
        <f aca="false">V963-(Draws!W942+Draws!AI942)</f>
        <v>0</v>
      </c>
      <c r="X963" s="18" t="n">
        <f aca="false">W963-(Draws!X942+Draws!AJ942)</f>
        <v>0</v>
      </c>
      <c r="Y963" s="18" t="n">
        <f aca="false">X963-(Draws!Y942+Draws!AK942)</f>
        <v>0</v>
      </c>
      <c r="Z963" s="18" t="n">
        <f aca="false">0-(MAX(Draws!N942-Line_cap,0)+MAX(Draws!Z942-Line_cap,0))</f>
        <v>0</v>
      </c>
      <c r="AA963" s="18" t="n">
        <f aca="false">Z963-(MAX(Draws!O942-Line_cap,0)+MAX(Draws!AA942-Line_cap,0))</f>
        <v>0</v>
      </c>
      <c r="AB963" s="18" t="n">
        <f aca="false">AA963-(MAX(Draws!P942-Line_cap,0)+MAX(Draws!AB942-Line_cap,0))</f>
        <v>0</v>
      </c>
      <c r="AC963" s="18" t="n">
        <f aca="false">AB963-(MAX(Draws!Q942-Line_cap,0)+MAX(Draws!AC942-Line_cap,0))</f>
        <v>0</v>
      </c>
      <c r="AD963" s="18" t="n">
        <f aca="false">AC963-(MAX(Draws!R942-Line_cap,0)+MAX(Draws!AD942-Line_cap,0))</f>
        <v>0</v>
      </c>
      <c r="AE963" s="18" t="n">
        <f aca="false">AD963-(MAX(Draws!S942-Line_cap,0)+MAX(Draws!AE942-Line_cap,0))</f>
        <v>0</v>
      </c>
      <c r="AF963" s="18" t="n">
        <f aca="false">AE963-(MAX(Draws!T942-Line_cap,0)+MAX(Draws!AF942-Line_cap,0))</f>
        <v>0</v>
      </c>
      <c r="AG963" s="18" t="n">
        <f aca="false">AF963-(MAX(Draws!U942-Line_cap,0)+MAX(Draws!AG942-Line_cap,0))</f>
        <v>0</v>
      </c>
      <c r="AH963" s="18" t="n">
        <f aca="false">AG963-(MAX(Draws!V942-Line_cap,0)+MAX(Draws!AH942-Line_cap,0))</f>
        <v>0</v>
      </c>
      <c r="AI963" s="18" t="n">
        <f aca="false">AH963-(MAX(Draws!W942-Line_cap,0)+MAX(Draws!AI942-Line_cap,0))</f>
        <v>0</v>
      </c>
      <c r="AJ963" s="18" t="n">
        <f aca="false">AI963-(MAX(Draws!X942-Line_cap,0)+MAX(Draws!AJ942-Line_cap,0))</f>
        <v>0</v>
      </c>
      <c r="AK963" s="18" t="n">
        <f aca="false">AJ963-(MAX(Draws!Y942-Line_cap,0)+MAX(Draws!AK942-Line_cap,0))</f>
        <v>0</v>
      </c>
      <c r="AL963" s="18" t="n">
        <f aca="false">SUMPRODUCT(MIN($B$22:$M$22+B963:M963+N963:Y963))</f>
        <v>342.793565379052</v>
      </c>
      <c r="AM963" s="18" t="n">
        <f aca="false">SUMPRODUCT(MIN($B$22:$M$22+B963:M963))</f>
        <v>342.793565379052</v>
      </c>
      <c r="AN963" s="18" t="n">
        <f aca="false">SUMPRODUCT(MIN($B$22:$M$22+N963:Y963))</f>
        <v>481.950382357786</v>
      </c>
      <c r="AO963" s="18" t="n">
        <f aca="false">SUMPRODUCT(MIN($B$22:$M$22+B963:M963+Z963:AK963))</f>
        <v>342.793565379052</v>
      </c>
      <c r="AP963" s="18" t="n">
        <f aca="false">SUMPRODUCT(MIN($B$23:$M$23+B963:M963+N963:Y963))</f>
        <v>383.681852892416</v>
      </c>
      <c r="AQ963" s="18" t="n">
        <f aca="false">SUMPRODUCT(MIN($B$23:$M$23+B963:M963+Z963:AK963))</f>
        <v>383.681852892416</v>
      </c>
      <c r="AR963" s="13" t="n">
        <f aca="false">IF(Y963&lt;0,1,0)</f>
        <v>0</v>
      </c>
    </row>
    <row r="964" customFormat="false" ht="15" hidden="false" customHeight="false" outlineLevel="0" collapsed="false">
      <c r="A964" s="13" t="n">
        <v>939</v>
      </c>
      <c r="B964" s="18" t="n">
        <f aca="false">Shock_sd*Draws!B943</f>
        <v>74.0760296333747</v>
      </c>
      <c r="C964" s="18" t="n">
        <f aca="false">Persist_a*B964+Shock_sd*Draws!C943</f>
        <v>122.741837082128</v>
      </c>
      <c r="D964" s="18" t="n">
        <f aca="false">Persist_a*C964+Shock_sd*Draws!D943</f>
        <v>146.319094994303</v>
      </c>
      <c r="E964" s="18" t="n">
        <f aca="false">Persist_a*D964+Shock_sd*Draws!E943</f>
        <v>184.11076103826</v>
      </c>
      <c r="F964" s="18" t="n">
        <f aca="false">Persist_a*E964+Shock_sd*Draws!F943</f>
        <v>127.42607107948</v>
      </c>
      <c r="G964" s="18" t="n">
        <f aca="false">Persist_a*F964+Shock_sd*Draws!G943</f>
        <v>101.888324957424</v>
      </c>
      <c r="H964" s="18" t="n">
        <f aca="false">Persist_a*G964+Shock_sd*Draws!H943</f>
        <v>118.581437559649</v>
      </c>
      <c r="I964" s="18" t="n">
        <f aca="false">Persist_a*H964+Shock_sd*Draws!I943</f>
        <v>52.0760732543671</v>
      </c>
      <c r="J964" s="18" t="n">
        <f aca="false">Persist_a*I964+Shock_sd*Draws!J943</f>
        <v>47.0532398918121</v>
      </c>
      <c r="K964" s="18" t="n">
        <f aca="false">Persist_a*J964+Shock_sd*Draws!K943</f>
        <v>58.9227983914777</v>
      </c>
      <c r="L964" s="18" t="n">
        <f aca="false">Persist_a*K964+Shock_sd*Draws!L943</f>
        <v>13.3144456861707</v>
      </c>
      <c r="M964" s="18" t="n">
        <f aca="false">Persist_a*L964+Shock_sd*Draws!M943</f>
        <v>-74.1674268607245</v>
      </c>
      <c r="N964" s="18" t="n">
        <f aca="false">0-(Draws!N943+Draws!Z943)</f>
        <v>0</v>
      </c>
      <c r="O964" s="18" t="n">
        <f aca="false">N964-(Draws!O943+Draws!AA943)</f>
        <v>0</v>
      </c>
      <c r="P964" s="18" t="n">
        <f aca="false">O964-(Draws!P943+Draws!AB943)</f>
        <v>0</v>
      </c>
      <c r="Q964" s="18" t="n">
        <f aca="false">P964-(Draws!Q943+Draws!AC943)</f>
        <v>0</v>
      </c>
      <c r="R964" s="18" t="n">
        <f aca="false">Q964-(Draws!R943+Draws!AD943)</f>
        <v>0</v>
      </c>
      <c r="S964" s="18" t="n">
        <f aca="false">R964-(Draws!S943+Draws!AE943)</f>
        <v>0</v>
      </c>
      <c r="T964" s="18" t="n">
        <f aca="false">S964-(Draws!T943+Draws!AF943)</f>
        <v>0</v>
      </c>
      <c r="U964" s="18" t="n">
        <f aca="false">T964-(Draws!U943+Draws!AG943)</f>
        <v>0</v>
      </c>
      <c r="V964" s="18" t="n">
        <f aca="false">U964-(Draws!V943+Draws!AH943)</f>
        <v>0</v>
      </c>
      <c r="W964" s="18" t="n">
        <f aca="false">V964-(Draws!W943+Draws!AI943)</f>
        <v>0</v>
      </c>
      <c r="X964" s="18" t="n">
        <f aca="false">W964-(Draws!X943+Draws!AJ943)</f>
        <v>-109.924438404476</v>
      </c>
      <c r="Y964" s="18" t="n">
        <f aca="false">X964-(Draws!Y943+Draws!AK943)</f>
        <v>-109.924438404476</v>
      </c>
      <c r="Z964" s="18" t="n">
        <f aca="false">0-(MAX(Draws!N943-Line_cap,0)+MAX(Draws!Z943-Line_cap,0))</f>
        <v>0</v>
      </c>
      <c r="AA964" s="18" t="n">
        <f aca="false">Z964-(MAX(Draws!O943-Line_cap,0)+MAX(Draws!AA943-Line_cap,0))</f>
        <v>0</v>
      </c>
      <c r="AB964" s="18" t="n">
        <f aca="false">AA964-(MAX(Draws!P943-Line_cap,0)+MAX(Draws!AB943-Line_cap,0))</f>
        <v>0</v>
      </c>
      <c r="AC964" s="18" t="n">
        <f aca="false">AB964-(MAX(Draws!Q943-Line_cap,0)+MAX(Draws!AC943-Line_cap,0))</f>
        <v>0</v>
      </c>
      <c r="AD964" s="18" t="n">
        <f aca="false">AC964-(MAX(Draws!R943-Line_cap,0)+MAX(Draws!AD943-Line_cap,0))</f>
        <v>0</v>
      </c>
      <c r="AE964" s="18" t="n">
        <f aca="false">AD964-(MAX(Draws!S943-Line_cap,0)+MAX(Draws!AE943-Line_cap,0))</f>
        <v>0</v>
      </c>
      <c r="AF964" s="18" t="n">
        <f aca="false">AE964-(MAX(Draws!T943-Line_cap,0)+MAX(Draws!AF943-Line_cap,0))</f>
        <v>0</v>
      </c>
      <c r="AG964" s="18" t="n">
        <f aca="false">AF964-(MAX(Draws!U943-Line_cap,0)+MAX(Draws!AG943-Line_cap,0))</f>
        <v>0</v>
      </c>
      <c r="AH964" s="18" t="n">
        <f aca="false">AG964-(MAX(Draws!V943-Line_cap,0)+MAX(Draws!AH943-Line_cap,0))</f>
        <v>0</v>
      </c>
      <c r="AI964" s="18" t="n">
        <f aca="false">AH964-(MAX(Draws!W943-Line_cap,0)+MAX(Draws!AI943-Line_cap,0))</f>
        <v>0</v>
      </c>
      <c r="AJ964" s="18" t="n">
        <f aca="false">AI964-(MAX(Draws!X943-Line_cap,0)+MAX(Draws!AJ943-Line_cap,0))</f>
        <v>-9.92443840447641</v>
      </c>
      <c r="AK964" s="18" t="n">
        <f aca="false">AJ964-(MAX(Draws!Y943-Line_cap,0)+MAX(Draws!AK943-Line_cap,0))</f>
        <v>-9.92443840447641</v>
      </c>
      <c r="AL964" s="18" t="n">
        <f aca="false">SUMPRODUCT(MIN($B$22:$M$22+B964:M964+N964:Y964))</f>
        <v>326.332182411759</v>
      </c>
      <c r="AM964" s="18" t="n">
        <f aca="false">SUMPRODUCT(MIN($B$22:$M$22+B964:M964))</f>
        <v>436.256620816236</v>
      </c>
      <c r="AN964" s="18" t="n">
        <f aca="false">SUMPRODUCT(MIN($B$22:$M$22+N964:Y964))</f>
        <v>392.003509159905</v>
      </c>
      <c r="AO964" s="18" t="n">
        <f aca="false">SUMPRODUCT(MIN($B$22:$M$22+B964:M964+Z964:AK964))</f>
        <v>426.332182411759</v>
      </c>
      <c r="AP964" s="18" t="n">
        <f aca="false">SUMPRODUCT(MIN($B$23:$M$23+B964:M964+N964:Y964))</f>
        <v>371.458063494379</v>
      </c>
      <c r="AQ964" s="18" t="n">
        <f aca="false">SUMPRODUCT(MIN($B$23:$M$23+B964:M964+Z964:AK964))</f>
        <v>471.458063494379</v>
      </c>
      <c r="AR964" s="13" t="n">
        <f aca="false">IF(Y964&lt;0,1,0)</f>
        <v>1</v>
      </c>
    </row>
    <row r="965" customFormat="false" ht="15" hidden="false" customHeight="false" outlineLevel="0" collapsed="false">
      <c r="A965" s="13" t="n">
        <v>940</v>
      </c>
      <c r="B965" s="18" t="n">
        <f aca="false">Shock_sd*Draws!B944</f>
        <v>-47.4038647695234</v>
      </c>
      <c r="C965" s="18" t="n">
        <f aca="false">Persist_a*B965+Shock_sd*Draws!C944</f>
        <v>-45.3479481728451</v>
      </c>
      <c r="D965" s="18" t="n">
        <f aca="false">Persist_a*C965+Shock_sd*Draws!D944</f>
        <v>-79.0909700567845</v>
      </c>
      <c r="E965" s="18" t="n">
        <f aca="false">Persist_a*D965+Shock_sd*Draws!E944</f>
        <v>-57.0455715237511</v>
      </c>
      <c r="F965" s="18" t="n">
        <f aca="false">Persist_a*E965+Shock_sd*Draws!F944</f>
        <v>-102.502747294207</v>
      </c>
      <c r="G965" s="18" t="n">
        <f aca="false">Persist_a*F965+Shock_sd*Draws!G944</f>
        <v>-161.343606242677</v>
      </c>
      <c r="H965" s="18" t="n">
        <f aca="false">Persist_a*G965+Shock_sd*Draws!H944</f>
        <v>-66.149107176711</v>
      </c>
      <c r="I965" s="18" t="n">
        <f aca="false">Persist_a*H965+Shock_sd*Draws!I944</f>
        <v>-65.43960892848</v>
      </c>
      <c r="J965" s="18" t="n">
        <f aca="false">Persist_a*I965+Shock_sd*Draws!J944</f>
        <v>-21.9610500807945</v>
      </c>
      <c r="K965" s="18" t="n">
        <f aca="false">Persist_a*J965+Shock_sd*Draws!K944</f>
        <v>51.3424290158232</v>
      </c>
      <c r="L965" s="18" t="n">
        <f aca="false">Persist_a*K965+Shock_sd*Draws!L944</f>
        <v>-54.5297167079238</v>
      </c>
      <c r="M965" s="18" t="n">
        <f aca="false">Persist_a*L965+Shock_sd*Draws!M944</f>
        <v>-41.9733687777245</v>
      </c>
      <c r="N965" s="18" t="n">
        <f aca="false">0-(Draws!N944+Draws!Z944)</f>
        <v>0</v>
      </c>
      <c r="O965" s="18" t="n">
        <f aca="false">N965-(Draws!O944+Draws!AA944)</f>
        <v>0</v>
      </c>
      <c r="P965" s="18" t="n">
        <f aca="false">O965-(Draws!P944+Draws!AB944)</f>
        <v>0</v>
      </c>
      <c r="Q965" s="18" t="n">
        <f aca="false">P965-(Draws!Q944+Draws!AC944)</f>
        <v>0</v>
      </c>
      <c r="R965" s="18" t="n">
        <f aca="false">Q965-(Draws!R944+Draws!AD944)</f>
        <v>0</v>
      </c>
      <c r="S965" s="18" t="n">
        <f aca="false">R965-(Draws!S944+Draws!AE944)</f>
        <v>0</v>
      </c>
      <c r="T965" s="18" t="n">
        <f aca="false">S965-(Draws!T944+Draws!AF944)</f>
        <v>0</v>
      </c>
      <c r="U965" s="18" t="n">
        <f aca="false">T965-(Draws!U944+Draws!AG944)</f>
        <v>0</v>
      </c>
      <c r="V965" s="18" t="n">
        <f aca="false">U965-(Draws!V944+Draws!AH944)</f>
        <v>0</v>
      </c>
      <c r="W965" s="18" t="n">
        <f aca="false">V965-(Draws!W944+Draws!AI944)</f>
        <v>0</v>
      </c>
      <c r="X965" s="18" t="n">
        <f aca="false">W965-(Draws!X944+Draws!AJ944)</f>
        <v>0</v>
      </c>
      <c r="Y965" s="18" t="n">
        <f aca="false">X965-(Draws!Y944+Draws!AK944)</f>
        <v>0</v>
      </c>
      <c r="Z965" s="18" t="n">
        <f aca="false">0-(MAX(Draws!N944-Line_cap,0)+MAX(Draws!Z944-Line_cap,0))</f>
        <v>0</v>
      </c>
      <c r="AA965" s="18" t="n">
        <f aca="false">Z965-(MAX(Draws!O944-Line_cap,0)+MAX(Draws!AA944-Line_cap,0))</f>
        <v>0</v>
      </c>
      <c r="AB965" s="18" t="n">
        <f aca="false">AA965-(MAX(Draws!P944-Line_cap,0)+MAX(Draws!AB944-Line_cap,0))</f>
        <v>0</v>
      </c>
      <c r="AC965" s="18" t="n">
        <f aca="false">AB965-(MAX(Draws!Q944-Line_cap,0)+MAX(Draws!AC944-Line_cap,0))</f>
        <v>0</v>
      </c>
      <c r="AD965" s="18" t="n">
        <f aca="false">AC965-(MAX(Draws!R944-Line_cap,0)+MAX(Draws!AD944-Line_cap,0))</f>
        <v>0</v>
      </c>
      <c r="AE965" s="18" t="n">
        <f aca="false">AD965-(MAX(Draws!S944-Line_cap,0)+MAX(Draws!AE944-Line_cap,0))</f>
        <v>0</v>
      </c>
      <c r="AF965" s="18" t="n">
        <f aca="false">AE965-(MAX(Draws!T944-Line_cap,0)+MAX(Draws!AF944-Line_cap,0))</f>
        <v>0</v>
      </c>
      <c r="AG965" s="18" t="n">
        <f aca="false">AF965-(MAX(Draws!U944-Line_cap,0)+MAX(Draws!AG944-Line_cap,0))</f>
        <v>0</v>
      </c>
      <c r="AH965" s="18" t="n">
        <f aca="false">AG965-(MAX(Draws!V944-Line_cap,0)+MAX(Draws!AH944-Line_cap,0))</f>
        <v>0</v>
      </c>
      <c r="AI965" s="18" t="n">
        <f aca="false">AH965-(MAX(Draws!W944-Line_cap,0)+MAX(Draws!AI944-Line_cap,0))</f>
        <v>0</v>
      </c>
      <c r="AJ965" s="18" t="n">
        <f aca="false">AI965-(MAX(Draws!X944-Line_cap,0)+MAX(Draws!AJ944-Line_cap,0))</f>
        <v>0</v>
      </c>
      <c r="AK965" s="18" t="n">
        <f aca="false">AJ965-(MAX(Draws!Y944-Line_cap,0)+MAX(Draws!AK944-Line_cap,0))</f>
        <v>0</v>
      </c>
      <c r="AL965" s="18" t="n">
        <f aca="false">SUMPRODUCT(MIN($B$22:$M$22+B965:M965+N965:Y965))</f>
        <v>321.864565395688</v>
      </c>
      <c r="AM965" s="18" t="n">
        <f aca="false">SUMPRODUCT(MIN($B$22:$M$22+B965:M965))</f>
        <v>321.864565395688</v>
      </c>
      <c r="AN965" s="18" t="n">
        <f aca="false">SUMPRODUCT(MIN($B$22:$M$22+N965:Y965))</f>
        <v>481.950382357786</v>
      </c>
      <c r="AO965" s="18" t="n">
        <f aca="false">SUMPRODUCT(MIN($B$22:$M$22+B965:M965+Z965:AK965))</f>
        <v>321.864565395688</v>
      </c>
      <c r="AP965" s="18" t="n">
        <f aca="false">SUMPRODUCT(MIN($B$23:$M$23+B965:M965+N965:Y965))</f>
        <v>369.630310896472</v>
      </c>
      <c r="AQ965" s="18" t="n">
        <f aca="false">SUMPRODUCT(MIN($B$23:$M$23+B965:M965+Z965:AK965))</f>
        <v>369.630310896472</v>
      </c>
      <c r="AR965" s="13" t="n">
        <f aca="false">IF(Y965&lt;0,1,0)</f>
        <v>0</v>
      </c>
    </row>
    <row r="966" customFormat="false" ht="15" hidden="false" customHeight="false" outlineLevel="0" collapsed="false">
      <c r="A966" s="13" t="n">
        <v>941</v>
      </c>
      <c r="B966" s="18" t="n">
        <f aca="false">Shock_sd*Draws!B945</f>
        <v>7.1604496243886</v>
      </c>
      <c r="C966" s="18" t="n">
        <f aca="false">Persist_a*B966+Shock_sd*Draws!C945</f>
        <v>-2.37754906482945</v>
      </c>
      <c r="D966" s="18" t="n">
        <f aca="false">Persist_a*C966+Shock_sd*Draws!D945</f>
        <v>-39.7186363289203</v>
      </c>
      <c r="E966" s="18" t="n">
        <f aca="false">Persist_a*D966+Shock_sd*Draws!E945</f>
        <v>-26.6362195634073</v>
      </c>
      <c r="F966" s="18" t="n">
        <f aca="false">Persist_a*E966+Shock_sd*Draws!F945</f>
        <v>5.38236625644547</v>
      </c>
      <c r="G966" s="18" t="n">
        <f aca="false">Persist_a*F966+Shock_sd*Draws!G945</f>
        <v>51.4039295276003</v>
      </c>
      <c r="H966" s="18" t="n">
        <f aca="false">Persist_a*G966+Shock_sd*Draws!H945</f>
        <v>156.072463443109</v>
      </c>
      <c r="I966" s="18" t="n">
        <f aca="false">Persist_a*H966+Shock_sd*Draws!I945</f>
        <v>110.395902802048</v>
      </c>
      <c r="J966" s="18" t="n">
        <f aca="false">Persist_a*I966+Shock_sd*Draws!J945</f>
        <v>31.6388185031657</v>
      </c>
      <c r="K966" s="18" t="n">
        <f aca="false">Persist_a*J966+Shock_sd*Draws!K945</f>
        <v>-18.7645376470698</v>
      </c>
      <c r="L966" s="18" t="n">
        <f aca="false">Persist_a*K966+Shock_sd*Draws!L945</f>
        <v>-16.3025269394924</v>
      </c>
      <c r="M966" s="18" t="n">
        <f aca="false">Persist_a*L966+Shock_sd*Draws!M945</f>
        <v>62.7913321051863</v>
      </c>
      <c r="N966" s="18" t="n">
        <f aca="false">0-(Draws!N945+Draws!Z945)</f>
        <v>0</v>
      </c>
      <c r="O966" s="18" t="n">
        <f aca="false">N966-(Draws!O945+Draws!AA945)</f>
        <v>0</v>
      </c>
      <c r="P966" s="18" t="n">
        <f aca="false">O966-(Draws!P945+Draws!AB945)</f>
        <v>0</v>
      </c>
      <c r="Q966" s="18" t="n">
        <f aca="false">P966-(Draws!Q945+Draws!AC945)</f>
        <v>0</v>
      </c>
      <c r="R966" s="18" t="n">
        <f aca="false">Q966-(Draws!R945+Draws!AD945)</f>
        <v>0</v>
      </c>
      <c r="S966" s="18" t="n">
        <f aca="false">R966-(Draws!S945+Draws!AE945)</f>
        <v>0</v>
      </c>
      <c r="T966" s="18" t="n">
        <f aca="false">S966-(Draws!T945+Draws!AF945)</f>
        <v>0</v>
      </c>
      <c r="U966" s="18" t="n">
        <f aca="false">T966-(Draws!U945+Draws!AG945)</f>
        <v>0</v>
      </c>
      <c r="V966" s="18" t="n">
        <f aca="false">U966-(Draws!V945+Draws!AH945)</f>
        <v>0</v>
      </c>
      <c r="W966" s="18" t="n">
        <f aca="false">V966-(Draws!W945+Draws!AI945)</f>
        <v>0</v>
      </c>
      <c r="X966" s="18" t="n">
        <f aca="false">W966-(Draws!X945+Draws!AJ945)</f>
        <v>0</v>
      </c>
      <c r="Y966" s="18" t="n">
        <f aca="false">X966-(Draws!Y945+Draws!AK945)</f>
        <v>0</v>
      </c>
      <c r="Z966" s="18" t="n">
        <f aca="false">0-(MAX(Draws!N945-Line_cap,0)+MAX(Draws!Z945-Line_cap,0))</f>
        <v>0</v>
      </c>
      <c r="AA966" s="18" t="n">
        <f aca="false">Z966-(MAX(Draws!O945-Line_cap,0)+MAX(Draws!AA945-Line_cap,0))</f>
        <v>0</v>
      </c>
      <c r="AB966" s="18" t="n">
        <f aca="false">AA966-(MAX(Draws!P945-Line_cap,0)+MAX(Draws!AB945-Line_cap,0))</f>
        <v>0</v>
      </c>
      <c r="AC966" s="18" t="n">
        <f aca="false">AB966-(MAX(Draws!Q945-Line_cap,0)+MAX(Draws!AC945-Line_cap,0))</f>
        <v>0</v>
      </c>
      <c r="AD966" s="18" t="n">
        <f aca="false">AC966-(MAX(Draws!R945-Line_cap,0)+MAX(Draws!AD945-Line_cap,0))</f>
        <v>0</v>
      </c>
      <c r="AE966" s="18" t="n">
        <f aca="false">AD966-(MAX(Draws!S945-Line_cap,0)+MAX(Draws!AE945-Line_cap,0))</f>
        <v>0</v>
      </c>
      <c r="AF966" s="18" t="n">
        <f aca="false">AE966-(MAX(Draws!T945-Line_cap,0)+MAX(Draws!AF945-Line_cap,0))</f>
        <v>0</v>
      </c>
      <c r="AG966" s="18" t="n">
        <f aca="false">AF966-(MAX(Draws!U945-Line_cap,0)+MAX(Draws!AG945-Line_cap,0))</f>
        <v>0</v>
      </c>
      <c r="AH966" s="18" t="n">
        <f aca="false">AG966-(MAX(Draws!V945-Line_cap,0)+MAX(Draws!AH945-Line_cap,0))</f>
        <v>0</v>
      </c>
      <c r="AI966" s="18" t="n">
        <f aca="false">AH966-(MAX(Draws!W945-Line_cap,0)+MAX(Draws!AI945-Line_cap,0))</f>
        <v>0</v>
      </c>
      <c r="AJ966" s="18" t="n">
        <f aca="false">AI966-(MAX(Draws!X945-Line_cap,0)+MAX(Draws!AJ945-Line_cap,0))</f>
        <v>0</v>
      </c>
      <c r="AK966" s="18" t="n">
        <f aca="false">AJ966-(MAX(Draws!Y945-Line_cap,0)+MAX(Draws!AK945-Line_cap,0))</f>
        <v>0</v>
      </c>
      <c r="AL966" s="18" t="n">
        <f aca="false">SUMPRODUCT(MIN($B$22:$M$22+B966:M966+N966:Y966))</f>
        <v>472.225980264749</v>
      </c>
      <c r="AM966" s="18" t="n">
        <f aca="false">SUMPRODUCT(MIN($B$22:$M$22+B966:M966))</f>
        <v>472.225980264749</v>
      </c>
      <c r="AN966" s="18" t="n">
        <f aca="false">SUMPRODUCT(MIN($B$22:$M$22+N966:Y966))</f>
        <v>481.950382357786</v>
      </c>
      <c r="AO966" s="18" t="n">
        <f aca="false">SUMPRODUCT(MIN($B$22:$M$22+B966:M966+Z966:AK966))</f>
        <v>472.225980264749</v>
      </c>
      <c r="AP966" s="18" t="n">
        <f aca="false">SUMPRODUCT(MIN($B$23:$M$23+B966:M966+N966:Y966))</f>
        <v>510.58492514146</v>
      </c>
      <c r="AQ966" s="18" t="n">
        <f aca="false">SUMPRODUCT(MIN($B$23:$M$23+B966:M966+Z966:AK966))</f>
        <v>510.58492514146</v>
      </c>
      <c r="AR966" s="13" t="n">
        <f aca="false">IF(Y966&lt;0,1,0)</f>
        <v>0</v>
      </c>
    </row>
    <row r="967" customFormat="false" ht="15" hidden="false" customHeight="false" outlineLevel="0" collapsed="false">
      <c r="A967" s="13" t="n">
        <v>942</v>
      </c>
      <c r="B967" s="18" t="n">
        <f aca="false">Shock_sd*Draws!B946</f>
        <v>-74.0245712786022</v>
      </c>
      <c r="C967" s="18" t="n">
        <f aca="false">Persist_a*B967+Shock_sd*Draws!C946</f>
        <v>73.1212015516306</v>
      </c>
      <c r="D967" s="18" t="n">
        <f aca="false">Persist_a*C967+Shock_sd*Draws!D946</f>
        <v>-16.1393698963724</v>
      </c>
      <c r="E967" s="18" t="n">
        <f aca="false">Persist_a*D967+Shock_sd*Draws!E946</f>
        <v>58.7533464732448</v>
      </c>
      <c r="F967" s="18" t="n">
        <f aca="false">Persist_a*E967+Shock_sd*Draws!F946</f>
        <v>44.7416264279888</v>
      </c>
      <c r="G967" s="18" t="n">
        <f aca="false">Persist_a*F967+Shock_sd*Draws!G946</f>
        <v>62.1399309891711</v>
      </c>
      <c r="H967" s="18" t="n">
        <f aca="false">Persist_a*G967+Shock_sd*Draws!H946</f>
        <v>48.6101943322295</v>
      </c>
      <c r="I967" s="18" t="n">
        <f aca="false">Persist_a*H967+Shock_sd*Draws!I946</f>
        <v>89.2112926035987</v>
      </c>
      <c r="J967" s="18" t="n">
        <f aca="false">Persist_a*I967+Shock_sd*Draws!J946</f>
        <v>68.2889776719171</v>
      </c>
      <c r="K967" s="18" t="n">
        <f aca="false">Persist_a*J967+Shock_sd*Draws!K946</f>
        <v>92.8464418925016</v>
      </c>
      <c r="L967" s="18" t="n">
        <f aca="false">Persist_a*K967+Shock_sd*Draws!L946</f>
        <v>91.0558239082938</v>
      </c>
      <c r="M967" s="18" t="n">
        <f aca="false">Persist_a*L967+Shock_sd*Draws!M946</f>
        <v>51.6427970579305</v>
      </c>
      <c r="N967" s="18" t="n">
        <f aca="false">0-(Draws!N946+Draws!Z946)</f>
        <v>0</v>
      </c>
      <c r="O967" s="18" t="n">
        <f aca="false">N967-(Draws!O946+Draws!AA946)</f>
        <v>0</v>
      </c>
      <c r="P967" s="18" t="n">
        <f aca="false">O967-(Draws!P946+Draws!AB946)</f>
        <v>0</v>
      </c>
      <c r="Q967" s="18" t="n">
        <f aca="false">P967-(Draws!Q946+Draws!AC946)</f>
        <v>0</v>
      </c>
      <c r="R967" s="18" t="n">
        <f aca="false">Q967-(Draws!R946+Draws!AD946)</f>
        <v>0</v>
      </c>
      <c r="S967" s="18" t="n">
        <f aca="false">R967-(Draws!S946+Draws!AE946)</f>
        <v>0</v>
      </c>
      <c r="T967" s="18" t="n">
        <f aca="false">S967-(Draws!T946+Draws!AF946)</f>
        <v>0</v>
      </c>
      <c r="U967" s="18" t="n">
        <f aca="false">T967-(Draws!U946+Draws!AG946)</f>
        <v>0</v>
      </c>
      <c r="V967" s="18" t="n">
        <f aca="false">U967-(Draws!V946+Draws!AH946)</f>
        <v>0</v>
      </c>
      <c r="W967" s="18" t="n">
        <f aca="false">V967-(Draws!W946+Draws!AI946)</f>
        <v>0</v>
      </c>
      <c r="X967" s="18" t="n">
        <f aca="false">W967-(Draws!X946+Draws!AJ946)</f>
        <v>0</v>
      </c>
      <c r="Y967" s="18" t="n">
        <f aca="false">X967-(Draws!Y946+Draws!AK946)</f>
        <v>0</v>
      </c>
      <c r="Z967" s="18" t="n">
        <f aca="false">0-(MAX(Draws!N946-Line_cap,0)+MAX(Draws!Z946-Line_cap,0))</f>
        <v>0</v>
      </c>
      <c r="AA967" s="18" t="n">
        <f aca="false">Z967-(MAX(Draws!O946-Line_cap,0)+MAX(Draws!AA946-Line_cap,0))</f>
        <v>0</v>
      </c>
      <c r="AB967" s="18" t="n">
        <f aca="false">AA967-(MAX(Draws!P946-Line_cap,0)+MAX(Draws!AB946-Line_cap,0))</f>
        <v>0</v>
      </c>
      <c r="AC967" s="18" t="n">
        <f aca="false">AB967-(MAX(Draws!Q946-Line_cap,0)+MAX(Draws!AC946-Line_cap,0))</f>
        <v>0</v>
      </c>
      <c r="AD967" s="18" t="n">
        <f aca="false">AC967-(MAX(Draws!R946-Line_cap,0)+MAX(Draws!AD946-Line_cap,0))</f>
        <v>0</v>
      </c>
      <c r="AE967" s="18" t="n">
        <f aca="false">AD967-(MAX(Draws!S946-Line_cap,0)+MAX(Draws!AE946-Line_cap,0))</f>
        <v>0</v>
      </c>
      <c r="AF967" s="18" t="n">
        <f aca="false">AE967-(MAX(Draws!T946-Line_cap,0)+MAX(Draws!AF946-Line_cap,0))</f>
        <v>0</v>
      </c>
      <c r="AG967" s="18" t="n">
        <f aca="false">AF967-(MAX(Draws!U946-Line_cap,0)+MAX(Draws!AG946-Line_cap,0))</f>
        <v>0</v>
      </c>
      <c r="AH967" s="18" t="n">
        <f aca="false">AG967-(MAX(Draws!V946-Line_cap,0)+MAX(Draws!AH946-Line_cap,0))</f>
        <v>0</v>
      </c>
      <c r="AI967" s="18" t="n">
        <f aca="false">AH967-(MAX(Draws!W946-Line_cap,0)+MAX(Draws!AI946-Line_cap,0))</f>
        <v>0</v>
      </c>
      <c r="AJ967" s="18" t="n">
        <f aca="false">AI967-(MAX(Draws!X946-Line_cap,0)+MAX(Draws!AJ946-Line_cap,0))</f>
        <v>0</v>
      </c>
      <c r="AK967" s="18" t="n">
        <f aca="false">AJ967-(MAX(Draws!Y946-Line_cap,0)+MAX(Draws!AK946-Line_cap,0))</f>
        <v>0</v>
      </c>
      <c r="AL967" s="18" t="n">
        <f aca="false">SUMPRODUCT(MIN($B$22:$M$22+B967:M967+N967:Y967))</f>
        <v>499.414816765768</v>
      </c>
      <c r="AM967" s="18" t="n">
        <f aca="false">SUMPRODUCT(MIN($B$22:$M$22+B967:M967))</f>
        <v>499.414816765768</v>
      </c>
      <c r="AN967" s="18" t="n">
        <f aca="false">SUMPRODUCT(MIN($B$22:$M$22+N967:Y967))</f>
        <v>481.950382357786</v>
      </c>
      <c r="AO967" s="18" t="n">
        <f aca="false">SUMPRODUCT(MIN($B$22:$M$22+B967:M967+Z967:AK967))</f>
        <v>499.414816765768</v>
      </c>
      <c r="AP967" s="18" t="n">
        <f aca="false">SUMPRODUCT(MIN($B$23:$M$23+B967:M967+N967:Y967))</f>
        <v>515.026177614083</v>
      </c>
      <c r="AQ967" s="18" t="n">
        <f aca="false">SUMPRODUCT(MIN($B$23:$M$23+B967:M967+Z967:AK967))</f>
        <v>515.026177614083</v>
      </c>
      <c r="AR967" s="13" t="n">
        <f aca="false">IF(Y967&lt;0,1,0)</f>
        <v>0</v>
      </c>
    </row>
    <row r="968" customFormat="false" ht="15" hidden="false" customHeight="false" outlineLevel="0" collapsed="false">
      <c r="A968" s="13" t="n">
        <v>943</v>
      </c>
      <c r="B968" s="18" t="n">
        <f aca="false">Shock_sd*Draws!B947</f>
        <v>7.23361236098152</v>
      </c>
      <c r="C968" s="18" t="n">
        <f aca="false">Persist_a*B968+Shock_sd*Draws!C947</f>
        <v>-48.0238439003274</v>
      </c>
      <c r="D968" s="18" t="n">
        <f aca="false">Persist_a*C968+Shock_sd*Draws!D947</f>
        <v>-63.7002493703733</v>
      </c>
      <c r="E968" s="18" t="n">
        <f aca="false">Persist_a*D968+Shock_sd*Draws!E947</f>
        <v>-26.5269351624805</v>
      </c>
      <c r="F968" s="18" t="n">
        <f aca="false">Persist_a*E968+Shock_sd*Draws!F947</f>
        <v>-48.4113594149201</v>
      </c>
      <c r="G968" s="18" t="n">
        <f aca="false">Persist_a*F968+Shock_sd*Draws!G947</f>
        <v>-41.8174918806681</v>
      </c>
      <c r="H968" s="18" t="n">
        <f aca="false">Persist_a*G968+Shock_sd*Draws!H947</f>
        <v>-94.703162593806</v>
      </c>
      <c r="I968" s="18" t="n">
        <f aca="false">Persist_a*H968+Shock_sd*Draws!I947</f>
        <v>18.8675271678392</v>
      </c>
      <c r="J968" s="18" t="n">
        <f aca="false">Persist_a*I968+Shock_sd*Draws!J947</f>
        <v>8.02060371533428</v>
      </c>
      <c r="K968" s="18" t="n">
        <f aca="false">Persist_a*J968+Shock_sd*Draws!K947</f>
        <v>-61.2361967630953</v>
      </c>
      <c r="L968" s="18" t="n">
        <f aca="false">Persist_a*K968+Shock_sd*Draws!L947</f>
        <v>-15.8692449328401</v>
      </c>
      <c r="M968" s="18" t="n">
        <f aca="false">Persist_a*L968+Shock_sd*Draws!M947</f>
        <v>-10.8875525792619</v>
      </c>
      <c r="N968" s="18" t="n">
        <f aca="false">0-(Draws!N947+Draws!Z947)</f>
        <v>0</v>
      </c>
      <c r="O968" s="18" t="n">
        <f aca="false">N968-(Draws!O947+Draws!AA947)</f>
        <v>0</v>
      </c>
      <c r="P968" s="18" t="n">
        <f aca="false">O968-(Draws!P947+Draws!AB947)</f>
        <v>0</v>
      </c>
      <c r="Q968" s="18" t="n">
        <f aca="false">P968-(Draws!Q947+Draws!AC947)</f>
        <v>0</v>
      </c>
      <c r="R968" s="18" t="n">
        <f aca="false">Q968-(Draws!R947+Draws!AD947)</f>
        <v>0</v>
      </c>
      <c r="S968" s="18" t="n">
        <f aca="false">R968-(Draws!S947+Draws!AE947)</f>
        <v>0</v>
      </c>
      <c r="T968" s="18" t="n">
        <f aca="false">S968-(Draws!T947+Draws!AF947)</f>
        <v>0</v>
      </c>
      <c r="U968" s="18" t="n">
        <f aca="false">T968-(Draws!U947+Draws!AG947)</f>
        <v>0</v>
      </c>
      <c r="V968" s="18" t="n">
        <f aca="false">U968-(Draws!V947+Draws!AH947)</f>
        <v>0</v>
      </c>
      <c r="W968" s="18" t="n">
        <f aca="false">V968-(Draws!W947+Draws!AI947)</f>
        <v>0</v>
      </c>
      <c r="X968" s="18" t="n">
        <f aca="false">W968-(Draws!X947+Draws!AJ947)</f>
        <v>0</v>
      </c>
      <c r="Y968" s="18" t="n">
        <f aca="false">X968-(Draws!Y947+Draws!AK947)</f>
        <v>0</v>
      </c>
      <c r="Z968" s="18" t="n">
        <f aca="false">0-(MAX(Draws!N947-Line_cap,0)+MAX(Draws!Z947-Line_cap,0))</f>
        <v>0</v>
      </c>
      <c r="AA968" s="18" t="n">
        <f aca="false">Z968-(MAX(Draws!O947-Line_cap,0)+MAX(Draws!AA947-Line_cap,0))</f>
        <v>0</v>
      </c>
      <c r="AB968" s="18" t="n">
        <f aca="false">AA968-(MAX(Draws!P947-Line_cap,0)+MAX(Draws!AB947-Line_cap,0))</f>
        <v>0</v>
      </c>
      <c r="AC968" s="18" t="n">
        <f aca="false">AB968-(MAX(Draws!Q947-Line_cap,0)+MAX(Draws!AC947-Line_cap,0))</f>
        <v>0</v>
      </c>
      <c r="AD968" s="18" t="n">
        <f aca="false">AC968-(MAX(Draws!R947-Line_cap,0)+MAX(Draws!AD947-Line_cap,0))</f>
        <v>0</v>
      </c>
      <c r="AE968" s="18" t="n">
        <f aca="false">AD968-(MAX(Draws!S947-Line_cap,0)+MAX(Draws!AE947-Line_cap,0))</f>
        <v>0</v>
      </c>
      <c r="AF968" s="18" t="n">
        <f aca="false">AE968-(MAX(Draws!T947-Line_cap,0)+MAX(Draws!AF947-Line_cap,0))</f>
        <v>0</v>
      </c>
      <c r="AG968" s="18" t="n">
        <f aca="false">AF968-(MAX(Draws!U947-Line_cap,0)+MAX(Draws!AG947-Line_cap,0))</f>
        <v>0</v>
      </c>
      <c r="AH968" s="18" t="n">
        <f aca="false">AG968-(MAX(Draws!V947-Line_cap,0)+MAX(Draws!AH947-Line_cap,0))</f>
        <v>0</v>
      </c>
      <c r="AI968" s="18" t="n">
        <f aca="false">AH968-(MAX(Draws!W947-Line_cap,0)+MAX(Draws!AI947-Line_cap,0))</f>
        <v>0</v>
      </c>
      <c r="AJ968" s="18" t="n">
        <f aca="false">AI968-(MAX(Draws!X947-Line_cap,0)+MAX(Draws!AJ947-Line_cap,0))</f>
        <v>0</v>
      </c>
      <c r="AK968" s="18" t="n">
        <f aca="false">AJ968-(MAX(Draws!Y947-Line_cap,0)+MAX(Draws!AK947-Line_cap,0))</f>
        <v>0</v>
      </c>
      <c r="AL968" s="18" t="n">
        <f aca="false">SUMPRODUCT(MIN($B$22:$M$22+B968:M968+N968:Y968))</f>
        <v>387.24721976398</v>
      </c>
      <c r="AM968" s="18" t="n">
        <f aca="false">SUMPRODUCT(MIN($B$22:$M$22+B968:M968))</f>
        <v>387.24721976398</v>
      </c>
      <c r="AN968" s="18" t="n">
        <f aca="false">SUMPRODUCT(MIN($B$22:$M$22+N968:Y968))</f>
        <v>481.950382357786</v>
      </c>
      <c r="AO968" s="18" t="n">
        <f aca="false">SUMPRODUCT(MIN($B$22:$M$22+B968:M968+Z968:AK968))</f>
        <v>387.24721976398</v>
      </c>
      <c r="AP968" s="18" t="n">
        <f aca="false">SUMPRODUCT(MIN($B$23:$M$23+B968:M968+N968:Y968))</f>
        <v>436.42586262708</v>
      </c>
      <c r="AQ968" s="18" t="n">
        <f aca="false">SUMPRODUCT(MIN($B$23:$M$23+B968:M968+Z968:AK968))</f>
        <v>436.42586262708</v>
      </c>
      <c r="AR968" s="13" t="n">
        <f aca="false">IF(Y968&lt;0,1,0)</f>
        <v>0</v>
      </c>
    </row>
    <row r="969" customFormat="false" ht="15" hidden="false" customHeight="false" outlineLevel="0" collapsed="false">
      <c r="A969" s="13" t="n">
        <v>944</v>
      </c>
      <c r="B969" s="18" t="n">
        <f aca="false">Shock_sd*Draws!B948</f>
        <v>12.9463734626255</v>
      </c>
      <c r="C969" s="18" t="n">
        <f aca="false">Persist_a*B969+Shock_sd*Draws!C948</f>
        <v>58.7914534644156</v>
      </c>
      <c r="D969" s="18" t="n">
        <f aca="false">Persist_a*C969+Shock_sd*Draws!D948</f>
        <v>3.24623968008579</v>
      </c>
      <c r="E969" s="18" t="n">
        <f aca="false">Persist_a*D969+Shock_sd*Draws!E948</f>
        <v>-0.86300588191836</v>
      </c>
      <c r="F969" s="18" t="n">
        <f aca="false">Persist_a*E969+Shock_sd*Draws!F948</f>
        <v>-139.187009082869</v>
      </c>
      <c r="G969" s="18" t="n">
        <f aca="false">Persist_a*F969+Shock_sd*Draws!G948</f>
        <v>-29.2801996561972</v>
      </c>
      <c r="H969" s="18" t="n">
        <f aca="false">Persist_a*G969+Shock_sd*Draws!H948</f>
        <v>6.44179419690606</v>
      </c>
      <c r="I969" s="18" t="n">
        <f aca="false">Persist_a*H969+Shock_sd*Draws!I948</f>
        <v>-54.2942858957942</v>
      </c>
      <c r="J969" s="18" t="n">
        <f aca="false">Persist_a*I969+Shock_sd*Draws!J948</f>
        <v>3.85511460825926</v>
      </c>
      <c r="K969" s="18" t="n">
        <f aca="false">Persist_a*J969+Shock_sd*Draws!K948</f>
        <v>-97.8484523093417</v>
      </c>
      <c r="L969" s="18" t="n">
        <f aca="false">Persist_a*K969+Shock_sd*Draws!L948</f>
        <v>-36.2737737452886</v>
      </c>
      <c r="M969" s="18" t="n">
        <f aca="false">Persist_a*L969+Shock_sd*Draws!M948</f>
        <v>-30.0770786376102</v>
      </c>
      <c r="N969" s="18" t="n">
        <f aca="false">0-(Draws!N948+Draws!Z948)</f>
        <v>0</v>
      </c>
      <c r="O969" s="18" t="n">
        <f aca="false">N969-(Draws!O948+Draws!AA948)</f>
        <v>0</v>
      </c>
      <c r="P969" s="18" t="n">
        <f aca="false">O969-(Draws!P948+Draws!AB948)</f>
        <v>0</v>
      </c>
      <c r="Q969" s="18" t="n">
        <f aca="false">P969-(Draws!Q948+Draws!AC948)</f>
        <v>0</v>
      </c>
      <c r="R969" s="18" t="n">
        <f aca="false">Q969-(Draws!R948+Draws!AD948)</f>
        <v>0</v>
      </c>
      <c r="S969" s="18" t="n">
        <f aca="false">R969-(Draws!S948+Draws!AE948)</f>
        <v>0</v>
      </c>
      <c r="T969" s="18" t="n">
        <f aca="false">S969-(Draws!T948+Draws!AF948)</f>
        <v>0</v>
      </c>
      <c r="U969" s="18" t="n">
        <f aca="false">T969-(Draws!U948+Draws!AG948)</f>
        <v>0</v>
      </c>
      <c r="V969" s="18" t="n">
        <f aca="false">U969-(Draws!V948+Draws!AH948)</f>
        <v>0</v>
      </c>
      <c r="W969" s="18" t="n">
        <f aca="false">V969-(Draws!W948+Draws!AI948)</f>
        <v>0</v>
      </c>
      <c r="X969" s="18" t="n">
        <f aca="false">W969-(Draws!X948+Draws!AJ948)</f>
        <v>0</v>
      </c>
      <c r="Y969" s="18" t="n">
        <f aca="false">X969-(Draws!Y948+Draws!AK948)</f>
        <v>0</v>
      </c>
      <c r="Z969" s="18" t="n">
        <f aca="false">0-(MAX(Draws!N948-Line_cap,0)+MAX(Draws!Z948-Line_cap,0))</f>
        <v>0</v>
      </c>
      <c r="AA969" s="18" t="n">
        <f aca="false">Z969-(MAX(Draws!O948-Line_cap,0)+MAX(Draws!AA948-Line_cap,0))</f>
        <v>0</v>
      </c>
      <c r="AB969" s="18" t="n">
        <f aca="false">AA969-(MAX(Draws!P948-Line_cap,0)+MAX(Draws!AB948-Line_cap,0))</f>
        <v>0</v>
      </c>
      <c r="AC969" s="18" t="n">
        <f aca="false">AB969-(MAX(Draws!Q948-Line_cap,0)+MAX(Draws!AC948-Line_cap,0))</f>
        <v>0</v>
      </c>
      <c r="AD969" s="18" t="n">
        <f aca="false">AC969-(MAX(Draws!R948-Line_cap,0)+MAX(Draws!AD948-Line_cap,0))</f>
        <v>0</v>
      </c>
      <c r="AE969" s="18" t="n">
        <f aca="false">AD969-(MAX(Draws!S948-Line_cap,0)+MAX(Draws!AE948-Line_cap,0))</f>
        <v>0</v>
      </c>
      <c r="AF969" s="18" t="n">
        <f aca="false">AE969-(MAX(Draws!T948-Line_cap,0)+MAX(Draws!AF948-Line_cap,0))</f>
        <v>0</v>
      </c>
      <c r="AG969" s="18" t="n">
        <f aca="false">AF969-(MAX(Draws!U948-Line_cap,0)+MAX(Draws!AG948-Line_cap,0))</f>
        <v>0</v>
      </c>
      <c r="AH969" s="18" t="n">
        <f aca="false">AG969-(MAX(Draws!V948-Line_cap,0)+MAX(Draws!AH948-Line_cap,0))</f>
        <v>0</v>
      </c>
      <c r="AI969" s="18" t="n">
        <f aca="false">AH969-(MAX(Draws!W948-Line_cap,0)+MAX(Draws!AI948-Line_cap,0))</f>
        <v>0</v>
      </c>
      <c r="AJ969" s="18" t="n">
        <f aca="false">AI969-(MAX(Draws!X948-Line_cap,0)+MAX(Draws!AJ948-Line_cap,0))</f>
        <v>0</v>
      </c>
      <c r="AK969" s="18" t="n">
        <f aca="false">AJ969-(MAX(Draws!Y948-Line_cap,0)+MAX(Draws!AK948-Line_cap,0))</f>
        <v>0</v>
      </c>
      <c r="AL969" s="18" t="n">
        <f aca="false">SUMPRODUCT(MIN($B$22:$M$22+B969:M969+N969:Y969))</f>
        <v>349.310172064821</v>
      </c>
      <c r="AM969" s="18" t="n">
        <f aca="false">SUMPRODUCT(MIN($B$22:$M$22+B969:M969))</f>
        <v>349.310172064821</v>
      </c>
      <c r="AN969" s="18" t="n">
        <f aca="false">SUMPRODUCT(MIN($B$22:$M$22+N969:Y969))</f>
        <v>481.950382357786</v>
      </c>
      <c r="AO969" s="18" t="n">
        <f aca="false">SUMPRODUCT(MIN($B$22:$M$22+B969:M969+Z969:AK969))</f>
        <v>349.310172064821</v>
      </c>
      <c r="AP969" s="18" t="n">
        <f aca="false">SUMPRODUCT(MIN($B$23:$M$23+B969:M969+N969:Y969))</f>
        <v>394.414905917985</v>
      </c>
      <c r="AQ969" s="18" t="n">
        <f aca="false">SUMPRODUCT(MIN($B$23:$M$23+B969:M969+Z969:AK969))</f>
        <v>394.414905917985</v>
      </c>
      <c r="AR969" s="13" t="n">
        <f aca="false">IF(Y969&lt;0,1,0)</f>
        <v>0</v>
      </c>
    </row>
    <row r="970" customFormat="false" ht="15" hidden="false" customHeight="false" outlineLevel="0" collapsed="false">
      <c r="A970" s="13" t="n">
        <v>945</v>
      </c>
      <c r="B970" s="18" t="n">
        <f aca="false">Shock_sd*Draws!B949</f>
        <v>-20.2771538321981</v>
      </c>
      <c r="C970" s="18" t="n">
        <f aca="false">Persist_a*B970+Shock_sd*Draws!C949</f>
        <v>0.664508423602948</v>
      </c>
      <c r="D970" s="18" t="n">
        <f aca="false">Persist_a*C970+Shock_sd*Draws!D949</f>
        <v>47.6100552211971</v>
      </c>
      <c r="E970" s="18" t="n">
        <f aca="false">Persist_a*D970+Shock_sd*Draws!E949</f>
        <v>64.9950968764147</v>
      </c>
      <c r="F970" s="18" t="n">
        <f aca="false">Persist_a*E970+Shock_sd*Draws!F949</f>
        <v>16.3045384838564</v>
      </c>
      <c r="G970" s="18" t="n">
        <f aca="false">Persist_a*F970+Shock_sd*Draws!G949</f>
        <v>-30.7741682034733</v>
      </c>
      <c r="H970" s="18" t="n">
        <f aca="false">Persist_a*G970+Shock_sd*Draws!H949</f>
        <v>-13.8725654419909</v>
      </c>
      <c r="I970" s="18" t="n">
        <f aca="false">Persist_a*H970+Shock_sd*Draws!I949</f>
        <v>31.3549464405119</v>
      </c>
      <c r="J970" s="18" t="n">
        <f aca="false">Persist_a*I970+Shock_sd*Draws!J949</f>
        <v>62.0326603492465</v>
      </c>
      <c r="K970" s="18" t="n">
        <f aca="false">Persist_a*J970+Shock_sd*Draws!K949</f>
        <v>-8.86011591178983</v>
      </c>
      <c r="L970" s="18" t="n">
        <f aca="false">Persist_a*K970+Shock_sd*Draws!L949</f>
        <v>15.154063584549</v>
      </c>
      <c r="M970" s="18" t="n">
        <f aca="false">Persist_a*L970+Shock_sd*Draws!M949</f>
        <v>-1.81605306593871</v>
      </c>
      <c r="N970" s="18" t="n">
        <f aca="false">0-(Draws!N949+Draws!Z949)</f>
        <v>0</v>
      </c>
      <c r="O970" s="18" t="n">
        <f aca="false">N970-(Draws!O949+Draws!AA949)</f>
        <v>0</v>
      </c>
      <c r="P970" s="18" t="n">
        <f aca="false">O970-(Draws!P949+Draws!AB949)</f>
        <v>0</v>
      </c>
      <c r="Q970" s="18" t="n">
        <f aca="false">P970-(Draws!Q949+Draws!AC949)</f>
        <v>0</v>
      </c>
      <c r="R970" s="18" t="n">
        <f aca="false">Q970-(Draws!R949+Draws!AD949)</f>
        <v>0</v>
      </c>
      <c r="S970" s="18" t="n">
        <f aca="false">R970-(Draws!S949+Draws!AE949)</f>
        <v>0</v>
      </c>
      <c r="T970" s="18" t="n">
        <f aca="false">S970-(Draws!T949+Draws!AF949)</f>
        <v>0</v>
      </c>
      <c r="U970" s="18" t="n">
        <f aca="false">T970-(Draws!U949+Draws!AG949)</f>
        <v>0</v>
      </c>
      <c r="V970" s="18" t="n">
        <f aca="false">U970-(Draws!V949+Draws!AH949)</f>
        <v>0</v>
      </c>
      <c r="W970" s="18" t="n">
        <f aca="false">V970-(Draws!W949+Draws!AI949)</f>
        <v>0</v>
      </c>
      <c r="X970" s="18" t="n">
        <f aca="false">W970-(Draws!X949+Draws!AJ949)</f>
        <v>0</v>
      </c>
      <c r="Y970" s="18" t="n">
        <f aca="false">X970-(Draws!Y949+Draws!AK949)</f>
        <v>0</v>
      </c>
      <c r="Z970" s="18" t="n">
        <f aca="false">0-(MAX(Draws!N949-Line_cap,0)+MAX(Draws!Z949-Line_cap,0))</f>
        <v>0</v>
      </c>
      <c r="AA970" s="18" t="n">
        <f aca="false">Z970-(MAX(Draws!O949-Line_cap,0)+MAX(Draws!AA949-Line_cap,0))</f>
        <v>0</v>
      </c>
      <c r="AB970" s="18" t="n">
        <f aca="false">AA970-(MAX(Draws!P949-Line_cap,0)+MAX(Draws!AB949-Line_cap,0))</f>
        <v>0</v>
      </c>
      <c r="AC970" s="18" t="n">
        <f aca="false">AB970-(MAX(Draws!Q949-Line_cap,0)+MAX(Draws!AC949-Line_cap,0))</f>
        <v>0</v>
      </c>
      <c r="AD970" s="18" t="n">
        <f aca="false">AC970-(MAX(Draws!R949-Line_cap,0)+MAX(Draws!AD949-Line_cap,0))</f>
        <v>0</v>
      </c>
      <c r="AE970" s="18" t="n">
        <f aca="false">AD970-(MAX(Draws!S949-Line_cap,0)+MAX(Draws!AE949-Line_cap,0))</f>
        <v>0</v>
      </c>
      <c r="AF970" s="18" t="n">
        <f aca="false">AE970-(MAX(Draws!T949-Line_cap,0)+MAX(Draws!AF949-Line_cap,0))</f>
        <v>0</v>
      </c>
      <c r="AG970" s="18" t="n">
        <f aca="false">AF970-(MAX(Draws!U949-Line_cap,0)+MAX(Draws!AG949-Line_cap,0))</f>
        <v>0</v>
      </c>
      <c r="AH970" s="18" t="n">
        <f aca="false">AG970-(MAX(Draws!V949-Line_cap,0)+MAX(Draws!AH949-Line_cap,0))</f>
        <v>0</v>
      </c>
      <c r="AI970" s="18" t="n">
        <f aca="false">AH970-(MAX(Draws!W949-Line_cap,0)+MAX(Draws!AI949-Line_cap,0))</f>
        <v>0</v>
      </c>
      <c r="AJ970" s="18" t="n">
        <f aca="false">AI970-(MAX(Draws!X949-Line_cap,0)+MAX(Draws!AJ949-Line_cap,0))</f>
        <v>0</v>
      </c>
      <c r="AK970" s="18" t="n">
        <f aca="false">AJ970-(MAX(Draws!Y949-Line_cap,0)+MAX(Draws!AK949-Line_cap,0))</f>
        <v>0</v>
      </c>
      <c r="AL970" s="18" t="n">
        <f aca="false">SUMPRODUCT(MIN($B$22:$M$22+B970:M970+N970:Y970))</f>
        <v>452.434003434892</v>
      </c>
      <c r="AM970" s="18" t="n">
        <f aca="false">SUMPRODUCT(MIN($B$22:$M$22+B970:M970))</f>
        <v>452.434003434892</v>
      </c>
      <c r="AN970" s="18" t="n">
        <f aca="false">SUMPRODUCT(MIN($B$22:$M$22+N970:Y970))</f>
        <v>481.950382357786</v>
      </c>
      <c r="AO970" s="18" t="n">
        <f aca="false">SUMPRODUCT(MIN($B$22:$M$22+B970:M970+Z970:AK970))</f>
        <v>452.434003434892</v>
      </c>
      <c r="AP970" s="18" t="n">
        <f aca="false">SUMPRODUCT(MIN($B$23:$M$23+B970:M970+N970:Y970))</f>
        <v>500.199748935676</v>
      </c>
      <c r="AQ970" s="18" t="n">
        <f aca="false">SUMPRODUCT(MIN($B$23:$M$23+B970:M970+Z970:AK970))</f>
        <v>500.199748935676</v>
      </c>
      <c r="AR970" s="13" t="n">
        <f aca="false">IF(Y970&lt;0,1,0)</f>
        <v>0</v>
      </c>
    </row>
    <row r="971" customFormat="false" ht="15" hidden="false" customHeight="false" outlineLevel="0" collapsed="false">
      <c r="A971" s="13" t="n">
        <v>946</v>
      </c>
      <c r="B971" s="18" t="n">
        <f aca="false">Shock_sd*Draws!B950</f>
        <v>52.4930002416421</v>
      </c>
      <c r="C971" s="18" t="n">
        <f aca="false">Persist_a*B971+Shock_sd*Draws!C950</f>
        <v>34.8599111548254</v>
      </c>
      <c r="D971" s="18" t="n">
        <f aca="false">Persist_a*C971+Shock_sd*Draws!D950</f>
        <v>-32.1113316136864</v>
      </c>
      <c r="E971" s="18" t="n">
        <f aca="false">Persist_a*D971+Shock_sd*Draws!E950</f>
        <v>-25.2365995630311</v>
      </c>
      <c r="F971" s="18" t="n">
        <f aca="false">Persist_a*E971+Shock_sd*Draws!F950</f>
        <v>48.0535605023881</v>
      </c>
      <c r="G971" s="18" t="n">
        <f aca="false">Persist_a*F971+Shock_sd*Draws!G950</f>
        <v>57.4383818015185</v>
      </c>
      <c r="H971" s="18" t="n">
        <f aca="false">Persist_a*G971+Shock_sd*Draws!H950</f>
        <v>1.73896742674592</v>
      </c>
      <c r="I971" s="18" t="n">
        <f aca="false">Persist_a*H971+Shock_sd*Draws!I950</f>
        <v>-25.2781521565009</v>
      </c>
      <c r="J971" s="18" t="n">
        <f aca="false">Persist_a*I971+Shock_sd*Draws!J950</f>
        <v>46.048537119313</v>
      </c>
      <c r="K971" s="18" t="n">
        <f aca="false">Persist_a*J971+Shock_sd*Draws!K950</f>
        <v>94.0063458280524</v>
      </c>
      <c r="L971" s="18" t="n">
        <f aca="false">Persist_a*K971+Shock_sd*Draws!L950</f>
        <v>61.4746794257609</v>
      </c>
      <c r="M971" s="18" t="n">
        <f aca="false">Persist_a*L971+Shock_sd*Draws!M950</f>
        <v>-9.72332854471695</v>
      </c>
      <c r="N971" s="18" t="n">
        <f aca="false">0-(Draws!N950+Draws!Z950)</f>
        <v>0</v>
      </c>
      <c r="O971" s="18" t="n">
        <f aca="false">N971-(Draws!O950+Draws!AA950)</f>
        <v>0</v>
      </c>
      <c r="P971" s="18" t="n">
        <f aca="false">O971-(Draws!P950+Draws!AB950)</f>
        <v>0</v>
      </c>
      <c r="Q971" s="18" t="n">
        <f aca="false">P971-(Draws!Q950+Draws!AC950)</f>
        <v>0</v>
      </c>
      <c r="R971" s="18" t="n">
        <f aca="false">Q971-(Draws!R950+Draws!AD950)</f>
        <v>0</v>
      </c>
      <c r="S971" s="18" t="n">
        <f aca="false">R971-(Draws!S950+Draws!AE950)</f>
        <v>0</v>
      </c>
      <c r="T971" s="18" t="n">
        <f aca="false">S971-(Draws!T950+Draws!AF950)</f>
        <v>0</v>
      </c>
      <c r="U971" s="18" t="n">
        <f aca="false">T971-(Draws!U950+Draws!AG950)</f>
        <v>0</v>
      </c>
      <c r="V971" s="18" t="n">
        <f aca="false">U971-(Draws!V950+Draws!AH950)</f>
        <v>0</v>
      </c>
      <c r="W971" s="18" t="n">
        <f aca="false">V971-(Draws!W950+Draws!AI950)</f>
        <v>0</v>
      </c>
      <c r="X971" s="18" t="n">
        <f aca="false">W971-(Draws!X950+Draws!AJ950)</f>
        <v>0</v>
      </c>
      <c r="Y971" s="18" t="n">
        <f aca="false">X971-(Draws!Y950+Draws!AK950)</f>
        <v>0</v>
      </c>
      <c r="Z971" s="18" t="n">
        <f aca="false">0-(MAX(Draws!N950-Line_cap,0)+MAX(Draws!Z950-Line_cap,0))</f>
        <v>0</v>
      </c>
      <c r="AA971" s="18" t="n">
        <f aca="false">Z971-(MAX(Draws!O950-Line_cap,0)+MAX(Draws!AA950-Line_cap,0))</f>
        <v>0</v>
      </c>
      <c r="AB971" s="18" t="n">
        <f aca="false">AA971-(MAX(Draws!P950-Line_cap,0)+MAX(Draws!AB950-Line_cap,0))</f>
        <v>0</v>
      </c>
      <c r="AC971" s="18" t="n">
        <f aca="false">AB971-(MAX(Draws!Q950-Line_cap,0)+MAX(Draws!AC950-Line_cap,0))</f>
        <v>0</v>
      </c>
      <c r="AD971" s="18" t="n">
        <f aca="false">AC971-(MAX(Draws!R950-Line_cap,0)+MAX(Draws!AD950-Line_cap,0))</f>
        <v>0</v>
      </c>
      <c r="AE971" s="18" t="n">
        <f aca="false">AD971-(MAX(Draws!S950-Line_cap,0)+MAX(Draws!AE950-Line_cap,0))</f>
        <v>0</v>
      </c>
      <c r="AF971" s="18" t="n">
        <f aca="false">AE971-(MAX(Draws!T950-Line_cap,0)+MAX(Draws!AF950-Line_cap,0))</f>
        <v>0</v>
      </c>
      <c r="AG971" s="18" t="n">
        <f aca="false">AF971-(MAX(Draws!U950-Line_cap,0)+MAX(Draws!AG950-Line_cap,0))</f>
        <v>0</v>
      </c>
      <c r="AH971" s="18" t="n">
        <f aca="false">AG971-(MAX(Draws!V950-Line_cap,0)+MAX(Draws!AH950-Line_cap,0))</f>
        <v>0</v>
      </c>
      <c r="AI971" s="18" t="n">
        <f aca="false">AH971-(MAX(Draws!W950-Line_cap,0)+MAX(Draws!AI950-Line_cap,0))</f>
        <v>0</v>
      </c>
      <c r="AJ971" s="18" t="n">
        <f aca="false">AI971-(MAX(Draws!X950-Line_cap,0)+MAX(Draws!AJ950-Line_cap,0))</f>
        <v>0</v>
      </c>
      <c r="AK971" s="18" t="n">
        <f aca="false">AJ971-(MAX(Draws!Y950-Line_cap,0)+MAX(Draws!AK950-Line_cap,0))</f>
        <v>0</v>
      </c>
      <c r="AL971" s="18" t="n">
        <f aca="false">SUMPRODUCT(MIN($B$22:$M$22+B971:M971+N971:Y971))</f>
        <v>458.575901241418</v>
      </c>
      <c r="AM971" s="18" t="n">
        <f aca="false">SUMPRODUCT(MIN($B$22:$M$22+B971:M971))</f>
        <v>458.575901241418</v>
      </c>
      <c r="AN971" s="18" t="n">
        <f aca="false">SUMPRODUCT(MIN($B$22:$M$22+N971:Y971))</f>
        <v>481.950382357786</v>
      </c>
      <c r="AO971" s="18" t="n">
        <f aca="false">SUMPRODUCT(MIN($B$22:$M$22+B971:M971+Z971:AK971))</f>
        <v>458.575901241418</v>
      </c>
      <c r="AP971" s="18" t="n">
        <f aca="false">SUMPRODUCT(MIN($B$23:$M$23+B971:M971+N971:Y971))</f>
        <v>508.175901241418</v>
      </c>
      <c r="AQ971" s="18" t="n">
        <f aca="false">SUMPRODUCT(MIN($B$23:$M$23+B971:M971+Z971:AK971))</f>
        <v>508.175901241418</v>
      </c>
      <c r="AR971" s="13" t="n">
        <f aca="false">IF(Y971&lt;0,1,0)</f>
        <v>0</v>
      </c>
    </row>
    <row r="972" customFormat="false" ht="15" hidden="false" customHeight="false" outlineLevel="0" collapsed="false">
      <c r="A972" s="13" t="n">
        <v>947</v>
      </c>
      <c r="B972" s="18" t="n">
        <f aca="false">Shock_sd*Draws!B951</f>
        <v>-6.33929903911524</v>
      </c>
      <c r="C972" s="18" t="n">
        <f aca="false">Persist_a*B972+Shock_sd*Draws!C951</f>
        <v>-29.3140000208338</v>
      </c>
      <c r="D972" s="18" t="n">
        <f aca="false">Persist_a*C972+Shock_sd*Draws!D951</f>
        <v>-39.6311473380294</v>
      </c>
      <c r="E972" s="18" t="n">
        <f aca="false">Persist_a*D972+Shock_sd*Draws!E951</f>
        <v>-48.9638474385049</v>
      </c>
      <c r="F972" s="18" t="n">
        <f aca="false">Persist_a*E972+Shock_sd*Draws!F951</f>
        <v>39.0766286032367</v>
      </c>
      <c r="G972" s="18" t="n">
        <f aca="false">Persist_a*F972+Shock_sd*Draws!G951</f>
        <v>1.06170255350563</v>
      </c>
      <c r="H972" s="18" t="n">
        <f aca="false">Persist_a*G972+Shock_sd*Draws!H951</f>
        <v>35.9633749072526</v>
      </c>
      <c r="I972" s="18" t="n">
        <f aca="false">Persist_a*H972+Shock_sd*Draws!I951</f>
        <v>-50.7437223019291</v>
      </c>
      <c r="J972" s="18" t="n">
        <f aca="false">Persist_a*I972+Shock_sd*Draws!J951</f>
        <v>-56.2174234599989</v>
      </c>
      <c r="K972" s="18" t="n">
        <f aca="false">Persist_a*J972+Shock_sd*Draws!K951</f>
        <v>-38.9792376464623</v>
      </c>
      <c r="L972" s="18" t="n">
        <f aca="false">Persist_a*K972+Shock_sd*Draws!L951</f>
        <v>4.24987551184155</v>
      </c>
      <c r="M972" s="18" t="n">
        <f aca="false">Persist_a*L972+Shock_sd*Draws!M951</f>
        <v>35.3509361197308</v>
      </c>
      <c r="N972" s="18" t="n">
        <f aca="false">0-(Draws!N951+Draws!Z951)</f>
        <v>0</v>
      </c>
      <c r="O972" s="18" t="n">
        <f aca="false">N972-(Draws!O951+Draws!AA951)</f>
        <v>0</v>
      </c>
      <c r="P972" s="18" t="n">
        <f aca="false">O972-(Draws!P951+Draws!AB951)</f>
        <v>0</v>
      </c>
      <c r="Q972" s="18" t="n">
        <f aca="false">P972-(Draws!Q951+Draws!AC951)</f>
        <v>0</v>
      </c>
      <c r="R972" s="18" t="n">
        <f aca="false">Q972-(Draws!R951+Draws!AD951)</f>
        <v>0</v>
      </c>
      <c r="S972" s="18" t="n">
        <f aca="false">R972-(Draws!S951+Draws!AE951)</f>
        <v>0</v>
      </c>
      <c r="T972" s="18" t="n">
        <f aca="false">S972-(Draws!T951+Draws!AF951)</f>
        <v>0</v>
      </c>
      <c r="U972" s="18" t="n">
        <f aca="false">T972-(Draws!U951+Draws!AG951)</f>
        <v>0</v>
      </c>
      <c r="V972" s="18" t="n">
        <f aca="false">U972-(Draws!V951+Draws!AH951)</f>
        <v>0</v>
      </c>
      <c r="W972" s="18" t="n">
        <f aca="false">V972-(Draws!W951+Draws!AI951)</f>
        <v>0</v>
      </c>
      <c r="X972" s="18" t="n">
        <f aca="false">W972-(Draws!X951+Draws!AJ951)</f>
        <v>0</v>
      </c>
      <c r="Y972" s="18" t="n">
        <f aca="false">X972-(Draws!Y951+Draws!AK951)</f>
        <v>0</v>
      </c>
      <c r="Z972" s="18" t="n">
        <f aca="false">0-(MAX(Draws!N951-Line_cap,0)+MAX(Draws!Z951-Line_cap,0))</f>
        <v>0</v>
      </c>
      <c r="AA972" s="18" t="n">
        <f aca="false">Z972-(MAX(Draws!O951-Line_cap,0)+MAX(Draws!AA951-Line_cap,0))</f>
        <v>0</v>
      </c>
      <c r="AB972" s="18" t="n">
        <f aca="false">AA972-(MAX(Draws!P951-Line_cap,0)+MAX(Draws!AB951-Line_cap,0))</f>
        <v>0</v>
      </c>
      <c r="AC972" s="18" t="n">
        <f aca="false">AB972-(MAX(Draws!Q951-Line_cap,0)+MAX(Draws!AC951-Line_cap,0))</f>
        <v>0</v>
      </c>
      <c r="AD972" s="18" t="n">
        <f aca="false">AC972-(MAX(Draws!R951-Line_cap,0)+MAX(Draws!AD951-Line_cap,0))</f>
        <v>0</v>
      </c>
      <c r="AE972" s="18" t="n">
        <f aca="false">AD972-(MAX(Draws!S951-Line_cap,0)+MAX(Draws!AE951-Line_cap,0))</f>
        <v>0</v>
      </c>
      <c r="AF972" s="18" t="n">
        <f aca="false">AE972-(MAX(Draws!T951-Line_cap,0)+MAX(Draws!AF951-Line_cap,0))</f>
        <v>0</v>
      </c>
      <c r="AG972" s="18" t="n">
        <f aca="false">AF972-(MAX(Draws!U951-Line_cap,0)+MAX(Draws!AG951-Line_cap,0))</f>
        <v>0</v>
      </c>
      <c r="AH972" s="18" t="n">
        <f aca="false">AG972-(MAX(Draws!V951-Line_cap,0)+MAX(Draws!AH951-Line_cap,0))</f>
        <v>0</v>
      </c>
      <c r="AI972" s="18" t="n">
        <f aca="false">AH972-(MAX(Draws!W951-Line_cap,0)+MAX(Draws!AI951-Line_cap,0))</f>
        <v>0</v>
      </c>
      <c r="AJ972" s="18" t="n">
        <f aca="false">AI972-(MAX(Draws!X951-Line_cap,0)+MAX(Draws!AJ951-Line_cap,0))</f>
        <v>0</v>
      </c>
      <c r="AK972" s="18" t="n">
        <f aca="false">AJ972-(MAX(Draws!Y951-Line_cap,0)+MAX(Draws!AK951-Line_cap,0))</f>
        <v>0</v>
      </c>
      <c r="AL972" s="18" t="n">
        <f aca="false">SUMPRODUCT(MIN($B$22:$M$22+B972:M972+N972:Y972))</f>
        <v>431.980357957398</v>
      </c>
      <c r="AM972" s="18" t="n">
        <f aca="false">SUMPRODUCT(MIN($B$22:$M$22+B972:M972))</f>
        <v>431.980357957398</v>
      </c>
      <c r="AN972" s="18" t="n">
        <f aca="false">SUMPRODUCT(MIN($B$22:$M$22+N972:Y972))</f>
        <v>481.950382357786</v>
      </c>
      <c r="AO972" s="18" t="n">
        <f aca="false">SUMPRODUCT(MIN($B$22:$M$22+B972:M972+Z972:AK972))</f>
        <v>431.980357957398</v>
      </c>
      <c r="AP972" s="18" t="n">
        <f aca="false">SUMPRODUCT(MIN($B$23:$M$23+B972:M972+N972:Y972))</f>
        <v>481.223685121618</v>
      </c>
      <c r="AQ972" s="18" t="n">
        <f aca="false">SUMPRODUCT(MIN($B$23:$M$23+B972:M972+Z972:AK972))</f>
        <v>481.223685121618</v>
      </c>
      <c r="AR972" s="13" t="n">
        <f aca="false">IF(Y972&lt;0,1,0)</f>
        <v>0</v>
      </c>
    </row>
    <row r="973" customFormat="false" ht="15" hidden="false" customHeight="false" outlineLevel="0" collapsed="false">
      <c r="A973" s="13" t="n">
        <v>948</v>
      </c>
      <c r="B973" s="18" t="n">
        <f aca="false">Shock_sd*Draws!B952</f>
        <v>23.8622305011435</v>
      </c>
      <c r="C973" s="18" t="n">
        <f aca="false">Persist_a*B973+Shock_sd*Draws!C952</f>
        <v>100.416993040128</v>
      </c>
      <c r="D973" s="18" t="n">
        <f aca="false">Persist_a*C973+Shock_sd*Draws!D952</f>
        <v>-15.006317613248</v>
      </c>
      <c r="E973" s="18" t="n">
        <f aca="false">Persist_a*D973+Shock_sd*Draws!E952</f>
        <v>-36.3393093050476</v>
      </c>
      <c r="F973" s="18" t="n">
        <f aca="false">Persist_a*E973+Shock_sd*Draws!F952</f>
        <v>-42.6254122517554</v>
      </c>
      <c r="G973" s="18" t="n">
        <f aca="false">Persist_a*F973+Shock_sd*Draws!G952</f>
        <v>13.7486727302212</v>
      </c>
      <c r="H973" s="18" t="n">
        <f aca="false">Persist_a*G973+Shock_sd*Draws!H952</f>
        <v>40.7863004690504</v>
      </c>
      <c r="I973" s="18" t="n">
        <f aca="false">Persist_a*H973+Shock_sd*Draws!I952</f>
        <v>14.5292545705318</v>
      </c>
      <c r="J973" s="18" t="n">
        <f aca="false">Persist_a*I973+Shock_sd*Draws!J952</f>
        <v>61.9601393941837</v>
      </c>
      <c r="K973" s="18" t="n">
        <f aca="false">Persist_a*J973+Shock_sd*Draws!K952</f>
        <v>-18.2669047910921</v>
      </c>
      <c r="L973" s="18" t="n">
        <f aca="false">Persist_a*K973+Shock_sd*Draws!L952</f>
        <v>104.796023630792</v>
      </c>
      <c r="M973" s="18" t="n">
        <f aca="false">Persist_a*L973+Shock_sd*Draws!M952</f>
        <v>87.6410557956187</v>
      </c>
      <c r="N973" s="18" t="n">
        <f aca="false">0-(Draws!N952+Draws!Z952)</f>
        <v>0</v>
      </c>
      <c r="O973" s="18" t="n">
        <f aca="false">N973-(Draws!O952+Draws!AA952)</f>
        <v>0</v>
      </c>
      <c r="P973" s="18" t="n">
        <f aca="false">O973-(Draws!P952+Draws!AB952)</f>
        <v>0</v>
      </c>
      <c r="Q973" s="18" t="n">
        <f aca="false">P973-(Draws!Q952+Draws!AC952)</f>
        <v>0</v>
      </c>
      <c r="R973" s="18" t="n">
        <f aca="false">Q973-(Draws!R952+Draws!AD952)</f>
        <v>0</v>
      </c>
      <c r="S973" s="18" t="n">
        <f aca="false">R973-(Draws!S952+Draws!AE952)</f>
        <v>0</v>
      </c>
      <c r="T973" s="18" t="n">
        <f aca="false">S973-(Draws!T952+Draws!AF952)</f>
        <v>-74.8157031368074</v>
      </c>
      <c r="U973" s="18" t="n">
        <f aca="false">T973-(Draws!U952+Draws!AG952)</f>
        <v>-74.8157031368074</v>
      </c>
      <c r="V973" s="18" t="n">
        <f aca="false">U973-(Draws!V952+Draws!AH952)</f>
        <v>-165.371729804548</v>
      </c>
      <c r="W973" s="18" t="n">
        <f aca="false">V973-(Draws!W952+Draws!AI952)</f>
        <v>-165.371729804548</v>
      </c>
      <c r="X973" s="18" t="n">
        <f aca="false">W973-(Draws!X952+Draws!AJ952)</f>
        <v>-165.371729804548</v>
      </c>
      <c r="Y973" s="18" t="n">
        <f aca="false">X973-(Draws!Y952+Draws!AK952)</f>
        <v>-165.371729804548</v>
      </c>
      <c r="Z973" s="18" t="n">
        <f aca="false">0-(MAX(Draws!N952-Line_cap,0)+MAX(Draws!Z952-Line_cap,0))</f>
        <v>0</v>
      </c>
      <c r="AA973" s="18" t="n">
        <f aca="false">Z973-(MAX(Draws!O952-Line_cap,0)+MAX(Draws!AA952-Line_cap,0))</f>
        <v>0</v>
      </c>
      <c r="AB973" s="18" t="n">
        <f aca="false">AA973-(MAX(Draws!P952-Line_cap,0)+MAX(Draws!AB952-Line_cap,0))</f>
        <v>0</v>
      </c>
      <c r="AC973" s="18" t="n">
        <f aca="false">AB973-(MAX(Draws!Q952-Line_cap,0)+MAX(Draws!AC952-Line_cap,0))</f>
        <v>0</v>
      </c>
      <c r="AD973" s="18" t="n">
        <f aca="false">AC973-(MAX(Draws!R952-Line_cap,0)+MAX(Draws!AD952-Line_cap,0))</f>
        <v>0</v>
      </c>
      <c r="AE973" s="18" t="n">
        <f aca="false">AD973-(MAX(Draws!S952-Line_cap,0)+MAX(Draws!AE952-Line_cap,0))</f>
        <v>0</v>
      </c>
      <c r="AF973" s="18" t="n">
        <f aca="false">AE973-(MAX(Draws!T952-Line_cap,0)+MAX(Draws!AF952-Line_cap,0))</f>
        <v>0</v>
      </c>
      <c r="AG973" s="18" t="n">
        <f aca="false">AF973-(MAX(Draws!U952-Line_cap,0)+MAX(Draws!AG952-Line_cap,0))</f>
        <v>0</v>
      </c>
      <c r="AH973" s="18" t="n">
        <f aca="false">AG973-(MAX(Draws!V952-Line_cap,0)+MAX(Draws!AH952-Line_cap,0))</f>
        <v>0</v>
      </c>
      <c r="AI973" s="18" t="n">
        <f aca="false">AH973-(MAX(Draws!W952-Line_cap,0)+MAX(Draws!AI952-Line_cap,0))</f>
        <v>0</v>
      </c>
      <c r="AJ973" s="18" t="n">
        <f aca="false">AI973-(MAX(Draws!X952-Line_cap,0)+MAX(Draws!AJ952-Line_cap,0))</f>
        <v>0</v>
      </c>
      <c r="AK973" s="18" t="n">
        <f aca="false">AJ973-(MAX(Draws!Y952-Line_cap,0)+MAX(Draws!AK952-Line_cap,0))</f>
        <v>0</v>
      </c>
      <c r="AL973" s="18" t="n">
        <f aca="false">SUMPRODUCT(MIN($B$22:$M$22+B973:M973+N973:Y973))</f>
        <v>310.747061213784</v>
      </c>
      <c r="AM973" s="18" t="n">
        <f aca="false">SUMPRODUCT(MIN($B$22:$M$22+B973:M973))</f>
        <v>445.871768895935</v>
      </c>
      <c r="AN973" s="18" t="n">
        <f aca="false">SUMPRODUCT(MIN($B$22:$M$22+N973:Y973))</f>
        <v>322.826051612848</v>
      </c>
      <c r="AO973" s="18" t="n">
        <f aca="false">SUMPRODUCT(MIN($B$22:$M$22+B973:M973+Z973:AK973))</f>
        <v>445.871768895935</v>
      </c>
      <c r="AP973" s="18" t="n">
        <f aca="false">SUMPRODUCT(MIN($B$23:$M$23+B973:M973+N973:Y973))</f>
        <v>359.032709764211</v>
      </c>
      <c r="AQ973" s="18" t="n">
        <f aca="false">SUMPRODUCT(MIN($B$23:$M$23+B973:M973+Z973:AK973))</f>
        <v>490.976502749099</v>
      </c>
      <c r="AR973" s="13" t="n">
        <f aca="false">IF(Y973&lt;0,1,0)</f>
        <v>1</v>
      </c>
    </row>
    <row r="974" customFormat="false" ht="15" hidden="false" customHeight="false" outlineLevel="0" collapsed="false">
      <c r="A974" s="13" t="n">
        <v>949</v>
      </c>
      <c r="B974" s="18" t="n">
        <f aca="false">Shock_sd*Draws!B953</f>
        <v>27.0442387487898</v>
      </c>
      <c r="C974" s="18" t="n">
        <f aca="false">Persist_a*B974+Shock_sd*Draws!C953</f>
        <v>17.6263174715866</v>
      </c>
      <c r="D974" s="18" t="n">
        <f aca="false">Persist_a*C974+Shock_sd*Draws!D953</f>
        <v>-24.2939315069601</v>
      </c>
      <c r="E974" s="18" t="n">
        <f aca="false">Persist_a*D974+Shock_sd*Draws!E953</f>
        <v>-93.8951922942284</v>
      </c>
      <c r="F974" s="18" t="n">
        <f aca="false">Persist_a*E974+Shock_sd*Draws!F953</f>
        <v>-56.6225367310815</v>
      </c>
      <c r="G974" s="18" t="n">
        <f aca="false">Persist_a*F974+Shock_sd*Draws!G953</f>
        <v>-94.7293692907983</v>
      </c>
      <c r="H974" s="18" t="n">
        <f aca="false">Persist_a*G974+Shock_sd*Draws!H953</f>
        <v>-30.6262758827993</v>
      </c>
      <c r="I974" s="18" t="n">
        <f aca="false">Persist_a*H974+Shock_sd*Draws!I953</f>
        <v>-47.7176189008629</v>
      </c>
      <c r="J974" s="18" t="n">
        <f aca="false">Persist_a*I974+Shock_sd*Draws!J953</f>
        <v>-32.0487507239427</v>
      </c>
      <c r="K974" s="18" t="n">
        <f aca="false">Persist_a*J974+Shock_sd*Draws!K953</f>
        <v>56.3498080490088</v>
      </c>
      <c r="L974" s="18" t="n">
        <f aca="false">Persist_a*K974+Shock_sd*Draws!L953</f>
        <v>105.616802335526</v>
      </c>
      <c r="M974" s="18" t="n">
        <f aca="false">Persist_a*L974+Shock_sd*Draws!M953</f>
        <v>95.737477565834</v>
      </c>
      <c r="N974" s="18" t="n">
        <f aca="false">0-(Draws!N953+Draws!Z953)</f>
        <v>0</v>
      </c>
      <c r="O974" s="18" t="n">
        <f aca="false">N974-(Draws!O953+Draws!AA953)</f>
        <v>0</v>
      </c>
      <c r="P974" s="18" t="n">
        <f aca="false">O974-(Draws!P953+Draws!AB953)</f>
        <v>0</v>
      </c>
      <c r="Q974" s="18" t="n">
        <f aca="false">P974-(Draws!Q953+Draws!AC953)</f>
        <v>0</v>
      </c>
      <c r="R974" s="18" t="n">
        <f aca="false">Q974-(Draws!R953+Draws!AD953)</f>
        <v>0</v>
      </c>
      <c r="S974" s="18" t="n">
        <f aca="false">R974-(Draws!S953+Draws!AE953)</f>
        <v>0</v>
      </c>
      <c r="T974" s="18" t="n">
        <f aca="false">S974-(Draws!T953+Draws!AF953)</f>
        <v>0</v>
      </c>
      <c r="U974" s="18" t="n">
        <f aca="false">T974-(Draws!U953+Draws!AG953)</f>
        <v>0</v>
      </c>
      <c r="V974" s="18" t="n">
        <f aca="false">U974-(Draws!V953+Draws!AH953)</f>
        <v>0</v>
      </c>
      <c r="W974" s="18" t="n">
        <f aca="false">V974-(Draws!W953+Draws!AI953)</f>
        <v>0</v>
      </c>
      <c r="X974" s="18" t="n">
        <f aca="false">W974-(Draws!X953+Draws!AJ953)</f>
        <v>0</v>
      </c>
      <c r="Y974" s="18" t="n">
        <f aca="false">X974-(Draws!Y953+Draws!AK953)</f>
        <v>0</v>
      </c>
      <c r="Z974" s="18" t="n">
        <f aca="false">0-(MAX(Draws!N953-Line_cap,0)+MAX(Draws!Z953-Line_cap,0))</f>
        <v>0</v>
      </c>
      <c r="AA974" s="18" t="n">
        <f aca="false">Z974-(MAX(Draws!O953-Line_cap,0)+MAX(Draws!AA953-Line_cap,0))</f>
        <v>0</v>
      </c>
      <c r="AB974" s="18" t="n">
        <f aca="false">AA974-(MAX(Draws!P953-Line_cap,0)+MAX(Draws!AB953-Line_cap,0))</f>
        <v>0</v>
      </c>
      <c r="AC974" s="18" t="n">
        <f aca="false">AB974-(MAX(Draws!Q953-Line_cap,0)+MAX(Draws!AC953-Line_cap,0))</f>
        <v>0</v>
      </c>
      <c r="AD974" s="18" t="n">
        <f aca="false">AC974-(MAX(Draws!R953-Line_cap,0)+MAX(Draws!AD953-Line_cap,0))</f>
        <v>0</v>
      </c>
      <c r="AE974" s="18" t="n">
        <f aca="false">AD974-(MAX(Draws!S953-Line_cap,0)+MAX(Draws!AE953-Line_cap,0))</f>
        <v>0</v>
      </c>
      <c r="AF974" s="18" t="n">
        <f aca="false">AE974-(MAX(Draws!T953-Line_cap,0)+MAX(Draws!AF953-Line_cap,0))</f>
        <v>0</v>
      </c>
      <c r="AG974" s="18" t="n">
        <f aca="false">AF974-(MAX(Draws!U953-Line_cap,0)+MAX(Draws!AG953-Line_cap,0))</f>
        <v>0</v>
      </c>
      <c r="AH974" s="18" t="n">
        <f aca="false">AG974-(MAX(Draws!V953-Line_cap,0)+MAX(Draws!AH953-Line_cap,0))</f>
        <v>0</v>
      </c>
      <c r="AI974" s="18" t="n">
        <f aca="false">AH974-(MAX(Draws!W953-Line_cap,0)+MAX(Draws!AI953-Line_cap,0))</f>
        <v>0</v>
      </c>
      <c r="AJ974" s="18" t="n">
        <f aca="false">AI974-(MAX(Draws!X953-Line_cap,0)+MAX(Draws!AJ953-Line_cap,0))</f>
        <v>0</v>
      </c>
      <c r="AK974" s="18" t="n">
        <f aca="false">AJ974-(MAX(Draws!Y953-Line_cap,0)+MAX(Draws!AK953-Line_cap,0))</f>
        <v>0</v>
      </c>
      <c r="AL974" s="18" t="n">
        <f aca="false">SUMPRODUCT(MIN($B$22:$M$22+B974:M974+N974:Y974))</f>
        <v>388.478802347567</v>
      </c>
      <c r="AM974" s="18" t="n">
        <f aca="false">SUMPRODUCT(MIN($B$22:$M$22+B974:M974))</f>
        <v>388.478802347567</v>
      </c>
      <c r="AN974" s="18" t="n">
        <f aca="false">SUMPRODUCT(MIN($B$22:$M$22+N974:Y974))</f>
        <v>481.950382357786</v>
      </c>
      <c r="AO974" s="18" t="n">
        <f aca="false">SUMPRODUCT(MIN($B$22:$M$22+B974:M974+Z974:AK974))</f>
        <v>388.478802347567</v>
      </c>
      <c r="AP974" s="18" t="n">
        <f aca="false">SUMPRODUCT(MIN($B$23:$M$23+B974:M974+N974:Y974))</f>
        <v>436.244547848351</v>
      </c>
      <c r="AQ974" s="18" t="n">
        <f aca="false">SUMPRODUCT(MIN($B$23:$M$23+B974:M974+Z974:AK974))</f>
        <v>436.244547848351</v>
      </c>
      <c r="AR974" s="13" t="n">
        <f aca="false">IF(Y974&lt;0,1,0)</f>
        <v>0</v>
      </c>
    </row>
    <row r="975" customFormat="false" ht="15" hidden="false" customHeight="false" outlineLevel="0" collapsed="false">
      <c r="A975" s="13" t="n">
        <v>950</v>
      </c>
      <c r="B975" s="18" t="n">
        <f aca="false">Shock_sd*Draws!B954</f>
        <v>-6.10287928556991</v>
      </c>
      <c r="C975" s="18" t="n">
        <f aca="false">Persist_a*B975+Shock_sd*Draws!C954</f>
        <v>-47.0731167969188</v>
      </c>
      <c r="D975" s="18" t="n">
        <f aca="false">Persist_a*C975+Shock_sd*Draws!D954</f>
        <v>48.1307886021648</v>
      </c>
      <c r="E975" s="18" t="n">
        <f aca="false">Persist_a*D975+Shock_sd*Draws!E954</f>
        <v>35.1731073734242</v>
      </c>
      <c r="F975" s="18" t="n">
        <f aca="false">Persist_a*E975+Shock_sd*Draws!F954</f>
        <v>86.1439305271513</v>
      </c>
      <c r="G975" s="18" t="n">
        <f aca="false">Persist_a*F975+Shock_sd*Draws!G954</f>
        <v>20.7120836600941</v>
      </c>
      <c r="H975" s="18" t="n">
        <f aca="false">Persist_a*G975+Shock_sd*Draws!H954</f>
        <v>-63.5282245520039</v>
      </c>
      <c r="I975" s="18" t="n">
        <f aca="false">Persist_a*H975+Shock_sd*Draws!I954</f>
        <v>-78.9929718408623</v>
      </c>
      <c r="J975" s="18" t="n">
        <f aca="false">Persist_a*I975+Shock_sd*Draws!J954</f>
        <v>36.0755072378189</v>
      </c>
      <c r="K975" s="18" t="n">
        <f aca="false">Persist_a*J975+Shock_sd*Draws!K954</f>
        <v>81.5603742283787</v>
      </c>
      <c r="L975" s="18" t="n">
        <f aca="false">Persist_a*K975+Shock_sd*Draws!L954</f>
        <v>35.2422035244611</v>
      </c>
      <c r="M975" s="18" t="n">
        <f aca="false">Persist_a*L975+Shock_sd*Draws!M954</f>
        <v>-1.58826605079079</v>
      </c>
      <c r="N975" s="18" t="n">
        <f aca="false">0-(Draws!N954+Draws!Z954)</f>
        <v>0</v>
      </c>
      <c r="O975" s="18" t="n">
        <f aca="false">N975-(Draws!O954+Draws!AA954)</f>
        <v>0</v>
      </c>
      <c r="P975" s="18" t="n">
        <f aca="false">O975-(Draws!P954+Draws!AB954)</f>
        <v>0</v>
      </c>
      <c r="Q975" s="18" t="n">
        <f aca="false">P975-(Draws!Q954+Draws!AC954)</f>
        <v>0</v>
      </c>
      <c r="R975" s="18" t="n">
        <f aca="false">Q975-(Draws!R954+Draws!AD954)</f>
        <v>0</v>
      </c>
      <c r="S975" s="18" t="n">
        <f aca="false">R975-(Draws!S954+Draws!AE954)</f>
        <v>0</v>
      </c>
      <c r="T975" s="18" t="n">
        <f aca="false">S975-(Draws!T954+Draws!AF954)</f>
        <v>0</v>
      </c>
      <c r="U975" s="18" t="n">
        <f aca="false">T975-(Draws!U954+Draws!AG954)</f>
        <v>0</v>
      </c>
      <c r="V975" s="18" t="n">
        <f aca="false">U975-(Draws!V954+Draws!AH954)</f>
        <v>0</v>
      </c>
      <c r="W975" s="18" t="n">
        <f aca="false">V975-(Draws!W954+Draws!AI954)</f>
        <v>0</v>
      </c>
      <c r="X975" s="18" t="n">
        <f aca="false">W975-(Draws!X954+Draws!AJ954)</f>
        <v>0</v>
      </c>
      <c r="Y975" s="18" t="n">
        <f aca="false">X975-(Draws!Y954+Draws!AK954)</f>
        <v>0</v>
      </c>
      <c r="Z975" s="18" t="n">
        <f aca="false">0-(MAX(Draws!N954-Line_cap,0)+MAX(Draws!Z954-Line_cap,0))</f>
        <v>0</v>
      </c>
      <c r="AA975" s="18" t="n">
        <f aca="false">Z975-(MAX(Draws!O954-Line_cap,0)+MAX(Draws!AA954-Line_cap,0))</f>
        <v>0</v>
      </c>
      <c r="AB975" s="18" t="n">
        <f aca="false">AA975-(MAX(Draws!P954-Line_cap,0)+MAX(Draws!AB954-Line_cap,0))</f>
        <v>0</v>
      </c>
      <c r="AC975" s="18" t="n">
        <f aca="false">AB975-(MAX(Draws!Q954-Line_cap,0)+MAX(Draws!AC954-Line_cap,0))</f>
        <v>0</v>
      </c>
      <c r="AD975" s="18" t="n">
        <f aca="false">AC975-(MAX(Draws!R954-Line_cap,0)+MAX(Draws!AD954-Line_cap,0))</f>
        <v>0</v>
      </c>
      <c r="AE975" s="18" t="n">
        <f aca="false">AD975-(MAX(Draws!S954-Line_cap,0)+MAX(Draws!AE954-Line_cap,0))</f>
        <v>0</v>
      </c>
      <c r="AF975" s="18" t="n">
        <f aca="false">AE975-(MAX(Draws!T954-Line_cap,0)+MAX(Draws!AF954-Line_cap,0))</f>
        <v>0</v>
      </c>
      <c r="AG975" s="18" t="n">
        <f aca="false">AF975-(MAX(Draws!U954-Line_cap,0)+MAX(Draws!AG954-Line_cap,0))</f>
        <v>0</v>
      </c>
      <c r="AH975" s="18" t="n">
        <f aca="false">AG975-(MAX(Draws!V954-Line_cap,0)+MAX(Draws!AH954-Line_cap,0))</f>
        <v>0</v>
      </c>
      <c r="AI975" s="18" t="n">
        <f aca="false">AH975-(MAX(Draws!W954-Line_cap,0)+MAX(Draws!AI954-Line_cap,0))</f>
        <v>0</v>
      </c>
      <c r="AJ975" s="18" t="n">
        <f aca="false">AI975-(MAX(Draws!X954-Line_cap,0)+MAX(Draws!AJ954-Line_cap,0))</f>
        <v>0</v>
      </c>
      <c r="AK975" s="18" t="n">
        <f aca="false">AJ975-(MAX(Draws!Y954-Line_cap,0)+MAX(Draws!AK954-Line_cap,0))</f>
        <v>0</v>
      </c>
      <c r="AL975" s="18" t="n">
        <f aca="false">SUMPRODUCT(MIN($B$22:$M$22+B975:M975+N975:Y975))</f>
        <v>404.861081557057</v>
      </c>
      <c r="AM975" s="18" t="n">
        <f aca="false">SUMPRODUCT(MIN($B$22:$M$22+B975:M975))</f>
        <v>404.861081557057</v>
      </c>
      <c r="AN975" s="18" t="n">
        <f aca="false">SUMPRODUCT(MIN($B$22:$M$22+N975:Y975))</f>
        <v>481.950382357786</v>
      </c>
      <c r="AO975" s="18" t="n">
        <f aca="false">SUMPRODUCT(MIN($B$22:$M$22+B975:M975+Z975:AK975))</f>
        <v>404.861081557057</v>
      </c>
      <c r="AP975" s="18" t="n">
        <f aca="false">SUMPRODUCT(MIN($B$23:$M$23+B975:M975+N975:Y975))</f>
        <v>454.461081557057</v>
      </c>
      <c r="AQ975" s="18" t="n">
        <f aca="false">SUMPRODUCT(MIN($B$23:$M$23+B975:M975+Z975:AK975))</f>
        <v>454.461081557057</v>
      </c>
      <c r="AR975" s="13" t="n">
        <f aca="false">IF(Y975&lt;0,1,0)</f>
        <v>0</v>
      </c>
    </row>
    <row r="976" customFormat="false" ht="15" hidden="false" customHeight="false" outlineLevel="0" collapsed="false">
      <c r="A976" s="13" t="n">
        <v>951</v>
      </c>
      <c r="B976" s="18" t="n">
        <f aca="false">Shock_sd*Draws!B955</f>
        <v>-128.314637246057</v>
      </c>
      <c r="C976" s="18" t="n">
        <f aca="false">Persist_a*B976+Shock_sd*Draws!C955</f>
        <v>2.74437453996623</v>
      </c>
      <c r="D976" s="18" t="n">
        <f aca="false">Persist_a*C976+Shock_sd*Draws!D955</f>
        <v>49.765719513413</v>
      </c>
      <c r="E976" s="18" t="n">
        <f aca="false">Persist_a*D976+Shock_sd*Draws!E955</f>
        <v>13.814409750019</v>
      </c>
      <c r="F976" s="18" t="n">
        <f aca="false">Persist_a*E976+Shock_sd*Draws!F955</f>
        <v>15.8257093904024</v>
      </c>
      <c r="G976" s="18" t="n">
        <f aca="false">Persist_a*F976+Shock_sd*Draws!G955</f>
        <v>54.2215367483231</v>
      </c>
      <c r="H976" s="18" t="n">
        <f aca="false">Persist_a*G976+Shock_sd*Draws!H955</f>
        <v>120.025115808814</v>
      </c>
      <c r="I976" s="18" t="n">
        <f aca="false">Persist_a*H976+Shock_sd*Draws!I955</f>
        <v>60.3761778052174</v>
      </c>
      <c r="J976" s="18" t="n">
        <f aca="false">Persist_a*I976+Shock_sd*Draws!J955</f>
        <v>-40.2038505665566</v>
      </c>
      <c r="K976" s="18" t="n">
        <f aca="false">Persist_a*J976+Shock_sd*Draws!K955</f>
        <v>-84.314941363492</v>
      </c>
      <c r="L976" s="18" t="n">
        <f aca="false">Persist_a*K976+Shock_sd*Draws!L955</f>
        <v>20.0875954518844</v>
      </c>
      <c r="M976" s="18" t="n">
        <f aca="false">Persist_a*L976+Shock_sd*Draws!M955</f>
        <v>25.8232172902518</v>
      </c>
      <c r="N976" s="18" t="n">
        <f aca="false">0-(Draws!N955+Draws!Z955)</f>
        <v>0</v>
      </c>
      <c r="O976" s="18" t="n">
        <f aca="false">N976-(Draws!O955+Draws!AA955)</f>
        <v>0</v>
      </c>
      <c r="P976" s="18" t="n">
        <f aca="false">O976-(Draws!P955+Draws!AB955)</f>
        <v>0</v>
      </c>
      <c r="Q976" s="18" t="n">
        <f aca="false">P976-(Draws!Q955+Draws!AC955)</f>
        <v>0</v>
      </c>
      <c r="R976" s="18" t="n">
        <f aca="false">Q976-(Draws!R955+Draws!AD955)</f>
        <v>0</v>
      </c>
      <c r="S976" s="18" t="n">
        <f aca="false">R976-(Draws!S955+Draws!AE955)</f>
        <v>0</v>
      </c>
      <c r="T976" s="18" t="n">
        <f aca="false">S976-(Draws!T955+Draws!AF955)</f>
        <v>0</v>
      </c>
      <c r="U976" s="18" t="n">
        <f aca="false">T976-(Draws!U955+Draws!AG955)</f>
        <v>0</v>
      </c>
      <c r="V976" s="18" t="n">
        <f aca="false">U976-(Draws!V955+Draws!AH955)</f>
        <v>0</v>
      </c>
      <c r="W976" s="18" t="n">
        <f aca="false">V976-(Draws!W955+Draws!AI955)</f>
        <v>0</v>
      </c>
      <c r="X976" s="18" t="n">
        <f aca="false">W976-(Draws!X955+Draws!AJ955)</f>
        <v>0</v>
      </c>
      <c r="Y976" s="18" t="n">
        <f aca="false">X976-(Draws!Y955+Draws!AK955)</f>
        <v>0</v>
      </c>
      <c r="Z976" s="18" t="n">
        <f aca="false">0-(MAX(Draws!N955-Line_cap,0)+MAX(Draws!Z955-Line_cap,0))</f>
        <v>0</v>
      </c>
      <c r="AA976" s="18" t="n">
        <f aca="false">Z976-(MAX(Draws!O955-Line_cap,0)+MAX(Draws!AA955-Line_cap,0))</f>
        <v>0</v>
      </c>
      <c r="AB976" s="18" t="n">
        <f aca="false">AA976-(MAX(Draws!P955-Line_cap,0)+MAX(Draws!AB955-Line_cap,0))</f>
        <v>0</v>
      </c>
      <c r="AC976" s="18" t="n">
        <f aca="false">AB976-(MAX(Draws!Q955-Line_cap,0)+MAX(Draws!AC955-Line_cap,0))</f>
        <v>0</v>
      </c>
      <c r="AD976" s="18" t="n">
        <f aca="false">AC976-(MAX(Draws!R955-Line_cap,0)+MAX(Draws!AD955-Line_cap,0))</f>
        <v>0</v>
      </c>
      <c r="AE976" s="18" t="n">
        <f aca="false">AD976-(MAX(Draws!S955-Line_cap,0)+MAX(Draws!AE955-Line_cap,0))</f>
        <v>0</v>
      </c>
      <c r="AF976" s="18" t="n">
        <f aca="false">AE976-(MAX(Draws!T955-Line_cap,0)+MAX(Draws!AF955-Line_cap,0))</f>
        <v>0</v>
      </c>
      <c r="AG976" s="18" t="n">
        <f aca="false">AF976-(MAX(Draws!U955-Line_cap,0)+MAX(Draws!AG955-Line_cap,0))</f>
        <v>0</v>
      </c>
      <c r="AH976" s="18" t="n">
        <f aca="false">AG976-(MAX(Draws!V955-Line_cap,0)+MAX(Draws!AH955-Line_cap,0))</f>
        <v>0</v>
      </c>
      <c r="AI976" s="18" t="n">
        <f aca="false">AH976-(MAX(Draws!W955-Line_cap,0)+MAX(Draws!AI955-Line_cap,0))</f>
        <v>0</v>
      </c>
      <c r="AJ976" s="18" t="n">
        <f aca="false">AI976-(MAX(Draws!X955-Line_cap,0)+MAX(Draws!AJ955-Line_cap,0))</f>
        <v>0</v>
      </c>
      <c r="AK976" s="18" t="n">
        <f aca="false">AJ976-(MAX(Draws!Y955-Line_cap,0)+MAX(Draws!AK955-Line_cap,0))</f>
        <v>0</v>
      </c>
      <c r="AL976" s="18" t="n">
        <f aca="false">SUMPRODUCT(MIN($B$22:$M$22+B976:M976+N976:Y976))</f>
        <v>410.070754445932</v>
      </c>
      <c r="AM976" s="18" t="n">
        <f aca="false">SUMPRODUCT(MIN($B$22:$M$22+B976:M976))</f>
        <v>410.070754445932</v>
      </c>
      <c r="AN976" s="18" t="n">
        <f aca="false">SUMPRODUCT(MIN($B$22:$M$22+N976:Y976))</f>
        <v>481.950382357786</v>
      </c>
      <c r="AO976" s="18" t="n">
        <f aca="false">SUMPRODUCT(MIN($B$22:$M$22+B976:M976+Z976:AK976))</f>
        <v>410.070754445932</v>
      </c>
      <c r="AP976" s="18" t="n">
        <f aca="false">SUMPRODUCT(MIN($B$23:$M$23+B976:M976+N976:Y976))</f>
        <v>458.356402996359</v>
      </c>
      <c r="AQ976" s="18" t="n">
        <f aca="false">SUMPRODUCT(MIN($B$23:$M$23+B976:M976+Z976:AK976))</f>
        <v>458.356402996359</v>
      </c>
      <c r="AR976" s="13" t="n">
        <f aca="false">IF(Y976&lt;0,1,0)</f>
        <v>0</v>
      </c>
    </row>
    <row r="977" customFormat="false" ht="15" hidden="false" customHeight="false" outlineLevel="0" collapsed="false">
      <c r="A977" s="13" t="n">
        <v>952</v>
      </c>
      <c r="B977" s="18" t="n">
        <f aca="false">Shock_sd*Draws!B956</f>
        <v>-20.7492626126711</v>
      </c>
      <c r="C977" s="18" t="n">
        <f aca="false">Persist_a*B977+Shock_sd*Draws!C956</f>
        <v>-37.7656985324863</v>
      </c>
      <c r="D977" s="18" t="n">
        <f aca="false">Persist_a*C977+Shock_sd*Draws!D956</f>
        <v>-5.90681599445793</v>
      </c>
      <c r="E977" s="18" t="n">
        <f aca="false">Persist_a*D977+Shock_sd*Draws!E956</f>
        <v>-4.17164670888411</v>
      </c>
      <c r="F977" s="18" t="n">
        <f aca="false">Persist_a*E977+Shock_sd*Draws!F956</f>
        <v>-1.81611951273695</v>
      </c>
      <c r="G977" s="18" t="n">
        <f aca="false">Persist_a*F977+Shock_sd*Draws!G956</f>
        <v>14.8116702518337</v>
      </c>
      <c r="H977" s="18" t="n">
        <f aca="false">Persist_a*G977+Shock_sd*Draws!H956</f>
        <v>5.6847126087304</v>
      </c>
      <c r="I977" s="18" t="n">
        <f aca="false">Persist_a*H977+Shock_sd*Draws!I956</f>
        <v>54.8877601397067</v>
      </c>
      <c r="J977" s="18" t="n">
        <f aca="false">Persist_a*I977+Shock_sd*Draws!J956</f>
        <v>31.3081192624147</v>
      </c>
      <c r="K977" s="18" t="n">
        <f aca="false">Persist_a*J977+Shock_sd*Draws!K956</f>
        <v>23.3996576709122</v>
      </c>
      <c r="L977" s="18" t="n">
        <f aca="false">Persist_a*K977+Shock_sd*Draws!L956</f>
        <v>-41.0235363728743</v>
      </c>
      <c r="M977" s="18" t="n">
        <f aca="false">Persist_a*L977+Shock_sd*Draws!M956</f>
        <v>-12.903631109727</v>
      </c>
      <c r="N977" s="18" t="n">
        <f aca="false">0-(Draws!N956+Draws!Z956)</f>
        <v>0</v>
      </c>
      <c r="O977" s="18" t="n">
        <f aca="false">N977-(Draws!O956+Draws!AA956)</f>
        <v>0</v>
      </c>
      <c r="P977" s="18" t="n">
        <f aca="false">O977-(Draws!P956+Draws!AB956)</f>
        <v>0</v>
      </c>
      <c r="Q977" s="18" t="n">
        <f aca="false">P977-(Draws!Q956+Draws!AC956)</f>
        <v>0</v>
      </c>
      <c r="R977" s="18" t="n">
        <f aca="false">Q977-(Draws!R956+Draws!AD956)</f>
        <v>0</v>
      </c>
      <c r="S977" s="18" t="n">
        <f aca="false">R977-(Draws!S956+Draws!AE956)</f>
        <v>0</v>
      </c>
      <c r="T977" s="18" t="n">
        <f aca="false">S977-(Draws!T956+Draws!AF956)</f>
        <v>0</v>
      </c>
      <c r="U977" s="18" t="n">
        <f aca="false">T977-(Draws!U956+Draws!AG956)</f>
        <v>0</v>
      </c>
      <c r="V977" s="18" t="n">
        <f aca="false">U977-(Draws!V956+Draws!AH956)</f>
        <v>0</v>
      </c>
      <c r="W977" s="18" t="n">
        <f aca="false">V977-(Draws!W956+Draws!AI956)</f>
        <v>0</v>
      </c>
      <c r="X977" s="18" t="n">
        <f aca="false">W977-(Draws!X956+Draws!AJ956)</f>
        <v>0</v>
      </c>
      <c r="Y977" s="18" t="n">
        <f aca="false">X977-(Draws!Y956+Draws!AK956)</f>
        <v>0</v>
      </c>
      <c r="Z977" s="18" t="n">
        <f aca="false">0-(MAX(Draws!N956-Line_cap,0)+MAX(Draws!Z956-Line_cap,0))</f>
        <v>0</v>
      </c>
      <c r="AA977" s="18" t="n">
        <f aca="false">Z977-(MAX(Draws!O956-Line_cap,0)+MAX(Draws!AA956-Line_cap,0))</f>
        <v>0</v>
      </c>
      <c r="AB977" s="18" t="n">
        <f aca="false">AA977-(MAX(Draws!P956-Line_cap,0)+MAX(Draws!AB956-Line_cap,0))</f>
        <v>0</v>
      </c>
      <c r="AC977" s="18" t="n">
        <f aca="false">AB977-(MAX(Draws!Q956-Line_cap,0)+MAX(Draws!AC956-Line_cap,0))</f>
        <v>0</v>
      </c>
      <c r="AD977" s="18" t="n">
        <f aca="false">AC977-(MAX(Draws!R956-Line_cap,0)+MAX(Draws!AD956-Line_cap,0))</f>
        <v>0</v>
      </c>
      <c r="AE977" s="18" t="n">
        <f aca="false">AD977-(MAX(Draws!S956-Line_cap,0)+MAX(Draws!AE956-Line_cap,0))</f>
        <v>0</v>
      </c>
      <c r="AF977" s="18" t="n">
        <f aca="false">AE977-(MAX(Draws!T956-Line_cap,0)+MAX(Draws!AF956-Line_cap,0))</f>
        <v>0</v>
      </c>
      <c r="AG977" s="18" t="n">
        <f aca="false">AF977-(MAX(Draws!U956-Line_cap,0)+MAX(Draws!AG956-Line_cap,0))</f>
        <v>0</v>
      </c>
      <c r="AH977" s="18" t="n">
        <f aca="false">AG977-(MAX(Draws!V956-Line_cap,0)+MAX(Draws!AH956-Line_cap,0))</f>
        <v>0</v>
      </c>
      <c r="AI977" s="18" t="n">
        <f aca="false">AH977-(MAX(Draws!W956-Line_cap,0)+MAX(Draws!AI956-Line_cap,0))</f>
        <v>0</v>
      </c>
      <c r="AJ977" s="18" t="n">
        <f aca="false">AI977-(MAX(Draws!X956-Line_cap,0)+MAX(Draws!AJ956-Line_cap,0))</f>
        <v>0</v>
      </c>
      <c r="AK977" s="18" t="n">
        <f aca="false">AJ977-(MAX(Draws!Y956-Line_cap,0)+MAX(Draws!AK956-Line_cap,0))</f>
        <v>0</v>
      </c>
      <c r="AL977" s="18" t="n">
        <f aca="false">SUMPRODUCT(MIN($B$22:$M$22+B977:M977+N977:Y977))</f>
        <v>460.904411191507</v>
      </c>
      <c r="AM977" s="18" t="n">
        <f aca="false">SUMPRODUCT(MIN($B$22:$M$22+B977:M977))</f>
        <v>460.904411191507</v>
      </c>
      <c r="AN977" s="18" t="n">
        <f aca="false">SUMPRODUCT(MIN($B$22:$M$22+N977:Y977))</f>
        <v>481.950382357786</v>
      </c>
      <c r="AO977" s="18" t="n">
        <f aca="false">SUMPRODUCT(MIN($B$22:$M$22+B977:M977+Z977:AK977))</f>
        <v>460.904411191507</v>
      </c>
      <c r="AP977" s="18" t="n">
        <f aca="false">SUMPRODUCT(MIN($B$23:$M$23+B977:M977+N977:Y977))</f>
        <v>507.777540005051</v>
      </c>
      <c r="AQ977" s="18" t="n">
        <f aca="false">SUMPRODUCT(MIN($B$23:$M$23+B977:M977+Z977:AK977))</f>
        <v>507.777540005051</v>
      </c>
      <c r="AR977" s="13" t="n">
        <f aca="false">IF(Y977&lt;0,1,0)</f>
        <v>0</v>
      </c>
    </row>
    <row r="978" customFormat="false" ht="15" hidden="false" customHeight="false" outlineLevel="0" collapsed="false">
      <c r="A978" s="13" t="n">
        <v>953</v>
      </c>
      <c r="B978" s="18" t="n">
        <f aca="false">Shock_sd*Draws!B957</f>
        <v>8.03714111737692</v>
      </c>
      <c r="C978" s="18" t="n">
        <f aca="false">Persist_a*B978+Shock_sd*Draws!C957</f>
        <v>-59.5658124709255</v>
      </c>
      <c r="D978" s="18" t="n">
        <f aca="false">Persist_a*C978+Shock_sd*Draws!D957</f>
        <v>6.19029169806524</v>
      </c>
      <c r="E978" s="18" t="n">
        <f aca="false">Persist_a*D978+Shock_sd*Draws!E957</f>
        <v>0.643188335280742</v>
      </c>
      <c r="F978" s="18" t="n">
        <f aca="false">Persist_a*E978+Shock_sd*Draws!F957</f>
        <v>95.2862261832521</v>
      </c>
      <c r="G978" s="18" t="n">
        <f aca="false">Persist_a*F978+Shock_sd*Draws!G957</f>
        <v>10.3734181400794</v>
      </c>
      <c r="H978" s="18" t="n">
        <f aca="false">Persist_a*G978+Shock_sd*Draws!H957</f>
        <v>-31.7904907814583</v>
      </c>
      <c r="I978" s="18" t="n">
        <f aca="false">Persist_a*H978+Shock_sd*Draws!I957</f>
        <v>-98.4212279303976</v>
      </c>
      <c r="J978" s="18" t="n">
        <f aca="false">Persist_a*I978+Shock_sd*Draws!J957</f>
        <v>-12.8147932621579</v>
      </c>
      <c r="K978" s="18" t="n">
        <f aca="false">Persist_a*J978+Shock_sd*Draws!K957</f>
        <v>32.8213862081865</v>
      </c>
      <c r="L978" s="18" t="n">
        <f aca="false">Persist_a*K978+Shock_sd*Draws!L957</f>
        <v>25.7279052519987</v>
      </c>
      <c r="M978" s="18" t="n">
        <f aca="false">Persist_a*L978+Shock_sd*Draws!M957</f>
        <v>-27.3227050096352</v>
      </c>
      <c r="N978" s="18" t="n">
        <f aca="false">0-(Draws!N957+Draws!Z957)</f>
        <v>0</v>
      </c>
      <c r="O978" s="18" t="n">
        <f aca="false">N978-(Draws!O957+Draws!AA957)</f>
        <v>0</v>
      </c>
      <c r="P978" s="18" t="n">
        <f aca="false">O978-(Draws!P957+Draws!AB957)</f>
        <v>0</v>
      </c>
      <c r="Q978" s="18" t="n">
        <f aca="false">P978-(Draws!Q957+Draws!AC957)</f>
        <v>0</v>
      </c>
      <c r="R978" s="18" t="n">
        <f aca="false">Q978-(Draws!R957+Draws!AD957)</f>
        <v>0</v>
      </c>
      <c r="S978" s="18" t="n">
        <f aca="false">R978-(Draws!S957+Draws!AE957)</f>
        <v>0</v>
      </c>
      <c r="T978" s="18" t="n">
        <f aca="false">S978-(Draws!T957+Draws!AF957)</f>
        <v>0</v>
      </c>
      <c r="U978" s="18" t="n">
        <f aca="false">T978-(Draws!U957+Draws!AG957)</f>
        <v>0</v>
      </c>
      <c r="V978" s="18" t="n">
        <f aca="false">U978-(Draws!V957+Draws!AH957)</f>
        <v>0</v>
      </c>
      <c r="W978" s="18" t="n">
        <f aca="false">V978-(Draws!W957+Draws!AI957)</f>
        <v>0</v>
      </c>
      <c r="X978" s="18" t="n">
        <f aca="false">W978-(Draws!X957+Draws!AJ957)</f>
        <v>0</v>
      </c>
      <c r="Y978" s="18" t="n">
        <f aca="false">X978-(Draws!Y957+Draws!AK957)</f>
        <v>-124.813088860015</v>
      </c>
      <c r="Z978" s="18" t="n">
        <f aca="false">0-(MAX(Draws!N957-Line_cap,0)+MAX(Draws!Z957-Line_cap,0))</f>
        <v>0</v>
      </c>
      <c r="AA978" s="18" t="n">
        <f aca="false">Z978-(MAX(Draws!O957-Line_cap,0)+MAX(Draws!AA957-Line_cap,0))</f>
        <v>0</v>
      </c>
      <c r="AB978" s="18" t="n">
        <f aca="false">AA978-(MAX(Draws!P957-Line_cap,0)+MAX(Draws!AB957-Line_cap,0))</f>
        <v>0</v>
      </c>
      <c r="AC978" s="18" t="n">
        <f aca="false">AB978-(MAX(Draws!Q957-Line_cap,0)+MAX(Draws!AC957-Line_cap,0))</f>
        <v>0</v>
      </c>
      <c r="AD978" s="18" t="n">
        <f aca="false">AC978-(MAX(Draws!R957-Line_cap,0)+MAX(Draws!AD957-Line_cap,0))</f>
        <v>0</v>
      </c>
      <c r="AE978" s="18" t="n">
        <f aca="false">AD978-(MAX(Draws!S957-Line_cap,0)+MAX(Draws!AE957-Line_cap,0))</f>
        <v>0</v>
      </c>
      <c r="AF978" s="18" t="n">
        <f aca="false">AE978-(MAX(Draws!T957-Line_cap,0)+MAX(Draws!AF957-Line_cap,0))</f>
        <v>0</v>
      </c>
      <c r="AG978" s="18" t="n">
        <f aca="false">AF978-(MAX(Draws!U957-Line_cap,0)+MAX(Draws!AG957-Line_cap,0))</f>
        <v>0</v>
      </c>
      <c r="AH978" s="18" t="n">
        <f aca="false">AG978-(MAX(Draws!V957-Line_cap,0)+MAX(Draws!AH957-Line_cap,0))</f>
        <v>0</v>
      </c>
      <c r="AI978" s="18" t="n">
        <f aca="false">AH978-(MAX(Draws!W957-Line_cap,0)+MAX(Draws!AI957-Line_cap,0))</f>
        <v>0</v>
      </c>
      <c r="AJ978" s="18" t="n">
        <f aca="false">AI978-(MAX(Draws!X957-Line_cap,0)+MAX(Draws!AJ957-Line_cap,0))</f>
        <v>0</v>
      </c>
      <c r="AK978" s="18" t="n">
        <f aca="false">AJ978-(MAX(Draws!Y957-Line_cap,0)+MAX(Draws!AK957-Line_cap,0))</f>
        <v>-24.8130888600153</v>
      </c>
      <c r="AL978" s="18" t="n">
        <f aca="false">SUMPRODUCT(MIN($B$22:$M$22+B978:M978+N978:Y978))</f>
        <v>358.28825380731</v>
      </c>
      <c r="AM978" s="18" t="n">
        <f aca="false">SUMPRODUCT(MIN($B$22:$M$22+B978:M978))</f>
        <v>385.432825467522</v>
      </c>
      <c r="AN978" s="18" t="n">
        <f aca="false">SUMPRODUCT(MIN($B$22:$M$22+N978:Y978))</f>
        <v>385.610958816945</v>
      </c>
      <c r="AO978" s="18" t="n">
        <f aca="false">SUMPRODUCT(MIN($B$22:$M$22+B978:M978+Z978:AK978))</f>
        <v>385.432825467522</v>
      </c>
      <c r="AP978" s="18" t="n">
        <f aca="false">SUMPRODUCT(MIN($B$23:$M$23+B978:M978+N978:Y978))</f>
        <v>403.41413488993</v>
      </c>
      <c r="AQ978" s="18" t="n">
        <f aca="false">SUMPRODUCT(MIN($B$23:$M$23+B978:M978+Z978:AK978))</f>
        <v>435.032825467522</v>
      </c>
      <c r="AR978" s="13" t="n">
        <f aca="false">IF(Y978&lt;0,1,0)</f>
        <v>1</v>
      </c>
    </row>
    <row r="979" customFormat="false" ht="15" hidden="false" customHeight="false" outlineLevel="0" collapsed="false">
      <c r="A979" s="13" t="n">
        <v>954</v>
      </c>
      <c r="B979" s="18" t="n">
        <f aca="false">Shock_sd*Draws!B958</f>
        <v>-51.0394866839039</v>
      </c>
      <c r="C979" s="18" t="n">
        <f aca="false">Persist_a*B979+Shock_sd*Draws!C958</f>
        <v>-13.0646452863621</v>
      </c>
      <c r="D979" s="18" t="n">
        <f aca="false">Persist_a*C979+Shock_sd*Draws!D958</f>
        <v>-102.95258125938</v>
      </c>
      <c r="E979" s="18" t="n">
        <f aca="false">Persist_a*D979+Shock_sd*Draws!E958</f>
        <v>-78.470047914532</v>
      </c>
      <c r="F979" s="18" t="n">
        <f aca="false">Persist_a*E979+Shock_sd*Draws!F958</f>
        <v>35.0820272047952</v>
      </c>
      <c r="G979" s="18" t="n">
        <f aca="false">Persist_a*F979+Shock_sd*Draws!G958</f>
        <v>81.8057864823527</v>
      </c>
      <c r="H979" s="18" t="n">
        <f aca="false">Persist_a*G979+Shock_sd*Draws!H958</f>
        <v>-68.5154915133219</v>
      </c>
      <c r="I979" s="18" t="n">
        <f aca="false">Persist_a*H979+Shock_sd*Draws!I958</f>
        <v>20.4213617839665</v>
      </c>
      <c r="J979" s="18" t="n">
        <f aca="false">Persist_a*I979+Shock_sd*Draws!J958</f>
        <v>63.7387554415631</v>
      </c>
      <c r="K979" s="18" t="n">
        <f aca="false">Persist_a*J979+Shock_sd*Draws!K958</f>
        <v>-75.3551494350499</v>
      </c>
      <c r="L979" s="18" t="n">
        <f aca="false">Persist_a*K979+Shock_sd*Draws!L958</f>
        <v>-9.6626072289171</v>
      </c>
      <c r="M979" s="18" t="n">
        <f aca="false">Persist_a*L979+Shock_sd*Draws!M958</f>
        <v>-2.3599697754284</v>
      </c>
      <c r="N979" s="18" t="n">
        <f aca="false">0-(Draws!N958+Draws!Z958)</f>
        <v>0</v>
      </c>
      <c r="O979" s="18" t="n">
        <f aca="false">N979-(Draws!O958+Draws!AA958)</f>
        <v>0</v>
      </c>
      <c r="P979" s="18" t="n">
        <f aca="false">O979-(Draws!P958+Draws!AB958)</f>
        <v>0</v>
      </c>
      <c r="Q979" s="18" t="n">
        <f aca="false">P979-(Draws!Q958+Draws!AC958)</f>
        <v>0</v>
      </c>
      <c r="R979" s="18" t="n">
        <f aca="false">Q979-(Draws!R958+Draws!AD958)</f>
        <v>0</v>
      </c>
      <c r="S979" s="18" t="n">
        <f aca="false">R979-(Draws!S958+Draws!AE958)</f>
        <v>0</v>
      </c>
      <c r="T979" s="18" t="n">
        <f aca="false">S979-(Draws!T958+Draws!AF958)</f>
        <v>0</v>
      </c>
      <c r="U979" s="18" t="n">
        <f aca="false">T979-(Draws!U958+Draws!AG958)</f>
        <v>0</v>
      </c>
      <c r="V979" s="18" t="n">
        <f aca="false">U979-(Draws!V958+Draws!AH958)</f>
        <v>0</v>
      </c>
      <c r="W979" s="18" t="n">
        <f aca="false">V979-(Draws!W958+Draws!AI958)</f>
        <v>0</v>
      </c>
      <c r="X979" s="18" t="n">
        <f aca="false">W979-(Draws!X958+Draws!AJ958)</f>
        <v>0</v>
      </c>
      <c r="Y979" s="18" t="n">
        <f aca="false">X979-(Draws!Y958+Draws!AK958)</f>
        <v>0</v>
      </c>
      <c r="Z979" s="18" t="n">
        <f aca="false">0-(MAX(Draws!N958-Line_cap,0)+MAX(Draws!Z958-Line_cap,0))</f>
        <v>0</v>
      </c>
      <c r="AA979" s="18" t="n">
        <f aca="false">Z979-(MAX(Draws!O958-Line_cap,0)+MAX(Draws!AA958-Line_cap,0))</f>
        <v>0</v>
      </c>
      <c r="AB979" s="18" t="n">
        <f aca="false">AA979-(MAX(Draws!P958-Line_cap,0)+MAX(Draws!AB958-Line_cap,0))</f>
        <v>0</v>
      </c>
      <c r="AC979" s="18" t="n">
        <f aca="false">AB979-(MAX(Draws!Q958-Line_cap,0)+MAX(Draws!AC958-Line_cap,0))</f>
        <v>0</v>
      </c>
      <c r="AD979" s="18" t="n">
        <f aca="false">AC979-(MAX(Draws!R958-Line_cap,0)+MAX(Draws!AD958-Line_cap,0))</f>
        <v>0</v>
      </c>
      <c r="AE979" s="18" t="n">
        <f aca="false">AD979-(MAX(Draws!S958-Line_cap,0)+MAX(Draws!AE958-Line_cap,0))</f>
        <v>0</v>
      </c>
      <c r="AF979" s="18" t="n">
        <f aca="false">AE979-(MAX(Draws!T958-Line_cap,0)+MAX(Draws!AF958-Line_cap,0))</f>
        <v>0</v>
      </c>
      <c r="AG979" s="18" t="n">
        <f aca="false">AF979-(MAX(Draws!U958-Line_cap,0)+MAX(Draws!AG958-Line_cap,0))</f>
        <v>0</v>
      </c>
      <c r="AH979" s="18" t="n">
        <f aca="false">AG979-(MAX(Draws!V958-Line_cap,0)+MAX(Draws!AH958-Line_cap,0))</f>
        <v>0</v>
      </c>
      <c r="AI979" s="18" t="n">
        <f aca="false">AH979-(MAX(Draws!W958-Line_cap,0)+MAX(Draws!AI958-Line_cap,0))</f>
        <v>0</v>
      </c>
      <c r="AJ979" s="18" t="n">
        <f aca="false">AI979-(MAX(Draws!X958-Line_cap,0)+MAX(Draws!AJ958-Line_cap,0))</f>
        <v>0</v>
      </c>
      <c r="AK979" s="18" t="n">
        <f aca="false">AJ979-(MAX(Draws!Y958-Line_cap,0)+MAX(Draws!AK958-Line_cap,0))</f>
        <v>0</v>
      </c>
      <c r="AL979" s="18" t="n">
        <f aca="false">SUMPRODUCT(MIN($B$22:$M$22+B979:M979+N979:Y979))</f>
        <v>412.601605402761</v>
      </c>
      <c r="AM979" s="18" t="n">
        <f aca="false">SUMPRODUCT(MIN($B$22:$M$22+B979:M979))</f>
        <v>412.601605402761</v>
      </c>
      <c r="AN979" s="18" t="n">
        <f aca="false">SUMPRODUCT(MIN($B$22:$M$22+N979:Y979))</f>
        <v>481.950382357786</v>
      </c>
      <c r="AO979" s="18" t="n">
        <f aca="false">SUMPRODUCT(MIN($B$22:$M$22+B979:M979+Z979:AK979))</f>
        <v>412.601605402761</v>
      </c>
      <c r="AP979" s="18" t="n">
        <f aca="false">SUMPRODUCT(MIN($B$23:$M$23+B979:M979+N979:Y979))</f>
        <v>447.350980211</v>
      </c>
      <c r="AQ979" s="18" t="n">
        <f aca="false">SUMPRODUCT(MIN($B$23:$M$23+B979:M979+Z979:AK979))</f>
        <v>447.350980211</v>
      </c>
      <c r="AR979" s="13" t="n">
        <f aca="false">IF(Y979&lt;0,1,0)</f>
        <v>0</v>
      </c>
    </row>
    <row r="980" customFormat="false" ht="15" hidden="false" customHeight="false" outlineLevel="0" collapsed="false">
      <c r="A980" s="13" t="n">
        <v>955</v>
      </c>
      <c r="B980" s="18" t="n">
        <f aca="false">Shock_sd*Draws!B959</f>
        <v>2.37138454448392</v>
      </c>
      <c r="C980" s="18" t="n">
        <f aca="false">Persist_a*B980+Shock_sd*Draws!C959</f>
        <v>-38.3989672782887</v>
      </c>
      <c r="D980" s="18" t="n">
        <f aca="false">Persist_a*C980+Shock_sd*Draws!D959</f>
        <v>-20.4029467819327</v>
      </c>
      <c r="E980" s="18" t="n">
        <f aca="false">Persist_a*D980+Shock_sd*Draws!E959</f>
        <v>47.9907788886148</v>
      </c>
      <c r="F980" s="18" t="n">
        <f aca="false">Persist_a*E980+Shock_sd*Draws!F959</f>
        <v>38.6762982791311</v>
      </c>
      <c r="G980" s="18" t="n">
        <f aca="false">Persist_a*F980+Shock_sd*Draws!G959</f>
        <v>63.8462262654172</v>
      </c>
      <c r="H980" s="18" t="n">
        <f aca="false">Persist_a*G980+Shock_sd*Draws!H959</f>
        <v>-22.5288314933634</v>
      </c>
      <c r="I980" s="18" t="n">
        <f aca="false">Persist_a*H980+Shock_sd*Draws!I959</f>
        <v>25.1500671726188</v>
      </c>
      <c r="J980" s="18" t="n">
        <f aca="false">Persist_a*I980+Shock_sd*Draws!J959</f>
        <v>18.645679447809</v>
      </c>
      <c r="K980" s="18" t="n">
        <f aca="false">Persist_a*J980+Shock_sd*Draws!K959</f>
        <v>-14.4682442355989</v>
      </c>
      <c r="L980" s="18" t="n">
        <f aca="false">Persist_a*K980+Shock_sd*Draws!L959</f>
        <v>-4.12645044354123</v>
      </c>
      <c r="M980" s="18" t="n">
        <f aca="false">Persist_a*L980+Shock_sd*Draws!M959</f>
        <v>14.0640222766074</v>
      </c>
      <c r="N980" s="18" t="n">
        <f aca="false">0-(Draws!N959+Draws!Z959)</f>
        <v>0</v>
      </c>
      <c r="O980" s="18" t="n">
        <f aca="false">N980-(Draws!O959+Draws!AA959)</f>
        <v>0</v>
      </c>
      <c r="P980" s="18" t="n">
        <f aca="false">O980-(Draws!P959+Draws!AB959)</f>
        <v>0</v>
      </c>
      <c r="Q980" s="18" t="n">
        <f aca="false">P980-(Draws!Q959+Draws!AC959)</f>
        <v>0</v>
      </c>
      <c r="R980" s="18" t="n">
        <f aca="false">Q980-(Draws!R959+Draws!AD959)</f>
        <v>0</v>
      </c>
      <c r="S980" s="18" t="n">
        <f aca="false">R980-(Draws!S959+Draws!AE959)</f>
        <v>0</v>
      </c>
      <c r="T980" s="18" t="n">
        <f aca="false">S980-(Draws!T959+Draws!AF959)</f>
        <v>0</v>
      </c>
      <c r="U980" s="18" t="n">
        <f aca="false">T980-(Draws!U959+Draws!AG959)</f>
        <v>0</v>
      </c>
      <c r="V980" s="18" t="n">
        <f aca="false">U980-(Draws!V959+Draws!AH959)</f>
        <v>0</v>
      </c>
      <c r="W980" s="18" t="n">
        <f aca="false">V980-(Draws!W959+Draws!AI959)</f>
        <v>0</v>
      </c>
      <c r="X980" s="18" t="n">
        <f aca="false">W980-(Draws!X959+Draws!AJ959)</f>
        <v>0</v>
      </c>
      <c r="Y980" s="18" t="n">
        <f aca="false">X980-(Draws!Y959+Draws!AK959)</f>
        <v>0</v>
      </c>
      <c r="Z980" s="18" t="n">
        <f aca="false">0-(MAX(Draws!N959-Line_cap,0)+MAX(Draws!Z959-Line_cap,0))</f>
        <v>0</v>
      </c>
      <c r="AA980" s="18" t="n">
        <f aca="false">Z980-(MAX(Draws!O959-Line_cap,0)+MAX(Draws!AA959-Line_cap,0))</f>
        <v>0</v>
      </c>
      <c r="AB980" s="18" t="n">
        <f aca="false">AA980-(MAX(Draws!P959-Line_cap,0)+MAX(Draws!AB959-Line_cap,0))</f>
        <v>0</v>
      </c>
      <c r="AC980" s="18" t="n">
        <f aca="false">AB980-(MAX(Draws!Q959-Line_cap,0)+MAX(Draws!AC959-Line_cap,0))</f>
        <v>0</v>
      </c>
      <c r="AD980" s="18" t="n">
        <f aca="false">AC980-(MAX(Draws!R959-Line_cap,0)+MAX(Draws!AD959-Line_cap,0))</f>
        <v>0</v>
      </c>
      <c r="AE980" s="18" t="n">
        <f aca="false">AD980-(MAX(Draws!S959-Line_cap,0)+MAX(Draws!AE959-Line_cap,0))</f>
        <v>0</v>
      </c>
      <c r="AF980" s="18" t="n">
        <f aca="false">AE980-(MAX(Draws!T959-Line_cap,0)+MAX(Draws!AF959-Line_cap,0))</f>
        <v>0</v>
      </c>
      <c r="AG980" s="18" t="n">
        <f aca="false">AF980-(MAX(Draws!U959-Line_cap,0)+MAX(Draws!AG959-Line_cap,0))</f>
        <v>0</v>
      </c>
      <c r="AH980" s="18" t="n">
        <f aca="false">AG980-(MAX(Draws!V959-Line_cap,0)+MAX(Draws!AH959-Line_cap,0))</f>
        <v>0</v>
      </c>
      <c r="AI980" s="18" t="n">
        <f aca="false">AH980-(MAX(Draws!W959-Line_cap,0)+MAX(Draws!AI959-Line_cap,0))</f>
        <v>0</v>
      </c>
      <c r="AJ980" s="18" t="n">
        <f aca="false">AI980-(MAX(Draws!X959-Line_cap,0)+MAX(Draws!AJ959-Line_cap,0))</f>
        <v>0</v>
      </c>
      <c r="AK980" s="18" t="n">
        <f aca="false">AJ980-(MAX(Draws!Y959-Line_cap,0)+MAX(Draws!AK959-Line_cap,0))</f>
        <v>0</v>
      </c>
      <c r="AL980" s="18" t="n">
        <f aca="false">SUMPRODUCT(MIN($B$22:$M$22+B980:M980+N980:Y980))</f>
        <v>459.421550864422</v>
      </c>
      <c r="AM980" s="18" t="n">
        <f aca="false">SUMPRODUCT(MIN($B$22:$M$22+B980:M980))</f>
        <v>459.421550864422</v>
      </c>
      <c r="AN980" s="18" t="n">
        <f aca="false">SUMPRODUCT(MIN($B$22:$M$22+N980:Y980))</f>
        <v>481.950382357786</v>
      </c>
      <c r="AO980" s="18" t="n">
        <f aca="false">SUMPRODUCT(MIN($B$22:$M$22+B980:M980+Z980:AK980))</f>
        <v>459.421550864422</v>
      </c>
      <c r="AP980" s="18" t="n">
        <f aca="false">SUMPRODUCT(MIN($B$23:$M$23+B980:M980+N980:Y980))</f>
        <v>508.600193727523</v>
      </c>
      <c r="AQ980" s="18" t="n">
        <f aca="false">SUMPRODUCT(MIN($B$23:$M$23+B980:M980+Z980:AK980))</f>
        <v>508.600193727523</v>
      </c>
      <c r="AR980" s="13" t="n">
        <f aca="false">IF(Y980&lt;0,1,0)</f>
        <v>0</v>
      </c>
    </row>
    <row r="981" customFormat="false" ht="15" hidden="false" customHeight="false" outlineLevel="0" collapsed="false">
      <c r="A981" s="13" t="n">
        <v>956</v>
      </c>
      <c r="B981" s="18" t="n">
        <f aca="false">Shock_sd*Draws!B960</f>
        <v>-75.0443381100498</v>
      </c>
      <c r="C981" s="18" t="n">
        <f aca="false">Persist_a*B981+Shock_sd*Draws!C960</f>
        <v>-29.6232356232209</v>
      </c>
      <c r="D981" s="18" t="n">
        <f aca="false">Persist_a*C981+Shock_sd*Draws!D960</f>
        <v>-86.0415037050514</v>
      </c>
      <c r="E981" s="18" t="n">
        <f aca="false">Persist_a*D981+Shock_sd*Draws!E960</f>
        <v>-186.814480582921</v>
      </c>
      <c r="F981" s="18" t="n">
        <f aca="false">Persist_a*E981+Shock_sd*Draws!F960</f>
        <v>-65.4001729906449</v>
      </c>
      <c r="G981" s="18" t="n">
        <f aca="false">Persist_a*F981+Shock_sd*Draws!G960</f>
        <v>-105.584591500729</v>
      </c>
      <c r="H981" s="18" t="n">
        <f aca="false">Persist_a*G981+Shock_sd*Draws!H960</f>
        <v>-86.8949706119115</v>
      </c>
      <c r="I981" s="18" t="n">
        <f aca="false">Persist_a*H981+Shock_sd*Draws!I960</f>
        <v>58.4683785123348</v>
      </c>
      <c r="J981" s="18" t="n">
        <f aca="false">Persist_a*I981+Shock_sd*Draws!J960</f>
        <v>-18.335811038585</v>
      </c>
      <c r="K981" s="18" t="n">
        <f aca="false">Persist_a*J981+Shock_sd*Draws!K960</f>
        <v>15.6683972260856</v>
      </c>
      <c r="L981" s="18" t="n">
        <f aca="false">Persist_a*K981+Shock_sd*Draws!L960</f>
        <v>-39.311631070875</v>
      </c>
      <c r="M981" s="18" t="n">
        <f aca="false">Persist_a*L981+Shock_sd*Draws!M960</f>
        <v>-55.6584555531273</v>
      </c>
      <c r="N981" s="18" t="n">
        <f aca="false">0-(Draws!N960+Draws!Z960)</f>
        <v>0</v>
      </c>
      <c r="O981" s="18" t="n">
        <f aca="false">N981-(Draws!O960+Draws!AA960)</f>
        <v>0</v>
      </c>
      <c r="P981" s="18" t="n">
        <f aca="false">O981-(Draws!P960+Draws!AB960)</f>
        <v>0</v>
      </c>
      <c r="Q981" s="18" t="n">
        <f aca="false">P981-(Draws!Q960+Draws!AC960)</f>
        <v>0</v>
      </c>
      <c r="R981" s="18" t="n">
        <f aca="false">Q981-(Draws!R960+Draws!AD960)</f>
        <v>0</v>
      </c>
      <c r="S981" s="18" t="n">
        <f aca="false">R981-(Draws!S960+Draws!AE960)</f>
        <v>0</v>
      </c>
      <c r="T981" s="18" t="n">
        <f aca="false">S981-(Draws!T960+Draws!AF960)</f>
        <v>0</v>
      </c>
      <c r="U981" s="18" t="n">
        <f aca="false">T981-(Draws!U960+Draws!AG960)</f>
        <v>0</v>
      </c>
      <c r="V981" s="18" t="n">
        <f aca="false">U981-(Draws!V960+Draws!AH960)</f>
        <v>0</v>
      </c>
      <c r="W981" s="18" t="n">
        <f aca="false">V981-(Draws!W960+Draws!AI960)</f>
        <v>0</v>
      </c>
      <c r="X981" s="18" t="n">
        <f aca="false">W981-(Draws!X960+Draws!AJ960)</f>
        <v>0</v>
      </c>
      <c r="Y981" s="18" t="n">
        <f aca="false">X981-(Draws!Y960+Draws!AK960)</f>
        <v>0</v>
      </c>
      <c r="Z981" s="18" t="n">
        <f aca="false">0-(MAX(Draws!N960-Line_cap,0)+MAX(Draws!Z960-Line_cap,0))</f>
        <v>0</v>
      </c>
      <c r="AA981" s="18" t="n">
        <f aca="false">Z981-(MAX(Draws!O960-Line_cap,0)+MAX(Draws!AA960-Line_cap,0))</f>
        <v>0</v>
      </c>
      <c r="AB981" s="18" t="n">
        <f aca="false">AA981-(MAX(Draws!P960-Line_cap,0)+MAX(Draws!AB960-Line_cap,0))</f>
        <v>0</v>
      </c>
      <c r="AC981" s="18" t="n">
        <f aca="false">AB981-(MAX(Draws!Q960-Line_cap,0)+MAX(Draws!AC960-Line_cap,0))</f>
        <v>0</v>
      </c>
      <c r="AD981" s="18" t="n">
        <f aca="false">AC981-(MAX(Draws!R960-Line_cap,0)+MAX(Draws!AD960-Line_cap,0))</f>
        <v>0</v>
      </c>
      <c r="AE981" s="18" t="n">
        <f aca="false">AD981-(MAX(Draws!S960-Line_cap,0)+MAX(Draws!AE960-Line_cap,0))</f>
        <v>0</v>
      </c>
      <c r="AF981" s="18" t="n">
        <f aca="false">AE981-(MAX(Draws!T960-Line_cap,0)+MAX(Draws!AF960-Line_cap,0))</f>
        <v>0</v>
      </c>
      <c r="AG981" s="18" t="n">
        <f aca="false">AF981-(MAX(Draws!U960-Line_cap,0)+MAX(Draws!AG960-Line_cap,0))</f>
        <v>0</v>
      </c>
      <c r="AH981" s="18" t="n">
        <f aca="false">AG981-(MAX(Draws!V960-Line_cap,0)+MAX(Draws!AH960-Line_cap,0))</f>
        <v>0</v>
      </c>
      <c r="AI981" s="18" t="n">
        <f aca="false">AH981-(MAX(Draws!W960-Line_cap,0)+MAX(Draws!AI960-Line_cap,0))</f>
        <v>0</v>
      </c>
      <c r="AJ981" s="18" t="n">
        <f aca="false">AI981-(MAX(Draws!X960-Line_cap,0)+MAX(Draws!AJ960-Line_cap,0))</f>
        <v>0</v>
      </c>
      <c r="AK981" s="18" t="n">
        <f aca="false">AJ981-(MAX(Draws!Y960-Line_cap,0)+MAX(Draws!AK960-Line_cap,0))</f>
        <v>0</v>
      </c>
      <c r="AL981" s="18" t="n">
        <f aca="false">SUMPRODUCT(MIN($B$22:$M$22+B981:M981+N981:Y981))</f>
        <v>312.047719245236</v>
      </c>
      <c r="AM981" s="18" t="n">
        <f aca="false">SUMPRODUCT(MIN($B$22:$M$22+B981:M981))</f>
        <v>312.047719245236</v>
      </c>
      <c r="AN981" s="18" t="n">
        <f aca="false">SUMPRODUCT(MIN($B$22:$M$22+N981:Y981))</f>
        <v>481.950382357786</v>
      </c>
      <c r="AO981" s="18" t="n">
        <f aca="false">SUMPRODUCT(MIN($B$22:$M$22+B981:M981+Z981:AK981))</f>
        <v>312.047719245236</v>
      </c>
      <c r="AP981" s="18" t="n">
        <f aca="false">SUMPRODUCT(MIN($B$23:$M$23+B981:M981+N981:Y981))</f>
        <v>352.936006758599</v>
      </c>
      <c r="AQ981" s="18" t="n">
        <f aca="false">SUMPRODUCT(MIN($B$23:$M$23+B981:M981+Z981:AK981))</f>
        <v>352.936006758599</v>
      </c>
      <c r="AR981" s="13" t="n">
        <f aca="false">IF(Y981&lt;0,1,0)</f>
        <v>0</v>
      </c>
    </row>
    <row r="982" customFormat="false" ht="15" hidden="false" customHeight="false" outlineLevel="0" collapsed="false">
      <c r="A982" s="13" t="n">
        <v>957</v>
      </c>
      <c r="B982" s="18" t="n">
        <f aca="false">Shock_sd*Draws!B961</f>
        <v>31.0315061659334</v>
      </c>
      <c r="C982" s="18" t="n">
        <f aca="false">Persist_a*B982+Shock_sd*Draws!C961</f>
        <v>-8.65381642094167</v>
      </c>
      <c r="D982" s="18" t="n">
        <f aca="false">Persist_a*C982+Shock_sd*Draws!D961</f>
        <v>49.5343844852184</v>
      </c>
      <c r="E982" s="18" t="n">
        <f aca="false">Persist_a*D982+Shock_sd*Draws!E961</f>
        <v>-21.1600741482732</v>
      </c>
      <c r="F982" s="18" t="n">
        <f aca="false">Persist_a*E982+Shock_sd*Draws!F961</f>
        <v>-26.3757646881845</v>
      </c>
      <c r="G982" s="18" t="n">
        <f aca="false">Persist_a*F982+Shock_sd*Draws!G961</f>
        <v>-69.3926609257316</v>
      </c>
      <c r="H982" s="18" t="n">
        <f aca="false">Persist_a*G982+Shock_sd*Draws!H961</f>
        <v>89.8814361171903</v>
      </c>
      <c r="I982" s="18" t="n">
        <f aca="false">Persist_a*H982+Shock_sd*Draws!I961</f>
        <v>26.262681306605</v>
      </c>
      <c r="J982" s="18" t="n">
        <f aca="false">Persist_a*I982+Shock_sd*Draws!J961</f>
        <v>78.4985322065752</v>
      </c>
      <c r="K982" s="18" t="n">
        <f aca="false">Persist_a*J982+Shock_sd*Draws!K961</f>
        <v>18.8576702569901</v>
      </c>
      <c r="L982" s="18" t="n">
        <f aca="false">Persist_a*K982+Shock_sd*Draws!L961</f>
        <v>25.5174099314557</v>
      </c>
      <c r="M982" s="18" t="n">
        <f aca="false">Persist_a*L982+Shock_sd*Draws!M961</f>
        <v>43.2388866480993</v>
      </c>
      <c r="N982" s="18" t="n">
        <f aca="false">0-(Draws!N961+Draws!Z961)</f>
        <v>0</v>
      </c>
      <c r="O982" s="18" t="n">
        <f aca="false">N982-(Draws!O961+Draws!AA961)</f>
        <v>0</v>
      </c>
      <c r="P982" s="18" t="n">
        <f aca="false">O982-(Draws!P961+Draws!AB961)</f>
        <v>0</v>
      </c>
      <c r="Q982" s="18" t="n">
        <f aca="false">P982-(Draws!Q961+Draws!AC961)</f>
        <v>0</v>
      </c>
      <c r="R982" s="18" t="n">
        <f aca="false">Q982-(Draws!R961+Draws!AD961)</f>
        <v>0</v>
      </c>
      <c r="S982" s="18" t="n">
        <f aca="false">R982-(Draws!S961+Draws!AE961)</f>
        <v>0</v>
      </c>
      <c r="T982" s="18" t="n">
        <f aca="false">S982-(Draws!T961+Draws!AF961)</f>
        <v>0</v>
      </c>
      <c r="U982" s="18" t="n">
        <f aca="false">T982-(Draws!U961+Draws!AG961)</f>
        <v>0</v>
      </c>
      <c r="V982" s="18" t="n">
        <f aca="false">U982-(Draws!V961+Draws!AH961)</f>
        <v>0</v>
      </c>
      <c r="W982" s="18" t="n">
        <f aca="false">V982-(Draws!W961+Draws!AI961)</f>
        <v>0</v>
      </c>
      <c r="X982" s="18" t="n">
        <f aca="false">W982-(Draws!X961+Draws!AJ961)</f>
        <v>0</v>
      </c>
      <c r="Y982" s="18" t="n">
        <f aca="false">X982-(Draws!Y961+Draws!AK961)</f>
        <v>0</v>
      </c>
      <c r="Z982" s="18" t="n">
        <f aca="false">0-(MAX(Draws!N961-Line_cap,0)+MAX(Draws!Z961-Line_cap,0))</f>
        <v>0</v>
      </c>
      <c r="AA982" s="18" t="n">
        <f aca="false">Z982-(MAX(Draws!O961-Line_cap,0)+MAX(Draws!AA961-Line_cap,0))</f>
        <v>0</v>
      </c>
      <c r="AB982" s="18" t="n">
        <f aca="false">AA982-(MAX(Draws!P961-Line_cap,0)+MAX(Draws!AB961-Line_cap,0))</f>
        <v>0</v>
      </c>
      <c r="AC982" s="18" t="n">
        <f aca="false">AB982-(MAX(Draws!Q961-Line_cap,0)+MAX(Draws!AC961-Line_cap,0))</f>
        <v>0</v>
      </c>
      <c r="AD982" s="18" t="n">
        <f aca="false">AC982-(MAX(Draws!R961-Line_cap,0)+MAX(Draws!AD961-Line_cap,0))</f>
        <v>0</v>
      </c>
      <c r="AE982" s="18" t="n">
        <f aca="false">AD982-(MAX(Draws!S961-Line_cap,0)+MAX(Draws!AE961-Line_cap,0))</f>
        <v>0</v>
      </c>
      <c r="AF982" s="18" t="n">
        <f aca="false">AE982-(MAX(Draws!T961-Line_cap,0)+MAX(Draws!AF961-Line_cap,0))</f>
        <v>0</v>
      </c>
      <c r="AG982" s="18" t="n">
        <f aca="false">AF982-(MAX(Draws!U961-Line_cap,0)+MAX(Draws!AG961-Line_cap,0))</f>
        <v>0</v>
      </c>
      <c r="AH982" s="18" t="n">
        <f aca="false">AG982-(MAX(Draws!V961-Line_cap,0)+MAX(Draws!AH961-Line_cap,0))</f>
        <v>0</v>
      </c>
      <c r="AI982" s="18" t="n">
        <f aca="false">AH982-(MAX(Draws!W961-Line_cap,0)+MAX(Draws!AI961-Line_cap,0))</f>
        <v>0</v>
      </c>
      <c r="AJ982" s="18" t="n">
        <f aca="false">AI982-(MAX(Draws!X961-Line_cap,0)+MAX(Draws!AJ961-Line_cap,0))</f>
        <v>0</v>
      </c>
      <c r="AK982" s="18" t="n">
        <f aca="false">AJ982-(MAX(Draws!Y961-Line_cap,0)+MAX(Draws!AK961-Line_cap,0))</f>
        <v>0</v>
      </c>
      <c r="AL982" s="18" t="n">
        <f aca="false">SUMPRODUCT(MIN($B$22:$M$22+B982:M982+N982:Y982))</f>
        <v>413.815510712633</v>
      </c>
      <c r="AM982" s="18" t="n">
        <f aca="false">SUMPRODUCT(MIN($B$22:$M$22+B982:M982))</f>
        <v>413.815510712633</v>
      </c>
      <c r="AN982" s="18" t="n">
        <f aca="false">SUMPRODUCT(MIN($B$22:$M$22+N982:Y982))</f>
        <v>481.950382357786</v>
      </c>
      <c r="AO982" s="18" t="n">
        <f aca="false">SUMPRODUCT(MIN($B$22:$M$22+B982:M982+Z982:AK982))</f>
        <v>413.815510712633</v>
      </c>
      <c r="AP982" s="18" t="n">
        <f aca="false">SUMPRODUCT(MIN($B$23:$M$23+B982:M982+N982:Y982))</f>
        <v>461.581256213418</v>
      </c>
      <c r="AQ982" s="18" t="n">
        <f aca="false">SUMPRODUCT(MIN($B$23:$M$23+B982:M982+Z982:AK982))</f>
        <v>461.581256213418</v>
      </c>
      <c r="AR982" s="13" t="n">
        <f aca="false">IF(Y982&lt;0,1,0)</f>
        <v>0</v>
      </c>
    </row>
    <row r="983" customFormat="false" ht="15" hidden="false" customHeight="false" outlineLevel="0" collapsed="false">
      <c r="A983" s="13" t="n">
        <v>958</v>
      </c>
      <c r="B983" s="18" t="n">
        <f aca="false">Shock_sd*Draws!B962</f>
        <v>30.8208362706583</v>
      </c>
      <c r="C983" s="18" t="n">
        <f aca="false">Persist_a*B983+Shock_sd*Draws!C962</f>
        <v>24.917177432482</v>
      </c>
      <c r="D983" s="18" t="n">
        <f aca="false">Persist_a*C983+Shock_sd*Draws!D962</f>
        <v>28.0839162921496</v>
      </c>
      <c r="E983" s="18" t="n">
        <f aca="false">Persist_a*D983+Shock_sd*Draws!E962</f>
        <v>20.956604080772</v>
      </c>
      <c r="F983" s="18" t="n">
        <f aca="false">Persist_a*E983+Shock_sd*Draws!F962</f>
        <v>-34.9461029989204</v>
      </c>
      <c r="G983" s="18" t="n">
        <f aca="false">Persist_a*F983+Shock_sd*Draws!G962</f>
        <v>32.5922993795851</v>
      </c>
      <c r="H983" s="18" t="n">
        <f aca="false">Persist_a*G983+Shock_sd*Draws!H962</f>
        <v>22.1754437318398</v>
      </c>
      <c r="I983" s="18" t="n">
        <f aca="false">Persist_a*H983+Shock_sd*Draws!I962</f>
        <v>1.37712571421224</v>
      </c>
      <c r="J983" s="18" t="n">
        <f aca="false">Persist_a*I983+Shock_sd*Draws!J962</f>
        <v>-112.442387849532</v>
      </c>
      <c r="K983" s="18" t="n">
        <f aca="false">Persist_a*J983+Shock_sd*Draws!K962</f>
        <v>-68.4032786101706</v>
      </c>
      <c r="L983" s="18" t="n">
        <f aca="false">Persist_a*K983+Shock_sd*Draws!L962</f>
        <v>-95.6219748775561</v>
      </c>
      <c r="M983" s="18" t="n">
        <f aca="false">Persist_a*L983+Shock_sd*Draws!M962</f>
        <v>-24.0976380194669</v>
      </c>
      <c r="N983" s="18" t="n">
        <f aca="false">0-(Draws!N962+Draws!Z962)</f>
        <v>0</v>
      </c>
      <c r="O983" s="18" t="n">
        <f aca="false">N983-(Draws!O962+Draws!AA962)</f>
        <v>0</v>
      </c>
      <c r="P983" s="18" t="n">
        <f aca="false">O983-(Draws!P962+Draws!AB962)</f>
        <v>0</v>
      </c>
      <c r="Q983" s="18" t="n">
        <f aca="false">P983-(Draws!Q962+Draws!AC962)</f>
        <v>0</v>
      </c>
      <c r="R983" s="18" t="n">
        <f aca="false">Q983-(Draws!R962+Draws!AD962)</f>
        <v>0</v>
      </c>
      <c r="S983" s="18" t="n">
        <f aca="false">R983-(Draws!S962+Draws!AE962)</f>
        <v>0</v>
      </c>
      <c r="T983" s="18" t="n">
        <f aca="false">S983-(Draws!T962+Draws!AF962)</f>
        <v>0</v>
      </c>
      <c r="U983" s="18" t="n">
        <f aca="false">T983-(Draws!U962+Draws!AG962)</f>
        <v>0</v>
      </c>
      <c r="V983" s="18" t="n">
        <f aca="false">U983-(Draws!V962+Draws!AH962)</f>
        <v>0</v>
      </c>
      <c r="W983" s="18" t="n">
        <f aca="false">V983-(Draws!W962+Draws!AI962)</f>
        <v>0</v>
      </c>
      <c r="X983" s="18" t="n">
        <f aca="false">W983-(Draws!X962+Draws!AJ962)</f>
        <v>0</v>
      </c>
      <c r="Y983" s="18" t="n">
        <f aca="false">X983-(Draws!Y962+Draws!AK962)</f>
        <v>0</v>
      </c>
      <c r="Z983" s="18" t="n">
        <f aca="false">0-(MAX(Draws!N962-Line_cap,0)+MAX(Draws!Z962-Line_cap,0))</f>
        <v>0</v>
      </c>
      <c r="AA983" s="18" t="n">
        <f aca="false">Z983-(MAX(Draws!O962-Line_cap,0)+MAX(Draws!AA962-Line_cap,0))</f>
        <v>0</v>
      </c>
      <c r="AB983" s="18" t="n">
        <f aca="false">AA983-(MAX(Draws!P962-Line_cap,0)+MAX(Draws!AB962-Line_cap,0))</f>
        <v>0</v>
      </c>
      <c r="AC983" s="18" t="n">
        <f aca="false">AB983-(MAX(Draws!Q962-Line_cap,0)+MAX(Draws!AC962-Line_cap,0))</f>
        <v>0</v>
      </c>
      <c r="AD983" s="18" t="n">
        <f aca="false">AC983-(MAX(Draws!R962-Line_cap,0)+MAX(Draws!AD962-Line_cap,0))</f>
        <v>0</v>
      </c>
      <c r="AE983" s="18" t="n">
        <f aca="false">AD983-(MAX(Draws!S962-Line_cap,0)+MAX(Draws!AE962-Line_cap,0))</f>
        <v>0</v>
      </c>
      <c r="AF983" s="18" t="n">
        <f aca="false">AE983-(MAX(Draws!T962-Line_cap,0)+MAX(Draws!AF962-Line_cap,0))</f>
        <v>0</v>
      </c>
      <c r="AG983" s="18" t="n">
        <f aca="false">AF983-(MAX(Draws!U962-Line_cap,0)+MAX(Draws!AG962-Line_cap,0))</f>
        <v>0</v>
      </c>
      <c r="AH983" s="18" t="n">
        <f aca="false">AG983-(MAX(Draws!V962-Line_cap,0)+MAX(Draws!AH962-Line_cap,0))</f>
        <v>0</v>
      </c>
      <c r="AI983" s="18" t="n">
        <f aca="false">AH983-(MAX(Draws!W962-Line_cap,0)+MAX(Draws!AI962-Line_cap,0))</f>
        <v>0</v>
      </c>
      <c r="AJ983" s="18" t="n">
        <f aca="false">AI983-(MAX(Draws!X962-Line_cap,0)+MAX(Draws!AJ962-Line_cap,0))</f>
        <v>0</v>
      </c>
      <c r="AK983" s="18" t="n">
        <f aca="false">AJ983-(MAX(Draws!Y962-Line_cap,0)+MAX(Draws!AK962-Line_cap,0))</f>
        <v>0</v>
      </c>
      <c r="AL983" s="18" t="n">
        <f aca="false">SUMPRODUCT(MIN($B$22:$M$22+B983:M983+N983:Y983))</f>
        <v>375.755393567864</v>
      </c>
      <c r="AM983" s="18" t="n">
        <f aca="false">SUMPRODUCT(MIN($B$22:$M$22+B983:M983))</f>
        <v>375.755393567864</v>
      </c>
      <c r="AN983" s="18" t="n">
        <f aca="false">SUMPRODUCT(MIN($B$22:$M$22+N983:Y983))</f>
        <v>481.950382357786</v>
      </c>
      <c r="AO983" s="18" t="n">
        <f aca="false">SUMPRODUCT(MIN($B$22:$M$22+B983:M983+Z983:AK983))</f>
        <v>375.755393567864</v>
      </c>
      <c r="AP983" s="18" t="n">
        <f aca="false">SUMPRODUCT(MIN($B$23:$M$23+B983:M983+N983:Y983))</f>
        <v>424.998720732085</v>
      </c>
      <c r="AQ983" s="18" t="n">
        <f aca="false">SUMPRODUCT(MIN($B$23:$M$23+B983:M983+Z983:AK983))</f>
        <v>424.998720732085</v>
      </c>
      <c r="AR983" s="13" t="n">
        <f aca="false">IF(Y983&lt;0,1,0)</f>
        <v>0</v>
      </c>
    </row>
    <row r="984" customFormat="false" ht="15" hidden="false" customHeight="false" outlineLevel="0" collapsed="false">
      <c r="A984" s="13" t="n">
        <v>959</v>
      </c>
      <c r="B984" s="18" t="n">
        <f aca="false">Shock_sd*Draws!B963</f>
        <v>19.8696100392837</v>
      </c>
      <c r="C984" s="18" t="n">
        <f aca="false">Persist_a*B984+Shock_sd*Draws!C963</f>
        <v>-69.2850559514351</v>
      </c>
      <c r="D984" s="18" t="n">
        <f aca="false">Persist_a*C984+Shock_sd*Draws!D963</f>
        <v>4.14100285635188</v>
      </c>
      <c r="E984" s="18" t="n">
        <f aca="false">Persist_a*D984+Shock_sd*Draws!E963</f>
        <v>12.0875422265645</v>
      </c>
      <c r="F984" s="18" t="n">
        <f aca="false">Persist_a*E984+Shock_sd*Draws!F963</f>
        <v>-24.6870939159827</v>
      </c>
      <c r="G984" s="18" t="n">
        <f aca="false">Persist_a*F984+Shock_sd*Draws!G963</f>
        <v>-94.3867838644155</v>
      </c>
      <c r="H984" s="18" t="n">
        <f aca="false">Persist_a*G984+Shock_sd*Draws!H963</f>
        <v>-61.407834760504</v>
      </c>
      <c r="I984" s="18" t="n">
        <f aca="false">Persist_a*H984+Shock_sd*Draws!I963</f>
        <v>-6.20298523338333</v>
      </c>
      <c r="J984" s="18" t="n">
        <f aca="false">Persist_a*I984+Shock_sd*Draws!J963</f>
        <v>44.4533069518306</v>
      </c>
      <c r="K984" s="18" t="n">
        <f aca="false">Persist_a*J984+Shock_sd*Draws!K963</f>
        <v>67.0126359388576</v>
      </c>
      <c r="L984" s="18" t="n">
        <f aca="false">Persist_a*K984+Shock_sd*Draws!L963</f>
        <v>74.7564207897204</v>
      </c>
      <c r="M984" s="18" t="n">
        <f aca="false">Persist_a*L984+Shock_sd*Draws!M963</f>
        <v>125.312595006766</v>
      </c>
      <c r="N984" s="18" t="n">
        <f aca="false">0-(Draws!N963+Draws!Z963)</f>
        <v>0</v>
      </c>
      <c r="O984" s="18" t="n">
        <f aca="false">N984-(Draws!O963+Draws!AA963)</f>
        <v>0</v>
      </c>
      <c r="P984" s="18" t="n">
        <f aca="false">O984-(Draws!P963+Draws!AB963)</f>
        <v>0</v>
      </c>
      <c r="Q984" s="18" t="n">
        <f aca="false">P984-(Draws!Q963+Draws!AC963)</f>
        <v>-115.343687635476</v>
      </c>
      <c r="R984" s="18" t="n">
        <f aca="false">Q984-(Draws!R963+Draws!AD963)</f>
        <v>-115.343687635476</v>
      </c>
      <c r="S984" s="18" t="n">
        <f aca="false">R984-(Draws!S963+Draws!AE963)</f>
        <v>-115.343687635476</v>
      </c>
      <c r="T984" s="18" t="n">
        <f aca="false">S984-(Draws!T963+Draws!AF963)</f>
        <v>-115.343687635476</v>
      </c>
      <c r="U984" s="18" t="n">
        <f aca="false">T984-(Draws!U963+Draws!AG963)</f>
        <v>-115.343687635476</v>
      </c>
      <c r="V984" s="18" t="n">
        <f aca="false">U984-(Draws!V963+Draws!AH963)</f>
        <v>-115.343687635476</v>
      </c>
      <c r="W984" s="18" t="n">
        <f aca="false">V984-(Draws!W963+Draws!AI963)</f>
        <v>-115.343687635476</v>
      </c>
      <c r="X984" s="18" t="n">
        <f aca="false">W984-(Draws!X963+Draws!AJ963)</f>
        <v>-115.343687635476</v>
      </c>
      <c r="Y984" s="18" t="n">
        <f aca="false">X984-(Draws!Y963+Draws!AK963)</f>
        <v>-115.343687635476</v>
      </c>
      <c r="Z984" s="18" t="n">
        <f aca="false">0-(MAX(Draws!N963-Line_cap,0)+MAX(Draws!Z963-Line_cap,0))</f>
        <v>0</v>
      </c>
      <c r="AA984" s="18" t="n">
        <f aca="false">Z984-(MAX(Draws!O963-Line_cap,0)+MAX(Draws!AA963-Line_cap,0))</f>
        <v>0</v>
      </c>
      <c r="AB984" s="18" t="n">
        <f aca="false">AA984-(MAX(Draws!P963-Line_cap,0)+MAX(Draws!AB963-Line_cap,0))</f>
        <v>0</v>
      </c>
      <c r="AC984" s="18" t="n">
        <f aca="false">AB984-(MAX(Draws!Q963-Line_cap,0)+MAX(Draws!AC963-Line_cap,0))</f>
        <v>-15.343687635476</v>
      </c>
      <c r="AD984" s="18" t="n">
        <f aca="false">AC984-(MAX(Draws!R963-Line_cap,0)+MAX(Draws!AD963-Line_cap,0))</f>
        <v>-15.343687635476</v>
      </c>
      <c r="AE984" s="18" t="n">
        <f aca="false">AD984-(MAX(Draws!S963-Line_cap,0)+MAX(Draws!AE963-Line_cap,0))</f>
        <v>-15.343687635476</v>
      </c>
      <c r="AF984" s="18" t="n">
        <f aca="false">AE984-(MAX(Draws!T963-Line_cap,0)+MAX(Draws!AF963-Line_cap,0))</f>
        <v>-15.343687635476</v>
      </c>
      <c r="AG984" s="18" t="n">
        <f aca="false">AF984-(MAX(Draws!U963-Line_cap,0)+MAX(Draws!AG963-Line_cap,0))</f>
        <v>-15.343687635476</v>
      </c>
      <c r="AH984" s="18" t="n">
        <f aca="false">AG984-(MAX(Draws!V963-Line_cap,0)+MAX(Draws!AH963-Line_cap,0))</f>
        <v>-15.343687635476</v>
      </c>
      <c r="AI984" s="18" t="n">
        <f aca="false">AH984-(MAX(Draws!W963-Line_cap,0)+MAX(Draws!AI963-Line_cap,0))</f>
        <v>-15.343687635476</v>
      </c>
      <c r="AJ984" s="18" t="n">
        <f aca="false">AI984-(MAX(Draws!X963-Line_cap,0)+MAX(Draws!AJ963-Line_cap,0))</f>
        <v>-15.343687635476</v>
      </c>
      <c r="AK984" s="18" t="n">
        <f aca="false">AJ984-(MAX(Draws!Y963-Line_cap,0)+MAX(Draws!AK963-Line_cap,0))</f>
        <v>-15.343687635476</v>
      </c>
      <c r="AL984" s="18" t="n">
        <f aca="false">SUMPRODUCT(MIN($B$22:$M$22+B984:M984+N984:Y984))</f>
        <v>273.477700138474</v>
      </c>
      <c r="AM984" s="18" t="n">
        <f aca="false">SUMPRODUCT(MIN($B$22:$M$22+B984:M984))</f>
        <v>388.82138777395</v>
      </c>
      <c r="AN984" s="18" t="n">
        <f aca="false">SUMPRODUCT(MIN($B$22:$M$22+N984:Y984))</f>
        <v>366.60669472231</v>
      </c>
      <c r="AO984" s="18" t="n">
        <f aca="false">SUMPRODUCT(MIN($B$22:$M$22+B984:M984+Z984:AK984))</f>
        <v>373.477700138474</v>
      </c>
      <c r="AP984" s="18" t="n">
        <f aca="false">SUMPRODUCT(MIN($B$23:$M$23+B984:M984+N984:Y984))</f>
        <v>321.243445639258</v>
      </c>
      <c r="AQ984" s="18" t="n">
        <f aca="false">SUMPRODUCT(MIN($B$23:$M$23+B984:M984+Z984:AK984))</f>
        <v>421.243445639258</v>
      </c>
      <c r="AR984" s="13" t="n">
        <f aca="false">IF(Y984&lt;0,1,0)</f>
        <v>1</v>
      </c>
    </row>
    <row r="985" customFormat="false" ht="15" hidden="false" customHeight="false" outlineLevel="0" collapsed="false">
      <c r="A985" s="13" t="n">
        <v>960</v>
      </c>
      <c r="B985" s="18" t="n">
        <f aca="false">Shock_sd*Draws!B964</f>
        <v>-24.6728992242734</v>
      </c>
      <c r="C985" s="18" t="n">
        <f aca="false">Persist_a*B985+Shock_sd*Draws!C964</f>
        <v>-2.15960357826088</v>
      </c>
      <c r="D985" s="18" t="n">
        <f aca="false">Persist_a*C985+Shock_sd*Draws!D964</f>
        <v>-19.2049102546838</v>
      </c>
      <c r="E985" s="18" t="n">
        <f aca="false">Persist_a*D985+Shock_sd*Draws!E964</f>
        <v>-63.5060126257042</v>
      </c>
      <c r="F985" s="18" t="n">
        <f aca="false">Persist_a*E985+Shock_sd*Draws!F964</f>
        <v>-4.92929948371893</v>
      </c>
      <c r="G985" s="18" t="n">
        <f aca="false">Persist_a*F985+Shock_sd*Draws!G964</f>
        <v>21.9645422395945</v>
      </c>
      <c r="H985" s="18" t="n">
        <f aca="false">Persist_a*G985+Shock_sd*Draws!H964</f>
        <v>-37.9295860844751</v>
      </c>
      <c r="I985" s="18" t="n">
        <f aca="false">Persist_a*H985+Shock_sd*Draws!I964</f>
        <v>29.9750058041886</v>
      </c>
      <c r="J985" s="18" t="n">
        <f aca="false">Persist_a*I985+Shock_sd*Draws!J964</f>
        <v>69.5818566939022</v>
      </c>
      <c r="K985" s="18" t="n">
        <f aca="false">Persist_a*J985+Shock_sd*Draws!K964</f>
        <v>70.1304561449538</v>
      </c>
      <c r="L985" s="18" t="n">
        <f aca="false">Persist_a*K985+Shock_sd*Draws!L964</f>
        <v>-13.5705861054479</v>
      </c>
      <c r="M985" s="18" t="n">
        <f aca="false">Persist_a*L985+Shock_sd*Draws!M964</f>
        <v>24.2377210834945</v>
      </c>
      <c r="N985" s="18" t="n">
        <f aca="false">0-(Draws!N964+Draws!Z964)</f>
        <v>0</v>
      </c>
      <c r="O985" s="18" t="n">
        <f aca="false">N985-(Draws!O964+Draws!AA964)</f>
        <v>0</v>
      </c>
      <c r="P985" s="18" t="n">
        <f aca="false">O985-(Draws!P964+Draws!AB964)</f>
        <v>0</v>
      </c>
      <c r="Q985" s="18" t="n">
        <f aca="false">P985-(Draws!Q964+Draws!AC964)</f>
        <v>0</v>
      </c>
      <c r="R985" s="18" t="n">
        <f aca="false">Q985-(Draws!R964+Draws!AD964)</f>
        <v>0</v>
      </c>
      <c r="S985" s="18" t="n">
        <f aca="false">R985-(Draws!S964+Draws!AE964)</f>
        <v>0</v>
      </c>
      <c r="T985" s="18" t="n">
        <f aca="false">S985-(Draws!T964+Draws!AF964)</f>
        <v>-117.66978366017</v>
      </c>
      <c r="U985" s="18" t="n">
        <f aca="false">T985-(Draws!U964+Draws!AG964)</f>
        <v>-117.66978366017</v>
      </c>
      <c r="V985" s="18" t="n">
        <f aca="false">U985-(Draws!V964+Draws!AH964)</f>
        <v>-117.66978366017</v>
      </c>
      <c r="W985" s="18" t="n">
        <f aca="false">V985-(Draws!W964+Draws!AI964)</f>
        <v>-117.66978366017</v>
      </c>
      <c r="X985" s="18" t="n">
        <f aca="false">W985-(Draws!X964+Draws!AJ964)</f>
        <v>-117.66978366017</v>
      </c>
      <c r="Y985" s="18" t="n">
        <f aca="false">X985-(Draws!Y964+Draws!AK964)</f>
        <v>-117.66978366017</v>
      </c>
      <c r="Z985" s="18" t="n">
        <f aca="false">0-(MAX(Draws!N964-Line_cap,0)+MAX(Draws!Z964-Line_cap,0))</f>
        <v>0</v>
      </c>
      <c r="AA985" s="18" t="n">
        <f aca="false">Z985-(MAX(Draws!O964-Line_cap,0)+MAX(Draws!AA964-Line_cap,0))</f>
        <v>0</v>
      </c>
      <c r="AB985" s="18" t="n">
        <f aca="false">AA985-(MAX(Draws!P964-Line_cap,0)+MAX(Draws!AB964-Line_cap,0))</f>
        <v>0</v>
      </c>
      <c r="AC985" s="18" t="n">
        <f aca="false">AB985-(MAX(Draws!Q964-Line_cap,0)+MAX(Draws!AC964-Line_cap,0))</f>
        <v>0</v>
      </c>
      <c r="AD985" s="18" t="n">
        <f aca="false">AC985-(MAX(Draws!R964-Line_cap,0)+MAX(Draws!AD964-Line_cap,0))</f>
        <v>0</v>
      </c>
      <c r="AE985" s="18" t="n">
        <f aca="false">AD985-(MAX(Draws!S964-Line_cap,0)+MAX(Draws!AE964-Line_cap,0))</f>
        <v>0</v>
      </c>
      <c r="AF985" s="18" t="n">
        <f aca="false">AE985-(MAX(Draws!T964-Line_cap,0)+MAX(Draws!AF964-Line_cap,0))</f>
        <v>-17.6697836601704</v>
      </c>
      <c r="AG985" s="18" t="n">
        <f aca="false">AF985-(MAX(Draws!U964-Line_cap,0)+MAX(Draws!AG964-Line_cap,0))</f>
        <v>-17.6697836601704</v>
      </c>
      <c r="AH985" s="18" t="n">
        <f aca="false">AG985-(MAX(Draws!V964-Line_cap,0)+MAX(Draws!AH964-Line_cap,0))</f>
        <v>-17.6697836601704</v>
      </c>
      <c r="AI985" s="18" t="n">
        <f aca="false">AH985-(MAX(Draws!W964-Line_cap,0)+MAX(Draws!AI964-Line_cap,0))</f>
        <v>-17.6697836601704</v>
      </c>
      <c r="AJ985" s="18" t="n">
        <f aca="false">AI985-(MAX(Draws!X964-Line_cap,0)+MAX(Draws!AJ964-Line_cap,0))</f>
        <v>-17.6697836601704</v>
      </c>
      <c r="AK985" s="18" t="n">
        <f aca="false">AJ985-(MAX(Draws!Y964-Line_cap,0)+MAX(Draws!AK964-Line_cap,0))</f>
        <v>-17.6697836601704</v>
      </c>
      <c r="AL985" s="18" t="n">
        <f aca="false">SUMPRODUCT(MIN($B$22:$M$22+B985:M985+N985:Y985))</f>
        <v>326.35101261314</v>
      </c>
      <c r="AM985" s="18" t="n">
        <f aca="false">SUMPRODUCT(MIN($B$22:$M$22+B985:M985))</f>
        <v>435.356187202452</v>
      </c>
      <c r="AN985" s="18" t="n">
        <f aca="false">SUMPRODUCT(MIN($B$22:$M$22+N985:Y985))</f>
        <v>364.280598697615</v>
      </c>
      <c r="AO985" s="18" t="n">
        <f aca="false">SUMPRODUCT(MIN($B$22:$M$22+B985:M985+Z985:AK985))</f>
        <v>426.35101261314</v>
      </c>
      <c r="AP985" s="18" t="n">
        <f aca="false">SUMPRODUCT(MIN($B$23:$M$23+B985:M985+N985:Y985))</f>
        <v>375.52965547624</v>
      </c>
      <c r="AQ985" s="18" t="n">
        <f aca="false">SUMPRODUCT(MIN($B$23:$M$23+B985:M985+Z985:AK985))</f>
        <v>475.52965547624</v>
      </c>
      <c r="AR985" s="13" t="n">
        <f aca="false">IF(Y985&lt;0,1,0)</f>
        <v>1</v>
      </c>
    </row>
    <row r="986" customFormat="false" ht="15" hidden="false" customHeight="false" outlineLevel="0" collapsed="false">
      <c r="A986" s="13" t="n">
        <v>961</v>
      </c>
      <c r="B986" s="18" t="n">
        <f aca="false">Shock_sd*Draws!B965</f>
        <v>14.1123889717489</v>
      </c>
      <c r="C986" s="18" t="n">
        <f aca="false">Persist_a*B986+Shock_sd*Draws!C965</f>
        <v>-7.41357992744266</v>
      </c>
      <c r="D986" s="18" t="n">
        <f aca="false">Persist_a*C986+Shock_sd*Draws!D965</f>
        <v>-63.7208671060504</v>
      </c>
      <c r="E986" s="18" t="n">
        <f aca="false">Persist_a*D986+Shock_sd*Draws!E965</f>
        <v>26.1535593467175</v>
      </c>
      <c r="F986" s="18" t="n">
        <f aca="false">Persist_a*E986+Shock_sd*Draws!F965</f>
        <v>49.8140940873906</v>
      </c>
      <c r="G986" s="18" t="n">
        <f aca="false">Persist_a*F986+Shock_sd*Draws!G965</f>
        <v>-33.5877161661188</v>
      </c>
      <c r="H986" s="18" t="n">
        <f aca="false">Persist_a*G986+Shock_sd*Draws!H965</f>
        <v>-94.7642768247094</v>
      </c>
      <c r="I986" s="18" t="n">
        <f aca="false">Persist_a*H986+Shock_sd*Draws!I965</f>
        <v>-79.7934163548507</v>
      </c>
      <c r="J986" s="18" t="n">
        <f aca="false">Persist_a*I986+Shock_sd*Draws!J965</f>
        <v>-131.708444235607</v>
      </c>
      <c r="K986" s="18" t="n">
        <f aca="false">Persist_a*J986+Shock_sd*Draws!K965</f>
        <v>-55.4307952565095</v>
      </c>
      <c r="L986" s="18" t="n">
        <f aca="false">Persist_a*K986+Shock_sd*Draws!L965</f>
        <v>37.5111841961282</v>
      </c>
      <c r="M986" s="18" t="n">
        <f aca="false">Persist_a*L986+Shock_sd*Draws!M965</f>
        <v>-23.9589873312103</v>
      </c>
      <c r="N986" s="18" t="n">
        <f aca="false">0-(Draws!N965+Draws!Z965)</f>
        <v>0</v>
      </c>
      <c r="O986" s="18" t="n">
        <f aca="false">N986-(Draws!O965+Draws!AA965)</f>
        <v>0</v>
      </c>
      <c r="P986" s="18" t="n">
        <f aca="false">O986-(Draws!P965+Draws!AB965)</f>
        <v>0</v>
      </c>
      <c r="Q986" s="18" t="n">
        <f aca="false">P986-(Draws!Q965+Draws!AC965)</f>
        <v>0</v>
      </c>
      <c r="R986" s="18" t="n">
        <f aca="false">Q986-(Draws!R965+Draws!AD965)</f>
        <v>0</v>
      </c>
      <c r="S986" s="18" t="n">
        <f aca="false">R986-(Draws!S965+Draws!AE965)</f>
        <v>0</v>
      </c>
      <c r="T986" s="18" t="n">
        <f aca="false">S986-(Draws!T965+Draws!AF965)</f>
        <v>0</v>
      </c>
      <c r="U986" s="18" t="n">
        <f aca="false">T986-(Draws!U965+Draws!AG965)</f>
        <v>0</v>
      </c>
      <c r="V986" s="18" t="n">
        <f aca="false">U986-(Draws!V965+Draws!AH965)</f>
        <v>0</v>
      </c>
      <c r="W986" s="18" t="n">
        <f aca="false">V986-(Draws!W965+Draws!AI965)</f>
        <v>0</v>
      </c>
      <c r="X986" s="18" t="n">
        <f aca="false">W986-(Draws!X965+Draws!AJ965)</f>
        <v>0</v>
      </c>
      <c r="Y986" s="18" t="n">
        <f aca="false">X986-(Draws!Y965+Draws!AK965)</f>
        <v>0</v>
      </c>
      <c r="Z986" s="18" t="n">
        <f aca="false">0-(MAX(Draws!N965-Line_cap,0)+MAX(Draws!Z965-Line_cap,0))</f>
        <v>0</v>
      </c>
      <c r="AA986" s="18" t="n">
        <f aca="false">Z986-(MAX(Draws!O965-Line_cap,0)+MAX(Draws!AA965-Line_cap,0))</f>
        <v>0</v>
      </c>
      <c r="AB986" s="18" t="n">
        <f aca="false">AA986-(MAX(Draws!P965-Line_cap,0)+MAX(Draws!AB965-Line_cap,0))</f>
        <v>0</v>
      </c>
      <c r="AC986" s="18" t="n">
        <f aca="false">AB986-(MAX(Draws!Q965-Line_cap,0)+MAX(Draws!AC965-Line_cap,0))</f>
        <v>0</v>
      </c>
      <c r="AD986" s="18" t="n">
        <f aca="false">AC986-(MAX(Draws!R965-Line_cap,0)+MAX(Draws!AD965-Line_cap,0))</f>
        <v>0</v>
      </c>
      <c r="AE986" s="18" t="n">
        <f aca="false">AD986-(MAX(Draws!S965-Line_cap,0)+MAX(Draws!AE965-Line_cap,0))</f>
        <v>0</v>
      </c>
      <c r="AF986" s="18" t="n">
        <f aca="false">AE986-(MAX(Draws!T965-Line_cap,0)+MAX(Draws!AF965-Line_cap,0))</f>
        <v>0</v>
      </c>
      <c r="AG986" s="18" t="n">
        <f aca="false">AF986-(MAX(Draws!U965-Line_cap,0)+MAX(Draws!AG965-Line_cap,0))</f>
        <v>0</v>
      </c>
      <c r="AH986" s="18" t="n">
        <f aca="false">AG986-(MAX(Draws!V965-Line_cap,0)+MAX(Draws!AH965-Line_cap,0))</f>
        <v>0</v>
      </c>
      <c r="AI986" s="18" t="n">
        <f aca="false">AH986-(MAX(Draws!W965-Line_cap,0)+MAX(Draws!AI965-Line_cap,0))</f>
        <v>0</v>
      </c>
      <c r="AJ986" s="18" t="n">
        <f aca="false">AI986-(MAX(Draws!X965-Line_cap,0)+MAX(Draws!AJ965-Line_cap,0))</f>
        <v>0</v>
      </c>
      <c r="AK986" s="18" t="n">
        <f aca="false">AJ986-(MAX(Draws!Y965-Line_cap,0)+MAX(Draws!AK965-Line_cap,0))</f>
        <v>0</v>
      </c>
      <c r="AL986" s="18" t="n">
        <f aca="false">SUMPRODUCT(MIN($B$22:$M$22+B986:M986+N986:Y986))</f>
        <v>356.489337181789</v>
      </c>
      <c r="AM986" s="18" t="n">
        <f aca="false">SUMPRODUCT(MIN($B$22:$M$22+B986:M986))</f>
        <v>356.489337181789</v>
      </c>
      <c r="AN986" s="18" t="n">
        <f aca="false">SUMPRODUCT(MIN($B$22:$M$22+N986:Y986))</f>
        <v>481.950382357786</v>
      </c>
      <c r="AO986" s="18" t="n">
        <f aca="false">SUMPRODUCT(MIN($B$22:$M$22+B986:M986+Z986:AK986))</f>
        <v>356.489337181789</v>
      </c>
      <c r="AP986" s="18" t="n">
        <f aca="false">SUMPRODUCT(MIN($B$23:$M$23+B986:M986+N986:Y986))</f>
        <v>405.73266434601</v>
      </c>
      <c r="AQ986" s="18" t="n">
        <f aca="false">SUMPRODUCT(MIN($B$23:$M$23+B986:M986+Z986:AK986))</f>
        <v>405.73266434601</v>
      </c>
      <c r="AR986" s="13" t="n">
        <f aca="false">IF(Y986&lt;0,1,0)</f>
        <v>0</v>
      </c>
    </row>
    <row r="987" customFormat="false" ht="15" hidden="false" customHeight="false" outlineLevel="0" collapsed="false">
      <c r="A987" s="13" t="n">
        <v>962</v>
      </c>
      <c r="B987" s="18" t="n">
        <f aca="false">Shock_sd*Draws!B966</f>
        <v>-63.6805337881886</v>
      </c>
      <c r="C987" s="18" t="n">
        <f aca="false">Persist_a*B987+Shock_sd*Draws!C966</f>
        <v>-22.4475812516563</v>
      </c>
      <c r="D987" s="18" t="n">
        <f aca="false">Persist_a*C987+Shock_sd*Draws!D966</f>
        <v>-2.73696598944638</v>
      </c>
      <c r="E987" s="18" t="n">
        <f aca="false">Persist_a*D987+Shock_sd*Draws!E966</f>
        <v>-35.7442451420286</v>
      </c>
      <c r="F987" s="18" t="n">
        <f aca="false">Persist_a*E987+Shock_sd*Draws!F966</f>
        <v>-73.8064521553226</v>
      </c>
      <c r="G987" s="18" t="n">
        <f aca="false">Persist_a*F987+Shock_sd*Draws!G966</f>
        <v>16.799161929268</v>
      </c>
      <c r="H987" s="18" t="n">
        <f aca="false">Persist_a*G987+Shock_sd*Draws!H966</f>
        <v>21.7537273881631</v>
      </c>
      <c r="I987" s="18" t="n">
        <f aca="false">Persist_a*H987+Shock_sd*Draws!I966</f>
        <v>13.2982914956162</v>
      </c>
      <c r="J987" s="18" t="n">
        <f aca="false">Persist_a*I987+Shock_sd*Draws!J966</f>
        <v>0.935365716932964</v>
      </c>
      <c r="K987" s="18" t="n">
        <f aca="false">Persist_a*J987+Shock_sd*Draws!K966</f>
        <v>15.1012537251072</v>
      </c>
      <c r="L987" s="18" t="n">
        <f aca="false">Persist_a*K987+Shock_sd*Draws!L966</f>
        <v>-112.533398440183</v>
      </c>
      <c r="M987" s="18" t="n">
        <f aca="false">Persist_a*L987+Shock_sd*Draws!M966</f>
        <v>-41.2372883495031</v>
      </c>
      <c r="N987" s="18" t="n">
        <f aca="false">0-(Draws!N966+Draws!Z966)</f>
        <v>0</v>
      </c>
      <c r="O987" s="18" t="n">
        <f aca="false">N987-(Draws!O966+Draws!AA966)</f>
        <v>0</v>
      </c>
      <c r="P987" s="18" t="n">
        <f aca="false">O987-(Draws!P966+Draws!AB966)</f>
        <v>0</v>
      </c>
      <c r="Q987" s="18" t="n">
        <f aca="false">P987-(Draws!Q966+Draws!AC966)</f>
        <v>0</v>
      </c>
      <c r="R987" s="18" t="n">
        <f aca="false">Q987-(Draws!R966+Draws!AD966)</f>
        <v>0</v>
      </c>
      <c r="S987" s="18" t="n">
        <f aca="false">R987-(Draws!S966+Draws!AE966)</f>
        <v>0</v>
      </c>
      <c r="T987" s="18" t="n">
        <f aca="false">S987-(Draws!T966+Draws!AF966)</f>
        <v>0</v>
      </c>
      <c r="U987" s="18" t="n">
        <f aca="false">T987-(Draws!U966+Draws!AG966)</f>
        <v>0</v>
      </c>
      <c r="V987" s="18" t="n">
        <f aca="false">U987-(Draws!V966+Draws!AH966)</f>
        <v>0</v>
      </c>
      <c r="W987" s="18" t="n">
        <f aca="false">V987-(Draws!W966+Draws!AI966)</f>
        <v>0</v>
      </c>
      <c r="X987" s="18" t="n">
        <f aca="false">W987-(Draws!X966+Draws!AJ966)</f>
        <v>0</v>
      </c>
      <c r="Y987" s="18" t="n">
        <f aca="false">X987-(Draws!Y966+Draws!AK966)</f>
        <v>0</v>
      </c>
      <c r="Z987" s="18" t="n">
        <f aca="false">0-(MAX(Draws!N966-Line_cap,0)+MAX(Draws!Z966-Line_cap,0))</f>
        <v>0</v>
      </c>
      <c r="AA987" s="18" t="n">
        <f aca="false">Z987-(MAX(Draws!O966-Line_cap,0)+MAX(Draws!AA966-Line_cap,0))</f>
        <v>0</v>
      </c>
      <c r="AB987" s="18" t="n">
        <f aca="false">AA987-(MAX(Draws!P966-Line_cap,0)+MAX(Draws!AB966-Line_cap,0))</f>
        <v>0</v>
      </c>
      <c r="AC987" s="18" t="n">
        <f aca="false">AB987-(MAX(Draws!Q966-Line_cap,0)+MAX(Draws!AC966-Line_cap,0))</f>
        <v>0</v>
      </c>
      <c r="AD987" s="18" t="n">
        <f aca="false">AC987-(MAX(Draws!R966-Line_cap,0)+MAX(Draws!AD966-Line_cap,0))</f>
        <v>0</v>
      </c>
      <c r="AE987" s="18" t="n">
        <f aca="false">AD987-(MAX(Draws!S966-Line_cap,0)+MAX(Draws!AE966-Line_cap,0))</f>
        <v>0</v>
      </c>
      <c r="AF987" s="18" t="n">
        <f aca="false">AE987-(MAX(Draws!T966-Line_cap,0)+MAX(Draws!AF966-Line_cap,0))</f>
        <v>0</v>
      </c>
      <c r="AG987" s="18" t="n">
        <f aca="false">AF987-(MAX(Draws!U966-Line_cap,0)+MAX(Draws!AG966-Line_cap,0))</f>
        <v>0</v>
      </c>
      <c r="AH987" s="18" t="n">
        <f aca="false">AG987-(MAX(Draws!V966-Line_cap,0)+MAX(Draws!AH966-Line_cap,0))</f>
        <v>0</v>
      </c>
      <c r="AI987" s="18" t="n">
        <f aca="false">AH987-(MAX(Draws!W966-Line_cap,0)+MAX(Draws!AI966-Line_cap,0))</f>
        <v>0</v>
      </c>
      <c r="AJ987" s="18" t="n">
        <f aca="false">AI987-(MAX(Draws!X966-Line_cap,0)+MAX(Draws!AJ966-Line_cap,0))</f>
        <v>0</v>
      </c>
      <c r="AK987" s="18" t="n">
        <f aca="false">AJ987-(MAX(Draws!Y966-Line_cap,0)+MAX(Draws!AK966-Line_cap,0))</f>
        <v>0</v>
      </c>
      <c r="AL987" s="18" t="n">
        <f aca="false">SUMPRODUCT(MIN($B$22:$M$22+B987:M987+N987:Y987))</f>
        <v>389.394549124199</v>
      </c>
      <c r="AM987" s="18" t="n">
        <f aca="false">SUMPRODUCT(MIN($B$22:$M$22+B987:M987))</f>
        <v>389.394549124199</v>
      </c>
      <c r="AN987" s="18" t="n">
        <f aca="false">SUMPRODUCT(MIN($B$22:$M$22+N987:Y987))</f>
        <v>481.950382357786</v>
      </c>
      <c r="AO987" s="18" t="n">
        <f aca="false">SUMPRODUCT(MIN($B$22:$M$22+B987:M987+Z987:AK987))</f>
        <v>389.394549124199</v>
      </c>
      <c r="AP987" s="18" t="n">
        <f aca="false">SUMPRODUCT(MIN($B$23:$M$23+B987:M987+N987:Y987))</f>
        <v>436.267677937743</v>
      </c>
      <c r="AQ987" s="18" t="n">
        <f aca="false">SUMPRODUCT(MIN($B$23:$M$23+B987:M987+Z987:AK987))</f>
        <v>436.267677937743</v>
      </c>
      <c r="AR987" s="13" t="n">
        <f aca="false">IF(Y987&lt;0,1,0)</f>
        <v>0</v>
      </c>
    </row>
    <row r="988" customFormat="false" ht="15" hidden="false" customHeight="false" outlineLevel="0" collapsed="false">
      <c r="A988" s="13" t="n">
        <v>963</v>
      </c>
      <c r="B988" s="18" t="n">
        <f aca="false">Shock_sd*Draws!B967</f>
        <v>-39.8368808889836</v>
      </c>
      <c r="C988" s="18" t="n">
        <f aca="false">Persist_a*B988+Shock_sd*Draws!C967</f>
        <v>30.4856146073275</v>
      </c>
      <c r="D988" s="18" t="n">
        <f aca="false">Persist_a*C988+Shock_sd*Draws!D967</f>
        <v>8.6880838236015</v>
      </c>
      <c r="E988" s="18" t="n">
        <f aca="false">Persist_a*D988+Shock_sd*Draws!E967</f>
        <v>-56.3416125897085</v>
      </c>
      <c r="F988" s="18" t="n">
        <f aca="false">Persist_a*E988+Shock_sd*Draws!F967</f>
        <v>-16.6345664631447</v>
      </c>
      <c r="G988" s="18" t="n">
        <f aca="false">Persist_a*F988+Shock_sd*Draws!G967</f>
        <v>-52.8157507336044</v>
      </c>
      <c r="H988" s="18" t="n">
        <f aca="false">Persist_a*G988+Shock_sd*Draws!H967</f>
        <v>-42.7593772035728</v>
      </c>
      <c r="I988" s="18" t="n">
        <f aca="false">Persist_a*H988+Shock_sd*Draws!I967</f>
        <v>12.3714650015914</v>
      </c>
      <c r="J988" s="18" t="n">
        <f aca="false">Persist_a*I988+Shock_sd*Draws!J967</f>
        <v>4.67527460781099</v>
      </c>
      <c r="K988" s="18" t="n">
        <f aca="false">Persist_a*J988+Shock_sd*Draws!K967</f>
        <v>94.3063657653486</v>
      </c>
      <c r="L988" s="18" t="n">
        <f aca="false">Persist_a*K988+Shock_sd*Draws!L967</f>
        <v>36.3775924720292</v>
      </c>
      <c r="M988" s="18" t="n">
        <f aca="false">Persist_a*L988+Shock_sd*Draws!M967</f>
        <v>-51.2908528090142</v>
      </c>
      <c r="N988" s="18" t="n">
        <f aca="false">0-(Draws!N967+Draws!Z967)</f>
        <v>0</v>
      </c>
      <c r="O988" s="18" t="n">
        <f aca="false">N988-(Draws!O967+Draws!AA967)</f>
        <v>0</v>
      </c>
      <c r="P988" s="18" t="n">
        <f aca="false">O988-(Draws!P967+Draws!AB967)</f>
        <v>0</v>
      </c>
      <c r="Q988" s="18" t="n">
        <f aca="false">P988-(Draws!Q967+Draws!AC967)</f>
        <v>0</v>
      </c>
      <c r="R988" s="18" t="n">
        <f aca="false">Q988-(Draws!R967+Draws!AD967)</f>
        <v>0</v>
      </c>
      <c r="S988" s="18" t="n">
        <f aca="false">R988-(Draws!S967+Draws!AE967)</f>
        <v>0</v>
      </c>
      <c r="T988" s="18" t="n">
        <f aca="false">S988-(Draws!T967+Draws!AF967)</f>
        <v>0</v>
      </c>
      <c r="U988" s="18" t="n">
        <f aca="false">T988-(Draws!U967+Draws!AG967)</f>
        <v>0</v>
      </c>
      <c r="V988" s="18" t="n">
        <f aca="false">U988-(Draws!V967+Draws!AH967)</f>
        <v>0</v>
      </c>
      <c r="W988" s="18" t="n">
        <f aca="false">V988-(Draws!W967+Draws!AI967)</f>
        <v>0</v>
      </c>
      <c r="X988" s="18" t="n">
        <f aca="false">W988-(Draws!X967+Draws!AJ967)</f>
        <v>0</v>
      </c>
      <c r="Y988" s="18" t="n">
        <f aca="false">X988-(Draws!Y967+Draws!AK967)</f>
        <v>0</v>
      </c>
      <c r="Z988" s="18" t="n">
        <f aca="false">0-(MAX(Draws!N967-Line_cap,0)+MAX(Draws!Z967-Line_cap,0))</f>
        <v>0</v>
      </c>
      <c r="AA988" s="18" t="n">
        <f aca="false">Z988-(MAX(Draws!O967-Line_cap,0)+MAX(Draws!AA967-Line_cap,0))</f>
        <v>0</v>
      </c>
      <c r="AB988" s="18" t="n">
        <f aca="false">AA988-(MAX(Draws!P967-Line_cap,0)+MAX(Draws!AB967-Line_cap,0))</f>
        <v>0</v>
      </c>
      <c r="AC988" s="18" t="n">
        <f aca="false">AB988-(MAX(Draws!Q967-Line_cap,0)+MAX(Draws!AC967-Line_cap,0))</f>
        <v>0</v>
      </c>
      <c r="AD988" s="18" t="n">
        <f aca="false">AC988-(MAX(Draws!R967-Line_cap,0)+MAX(Draws!AD967-Line_cap,0))</f>
        <v>0</v>
      </c>
      <c r="AE988" s="18" t="n">
        <f aca="false">AD988-(MAX(Draws!S967-Line_cap,0)+MAX(Draws!AE967-Line_cap,0))</f>
        <v>0</v>
      </c>
      <c r="AF988" s="18" t="n">
        <f aca="false">AE988-(MAX(Draws!T967-Line_cap,0)+MAX(Draws!AF967-Line_cap,0))</f>
        <v>0</v>
      </c>
      <c r="AG988" s="18" t="n">
        <f aca="false">AF988-(MAX(Draws!U967-Line_cap,0)+MAX(Draws!AG967-Line_cap,0))</f>
        <v>0</v>
      </c>
      <c r="AH988" s="18" t="n">
        <f aca="false">AG988-(MAX(Draws!V967-Line_cap,0)+MAX(Draws!AH967-Line_cap,0))</f>
        <v>0</v>
      </c>
      <c r="AI988" s="18" t="n">
        <f aca="false">AH988-(MAX(Draws!W967-Line_cap,0)+MAX(Draws!AI967-Line_cap,0))</f>
        <v>0</v>
      </c>
      <c r="AJ988" s="18" t="n">
        <f aca="false">AI988-(MAX(Draws!X967-Line_cap,0)+MAX(Draws!AJ967-Line_cap,0))</f>
        <v>0</v>
      </c>
      <c r="AK988" s="18" t="n">
        <f aca="false">AJ988-(MAX(Draws!Y967-Line_cap,0)+MAX(Draws!AK967-Line_cap,0))</f>
        <v>0</v>
      </c>
      <c r="AL988" s="18" t="n">
        <f aca="false">SUMPRODUCT(MIN($B$22:$M$22+B988:M988+N988:Y988))</f>
        <v>430.392420904761</v>
      </c>
      <c r="AM988" s="18" t="n">
        <f aca="false">SUMPRODUCT(MIN($B$22:$M$22+B988:M988))</f>
        <v>430.392420904761</v>
      </c>
      <c r="AN988" s="18" t="n">
        <f aca="false">SUMPRODUCT(MIN($B$22:$M$22+N988:Y988))</f>
        <v>481.950382357786</v>
      </c>
      <c r="AO988" s="18" t="n">
        <f aca="false">SUMPRODUCT(MIN($B$22:$M$22+B988:M988+Z988:AK988))</f>
        <v>430.392420904761</v>
      </c>
      <c r="AP988" s="18" t="n">
        <f aca="false">SUMPRODUCT(MIN($B$23:$M$23+B988:M988+N988:Y988))</f>
        <v>478.158166405545</v>
      </c>
      <c r="AQ988" s="18" t="n">
        <f aca="false">SUMPRODUCT(MIN($B$23:$M$23+B988:M988+Z988:AK988))</f>
        <v>478.158166405545</v>
      </c>
      <c r="AR988" s="13" t="n">
        <f aca="false">IF(Y988&lt;0,1,0)</f>
        <v>0</v>
      </c>
    </row>
    <row r="989" customFormat="false" ht="15" hidden="false" customHeight="false" outlineLevel="0" collapsed="false">
      <c r="A989" s="13" t="n">
        <v>964</v>
      </c>
      <c r="B989" s="18" t="n">
        <f aca="false">Shock_sd*Draws!B968</f>
        <v>20.5597533103649</v>
      </c>
      <c r="C989" s="18" t="n">
        <f aca="false">Persist_a*B989+Shock_sd*Draws!C968</f>
        <v>70.1552773894139</v>
      </c>
      <c r="D989" s="18" t="n">
        <f aca="false">Persist_a*C989+Shock_sd*Draws!D968</f>
        <v>34.8568814373334</v>
      </c>
      <c r="E989" s="18" t="n">
        <f aca="false">Persist_a*D989+Shock_sd*Draws!E968</f>
        <v>56.8724932218033</v>
      </c>
      <c r="F989" s="18" t="n">
        <f aca="false">Persist_a*E989+Shock_sd*Draws!F968</f>
        <v>-24.9274186826445</v>
      </c>
      <c r="G989" s="18" t="n">
        <f aca="false">Persist_a*F989+Shock_sd*Draws!G968</f>
        <v>-101.083275066141</v>
      </c>
      <c r="H989" s="18" t="n">
        <f aca="false">Persist_a*G989+Shock_sd*Draws!H968</f>
        <v>-99.1915033637735</v>
      </c>
      <c r="I989" s="18" t="n">
        <f aca="false">Persist_a*H989+Shock_sd*Draws!I968</f>
        <v>-152.856748222542</v>
      </c>
      <c r="J989" s="18" t="n">
        <f aca="false">Persist_a*I989+Shock_sd*Draws!J968</f>
        <v>-163.181166528446</v>
      </c>
      <c r="K989" s="18" t="n">
        <f aca="false">Persist_a*J989+Shock_sd*Draws!K968</f>
        <v>-108.035159734988</v>
      </c>
      <c r="L989" s="18" t="n">
        <f aca="false">Persist_a*K989+Shock_sd*Draws!L968</f>
        <v>-5.2126254414322</v>
      </c>
      <c r="M989" s="18" t="n">
        <f aca="false">Persist_a*L989+Shock_sd*Draws!M968</f>
        <v>-69.0500940436823</v>
      </c>
      <c r="N989" s="18" t="n">
        <f aca="false">0-(Draws!N968+Draws!Z968)</f>
        <v>0</v>
      </c>
      <c r="O989" s="18" t="n">
        <f aca="false">N989-(Draws!O968+Draws!AA968)</f>
        <v>0</v>
      </c>
      <c r="P989" s="18" t="n">
        <f aca="false">O989-(Draws!P968+Draws!AB968)</f>
        <v>0</v>
      </c>
      <c r="Q989" s="18" t="n">
        <f aca="false">P989-(Draws!Q968+Draws!AC968)</f>
        <v>0</v>
      </c>
      <c r="R989" s="18" t="n">
        <f aca="false">Q989-(Draws!R968+Draws!AD968)</f>
        <v>0</v>
      </c>
      <c r="S989" s="18" t="n">
        <f aca="false">R989-(Draws!S968+Draws!AE968)</f>
        <v>0</v>
      </c>
      <c r="T989" s="18" t="n">
        <f aca="false">S989-(Draws!T968+Draws!AF968)</f>
        <v>0</v>
      </c>
      <c r="U989" s="18" t="n">
        <f aca="false">T989-(Draws!U968+Draws!AG968)</f>
        <v>-89.8216859664623</v>
      </c>
      <c r="V989" s="18" t="n">
        <f aca="false">U989-(Draws!V968+Draws!AH968)</f>
        <v>-89.8216859664623</v>
      </c>
      <c r="W989" s="18" t="n">
        <f aca="false">V989-(Draws!W968+Draws!AI968)</f>
        <v>-89.8216859664623</v>
      </c>
      <c r="X989" s="18" t="n">
        <f aca="false">W989-(Draws!X968+Draws!AJ968)</f>
        <v>-89.8216859664623</v>
      </c>
      <c r="Y989" s="18" t="n">
        <f aca="false">X989-(Draws!Y968+Draws!AK968)</f>
        <v>-89.8216859664623</v>
      </c>
      <c r="Z989" s="18" t="n">
        <f aca="false">0-(MAX(Draws!N968-Line_cap,0)+MAX(Draws!Z968-Line_cap,0))</f>
        <v>0</v>
      </c>
      <c r="AA989" s="18" t="n">
        <f aca="false">Z989-(MAX(Draws!O968-Line_cap,0)+MAX(Draws!AA968-Line_cap,0))</f>
        <v>0</v>
      </c>
      <c r="AB989" s="18" t="n">
        <f aca="false">AA989-(MAX(Draws!P968-Line_cap,0)+MAX(Draws!AB968-Line_cap,0))</f>
        <v>0</v>
      </c>
      <c r="AC989" s="18" t="n">
        <f aca="false">AB989-(MAX(Draws!Q968-Line_cap,0)+MAX(Draws!AC968-Line_cap,0))</f>
        <v>0</v>
      </c>
      <c r="AD989" s="18" t="n">
        <f aca="false">AC989-(MAX(Draws!R968-Line_cap,0)+MAX(Draws!AD968-Line_cap,0))</f>
        <v>0</v>
      </c>
      <c r="AE989" s="18" t="n">
        <f aca="false">AD989-(MAX(Draws!S968-Line_cap,0)+MAX(Draws!AE968-Line_cap,0))</f>
        <v>0</v>
      </c>
      <c r="AF989" s="18" t="n">
        <f aca="false">AE989-(MAX(Draws!T968-Line_cap,0)+MAX(Draws!AF968-Line_cap,0))</f>
        <v>0</v>
      </c>
      <c r="AG989" s="18" t="n">
        <f aca="false">AF989-(MAX(Draws!U968-Line_cap,0)+MAX(Draws!AG968-Line_cap,0))</f>
        <v>0</v>
      </c>
      <c r="AH989" s="18" t="n">
        <f aca="false">AG989-(MAX(Draws!V968-Line_cap,0)+MAX(Draws!AH968-Line_cap,0))</f>
        <v>0</v>
      </c>
      <c r="AI989" s="18" t="n">
        <f aca="false">AH989-(MAX(Draws!W968-Line_cap,0)+MAX(Draws!AI968-Line_cap,0))</f>
        <v>0</v>
      </c>
      <c r="AJ989" s="18" t="n">
        <f aca="false">AI989-(MAX(Draws!X968-Line_cap,0)+MAX(Draws!AJ968-Line_cap,0))</f>
        <v>0</v>
      </c>
      <c r="AK989" s="18" t="n">
        <f aca="false">AJ989-(MAX(Draws!Y968-Line_cap,0)+MAX(Draws!AK968-Line_cap,0))</f>
        <v>0</v>
      </c>
      <c r="AL989" s="18" t="n">
        <f aca="false">SUMPRODUCT(MIN($B$22:$M$22+B989:M989+N989:Y989))</f>
        <v>235.194928922488</v>
      </c>
      <c r="AM989" s="18" t="n">
        <f aca="false">SUMPRODUCT(MIN($B$22:$M$22+B989:M989))</f>
        <v>325.01661488895</v>
      </c>
      <c r="AN989" s="18" t="n">
        <f aca="false">SUMPRODUCT(MIN($B$22:$M$22+N989:Y989))</f>
        <v>394.032367431457</v>
      </c>
      <c r="AO989" s="18" t="n">
        <f aca="false">SUMPRODUCT(MIN($B$22:$M$22+B989:M989+Z989:AK989))</f>
        <v>325.01661488895</v>
      </c>
      <c r="AP989" s="18" t="n">
        <f aca="false">SUMPRODUCT(MIN($B$23:$M$23+B989:M989+N989:Y989))</f>
        <v>284.438256086709</v>
      </c>
      <c r="AQ989" s="18" t="n">
        <f aca="false">SUMPRODUCT(MIN($B$23:$M$23+B989:M989+Z989:AK989))</f>
        <v>374.259942053171</v>
      </c>
      <c r="AR989" s="13" t="n">
        <f aca="false">IF(Y989&lt;0,1,0)</f>
        <v>1</v>
      </c>
    </row>
    <row r="990" customFormat="false" ht="15" hidden="false" customHeight="false" outlineLevel="0" collapsed="false">
      <c r="A990" s="13" t="n">
        <v>965</v>
      </c>
      <c r="B990" s="18" t="n">
        <f aca="false">Shock_sd*Draws!B969</f>
        <v>-34.6677348588598</v>
      </c>
      <c r="C990" s="18" t="n">
        <f aca="false">Persist_a*B990+Shock_sd*Draws!C969</f>
        <v>19.4408958284591</v>
      </c>
      <c r="D990" s="18" t="n">
        <f aca="false">Persist_a*C990+Shock_sd*Draws!D969</f>
        <v>-36.4836805280701</v>
      </c>
      <c r="E990" s="18" t="n">
        <f aca="false">Persist_a*D990+Shock_sd*Draws!E969</f>
        <v>-59.9573332638358</v>
      </c>
      <c r="F990" s="18" t="n">
        <f aca="false">Persist_a*E990+Shock_sd*Draws!F969</f>
        <v>28.2089002476531</v>
      </c>
      <c r="G990" s="18" t="n">
        <f aca="false">Persist_a*F990+Shock_sd*Draws!G969</f>
        <v>23.1261368118795</v>
      </c>
      <c r="H990" s="18" t="n">
        <f aca="false">Persist_a*G990+Shock_sd*Draws!H969</f>
        <v>57.0610233611707</v>
      </c>
      <c r="I990" s="18" t="n">
        <f aca="false">Persist_a*H990+Shock_sd*Draws!I969</f>
        <v>-55.738591107178</v>
      </c>
      <c r="J990" s="18" t="n">
        <f aca="false">Persist_a*I990+Shock_sd*Draws!J969</f>
        <v>-49.8316295480669</v>
      </c>
      <c r="K990" s="18" t="n">
        <f aca="false">Persist_a*J990+Shock_sd*Draws!K969</f>
        <v>-58.2988503848709</v>
      </c>
      <c r="L990" s="18" t="n">
        <f aca="false">Persist_a*K990+Shock_sd*Draws!L969</f>
        <v>-46.8638605344771</v>
      </c>
      <c r="M990" s="18" t="n">
        <f aca="false">Persist_a*L990+Shock_sd*Draws!M969</f>
        <v>-79.1185021351957</v>
      </c>
      <c r="N990" s="18" t="n">
        <f aca="false">0-(Draws!N969+Draws!Z969)</f>
        <v>0</v>
      </c>
      <c r="O990" s="18" t="n">
        <f aca="false">N990-(Draws!O969+Draws!AA969)</f>
        <v>0</v>
      </c>
      <c r="P990" s="18" t="n">
        <f aca="false">O990-(Draws!P969+Draws!AB969)</f>
        <v>0</v>
      </c>
      <c r="Q990" s="18" t="n">
        <f aca="false">P990-(Draws!Q969+Draws!AC969)</f>
        <v>0</v>
      </c>
      <c r="R990" s="18" t="n">
        <f aca="false">Q990-(Draws!R969+Draws!AD969)</f>
        <v>0</v>
      </c>
      <c r="S990" s="18" t="n">
        <f aca="false">R990-(Draws!S969+Draws!AE969)</f>
        <v>0</v>
      </c>
      <c r="T990" s="18" t="n">
        <f aca="false">S990-(Draws!T969+Draws!AF969)</f>
        <v>0</v>
      </c>
      <c r="U990" s="18" t="n">
        <f aca="false">T990-(Draws!U969+Draws!AG969)</f>
        <v>0</v>
      </c>
      <c r="V990" s="18" t="n">
        <f aca="false">U990-(Draws!V969+Draws!AH969)</f>
        <v>0</v>
      </c>
      <c r="W990" s="18" t="n">
        <f aca="false">V990-(Draws!W969+Draws!AI969)</f>
        <v>0</v>
      </c>
      <c r="X990" s="18" t="n">
        <f aca="false">W990-(Draws!X969+Draws!AJ969)</f>
        <v>0</v>
      </c>
      <c r="Y990" s="18" t="n">
        <f aca="false">X990-(Draws!Y969+Draws!AK969)</f>
        <v>0</v>
      </c>
      <c r="Z990" s="18" t="n">
        <f aca="false">0-(MAX(Draws!N969-Line_cap,0)+MAX(Draws!Z969-Line_cap,0))</f>
        <v>0</v>
      </c>
      <c r="AA990" s="18" t="n">
        <f aca="false">Z990-(MAX(Draws!O969-Line_cap,0)+MAX(Draws!AA969-Line_cap,0))</f>
        <v>0</v>
      </c>
      <c r="AB990" s="18" t="n">
        <f aca="false">AA990-(MAX(Draws!P969-Line_cap,0)+MAX(Draws!AB969-Line_cap,0))</f>
        <v>0</v>
      </c>
      <c r="AC990" s="18" t="n">
        <f aca="false">AB990-(MAX(Draws!Q969-Line_cap,0)+MAX(Draws!AC969-Line_cap,0))</f>
        <v>0</v>
      </c>
      <c r="AD990" s="18" t="n">
        <f aca="false">AC990-(MAX(Draws!R969-Line_cap,0)+MAX(Draws!AD969-Line_cap,0))</f>
        <v>0</v>
      </c>
      <c r="AE990" s="18" t="n">
        <f aca="false">AD990-(MAX(Draws!S969-Line_cap,0)+MAX(Draws!AE969-Line_cap,0))</f>
        <v>0</v>
      </c>
      <c r="AF990" s="18" t="n">
        <f aca="false">AE990-(MAX(Draws!T969-Line_cap,0)+MAX(Draws!AF969-Line_cap,0))</f>
        <v>0</v>
      </c>
      <c r="AG990" s="18" t="n">
        <f aca="false">AF990-(MAX(Draws!U969-Line_cap,0)+MAX(Draws!AG969-Line_cap,0))</f>
        <v>0</v>
      </c>
      <c r="AH990" s="18" t="n">
        <f aca="false">AG990-(MAX(Draws!V969-Line_cap,0)+MAX(Draws!AH969-Line_cap,0))</f>
        <v>0</v>
      </c>
      <c r="AI990" s="18" t="n">
        <f aca="false">AH990-(MAX(Draws!W969-Line_cap,0)+MAX(Draws!AI969-Line_cap,0))</f>
        <v>0</v>
      </c>
      <c r="AJ990" s="18" t="n">
        <f aca="false">AI990-(MAX(Draws!X969-Line_cap,0)+MAX(Draws!AJ969-Line_cap,0))</f>
        <v>0</v>
      </c>
      <c r="AK990" s="18" t="n">
        <f aca="false">AJ990-(MAX(Draws!Y969-Line_cap,0)+MAX(Draws!AK969-Line_cap,0))</f>
        <v>0</v>
      </c>
      <c r="AL990" s="18" t="n">
        <f aca="false">SUMPRODUCT(MIN($B$22:$M$22+B990:M990+N990:Y990))</f>
        <v>428.115462290741</v>
      </c>
      <c r="AM990" s="18" t="n">
        <f aca="false">SUMPRODUCT(MIN($B$22:$M$22+B990:M990))</f>
        <v>428.115462290741</v>
      </c>
      <c r="AN990" s="18" t="n">
        <f aca="false">SUMPRODUCT(MIN($B$22:$M$22+N990:Y990))</f>
        <v>481.950382357786</v>
      </c>
      <c r="AO990" s="18" t="n">
        <f aca="false">SUMPRODUCT(MIN($B$22:$M$22+B990:M990+Z990:AK990))</f>
        <v>428.115462290741</v>
      </c>
      <c r="AP990" s="18" t="n">
        <f aca="false">SUMPRODUCT(MIN($B$23:$M$23+B990:M990+N990:Y990))</f>
        <v>476.431426624384</v>
      </c>
      <c r="AQ990" s="18" t="n">
        <f aca="false">SUMPRODUCT(MIN($B$23:$M$23+B990:M990+Z990:AK990))</f>
        <v>476.431426624384</v>
      </c>
      <c r="AR990" s="13" t="n">
        <f aca="false">IF(Y990&lt;0,1,0)</f>
        <v>0</v>
      </c>
    </row>
    <row r="991" customFormat="false" ht="15" hidden="false" customHeight="false" outlineLevel="0" collapsed="false">
      <c r="A991" s="13" t="n">
        <v>966</v>
      </c>
      <c r="B991" s="18" t="n">
        <f aca="false">Shock_sd*Draws!B970</f>
        <v>-13.3343358237121</v>
      </c>
      <c r="C991" s="18" t="n">
        <f aca="false">Persist_a*B991+Shock_sd*Draws!C970</f>
        <v>-40.2764119038</v>
      </c>
      <c r="D991" s="18" t="n">
        <f aca="false">Persist_a*C991+Shock_sd*Draws!D970</f>
        <v>-83.6729907812414</v>
      </c>
      <c r="E991" s="18" t="n">
        <f aca="false">Persist_a*D991+Shock_sd*Draws!E970</f>
        <v>53.9322169373278</v>
      </c>
      <c r="F991" s="18" t="n">
        <f aca="false">Persist_a*E991+Shock_sd*Draws!F970</f>
        <v>-22.0643301489812</v>
      </c>
      <c r="G991" s="18" t="n">
        <f aca="false">Persist_a*F991+Shock_sd*Draws!G970</f>
        <v>56.4897257279049</v>
      </c>
      <c r="H991" s="18" t="n">
        <f aca="false">Persist_a*G991+Shock_sd*Draws!H970</f>
        <v>46.2248941265612</v>
      </c>
      <c r="I991" s="18" t="n">
        <f aca="false">Persist_a*H991+Shock_sd*Draws!I970</f>
        <v>121.956414320149</v>
      </c>
      <c r="J991" s="18" t="n">
        <f aca="false">Persist_a*I991+Shock_sd*Draws!J970</f>
        <v>-7.81887778142828</v>
      </c>
      <c r="K991" s="18" t="n">
        <f aca="false">Persist_a*J991+Shock_sd*Draws!K970</f>
        <v>-96.1048505692232</v>
      </c>
      <c r="L991" s="18" t="n">
        <f aca="false">Persist_a*K991+Shock_sd*Draws!L970</f>
        <v>62.1855354392234</v>
      </c>
      <c r="M991" s="18" t="n">
        <f aca="false">Persist_a*L991+Shock_sd*Draws!M970</f>
        <v>-68.4156866043698</v>
      </c>
      <c r="N991" s="18" t="n">
        <f aca="false">0-(Draws!N970+Draws!Z970)</f>
        <v>0</v>
      </c>
      <c r="O991" s="18" t="n">
        <f aca="false">N991-(Draws!O970+Draws!AA970)</f>
        <v>0</v>
      </c>
      <c r="P991" s="18" t="n">
        <f aca="false">O991-(Draws!P970+Draws!AB970)</f>
        <v>0</v>
      </c>
      <c r="Q991" s="18" t="n">
        <f aca="false">P991-(Draws!Q970+Draws!AC970)</f>
        <v>0</v>
      </c>
      <c r="R991" s="18" t="n">
        <f aca="false">Q991-(Draws!R970+Draws!AD970)</f>
        <v>0</v>
      </c>
      <c r="S991" s="18" t="n">
        <f aca="false">R991-(Draws!S970+Draws!AE970)</f>
        <v>0</v>
      </c>
      <c r="T991" s="18" t="n">
        <f aca="false">S991-(Draws!T970+Draws!AF970)</f>
        <v>0</v>
      </c>
      <c r="U991" s="18" t="n">
        <f aca="false">T991-(Draws!U970+Draws!AG970)</f>
        <v>0</v>
      </c>
      <c r="V991" s="18" t="n">
        <f aca="false">U991-(Draws!V970+Draws!AH970)</f>
        <v>0</v>
      </c>
      <c r="W991" s="18" t="n">
        <f aca="false">V991-(Draws!W970+Draws!AI970)</f>
        <v>0</v>
      </c>
      <c r="X991" s="18" t="n">
        <f aca="false">W991-(Draws!X970+Draws!AJ970)</f>
        <v>0</v>
      </c>
      <c r="Y991" s="18" t="n">
        <f aca="false">X991-(Draws!Y970+Draws!AK970)</f>
        <v>0</v>
      </c>
      <c r="Z991" s="18" t="n">
        <f aca="false">0-(MAX(Draws!N970-Line_cap,0)+MAX(Draws!Z970-Line_cap,0))</f>
        <v>0</v>
      </c>
      <c r="AA991" s="18" t="n">
        <f aca="false">Z991-(MAX(Draws!O970-Line_cap,0)+MAX(Draws!AA970-Line_cap,0))</f>
        <v>0</v>
      </c>
      <c r="AB991" s="18" t="n">
        <f aca="false">AA991-(MAX(Draws!P970-Line_cap,0)+MAX(Draws!AB970-Line_cap,0))</f>
        <v>0</v>
      </c>
      <c r="AC991" s="18" t="n">
        <f aca="false">AB991-(MAX(Draws!Q970-Line_cap,0)+MAX(Draws!AC970-Line_cap,0))</f>
        <v>0</v>
      </c>
      <c r="AD991" s="18" t="n">
        <f aca="false">AC991-(MAX(Draws!R970-Line_cap,0)+MAX(Draws!AD970-Line_cap,0))</f>
        <v>0</v>
      </c>
      <c r="AE991" s="18" t="n">
        <f aca="false">AD991-(MAX(Draws!S970-Line_cap,0)+MAX(Draws!AE970-Line_cap,0))</f>
        <v>0</v>
      </c>
      <c r="AF991" s="18" t="n">
        <f aca="false">AE991-(MAX(Draws!T970-Line_cap,0)+MAX(Draws!AF970-Line_cap,0))</f>
        <v>0</v>
      </c>
      <c r="AG991" s="18" t="n">
        <f aca="false">AF991-(MAX(Draws!U970-Line_cap,0)+MAX(Draws!AG970-Line_cap,0))</f>
        <v>0</v>
      </c>
      <c r="AH991" s="18" t="n">
        <f aca="false">AG991-(MAX(Draws!V970-Line_cap,0)+MAX(Draws!AH970-Line_cap,0))</f>
        <v>0</v>
      </c>
      <c r="AI991" s="18" t="n">
        <f aca="false">AH991-(MAX(Draws!W970-Line_cap,0)+MAX(Draws!AI970-Line_cap,0))</f>
        <v>0</v>
      </c>
      <c r="AJ991" s="18" t="n">
        <f aca="false">AI991-(MAX(Draws!X970-Line_cap,0)+MAX(Draws!AJ970-Line_cap,0))</f>
        <v>0</v>
      </c>
      <c r="AK991" s="18" t="n">
        <f aca="false">AJ991-(MAX(Draws!Y970-Line_cap,0)+MAX(Draws!AK970-Line_cap,0))</f>
        <v>0</v>
      </c>
      <c r="AL991" s="18" t="n">
        <f aca="false">SUMPRODUCT(MIN($B$22:$M$22+B991:M991+N991:Y991))</f>
        <v>398.280845240201</v>
      </c>
      <c r="AM991" s="18" t="n">
        <f aca="false">SUMPRODUCT(MIN($B$22:$M$22+B991:M991))</f>
        <v>398.280845240201</v>
      </c>
      <c r="AN991" s="18" t="n">
        <f aca="false">SUMPRODUCT(MIN($B$22:$M$22+N991:Y991))</f>
        <v>481.950382357786</v>
      </c>
      <c r="AO991" s="18" t="n">
        <f aca="false">SUMPRODUCT(MIN($B$22:$M$22+B991:M991+Z991:AK991))</f>
        <v>398.280845240201</v>
      </c>
      <c r="AP991" s="18" t="n">
        <f aca="false">SUMPRODUCT(MIN($B$23:$M$23+B991:M991+N991:Y991))</f>
        <v>446.566493790628</v>
      </c>
      <c r="AQ991" s="18" t="n">
        <f aca="false">SUMPRODUCT(MIN($B$23:$M$23+B991:M991+Z991:AK991))</f>
        <v>446.566493790628</v>
      </c>
      <c r="AR991" s="13" t="n">
        <f aca="false">IF(Y991&lt;0,1,0)</f>
        <v>0</v>
      </c>
    </row>
    <row r="992" customFormat="false" ht="15" hidden="false" customHeight="false" outlineLevel="0" collapsed="false">
      <c r="A992" s="13" t="n">
        <v>967</v>
      </c>
      <c r="B992" s="18" t="n">
        <f aca="false">Shock_sd*Draws!B971</f>
        <v>-1.9587961515232</v>
      </c>
      <c r="C992" s="18" t="n">
        <f aca="false">Persist_a*B992+Shock_sd*Draws!C971</f>
        <v>-30.7034066056948</v>
      </c>
      <c r="D992" s="18" t="n">
        <f aca="false">Persist_a*C992+Shock_sd*Draws!D971</f>
        <v>119.030903957036</v>
      </c>
      <c r="E992" s="18" t="n">
        <f aca="false">Persist_a*D992+Shock_sd*Draws!E971</f>
        <v>1.55447714894753</v>
      </c>
      <c r="F992" s="18" t="n">
        <f aca="false">Persist_a*E992+Shock_sd*Draws!F971</f>
        <v>-24.3843948186082</v>
      </c>
      <c r="G992" s="18" t="n">
        <f aca="false">Persist_a*F992+Shock_sd*Draws!G971</f>
        <v>-33.2588634629975</v>
      </c>
      <c r="H992" s="18" t="n">
        <f aca="false">Persist_a*G992+Shock_sd*Draws!H971</f>
        <v>-9.28505917057798</v>
      </c>
      <c r="I992" s="18" t="n">
        <f aca="false">Persist_a*H992+Shock_sd*Draws!I971</f>
        <v>29.2129562929893</v>
      </c>
      <c r="J992" s="18" t="n">
        <f aca="false">Persist_a*I992+Shock_sd*Draws!J971</f>
        <v>40.1520259570008</v>
      </c>
      <c r="K992" s="18" t="n">
        <f aca="false">Persist_a*J992+Shock_sd*Draws!K971</f>
        <v>-55.2405709347175</v>
      </c>
      <c r="L992" s="18" t="n">
        <f aca="false">Persist_a*K992+Shock_sd*Draws!L971</f>
        <v>27.9800783272155</v>
      </c>
      <c r="M992" s="18" t="n">
        <f aca="false">Persist_a*L992+Shock_sd*Draws!M971</f>
        <v>35.6565108513669</v>
      </c>
      <c r="N992" s="18" t="n">
        <f aca="false">0-(Draws!N971+Draws!Z971)</f>
        <v>0</v>
      </c>
      <c r="O992" s="18" t="n">
        <f aca="false">N992-(Draws!O971+Draws!AA971)</f>
        <v>0</v>
      </c>
      <c r="P992" s="18" t="n">
        <f aca="false">O992-(Draws!P971+Draws!AB971)</f>
        <v>0</v>
      </c>
      <c r="Q992" s="18" t="n">
        <f aca="false">P992-(Draws!Q971+Draws!AC971)</f>
        <v>0</v>
      </c>
      <c r="R992" s="18" t="n">
        <f aca="false">Q992-(Draws!R971+Draws!AD971)</f>
        <v>0</v>
      </c>
      <c r="S992" s="18" t="n">
        <f aca="false">R992-(Draws!S971+Draws!AE971)</f>
        <v>0</v>
      </c>
      <c r="T992" s="18" t="n">
        <f aca="false">S992-(Draws!T971+Draws!AF971)</f>
        <v>0</v>
      </c>
      <c r="U992" s="18" t="n">
        <f aca="false">T992-(Draws!U971+Draws!AG971)</f>
        <v>0</v>
      </c>
      <c r="V992" s="18" t="n">
        <f aca="false">U992-(Draws!V971+Draws!AH971)</f>
        <v>0</v>
      </c>
      <c r="W992" s="18" t="n">
        <f aca="false">V992-(Draws!W971+Draws!AI971)</f>
        <v>0</v>
      </c>
      <c r="X992" s="18" t="n">
        <f aca="false">W992-(Draws!X971+Draws!AJ971)</f>
        <v>0</v>
      </c>
      <c r="Y992" s="18" t="n">
        <f aca="false">X992-(Draws!Y971+Draws!AK971)</f>
        <v>0</v>
      </c>
      <c r="Z992" s="18" t="n">
        <f aca="false">0-(MAX(Draws!N971-Line_cap,0)+MAX(Draws!Z971-Line_cap,0))</f>
        <v>0</v>
      </c>
      <c r="AA992" s="18" t="n">
        <f aca="false">Z992-(MAX(Draws!O971-Line_cap,0)+MAX(Draws!AA971-Line_cap,0))</f>
        <v>0</v>
      </c>
      <c r="AB992" s="18" t="n">
        <f aca="false">AA992-(MAX(Draws!P971-Line_cap,0)+MAX(Draws!AB971-Line_cap,0))</f>
        <v>0</v>
      </c>
      <c r="AC992" s="18" t="n">
        <f aca="false">AB992-(MAX(Draws!Q971-Line_cap,0)+MAX(Draws!AC971-Line_cap,0))</f>
        <v>0</v>
      </c>
      <c r="AD992" s="18" t="n">
        <f aca="false">AC992-(MAX(Draws!R971-Line_cap,0)+MAX(Draws!AD971-Line_cap,0))</f>
        <v>0</v>
      </c>
      <c r="AE992" s="18" t="n">
        <f aca="false">AD992-(MAX(Draws!S971-Line_cap,0)+MAX(Draws!AE971-Line_cap,0))</f>
        <v>0</v>
      </c>
      <c r="AF992" s="18" t="n">
        <f aca="false">AE992-(MAX(Draws!T971-Line_cap,0)+MAX(Draws!AF971-Line_cap,0))</f>
        <v>0</v>
      </c>
      <c r="AG992" s="18" t="n">
        <f aca="false">AF992-(MAX(Draws!U971-Line_cap,0)+MAX(Draws!AG971-Line_cap,0))</f>
        <v>0</v>
      </c>
      <c r="AH992" s="18" t="n">
        <f aca="false">AG992-(MAX(Draws!V971-Line_cap,0)+MAX(Draws!AH971-Line_cap,0))</f>
        <v>0</v>
      </c>
      <c r="AI992" s="18" t="n">
        <f aca="false">AH992-(MAX(Draws!W971-Line_cap,0)+MAX(Draws!AI971-Line_cap,0))</f>
        <v>0</v>
      </c>
      <c r="AJ992" s="18" t="n">
        <f aca="false">AI992-(MAX(Draws!X971-Line_cap,0)+MAX(Draws!AJ971-Line_cap,0))</f>
        <v>0</v>
      </c>
      <c r="AK992" s="18" t="n">
        <f aca="false">AJ992-(MAX(Draws!Y971-Line_cap,0)+MAX(Draws!AK971-Line_cap,0))</f>
        <v>0</v>
      </c>
      <c r="AL992" s="18" t="n">
        <f aca="false">SUMPRODUCT(MIN($B$22:$M$22+B992:M992+N992:Y992))</f>
        <v>439.145124874707</v>
      </c>
      <c r="AM992" s="18" t="n">
        <f aca="false">SUMPRODUCT(MIN($B$22:$M$22+B992:M992))</f>
        <v>439.145124874707</v>
      </c>
      <c r="AN992" s="18" t="n">
        <f aca="false">SUMPRODUCT(MIN($B$22:$M$22+N992:Y992))</f>
        <v>481.950382357786</v>
      </c>
      <c r="AO992" s="18" t="n">
        <f aca="false">SUMPRODUCT(MIN($B$22:$M$22+B992:M992+Z992:AK992))</f>
        <v>439.145124874707</v>
      </c>
      <c r="AP992" s="18" t="n">
        <f aca="false">SUMPRODUCT(MIN($B$23:$M$23+B992:M992+N992:Y992))</f>
        <v>487.430773425134</v>
      </c>
      <c r="AQ992" s="18" t="n">
        <f aca="false">SUMPRODUCT(MIN($B$23:$M$23+B992:M992+Z992:AK992))</f>
        <v>487.430773425134</v>
      </c>
      <c r="AR992" s="13" t="n">
        <f aca="false">IF(Y992&lt;0,1,0)</f>
        <v>0</v>
      </c>
    </row>
    <row r="993" customFormat="false" ht="15" hidden="false" customHeight="false" outlineLevel="0" collapsed="false">
      <c r="A993" s="13" t="n">
        <v>968</v>
      </c>
      <c r="B993" s="18" t="n">
        <f aca="false">Shock_sd*Draws!B972</f>
        <v>52.314906303586</v>
      </c>
      <c r="C993" s="18" t="n">
        <f aca="false">Persist_a*B993+Shock_sd*Draws!C972</f>
        <v>44.3703755729863</v>
      </c>
      <c r="D993" s="18" t="n">
        <f aca="false">Persist_a*C993+Shock_sd*Draws!D972</f>
        <v>0.072161033804484</v>
      </c>
      <c r="E993" s="18" t="n">
        <f aca="false">Persist_a*D993+Shock_sd*Draws!E972</f>
        <v>-27.7194431306205</v>
      </c>
      <c r="F993" s="18" t="n">
        <f aca="false">Persist_a*E993+Shock_sd*Draws!F972</f>
        <v>-13.7863331217595</v>
      </c>
      <c r="G993" s="18" t="n">
        <f aca="false">Persist_a*F993+Shock_sd*Draws!G972</f>
        <v>19.3837298267093</v>
      </c>
      <c r="H993" s="18" t="n">
        <f aca="false">Persist_a*G993+Shock_sd*Draws!H972</f>
        <v>42.9446952447871</v>
      </c>
      <c r="I993" s="18" t="n">
        <f aca="false">Persist_a*H993+Shock_sd*Draws!I972</f>
        <v>34.424506210385</v>
      </c>
      <c r="J993" s="18" t="n">
        <f aca="false">Persist_a*I993+Shock_sd*Draws!J972</f>
        <v>15.6840642580337</v>
      </c>
      <c r="K993" s="18" t="n">
        <f aca="false">Persist_a*J993+Shock_sd*Draws!K972</f>
        <v>7.08425738217135</v>
      </c>
      <c r="L993" s="18" t="n">
        <f aca="false">Persist_a*K993+Shock_sd*Draws!L972</f>
        <v>15.8160159583803</v>
      </c>
      <c r="M993" s="18" t="n">
        <f aca="false">Persist_a*L993+Shock_sd*Draws!M972</f>
        <v>-46.5081111507726</v>
      </c>
      <c r="N993" s="18" t="n">
        <f aca="false">0-(Draws!N972+Draws!Z972)</f>
        <v>0</v>
      </c>
      <c r="O993" s="18" t="n">
        <f aca="false">N993-(Draws!O972+Draws!AA972)</f>
        <v>0</v>
      </c>
      <c r="P993" s="18" t="n">
        <f aca="false">O993-(Draws!P972+Draws!AB972)</f>
        <v>0</v>
      </c>
      <c r="Q993" s="18" t="n">
        <f aca="false">P993-(Draws!Q972+Draws!AC972)</f>
        <v>0</v>
      </c>
      <c r="R993" s="18" t="n">
        <f aca="false">Q993-(Draws!R972+Draws!AD972)</f>
        <v>0</v>
      </c>
      <c r="S993" s="18" t="n">
        <f aca="false">R993-(Draws!S972+Draws!AE972)</f>
        <v>0</v>
      </c>
      <c r="T993" s="18" t="n">
        <f aca="false">S993-(Draws!T972+Draws!AF972)</f>
        <v>0</v>
      </c>
      <c r="U993" s="18" t="n">
        <f aca="false">T993-(Draws!U972+Draws!AG972)</f>
        <v>0</v>
      </c>
      <c r="V993" s="18" t="n">
        <f aca="false">U993-(Draws!V972+Draws!AH972)</f>
        <v>0</v>
      </c>
      <c r="W993" s="18" t="n">
        <f aca="false">V993-(Draws!W972+Draws!AI972)</f>
        <v>0</v>
      </c>
      <c r="X993" s="18" t="n">
        <f aca="false">W993-(Draws!X972+Draws!AJ972)</f>
        <v>-110.461242160589</v>
      </c>
      <c r="Y993" s="18" t="n">
        <f aca="false">X993-(Draws!Y972+Draws!AK972)</f>
        <v>-110.461242160589</v>
      </c>
      <c r="Z993" s="18" t="n">
        <f aca="false">0-(MAX(Draws!N972-Line_cap,0)+MAX(Draws!Z972-Line_cap,0))</f>
        <v>0</v>
      </c>
      <c r="AA993" s="18" t="n">
        <f aca="false">Z993-(MAX(Draws!O972-Line_cap,0)+MAX(Draws!AA972-Line_cap,0))</f>
        <v>0</v>
      </c>
      <c r="AB993" s="18" t="n">
        <f aca="false">AA993-(MAX(Draws!P972-Line_cap,0)+MAX(Draws!AB972-Line_cap,0))</f>
        <v>0</v>
      </c>
      <c r="AC993" s="18" t="n">
        <f aca="false">AB993-(MAX(Draws!Q972-Line_cap,0)+MAX(Draws!AC972-Line_cap,0))</f>
        <v>0</v>
      </c>
      <c r="AD993" s="18" t="n">
        <f aca="false">AC993-(MAX(Draws!R972-Line_cap,0)+MAX(Draws!AD972-Line_cap,0))</f>
        <v>0</v>
      </c>
      <c r="AE993" s="18" t="n">
        <f aca="false">AD993-(MAX(Draws!S972-Line_cap,0)+MAX(Draws!AE972-Line_cap,0))</f>
        <v>0</v>
      </c>
      <c r="AF993" s="18" t="n">
        <f aca="false">AE993-(MAX(Draws!T972-Line_cap,0)+MAX(Draws!AF972-Line_cap,0))</f>
        <v>0</v>
      </c>
      <c r="AG993" s="18" t="n">
        <f aca="false">AF993-(MAX(Draws!U972-Line_cap,0)+MAX(Draws!AG972-Line_cap,0))</f>
        <v>0</v>
      </c>
      <c r="AH993" s="18" t="n">
        <f aca="false">AG993-(MAX(Draws!V972-Line_cap,0)+MAX(Draws!AH972-Line_cap,0))</f>
        <v>0</v>
      </c>
      <c r="AI993" s="18" t="n">
        <f aca="false">AH993-(MAX(Draws!W972-Line_cap,0)+MAX(Draws!AI972-Line_cap,0))</f>
        <v>0</v>
      </c>
      <c r="AJ993" s="18" t="n">
        <f aca="false">AI993-(MAX(Draws!X972-Line_cap,0)+MAX(Draws!AJ972-Line_cap,0))</f>
        <v>-10.461242160589</v>
      </c>
      <c r="AK993" s="18" t="n">
        <f aca="false">AJ993-(MAX(Draws!Y972-Line_cap,0)+MAX(Draws!AK972-Line_cap,0))</f>
        <v>-10.461242160589</v>
      </c>
      <c r="AL993" s="18" t="n">
        <f aca="false">SUMPRODUCT(MIN($B$22:$M$22+B993:M993+N993:Y993))</f>
        <v>353.454694365599</v>
      </c>
      <c r="AM993" s="18" t="n">
        <f aca="false">SUMPRODUCT(MIN($B$22:$M$22+B993:M993))</f>
        <v>463.915936526188</v>
      </c>
      <c r="AN993" s="18" t="n">
        <f aca="false">SUMPRODUCT(MIN($B$22:$M$22+N993:Y993))</f>
        <v>391.466705403792</v>
      </c>
      <c r="AO993" s="18" t="n">
        <f aca="false">SUMPRODUCT(MIN($B$22:$M$22+B993:M993+Z993:AK993))</f>
        <v>453.454694365599</v>
      </c>
      <c r="AP993" s="18" t="n">
        <f aca="false">SUMPRODUCT(MIN($B$23:$M$23+B993:M993+N993:Y993))</f>
        <v>398.580575448219</v>
      </c>
      <c r="AQ993" s="18" t="n">
        <f aca="false">SUMPRODUCT(MIN($B$23:$M$23+B993:M993+Z993:AK993))</f>
        <v>498.580575448219</v>
      </c>
      <c r="AR993" s="13" t="n">
        <f aca="false">IF(Y993&lt;0,1,0)</f>
        <v>1</v>
      </c>
    </row>
    <row r="994" customFormat="false" ht="15" hidden="false" customHeight="false" outlineLevel="0" collapsed="false">
      <c r="A994" s="13" t="n">
        <v>969</v>
      </c>
      <c r="B994" s="18" t="n">
        <f aca="false">Shock_sd*Draws!B973</f>
        <v>-34.8150849788107</v>
      </c>
      <c r="C994" s="18" t="n">
        <f aca="false">Persist_a*B994+Shock_sd*Draws!C973</f>
        <v>-7.8507728766761</v>
      </c>
      <c r="D994" s="18" t="n">
        <f aca="false">Persist_a*C994+Shock_sd*Draws!D973</f>
        <v>17.0743036114105</v>
      </c>
      <c r="E994" s="18" t="n">
        <f aca="false">Persist_a*D994+Shock_sd*Draws!E973</f>
        <v>41.054898681168</v>
      </c>
      <c r="F994" s="18" t="n">
        <f aca="false">Persist_a*E994+Shock_sd*Draws!F973</f>
        <v>37.6921000893557</v>
      </c>
      <c r="G994" s="18" t="n">
        <f aca="false">Persist_a*F994+Shock_sd*Draws!G973</f>
        <v>88.20769577415</v>
      </c>
      <c r="H994" s="18" t="n">
        <f aca="false">Persist_a*G994+Shock_sd*Draws!H973</f>
        <v>-17.0075835240518</v>
      </c>
      <c r="I994" s="18" t="n">
        <f aca="false">Persist_a*H994+Shock_sd*Draws!I973</f>
        <v>-24.67035997246</v>
      </c>
      <c r="J994" s="18" t="n">
        <f aca="false">Persist_a*I994+Shock_sd*Draws!J973</f>
        <v>-23.3276362303184</v>
      </c>
      <c r="K994" s="18" t="n">
        <f aca="false">Persist_a*J994+Shock_sd*Draws!K973</f>
        <v>-93.2648398687549</v>
      </c>
      <c r="L994" s="18" t="n">
        <f aca="false">Persist_a*K994+Shock_sd*Draws!L973</f>
        <v>-146.049949485302</v>
      </c>
      <c r="M994" s="18" t="n">
        <f aca="false">Persist_a*L994+Shock_sd*Draws!M973</f>
        <v>-24.3651056030325</v>
      </c>
      <c r="N994" s="18" t="n">
        <f aca="false">0-(Draws!N973+Draws!Z973)</f>
        <v>0</v>
      </c>
      <c r="O994" s="18" t="n">
        <f aca="false">N994-(Draws!O973+Draws!AA973)</f>
        <v>0</v>
      </c>
      <c r="P994" s="18" t="n">
        <f aca="false">O994-(Draws!P973+Draws!AB973)</f>
        <v>0</v>
      </c>
      <c r="Q994" s="18" t="n">
        <f aca="false">P994-(Draws!Q973+Draws!AC973)</f>
        <v>0</v>
      </c>
      <c r="R994" s="18" t="n">
        <f aca="false">Q994-(Draws!R973+Draws!AD973)</f>
        <v>0</v>
      </c>
      <c r="S994" s="18" t="n">
        <f aca="false">R994-(Draws!S973+Draws!AE973)</f>
        <v>0</v>
      </c>
      <c r="T994" s="18" t="n">
        <f aca="false">S994-(Draws!T973+Draws!AF973)</f>
        <v>0</v>
      </c>
      <c r="U994" s="18" t="n">
        <f aca="false">T994-(Draws!U973+Draws!AG973)</f>
        <v>0</v>
      </c>
      <c r="V994" s="18" t="n">
        <f aca="false">U994-(Draws!V973+Draws!AH973)</f>
        <v>0</v>
      </c>
      <c r="W994" s="18" t="n">
        <f aca="false">V994-(Draws!W973+Draws!AI973)</f>
        <v>0</v>
      </c>
      <c r="X994" s="18" t="n">
        <f aca="false">W994-(Draws!X973+Draws!AJ973)</f>
        <v>0</v>
      </c>
      <c r="Y994" s="18" t="n">
        <f aca="false">X994-(Draws!Y973+Draws!AK973)</f>
        <v>0</v>
      </c>
      <c r="Z994" s="18" t="n">
        <f aca="false">0-(MAX(Draws!N973-Line_cap,0)+MAX(Draws!Z973-Line_cap,0))</f>
        <v>0</v>
      </c>
      <c r="AA994" s="18" t="n">
        <f aca="false">Z994-(MAX(Draws!O973-Line_cap,0)+MAX(Draws!AA973-Line_cap,0))</f>
        <v>0</v>
      </c>
      <c r="AB994" s="18" t="n">
        <f aca="false">AA994-(MAX(Draws!P973-Line_cap,0)+MAX(Draws!AB973-Line_cap,0))</f>
        <v>0</v>
      </c>
      <c r="AC994" s="18" t="n">
        <f aca="false">AB994-(MAX(Draws!Q973-Line_cap,0)+MAX(Draws!AC973-Line_cap,0))</f>
        <v>0</v>
      </c>
      <c r="AD994" s="18" t="n">
        <f aca="false">AC994-(MAX(Draws!R973-Line_cap,0)+MAX(Draws!AD973-Line_cap,0))</f>
        <v>0</v>
      </c>
      <c r="AE994" s="18" t="n">
        <f aca="false">AD994-(MAX(Draws!S973-Line_cap,0)+MAX(Draws!AE973-Line_cap,0))</f>
        <v>0</v>
      </c>
      <c r="AF994" s="18" t="n">
        <f aca="false">AE994-(MAX(Draws!T973-Line_cap,0)+MAX(Draws!AF973-Line_cap,0))</f>
        <v>0</v>
      </c>
      <c r="AG994" s="18" t="n">
        <f aca="false">AF994-(MAX(Draws!U973-Line_cap,0)+MAX(Draws!AG973-Line_cap,0))</f>
        <v>0</v>
      </c>
      <c r="AH994" s="18" t="n">
        <f aca="false">AG994-(MAX(Draws!V973-Line_cap,0)+MAX(Draws!AH973-Line_cap,0))</f>
        <v>0</v>
      </c>
      <c r="AI994" s="18" t="n">
        <f aca="false">AH994-(MAX(Draws!W973-Line_cap,0)+MAX(Draws!AI973-Line_cap,0))</f>
        <v>0</v>
      </c>
      <c r="AJ994" s="18" t="n">
        <f aca="false">AI994-(MAX(Draws!X973-Line_cap,0)+MAX(Draws!AJ973-Line_cap,0))</f>
        <v>0</v>
      </c>
      <c r="AK994" s="18" t="n">
        <f aca="false">AJ994-(MAX(Draws!Y973-Line_cap,0)+MAX(Draws!AK973-Line_cap,0))</f>
        <v>0</v>
      </c>
      <c r="AL994" s="18" t="n">
        <f aca="false">SUMPRODUCT(MIN($B$22:$M$22+B994:M994+N994:Y994))</f>
        <v>355.877998079079</v>
      </c>
      <c r="AM994" s="18" t="n">
        <f aca="false">SUMPRODUCT(MIN($B$22:$M$22+B994:M994))</f>
        <v>355.877998079079</v>
      </c>
      <c r="AN994" s="18" t="n">
        <f aca="false">SUMPRODUCT(MIN($B$22:$M$22+N994:Y994))</f>
        <v>481.950382357786</v>
      </c>
      <c r="AO994" s="18" t="n">
        <f aca="false">SUMPRODUCT(MIN($B$22:$M$22+B994:M994+Z994:AK994))</f>
        <v>355.877998079079</v>
      </c>
      <c r="AP994" s="18" t="n">
        <f aca="false">SUMPRODUCT(MIN($B$23:$M$23+B994:M994+N994:Y994))</f>
        <v>402.751126892624</v>
      </c>
      <c r="AQ994" s="18" t="n">
        <f aca="false">SUMPRODUCT(MIN($B$23:$M$23+B994:M994+Z994:AK994))</f>
        <v>402.751126892624</v>
      </c>
      <c r="AR994" s="13" t="n">
        <f aca="false">IF(Y994&lt;0,1,0)</f>
        <v>0</v>
      </c>
    </row>
    <row r="995" customFormat="false" ht="15" hidden="false" customHeight="false" outlineLevel="0" collapsed="false">
      <c r="A995" s="13" t="n">
        <v>970</v>
      </c>
      <c r="B995" s="18" t="n">
        <f aca="false">Shock_sd*Draws!B974</f>
        <v>-29.2195742293959</v>
      </c>
      <c r="C995" s="18" t="n">
        <f aca="false">Persist_a*B995+Shock_sd*Draws!C974</f>
        <v>-16.5773426192636</v>
      </c>
      <c r="D995" s="18" t="n">
        <f aca="false">Persist_a*C995+Shock_sd*Draws!D974</f>
        <v>-2.10339397154061</v>
      </c>
      <c r="E995" s="18" t="n">
        <f aca="false">Persist_a*D995+Shock_sd*Draws!E974</f>
        <v>-70.7593679452634</v>
      </c>
      <c r="F995" s="18" t="n">
        <f aca="false">Persist_a*E995+Shock_sd*Draws!F974</f>
        <v>-17.9466529451349</v>
      </c>
      <c r="G995" s="18" t="n">
        <f aca="false">Persist_a*F995+Shock_sd*Draws!G974</f>
        <v>66.9959348433367</v>
      </c>
      <c r="H995" s="18" t="n">
        <f aca="false">Persist_a*G995+Shock_sd*Draws!H974</f>
        <v>-19.3294219239139</v>
      </c>
      <c r="I995" s="18" t="n">
        <f aca="false">Persist_a*H995+Shock_sd*Draws!I974</f>
        <v>-45.7041889230784</v>
      </c>
      <c r="J995" s="18" t="n">
        <f aca="false">Persist_a*I995+Shock_sd*Draws!J974</f>
        <v>-45.8980232866488</v>
      </c>
      <c r="K995" s="18" t="n">
        <f aca="false">Persist_a*J995+Shock_sd*Draws!K974</f>
        <v>-3.21350917496775</v>
      </c>
      <c r="L995" s="18" t="n">
        <f aca="false">Persist_a*K995+Shock_sd*Draws!L974</f>
        <v>-11.1020095355147</v>
      </c>
      <c r="M995" s="18" t="n">
        <f aca="false">Persist_a*L995+Shock_sd*Draws!M974</f>
        <v>-7.17311920963895</v>
      </c>
      <c r="N995" s="18" t="n">
        <f aca="false">0-(Draws!N974+Draws!Z974)</f>
        <v>0</v>
      </c>
      <c r="O995" s="18" t="n">
        <f aca="false">N995-(Draws!O974+Draws!AA974)</f>
        <v>-74.4530837835968</v>
      </c>
      <c r="P995" s="18" t="n">
        <f aca="false">O995-(Draws!P974+Draws!AB974)</f>
        <v>-74.4530837835968</v>
      </c>
      <c r="Q995" s="18" t="n">
        <f aca="false">P995-(Draws!Q974+Draws!AC974)</f>
        <v>-74.4530837835968</v>
      </c>
      <c r="R995" s="18" t="n">
        <f aca="false">Q995-(Draws!R974+Draws!AD974)</f>
        <v>-74.4530837835968</v>
      </c>
      <c r="S995" s="18" t="n">
        <f aca="false">R995-(Draws!S974+Draws!AE974)</f>
        <v>-74.4530837835968</v>
      </c>
      <c r="T995" s="18" t="n">
        <f aca="false">S995-(Draws!T974+Draws!AF974)</f>
        <v>-74.4530837835968</v>
      </c>
      <c r="U995" s="18" t="n">
        <f aca="false">T995-(Draws!U974+Draws!AG974)</f>
        <v>-74.4530837835968</v>
      </c>
      <c r="V995" s="18" t="n">
        <f aca="false">U995-(Draws!V974+Draws!AH974)</f>
        <v>-74.4530837835968</v>
      </c>
      <c r="W995" s="18" t="n">
        <f aca="false">V995-(Draws!W974+Draws!AI974)</f>
        <v>-74.4530837835968</v>
      </c>
      <c r="X995" s="18" t="n">
        <f aca="false">W995-(Draws!X974+Draws!AJ974)</f>
        <v>-74.4530837835968</v>
      </c>
      <c r="Y995" s="18" t="n">
        <f aca="false">X995-(Draws!Y974+Draws!AK974)</f>
        <v>-74.4530837835968</v>
      </c>
      <c r="Z995" s="18" t="n">
        <f aca="false">0-(MAX(Draws!N974-Line_cap,0)+MAX(Draws!Z974-Line_cap,0))</f>
        <v>0</v>
      </c>
      <c r="AA995" s="18" t="n">
        <f aca="false">Z995-(MAX(Draws!O974-Line_cap,0)+MAX(Draws!AA974-Line_cap,0))</f>
        <v>0</v>
      </c>
      <c r="AB995" s="18" t="n">
        <f aca="false">AA995-(MAX(Draws!P974-Line_cap,0)+MAX(Draws!AB974-Line_cap,0))</f>
        <v>0</v>
      </c>
      <c r="AC995" s="18" t="n">
        <f aca="false">AB995-(MAX(Draws!Q974-Line_cap,0)+MAX(Draws!AC974-Line_cap,0))</f>
        <v>0</v>
      </c>
      <c r="AD995" s="18" t="n">
        <f aca="false">AC995-(MAX(Draws!R974-Line_cap,0)+MAX(Draws!AD974-Line_cap,0))</f>
        <v>0</v>
      </c>
      <c r="AE995" s="18" t="n">
        <f aca="false">AD995-(MAX(Draws!S974-Line_cap,0)+MAX(Draws!AE974-Line_cap,0))</f>
        <v>0</v>
      </c>
      <c r="AF995" s="18" t="n">
        <f aca="false">AE995-(MAX(Draws!T974-Line_cap,0)+MAX(Draws!AF974-Line_cap,0))</f>
        <v>0</v>
      </c>
      <c r="AG995" s="18" t="n">
        <f aca="false">AF995-(MAX(Draws!U974-Line_cap,0)+MAX(Draws!AG974-Line_cap,0))</f>
        <v>0</v>
      </c>
      <c r="AH995" s="18" t="n">
        <f aca="false">AG995-(MAX(Draws!V974-Line_cap,0)+MAX(Draws!AH974-Line_cap,0))</f>
        <v>0</v>
      </c>
      <c r="AI995" s="18" t="n">
        <f aca="false">AH995-(MAX(Draws!W974-Line_cap,0)+MAX(Draws!AI974-Line_cap,0))</f>
        <v>0</v>
      </c>
      <c r="AJ995" s="18" t="n">
        <f aca="false">AI995-(MAX(Draws!X974-Line_cap,0)+MAX(Draws!AJ974-Line_cap,0))</f>
        <v>0</v>
      </c>
      <c r="AK995" s="18" t="n">
        <f aca="false">AJ995-(MAX(Draws!Y974-Line_cap,0)+MAX(Draws!AK974-Line_cap,0))</f>
        <v>0</v>
      </c>
      <c r="AL995" s="18" t="n">
        <f aca="false">SUMPRODUCT(MIN($B$22:$M$22+B995:M995+N995:Y995))</f>
        <v>353.649748099296</v>
      </c>
      <c r="AM995" s="18" t="n">
        <f aca="false">SUMPRODUCT(MIN($B$22:$M$22+B995:M995))</f>
        <v>428.102831882893</v>
      </c>
      <c r="AN995" s="18" t="n">
        <f aca="false">SUMPRODUCT(MIN($B$22:$M$22+N995:Y995))</f>
        <v>407.497298574189</v>
      </c>
      <c r="AO995" s="18" t="n">
        <f aca="false">SUMPRODUCT(MIN($B$22:$M$22+B995:M995+Z995:AK995))</f>
        <v>428.102831882893</v>
      </c>
      <c r="AP995" s="18" t="n">
        <f aca="false">SUMPRODUCT(MIN($B$23:$M$23+B995:M995+N995:Y995))</f>
        <v>394.53803561266</v>
      </c>
      <c r="AQ995" s="18" t="n">
        <f aca="false">SUMPRODUCT(MIN($B$23:$M$23+B995:M995+Z995:AK995))</f>
        <v>468.991119396256</v>
      </c>
      <c r="AR995" s="13" t="n">
        <f aca="false">IF(Y995&lt;0,1,0)</f>
        <v>1</v>
      </c>
    </row>
    <row r="996" customFormat="false" ht="15" hidden="false" customHeight="false" outlineLevel="0" collapsed="false">
      <c r="A996" s="13" t="n">
        <v>971</v>
      </c>
      <c r="B996" s="18" t="n">
        <f aca="false">Shock_sd*Draws!B975</f>
        <v>-36.3413476729637</v>
      </c>
      <c r="C996" s="18" t="n">
        <f aca="false">Persist_a*B996+Shock_sd*Draws!C975</f>
        <v>17.5616766612867</v>
      </c>
      <c r="D996" s="18" t="n">
        <f aca="false">Persist_a*C996+Shock_sd*Draws!D975</f>
        <v>75.5400184746453</v>
      </c>
      <c r="E996" s="18" t="n">
        <f aca="false">Persist_a*D996+Shock_sd*Draws!E975</f>
        <v>2.30673717394775</v>
      </c>
      <c r="F996" s="18" t="n">
        <f aca="false">Persist_a*E996+Shock_sd*Draws!F975</f>
        <v>-85.1917015892714</v>
      </c>
      <c r="G996" s="18" t="n">
        <f aca="false">Persist_a*F996+Shock_sd*Draws!G975</f>
        <v>-43.3569762954122</v>
      </c>
      <c r="H996" s="18" t="n">
        <f aca="false">Persist_a*G996+Shock_sd*Draws!H975</f>
        <v>-28.7469513945269</v>
      </c>
      <c r="I996" s="18" t="n">
        <f aca="false">Persist_a*H996+Shock_sd*Draws!I975</f>
        <v>-26.0826240223603</v>
      </c>
      <c r="J996" s="18" t="n">
        <f aca="false">Persist_a*I996+Shock_sd*Draws!J975</f>
        <v>45.3265444569142</v>
      </c>
      <c r="K996" s="18" t="n">
        <f aca="false">Persist_a*J996+Shock_sd*Draws!K975</f>
        <v>105.770013185524</v>
      </c>
      <c r="L996" s="18" t="n">
        <f aca="false">Persist_a*K996+Shock_sd*Draws!L975</f>
        <v>101.983126226358</v>
      </c>
      <c r="M996" s="18" t="n">
        <f aca="false">Persist_a*L996+Shock_sd*Draws!M975</f>
        <v>95.5701413805711</v>
      </c>
      <c r="N996" s="18" t="n">
        <f aca="false">0-(Draws!N975+Draws!Z975)</f>
        <v>0</v>
      </c>
      <c r="O996" s="18" t="n">
        <f aca="false">N996-(Draws!O975+Draws!AA975)</f>
        <v>0</v>
      </c>
      <c r="P996" s="18" t="n">
        <f aca="false">O996-(Draws!P975+Draws!AB975)</f>
        <v>0</v>
      </c>
      <c r="Q996" s="18" t="n">
        <f aca="false">P996-(Draws!Q975+Draws!AC975)</f>
        <v>0</v>
      </c>
      <c r="R996" s="18" t="n">
        <f aca="false">Q996-(Draws!R975+Draws!AD975)</f>
        <v>0</v>
      </c>
      <c r="S996" s="18" t="n">
        <f aca="false">R996-(Draws!S975+Draws!AE975)</f>
        <v>0</v>
      </c>
      <c r="T996" s="18" t="n">
        <f aca="false">S996-(Draws!T975+Draws!AF975)</f>
        <v>-72.6644161501207</v>
      </c>
      <c r="U996" s="18" t="n">
        <f aca="false">T996-(Draws!U975+Draws!AG975)</f>
        <v>-72.6644161501207</v>
      </c>
      <c r="V996" s="18" t="n">
        <f aca="false">U996-(Draws!V975+Draws!AH975)</f>
        <v>-72.6644161501207</v>
      </c>
      <c r="W996" s="18" t="n">
        <f aca="false">V996-(Draws!W975+Draws!AI975)</f>
        <v>-72.6644161501207</v>
      </c>
      <c r="X996" s="18" t="n">
        <f aca="false">W996-(Draws!X975+Draws!AJ975)</f>
        <v>-72.6644161501207</v>
      </c>
      <c r="Y996" s="18" t="n">
        <f aca="false">X996-(Draws!Y975+Draws!AK975)</f>
        <v>-72.6644161501207</v>
      </c>
      <c r="Z996" s="18" t="n">
        <f aca="false">0-(MAX(Draws!N975-Line_cap,0)+MAX(Draws!Z975-Line_cap,0))</f>
        <v>0</v>
      </c>
      <c r="AA996" s="18" t="n">
        <f aca="false">Z996-(MAX(Draws!O975-Line_cap,0)+MAX(Draws!AA975-Line_cap,0))</f>
        <v>0</v>
      </c>
      <c r="AB996" s="18" t="n">
        <f aca="false">AA996-(MAX(Draws!P975-Line_cap,0)+MAX(Draws!AB975-Line_cap,0))</f>
        <v>0</v>
      </c>
      <c r="AC996" s="18" t="n">
        <f aca="false">AB996-(MAX(Draws!Q975-Line_cap,0)+MAX(Draws!AC975-Line_cap,0))</f>
        <v>0</v>
      </c>
      <c r="AD996" s="18" t="n">
        <f aca="false">AC996-(MAX(Draws!R975-Line_cap,0)+MAX(Draws!AD975-Line_cap,0))</f>
        <v>0</v>
      </c>
      <c r="AE996" s="18" t="n">
        <f aca="false">AD996-(MAX(Draws!S975-Line_cap,0)+MAX(Draws!AE975-Line_cap,0))</f>
        <v>0</v>
      </c>
      <c r="AF996" s="18" t="n">
        <f aca="false">AE996-(MAX(Draws!T975-Line_cap,0)+MAX(Draws!AF975-Line_cap,0))</f>
        <v>0</v>
      </c>
      <c r="AG996" s="18" t="n">
        <f aca="false">AF996-(MAX(Draws!U975-Line_cap,0)+MAX(Draws!AG975-Line_cap,0))</f>
        <v>0</v>
      </c>
      <c r="AH996" s="18" t="n">
        <f aca="false">AG996-(MAX(Draws!V975-Line_cap,0)+MAX(Draws!AH975-Line_cap,0))</f>
        <v>0</v>
      </c>
      <c r="AI996" s="18" t="n">
        <f aca="false">AH996-(MAX(Draws!W975-Line_cap,0)+MAX(Draws!AI975-Line_cap,0))</f>
        <v>0</v>
      </c>
      <c r="AJ996" s="18" t="n">
        <f aca="false">AI996-(MAX(Draws!X975-Line_cap,0)+MAX(Draws!AJ975-Line_cap,0))</f>
        <v>0</v>
      </c>
      <c r="AK996" s="18" t="n">
        <f aca="false">AJ996-(MAX(Draws!Y975-Line_cap,0)+MAX(Draws!AK975-Line_cap,0))</f>
        <v>0</v>
      </c>
      <c r="AL996" s="18" t="n">
        <f aca="false">SUMPRODUCT(MIN($B$22:$M$22+B996:M996+N996:Y996))</f>
        <v>380.539014813138</v>
      </c>
      <c r="AM996" s="18" t="n">
        <f aca="false">SUMPRODUCT(MIN($B$22:$M$22+B996:M996))</f>
        <v>403.305479558419</v>
      </c>
      <c r="AN996" s="18" t="n">
        <f aca="false">SUMPRODUCT(MIN($B$22:$M$22+N996:Y996))</f>
        <v>409.285966207665</v>
      </c>
      <c r="AO996" s="18" t="n">
        <f aca="false">SUMPRODUCT(MIN($B$22:$M$22+B996:M996+Z996:AK996))</f>
        <v>403.305479558419</v>
      </c>
      <c r="AP996" s="18" t="n">
        <f aca="false">SUMPRODUCT(MIN($B$23:$M$23+B996:M996+N996:Y996))</f>
        <v>429.717657676238</v>
      </c>
      <c r="AQ996" s="18" t="n">
        <f aca="false">SUMPRODUCT(MIN($B$23:$M$23+B996:M996+Z996:AK996))</f>
        <v>448.410213411583</v>
      </c>
      <c r="AR996" s="13" t="n">
        <f aca="false">IF(Y996&lt;0,1,0)</f>
        <v>1</v>
      </c>
    </row>
    <row r="997" customFormat="false" ht="15" hidden="false" customHeight="false" outlineLevel="0" collapsed="false">
      <c r="A997" s="13" t="n">
        <v>972</v>
      </c>
      <c r="B997" s="18" t="n">
        <f aca="false">Shock_sd*Draws!B976</f>
        <v>-84.1520246624956</v>
      </c>
      <c r="C997" s="18" t="n">
        <f aca="false">Persist_a*B997+Shock_sd*Draws!C976</f>
        <v>-33.2461530750889</v>
      </c>
      <c r="D997" s="18" t="n">
        <f aca="false">Persist_a*C997+Shock_sd*Draws!D976</f>
        <v>59.3180930181882</v>
      </c>
      <c r="E997" s="18" t="n">
        <f aca="false">Persist_a*D997+Shock_sd*Draws!E976</f>
        <v>-88.4494482075354</v>
      </c>
      <c r="F997" s="18" t="n">
        <f aca="false">Persist_a*E997+Shock_sd*Draws!F976</f>
        <v>26.960516543102</v>
      </c>
      <c r="G997" s="18" t="n">
        <f aca="false">Persist_a*F997+Shock_sd*Draws!G976</f>
        <v>87.8424868394804</v>
      </c>
      <c r="H997" s="18" t="n">
        <f aca="false">Persist_a*G997+Shock_sd*Draws!H976</f>
        <v>25.6596837154357</v>
      </c>
      <c r="I997" s="18" t="n">
        <f aca="false">Persist_a*H997+Shock_sd*Draws!I976</f>
        <v>-45.1970153793253</v>
      </c>
      <c r="J997" s="18" t="n">
        <f aca="false">Persist_a*I997+Shock_sd*Draws!J976</f>
        <v>-102.875212412883</v>
      </c>
      <c r="K997" s="18" t="n">
        <f aca="false">Persist_a*J997+Shock_sd*Draws!K976</f>
        <v>-42.1335521389538</v>
      </c>
      <c r="L997" s="18" t="n">
        <f aca="false">Persist_a*K997+Shock_sd*Draws!L976</f>
        <v>-5.06836307213011</v>
      </c>
      <c r="M997" s="18" t="n">
        <f aca="false">Persist_a*L997+Shock_sd*Draws!M976</f>
        <v>63.0066656549207</v>
      </c>
      <c r="N997" s="18" t="n">
        <f aca="false">0-(Draws!N976+Draws!Z976)</f>
        <v>0</v>
      </c>
      <c r="O997" s="18" t="n">
        <f aca="false">N997-(Draws!O976+Draws!AA976)</f>
        <v>0</v>
      </c>
      <c r="P997" s="18" t="n">
        <f aca="false">O997-(Draws!P976+Draws!AB976)</f>
        <v>0</v>
      </c>
      <c r="Q997" s="18" t="n">
        <f aca="false">P997-(Draws!Q976+Draws!AC976)</f>
        <v>0</v>
      </c>
      <c r="R997" s="18" t="n">
        <f aca="false">Q997-(Draws!R976+Draws!AD976)</f>
        <v>0</v>
      </c>
      <c r="S997" s="18" t="n">
        <f aca="false">R997-(Draws!S976+Draws!AE976)</f>
        <v>0</v>
      </c>
      <c r="T997" s="18" t="n">
        <f aca="false">S997-(Draws!T976+Draws!AF976)</f>
        <v>0</v>
      </c>
      <c r="U997" s="18" t="n">
        <f aca="false">T997-(Draws!U976+Draws!AG976)</f>
        <v>0</v>
      </c>
      <c r="V997" s="18" t="n">
        <f aca="false">U997-(Draws!V976+Draws!AH976)</f>
        <v>0</v>
      </c>
      <c r="W997" s="18" t="n">
        <f aca="false">V997-(Draws!W976+Draws!AI976)</f>
        <v>0</v>
      </c>
      <c r="X997" s="18" t="n">
        <f aca="false">W997-(Draws!X976+Draws!AJ976)</f>
        <v>0</v>
      </c>
      <c r="Y997" s="18" t="n">
        <f aca="false">X997-(Draws!Y976+Draws!AK976)</f>
        <v>0</v>
      </c>
      <c r="Z997" s="18" t="n">
        <f aca="false">0-(MAX(Draws!N976-Line_cap,0)+MAX(Draws!Z976-Line_cap,0))</f>
        <v>0</v>
      </c>
      <c r="AA997" s="18" t="n">
        <f aca="false">Z997-(MAX(Draws!O976-Line_cap,0)+MAX(Draws!AA976-Line_cap,0))</f>
        <v>0</v>
      </c>
      <c r="AB997" s="18" t="n">
        <f aca="false">AA997-(MAX(Draws!P976-Line_cap,0)+MAX(Draws!AB976-Line_cap,0))</f>
        <v>0</v>
      </c>
      <c r="AC997" s="18" t="n">
        <f aca="false">AB997-(MAX(Draws!Q976-Line_cap,0)+MAX(Draws!AC976-Line_cap,0))</f>
        <v>0</v>
      </c>
      <c r="AD997" s="18" t="n">
        <f aca="false">AC997-(MAX(Draws!R976-Line_cap,0)+MAX(Draws!AD976-Line_cap,0))</f>
        <v>0</v>
      </c>
      <c r="AE997" s="18" t="n">
        <f aca="false">AD997-(MAX(Draws!S976-Line_cap,0)+MAX(Draws!AE976-Line_cap,0))</f>
        <v>0</v>
      </c>
      <c r="AF997" s="18" t="n">
        <f aca="false">AE997-(MAX(Draws!T976-Line_cap,0)+MAX(Draws!AF976-Line_cap,0))</f>
        <v>0</v>
      </c>
      <c r="AG997" s="18" t="n">
        <f aca="false">AF997-(MAX(Draws!U976-Line_cap,0)+MAX(Draws!AG976-Line_cap,0))</f>
        <v>0</v>
      </c>
      <c r="AH997" s="18" t="n">
        <f aca="false">AG997-(MAX(Draws!V976-Line_cap,0)+MAX(Draws!AH976-Line_cap,0))</f>
        <v>0</v>
      </c>
      <c r="AI997" s="18" t="n">
        <f aca="false">AH997-(MAX(Draws!W976-Line_cap,0)+MAX(Draws!AI976-Line_cap,0))</f>
        <v>0</v>
      </c>
      <c r="AJ997" s="18" t="n">
        <f aca="false">AI997-(MAX(Draws!X976-Line_cap,0)+MAX(Draws!AJ976-Line_cap,0))</f>
        <v>0</v>
      </c>
      <c r="AK997" s="18" t="n">
        <f aca="false">AJ997-(MAX(Draws!Y976-Line_cap,0)+MAX(Draws!AK976-Line_cap,0))</f>
        <v>0</v>
      </c>
      <c r="AL997" s="18" t="n">
        <f aca="false">SUMPRODUCT(MIN($B$22:$M$22+B997:M997+N997:Y997))</f>
        <v>385.322569004513</v>
      </c>
      <c r="AM997" s="18" t="n">
        <f aca="false">SUMPRODUCT(MIN($B$22:$M$22+B997:M997))</f>
        <v>385.322569004513</v>
      </c>
      <c r="AN997" s="18" t="n">
        <f aca="false">SUMPRODUCT(MIN($B$22:$M$22+N997:Y997))</f>
        <v>481.950382357786</v>
      </c>
      <c r="AO997" s="18" t="n">
        <f aca="false">SUMPRODUCT(MIN($B$22:$M$22+B997:M997+Z997:AK997))</f>
        <v>385.322569004513</v>
      </c>
      <c r="AP997" s="18" t="n">
        <f aca="false">SUMPRODUCT(MIN($B$23:$M$23+B997:M997+N997:Y997))</f>
        <v>434.565896168734</v>
      </c>
      <c r="AQ997" s="18" t="n">
        <f aca="false">SUMPRODUCT(MIN($B$23:$M$23+B997:M997+Z997:AK997))</f>
        <v>434.565896168734</v>
      </c>
      <c r="AR997" s="13" t="n">
        <f aca="false">IF(Y997&lt;0,1,0)</f>
        <v>0</v>
      </c>
    </row>
    <row r="998" customFormat="false" ht="15" hidden="false" customHeight="false" outlineLevel="0" collapsed="false">
      <c r="A998" s="13" t="n">
        <v>973</v>
      </c>
      <c r="B998" s="18" t="n">
        <f aca="false">Shock_sd*Draws!B977</f>
        <v>8.09854641084883</v>
      </c>
      <c r="C998" s="18" t="n">
        <f aca="false">Persist_a*B998+Shock_sd*Draws!C977</f>
        <v>37.4011668555498</v>
      </c>
      <c r="D998" s="18" t="n">
        <f aca="false">Persist_a*C998+Shock_sd*Draws!D977</f>
        <v>105.737607800474</v>
      </c>
      <c r="E998" s="18" t="n">
        <f aca="false">Persist_a*D998+Shock_sd*Draws!E977</f>
        <v>109.535800485472</v>
      </c>
      <c r="F998" s="18" t="n">
        <f aca="false">Persist_a*E998+Shock_sd*Draws!F977</f>
        <v>39.6324108092139</v>
      </c>
      <c r="G998" s="18" t="n">
        <f aca="false">Persist_a*F998+Shock_sd*Draws!G977</f>
        <v>50.8555734073221</v>
      </c>
      <c r="H998" s="18" t="n">
        <f aca="false">Persist_a*G998+Shock_sd*Draws!H977</f>
        <v>-30.1435204327056</v>
      </c>
      <c r="I998" s="18" t="n">
        <f aca="false">Persist_a*H998+Shock_sd*Draws!I977</f>
        <v>-0.408449604645593</v>
      </c>
      <c r="J998" s="18" t="n">
        <f aca="false">Persist_a*I998+Shock_sd*Draws!J977</f>
        <v>57.9686668065737</v>
      </c>
      <c r="K998" s="18" t="n">
        <f aca="false">Persist_a*J998+Shock_sd*Draws!K977</f>
        <v>-4.81054415322393</v>
      </c>
      <c r="L998" s="18" t="n">
        <f aca="false">Persist_a*K998+Shock_sd*Draws!L977</f>
        <v>9.3671127482381</v>
      </c>
      <c r="M998" s="18" t="n">
        <f aca="false">Persist_a*L998+Shock_sd*Draws!M977</f>
        <v>44.0776980686723</v>
      </c>
      <c r="N998" s="18" t="n">
        <f aca="false">0-(Draws!N977+Draws!Z977)</f>
        <v>0</v>
      </c>
      <c r="O998" s="18" t="n">
        <f aca="false">N998-(Draws!O977+Draws!AA977)</f>
        <v>0</v>
      </c>
      <c r="P998" s="18" t="n">
        <f aca="false">O998-(Draws!P977+Draws!AB977)</f>
        <v>0</v>
      </c>
      <c r="Q998" s="18" t="n">
        <f aca="false">P998-(Draws!Q977+Draws!AC977)</f>
        <v>0</v>
      </c>
      <c r="R998" s="18" t="n">
        <f aca="false">Q998-(Draws!R977+Draws!AD977)</f>
        <v>0</v>
      </c>
      <c r="S998" s="18" t="n">
        <f aca="false">R998-(Draws!S977+Draws!AE977)</f>
        <v>0</v>
      </c>
      <c r="T998" s="18" t="n">
        <f aca="false">S998-(Draws!T977+Draws!AF977)</f>
        <v>0</v>
      </c>
      <c r="U998" s="18" t="n">
        <f aca="false">T998-(Draws!U977+Draws!AG977)</f>
        <v>0</v>
      </c>
      <c r="V998" s="18" t="n">
        <f aca="false">U998-(Draws!V977+Draws!AH977)</f>
        <v>0</v>
      </c>
      <c r="W998" s="18" t="n">
        <f aca="false">V998-(Draws!W977+Draws!AI977)</f>
        <v>0</v>
      </c>
      <c r="X998" s="18" t="n">
        <f aca="false">W998-(Draws!X977+Draws!AJ977)</f>
        <v>0</v>
      </c>
      <c r="Y998" s="18" t="n">
        <f aca="false">X998-(Draws!Y977+Draws!AK977)</f>
        <v>0</v>
      </c>
      <c r="Z998" s="18" t="n">
        <f aca="false">0-(MAX(Draws!N977-Line_cap,0)+MAX(Draws!Z977-Line_cap,0))</f>
        <v>0</v>
      </c>
      <c r="AA998" s="18" t="n">
        <f aca="false">Z998-(MAX(Draws!O977-Line_cap,0)+MAX(Draws!AA977-Line_cap,0))</f>
        <v>0</v>
      </c>
      <c r="AB998" s="18" t="n">
        <f aca="false">AA998-(MAX(Draws!P977-Line_cap,0)+MAX(Draws!AB977-Line_cap,0))</f>
        <v>0</v>
      </c>
      <c r="AC998" s="18" t="n">
        <f aca="false">AB998-(MAX(Draws!Q977-Line_cap,0)+MAX(Draws!AC977-Line_cap,0))</f>
        <v>0</v>
      </c>
      <c r="AD998" s="18" t="n">
        <f aca="false">AC998-(MAX(Draws!R977-Line_cap,0)+MAX(Draws!AD977-Line_cap,0))</f>
        <v>0</v>
      </c>
      <c r="AE998" s="18" t="n">
        <f aca="false">AD998-(MAX(Draws!S977-Line_cap,0)+MAX(Draws!AE977-Line_cap,0))</f>
        <v>0</v>
      </c>
      <c r="AF998" s="18" t="n">
        <f aca="false">AE998-(MAX(Draws!T977-Line_cap,0)+MAX(Draws!AF977-Line_cap,0))</f>
        <v>0</v>
      </c>
      <c r="AG998" s="18" t="n">
        <f aca="false">AF998-(MAX(Draws!U977-Line_cap,0)+MAX(Draws!AG977-Line_cap,0))</f>
        <v>0</v>
      </c>
      <c r="AH998" s="18" t="n">
        <f aca="false">AG998-(MAX(Draws!V977-Line_cap,0)+MAX(Draws!AH977-Line_cap,0))</f>
        <v>0</v>
      </c>
      <c r="AI998" s="18" t="n">
        <f aca="false">AH998-(MAX(Draws!W977-Line_cap,0)+MAX(Draws!AI977-Line_cap,0))</f>
        <v>0</v>
      </c>
      <c r="AJ998" s="18" t="n">
        <f aca="false">AI998-(MAX(Draws!X977-Line_cap,0)+MAX(Draws!AJ977-Line_cap,0))</f>
        <v>0</v>
      </c>
      <c r="AK998" s="18" t="n">
        <f aca="false">AJ998-(MAX(Draws!Y977-Line_cap,0)+MAX(Draws!AK977-Line_cap,0))</f>
        <v>0</v>
      </c>
      <c r="AL998" s="18" t="n">
        <f aca="false">SUMPRODUCT(MIN($B$22:$M$22+B998:M998+N998:Y998))</f>
        <v>451.80686192508</v>
      </c>
      <c r="AM998" s="18" t="n">
        <f aca="false">SUMPRODUCT(MIN($B$22:$M$22+B998:M998))</f>
        <v>451.80686192508</v>
      </c>
      <c r="AN998" s="18" t="n">
        <f aca="false">SUMPRODUCT(MIN($B$22:$M$22+N998:Y998))</f>
        <v>481.950382357786</v>
      </c>
      <c r="AO998" s="18" t="n">
        <f aca="false">SUMPRODUCT(MIN($B$22:$M$22+B998:M998+Z998:AK998))</f>
        <v>451.80686192508</v>
      </c>
      <c r="AP998" s="18" t="n">
        <f aca="false">SUMPRODUCT(MIN($B$23:$M$23+B998:M998+N998:Y998))</f>
        <v>500.98550478818</v>
      </c>
      <c r="AQ998" s="18" t="n">
        <f aca="false">SUMPRODUCT(MIN($B$23:$M$23+B998:M998+Z998:AK998))</f>
        <v>500.98550478818</v>
      </c>
      <c r="AR998" s="13" t="n">
        <f aca="false">IF(Y998&lt;0,1,0)</f>
        <v>0</v>
      </c>
    </row>
    <row r="999" customFormat="false" ht="15" hidden="false" customHeight="false" outlineLevel="0" collapsed="false">
      <c r="A999" s="13" t="n">
        <v>974</v>
      </c>
      <c r="B999" s="18" t="n">
        <f aca="false">Shock_sd*Draws!B978</f>
        <v>-105.151468762002</v>
      </c>
      <c r="C999" s="18" t="n">
        <f aca="false">Persist_a*B999+Shock_sd*Draws!C978</f>
        <v>-79.5124094030725</v>
      </c>
      <c r="D999" s="18" t="n">
        <f aca="false">Persist_a*C999+Shock_sd*Draws!D978</f>
        <v>-57.7506138761987</v>
      </c>
      <c r="E999" s="18" t="n">
        <f aca="false">Persist_a*D999+Shock_sd*Draws!E978</f>
        <v>-20.9777701140208</v>
      </c>
      <c r="F999" s="18" t="n">
        <f aca="false">Persist_a*E999+Shock_sd*Draws!F978</f>
        <v>-18.6820419384687</v>
      </c>
      <c r="G999" s="18" t="n">
        <f aca="false">Persist_a*F999+Shock_sd*Draws!G978</f>
        <v>70.9482735902177</v>
      </c>
      <c r="H999" s="18" t="n">
        <f aca="false">Persist_a*G999+Shock_sd*Draws!H978</f>
        <v>41.3886852441691</v>
      </c>
      <c r="I999" s="18" t="n">
        <f aca="false">Persist_a*H999+Shock_sd*Draws!I978</f>
        <v>-1.58984064103701</v>
      </c>
      <c r="J999" s="18" t="n">
        <f aca="false">Persist_a*I999+Shock_sd*Draws!J978</f>
        <v>-48.762996923954</v>
      </c>
      <c r="K999" s="18" t="n">
        <f aca="false">Persist_a*J999+Shock_sd*Draws!K978</f>
        <v>4.94537735587101</v>
      </c>
      <c r="L999" s="18" t="n">
        <f aca="false">Persist_a*K999+Shock_sd*Draws!L978</f>
        <v>-20.6380221140633</v>
      </c>
      <c r="M999" s="18" t="n">
        <f aca="false">Persist_a*L999+Shock_sd*Draws!M978</f>
        <v>-59.0841467410761</v>
      </c>
      <c r="N999" s="18" t="n">
        <f aca="false">0-(Draws!N978+Draws!Z978)</f>
        <v>0</v>
      </c>
      <c r="O999" s="18" t="n">
        <f aca="false">N999-(Draws!O978+Draws!AA978)</f>
        <v>0</v>
      </c>
      <c r="P999" s="18" t="n">
        <f aca="false">O999-(Draws!P978+Draws!AB978)</f>
        <v>0</v>
      </c>
      <c r="Q999" s="18" t="n">
        <f aca="false">P999-(Draws!Q978+Draws!AC978)</f>
        <v>0</v>
      </c>
      <c r="R999" s="18" t="n">
        <f aca="false">Q999-(Draws!R978+Draws!AD978)</f>
        <v>0</v>
      </c>
      <c r="S999" s="18" t="n">
        <f aca="false">R999-(Draws!S978+Draws!AE978)</f>
        <v>0</v>
      </c>
      <c r="T999" s="18" t="n">
        <f aca="false">S999-(Draws!T978+Draws!AF978)</f>
        <v>0</v>
      </c>
      <c r="U999" s="18" t="n">
        <f aca="false">T999-(Draws!U978+Draws!AG978)</f>
        <v>0</v>
      </c>
      <c r="V999" s="18" t="n">
        <f aca="false">U999-(Draws!V978+Draws!AH978)</f>
        <v>0</v>
      </c>
      <c r="W999" s="18" t="n">
        <f aca="false">V999-(Draws!W978+Draws!AI978)</f>
        <v>0</v>
      </c>
      <c r="X999" s="18" t="n">
        <f aca="false">W999-(Draws!X978+Draws!AJ978)</f>
        <v>0</v>
      </c>
      <c r="Y999" s="18" t="n">
        <f aca="false">X999-(Draws!Y978+Draws!AK978)</f>
        <v>0</v>
      </c>
      <c r="Z999" s="18" t="n">
        <f aca="false">0-(MAX(Draws!N978-Line_cap,0)+MAX(Draws!Z978-Line_cap,0))</f>
        <v>0</v>
      </c>
      <c r="AA999" s="18" t="n">
        <f aca="false">Z999-(MAX(Draws!O978-Line_cap,0)+MAX(Draws!AA978-Line_cap,0))</f>
        <v>0</v>
      </c>
      <c r="AB999" s="18" t="n">
        <f aca="false">AA999-(MAX(Draws!P978-Line_cap,0)+MAX(Draws!AB978-Line_cap,0))</f>
        <v>0</v>
      </c>
      <c r="AC999" s="18" t="n">
        <f aca="false">AB999-(MAX(Draws!Q978-Line_cap,0)+MAX(Draws!AC978-Line_cap,0))</f>
        <v>0</v>
      </c>
      <c r="AD999" s="18" t="n">
        <f aca="false">AC999-(MAX(Draws!R978-Line_cap,0)+MAX(Draws!AD978-Line_cap,0))</f>
        <v>0</v>
      </c>
      <c r="AE999" s="18" t="n">
        <f aca="false">AD999-(MAX(Draws!S978-Line_cap,0)+MAX(Draws!AE978-Line_cap,0))</f>
        <v>0</v>
      </c>
      <c r="AF999" s="18" t="n">
        <f aca="false">AE999-(MAX(Draws!T978-Line_cap,0)+MAX(Draws!AF978-Line_cap,0))</f>
        <v>0</v>
      </c>
      <c r="AG999" s="18" t="n">
        <f aca="false">AF999-(MAX(Draws!U978-Line_cap,0)+MAX(Draws!AG978-Line_cap,0))</f>
        <v>0</v>
      </c>
      <c r="AH999" s="18" t="n">
        <f aca="false">AG999-(MAX(Draws!V978-Line_cap,0)+MAX(Draws!AH978-Line_cap,0))</f>
        <v>0</v>
      </c>
      <c r="AI999" s="18" t="n">
        <f aca="false">AH999-(MAX(Draws!W978-Line_cap,0)+MAX(Draws!AI978-Line_cap,0))</f>
        <v>0</v>
      </c>
      <c r="AJ999" s="18" t="n">
        <f aca="false">AI999-(MAX(Draws!X978-Line_cap,0)+MAX(Draws!AJ978-Line_cap,0))</f>
        <v>0</v>
      </c>
      <c r="AK999" s="18" t="n">
        <f aca="false">AJ999-(MAX(Draws!Y978-Line_cap,0)+MAX(Draws!AK978-Line_cap,0))</f>
        <v>0</v>
      </c>
      <c r="AL999" s="18" t="n">
        <f aca="false">SUMPRODUCT(MIN($B$22:$M$22+B999:M999+N999:Y999))</f>
        <v>439.434784493442</v>
      </c>
      <c r="AM999" s="18" t="n">
        <f aca="false">SUMPRODUCT(MIN($B$22:$M$22+B999:M999))</f>
        <v>439.434784493442</v>
      </c>
      <c r="AN999" s="18" t="n">
        <f aca="false">SUMPRODUCT(MIN($B$22:$M$22+N999:Y999))</f>
        <v>481.950382357786</v>
      </c>
      <c r="AO999" s="18" t="n">
        <f aca="false">SUMPRODUCT(MIN($B$22:$M$22+B999:M999+Z999:AK999))</f>
        <v>439.434784493442</v>
      </c>
      <c r="AP999" s="18" t="n">
        <f aca="false">SUMPRODUCT(MIN($B$23:$M$23+B999:M999+N999:Y999))</f>
        <v>483.899280130683</v>
      </c>
      <c r="AQ999" s="18" t="n">
        <f aca="false">SUMPRODUCT(MIN($B$23:$M$23+B999:M999+Z999:AK999))</f>
        <v>483.899280130683</v>
      </c>
      <c r="AR999" s="13" t="n">
        <f aca="false">IF(Y999&lt;0,1,0)</f>
        <v>0</v>
      </c>
    </row>
    <row r="1000" customFormat="false" ht="15" hidden="false" customHeight="false" outlineLevel="0" collapsed="false">
      <c r="A1000" s="13" t="n">
        <v>975</v>
      </c>
      <c r="B1000" s="18" t="n">
        <f aca="false">Shock_sd*Draws!B979</f>
        <v>-42.3272924323061</v>
      </c>
      <c r="C1000" s="18" t="n">
        <f aca="false">Persist_a*B1000+Shock_sd*Draws!C979</f>
        <v>41.4067286474546</v>
      </c>
      <c r="D1000" s="18" t="n">
        <f aca="false">Persist_a*C1000+Shock_sd*Draws!D979</f>
        <v>44.0399716978496</v>
      </c>
      <c r="E1000" s="18" t="n">
        <f aca="false">Persist_a*D1000+Shock_sd*Draws!E979</f>
        <v>47.9006861069033</v>
      </c>
      <c r="F1000" s="18" t="n">
        <f aca="false">Persist_a*E1000+Shock_sd*Draws!F979</f>
        <v>3.46239155196334</v>
      </c>
      <c r="G1000" s="18" t="n">
        <f aca="false">Persist_a*F1000+Shock_sd*Draws!G979</f>
        <v>-10.4469227461052</v>
      </c>
      <c r="H1000" s="18" t="n">
        <f aca="false">Persist_a*G1000+Shock_sd*Draws!H979</f>
        <v>18.688232810481</v>
      </c>
      <c r="I1000" s="18" t="n">
        <f aca="false">Persist_a*H1000+Shock_sd*Draws!I979</f>
        <v>-21.5241273967533</v>
      </c>
      <c r="J1000" s="18" t="n">
        <f aca="false">Persist_a*I1000+Shock_sd*Draws!J979</f>
        <v>-21.9295676758803</v>
      </c>
      <c r="K1000" s="18" t="n">
        <f aca="false">Persist_a*J1000+Shock_sd*Draws!K979</f>
        <v>4.04755641889969</v>
      </c>
      <c r="L1000" s="18" t="n">
        <f aca="false">Persist_a*K1000+Shock_sd*Draws!L979</f>
        <v>-42.4735058567182</v>
      </c>
      <c r="M1000" s="18" t="n">
        <f aca="false">Persist_a*L1000+Shock_sd*Draws!M979</f>
        <v>-12.3456498014409</v>
      </c>
      <c r="N1000" s="18" t="n">
        <f aca="false">0-(Draws!N979+Draws!Z979)</f>
        <v>0</v>
      </c>
      <c r="O1000" s="18" t="n">
        <f aca="false">N1000-(Draws!O979+Draws!AA979)</f>
        <v>0</v>
      </c>
      <c r="P1000" s="18" t="n">
        <f aca="false">O1000-(Draws!P979+Draws!AB979)</f>
        <v>0</v>
      </c>
      <c r="Q1000" s="18" t="n">
        <f aca="false">P1000-(Draws!Q979+Draws!AC979)</f>
        <v>0</v>
      </c>
      <c r="R1000" s="18" t="n">
        <f aca="false">Q1000-(Draws!R979+Draws!AD979)</f>
        <v>0</v>
      </c>
      <c r="S1000" s="18" t="n">
        <f aca="false">R1000-(Draws!S979+Draws!AE979)</f>
        <v>0</v>
      </c>
      <c r="T1000" s="18" t="n">
        <f aca="false">S1000-(Draws!T979+Draws!AF979)</f>
        <v>0</v>
      </c>
      <c r="U1000" s="18" t="n">
        <f aca="false">T1000-(Draws!U979+Draws!AG979)</f>
        <v>0</v>
      </c>
      <c r="V1000" s="18" t="n">
        <f aca="false">U1000-(Draws!V979+Draws!AH979)</f>
        <v>0</v>
      </c>
      <c r="W1000" s="18" t="n">
        <f aca="false">V1000-(Draws!W979+Draws!AI979)</f>
        <v>0</v>
      </c>
      <c r="X1000" s="18" t="n">
        <f aca="false">W1000-(Draws!X979+Draws!AJ979)</f>
        <v>0</v>
      </c>
      <c r="Y1000" s="18" t="n">
        <f aca="false">X1000-(Draws!Y979+Draws!AK979)</f>
        <v>0</v>
      </c>
      <c r="Z1000" s="18" t="n">
        <f aca="false">0-(MAX(Draws!N979-Line_cap,0)+MAX(Draws!Z979-Line_cap,0))</f>
        <v>0</v>
      </c>
      <c r="AA1000" s="18" t="n">
        <f aca="false">Z1000-(MAX(Draws!O979-Line_cap,0)+MAX(Draws!AA979-Line_cap,0))</f>
        <v>0</v>
      </c>
      <c r="AB1000" s="18" t="n">
        <f aca="false">AA1000-(MAX(Draws!P979-Line_cap,0)+MAX(Draws!AB979-Line_cap,0))</f>
        <v>0</v>
      </c>
      <c r="AC1000" s="18" t="n">
        <f aca="false">AB1000-(MAX(Draws!Q979-Line_cap,0)+MAX(Draws!AC979-Line_cap,0))</f>
        <v>0</v>
      </c>
      <c r="AD1000" s="18" t="n">
        <f aca="false">AC1000-(MAX(Draws!R979-Line_cap,0)+MAX(Draws!AD979-Line_cap,0))</f>
        <v>0</v>
      </c>
      <c r="AE1000" s="18" t="n">
        <f aca="false">AD1000-(MAX(Draws!S979-Line_cap,0)+MAX(Draws!AE979-Line_cap,0))</f>
        <v>0</v>
      </c>
      <c r="AF1000" s="18" t="n">
        <f aca="false">AE1000-(MAX(Draws!T979-Line_cap,0)+MAX(Draws!AF979-Line_cap,0))</f>
        <v>0</v>
      </c>
      <c r="AG1000" s="18" t="n">
        <f aca="false">AF1000-(MAX(Draws!U979-Line_cap,0)+MAX(Draws!AG979-Line_cap,0))</f>
        <v>0</v>
      </c>
      <c r="AH1000" s="18" t="n">
        <f aca="false">AG1000-(MAX(Draws!V979-Line_cap,0)+MAX(Draws!AH979-Line_cap,0))</f>
        <v>0</v>
      </c>
      <c r="AI1000" s="18" t="n">
        <f aca="false">AH1000-(MAX(Draws!W979-Line_cap,0)+MAX(Draws!AI979-Line_cap,0))</f>
        <v>0</v>
      </c>
      <c r="AJ1000" s="18" t="n">
        <f aca="false">AI1000-(MAX(Draws!X979-Line_cap,0)+MAX(Draws!AJ979-Line_cap,0))</f>
        <v>0</v>
      </c>
      <c r="AK1000" s="18" t="n">
        <f aca="false">AJ1000-(MAX(Draws!Y979-Line_cap,0)+MAX(Draws!AK979-Line_cap,0))</f>
        <v>0</v>
      </c>
      <c r="AL1000" s="18" t="n">
        <f aca="false">SUMPRODUCT(MIN($B$22:$M$22+B1000:M1000+N1000:Y1000))</f>
        <v>459.454441707663</v>
      </c>
      <c r="AM1000" s="18" t="n">
        <f aca="false">SUMPRODUCT(MIN($B$22:$M$22+B1000:M1000))</f>
        <v>459.454441707663</v>
      </c>
      <c r="AN1000" s="18" t="n">
        <f aca="false">SUMPRODUCT(MIN($B$22:$M$22+N1000:Y1000))</f>
        <v>481.950382357786</v>
      </c>
      <c r="AO1000" s="18" t="n">
        <f aca="false">SUMPRODUCT(MIN($B$22:$M$22+B1000:M1000+Z1000:AK1000))</f>
        <v>459.454441707663</v>
      </c>
      <c r="AP1000" s="18" t="n">
        <f aca="false">SUMPRODUCT(MIN($B$23:$M$23+B1000:M1000+N1000:Y1000))</f>
        <v>506.327570521207</v>
      </c>
      <c r="AQ1000" s="18" t="n">
        <f aca="false">SUMPRODUCT(MIN($B$23:$M$23+B1000:M1000+Z1000:AK1000))</f>
        <v>506.327570521207</v>
      </c>
      <c r="AR1000" s="13" t="n">
        <f aca="false">IF(Y1000&lt;0,1,0)</f>
        <v>0</v>
      </c>
    </row>
    <row r="1001" customFormat="false" ht="15" hidden="false" customHeight="false" outlineLevel="0" collapsed="false">
      <c r="A1001" s="13" t="n">
        <v>976</v>
      </c>
      <c r="B1001" s="18" t="n">
        <f aca="false">Shock_sd*Draws!B980</f>
        <v>63.2986641346796</v>
      </c>
      <c r="C1001" s="18" t="n">
        <f aca="false">Persist_a*B1001+Shock_sd*Draws!C980</f>
        <v>91.4967600598581</v>
      </c>
      <c r="D1001" s="18" t="n">
        <f aca="false">Persist_a*C1001+Shock_sd*Draws!D980</f>
        <v>29.4550184033697</v>
      </c>
      <c r="E1001" s="18" t="n">
        <f aca="false">Persist_a*D1001+Shock_sd*Draws!E980</f>
        <v>32.5106954091908</v>
      </c>
      <c r="F1001" s="18" t="n">
        <f aca="false">Persist_a*E1001+Shock_sd*Draws!F980</f>
        <v>88.0845435778237</v>
      </c>
      <c r="G1001" s="18" t="n">
        <f aca="false">Persist_a*F1001+Shock_sd*Draws!G980</f>
        <v>97.3190180673737</v>
      </c>
      <c r="H1001" s="18" t="n">
        <f aca="false">Persist_a*G1001+Shock_sd*Draws!H980</f>
        <v>30.6834407259957</v>
      </c>
      <c r="I1001" s="18" t="n">
        <f aca="false">Persist_a*H1001+Shock_sd*Draws!I980</f>
        <v>54.4259437990461</v>
      </c>
      <c r="J1001" s="18" t="n">
        <f aca="false">Persist_a*I1001+Shock_sd*Draws!J980</f>
        <v>142.127359571816</v>
      </c>
      <c r="K1001" s="18" t="n">
        <f aca="false">Persist_a*J1001+Shock_sd*Draws!K980</f>
        <v>171.079473224028</v>
      </c>
      <c r="L1001" s="18" t="n">
        <f aca="false">Persist_a*K1001+Shock_sd*Draws!L980</f>
        <v>94.6003232402647</v>
      </c>
      <c r="M1001" s="18" t="n">
        <f aca="false">Persist_a*L1001+Shock_sd*Draws!M980</f>
        <v>140.60678926939</v>
      </c>
      <c r="N1001" s="18" t="n">
        <f aca="false">0-(Draws!N980+Draws!Z980)</f>
        <v>0</v>
      </c>
      <c r="O1001" s="18" t="n">
        <f aca="false">N1001-(Draws!O980+Draws!AA980)</f>
        <v>0</v>
      </c>
      <c r="P1001" s="18" t="n">
        <f aca="false">O1001-(Draws!P980+Draws!AB980)</f>
        <v>0</v>
      </c>
      <c r="Q1001" s="18" t="n">
        <f aca="false">P1001-(Draws!Q980+Draws!AC980)</f>
        <v>0</v>
      </c>
      <c r="R1001" s="18" t="n">
        <f aca="false">Q1001-(Draws!R980+Draws!AD980)</f>
        <v>0</v>
      </c>
      <c r="S1001" s="18" t="n">
        <f aca="false">R1001-(Draws!S980+Draws!AE980)</f>
        <v>0</v>
      </c>
      <c r="T1001" s="18" t="n">
        <f aca="false">S1001-(Draws!T980+Draws!AF980)</f>
        <v>0</v>
      </c>
      <c r="U1001" s="18" t="n">
        <f aca="false">T1001-(Draws!U980+Draws!AG980)</f>
        <v>0</v>
      </c>
      <c r="V1001" s="18" t="n">
        <f aca="false">U1001-(Draws!V980+Draws!AH980)</f>
        <v>0</v>
      </c>
      <c r="W1001" s="18" t="n">
        <f aca="false">V1001-(Draws!W980+Draws!AI980)</f>
        <v>0</v>
      </c>
      <c r="X1001" s="18" t="n">
        <f aca="false">W1001-(Draws!X980+Draws!AJ980)</f>
        <v>0</v>
      </c>
      <c r="Y1001" s="18" t="n">
        <f aca="false">X1001-(Draws!Y980+Draws!AK980)</f>
        <v>0</v>
      </c>
      <c r="Z1001" s="18" t="n">
        <f aca="false">0-(MAX(Draws!N980-Line_cap,0)+MAX(Draws!Z980-Line_cap,0))</f>
        <v>0</v>
      </c>
      <c r="AA1001" s="18" t="n">
        <f aca="false">Z1001-(MAX(Draws!O980-Line_cap,0)+MAX(Draws!AA980-Line_cap,0))</f>
        <v>0</v>
      </c>
      <c r="AB1001" s="18" t="n">
        <f aca="false">AA1001-(MAX(Draws!P980-Line_cap,0)+MAX(Draws!AB980-Line_cap,0))</f>
        <v>0</v>
      </c>
      <c r="AC1001" s="18" t="n">
        <f aca="false">AB1001-(MAX(Draws!Q980-Line_cap,0)+MAX(Draws!AC980-Line_cap,0))</f>
        <v>0</v>
      </c>
      <c r="AD1001" s="18" t="n">
        <f aca="false">AC1001-(MAX(Draws!R980-Line_cap,0)+MAX(Draws!AD980-Line_cap,0))</f>
        <v>0</v>
      </c>
      <c r="AE1001" s="18" t="n">
        <f aca="false">AD1001-(MAX(Draws!S980-Line_cap,0)+MAX(Draws!AE980-Line_cap,0))</f>
        <v>0</v>
      </c>
      <c r="AF1001" s="18" t="n">
        <f aca="false">AE1001-(MAX(Draws!T980-Line_cap,0)+MAX(Draws!AF980-Line_cap,0))</f>
        <v>0</v>
      </c>
      <c r="AG1001" s="18" t="n">
        <f aca="false">AF1001-(MAX(Draws!U980-Line_cap,0)+MAX(Draws!AG980-Line_cap,0))</f>
        <v>0</v>
      </c>
      <c r="AH1001" s="18" t="n">
        <f aca="false">AG1001-(MAX(Draws!V980-Line_cap,0)+MAX(Draws!AH980-Line_cap,0))</f>
        <v>0</v>
      </c>
      <c r="AI1001" s="18" t="n">
        <f aca="false">AH1001-(MAX(Draws!W980-Line_cap,0)+MAX(Draws!AI980-Line_cap,0))</f>
        <v>0</v>
      </c>
      <c r="AJ1001" s="18" t="n">
        <f aca="false">AI1001-(MAX(Draws!X980-Line_cap,0)+MAX(Draws!AJ980-Line_cap,0))</f>
        <v>0</v>
      </c>
      <c r="AK1001" s="18" t="n">
        <f aca="false">AJ1001-(MAX(Draws!Y980-Line_cap,0)+MAX(Draws!AK980-Line_cap,0))</f>
        <v>0</v>
      </c>
      <c r="AL1001" s="18" t="n">
        <f aca="false">SUMPRODUCT(MIN($B$22:$M$22+B1001:M1001+N1001:Y1001))</f>
        <v>512.633823083781</v>
      </c>
      <c r="AM1001" s="18" t="n">
        <f aca="false">SUMPRODUCT(MIN($B$22:$M$22+B1001:M1001))</f>
        <v>512.633823083781</v>
      </c>
      <c r="AN1001" s="18" t="n">
        <f aca="false">SUMPRODUCT(MIN($B$22:$M$22+N1001:Y1001))</f>
        <v>481.950382357786</v>
      </c>
      <c r="AO1001" s="18" t="n">
        <f aca="false">SUMPRODUCT(MIN($B$22:$M$22+B1001:M1001+Z1001:AK1001))</f>
        <v>512.633823083781</v>
      </c>
      <c r="AP1001" s="18" t="n">
        <f aca="false">SUMPRODUCT(MIN($B$23:$M$23+B1001:M1001+N1001:Y1001))</f>
        <v>561.812465946882</v>
      </c>
      <c r="AQ1001" s="18" t="n">
        <f aca="false">SUMPRODUCT(MIN($B$23:$M$23+B1001:M1001+Z1001:AK1001))</f>
        <v>561.812465946882</v>
      </c>
      <c r="AR1001" s="13" t="n">
        <f aca="false">IF(Y1001&lt;0,1,0)</f>
        <v>0</v>
      </c>
    </row>
    <row r="1002" customFormat="false" ht="15" hidden="false" customHeight="false" outlineLevel="0" collapsed="false">
      <c r="A1002" s="13" t="n">
        <v>977</v>
      </c>
      <c r="B1002" s="18" t="n">
        <f aca="false">Shock_sd*Draws!B981</f>
        <v>-1.3138921223879</v>
      </c>
      <c r="C1002" s="18" t="n">
        <f aca="false">Persist_a*B1002+Shock_sd*Draws!C981</f>
        <v>13.6418601429902</v>
      </c>
      <c r="D1002" s="18" t="n">
        <f aca="false">Persist_a*C1002+Shock_sd*Draws!D981</f>
        <v>-23.1769637829477</v>
      </c>
      <c r="E1002" s="18" t="n">
        <f aca="false">Persist_a*D1002+Shock_sd*Draws!E981</f>
        <v>-21.4200192581494</v>
      </c>
      <c r="F1002" s="18" t="n">
        <f aca="false">Persist_a*E1002+Shock_sd*Draws!F981</f>
        <v>-83.3502705185585</v>
      </c>
      <c r="G1002" s="18" t="n">
        <f aca="false">Persist_a*F1002+Shock_sd*Draws!G981</f>
        <v>-79.4453642791121</v>
      </c>
      <c r="H1002" s="18" t="n">
        <f aca="false">Persist_a*G1002+Shock_sd*Draws!H981</f>
        <v>-136.931619921782</v>
      </c>
      <c r="I1002" s="18" t="n">
        <f aca="false">Persist_a*H1002+Shock_sd*Draws!I981</f>
        <v>-195.480795881224</v>
      </c>
      <c r="J1002" s="18" t="n">
        <f aca="false">Persist_a*I1002+Shock_sd*Draws!J981</f>
        <v>-44.7505637608716</v>
      </c>
      <c r="K1002" s="18" t="n">
        <f aca="false">Persist_a*J1002+Shock_sd*Draws!K981</f>
        <v>84.6973750039169</v>
      </c>
      <c r="L1002" s="18" t="n">
        <f aca="false">Persist_a*K1002+Shock_sd*Draws!L981</f>
        <v>102.528121563439</v>
      </c>
      <c r="M1002" s="18" t="n">
        <f aca="false">Persist_a*L1002+Shock_sd*Draws!M981</f>
        <v>56.7651396672783</v>
      </c>
      <c r="N1002" s="18" t="n">
        <f aca="false">0-(Draws!N981+Draws!Z981)</f>
        <v>0</v>
      </c>
      <c r="O1002" s="18" t="n">
        <f aca="false">N1002-(Draws!O981+Draws!AA981)</f>
        <v>0</v>
      </c>
      <c r="P1002" s="18" t="n">
        <f aca="false">O1002-(Draws!P981+Draws!AB981)</f>
        <v>0</v>
      </c>
      <c r="Q1002" s="18" t="n">
        <f aca="false">P1002-(Draws!Q981+Draws!AC981)</f>
        <v>0</v>
      </c>
      <c r="R1002" s="18" t="n">
        <f aca="false">Q1002-(Draws!R981+Draws!AD981)</f>
        <v>0</v>
      </c>
      <c r="S1002" s="18" t="n">
        <f aca="false">R1002-(Draws!S981+Draws!AE981)</f>
        <v>0</v>
      </c>
      <c r="T1002" s="18" t="n">
        <f aca="false">S1002-(Draws!T981+Draws!AF981)</f>
        <v>0</v>
      </c>
      <c r="U1002" s="18" t="n">
        <f aca="false">T1002-(Draws!U981+Draws!AG981)</f>
        <v>0</v>
      </c>
      <c r="V1002" s="18" t="n">
        <f aca="false">U1002-(Draws!V981+Draws!AH981)</f>
        <v>0</v>
      </c>
      <c r="W1002" s="18" t="n">
        <f aca="false">V1002-(Draws!W981+Draws!AI981)</f>
        <v>0</v>
      </c>
      <c r="X1002" s="18" t="n">
        <f aca="false">W1002-(Draws!X981+Draws!AJ981)</f>
        <v>0</v>
      </c>
      <c r="Y1002" s="18" t="n">
        <f aca="false">X1002-(Draws!Y981+Draws!AK981)</f>
        <v>0</v>
      </c>
      <c r="Z1002" s="18" t="n">
        <f aca="false">0-(MAX(Draws!N981-Line_cap,0)+MAX(Draws!Z981-Line_cap,0))</f>
        <v>0</v>
      </c>
      <c r="AA1002" s="18" t="n">
        <f aca="false">Z1002-(MAX(Draws!O981-Line_cap,0)+MAX(Draws!AA981-Line_cap,0))</f>
        <v>0</v>
      </c>
      <c r="AB1002" s="18" t="n">
        <f aca="false">AA1002-(MAX(Draws!P981-Line_cap,0)+MAX(Draws!AB981-Line_cap,0))</f>
        <v>0</v>
      </c>
      <c r="AC1002" s="18" t="n">
        <f aca="false">AB1002-(MAX(Draws!Q981-Line_cap,0)+MAX(Draws!AC981-Line_cap,0))</f>
        <v>0</v>
      </c>
      <c r="AD1002" s="18" t="n">
        <f aca="false">AC1002-(MAX(Draws!R981-Line_cap,0)+MAX(Draws!AD981-Line_cap,0))</f>
        <v>0</v>
      </c>
      <c r="AE1002" s="18" t="n">
        <f aca="false">AD1002-(MAX(Draws!S981-Line_cap,0)+MAX(Draws!AE981-Line_cap,0))</f>
        <v>0</v>
      </c>
      <c r="AF1002" s="18" t="n">
        <f aca="false">AE1002-(MAX(Draws!T981-Line_cap,0)+MAX(Draws!AF981-Line_cap,0))</f>
        <v>0</v>
      </c>
      <c r="AG1002" s="18" t="n">
        <f aca="false">AF1002-(MAX(Draws!U981-Line_cap,0)+MAX(Draws!AG981-Line_cap,0))</f>
        <v>0</v>
      </c>
      <c r="AH1002" s="18" t="n">
        <f aca="false">AG1002-(MAX(Draws!V981-Line_cap,0)+MAX(Draws!AH981-Line_cap,0))</f>
        <v>0</v>
      </c>
      <c r="AI1002" s="18" t="n">
        <f aca="false">AH1002-(MAX(Draws!W981-Line_cap,0)+MAX(Draws!AI981-Line_cap,0))</f>
        <v>0</v>
      </c>
      <c r="AJ1002" s="18" t="n">
        <f aca="false">AI1002-(MAX(Draws!X981-Line_cap,0)+MAX(Draws!AJ981-Line_cap,0))</f>
        <v>0</v>
      </c>
      <c r="AK1002" s="18" t="n">
        <f aca="false">AJ1002-(MAX(Draws!Y981-Line_cap,0)+MAX(Draws!AK981-Line_cap,0))</f>
        <v>0</v>
      </c>
      <c r="AL1002" s="18" t="n">
        <f aca="false">SUMPRODUCT(MIN($B$22:$M$22+B1002:M1002+N1002:Y1002))</f>
        <v>288.373257516695</v>
      </c>
      <c r="AM1002" s="18" t="n">
        <f aca="false">SUMPRODUCT(MIN($B$22:$M$22+B1002:M1002))</f>
        <v>288.373257516695</v>
      </c>
      <c r="AN1002" s="18" t="n">
        <f aca="false">SUMPRODUCT(MIN($B$22:$M$22+N1002:Y1002))</f>
        <v>481.950382357786</v>
      </c>
      <c r="AO1002" s="18" t="n">
        <f aca="false">SUMPRODUCT(MIN($B$22:$M$22+B1002:M1002+Z1002:AK1002))</f>
        <v>288.373257516695</v>
      </c>
      <c r="AP1002" s="18" t="n">
        <f aca="false">SUMPRODUCT(MIN($B$23:$M$23+B1002:M1002+N1002:Y1002))</f>
        <v>337.973257516695</v>
      </c>
      <c r="AQ1002" s="18" t="n">
        <f aca="false">SUMPRODUCT(MIN($B$23:$M$23+B1002:M1002+Z1002:AK1002))</f>
        <v>337.973257516695</v>
      </c>
      <c r="AR1002" s="13" t="n">
        <f aca="false">IF(Y1002&lt;0,1,0)</f>
        <v>0</v>
      </c>
    </row>
    <row r="1003" customFormat="false" ht="15" hidden="false" customHeight="false" outlineLevel="0" collapsed="false">
      <c r="A1003" s="13" t="n">
        <v>978</v>
      </c>
      <c r="B1003" s="18" t="n">
        <f aca="false">Shock_sd*Draws!B982</f>
        <v>-115.258942668078</v>
      </c>
      <c r="C1003" s="18" t="n">
        <f aca="false">Persist_a*B1003+Shock_sd*Draws!C982</f>
        <v>-126.567225263409</v>
      </c>
      <c r="D1003" s="18" t="n">
        <f aca="false">Persist_a*C1003+Shock_sd*Draws!D982</f>
        <v>-45.1865479798886</v>
      </c>
      <c r="E1003" s="18" t="n">
        <f aca="false">Persist_a*D1003+Shock_sd*Draws!E982</f>
        <v>-66.4317166306332</v>
      </c>
      <c r="F1003" s="18" t="n">
        <f aca="false">Persist_a*E1003+Shock_sd*Draws!F982</f>
        <v>-21.0110249437569</v>
      </c>
      <c r="G1003" s="18" t="n">
        <f aca="false">Persist_a*F1003+Shock_sd*Draws!G982</f>
        <v>20.6419893571686</v>
      </c>
      <c r="H1003" s="18" t="n">
        <f aca="false">Persist_a*G1003+Shock_sd*Draws!H982</f>
        <v>28.1786101331208</v>
      </c>
      <c r="I1003" s="18" t="n">
        <f aca="false">Persist_a*H1003+Shock_sd*Draws!I982</f>
        <v>-5.54216652376159</v>
      </c>
      <c r="J1003" s="18" t="n">
        <f aca="false">Persist_a*I1003+Shock_sd*Draws!J982</f>
        <v>35.2146565754121</v>
      </c>
      <c r="K1003" s="18" t="n">
        <f aca="false">Persist_a*J1003+Shock_sd*Draws!K982</f>
        <v>15.3976169095626</v>
      </c>
      <c r="L1003" s="18" t="n">
        <f aca="false">Persist_a*K1003+Shock_sd*Draws!L982</f>
        <v>-34.0108756408827</v>
      </c>
      <c r="M1003" s="18" t="n">
        <f aca="false">Persist_a*L1003+Shock_sd*Draws!M982</f>
        <v>-7.13456278851552</v>
      </c>
      <c r="N1003" s="18" t="n">
        <f aca="false">0-(Draws!N982+Draws!Z982)</f>
        <v>0</v>
      </c>
      <c r="O1003" s="18" t="n">
        <f aca="false">N1003-(Draws!O982+Draws!AA982)</f>
        <v>0</v>
      </c>
      <c r="P1003" s="18" t="n">
        <f aca="false">O1003-(Draws!P982+Draws!AB982)</f>
        <v>0</v>
      </c>
      <c r="Q1003" s="18" t="n">
        <f aca="false">P1003-(Draws!Q982+Draws!AC982)</f>
        <v>0</v>
      </c>
      <c r="R1003" s="18" t="n">
        <f aca="false">Q1003-(Draws!R982+Draws!AD982)</f>
        <v>0</v>
      </c>
      <c r="S1003" s="18" t="n">
        <f aca="false">R1003-(Draws!S982+Draws!AE982)</f>
        <v>0</v>
      </c>
      <c r="T1003" s="18" t="n">
        <f aca="false">S1003-(Draws!T982+Draws!AF982)</f>
        <v>0</v>
      </c>
      <c r="U1003" s="18" t="n">
        <f aca="false">T1003-(Draws!U982+Draws!AG982)</f>
        <v>0</v>
      </c>
      <c r="V1003" s="18" t="n">
        <f aca="false">U1003-(Draws!V982+Draws!AH982)</f>
        <v>0</v>
      </c>
      <c r="W1003" s="18" t="n">
        <f aca="false">V1003-(Draws!W982+Draws!AI982)</f>
        <v>0</v>
      </c>
      <c r="X1003" s="18" t="n">
        <f aca="false">W1003-(Draws!X982+Draws!AJ982)</f>
        <v>0</v>
      </c>
      <c r="Y1003" s="18" t="n">
        <f aca="false">X1003-(Draws!Y982+Draws!AK982)</f>
        <v>0</v>
      </c>
      <c r="Z1003" s="18" t="n">
        <f aca="false">0-(MAX(Draws!N982-Line_cap,0)+MAX(Draws!Z982-Line_cap,0))</f>
        <v>0</v>
      </c>
      <c r="AA1003" s="18" t="n">
        <f aca="false">Z1003-(MAX(Draws!O982-Line_cap,0)+MAX(Draws!AA982-Line_cap,0))</f>
        <v>0</v>
      </c>
      <c r="AB1003" s="18" t="n">
        <f aca="false">AA1003-(MAX(Draws!P982-Line_cap,0)+MAX(Draws!AB982-Line_cap,0))</f>
        <v>0</v>
      </c>
      <c r="AC1003" s="18" t="n">
        <f aca="false">AB1003-(MAX(Draws!Q982-Line_cap,0)+MAX(Draws!AC982-Line_cap,0))</f>
        <v>0</v>
      </c>
      <c r="AD1003" s="18" t="n">
        <f aca="false">AC1003-(MAX(Draws!R982-Line_cap,0)+MAX(Draws!AD982-Line_cap,0))</f>
        <v>0</v>
      </c>
      <c r="AE1003" s="18" t="n">
        <f aca="false">AD1003-(MAX(Draws!S982-Line_cap,0)+MAX(Draws!AE982-Line_cap,0))</f>
        <v>0</v>
      </c>
      <c r="AF1003" s="18" t="n">
        <f aca="false">AE1003-(MAX(Draws!T982-Line_cap,0)+MAX(Draws!AF982-Line_cap,0))</f>
        <v>0</v>
      </c>
      <c r="AG1003" s="18" t="n">
        <f aca="false">AF1003-(MAX(Draws!U982-Line_cap,0)+MAX(Draws!AG982-Line_cap,0))</f>
        <v>0</v>
      </c>
      <c r="AH1003" s="18" t="n">
        <f aca="false">AG1003-(MAX(Draws!V982-Line_cap,0)+MAX(Draws!AH982-Line_cap,0))</f>
        <v>0</v>
      </c>
      <c r="AI1003" s="18" t="n">
        <f aca="false">AH1003-(MAX(Draws!W982-Line_cap,0)+MAX(Draws!AI982-Line_cap,0))</f>
        <v>0</v>
      </c>
      <c r="AJ1003" s="18" t="n">
        <f aca="false">AI1003-(MAX(Draws!X982-Line_cap,0)+MAX(Draws!AJ982-Line_cap,0))</f>
        <v>0</v>
      </c>
      <c r="AK1003" s="18" t="n">
        <f aca="false">AJ1003-(MAX(Draws!Y982-Line_cap,0)+MAX(Draws!AK982-Line_cap,0))</f>
        <v>0</v>
      </c>
      <c r="AL1003" s="18" t="n">
        <f aca="false">SUMPRODUCT(MIN($B$22:$M$22+B1003:M1003+N1003:Y1003))</f>
        <v>413.499371670372</v>
      </c>
      <c r="AM1003" s="18" t="n">
        <f aca="false">SUMPRODUCT(MIN($B$22:$M$22+B1003:M1003))</f>
        <v>413.499371670372</v>
      </c>
      <c r="AN1003" s="18" t="n">
        <f aca="false">SUMPRODUCT(MIN($B$22:$M$22+N1003:Y1003))</f>
        <v>481.950382357786</v>
      </c>
      <c r="AO1003" s="18" t="n">
        <f aca="false">SUMPRODUCT(MIN($B$22:$M$22+B1003:M1003+Z1003:AK1003))</f>
        <v>413.499371670372</v>
      </c>
      <c r="AP1003" s="18" t="n">
        <f aca="false">SUMPRODUCT(MIN($B$23:$M$23+B1003:M1003+N1003:Y1003))</f>
        <v>439.750171876369</v>
      </c>
      <c r="AQ1003" s="18" t="n">
        <f aca="false">SUMPRODUCT(MIN($B$23:$M$23+B1003:M1003+Z1003:AK1003))</f>
        <v>439.750171876369</v>
      </c>
      <c r="AR1003" s="13" t="n">
        <f aca="false">IF(Y1003&lt;0,1,0)</f>
        <v>0</v>
      </c>
    </row>
    <row r="1004" customFormat="false" ht="15" hidden="false" customHeight="false" outlineLevel="0" collapsed="false">
      <c r="A1004" s="13" t="n">
        <v>979</v>
      </c>
      <c r="B1004" s="18" t="n">
        <f aca="false">Shock_sd*Draws!B983</f>
        <v>-52.1534676253955</v>
      </c>
      <c r="C1004" s="18" t="n">
        <f aca="false">Persist_a*B1004+Shock_sd*Draws!C983</f>
        <v>68.1509868528094</v>
      </c>
      <c r="D1004" s="18" t="n">
        <f aca="false">Persist_a*C1004+Shock_sd*Draws!D983</f>
        <v>21.3943015850439</v>
      </c>
      <c r="E1004" s="18" t="n">
        <f aca="false">Persist_a*D1004+Shock_sd*Draws!E983</f>
        <v>-0.742972321566388</v>
      </c>
      <c r="F1004" s="18" t="n">
        <f aca="false">Persist_a*E1004+Shock_sd*Draws!F983</f>
        <v>-16.8058992697417</v>
      </c>
      <c r="G1004" s="18" t="n">
        <f aca="false">Persist_a*F1004+Shock_sd*Draws!G983</f>
        <v>-50.0765888197948</v>
      </c>
      <c r="H1004" s="18" t="n">
        <f aca="false">Persist_a*G1004+Shock_sd*Draws!H983</f>
        <v>-35.1173038593729</v>
      </c>
      <c r="I1004" s="18" t="n">
        <f aca="false">Persist_a*H1004+Shock_sd*Draws!I983</f>
        <v>55.1853291380798</v>
      </c>
      <c r="J1004" s="18" t="n">
        <f aca="false">Persist_a*I1004+Shock_sd*Draws!J983</f>
        <v>62.4451927080703</v>
      </c>
      <c r="K1004" s="18" t="n">
        <f aca="false">Persist_a*J1004+Shock_sd*Draws!K983</f>
        <v>112.398416984466</v>
      </c>
      <c r="L1004" s="18" t="n">
        <f aca="false">Persist_a*K1004+Shock_sd*Draws!L983</f>
        <v>108.41626851528</v>
      </c>
      <c r="M1004" s="18" t="n">
        <f aca="false">Persist_a*L1004+Shock_sd*Draws!M983</f>
        <v>-2.69885500864393</v>
      </c>
      <c r="N1004" s="18" t="n">
        <f aca="false">0-(Draws!N983+Draws!Z983)</f>
        <v>0</v>
      </c>
      <c r="O1004" s="18" t="n">
        <f aca="false">N1004-(Draws!O983+Draws!AA983)</f>
        <v>0</v>
      </c>
      <c r="P1004" s="18" t="n">
        <f aca="false">O1004-(Draws!P983+Draws!AB983)</f>
        <v>0</v>
      </c>
      <c r="Q1004" s="18" t="n">
        <f aca="false">P1004-(Draws!Q983+Draws!AC983)</f>
        <v>0</v>
      </c>
      <c r="R1004" s="18" t="n">
        <f aca="false">Q1004-(Draws!R983+Draws!AD983)</f>
        <v>0</v>
      </c>
      <c r="S1004" s="18" t="n">
        <f aca="false">R1004-(Draws!S983+Draws!AE983)</f>
        <v>0</v>
      </c>
      <c r="T1004" s="18" t="n">
        <f aca="false">S1004-(Draws!T983+Draws!AF983)</f>
        <v>0</v>
      </c>
      <c r="U1004" s="18" t="n">
        <f aca="false">T1004-(Draws!U983+Draws!AG983)</f>
        <v>0</v>
      </c>
      <c r="V1004" s="18" t="n">
        <f aca="false">U1004-(Draws!V983+Draws!AH983)</f>
        <v>0</v>
      </c>
      <c r="W1004" s="18" t="n">
        <f aca="false">V1004-(Draws!W983+Draws!AI983)</f>
        <v>0</v>
      </c>
      <c r="X1004" s="18" t="n">
        <f aca="false">W1004-(Draws!X983+Draws!AJ983)</f>
        <v>0</v>
      </c>
      <c r="Y1004" s="18" t="n">
        <f aca="false">X1004-(Draws!Y983+Draws!AK983)</f>
        <v>0</v>
      </c>
      <c r="Z1004" s="18" t="n">
        <f aca="false">0-(MAX(Draws!N983-Line_cap,0)+MAX(Draws!Z983-Line_cap,0))</f>
        <v>0</v>
      </c>
      <c r="AA1004" s="18" t="n">
        <f aca="false">Z1004-(MAX(Draws!O983-Line_cap,0)+MAX(Draws!AA983-Line_cap,0))</f>
        <v>0</v>
      </c>
      <c r="AB1004" s="18" t="n">
        <f aca="false">AA1004-(MAX(Draws!P983-Line_cap,0)+MAX(Draws!AB983-Line_cap,0))</f>
        <v>0</v>
      </c>
      <c r="AC1004" s="18" t="n">
        <f aca="false">AB1004-(MAX(Draws!Q983-Line_cap,0)+MAX(Draws!AC983-Line_cap,0))</f>
        <v>0</v>
      </c>
      <c r="AD1004" s="18" t="n">
        <f aca="false">AC1004-(MAX(Draws!R983-Line_cap,0)+MAX(Draws!AD983-Line_cap,0))</f>
        <v>0</v>
      </c>
      <c r="AE1004" s="18" t="n">
        <f aca="false">AD1004-(MAX(Draws!S983-Line_cap,0)+MAX(Draws!AE983-Line_cap,0))</f>
        <v>0</v>
      </c>
      <c r="AF1004" s="18" t="n">
        <f aca="false">AE1004-(MAX(Draws!T983-Line_cap,0)+MAX(Draws!AF983-Line_cap,0))</f>
        <v>0</v>
      </c>
      <c r="AG1004" s="18" t="n">
        <f aca="false">AF1004-(MAX(Draws!U983-Line_cap,0)+MAX(Draws!AG983-Line_cap,0))</f>
        <v>0</v>
      </c>
      <c r="AH1004" s="18" t="n">
        <f aca="false">AG1004-(MAX(Draws!V983-Line_cap,0)+MAX(Draws!AH983-Line_cap,0))</f>
        <v>0</v>
      </c>
      <c r="AI1004" s="18" t="n">
        <f aca="false">AH1004-(MAX(Draws!W983-Line_cap,0)+MAX(Draws!AI983-Line_cap,0))</f>
        <v>0</v>
      </c>
      <c r="AJ1004" s="18" t="n">
        <f aca="false">AI1004-(MAX(Draws!X983-Line_cap,0)+MAX(Draws!AJ983-Line_cap,0))</f>
        <v>0</v>
      </c>
      <c r="AK1004" s="18" t="n">
        <f aca="false">AJ1004-(MAX(Draws!Y983-Line_cap,0)+MAX(Draws!AK983-Line_cap,0))</f>
        <v>0</v>
      </c>
      <c r="AL1004" s="18" t="n">
        <f aca="false">SUMPRODUCT(MIN($B$22:$M$22+B1004:M1004+N1004:Y1004))</f>
        <v>433.13158281857</v>
      </c>
      <c r="AM1004" s="18" t="n">
        <f aca="false">SUMPRODUCT(MIN($B$22:$M$22+B1004:M1004))</f>
        <v>433.13158281857</v>
      </c>
      <c r="AN1004" s="18" t="n">
        <f aca="false">SUMPRODUCT(MIN($B$22:$M$22+N1004:Y1004))</f>
        <v>481.950382357786</v>
      </c>
      <c r="AO1004" s="18" t="n">
        <f aca="false">SUMPRODUCT(MIN($B$22:$M$22+B1004:M1004+Z1004:AK1004))</f>
        <v>433.13158281857</v>
      </c>
      <c r="AP1004" s="18" t="n">
        <f aca="false">SUMPRODUCT(MIN($B$23:$M$23+B1004:M1004+N1004:Y1004))</f>
        <v>480.897328319354</v>
      </c>
      <c r="AQ1004" s="18" t="n">
        <f aca="false">SUMPRODUCT(MIN($B$23:$M$23+B1004:M1004+Z1004:AK1004))</f>
        <v>480.897328319354</v>
      </c>
      <c r="AR1004" s="13" t="n">
        <f aca="false">IF(Y1004&lt;0,1,0)</f>
        <v>0</v>
      </c>
    </row>
    <row r="1005" customFormat="false" ht="15" hidden="false" customHeight="false" outlineLevel="0" collapsed="false">
      <c r="A1005" s="13" t="n">
        <v>980</v>
      </c>
      <c r="B1005" s="18" t="n">
        <f aca="false">Shock_sd*Draws!B984</f>
        <v>81.4291521062443</v>
      </c>
      <c r="C1005" s="18" t="n">
        <f aca="false">Persist_a*B1005+Shock_sd*Draws!C984</f>
        <v>160.886013798125</v>
      </c>
      <c r="D1005" s="18" t="n">
        <f aca="false">Persist_a*C1005+Shock_sd*Draws!D984</f>
        <v>49.0073410516265</v>
      </c>
      <c r="E1005" s="18" t="n">
        <f aca="false">Persist_a*D1005+Shock_sd*Draws!E984</f>
        <v>1.09856522300785</v>
      </c>
      <c r="F1005" s="18" t="n">
        <f aca="false">Persist_a*E1005+Shock_sd*Draws!F984</f>
        <v>82.5069814211471</v>
      </c>
      <c r="G1005" s="18" t="n">
        <f aca="false">Persist_a*F1005+Shock_sd*Draws!G984</f>
        <v>104.181638144621</v>
      </c>
      <c r="H1005" s="18" t="n">
        <f aca="false">Persist_a*G1005+Shock_sd*Draws!H984</f>
        <v>61.5928659256106</v>
      </c>
      <c r="I1005" s="18" t="n">
        <f aca="false">Persist_a*H1005+Shock_sd*Draws!I984</f>
        <v>75.7817809822461</v>
      </c>
      <c r="J1005" s="18" t="n">
        <f aca="false">Persist_a*I1005+Shock_sd*Draws!J984</f>
        <v>57.3548849848341</v>
      </c>
      <c r="K1005" s="18" t="n">
        <f aca="false">Persist_a*J1005+Shock_sd*Draws!K984</f>
        <v>59.7516455290028</v>
      </c>
      <c r="L1005" s="18" t="n">
        <f aca="false">Persist_a*K1005+Shock_sd*Draws!L984</f>
        <v>33.5768499230686</v>
      </c>
      <c r="M1005" s="18" t="n">
        <f aca="false">Persist_a*L1005+Shock_sd*Draws!M984</f>
        <v>-53.7852118396879</v>
      </c>
      <c r="N1005" s="18" t="n">
        <f aca="false">0-(Draws!N984+Draws!Z984)</f>
        <v>0</v>
      </c>
      <c r="O1005" s="18" t="n">
        <f aca="false">N1005-(Draws!O984+Draws!AA984)</f>
        <v>0</v>
      </c>
      <c r="P1005" s="18" t="n">
        <f aca="false">O1005-(Draws!P984+Draws!AB984)</f>
        <v>0</v>
      </c>
      <c r="Q1005" s="18" t="n">
        <f aca="false">P1005-(Draws!Q984+Draws!AC984)</f>
        <v>0</v>
      </c>
      <c r="R1005" s="18" t="n">
        <f aca="false">Q1005-(Draws!R984+Draws!AD984)</f>
        <v>0</v>
      </c>
      <c r="S1005" s="18" t="n">
        <f aca="false">R1005-(Draws!S984+Draws!AE984)</f>
        <v>0</v>
      </c>
      <c r="T1005" s="18" t="n">
        <f aca="false">S1005-(Draws!T984+Draws!AF984)</f>
        <v>0</v>
      </c>
      <c r="U1005" s="18" t="n">
        <f aca="false">T1005-(Draws!U984+Draws!AG984)</f>
        <v>0</v>
      </c>
      <c r="V1005" s="18" t="n">
        <f aca="false">U1005-(Draws!V984+Draws!AH984)</f>
        <v>0</v>
      </c>
      <c r="W1005" s="18" t="n">
        <f aca="false">V1005-(Draws!W984+Draws!AI984)</f>
        <v>0</v>
      </c>
      <c r="X1005" s="18" t="n">
        <f aca="false">W1005-(Draws!X984+Draws!AJ984)</f>
        <v>0</v>
      </c>
      <c r="Y1005" s="18" t="n">
        <f aca="false">X1005-(Draws!Y984+Draws!AK984)</f>
        <v>0</v>
      </c>
      <c r="Z1005" s="18" t="n">
        <f aca="false">0-(MAX(Draws!N984-Line_cap,0)+MAX(Draws!Z984-Line_cap,0))</f>
        <v>0</v>
      </c>
      <c r="AA1005" s="18" t="n">
        <f aca="false">Z1005-(MAX(Draws!O984-Line_cap,0)+MAX(Draws!AA984-Line_cap,0))</f>
        <v>0</v>
      </c>
      <c r="AB1005" s="18" t="n">
        <f aca="false">AA1005-(MAX(Draws!P984-Line_cap,0)+MAX(Draws!AB984-Line_cap,0))</f>
        <v>0</v>
      </c>
      <c r="AC1005" s="18" t="n">
        <f aca="false">AB1005-(MAX(Draws!Q984-Line_cap,0)+MAX(Draws!AC984-Line_cap,0))</f>
        <v>0</v>
      </c>
      <c r="AD1005" s="18" t="n">
        <f aca="false">AC1005-(MAX(Draws!R984-Line_cap,0)+MAX(Draws!AD984-Line_cap,0))</f>
        <v>0</v>
      </c>
      <c r="AE1005" s="18" t="n">
        <f aca="false">AD1005-(MAX(Draws!S984-Line_cap,0)+MAX(Draws!AE984-Line_cap,0))</f>
        <v>0</v>
      </c>
      <c r="AF1005" s="18" t="n">
        <f aca="false">AE1005-(MAX(Draws!T984-Line_cap,0)+MAX(Draws!AF984-Line_cap,0))</f>
        <v>0</v>
      </c>
      <c r="AG1005" s="18" t="n">
        <f aca="false">AF1005-(MAX(Draws!U984-Line_cap,0)+MAX(Draws!AG984-Line_cap,0))</f>
        <v>0</v>
      </c>
      <c r="AH1005" s="18" t="n">
        <f aca="false">AG1005-(MAX(Draws!V984-Line_cap,0)+MAX(Draws!AH984-Line_cap,0))</f>
        <v>0</v>
      </c>
      <c r="AI1005" s="18" t="n">
        <f aca="false">AH1005-(MAX(Draws!W984-Line_cap,0)+MAX(Draws!AI984-Line_cap,0))</f>
        <v>0</v>
      </c>
      <c r="AJ1005" s="18" t="n">
        <f aca="false">AI1005-(MAX(Draws!X984-Line_cap,0)+MAX(Draws!AJ984-Line_cap,0))</f>
        <v>0</v>
      </c>
      <c r="AK1005" s="18" t="n">
        <f aca="false">AJ1005-(MAX(Draws!Y984-Line_cap,0)+MAX(Draws!AK984-Line_cap,0))</f>
        <v>0</v>
      </c>
      <c r="AL1005" s="18" t="n">
        <f aca="false">SUMPRODUCT(MIN($B$22:$M$22+B1005:M1005+N1005:Y1005))</f>
        <v>456.638835837272</v>
      </c>
      <c r="AM1005" s="18" t="n">
        <f aca="false">SUMPRODUCT(MIN($B$22:$M$22+B1005:M1005))</f>
        <v>456.638835837272</v>
      </c>
      <c r="AN1005" s="18" t="n">
        <f aca="false">SUMPRODUCT(MIN($B$22:$M$22+N1005:Y1005))</f>
        <v>481.950382357786</v>
      </c>
      <c r="AO1005" s="18" t="n">
        <f aca="false">SUMPRODUCT(MIN($B$22:$M$22+B1005:M1005+Z1005:AK1005))</f>
        <v>456.638835837272</v>
      </c>
      <c r="AP1005" s="18" t="n">
        <f aca="false">SUMPRODUCT(MIN($B$23:$M$23+B1005:M1005+N1005:Y1005))</f>
        <v>501.764716919892</v>
      </c>
      <c r="AQ1005" s="18" t="n">
        <f aca="false">SUMPRODUCT(MIN($B$23:$M$23+B1005:M1005+Z1005:AK1005))</f>
        <v>501.764716919892</v>
      </c>
      <c r="AR1005" s="13" t="n">
        <f aca="false">IF(Y1005&lt;0,1,0)</f>
        <v>0</v>
      </c>
    </row>
    <row r="1006" customFormat="false" ht="15" hidden="false" customHeight="false" outlineLevel="0" collapsed="false">
      <c r="A1006" s="13" t="n">
        <v>981</v>
      </c>
      <c r="B1006" s="18" t="n">
        <f aca="false">Shock_sd*Draws!B985</f>
        <v>-16.2658531245778</v>
      </c>
      <c r="C1006" s="18" t="n">
        <f aca="false">Persist_a*B1006+Shock_sd*Draws!C985</f>
        <v>-61.9530420452189</v>
      </c>
      <c r="D1006" s="18" t="n">
        <f aca="false">Persist_a*C1006+Shock_sd*Draws!D985</f>
        <v>-132.668480742953</v>
      </c>
      <c r="E1006" s="18" t="n">
        <f aca="false">Persist_a*D1006+Shock_sd*Draws!E985</f>
        <v>-102.344154666573</v>
      </c>
      <c r="F1006" s="18" t="n">
        <f aca="false">Persist_a*E1006+Shock_sd*Draws!F985</f>
        <v>24.0753295997999</v>
      </c>
      <c r="G1006" s="18" t="n">
        <f aca="false">Persist_a*F1006+Shock_sd*Draws!G985</f>
        <v>8.6503235432074</v>
      </c>
      <c r="H1006" s="18" t="n">
        <f aca="false">Persist_a*G1006+Shock_sd*Draws!H985</f>
        <v>-40.8815029321608</v>
      </c>
      <c r="I1006" s="18" t="n">
        <f aca="false">Persist_a*H1006+Shock_sd*Draws!I985</f>
        <v>-89.2716397776623</v>
      </c>
      <c r="J1006" s="18" t="n">
        <f aca="false">Persist_a*I1006+Shock_sd*Draws!J985</f>
        <v>-92.3444505110503</v>
      </c>
      <c r="K1006" s="18" t="n">
        <f aca="false">Persist_a*J1006+Shock_sd*Draws!K985</f>
        <v>-54.2461176865603</v>
      </c>
      <c r="L1006" s="18" t="n">
        <f aca="false">Persist_a*K1006+Shock_sd*Draws!L985</f>
        <v>2.57721553382584</v>
      </c>
      <c r="M1006" s="18" t="n">
        <f aca="false">Persist_a*L1006+Shock_sd*Draws!M985</f>
        <v>-38.2992675697859</v>
      </c>
      <c r="N1006" s="18" t="n">
        <f aca="false">0-(Draws!N985+Draws!Z985)</f>
        <v>0</v>
      </c>
      <c r="O1006" s="18" t="n">
        <f aca="false">N1006-(Draws!O985+Draws!AA985)</f>
        <v>0</v>
      </c>
      <c r="P1006" s="18" t="n">
        <f aca="false">O1006-(Draws!P985+Draws!AB985)</f>
        <v>0</v>
      </c>
      <c r="Q1006" s="18" t="n">
        <f aca="false">P1006-(Draws!Q985+Draws!AC985)</f>
        <v>0</v>
      </c>
      <c r="R1006" s="18" t="n">
        <f aca="false">Q1006-(Draws!R985+Draws!AD985)</f>
        <v>0</v>
      </c>
      <c r="S1006" s="18" t="n">
        <f aca="false">R1006-(Draws!S985+Draws!AE985)</f>
        <v>0</v>
      </c>
      <c r="T1006" s="18" t="n">
        <f aca="false">S1006-(Draws!T985+Draws!AF985)</f>
        <v>0</v>
      </c>
      <c r="U1006" s="18" t="n">
        <f aca="false">T1006-(Draws!U985+Draws!AG985)</f>
        <v>-94.4421362779627</v>
      </c>
      <c r="V1006" s="18" t="n">
        <f aca="false">U1006-(Draws!V985+Draws!AH985)</f>
        <v>-94.4421362779627</v>
      </c>
      <c r="W1006" s="18" t="n">
        <f aca="false">V1006-(Draws!W985+Draws!AI985)</f>
        <v>-94.4421362779627</v>
      </c>
      <c r="X1006" s="18" t="n">
        <f aca="false">W1006-(Draws!X985+Draws!AJ985)</f>
        <v>-94.4421362779627</v>
      </c>
      <c r="Y1006" s="18" t="n">
        <f aca="false">X1006-(Draws!Y985+Draws!AK985)</f>
        <v>-94.4421362779627</v>
      </c>
      <c r="Z1006" s="18" t="n">
        <f aca="false">0-(MAX(Draws!N985-Line_cap,0)+MAX(Draws!Z985-Line_cap,0))</f>
        <v>0</v>
      </c>
      <c r="AA1006" s="18" t="n">
        <f aca="false">Z1006-(MAX(Draws!O985-Line_cap,0)+MAX(Draws!AA985-Line_cap,0))</f>
        <v>0</v>
      </c>
      <c r="AB1006" s="18" t="n">
        <f aca="false">AA1006-(MAX(Draws!P985-Line_cap,0)+MAX(Draws!AB985-Line_cap,0))</f>
        <v>0</v>
      </c>
      <c r="AC1006" s="18" t="n">
        <f aca="false">AB1006-(MAX(Draws!Q985-Line_cap,0)+MAX(Draws!AC985-Line_cap,0))</f>
        <v>0</v>
      </c>
      <c r="AD1006" s="18" t="n">
        <f aca="false">AC1006-(MAX(Draws!R985-Line_cap,0)+MAX(Draws!AD985-Line_cap,0))</f>
        <v>0</v>
      </c>
      <c r="AE1006" s="18" t="n">
        <f aca="false">AD1006-(MAX(Draws!S985-Line_cap,0)+MAX(Draws!AE985-Line_cap,0))</f>
        <v>0</v>
      </c>
      <c r="AF1006" s="18" t="n">
        <f aca="false">AE1006-(MAX(Draws!T985-Line_cap,0)+MAX(Draws!AF985-Line_cap,0))</f>
        <v>0</v>
      </c>
      <c r="AG1006" s="18" t="n">
        <f aca="false">AF1006-(MAX(Draws!U985-Line_cap,0)+MAX(Draws!AG985-Line_cap,0))</f>
        <v>0</v>
      </c>
      <c r="AH1006" s="18" t="n">
        <f aca="false">AG1006-(MAX(Draws!V985-Line_cap,0)+MAX(Draws!AH985-Line_cap,0))</f>
        <v>0</v>
      </c>
      <c r="AI1006" s="18" t="n">
        <f aca="false">AH1006-(MAX(Draws!W985-Line_cap,0)+MAX(Draws!AI985-Line_cap,0))</f>
        <v>0</v>
      </c>
      <c r="AJ1006" s="18" t="n">
        <f aca="false">AI1006-(MAX(Draws!X985-Line_cap,0)+MAX(Draws!AJ985-Line_cap,0))</f>
        <v>0</v>
      </c>
      <c r="AK1006" s="18" t="n">
        <f aca="false">AJ1006-(MAX(Draws!Y985-Line_cap,0)+MAX(Draws!AK985-Line_cap,0))</f>
        <v>0</v>
      </c>
      <c r="AL1006" s="18" t="n">
        <f aca="false">SUMPRODUCT(MIN($B$22:$M$22+B1006:M1006+N1006:Y1006))</f>
        <v>300.140277342294</v>
      </c>
      <c r="AM1006" s="18" t="n">
        <f aca="false">SUMPRODUCT(MIN($B$22:$M$22+B1006:M1006))</f>
        <v>382.885705919188</v>
      </c>
      <c r="AN1006" s="18" t="n">
        <f aca="false">SUMPRODUCT(MIN($B$22:$M$22+N1006:Y1006))</f>
        <v>389.411917119956</v>
      </c>
      <c r="AO1006" s="18" t="n">
        <f aca="false">SUMPRODUCT(MIN($B$22:$M$22+B1006:M1006+Z1006:AK1006))</f>
        <v>382.885705919188</v>
      </c>
      <c r="AP1006" s="18" t="n">
        <f aca="false">SUMPRODUCT(MIN($B$23:$M$23+B1006:M1006+N1006:Y1006))</f>
        <v>349.740277342294</v>
      </c>
      <c r="AQ1006" s="18" t="n">
        <f aca="false">SUMPRODUCT(MIN($B$23:$M$23+B1006:M1006+Z1006:AK1006))</f>
        <v>417.635080727427</v>
      </c>
      <c r="AR1006" s="13" t="n">
        <f aca="false">IF(Y1006&lt;0,1,0)</f>
        <v>1</v>
      </c>
    </row>
    <row r="1007" customFormat="false" ht="15" hidden="false" customHeight="false" outlineLevel="0" collapsed="false">
      <c r="A1007" s="13" t="n">
        <v>982</v>
      </c>
      <c r="B1007" s="18" t="n">
        <f aca="false">Shock_sd*Draws!B986</f>
        <v>90.6388214328122</v>
      </c>
      <c r="C1007" s="18" t="n">
        <f aca="false">Persist_a*B1007+Shock_sd*Draws!C986</f>
        <v>58.01947666177</v>
      </c>
      <c r="D1007" s="18" t="n">
        <f aca="false">Persist_a*C1007+Shock_sd*Draws!D986</f>
        <v>-14.9318589172251</v>
      </c>
      <c r="E1007" s="18" t="n">
        <f aca="false">Persist_a*D1007+Shock_sd*Draws!E986</f>
        <v>-55.1891158088279</v>
      </c>
      <c r="F1007" s="18" t="n">
        <f aca="false">Persist_a*E1007+Shock_sd*Draws!F986</f>
        <v>-56.0459897486202</v>
      </c>
      <c r="G1007" s="18" t="n">
        <f aca="false">Persist_a*F1007+Shock_sd*Draws!G986</f>
        <v>14.9040095915319</v>
      </c>
      <c r="H1007" s="18" t="n">
        <f aca="false">Persist_a*G1007+Shock_sd*Draws!H986</f>
        <v>-73.0446593614882</v>
      </c>
      <c r="I1007" s="18" t="n">
        <f aca="false">Persist_a*H1007+Shock_sd*Draws!I986</f>
        <v>-82.0477235608037</v>
      </c>
      <c r="J1007" s="18" t="n">
        <f aca="false">Persist_a*I1007+Shock_sd*Draws!J986</f>
        <v>-51.0121665104571</v>
      </c>
      <c r="K1007" s="18" t="n">
        <f aca="false">Persist_a*J1007+Shock_sd*Draws!K986</f>
        <v>-85.8066255726345</v>
      </c>
      <c r="L1007" s="18" t="n">
        <f aca="false">Persist_a*K1007+Shock_sd*Draws!L986</f>
        <v>-16.4773750827712</v>
      </c>
      <c r="M1007" s="18" t="n">
        <f aca="false">Persist_a*L1007+Shock_sd*Draws!M986</f>
        <v>-18.2370979585854</v>
      </c>
      <c r="N1007" s="18" t="n">
        <f aca="false">0-(Draws!N986+Draws!Z986)</f>
        <v>0</v>
      </c>
      <c r="O1007" s="18" t="n">
        <f aca="false">N1007-(Draws!O986+Draws!AA986)</f>
        <v>0</v>
      </c>
      <c r="P1007" s="18" t="n">
        <f aca="false">O1007-(Draws!P986+Draws!AB986)</f>
        <v>0</v>
      </c>
      <c r="Q1007" s="18" t="n">
        <f aca="false">P1007-(Draws!Q986+Draws!AC986)</f>
        <v>0</v>
      </c>
      <c r="R1007" s="18" t="n">
        <f aca="false">Q1007-(Draws!R986+Draws!AD986)</f>
        <v>0</v>
      </c>
      <c r="S1007" s="18" t="n">
        <f aca="false">R1007-(Draws!S986+Draws!AE986)</f>
        <v>0</v>
      </c>
      <c r="T1007" s="18" t="n">
        <f aca="false">S1007-(Draws!T986+Draws!AF986)</f>
        <v>0</v>
      </c>
      <c r="U1007" s="18" t="n">
        <f aca="false">T1007-(Draws!U986+Draws!AG986)</f>
        <v>0</v>
      </c>
      <c r="V1007" s="18" t="n">
        <f aca="false">U1007-(Draws!V986+Draws!AH986)</f>
        <v>0</v>
      </c>
      <c r="W1007" s="18" t="n">
        <f aca="false">V1007-(Draws!W986+Draws!AI986)</f>
        <v>0</v>
      </c>
      <c r="X1007" s="18" t="n">
        <f aca="false">W1007-(Draws!X986+Draws!AJ986)</f>
        <v>0</v>
      </c>
      <c r="Y1007" s="18" t="n">
        <f aca="false">X1007-(Draws!Y986+Draws!AK986)</f>
        <v>0</v>
      </c>
      <c r="Z1007" s="18" t="n">
        <f aca="false">0-(MAX(Draws!N986-Line_cap,0)+MAX(Draws!Z986-Line_cap,0))</f>
        <v>0</v>
      </c>
      <c r="AA1007" s="18" t="n">
        <f aca="false">Z1007-(MAX(Draws!O986-Line_cap,0)+MAX(Draws!AA986-Line_cap,0))</f>
        <v>0</v>
      </c>
      <c r="AB1007" s="18" t="n">
        <f aca="false">AA1007-(MAX(Draws!P986-Line_cap,0)+MAX(Draws!AB986-Line_cap,0))</f>
        <v>0</v>
      </c>
      <c r="AC1007" s="18" t="n">
        <f aca="false">AB1007-(MAX(Draws!Q986-Line_cap,0)+MAX(Draws!AC986-Line_cap,0))</f>
        <v>0</v>
      </c>
      <c r="AD1007" s="18" t="n">
        <f aca="false">AC1007-(MAX(Draws!R986-Line_cap,0)+MAX(Draws!AD986-Line_cap,0))</f>
        <v>0</v>
      </c>
      <c r="AE1007" s="18" t="n">
        <f aca="false">AD1007-(MAX(Draws!S986-Line_cap,0)+MAX(Draws!AE986-Line_cap,0))</f>
        <v>0</v>
      </c>
      <c r="AF1007" s="18" t="n">
        <f aca="false">AE1007-(MAX(Draws!T986-Line_cap,0)+MAX(Draws!AF986-Line_cap,0))</f>
        <v>0</v>
      </c>
      <c r="AG1007" s="18" t="n">
        <f aca="false">AF1007-(MAX(Draws!U986-Line_cap,0)+MAX(Draws!AG986-Line_cap,0))</f>
        <v>0</v>
      </c>
      <c r="AH1007" s="18" t="n">
        <f aca="false">AG1007-(MAX(Draws!V986-Line_cap,0)+MAX(Draws!AH986-Line_cap,0))</f>
        <v>0</v>
      </c>
      <c r="AI1007" s="18" t="n">
        <f aca="false">AH1007-(MAX(Draws!W986-Line_cap,0)+MAX(Draws!AI986-Line_cap,0))</f>
        <v>0</v>
      </c>
      <c r="AJ1007" s="18" t="n">
        <f aca="false">AI1007-(MAX(Draws!X986-Line_cap,0)+MAX(Draws!AJ986-Line_cap,0))</f>
        <v>0</v>
      </c>
      <c r="AK1007" s="18" t="n">
        <f aca="false">AJ1007-(MAX(Draws!Y986-Line_cap,0)+MAX(Draws!AK986-Line_cap,0))</f>
        <v>0</v>
      </c>
      <c r="AL1007" s="18" t="n">
        <f aca="false">SUMPRODUCT(MIN($B$22:$M$22+B1007:M1007+N1007:Y1007))</f>
        <v>401.806329837115</v>
      </c>
      <c r="AM1007" s="18" t="n">
        <f aca="false">SUMPRODUCT(MIN($B$22:$M$22+B1007:M1007))</f>
        <v>401.806329837115</v>
      </c>
      <c r="AN1007" s="18" t="n">
        <f aca="false">SUMPRODUCT(MIN($B$22:$M$22+N1007:Y1007))</f>
        <v>481.950382357786</v>
      </c>
      <c r="AO1007" s="18" t="n">
        <f aca="false">SUMPRODUCT(MIN($B$22:$M$22+B1007:M1007+Z1007:AK1007))</f>
        <v>401.806329837115</v>
      </c>
      <c r="AP1007" s="18" t="n">
        <f aca="false">SUMPRODUCT(MIN($B$23:$M$23+B1007:M1007+N1007:Y1007))</f>
        <v>451.406329837116</v>
      </c>
      <c r="AQ1007" s="18" t="n">
        <f aca="false">SUMPRODUCT(MIN($B$23:$M$23+B1007:M1007+Z1007:AK1007))</f>
        <v>451.406329837116</v>
      </c>
      <c r="AR1007" s="13" t="n">
        <f aca="false">IF(Y1007&lt;0,1,0)</f>
        <v>0</v>
      </c>
    </row>
    <row r="1008" customFormat="false" ht="15" hidden="false" customHeight="false" outlineLevel="0" collapsed="false">
      <c r="A1008" s="13" t="n">
        <v>983</v>
      </c>
      <c r="B1008" s="18" t="n">
        <f aca="false">Shock_sd*Draws!B987</f>
        <v>-30.0660911983553</v>
      </c>
      <c r="C1008" s="18" t="n">
        <f aca="false">Persist_a*B1008+Shock_sd*Draws!C987</f>
        <v>-73.6394348419712</v>
      </c>
      <c r="D1008" s="18" t="n">
        <f aca="false">Persist_a*C1008+Shock_sd*Draws!D987</f>
        <v>64.2529678838101</v>
      </c>
      <c r="E1008" s="18" t="n">
        <f aca="false">Persist_a*D1008+Shock_sd*Draws!E987</f>
        <v>17.4197143944268</v>
      </c>
      <c r="F1008" s="18" t="n">
        <f aca="false">Persist_a*E1008+Shock_sd*Draws!F987</f>
        <v>-11.480544271445</v>
      </c>
      <c r="G1008" s="18" t="n">
        <f aca="false">Persist_a*F1008+Shock_sd*Draws!G987</f>
        <v>-47.4710134700051</v>
      </c>
      <c r="H1008" s="18" t="n">
        <f aca="false">Persist_a*G1008+Shock_sd*Draws!H987</f>
        <v>-120.928796228492</v>
      </c>
      <c r="I1008" s="18" t="n">
        <f aca="false">Persist_a*H1008+Shock_sd*Draws!I987</f>
        <v>-45.655670650083</v>
      </c>
      <c r="J1008" s="18" t="n">
        <f aca="false">Persist_a*I1008+Shock_sd*Draws!J987</f>
        <v>8.52216379403289</v>
      </c>
      <c r="K1008" s="18" t="n">
        <f aca="false">Persist_a*J1008+Shock_sd*Draws!K987</f>
        <v>-34.0514202426801</v>
      </c>
      <c r="L1008" s="18" t="n">
        <f aca="false">Persist_a*K1008+Shock_sd*Draws!L987</f>
        <v>89.274208832546</v>
      </c>
      <c r="M1008" s="18" t="n">
        <f aca="false">Persist_a*L1008+Shock_sd*Draws!M987</f>
        <v>123.120152275937</v>
      </c>
      <c r="N1008" s="18" t="n">
        <f aca="false">0-(Draws!N987+Draws!Z987)</f>
        <v>0</v>
      </c>
      <c r="O1008" s="18" t="n">
        <f aca="false">N1008-(Draws!O987+Draws!AA987)</f>
        <v>0</v>
      </c>
      <c r="P1008" s="18" t="n">
        <f aca="false">O1008-(Draws!P987+Draws!AB987)</f>
        <v>0</v>
      </c>
      <c r="Q1008" s="18" t="n">
        <f aca="false">P1008-(Draws!Q987+Draws!AC987)</f>
        <v>0</v>
      </c>
      <c r="R1008" s="18" t="n">
        <f aca="false">Q1008-(Draws!R987+Draws!AD987)</f>
        <v>0</v>
      </c>
      <c r="S1008" s="18" t="n">
        <f aca="false">R1008-(Draws!S987+Draws!AE987)</f>
        <v>0</v>
      </c>
      <c r="T1008" s="18" t="n">
        <f aca="false">S1008-(Draws!T987+Draws!AF987)</f>
        <v>0</v>
      </c>
      <c r="U1008" s="18" t="n">
        <f aca="false">T1008-(Draws!U987+Draws!AG987)</f>
        <v>0</v>
      </c>
      <c r="V1008" s="18" t="n">
        <f aca="false">U1008-(Draws!V987+Draws!AH987)</f>
        <v>0</v>
      </c>
      <c r="W1008" s="18" t="n">
        <f aca="false">V1008-(Draws!W987+Draws!AI987)</f>
        <v>0</v>
      </c>
      <c r="X1008" s="18" t="n">
        <f aca="false">W1008-(Draws!X987+Draws!AJ987)</f>
        <v>0</v>
      </c>
      <c r="Y1008" s="18" t="n">
        <f aca="false">X1008-(Draws!Y987+Draws!AK987)</f>
        <v>0</v>
      </c>
      <c r="Z1008" s="18" t="n">
        <f aca="false">0-(MAX(Draws!N987-Line_cap,0)+MAX(Draws!Z987-Line_cap,0))</f>
        <v>0</v>
      </c>
      <c r="AA1008" s="18" t="n">
        <f aca="false">Z1008-(MAX(Draws!O987-Line_cap,0)+MAX(Draws!AA987-Line_cap,0))</f>
        <v>0</v>
      </c>
      <c r="AB1008" s="18" t="n">
        <f aca="false">AA1008-(MAX(Draws!P987-Line_cap,0)+MAX(Draws!AB987-Line_cap,0))</f>
        <v>0</v>
      </c>
      <c r="AC1008" s="18" t="n">
        <f aca="false">AB1008-(MAX(Draws!Q987-Line_cap,0)+MAX(Draws!AC987-Line_cap,0))</f>
        <v>0</v>
      </c>
      <c r="AD1008" s="18" t="n">
        <f aca="false">AC1008-(MAX(Draws!R987-Line_cap,0)+MAX(Draws!AD987-Line_cap,0))</f>
        <v>0</v>
      </c>
      <c r="AE1008" s="18" t="n">
        <f aca="false">AD1008-(MAX(Draws!S987-Line_cap,0)+MAX(Draws!AE987-Line_cap,0))</f>
        <v>0</v>
      </c>
      <c r="AF1008" s="18" t="n">
        <f aca="false">AE1008-(MAX(Draws!T987-Line_cap,0)+MAX(Draws!AF987-Line_cap,0))</f>
        <v>0</v>
      </c>
      <c r="AG1008" s="18" t="n">
        <f aca="false">AF1008-(MAX(Draws!U987-Line_cap,0)+MAX(Draws!AG987-Line_cap,0))</f>
        <v>0</v>
      </c>
      <c r="AH1008" s="18" t="n">
        <f aca="false">AG1008-(MAX(Draws!V987-Line_cap,0)+MAX(Draws!AH987-Line_cap,0))</f>
        <v>0</v>
      </c>
      <c r="AI1008" s="18" t="n">
        <f aca="false">AH1008-(MAX(Draws!W987-Line_cap,0)+MAX(Draws!AI987-Line_cap,0))</f>
        <v>0</v>
      </c>
      <c r="AJ1008" s="18" t="n">
        <f aca="false">AI1008-(MAX(Draws!X987-Line_cap,0)+MAX(Draws!AJ987-Line_cap,0))</f>
        <v>0</v>
      </c>
      <c r="AK1008" s="18" t="n">
        <f aca="false">AJ1008-(MAX(Draws!Y987-Line_cap,0)+MAX(Draws!AK987-Line_cap,0))</f>
        <v>0</v>
      </c>
      <c r="AL1008" s="18" t="n">
        <f aca="false">SUMPRODUCT(MIN($B$22:$M$22+B1008:M1008+N1008:Y1008))</f>
        <v>361.021586129294</v>
      </c>
      <c r="AM1008" s="18" t="n">
        <f aca="false">SUMPRODUCT(MIN($B$22:$M$22+B1008:M1008))</f>
        <v>361.021586129294</v>
      </c>
      <c r="AN1008" s="18" t="n">
        <f aca="false">SUMPRODUCT(MIN($B$22:$M$22+N1008:Y1008))</f>
        <v>481.950382357786</v>
      </c>
      <c r="AO1008" s="18" t="n">
        <f aca="false">SUMPRODUCT(MIN($B$22:$M$22+B1008:M1008+Z1008:AK1008))</f>
        <v>361.021586129294</v>
      </c>
      <c r="AP1008" s="18" t="n">
        <f aca="false">SUMPRODUCT(MIN($B$23:$M$23+B1008:M1008+N1008:Y1008))</f>
        <v>410.200228992394</v>
      </c>
      <c r="AQ1008" s="18" t="n">
        <f aca="false">SUMPRODUCT(MIN($B$23:$M$23+B1008:M1008+Z1008:AK1008))</f>
        <v>410.200228992394</v>
      </c>
      <c r="AR1008" s="13" t="n">
        <f aca="false">IF(Y1008&lt;0,1,0)</f>
        <v>0</v>
      </c>
    </row>
    <row r="1009" customFormat="false" ht="15" hidden="false" customHeight="false" outlineLevel="0" collapsed="false">
      <c r="A1009" s="13" t="n">
        <v>984</v>
      </c>
      <c r="B1009" s="18" t="n">
        <f aca="false">Shock_sd*Draws!B988</f>
        <v>-124.578820844311</v>
      </c>
      <c r="C1009" s="18" t="n">
        <f aca="false">Persist_a*B1009+Shock_sd*Draws!C988</f>
        <v>-165.205027522835</v>
      </c>
      <c r="D1009" s="18" t="n">
        <f aca="false">Persist_a*C1009+Shock_sd*Draws!D988</f>
        <v>-71.9917280284489</v>
      </c>
      <c r="E1009" s="18" t="n">
        <f aca="false">Persist_a*D1009+Shock_sd*Draws!E988</f>
        <v>16.384534803373</v>
      </c>
      <c r="F1009" s="18" t="n">
        <f aca="false">Persist_a*E1009+Shock_sd*Draws!F988</f>
        <v>34.1248066660686</v>
      </c>
      <c r="G1009" s="18" t="n">
        <f aca="false">Persist_a*F1009+Shock_sd*Draws!G988</f>
        <v>51.1345611198004</v>
      </c>
      <c r="H1009" s="18" t="n">
        <f aca="false">Persist_a*G1009+Shock_sd*Draws!H988</f>
        <v>-11.7202300538395</v>
      </c>
      <c r="I1009" s="18" t="n">
        <f aca="false">Persist_a*H1009+Shock_sd*Draws!I988</f>
        <v>-9.98826101867865</v>
      </c>
      <c r="J1009" s="18" t="n">
        <f aca="false">Persist_a*I1009+Shock_sd*Draws!J988</f>
        <v>-42.5638662939379</v>
      </c>
      <c r="K1009" s="18" t="n">
        <f aca="false">Persist_a*J1009+Shock_sd*Draws!K988</f>
        <v>95.7892901103402</v>
      </c>
      <c r="L1009" s="18" t="n">
        <f aca="false">Persist_a*K1009+Shock_sd*Draws!L988</f>
        <v>32.7571877876871</v>
      </c>
      <c r="M1009" s="18" t="n">
        <f aca="false">Persist_a*L1009+Shock_sd*Draws!M988</f>
        <v>6.19673207462845</v>
      </c>
      <c r="N1009" s="18" t="n">
        <f aca="false">0-(Draws!N988+Draws!Z988)</f>
        <v>0</v>
      </c>
      <c r="O1009" s="18" t="n">
        <f aca="false">N1009-(Draws!O988+Draws!AA988)</f>
        <v>0</v>
      </c>
      <c r="P1009" s="18" t="n">
        <f aca="false">O1009-(Draws!P988+Draws!AB988)</f>
        <v>0</v>
      </c>
      <c r="Q1009" s="18" t="n">
        <f aca="false">P1009-(Draws!Q988+Draws!AC988)</f>
        <v>0</v>
      </c>
      <c r="R1009" s="18" t="n">
        <f aca="false">Q1009-(Draws!R988+Draws!AD988)</f>
        <v>-124.123707018849</v>
      </c>
      <c r="S1009" s="18" t="n">
        <f aca="false">R1009-(Draws!S988+Draws!AE988)</f>
        <v>-124.123707018849</v>
      </c>
      <c r="T1009" s="18" t="n">
        <f aca="false">S1009-(Draws!T988+Draws!AF988)</f>
        <v>-124.123707018849</v>
      </c>
      <c r="U1009" s="18" t="n">
        <f aca="false">T1009-(Draws!U988+Draws!AG988)</f>
        <v>-124.123707018849</v>
      </c>
      <c r="V1009" s="18" t="n">
        <f aca="false">U1009-(Draws!V988+Draws!AH988)</f>
        <v>-124.123707018849</v>
      </c>
      <c r="W1009" s="18" t="n">
        <f aca="false">V1009-(Draws!W988+Draws!AI988)</f>
        <v>-124.123707018849</v>
      </c>
      <c r="X1009" s="18" t="n">
        <f aca="false">W1009-(Draws!X988+Draws!AJ988)</f>
        <v>-124.123707018849</v>
      </c>
      <c r="Y1009" s="18" t="n">
        <f aca="false">X1009-(Draws!Y988+Draws!AK988)</f>
        <v>-124.123707018849</v>
      </c>
      <c r="Z1009" s="18" t="n">
        <f aca="false">0-(MAX(Draws!N988-Line_cap,0)+MAX(Draws!Z988-Line_cap,0))</f>
        <v>0</v>
      </c>
      <c r="AA1009" s="18" t="n">
        <f aca="false">Z1009-(MAX(Draws!O988-Line_cap,0)+MAX(Draws!AA988-Line_cap,0))</f>
        <v>0</v>
      </c>
      <c r="AB1009" s="18" t="n">
        <f aca="false">AA1009-(MAX(Draws!P988-Line_cap,0)+MAX(Draws!AB988-Line_cap,0))</f>
        <v>0</v>
      </c>
      <c r="AC1009" s="18" t="n">
        <f aca="false">AB1009-(MAX(Draws!Q988-Line_cap,0)+MAX(Draws!AC988-Line_cap,0))</f>
        <v>0</v>
      </c>
      <c r="AD1009" s="18" t="n">
        <f aca="false">AC1009-(MAX(Draws!R988-Line_cap,0)+MAX(Draws!AD988-Line_cap,0))</f>
        <v>-24.1237070188485</v>
      </c>
      <c r="AE1009" s="18" t="n">
        <f aca="false">AD1009-(MAX(Draws!S988-Line_cap,0)+MAX(Draws!AE988-Line_cap,0))</f>
        <v>-24.1237070188485</v>
      </c>
      <c r="AF1009" s="18" t="n">
        <f aca="false">AE1009-(MAX(Draws!T988-Line_cap,0)+MAX(Draws!AF988-Line_cap,0))</f>
        <v>-24.1237070188485</v>
      </c>
      <c r="AG1009" s="18" t="n">
        <f aca="false">AF1009-(MAX(Draws!U988-Line_cap,0)+MAX(Draws!AG988-Line_cap,0))</f>
        <v>-24.1237070188485</v>
      </c>
      <c r="AH1009" s="18" t="n">
        <f aca="false">AG1009-(MAX(Draws!V988-Line_cap,0)+MAX(Draws!AH988-Line_cap,0))</f>
        <v>-24.1237070188485</v>
      </c>
      <c r="AI1009" s="18" t="n">
        <f aca="false">AH1009-(MAX(Draws!W988-Line_cap,0)+MAX(Draws!AI988-Line_cap,0))</f>
        <v>-24.1237070188485</v>
      </c>
      <c r="AJ1009" s="18" t="n">
        <f aca="false">AI1009-(MAX(Draws!X988-Line_cap,0)+MAX(Draws!AJ988-Line_cap,0))</f>
        <v>-24.1237070188485</v>
      </c>
      <c r="AK1009" s="18" t="n">
        <f aca="false">AJ1009-(MAX(Draws!Y988-Line_cap,0)+MAX(Draws!AK988-Line_cap,0))</f>
        <v>-24.1237070188485</v>
      </c>
      <c r="AL1009" s="18" t="n">
        <f aca="false">SUMPRODUCT(MIN($B$22:$M$22+B1009:M1009+N1009:Y1009))</f>
        <v>321.51020810461</v>
      </c>
      <c r="AM1009" s="18" t="n">
        <f aca="false">SUMPRODUCT(MIN($B$22:$M$22+B1009:M1009))</f>
        <v>374.861569410946</v>
      </c>
      <c r="AN1009" s="18" t="n">
        <f aca="false">SUMPRODUCT(MIN($B$22:$M$22+N1009:Y1009))</f>
        <v>357.826675338937</v>
      </c>
      <c r="AO1009" s="18" t="n">
        <f aca="false">SUMPRODUCT(MIN($B$22:$M$22+B1009:M1009+Z1009:AK1009))</f>
        <v>374.861569410946</v>
      </c>
      <c r="AP1009" s="18" t="n">
        <f aca="false">SUMPRODUCT(MIN($B$23:$M$23+B1009:M1009+N1009:Y1009))</f>
        <v>370.753535268831</v>
      </c>
      <c r="AQ1009" s="18" t="n">
        <f aca="false">SUMPRODUCT(MIN($B$23:$M$23+B1009:M1009+Z1009:AK1009))</f>
        <v>401.112369616943</v>
      </c>
      <c r="AR1009" s="13" t="n">
        <f aca="false">IF(Y1009&lt;0,1,0)</f>
        <v>1</v>
      </c>
    </row>
    <row r="1010" customFormat="false" ht="15" hidden="false" customHeight="false" outlineLevel="0" collapsed="false">
      <c r="A1010" s="13" t="n">
        <v>985</v>
      </c>
      <c r="B1010" s="18" t="n">
        <f aca="false">Shock_sd*Draws!B989</f>
        <v>10.9452319950982</v>
      </c>
      <c r="C1010" s="18" t="n">
        <f aca="false">Persist_a*B1010+Shock_sd*Draws!C989</f>
        <v>-75.2320593807967</v>
      </c>
      <c r="D1010" s="18" t="n">
        <f aca="false">Persist_a*C1010+Shock_sd*Draws!D989</f>
        <v>-89.3416025322854</v>
      </c>
      <c r="E1010" s="18" t="n">
        <f aca="false">Persist_a*D1010+Shock_sd*Draws!E989</f>
        <v>-100.483877659061</v>
      </c>
      <c r="F1010" s="18" t="n">
        <f aca="false">Persist_a*E1010+Shock_sd*Draws!F989</f>
        <v>11.4078258409529</v>
      </c>
      <c r="G1010" s="18" t="n">
        <f aca="false">Persist_a*F1010+Shock_sd*Draws!G989</f>
        <v>16.0375908201637</v>
      </c>
      <c r="H1010" s="18" t="n">
        <f aca="false">Persist_a*G1010+Shock_sd*Draws!H989</f>
        <v>-79.42696950658</v>
      </c>
      <c r="I1010" s="18" t="n">
        <f aca="false">Persist_a*H1010+Shock_sd*Draws!I989</f>
        <v>-74.0107031526125</v>
      </c>
      <c r="J1010" s="18" t="n">
        <f aca="false">Persist_a*I1010+Shock_sd*Draws!J989</f>
        <v>-52.7489593435491</v>
      </c>
      <c r="K1010" s="18" t="n">
        <f aca="false">Persist_a*J1010+Shock_sd*Draws!K989</f>
        <v>-55.0014389143592</v>
      </c>
      <c r="L1010" s="18" t="n">
        <f aca="false">Persist_a*K1010+Shock_sd*Draws!L989</f>
        <v>5.77608552050953</v>
      </c>
      <c r="M1010" s="18" t="n">
        <f aca="false">Persist_a*L1010+Shock_sd*Draws!M989</f>
        <v>-44.6382908992052</v>
      </c>
      <c r="N1010" s="18" t="n">
        <f aca="false">0-(Draws!N989+Draws!Z989)</f>
        <v>0</v>
      </c>
      <c r="O1010" s="18" t="n">
        <f aca="false">N1010-(Draws!O989+Draws!AA989)</f>
        <v>0</v>
      </c>
      <c r="P1010" s="18" t="n">
        <f aca="false">O1010-(Draws!P989+Draws!AB989)</f>
        <v>0</v>
      </c>
      <c r="Q1010" s="18" t="n">
        <f aca="false">P1010-(Draws!Q989+Draws!AC989)</f>
        <v>0</v>
      </c>
      <c r="R1010" s="18" t="n">
        <f aca="false">Q1010-(Draws!R989+Draws!AD989)</f>
        <v>0</v>
      </c>
      <c r="S1010" s="18" t="n">
        <f aca="false">R1010-(Draws!S989+Draws!AE989)</f>
        <v>0</v>
      </c>
      <c r="T1010" s="18" t="n">
        <f aca="false">S1010-(Draws!T989+Draws!AF989)</f>
        <v>0</v>
      </c>
      <c r="U1010" s="18" t="n">
        <f aca="false">T1010-(Draws!U989+Draws!AG989)</f>
        <v>-87.0359183127798</v>
      </c>
      <c r="V1010" s="18" t="n">
        <f aca="false">U1010-(Draws!V989+Draws!AH989)</f>
        <v>-87.0359183127798</v>
      </c>
      <c r="W1010" s="18" t="n">
        <f aca="false">V1010-(Draws!W989+Draws!AI989)</f>
        <v>-87.0359183127798</v>
      </c>
      <c r="X1010" s="18" t="n">
        <f aca="false">W1010-(Draws!X989+Draws!AJ989)</f>
        <v>-87.0359183127798</v>
      </c>
      <c r="Y1010" s="18" t="n">
        <f aca="false">X1010-(Draws!Y989+Draws!AK989)</f>
        <v>-87.0359183127798</v>
      </c>
      <c r="Z1010" s="18" t="n">
        <f aca="false">0-(MAX(Draws!N989-Line_cap,0)+MAX(Draws!Z989-Line_cap,0))</f>
        <v>0</v>
      </c>
      <c r="AA1010" s="18" t="n">
        <f aca="false">Z1010-(MAX(Draws!O989-Line_cap,0)+MAX(Draws!AA989-Line_cap,0))</f>
        <v>0</v>
      </c>
      <c r="AB1010" s="18" t="n">
        <f aca="false">AA1010-(MAX(Draws!P989-Line_cap,0)+MAX(Draws!AB989-Line_cap,0))</f>
        <v>0</v>
      </c>
      <c r="AC1010" s="18" t="n">
        <f aca="false">AB1010-(MAX(Draws!Q989-Line_cap,0)+MAX(Draws!AC989-Line_cap,0))</f>
        <v>0</v>
      </c>
      <c r="AD1010" s="18" t="n">
        <f aca="false">AC1010-(MAX(Draws!R989-Line_cap,0)+MAX(Draws!AD989-Line_cap,0))</f>
        <v>0</v>
      </c>
      <c r="AE1010" s="18" t="n">
        <f aca="false">AD1010-(MAX(Draws!S989-Line_cap,0)+MAX(Draws!AE989-Line_cap,0))</f>
        <v>0</v>
      </c>
      <c r="AF1010" s="18" t="n">
        <f aca="false">AE1010-(MAX(Draws!T989-Line_cap,0)+MAX(Draws!AF989-Line_cap,0))</f>
        <v>0</v>
      </c>
      <c r="AG1010" s="18" t="n">
        <f aca="false">AF1010-(MAX(Draws!U989-Line_cap,0)+MAX(Draws!AG989-Line_cap,0))</f>
        <v>0</v>
      </c>
      <c r="AH1010" s="18" t="n">
        <f aca="false">AG1010-(MAX(Draws!V989-Line_cap,0)+MAX(Draws!AH989-Line_cap,0))</f>
        <v>0</v>
      </c>
      <c r="AI1010" s="18" t="n">
        <f aca="false">AH1010-(MAX(Draws!W989-Line_cap,0)+MAX(Draws!AI989-Line_cap,0))</f>
        <v>0</v>
      </c>
      <c r="AJ1010" s="18" t="n">
        <f aca="false">AI1010-(MAX(Draws!X989-Line_cap,0)+MAX(Draws!AJ989-Line_cap,0))</f>
        <v>0</v>
      </c>
      <c r="AK1010" s="18" t="n">
        <f aca="false">AJ1010-(MAX(Draws!Y989-Line_cap,0)+MAX(Draws!AK989-Line_cap,0))</f>
        <v>0</v>
      </c>
      <c r="AL1010" s="18" t="n">
        <f aca="false">SUMPRODUCT(MIN($B$22:$M$22+B1010:M1010+N1010:Y1010))</f>
        <v>322.807431932527</v>
      </c>
      <c r="AM1010" s="18" t="n">
        <f aca="false">SUMPRODUCT(MIN($B$22:$M$22+B1010:M1010))</f>
        <v>398.378322169095</v>
      </c>
      <c r="AN1010" s="18" t="n">
        <f aca="false">SUMPRODUCT(MIN($B$22:$M$22+N1010:Y1010))</f>
        <v>396.818135085139</v>
      </c>
      <c r="AO1010" s="18" t="n">
        <f aca="false">SUMPRODUCT(MIN($B$22:$M$22+B1010:M1010+Z1010:AK1010))</f>
        <v>398.378322169095</v>
      </c>
      <c r="AP1010" s="18" t="n">
        <f aca="false">SUMPRODUCT(MIN($B$23:$M$23+B1010:M1010+N1010:Y1010))</f>
        <v>372.407431932527</v>
      </c>
      <c r="AQ1010" s="18" t="n">
        <f aca="false">SUMPRODUCT(MIN($B$23:$M$23+B1010:M1010+Z1010:AK1010))</f>
        <v>439.266609682459</v>
      </c>
      <c r="AR1010" s="13" t="n">
        <f aca="false">IF(Y1010&lt;0,1,0)</f>
        <v>1</v>
      </c>
    </row>
    <row r="1011" customFormat="false" ht="15" hidden="false" customHeight="false" outlineLevel="0" collapsed="false">
      <c r="A1011" s="13" t="n">
        <v>986</v>
      </c>
      <c r="B1011" s="18" t="n">
        <f aca="false">Shock_sd*Draws!B990</f>
        <v>-14.1833567310093</v>
      </c>
      <c r="C1011" s="18" t="n">
        <f aca="false">Persist_a*B1011+Shock_sd*Draws!C990</f>
        <v>-20.6923911319206</v>
      </c>
      <c r="D1011" s="18" t="n">
        <f aca="false">Persist_a*C1011+Shock_sd*Draws!D990</f>
        <v>-14.8526880673704</v>
      </c>
      <c r="E1011" s="18" t="n">
        <f aca="false">Persist_a*D1011+Shock_sd*Draws!E990</f>
        <v>-32.9133989864236</v>
      </c>
      <c r="F1011" s="18" t="n">
        <f aca="false">Persist_a*E1011+Shock_sd*Draws!F990</f>
        <v>10.5202249848139</v>
      </c>
      <c r="G1011" s="18" t="n">
        <f aca="false">Persist_a*F1011+Shock_sd*Draws!G990</f>
        <v>-0.678559916826281</v>
      </c>
      <c r="H1011" s="18" t="n">
        <f aca="false">Persist_a*G1011+Shock_sd*Draws!H990</f>
        <v>-18.9425559792732</v>
      </c>
      <c r="I1011" s="18" t="n">
        <f aca="false">Persist_a*H1011+Shock_sd*Draws!I990</f>
        <v>-6.16748718349016</v>
      </c>
      <c r="J1011" s="18" t="n">
        <f aca="false">Persist_a*I1011+Shock_sd*Draws!J990</f>
        <v>62.7507032067279</v>
      </c>
      <c r="K1011" s="18" t="n">
        <f aca="false">Persist_a*J1011+Shock_sd*Draws!K990</f>
        <v>131.005536901936</v>
      </c>
      <c r="L1011" s="18" t="n">
        <f aca="false">Persist_a*K1011+Shock_sd*Draws!L990</f>
        <v>99.6433387591431</v>
      </c>
      <c r="M1011" s="18" t="n">
        <f aca="false">Persist_a*L1011+Shock_sd*Draws!M990</f>
        <v>40.2356645650299</v>
      </c>
      <c r="N1011" s="18" t="n">
        <f aca="false">0-(Draws!N990+Draws!Z990)</f>
        <v>0</v>
      </c>
      <c r="O1011" s="18" t="n">
        <f aca="false">N1011-(Draws!O990+Draws!AA990)</f>
        <v>0</v>
      </c>
      <c r="P1011" s="18" t="n">
        <f aca="false">O1011-(Draws!P990+Draws!AB990)</f>
        <v>0</v>
      </c>
      <c r="Q1011" s="18" t="n">
        <f aca="false">P1011-(Draws!Q990+Draws!AC990)</f>
        <v>0</v>
      </c>
      <c r="R1011" s="18" t="n">
        <f aca="false">Q1011-(Draws!R990+Draws!AD990)</f>
        <v>0</v>
      </c>
      <c r="S1011" s="18" t="n">
        <f aca="false">R1011-(Draws!S990+Draws!AE990)</f>
        <v>0</v>
      </c>
      <c r="T1011" s="18" t="n">
        <f aca="false">S1011-(Draws!T990+Draws!AF990)</f>
        <v>0</v>
      </c>
      <c r="U1011" s="18" t="n">
        <f aca="false">T1011-(Draws!U990+Draws!AG990)</f>
        <v>0</v>
      </c>
      <c r="V1011" s="18" t="n">
        <f aca="false">U1011-(Draws!V990+Draws!AH990)</f>
        <v>0</v>
      </c>
      <c r="W1011" s="18" t="n">
        <f aca="false">V1011-(Draws!W990+Draws!AI990)</f>
        <v>0</v>
      </c>
      <c r="X1011" s="18" t="n">
        <f aca="false">W1011-(Draws!X990+Draws!AJ990)</f>
        <v>0</v>
      </c>
      <c r="Y1011" s="18" t="n">
        <f aca="false">X1011-(Draws!Y990+Draws!AK990)</f>
        <v>0</v>
      </c>
      <c r="Z1011" s="18" t="n">
        <f aca="false">0-(MAX(Draws!N990-Line_cap,0)+MAX(Draws!Z990-Line_cap,0))</f>
        <v>0</v>
      </c>
      <c r="AA1011" s="18" t="n">
        <f aca="false">Z1011-(MAX(Draws!O990-Line_cap,0)+MAX(Draws!AA990-Line_cap,0))</f>
        <v>0</v>
      </c>
      <c r="AB1011" s="18" t="n">
        <f aca="false">AA1011-(MAX(Draws!P990-Line_cap,0)+MAX(Draws!AB990-Line_cap,0))</f>
        <v>0</v>
      </c>
      <c r="AC1011" s="18" t="n">
        <f aca="false">AB1011-(MAX(Draws!Q990-Line_cap,0)+MAX(Draws!AC990-Line_cap,0))</f>
        <v>0</v>
      </c>
      <c r="AD1011" s="18" t="n">
        <f aca="false">AC1011-(MAX(Draws!R990-Line_cap,0)+MAX(Draws!AD990-Line_cap,0))</f>
        <v>0</v>
      </c>
      <c r="AE1011" s="18" t="n">
        <f aca="false">AD1011-(MAX(Draws!S990-Line_cap,0)+MAX(Draws!AE990-Line_cap,0))</f>
        <v>0</v>
      </c>
      <c r="AF1011" s="18" t="n">
        <f aca="false">AE1011-(MAX(Draws!T990-Line_cap,0)+MAX(Draws!AF990-Line_cap,0))</f>
        <v>0</v>
      </c>
      <c r="AG1011" s="18" t="n">
        <f aca="false">AF1011-(MAX(Draws!U990-Line_cap,0)+MAX(Draws!AG990-Line_cap,0))</f>
        <v>0</v>
      </c>
      <c r="AH1011" s="18" t="n">
        <f aca="false">AG1011-(MAX(Draws!V990-Line_cap,0)+MAX(Draws!AH990-Line_cap,0))</f>
        <v>0</v>
      </c>
      <c r="AI1011" s="18" t="n">
        <f aca="false">AH1011-(MAX(Draws!W990-Line_cap,0)+MAX(Draws!AI990-Line_cap,0))</f>
        <v>0</v>
      </c>
      <c r="AJ1011" s="18" t="n">
        <f aca="false">AI1011-(MAX(Draws!X990-Line_cap,0)+MAX(Draws!AJ990-Line_cap,0))</f>
        <v>0</v>
      </c>
      <c r="AK1011" s="18" t="n">
        <f aca="false">AJ1011-(MAX(Draws!Y990-Line_cap,0)+MAX(Draws!AK990-Line_cap,0))</f>
        <v>0</v>
      </c>
      <c r="AL1011" s="18" t="n">
        <f aca="false">SUMPRODUCT(MIN($B$22:$M$22+B1011:M1011+N1011:Y1011))</f>
        <v>463.007826378512</v>
      </c>
      <c r="AM1011" s="18" t="n">
        <f aca="false">SUMPRODUCT(MIN($B$22:$M$22+B1011:M1011))</f>
        <v>463.007826378512</v>
      </c>
      <c r="AN1011" s="18" t="n">
        <f aca="false">SUMPRODUCT(MIN($B$22:$M$22+N1011:Y1011))</f>
        <v>481.950382357786</v>
      </c>
      <c r="AO1011" s="18" t="n">
        <f aca="false">SUMPRODUCT(MIN($B$22:$M$22+B1011:M1011+Z1011:AK1011))</f>
        <v>463.007826378512</v>
      </c>
      <c r="AP1011" s="18" t="n">
        <f aca="false">SUMPRODUCT(MIN($B$23:$M$23+B1011:M1011+N1011:Y1011))</f>
        <v>506.837088355096</v>
      </c>
      <c r="AQ1011" s="18" t="n">
        <f aca="false">SUMPRODUCT(MIN($B$23:$M$23+B1011:M1011+Z1011:AK1011))</f>
        <v>506.837088355096</v>
      </c>
      <c r="AR1011" s="13" t="n">
        <f aca="false">IF(Y1011&lt;0,1,0)</f>
        <v>0</v>
      </c>
    </row>
    <row r="1012" customFormat="false" ht="15" hidden="false" customHeight="false" outlineLevel="0" collapsed="false">
      <c r="A1012" s="13" t="n">
        <v>987</v>
      </c>
      <c r="B1012" s="18" t="n">
        <f aca="false">Shock_sd*Draws!B991</f>
        <v>11.6226022589326</v>
      </c>
      <c r="C1012" s="18" t="n">
        <f aca="false">Persist_a*B1012+Shock_sd*Draws!C991</f>
        <v>-32.549334989087</v>
      </c>
      <c r="D1012" s="18" t="n">
        <f aca="false">Persist_a*C1012+Shock_sd*Draws!D991</f>
        <v>3.82707704565002</v>
      </c>
      <c r="E1012" s="18" t="n">
        <f aca="false">Persist_a*D1012+Shock_sd*Draws!E991</f>
        <v>-31.4066743954798</v>
      </c>
      <c r="F1012" s="18" t="n">
        <f aca="false">Persist_a*E1012+Shock_sd*Draws!F991</f>
        <v>49.5104715787717</v>
      </c>
      <c r="G1012" s="18" t="n">
        <f aca="false">Persist_a*F1012+Shock_sd*Draws!G991</f>
        <v>4.72850195392353</v>
      </c>
      <c r="H1012" s="18" t="n">
        <f aca="false">Persist_a*G1012+Shock_sd*Draws!H991</f>
        <v>15.8231814952733</v>
      </c>
      <c r="I1012" s="18" t="n">
        <f aca="false">Persist_a*H1012+Shock_sd*Draws!I991</f>
        <v>-23.3463996343645</v>
      </c>
      <c r="J1012" s="18" t="n">
        <f aca="false">Persist_a*I1012+Shock_sd*Draws!J991</f>
        <v>-7.07033004595328</v>
      </c>
      <c r="K1012" s="18" t="n">
        <f aca="false">Persist_a*J1012+Shock_sd*Draws!K991</f>
        <v>40.6868591125495</v>
      </c>
      <c r="L1012" s="18" t="n">
        <f aca="false">Persist_a*K1012+Shock_sd*Draws!L991</f>
        <v>9.27516869005428</v>
      </c>
      <c r="M1012" s="18" t="n">
        <f aca="false">Persist_a*L1012+Shock_sd*Draws!M991</f>
        <v>106.665042366053</v>
      </c>
      <c r="N1012" s="18" t="n">
        <f aca="false">0-(Draws!N991+Draws!Z991)</f>
        <v>0</v>
      </c>
      <c r="O1012" s="18" t="n">
        <f aca="false">N1012-(Draws!O991+Draws!AA991)</f>
        <v>0</v>
      </c>
      <c r="P1012" s="18" t="n">
        <f aca="false">O1012-(Draws!P991+Draws!AB991)</f>
        <v>0</v>
      </c>
      <c r="Q1012" s="18" t="n">
        <f aca="false">P1012-(Draws!Q991+Draws!AC991)</f>
        <v>0</v>
      </c>
      <c r="R1012" s="18" t="n">
        <f aca="false">Q1012-(Draws!R991+Draws!AD991)</f>
        <v>0</v>
      </c>
      <c r="S1012" s="18" t="n">
        <f aca="false">R1012-(Draws!S991+Draws!AE991)</f>
        <v>0</v>
      </c>
      <c r="T1012" s="18" t="n">
        <f aca="false">S1012-(Draws!T991+Draws!AF991)</f>
        <v>0</v>
      </c>
      <c r="U1012" s="18" t="n">
        <f aca="false">T1012-(Draws!U991+Draws!AG991)</f>
        <v>0</v>
      </c>
      <c r="V1012" s="18" t="n">
        <f aca="false">U1012-(Draws!V991+Draws!AH991)</f>
        <v>0</v>
      </c>
      <c r="W1012" s="18" t="n">
        <f aca="false">V1012-(Draws!W991+Draws!AI991)</f>
        <v>0</v>
      </c>
      <c r="X1012" s="18" t="n">
        <f aca="false">W1012-(Draws!X991+Draws!AJ991)</f>
        <v>0</v>
      </c>
      <c r="Y1012" s="18" t="n">
        <f aca="false">X1012-(Draws!Y991+Draws!AK991)</f>
        <v>0</v>
      </c>
      <c r="Z1012" s="18" t="n">
        <f aca="false">0-(MAX(Draws!N991-Line_cap,0)+MAX(Draws!Z991-Line_cap,0))</f>
        <v>0</v>
      </c>
      <c r="AA1012" s="18" t="n">
        <f aca="false">Z1012-(MAX(Draws!O991-Line_cap,0)+MAX(Draws!AA991-Line_cap,0))</f>
        <v>0</v>
      </c>
      <c r="AB1012" s="18" t="n">
        <f aca="false">AA1012-(MAX(Draws!P991-Line_cap,0)+MAX(Draws!AB991-Line_cap,0))</f>
        <v>0</v>
      </c>
      <c r="AC1012" s="18" t="n">
        <f aca="false">AB1012-(MAX(Draws!Q991-Line_cap,0)+MAX(Draws!AC991-Line_cap,0))</f>
        <v>0</v>
      </c>
      <c r="AD1012" s="18" t="n">
        <f aca="false">AC1012-(MAX(Draws!R991-Line_cap,0)+MAX(Draws!AD991-Line_cap,0))</f>
        <v>0</v>
      </c>
      <c r="AE1012" s="18" t="n">
        <f aca="false">AD1012-(MAX(Draws!S991-Line_cap,0)+MAX(Draws!AE991-Line_cap,0))</f>
        <v>0</v>
      </c>
      <c r="AF1012" s="18" t="n">
        <f aca="false">AE1012-(MAX(Draws!T991-Line_cap,0)+MAX(Draws!AF991-Line_cap,0))</f>
        <v>0</v>
      </c>
      <c r="AG1012" s="18" t="n">
        <f aca="false">AF1012-(MAX(Draws!U991-Line_cap,0)+MAX(Draws!AG991-Line_cap,0))</f>
        <v>0</v>
      </c>
      <c r="AH1012" s="18" t="n">
        <f aca="false">AG1012-(MAX(Draws!V991-Line_cap,0)+MAX(Draws!AH991-Line_cap,0))</f>
        <v>0</v>
      </c>
      <c r="AI1012" s="18" t="n">
        <f aca="false">AH1012-(MAX(Draws!W991-Line_cap,0)+MAX(Draws!AI991-Line_cap,0))</f>
        <v>0</v>
      </c>
      <c r="AJ1012" s="18" t="n">
        <f aca="false">AI1012-(MAX(Draws!X991-Line_cap,0)+MAX(Draws!AJ991-Line_cap,0))</f>
        <v>0</v>
      </c>
      <c r="AK1012" s="18" t="n">
        <f aca="false">AJ1012-(MAX(Draws!Y991-Line_cap,0)+MAX(Draws!AK991-Line_cap,0))</f>
        <v>0</v>
      </c>
      <c r="AL1012" s="18" t="n">
        <f aca="false">SUMPRODUCT(MIN($B$22:$M$22+B1012:M1012+N1012:Y1012))</f>
        <v>460.507653763555</v>
      </c>
      <c r="AM1012" s="18" t="n">
        <f aca="false">SUMPRODUCT(MIN($B$22:$M$22+B1012:M1012))</f>
        <v>460.507653763555</v>
      </c>
      <c r="AN1012" s="18" t="n">
        <f aca="false">SUMPRODUCT(MIN($B$22:$M$22+N1012:Y1012))</f>
        <v>481.950382357786</v>
      </c>
      <c r="AO1012" s="18" t="n">
        <f aca="false">SUMPRODUCT(MIN($B$22:$M$22+B1012:M1012+Z1012:AK1012))</f>
        <v>460.507653763555</v>
      </c>
      <c r="AP1012" s="18" t="n">
        <f aca="false">SUMPRODUCT(MIN($B$23:$M$23+B1012:M1012+N1012:Y1012))</f>
        <v>508.34381294604</v>
      </c>
      <c r="AQ1012" s="18" t="n">
        <f aca="false">SUMPRODUCT(MIN($B$23:$M$23+B1012:M1012+Z1012:AK1012))</f>
        <v>508.34381294604</v>
      </c>
      <c r="AR1012" s="13" t="n">
        <f aca="false">IF(Y1012&lt;0,1,0)</f>
        <v>0</v>
      </c>
    </row>
    <row r="1013" customFormat="false" ht="15" hidden="false" customHeight="false" outlineLevel="0" collapsed="false">
      <c r="A1013" s="13" t="n">
        <v>988</v>
      </c>
      <c r="B1013" s="18" t="n">
        <f aca="false">Shock_sd*Draws!B992</f>
        <v>-55.1805760209095</v>
      </c>
      <c r="C1013" s="18" t="n">
        <f aca="false">Persist_a*B1013+Shock_sd*Draws!C992</f>
        <v>47.603285548519</v>
      </c>
      <c r="D1013" s="18" t="n">
        <f aca="false">Persist_a*C1013+Shock_sd*Draws!D992</f>
        <v>37.7557710957552</v>
      </c>
      <c r="E1013" s="18" t="n">
        <f aca="false">Persist_a*D1013+Shock_sd*Draws!E992</f>
        <v>-20.4001656545863</v>
      </c>
      <c r="F1013" s="18" t="n">
        <f aca="false">Persist_a*E1013+Shock_sd*Draws!F992</f>
        <v>82.0662214258895</v>
      </c>
      <c r="G1013" s="18" t="n">
        <f aca="false">Persist_a*F1013+Shock_sd*Draws!G992</f>
        <v>18.1808043576502</v>
      </c>
      <c r="H1013" s="18" t="n">
        <f aca="false">Persist_a*G1013+Shock_sd*Draws!H992</f>
        <v>-4.65292878421819</v>
      </c>
      <c r="I1013" s="18" t="n">
        <f aca="false">Persist_a*H1013+Shock_sd*Draws!I992</f>
        <v>20.8614905173171</v>
      </c>
      <c r="J1013" s="18" t="n">
        <f aca="false">Persist_a*I1013+Shock_sd*Draws!J992</f>
        <v>-51.4223335092964</v>
      </c>
      <c r="K1013" s="18" t="n">
        <f aca="false">Persist_a*J1013+Shock_sd*Draws!K992</f>
        <v>-35.3349932635222</v>
      </c>
      <c r="L1013" s="18" t="n">
        <f aca="false">Persist_a*K1013+Shock_sd*Draws!L992</f>
        <v>-64.8949569098611</v>
      </c>
      <c r="M1013" s="18" t="n">
        <f aca="false">Persist_a*L1013+Shock_sd*Draws!M992</f>
        <v>58.8329929817217</v>
      </c>
      <c r="N1013" s="18" t="n">
        <f aca="false">0-(Draws!N992+Draws!Z992)</f>
        <v>0</v>
      </c>
      <c r="O1013" s="18" t="n">
        <f aca="false">N1013-(Draws!O992+Draws!AA992)</f>
        <v>0</v>
      </c>
      <c r="P1013" s="18" t="n">
        <f aca="false">O1013-(Draws!P992+Draws!AB992)</f>
        <v>0</v>
      </c>
      <c r="Q1013" s="18" t="n">
        <f aca="false">P1013-(Draws!Q992+Draws!AC992)</f>
        <v>0</v>
      </c>
      <c r="R1013" s="18" t="n">
        <f aca="false">Q1013-(Draws!R992+Draws!AD992)</f>
        <v>0</v>
      </c>
      <c r="S1013" s="18" t="n">
        <f aca="false">R1013-(Draws!S992+Draws!AE992)</f>
        <v>0</v>
      </c>
      <c r="T1013" s="18" t="n">
        <f aca="false">S1013-(Draws!T992+Draws!AF992)</f>
        <v>0</v>
      </c>
      <c r="U1013" s="18" t="n">
        <f aca="false">T1013-(Draws!U992+Draws!AG992)</f>
        <v>0</v>
      </c>
      <c r="V1013" s="18" t="n">
        <f aca="false">U1013-(Draws!V992+Draws!AH992)</f>
        <v>0</v>
      </c>
      <c r="W1013" s="18" t="n">
        <f aca="false">V1013-(Draws!W992+Draws!AI992)</f>
        <v>0</v>
      </c>
      <c r="X1013" s="18" t="n">
        <f aca="false">W1013-(Draws!X992+Draws!AJ992)</f>
        <v>0</v>
      </c>
      <c r="Y1013" s="18" t="n">
        <f aca="false">X1013-(Draws!Y992+Draws!AK992)</f>
        <v>0</v>
      </c>
      <c r="Z1013" s="18" t="n">
        <f aca="false">0-(MAX(Draws!N992-Line_cap,0)+MAX(Draws!Z992-Line_cap,0))</f>
        <v>0</v>
      </c>
      <c r="AA1013" s="18" t="n">
        <f aca="false">Z1013-(MAX(Draws!O992-Line_cap,0)+MAX(Draws!AA992-Line_cap,0))</f>
        <v>0</v>
      </c>
      <c r="AB1013" s="18" t="n">
        <f aca="false">AA1013-(MAX(Draws!P992-Line_cap,0)+MAX(Draws!AB992-Line_cap,0))</f>
        <v>0</v>
      </c>
      <c r="AC1013" s="18" t="n">
        <f aca="false">AB1013-(MAX(Draws!Q992-Line_cap,0)+MAX(Draws!AC992-Line_cap,0))</f>
        <v>0</v>
      </c>
      <c r="AD1013" s="18" t="n">
        <f aca="false">AC1013-(MAX(Draws!R992-Line_cap,0)+MAX(Draws!AD992-Line_cap,0))</f>
        <v>0</v>
      </c>
      <c r="AE1013" s="18" t="n">
        <f aca="false">AD1013-(MAX(Draws!S992-Line_cap,0)+MAX(Draws!AE992-Line_cap,0))</f>
        <v>0</v>
      </c>
      <c r="AF1013" s="18" t="n">
        <f aca="false">AE1013-(MAX(Draws!T992-Line_cap,0)+MAX(Draws!AF992-Line_cap,0))</f>
        <v>0</v>
      </c>
      <c r="AG1013" s="18" t="n">
        <f aca="false">AF1013-(MAX(Draws!U992-Line_cap,0)+MAX(Draws!AG992-Line_cap,0))</f>
        <v>0</v>
      </c>
      <c r="AH1013" s="18" t="n">
        <f aca="false">AG1013-(MAX(Draws!V992-Line_cap,0)+MAX(Draws!AH992-Line_cap,0))</f>
        <v>0</v>
      </c>
      <c r="AI1013" s="18" t="n">
        <f aca="false">AH1013-(MAX(Draws!W992-Line_cap,0)+MAX(Draws!AI992-Line_cap,0))</f>
        <v>0</v>
      </c>
      <c r="AJ1013" s="18" t="n">
        <f aca="false">AI1013-(MAX(Draws!X992-Line_cap,0)+MAX(Draws!AJ992-Line_cap,0))</f>
        <v>0</v>
      </c>
      <c r="AK1013" s="18" t="n">
        <f aca="false">AJ1013-(MAX(Draws!Y992-Line_cap,0)+MAX(Draws!AK992-Line_cap,0))</f>
        <v>0</v>
      </c>
      <c r="AL1013" s="18" t="n">
        <f aca="false">SUMPRODUCT(MIN($B$22:$M$22+B1013:M1013+N1013:Y1013))</f>
        <v>436.7754479081</v>
      </c>
      <c r="AM1013" s="18" t="n">
        <f aca="false">SUMPRODUCT(MIN($B$22:$M$22+B1013:M1013))</f>
        <v>436.7754479081</v>
      </c>
      <c r="AN1013" s="18" t="n">
        <f aca="false">SUMPRODUCT(MIN($B$22:$M$22+N1013:Y1013))</f>
        <v>481.950382357786</v>
      </c>
      <c r="AO1013" s="18" t="n">
        <f aca="false">SUMPRODUCT(MIN($B$22:$M$22+B1013:M1013+Z1013:AK1013))</f>
        <v>436.7754479081</v>
      </c>
      <c r="AP1013" s="18" t="n">
        <f aca="false">SUMPRODUCT(MIN($B$23:$M$23+B1013:M1013+N1013:Y1013))</f>
        <v>483.906119468064</v>
      </c>
      <c r="AQ1013" s="18" t="n">
        <f aca="false">SUMPRODUCT(MIN($B$23:$M$23+B1013:M1013+Z1013:AK1013))</f>
        <v>483.906119468064</v>
      </c>
      <c r="AR1013" s="13" t="n">
        <f aca="false">IF(Y1013&lt;0,1,0)</f>
        <v>0</v>
      </c>
    </row>
    <row r="1014" customFormat="false" ht="15" hidden="false" customHeight="false" outlineLevel="0" collapsed="false">
      <c r="A1014" s="13" t="n">
        <v>989</v>
      </c>
      <c r="B1014" s="18" t="n">
        <f aca="false">Shock_sd*Draws!B993</f>
        <v>-56.2891344395233</v>
      </c>
      <c r="C1014" s="18" t="n">
        <f aca="false">Persist_a*B1014+Shock_sd*Draws!C993</f>
        <v>-54.8933675506149</v>
      </c>
      <c r="D1014" s="18" t="n">
        <f aca="false">Persist_a*C1014+Shock_sd*Draws!D993</f>
        <v>-73.2765584676678</v>
      </c>
      <c r="E1014" s="18" t="n">
        <f aca="false">Persist_a*D1014+Shock_sd*Draws!E993</f>
        <v>27.0491479877378</v>
      </c>
      <c r="F1014" s="18" t="n">
        <f aca="false">Persist_a*E1014+Shock_sd*Draws!F993</f>
        <v>-9.2262253464404</v>
      </c>
      <c r="G1014" s="18" t="n">
        <f aca="false">Persist_a*F1014+Shock_sd*Draws!G993</f>
        <v>34.2503207032958</v>
      </c>
      <c r="H1014" s="18" t="n">
        <f aca="false">Persist_a*G1014+Shock_sd*Draws!H993</f>
        <v>88.5597443060496</v>
      </c>
      <c r="I1014" s="18" t="n">
        <f aca="false">Persist_a*H1014+Shock_sd*Draws!I993</f>
        <v>13.4419582767544</v>
      </c>
      <c r="J1014" s="18" t="n">
        <f aca="false">Persist_a*I1014+Shock_sd*Draws!J993</f>
        <v>-31.2722234726437</v>
      </c>
      <c r="K1014" s="18" t="n">
        <f aca="false">Persist_a*J1014+Shock_sd*Draws!K993</f>
        <v>53.6295762143633</v>
      </c>
      <c r="L1014" s="18" t="n">
        <f aca="false">Persist_a*K1014+Shock_sd*Draws!L993</f>
        <v>26.1122436634996</v>
      </c>
      <c r="M1014" s="18" t="n">
        <f aca="false">Persist_a*L1014+Shock_sd*Draws!M993</f>
        <v>-0.562396197327585</v>
      </c>
      <c r="N1014" s="18" t="n">
        <f aca="false">0-(Draws!N993+Draws!Z993)</f>
        <v>0</v>
      </c>
      <c r="O1014" s="18" t="n">
        <f aca="false">N1014-(Draws!O993+Draws!AA993)</f>
        <v>0</v>
      </c>
      <c r="P1014" s="18" t="n">
        <f aca="false">O1014-(Draws!P993+Draws!AB993)</f>
        <v>0</v>
      </c>
      <c r="Q1014" s="18" t="n">
        <f aca="false">P1014-(Draws!Q993+Draws!AC993)</f>
        <v>0</v>
      </c>
      <c r="R1014" s="18" t="n">
        <f aca="false">Q1014-(Draws!R993+Draws!AD993)</f>
        <v>0</v>
      </c>
      <c r="S1014" s="18" t="n">
        <f aca="false">R1014-(Draws!S993+Draws!AE993)</f>
        <v>0</v>
      </c>
      <c r="T1014" s="18" t="n">
        <f aca="false">S1014-(Draws!T993+Draws!AF993)</f>
        <v>0</v>
      </c>
      <c r="U1014" s="18" t="n">
        <f aca="false">T1014-(Draws!U993+Draws!AG993)</f>
        <v>0</v>
      </c>
      <c r="V1014" s="18" t="n">
        <f aca="false">U1014-(Draws!V993+Draws!AH993)</f>
        <v>0</v>
      </c>
      <c r="W1014" s="18" t="n">
        <f aca="false">V1014-(Draws!W993+Draws!AI993)</f>
        <v>0</v>
      </c>
      <c r="X1014" s="18" t="n">
        <f aca="false">W1014-(Draws!X993+Draws!AJ993)</f>
        <v>0</v>
      </c>
      <c r="Y1014" s="18" t="n">
        <f aca="false">X1014-(Draws!Y993+Draws!AK993)</f>
        <v>0</v>
      </c>
      <c r="Z1014" s="18" t="n">
        <f aca="false">0-(MAX(Draws!N993-Line_cap,0)+MAX(Draws!Z993-Line_cap,0))</f>
        <v>0</v>
      </c>
      <c r="AA1014" s="18" t="n">
        <f aca="false">Z1014-(MAX(Draws!O993-Line_cap,0)+MAX(Draws!AA993-Line_cap,0))</f>
        <v>0</v>
      </c>
      <c r="AB1014" s="18" t="n">
        <f aca="false">AA1014-(MAX(Draws!P993-Line_cap,0)+MAX(Draws!AB993-Line_cap,0))</f>
        <v>0</v>
      </c>
      <c r="AC1014" s="18" t="n">
        <f aca="false">AB1014-(MAX(Draws!Q993-Line_cap,0)+MAX(Draws!AC993-Line_cap,0))</f>
        <v>0</v>
      </c>
      <c r="AD1014" s="18" t="n">
        <f aca="false">AC1014-(MAX(Draws!R993-Line_cap,0)+MAX(Draws!AD993-Line_cap,0))</f>
        <v>0</v>
      </c>
      <c r="AE1014" s="18" t="n">
        <f aca="false">AD1014-(MAX(Draws!S993-Line_cap,0)+MAX(Draws!AE993-Line_cap,0))</f>
        <v>0</v>
      </c>
      <c r="AF1014" s="18" t="n">
        <f aca="false">AE1014-(MAX(Draws!T993-Line_cap,0)+MAX(Draws!AF993-Line_cap,0))</f>
        <v>0</v>
      </c>
      <c r="AG1014" s="18" t="n">
        <f aca="false">AF1014-(MAX(Draws!U993-Line_cap,0)+MAX(Draws!AG993-Line_cap,0))</f>
        <v>0</v>
      </c>
      <c r="AH1014" s="18" t="n">
        <f aca="false">AG1014-(MAX(Draws!V993-Line_cap,0)+MAX(Draws!AH993-Line_cap,0))</f>
        <v>0</v>
      </c>
      <c r="AI1014" s="18" t="n">
        <f aca="false">AH1014-(MAX(Draws!W993-Line_cap,0)+MAX(Draws!AI993-Line_cap,0))</f>
        <v>0</v>
      </c>
      <c r="AJ1014" s="18" t="n">
        <f aca="false">AI1014-(MAX(Draws!X993-Line_cap,0)+MAX(Draws!AJ993-Line_cap,0))</f>
        <v>0</v>
      </c>
      <c r="AK1014" s="18" t="n">
        <f aca="false">AJ1014-(MAX(Draws!Y993-Line_cap,0)+MAX(Draws!AK993-Line_cap,0))</f>
        <v>0</v>
      </c>
      <c r="AL1014" s="18" t="n">
        <f aca="false">SUMPRODUCT(MIN($B$22:$M$22+B1014:M1014+N1014:Y1014))</f>
        <v>442.277628194473</v>
      </c>
      <c r="AM1014" s="18" t="n">
        <f aca="false">SUMPRODUCT(MIN($B$22:$M$22+B1014:M1014))</f>
        <v>442.277628194473</v>
      </c>
      <c r="AN1014" s="18" t="n">
        <f aca="false">SUMPRODUCT(MIN($B$22:$M$22+N1014:Y1014))</f>
        <v>481.950382357786</v>
      </c>
      <c r="AO1014" s="18" t="n">
        <f aca="false">SUMPRODUCT(MIN($B$22:$M$22+B1014:M1014+Z1014:AK1014))</f>
        <v>442.277628194473</v>
      </c>
      <c r="AP1014" s="18" t="n">
        <f aca="false">SUMPRODUCT(MIN($B$23:$M$23+B1014:M1014+N1014:Y1014))</f>
        <v>477.027003002712</v>
      </c>
      <c r="AQ1014" s="18" t="n">
        <f aca="false">SUMPRODUCT(MIN($B$23:$M$23+B1014:M1014+Z1014:AK1014))</f>
        <v>477.027003002712</v>
      </c>
      <c r="AR1014" s="13" t="n">
        <f aca="false">IF(Y1014&lt;0,1,0)</f>
        <v>0</v>
      </c>
    </row>
    <row r="1015" customFormat="false" ht="15" hidden="false" customHeight="false" outlineLevel="0" collapsed="false">
      <c r="A1015" s="13" t="n">
        <v>990</v>
      </c>
      <c r="B1015" s="18" t="n">
        <f aca="false">Shock_sd*Draws!B994</f>
        <v>-32.2644734642428</v>
      </c>
      <c r="C1015" s="18" t="n">
        <f aca="false">Persist_a*B1015+Shock_sd*Draws!C994</f>
        <v>8.5385092528512</v>
      </c>
      <c r="D1015" s="18" t="n">
        <f aca="false">Persist_a*C1015+Shock_sd*Draws!D994</f>
        <v>68.5043062420094</v>
      </c>
      <c r="E1015" s="18" t="n">
        <f aca="false">Persist_a*D1015+Shock_sd*Draws!E994</f>
        <v>93.5811752161949</v>
      </c>
      <c r="F1015" s="18" t="n">
        <f aca="false">Persist_a*E1015+Shock_sd*Draws!F994</f>
        <v>81.2351803826289</v>
      </c>
      <c r="G1015" s="18" t="n">
        <f aca="false">Persist_a*F1015+Shock_sd*Draws!G994</f>
        <v>-17.082367762845</v>
      </c>
      <c r="H1015" s="18" t="n">
        <f aca="false">Persist_a*G1015+Shock_sd*Draws!H994</f>
        <v>52.7208040823661</v>
      </c>
      <c r="I1015" s="18" t="n">
        <f aca="false">Persist_a*H1015+Shock_sd*Draws!I994</f>
        <v>-20.0082687655056</v>
      </c>
      <c r="J1015" s="18" t="n">
        <f aca="false">Persist_a*I1015+Shock_sd*Draws!J994</f>
        <v>-60.4928207098562</v>
      </c>
      <c r="K1015" s="18" t="n">
        <f aca="false">Persist_a*J1015+Shock_sd*Draws!K994</f>
        <v>-34.099310174921</v>
      </c>
      <c r="L1015" s="18" t="n">
        <f aca="false">Persist_a*K1015+Shock_sd*Draws!L994</f>
        <v>-38.4872328358514</v>
      </c>
      <c r="M1015" s="18" t="n">
        <f aca="false">Persist_a*L1015+Shock_sd*Draws!M994</f>
        <v>-9.18848826428971</v>
      </c>
      <c r="N1015" s="18" t="n">
        <f aca="false">0-(Draws!N994+Draws!Z994)</f>
        <v>0</v>
      </c>
      <c r="O1015" s="18" t="n">
        <f aca="false">N1015-(Draws!O994+Draws!AA994)</f>
        <v>0</v>
      </c>
      <c r="P1015" s="18" t="n">
        <f aca="false">O1015-(Draws!P994+Draws!AB994)</f>
        <v>0</v>
      </c>
      <c r="Q1015" s="18" t="n">
        <f aca="false">P1015-(Draws!Q994+Draws!AC994)</f>
        <v>0</v>
      </c>
      <c r="R1015" s="18" t="n">
        <f aca="false">Q1015-(Draws!R994+Draws!AD994)</f>
        <v>0</v>
      </c>
      <c r="S1015" s="18" t="n">
        <f aca="false">R1015-(Draws!S994+Draws!AE994)</f>
        <v>0</v>
      </c>
      <c r="T1015" s="18" t="n">
        <f aca="false">S1015-(Draws!T994+Draws!AF994)</f>
        <v>0</v>
      </c>
      <c r="U1015" s="18" t="n">
        <f aca="false">T1015-(Draws!U994+Draws!AG994)</f>
        <v>0</v>
      </c>
      <c r="V1015" s="18" t="n">
        <f aca="false">U1015-(Draws!V994+Draws!AH994)</f>
        <v>0</v>
      </c>
      <c r="W1015" s="18" t="n">
        <f aca="false">V1015-(Draws!W994+Draws!AI994)</f>
        <v>0</v>
      </c>
      <c r="X1015" s="18" t="n">
        <f aca="false">W1015-(Draws!X994+Draws!AJ994)</f>
        <v>0</v>
      </c>
      <c r="Y1015" s="18" t="n">
        <f aca="false">X1015-(Draws!Y994+Draws!AK994)</f>
        <v>0</v>
      </c>
      <c r="Z1015" s="18" t="n">
        <f aca="false">0-(MAX(Draws!N994-Line_cap,0)+MAX(Draws!Z994-Line_cap,0))</f>
        <v>0</v>
      </c>
      <c r="AA1015" s="18" t="n">
        <f aca="false">Z1015-(MAX(Draws!O994-Line_cap,0)+MAX(Draws!AA994-Line_cap,0))</f>
        <v>0</v>
      </c>
      <c r="AB1015" s="18" t="n">
        <f aca="false">AA1015-(MAX(Draws!P994-Line_cap,0)+MAX(Draws!AB994-Line_cap,0))</f>
        <v>0</v>
      </c>
      <c r="AC1015" s="18" t="n">
        <f aca="false">AB1015-(MAX(Draws!Q994-Line_cap,0)+MAX(Draws!AC994-Line_cap,0))</f>
        <v>0</v>
      </c>
      <c r="AD1015" s="18" t="n">
        <f aca="false">AC1015-(MAX(Draws!R994-Line_cap,0)+MAX(Draws!AD994-Line_cap,0))</f>
        <v>0</v>
      </c>
      <c r="AE1015" s="18" t="n">
        <f aca="false">AD1015-(MAX(Draws!S994-Line_cap,0)+MAX(Draws!AE994-Line_cap,0))</f>
        <v>0</v>
      </c>
      <c r="AF1015" s="18" t="n">
        <f aca="false">AE1015-(MAX(Draws!T994-Line_cap,0)+MAX(Draws!AF994-Line_cap,0))</f>
        <v>0</v>
      </c>
      <c r="AG1015" s="18" t="n">
        <f aca="false">AF1015-(MAX(Draws!U994-Line_cap,0)+MAX(Draws!AG994-Line_cap,0))</f>
        <v>0</v>
      </c>
      <c r="AH1015" s="18" t="n">
        <f aca="false">AG1015-(MAX(Draws!V994-Line_cap,0)+MAX(Draws!AH994-Line_cap,0))</f>
        <v>0</v>
      </c>
      <c r="AI1015" s="18" t="n">
        <f aca="false">AH1015-(MAX(Draws!W994-Line_cap,0)+MAX(Draws!AI994-Line_cap,0))</f>
        <v>0</v>
      </c>
      <c r="AJ1015" s="18" t="n">
        <f aca="false">AI1015-(MAX(Draws!X994-Line_cap,0)+MAX(Draws!AJ994-Line_cap,0))</f>
        <v>0</v>
      </c>
      <c r="AK1015" s="18" t="n">
        <f aca="false">AJ1015-(MAX(Draws!Y994-Line_cap,0)+MAX(Draws!AK994-Line_cap,0))</f>
        <v>0</v>
      </c>
      <c r="AL1015" s="18" t="n">
        <f aca="false">SUMPRODUCT(MIN($B$22:$M$22+B1015:M1015+N1015:Y1015))</f>
        <v>427.70496070754</v>
      </c>
      <c r="AM1015" s="18" t="n">
        <f aca="false">SUMPRODUCT(MIN($B$22:$M$22+B1015:M1015))</f>
        <v>427.70496070754</v>
      </c>
      <c r="AN1015" s="18" t="n">
        <f aca="false">SUMPRODUCT(MIN($B$22:$M$22+N1015:Y1015))</f>
        <v>481.950382357786</v>
      </c>
      <c r="AO1015" s="18" t="n">
        <f aca="false">SUMPRODUCT(MIN($B$22:$M$22+B1015:M1015+Z1015:AK1015))</f>
        <v>427.70496070754</v>
      </c>
      <c r="AP1015" s="18" t="n">
        <f aca="false">SUMPRODUCT(MIN($B$23:$M$23+B1015:M1015+N1015:Y1015))</f>
        <v>476.948287871761</v>
      </c>
      <c r="AQ1015" s="18" t="n">
        <f aca="false">SUMPRODUCT(MIN($B$23:$M$23+B1015:M1015+Z1015:AK1015))</f>
        <v>476.948287871761</v>
      </c>
      <c r="AR1015" s="13" t="n">
        <f aca="false">IF(Y1015&lt;0,1,0)</f>
        <v>0</v>
      </c>
    </row>
    <row r="1016" customFormat="false" ht="15" hidden="false" customHeight="false" outlineLevel="0" collapsed="false">
      <c r="A1016" s="13" t="n">
        <v>991</v>
      </c>
      <c r="B1016" s="18" t="n">
        <f aca="false">Shock_sd*Draws!B995</f>
        <v>-55.9845845474902</v>
      </c>
      <c r="C1016" s="18" t="n">
        <f aca="false">Persist_a*B1016+Shock_sd*Draws!C995</f>
        <v>-103.095049113635</v>
      </c>
      <c r="D1016" s="18" t="n">
        <f aca="false">Persist_a*C1016+Shock_sd*Draws!D995</f>
        <v>-66.7037492295008</v>
      </c>
      <c r="E1016" s="18" t="n">
        <f aca="false">Persist_a*D1016+Shock_sd*Draws!E995</f>
        <v>-28.1072949489451</v>
      </c>
      <c r="F1016" s="18" t="n">
        <f aca="false">Persist_a*E1016+Shock_sd*Draws!F995</f>
        <v>-14.8295597205407</v>
      </c>
      <c r="G1016" s="18" t="n">
        <f aca="false">Persist_a*F1016+Shock_sd*Draws!G995</f>
        <v>-37.0107780109659</v>
      </c>
      <c r="H1016" s="18" t="n">
        <f aca="false">Persist_a*G1016+Shock_sd*Draws!H995</f>
        <v>0.666103542974351</v>
      </c>
      <c r="I1016" s="18" t="n">
        <f aca="false">Persist_a*H1016+Shock_sd*Draws!I995</f>
        <v>21.5291361033139</v>
      </c>
      <c r="J1016" s="18" t="n">
        <f aca="false">Persist_a*I1016+Shock_sd*Draws!J995</f>
        <v>96.1898568503976</v>
      </c>
      <c r="K1016" s="18" t="n">
        <f aca="false">Persist_a*J1016+Shock_sd*Draws!K995</f>
        <v>93.8404070337974</v>
      </c>
      <c r="L1016" s="18" t="n">
        <f aca="false">Persist_a*K1016+Shock_sd*Draws!L995</f>
        <v>59.0886718686979</v>
      </c>
      <c r="M1016" s="18" t="n">
        <f aca="false">Persist_a*L1016+Shock_sd*Draws!M995</f>
        <v>147.253146311587</v>
      </c>
      <c r="N1016" s="18" t="n">
        <f aca="false">0-(Draws!N995+Draws!Z995)</f>
        <v>0</v>
      </c>
      <c r="O1016" s="18" t="n">
        <f aca="false">N1016-(Draws!O995+Draws!AA995)</f>
        <v>0</v>
      </c>
      <c r="P1016" s="18" t="n">
        <f aca="false">O1016-(Draws!P995+Draws!AB995)</f>
        <v>0</v>
      </c>
      <c r="Q1016" s="18" t="n">
        <f aca="false">P1016-(Draws!Q995+Draws!AC995)</f>
        <v>0</v>
      </c>
      <c r="R1016" s="18" t="n">
        <f aca="false">Q1016-(Draws!R995+Draws!AD995)</f>
        <v>0</v>
      </c>
      <c r="S1016" s="18" t="n">
        <f aca="false">R1016-(Draws!S995+Draws!AE995)</f>
        <v>0</v>
      </c>
      <c r="T1016" s="18" t="n">
        <f aca="false">S1016-(Draws!T995+Draws!AF995)</f>
        <v>0</v>
      </c>
      <c r="U1016" s="18" t="n">
        <f aca="false">T1016-(Draws!U995+Draws!AG995)</f>
        <v>0</v>
      </c>
      <c r="V1016" s="18" t="n">
        <f aca="false">U1016-(Draws!V995+Draws!AH995)</f>
        <v>0</v>
      </c>
      <c r="W1016" s="18" t="n">
        <f aca="false">V1016-(Draws!W995+Draws!AI995)</f>
        <v>0</v>
      </c>
      <c r="X1016" s="18" t="n">
        <f aca="false">W1016-(Draws!X995+Draws!AJ995)</f>
        <v>0</v>
      </c>
      <c r="Y1016" s="18" t="n">
        <f aca="false">X1016-(Draws!Y995+Draws!AK995)</f>
        <v>0</v>
      </c>
      <c r="Z1016" s="18" t="n">
        <f aca="false">0-(MAX(Draws!N995-Line_cap,0)+MAX(Draws!Z995-Line_cap,0))</f>
        <v>0</v>
      </c>
      <c r="AA1016" s="18" t="n">
        <f aca="false">Z1016-(MAX(Draws!O995-Line_cap,0)+MAX(Draws!AA995-Line_cap,0))</f>
        <v>0</v>
      </c>
      <c r="AB1016" s="18" t="n">
        <f aca="false">AA1016-(MAX(Draws!P995-Line_cap,0)+MAX(Draws!AB995-Line_cap,0))</f>
        <v>0</v>
      </c>
      <c r="AC1016" s="18" t="n">
        <f aca="false">AB1016-(MAX(Draws!Q995-Line_cap,0)+MAX(Draws!AC995-Line_cap,0))</f>
        <v>0</v>
      </c>
      <c r="AD1016" s="18" t="n">
        <f aca="false">AC1016-(MAX(Draws!R995-Line_cap,0)+MAX(Draws!AD995-Line_cap,0))</f>
        <v>0</v>
      </c>
      <c r="AE1016" s="18" t="n">
        <f aca="false">AD1016-(MAX(Draws!S995-Line_cap,0)+MAX(Draws!AE995-Line_cap,0))</f>
        <v>0</v>
      </c>
      <c r="AF1016" s="18" t="n">
        <f aca="false">AE1016-(MAX(Draws!T995-Line_cap,0)+MAX(Draws!AF995-Line_cap,0))</f>
        <v>0</v>
      </c>
      <c r="AG1016" s="18" t="n">
        <f aca="false">AF1016-(MAX(Draws!U995-Line_cap,0)+MAX(Draws!AG995-Line_cap,0))</f>
        <v>0</v>
      </c>
      <c r="AH1016" s="18" t="n">
        <f aca="false">AG1016-(MAX(Draws!V995-Line_cap,0)+MAX(Draws!AH995-Line_cap,0))</f>
        <v>0</v>
      </c>
      <c r="AI1016" s="18" t="n">
        <f aca="false">AH1016-(MAX(Draws!W995-Line_cap,0)+MAX(Draws!AI995-Line_cap,0))</f>
        <v>0</v>
      </c>
      <c r="AJ1016" s="18" t="n">
        <f aca="false">AI1016-(MAX(Draws!X995-Line_cap,0)+MAX(Draws!AJ995-Line_cap,0))</f>
        <v>0</v>
      </c>
      <c r="AK1016" s="18" t="n">
        <f aca="false">AJ1016-(MAX(Draws!Y995-Line_cap,0)+MAX(Draws!AK995-Line_cap,0))</f>
        <v>0</v>
      </c>
      <c r="AL1016" s="18" t="n">
        <f aca="false">SUMPRODUCT(MIN($B$22:$M$22+B1016:M1016+N1016:Y1016))</f>
        <v>436.971547820146</v>
      </c>
      <c r="AM1016" s="18" t="n">
        <f aca="false">SUMPRODUCT(MIN($B$22:$M$22+B1016:M1016))</f>
        <v>436.971547820146</v>
      </c>
      <c r="AN1016" s="18" t="n">
        <f aca="false">SUMPRODUCT(MIN($B$22:$M$22+N1016:Y1016))</f>
        <v>481.950382357786</v>
      </c>
      <c r="AO1016" s="18" t="n">
        <f aca="false">SUMPRODUCT(MIN($B$22:$M$22+B1016:M1016+Z1016:AK1016))</f>
        <v>436.971547820146</v>
      </c>
      <c r="AP1016" s="18" t="n">
        <f aca="false">SUMPRODUCT(MIN($B$23:$M$23+B1016:M1016+N1016:Y1016))</f>
        <v>463.222348026143</v>
      </c>
      <c r="AQ1016" s="18" t="n">
        <f aca="false">SUMPRODUCT(MIN($B$23:$M$23+B1016:M1016+Z1016:AK1016))</f>
        <v>463.222348026143</v>
      </c>
      <c r="AR1016" s="13" t="n">
        <f aca="false">IF(Y1016&lt;0,1,0)</f>
        <v>0</v>
      </c>
    </row>
    <row r="1017" customFormat="false" ht="15" hidden="false" customHeight="false" outlineLevel="0" collapsed="false">
      <c r="A1017" s="13" t="n">
        <v>992</v>
      </c>
      <c r="B1017" s="18" t="n">
        <f aca="false">Shock_sd*Draws!B996</f>
        <v>40.1860046554609</v>
      </c>
      <c r="C1017" s="18" t="n">
        <f aca="false">Persist_a*B1017+Shock_sd*Draws!C996</f>
        <v>16.3628770436094</v>
      </c>
      <c r="D1017" s="18" t="n">
        <f aca="false">Persist_a*C1017+Shock_sd*Draws!D996</f>
        <v>64.1334965578486</v>
      </c>
      <c r="E1017" s="18" t="n">
        <f aca="false">Persist_a*D1017+Shock_sd*Draws!E996</f>
        <v>62.1853027442486</v>
      </c>
      <c r="F1017" s="18" t="n">
        <f aca="false">Persist_a*E1017+Shock_sd*Draws!F996</f>
        <v>27.5312827062013</v>
      </c>
      <c r="G1017" s="18" t="n">
        <f aca="false">Persist_a*F1017+Shock_sd*Draws!G996</f>
        <v>34.0259552164169</v>
      </c>
      <c r="H1017" s="18" t="n">
        <f aca="false">Persist_a*G1017+Shock_sd*Draws!H996</f>
        <v>59.8248249947402</v>
      </c>
      <c r="I1017" s="18" t="n">
        <f aca="false">Persist_a*H1017+Shock_sd*Draws!I996</f>
        <v>-51.0326610316765</v>
      </c>
      <c r="J1017" s="18" t="n">
        <f aca="false">Persist_a*I1017+Shock_sd*Draws!J996</f>
        <v>-25.5315857269183</v>
      </c>
      <c r="K1017" s="18" t="n">
        <f aca="false">Persist_a*J1017+Shock_sd*Draws!K996</f>
        <v>-5.32055620060808</v>
      </c>
      <c r="L1017" s="18" t="n">
        <f aca="false">Persist_a*K1017+Shock_sd*Draws!L996</f>
        <v>-73.6291973491911</v>
      </c>
      <c r="M1017" s="18" t="n">
        <f aca="false">Persist_a*L1017+Shock_sd*Draws!M996</f>
        <v>-103.907416630767</v>
      </c>
      <c r="N1017" s="18" t="n">
        <f aca="false">0-(Draws!N996+Draws!Z996)</f>
        <v>0</v>
      </c>
      <c r="O1017" s="18" t="n">
        <f aca="false">N1017-(Draws!O996+Draws!AA996)</f>
        <v>0</v>
      </c>
      <c r="P1017" s="18" t="n">
        <f aca="false">O1017-(Draws!P996+Draws!AB996)</f>
        <v>0</v>
      </c>
      <c r="Q1017" s="18" t="n">
        <f aca="false">P1017-(Draws!Q996+Draws!AC996)</f>
        <v>0</v>
      </c>
      <c r="R1017" s="18" t="n">
        <f aca="false">Q1017-(Draws!R996+Draws!AD996)</f>
        <v>0</v>
      </c>
      <c r="S1017" s="18" t="n">
        <f aca="false">R1017-(Draws!S996+Draws!AE996)</f>
        <v>0</v>
      </c>
      <c r="T1017" s="18" t="n">
        <f aca="false">S1017-(Draws!T996+Draws!AF996)</f>
        <v>0</v>
      </c>
      <c r="U1017" s="18" t="n">
        <f aca="false">T1017-(Draws!U996+Draws!AG996)</f>
        <v>0</v>
      </c>
      <c r="V1017" s="18" t="n">
        <f aca="false">U1017-(Draws!V996+Draws!AH996)</f>
        <v>0</v>
      </c>
      <c r="W1017" s="18" t="n">
        <f aca="false">V1017-(Draws!W996+Draws!AI996)</f>
        <v>0</v>
      </c>
      <c r="X1017" s="18" t="n">
        <f aca="false">W1017-(Draws!X996+Draws!AJ996)</f>
        <v>0</v>
      </c>
      <c r="Y1017" s="18" t="n">
        <f aca="false">X1017-(Draws!Y996+Draws!AK996)</f>
        <v>0</v>
      </c>
      <c r="Z1017" s="18" t="n">
        <f aca="false">0-(MAX(Draws!N996-Line_cap,0)+MAX(Draws!Z996-Line_cap,0))</f>
        <v>0</v>
      </c>
      <c r="AA1017" s="18" t="n">
        <f aca="false">Z1017-(MAX(Draws!O996-Line_cap,0)+MAX(Draws!AA996-Line_cap,0))</f>
        <v>0</v>
      </c>
      <c r="AB1017" s="18" t="n">
        <f aca="false">AA1017-(MAX(Draws!P996-Line_cap,0)+MAX(Draws!AB996-Line_cap,0))</f>
        <v>0</v>
      </c>
      <c r="AC1017" s="18" t="n">
        <f aca="false">AB1017-(MAX(Draws!Q996-Line_cap,0)+MAX(Draws!AC996-Line_cap,0))</f>
        <v>0</v>
      </c>
      <c r="AD1017" s="18" t="n">
        <f aca="false">AC1017-(MAX(Draws!R996-Line_cap,0)+MAX(Draws!AD996-Line_cap,0))</f>
        <v>0</v>
      </c>
      <c r="AE1017" s="18" t="n">
        <f aca="false">AD1017-(MAX(Draws!S996-Line_cap,0)+MAX(Draws!AE996-Line_cap,0))</f>
        <v>0</v>
      </c>
      <c r="AF1017" s="18" t="n">
        <f aca="false">AE1017-(MAX(Draws!T996-Line_cap,0)+MAX(Draws!AF996-Line_cap,0))</f>
        <v>0</v>
      </c>
      <c r="AG1017" s="18" t="n">
        <f aca="false">AF1017-(MAX(Draws!U996-Line_cap,0)+MAX(Draws!AG996-Line_cap,0))</f>
        <v>0</v>
      </c>
      <c r="AH1017" s="18" t="n">
        <f aca="false">AG1017-(MAX(Draws!V996-Line_cap,0)+MAX(Draws!AH996-Line_cap,0))</f>
        <v>0</v>
      </c>
      <c r="AI1017" s="18" t="n">
        <f aca="false">AH1017-(MAX(Draws!W996-Line_cap,0)+MAX(Draws!AI996-Line_cap,0))</f>
        <v>0</v>
      </c>
      <c r="AJ1017" s="18" t="n">
        <f aca="false">AI1017-(MAX(Draws!X996-Line_cap,0)+MAX(Draws!AJ996-Line_cap,0))</f>
        <v>0</v>
      </c>
      <c r="AK1017" s="18" t="n">
        <f aca="false">AJ1017-(MAX(Draws!Y996-Line_cap,0)+MAX(Draws!AK996-Line_cap,0))</f>
        <v>0</v>
      </c>
      <c r="AL1017" s="18" t="n">
        <f aca="false">SUMPRODUCT(MIN($B$22:$M$22+B1017:M1017+N1017:Y1017))</f>
        <v>406.516631046193</v>
      </c>
      <c r="AM1017" s="18" t="n">
        <f aca="false">SUMPRODUCT(MIN($B$22:$M$22+B1017:M1017))</f>
        <v>406.516631046193</v>
      </c>
      <c r="AN1017" s="18" t="n">
        <f aca="false">SUMPRODUCT(MIN($B$22:$M$22+N1017:Y1017))</f>
        <v>481.950382357786</v>
      </c>
      <c r="AO1017" s="18" t="n">
        <f aca="false">SUMPRODUCT(MIN($B$22:$M$22+B1017:M1017+Z1017:AK1017))</f>
        <v>406.516631046193</v>
      </c>
      <c r="AP1017" s="18" t="n">
        <f aca="false">SUMPRODUCT(MIN($B$23:$M$23+B1017:M1017+N1017:Y1017))</f>
        <v>451.642512128813</v>
      </c>
      <c r="AQ1017" s="18" t="n">
        <f aca="false">SUMPRODUCT(MIN($B$23:$M$23+B1017:M1017+Z1017:AK1017))</f>
        <v>451.642512128813</v>
      </c>
      <c r="AR1017" s="13" t="n">
        <f aca="false">IF(Y1017&lt;0,1,0)</f>
        <v>0</v>
      </c>
    </row>
    <row r="1018" customFormat="false" ht="15" hidden="false" customHeight="false" outlineLevel="0" collapsed="false">
      <c r="A1018" s="13" t="n">
        <v>993</v>
      </c>
      <c r="B1018" s="18" t="n">
        <f aca="false">Shock_sd*Draws!B997</f>
        <v>53.3099116387217</v>
      </c>
      <c r="C1018" s="18" t="n">
        <f aca="false">Persist_a*B1018+Shock_sd*Draws!C997</f>
        <v>103.934435384001</v>
      </c>
      <c r="D1018" s="18" t="n">
        <f aca="false">Persist_a*C1018+Shock_sd*Draws!D997</f>
        <v>105.91999335494</v>
      </c>
      <c r="E1018" s="18" t="n">
        <f aca="false">Persist_a*D1018+Shock_sd*Draws!E997</f>
        <v>24.2398354060353</v>
      </c>
      <c r="F1018" s="18" t="n">
        <f aca="false">Persist_a*E1018+Shock_sd*Draws!F997</f>
        <v>31.1132794663416</v>
      </c>
      <c r="G1018" s="18" t="n">
        <f aca="false">Persist_a*F1018+Shock_sd*Draws!G997</f>
        <v>-13.3164960587288</v>
      </c>
      <c r="H1018" s="18" t="n">
        <f aca="false">Persist_a*G1018+Shock_sd*Draws!H997</f>
        <v>57.346422997591</v>
      </c>
      <c r="I1018" s="18" t="n">
        <f aca="false">Persist_a*H1018+Shock_sd*Draws!I997</f>
        <v>82.3478741173297</v>
      </c>
      <c r="J1018" s="18" t="n">
        <f aca="false">Persist_a*I1018+Shock_sd*Draws!J997</f>
        <v>51.5045829608234</v>
      </c>
      <c r="K1018" s="18" t="n">
        <f aca="false">Persist_a*J1018+Shock_sd*Draws!K997</f>
        <v>83.6534885738148</v>
      </c>
      <c r="L1018" s="18" t="n">
        <f aca="false">Persist_a*K1018+Shock_sd*Draws!L997</f>
        <v>40.8102235375976</v>
      </c>
      <c r="M1018" s="18" t="n">
        <f aca="false">Persist_a*L1018+Shock_sd*Draws!M997</f>
        <v>7.09582390865767</v>
      </c>
      <c r="N1018" s="18" t="n">
        <f aca="false">0-(Draws!N997+Draws!Z997)</f>
        <v>0</v>
      </c>
      <c r="O1018" s="18" t="n">
        <f aca="false">N1018-(Draws!O997+Draws!AA997)</f>
        <v>0</v>
      </c>
      <c r="P1018" s="18" t="n">
        <f aca="false">O1018-(Draws!P997+Draws!AB997)</f>
        <v>0</v>
      </c>
      <c r="Q1018" s="18" t="n">
        <f aca="false">P1018-(Draws!Q997+Draws!AC997)</f>
        <v>0</v>
      </c>
      <c r="R1018" s="18" t="n">
        <f aca="false">Q1018-(Draws!R997+Draws!AD997)</f>
        <v>0</v>
      </c>
      <c r="S1018" s="18" t="n">
        <f aca="false">R1018-(Draws!S997+Draws!AE997)</f>
        <v>0</v>
      </c>
      <c r="T1018" s="18" t="n">
        <f aca="false">S1018-(Draws!T997+Draws!AF997)</f>
        <v>0</v>
      </c>
      <c r="U1018" s="18" t="n">
        <f aca="false">T1018-(Draws!U997+Draws!AG997)</f>
        <v>0</v>
      </c>
      <c r="V1018" s="18" t="n">
        <f aca="false">U1018-(Draws!V997+Draws!AH997)</f>
        <v>0</v>
      </c>
      <c r="W1018" s="18" t="n">
        <f aca="false">V1018-(Draws!W997+Draws!AI997)</f>
        <v>0</v>
      </c>
      <c r="X1018" s="18" t="n">
        <f aca="false">W1018-(Draws!X997+Draws!AJ997)</f>
        <v>0</v>
      </c>
      <c r="Y1018" s="18" t="n">
        <f aca="false">X1018-(Draws!Y997+Draws!AK997)</f>
        <v>0</v>
      </c>
      <c r="Z1018" s="18" t="n">
        <f aca="false">0-(MAX(Draws!N997-Line_cap,0)+MAX(Draws!Z997-Line_cap,0))</f>
        <v>0</v>
      </c>
      <c r="AA1018" s="18" t="n">
        <f aca="false">Z1018-(MAX(Draws!O997-Line_cap,0)+MAX(Draws!AA997-Line_cap,0))</f>
        <v>0</v>
      </c>
      <c r="AB1018" s="18" t="n">
        <f aca="false">AA1018-(MAX(Draws!P997-Line_cap,0)+MAX(Draws!AB997-Line_cap,0))</f>
        <v>0</v>
      </c>
      <c r="AC1018" s="18" t="n">
        <f aca="false">AB1018-(MAX(Draws!Q997-Line_cap,0)+MAX(Draws!AC997-Line_cap,0))</f>
        <v>0</v>
      </c>
      <c r="AD1018" s="18" t="n">
        <f aca="false">AC1018-(MAX(Draws!R997-Line_cap,0)+MAX(Draws!AD997-Line_cap,0))</f>
        <v>0</v>
      </c>
      <c r="AE1018" s="18" t="n">
        <f aca="false">AD1018-(MAX(Draws!S997-Line_cap,0)+MAX(Draws!AE997-Line_cap,0))</f>
        <v>0</v>
      </c>
      <c r="AF1018" s="18" t="n">
        <f aca="false">AE1018-(MAX(Draws!T997-Line_cap,0)+MAX(Draws!AF997-Line_cap,0))</f>
        <v>0</v>
      </c>
      <c r="AG1018" s="18" t="n">
        <f aca="false">AF1018-(MAX(Draws!U997-Line_cap,0)+MAX(Draws!AG997-Line_cap,0))</f>
        <v>0</v>
      </c>
      <c r="AH1018" s="18" t="n">
        <f aca="false">AG1018-(MAX(Draws!V997-Line_cap,0)+MAX(Draws!AH997-Line_cap,0))</f>
        <v>0</v>
      </c>
      <c r="AI1018" s="18" t="n">
        <f aca="false">AH1018-(MAX(Draws!W997-Line_cap,0)+MAX(Draws!AI997-Line_cap,0))</f>
        <v>0</v>
      </c>
      <c r="AJ1018" s="18" t="n">
        <f aca="false">AI1018-(MAX(Draws!X997-Line_cap,0)+MAX(Draws!AJ997-Line_cap,0))</f>
        <v>0</v>
      </c>
      <c r="AK1018" s="18" t="n">
        <f aca="false">AJ1018-(MAX(Draws!Y997-Line_cap,0)+MAX(Draws!AK997-Line_cap,0))</f>
        <v>0</v>
      </c>
      <c r="AL1018" s="18" t="n">
        <f aca="false">SUMPRODUCT(MIN($B$22:$M$22+B1018:M1018+N1018:Y1018))</f>
        <v>469.891675579636</v>
      </c>
      <c r="AM1018" s="18" t="n">
        <f aca="false">SUMPRODUCT(MIN($B$22:$M$22+B1018:M1018))</f>
        <v>469.891675579636</v>
      </c>
      <c r="AN1018" s="18" t="n">
        <f aca="false">SUMPRODUCT(MIN($B$22:$M$22+N1018:Y1018))</f>
        <v>481.950382357786</v>
      </c>
      <c r="AO1018" s="18" t="n">
        <f aca="false">SUMPRODUCT(MIN($B$22:$M$22+B1018:M1018+Z1018:AK1018))</f>
        <v>469.891675579636</v>
      </c>
      <c r="AP1018" s="18" t="n">
        <f aca="false">SUMPRODUCT(MIN($B$23:$M$23+B1018:M1018+N1018:Y1018))</f>
        <v>517.65742108042</v>
      </c>
      <c r="AQ1018" s="18" t="n">
        <f aca="false">SUMPRODUCT(MIN($B$23:$M$23+B1018:M1018+Z1018:AK1018))</f>
        <v>517.65742108042</v>
      </c>
      <c r="AR1018" s="13" t="n">
        <f aca="false">IF(Y1018&lt;0,1,0)</f>
        <v>0</v>
      </c>
    </row>
    <row r="1019" customFormat="false" ht="15" hidden="false" customHeight="false" outlineLevel="0" collapsed="false">
      <c r="A1019" s="13" t="n">
        <v>994</v>
      </c>
      <c r="B1019" s="18" t="n">
        <f aca="false">Shock_sd*Draws!B998</f>
        <v>-13.5148460003558</v>
      </c>
      <c r="C1019" s="18" t="n">
        <f aca="false">Persist_a*B1019+Shock_sd*Draws!C998</f>
        <v>40.3258067073184</v>
      </c>
      <c r="D1019" s="18" t="n">
        <f aca="false">Persist_a*C1019+Shock_sd*Draws!D998</f>
        <v>65.8976574061459</v>
      </c>
      <c r="E1019" s="18" t="n">
        <f aca="false">Persist_a*D1019+Shock_sd*Draws!E998</f>
        <v>-13.5588245819046</v>
      </c>
      <c r="F1019" s="18" t="n">
        <f aca="false">Persist_a*E1019+Shock_sd*Draws!F998</f>
        <v>-68.9171035501645</v>
      </c>
      <c r="G1019" s="18" t="n">
        <f aca="false">Persist_a*F1019+Shock_sd*Draws!G998</f>
        <v>-3.13041242279372</v>
      </c>
      <c r="H1019" s="18" t="n">
        <f aca="false">Persist_a*G1019+Shock_sd*Draws!H998</f>
        <v>8.11777552883045</v>
      </c>
      <c r="I1019" s="18" t="n">
        <f aca="false">Persist_a*H1019+Shock_sd*Draws!I998</f>
        <v>46.6699971471726</v>
      </c>
      <c r="J1019" s="18" t="n">
        <f aca="false">Persist_a*I1019+Shock_sd*Draws!J998</f>
        <v>57.0814173774132</v>
      </c>
      <c r="K1019" s="18" t="n">
        <f aca="false">Persist_a*J1019+Shock_sd*Draws!K998</f>
        <v>14.144545944572</v>
      </c>
      <c r="L1019" s="18" t="n">
        <f aca="false">Persist_a*K1019+Shock_sd*Draws!L998</f>
        <v>-25.5011701029002</v>
      </c>
      <c r="M1019" s="18" t="n">
        <f aca="false">Persist_a*L1019+Shock_sd*Draws!M998</f>
        <v>6.70478407900543</v>
      </c>
      <c r="N1019" s="18" t="n">
        <f aca="false">0-(Draws!N998+Draws!Z998)</f>
        <v>0</v>
      </c>
      <c r="O1019" s="18" t="n">
        <f aca="false">N1019-(Draws!O998+Draws!AA998)</f>
        <v>0</v>
      </c>
      <c r="P1019" s="18" t="n">
        <f aca="false">O1019-(Draws!P998+Draws!AB998)</f>
        <v>0</v>
      </c>
      <c r="Q1019" s="18" t="n">
        <f aca="false">P1019-(Draws!Q998+Draws!AC998)</f>
        <v>0</v>
      </c>
      <c r="R1019" s="18" t="n">
        <f aca="false">Q1019-(Draws!R998+Draws!AD998)</f>
        <v>0</v>
      </c>
      <c r="S1019" s="18" t="n">
        <f aca="false">R1019-(Draws!S998+Draws!AE998)</f>
        <v>0</v>
      </c>
      <c r="T1019" s="18" t="n">
        <f aca="false">S1019-(Draws!T998+Draws!AF998)</f>
        <v>0</v>
      </c>
      <c r="U1019" s="18" t="n">
        <f aca="false">T1019-(Draws!U998+Draws!AG998)</f>
        <v>0</v>
      </c>
      <c r="V1019" s="18" t="n">
        <f aca="false">U1019-(Draws!V998+Draws!AH998)</f>
        <v>0</v>
      </c>
      <c r="W1019" s="18" t="n">
        <f aca="false">V1019-(Draws!W998+Draws!AI998)</f>
        <v>0</v>
      </c>
      <c r="X1019" s="18" t="n">
        <f aca="false">W1019-(Draws!X998+Draws!AJ998)</f>
        <v>0</v>
      </c>
      <c r="Y1019" s="18" t="n">
        <f aca="false">X1019-(Draws!Y998+Draws!AK998)</f>
        <v>0</v>
      </c>
      <c r="Z1019" s="18" t="n">
        <f aca="false">0-(MAX(Draws!N998-Line_cap,0)+MAX(Draws!Z998-Line_cap,0))</f>
        <v>0</v>
      </c>
      <c r="AA1019" s="18" t="n">
        <f aca="false">Z1019-(MAX(Draws!O998-Line_cap,0)+MAX(Draws!AA998-Line_cap,0))</f>
        <v>0</v>
      </c>
      <c r="AB1019" s="18" t="n">
        <f aca="false">AA1019-(MAX(Draws!P998-Line_cap,0)+MAX(Draws!AB998-Line_cap,0))</f>
        <v>0</v>
      </c>
      <c r="AC1019" s="18" t="n">
        <f aca="false">AB1019-(MAX(Draws!Q998-Line_cap,0)+MAX(Draws!AC998-Line_cap,0))</f>
        <v>0</v>
      </c>
      <c r="AD1019" s="18" t="n">
        <f aca="false">AC1019-(MAX(Draws!R998-Line_cap,0)+MAX(Draws!AD998-Line_cap,0))</f>
        <v>0</v>
      </c>
      <c r="AE1019" s="18" t="n">
        <f aca="false">AD1019-(MAX(Draws!S998-Line_cap,0)+MAX(Draws!AE998-Line_cap,0))</f>
        <v>0</v>
      </c>
      <c r="AF1019" s="18" t="n">
        <f aca="false">AE1019-(MAX(Draws!T998-Line_cap,0)+MAX(Draws!AF998-Line_cap,0))</f>
        <v>0</v>
      </c>
      <c r="AG1019" s="18" t="n">
        <f aca="false">AF1019-(MAX(Draws!U998-Line_cap,0)+MAX(Draws!AG998-Line_cap,0))</f>
        <v>0</v>
      </c>
      <c r="AH1019" s="18" t="n">
        <f aca="false">AG1019-(MAX(Draws!V998-Line_cap,0)+MAX(Draws!AH998-Line_cap,0))</f>
        <v>0</v>
      </c>
      <c r="AI1019" s="18" t="n">
        <f aca="false">AH1019-(MAX(Draws!W998-Line_cap,0)+MAX(Draws!AI998-Line_cap,0))</f>
        <v>0</v>
      </c>
      <c r="AJ1019" s="18" t="n">
        <f aca="false">AI1019-(MAX(Draws!X998-Line_cap,0)+MAX(Draws!AJ998-Line_cap,0))</f>
        <v>0</v>
      </c>
      <c r="AK1019" s="18" t="n">
        <f aca="false">AJ1019-(MAX(Draws!Y998-Line_cap,0)+MAX(Draws!AK998-Line_cap,0))</f>
        <v>0</v>
      </c>
      <c r="AL1019" s="18" t="n">
        <f aca="false">SUMPRODUCT(MIN($B$22:$M$22+B1019:M1019+N1019:Y1019))</f>
        <v>419.580077597526</v>
      </c>
      <c r="AM1019" s="18" t="n">
        <f aca="false">SUMPRODUCT(MIN($B$22:$M$22+B1019:M1019))</f>
        <v>419.580077597526</v>
      </c>
      <c r="AN1019" s="18" t="n">
        <f aca="false">SUMPRODUCT(MIN($B$22:$M$22+N1019:Y1019))</f>
        <v>481.950382357786</v>
      </c>
      <c r="AO1019" s="18" t="n">
        <f aca="false">SUMPRODUCT(MIN($B$22:$M$22+B1019:M1019+Z1019:AK1019))</f>
        <v>419.580077597526</v>
      </c>
      <c r="AP1019" s="18" t="n">
        <f aca="false">SUMPRODUCT(MIN($B$23:$M$23+B1019:M1019+N1019:Y1019))</f>
        <v>464.68481145069</v>
      </c>
      <c r="AQ1019" s="18" t="n">
        <f aca="false">SUMPRODUCT(MIN($B$23:$M$23+B1019:M1019+Z1019:AK1019))</f>
        <v>464.68481145069</v>
      </c>
      <c r="AR1019" s="13" t="n">
        <f aca="false">IF(Y1019&lt;0,1,0)</f>
        <v>0</v>
      </c>
    </row>
    <row r="1020" customFormat="false" ht="15" hidden="false" customHeight="false" outlineLevel="0" collapsed="false">
      <c r="A1020" s="13" t="n">
        <v>995</v>
      </c>
      <c r="B1020" s="18" t="n">
        <f aca="false">Shock_sd*Draws!B999</f>
        <v>44.5833491784764</v>
      </c>
      <c r="C1020" s="18" t="n">
        <f aca="false">Persist_a*B1020+Shock_sd*Draws!C999</f>
        <v>-53.9994653102713</v>
      </c>
      <c r="D1020" s="18" t="n">
        <f aca="false">Persist_a*C1020+Shock_sd*Draws!D999</f>
        <v>-86.8995093710504</v>
      </c>
      <c r="E1020" s="18" t="n">
        <f aca="false">Persist_a*D1020+Shock_sd*Draws!E999</f>
        <v>-24.2440977252583</v>
      </c>
      <c r="F1020" s="18" t="n">
        <f aca="false">Persist_a*E1020+Shock_sd*Draws!F999</f>
        <v>-62.5496001572751</v>
      </c>
      <c r="G1020" s="18" t="n">
        <f aca="false">Persist_a*F1020+Shock_sd*Draws!G999</f>
        <v>-56.2591958253931</v>
      </c>
      <c r="H1020" s="18" t="n">
        <f aca="false">Persist_a*G1020+Shock_sd*Draws!H999</f>
        <v>-47.8535772470488</v>
      </c>
      <c r="I1020" s="18" t="n">
        <f aca="false">Persist_a*H1020+Shock_sd*Draws!I999</f>
        <v>-13.6317041850368</v>
      </c>
      <c r="J1020" s="18" t="n">
        <f aca="false">Persist_a*I1020+Shock_sd*Draws!J999</f>
        <v>15.1646478927676</v>
      </c>
      <c r="K1020" s="18" t="n">
        <f aca="false">Persist_a*J1020+Shock_sd*Draws!K999</f>
        <v>6.79879717556465</v>
      </c>
      <c r="L1020" s="18" t="n">
        <f aca="false">Persist_a*K1020+Shock_sd*Draws!L999</f>
        <v>-75.9876440886817</v>
      </c>
      <c r="M1020" s="18" t="n">
        <f aca="false">Persist_a*L1020+Shock_sd*Draws!M999</f>
        <v>-91.2839374579533</v>
      </c>
      <c r="N1020" s="18" t="n">
        <f aca="false">0-(Draws!N999+Draws!Z999)</f>
        <v>0</v>
      </c>
      <c r="O1020" s="18" t="n">
        <f aca="false">N1020-(Draws!O999+Draws!AA999)</f>
        <v>0</v>
      </c>
      <c r="P1020" s="18" t="n">
        <f aca="false">O1020-(Draws!P999+Draws!AB999)</f>
        <v>0</v>
      </c>
      <c r="Q1020" s="18" t="n">
        <f aca="false">P1020-(Draws!Q999+Draws!AC999)</f>
        <v>0</v>
      </c>
      <c r="R1020" s="18" t="n">
        <f aca="false">Q1020-(Draws!R999+Draws!AD999)</f>
        <v>0</v>
      </c>
      <c r="S1020" s="18" t="n">
        <f aca="false">R1020-(Draws!S999+Draws!AE999)</f>
        <v>0</v>
      </c>
      <c r="T1020" s="18" t="n">
        <f aca="false">S1020-(Draws!T999+Draws!AF999)</f>
        <v>0</v>
      </c>
      <c r="U1020" s="18" t="n">
        <f aca="false">T1020-(Draws!U999+Draws!AG999)</f>
        <v>0</v>
      </c>
      <c r="V1020" s="18" t="n">
        <f aca="false">U1020-(Draws!V999+Draws!AH999)</f>
        <v>0</v>
      </c>
      <c r="W1020" s="18" t="n">
        <f aca="false">V1020-(Draws!W999+Draws!AI999)</f>
        <v>0</v>
      </c>
      <c r="X1020" s="18" t="n">
        <f aca="false">W1020-(Draws!X999+Draws!AJ999)</f>
        <v>0</v>
      </c>
      <c r="Y1020" s="18" t="n">
        <f aca="false">X1020-(Draws!Y999+Draws!AK999)</f>
        <v>-47.9744274250062</v>
      </c>
      <c r="Z1020" s="18" t="n">
        <f aca="false">0-(MAX(Draws!N999-Line_cap,0)+MAX(Draws!Z999-Line_cap,0))</f>
        <v>0</v>
      </c>
      <c r="AA1020" s="18" t="n">
        <f aca="false">Z1020-(MAX(Draws!O999-Line_cap,0)+MAX(Draws!AA999-Line_cap,0))</f>
        <v>0</v>
      </c>
      <c r="AB1020" s="18" t="n">
        <f aca="false">AA1020-(MAX(Draws!P999-Line_cap,0)+MAX(Draws!AB999-Line_cap,0))</f>
        <v>0</v>
      </c>
      <c r="AC1020" s="18" t="n">
        <f aca="false">AB1020-(MAX(Draws!Q999-Line_cap,0)+MAX(Draws!AC999-Line_cap,0))</f>
        <v>0</v>
      </c>
      <c r="AD1020" s="18" t="n">
        <f aca="false">AC1020-(MAX(Draws!R999-Line_cap,0)+MAX(Draws!AD999-Line_cap,0))</f>
        <v>0</v>
      </c>
      <c r="AE1020" s="18" t="n">
        <f aca="false">AD1020-(MAX(Draws!S999-Line_cap,0)+MAX(Draws!AE999-Line_cap,0))</f>
        <v>0</v>
      </c>
      <c r="AF1020" s="18" t="n">
        <f aca="false">AE1020-(MAX(Draws!T999-Line_cap,0)+MAX(Draws!AF999-Line_cap,0))</f>
        <v>0</v>
      </c>
      <c r="AG1020" s="18" t="n">
        <f aca="false">AF1020-(MAX(Draws!U999-Line_cap,0)+MAX(Draws!AG999-Line_cap,0))</f>
        <v>0</v>
      </c>
      <c r="AH1020" s="18" t="n">
        <f aca="false">AG1020-(MAX(Draws!V999-Line_cap,0)+MAX(Draws!AH999-Line_cap,0))</f>
        <v>0</v>
      </c>
      <c r="AI1020" s="18" t="n">
        <f aca="false">AH1020-(MAX(Draws!W999-Line_cap,0)+MAX(Draws!AI999-Line_cap,0))</f>
        <v>0</v>
      </c>
      <c r="AJ1020" s="18" t="n">
        <f aca="false">AI1020-(MAX(Draws!X999-Line_cap,0)+MAX(Draws!AJ999-Line_cap,0))</f>
        <v>0</v>
      </c>
      <c r="AK1020" s="18" t="n">
        <f aca="false">AJ1020-(MAX(Draws!Y999-Line_cap,0)+MAX(Draws!AK999-Line_cap,0))</f>
        <v>0</v>
      </c>
      <c r="AL1020" s="18" t="n">
        <f aca="false">SUMPRODUCT(MIN($B$22:$M$22+B1020:M1020+N1020:Y1020))</f>
        <v>371.165682794001</v>
      </c>
      <c r="AM1020" s="18" t="n">
        <f aca="false">SUMPRODUCT(MIN($B$22:$M$22+B1020:M1020))</f>
        <v>419.140110219007</v>
      </c>
      <c r="AN1020" s="18" t="n">
        <f aca="false">SUMPRODUCT(MIN($B$22:$M$22+N1020:Y1020))</f>
        <v>462.449620251954</v>
      </c>
      <c r="AO1020" s="18" t="n">
        <f aca="false">SUMPRODUCT(MIN($B$22:$M$22+B1020:M1020+Z1020:AK1020))</f>
        <v>419.140110219007</v>
      </c>
      <c r="AP1020" s="18" t="n">
        <f aca="false">SUMPRODUCT(MIN($B$23:$M$23+B1020:M1020+N1020:Y1020))</f>
        <v>416.291563876621</v>
      </c>
      <c r="AQ1020" s="18" t="n">
        <f aca="false">SUMPRODUCT(MIN($B$23:$M$23+B1020:M1020+Z1020:AK1020))</f>
        <v>463.40405209933</v>
      </c>
      <c r="AR1020" s="13" t="n">
        <f aca="false">IF(Y1020&lt;0,1,0)</f>
        <v>1</v>
      </c>
    </row>
    <row r="1021" customFormat="false" ht="15" hidden="false" customHeight="false" outlineLevel="0" collapsed="false">
      <c r="A1021" s="13" t="n">
        <v>996</v>
      </c>
      <c r="B1021" s="18" t="n">
        <f aca="false">Shock_sd*Draws!B1000</f>
        <v>-37.53510511466</v>
      </c>
      <c r="C1021" s="18" t="n">
        <f aca="false">Persist_a*B1021+Shock_sd*Draws!C1000</f>
        <v>57.3242281723544</v>
      </c>
      <c r="D1021" s="18" t="n">
        <f aca="false">Persist_a*C1021+Shock_sd*Draws!D1000</f>
        <v>-13.7025582203394</v>
      </c>
      <c r="E1021" s="18" t="n">
        <f aca="false">Persist_a*D1021+Shock_sd*Draws!E1000</f>
        <v>41.0395901037386</v>
      </c>
      <c r="F1021" s="18" t="n">
        <f aca="false">Persist_a*E1021+Shock_sd*Draws!F1000</f>
        <v>-17.3148843461685</v>
      </c>
      <c r="G1021" s="18" t="n">
        <f aca="false">Persist_a*F1021+Shock_sd*Draws!G1000</f>
        <v>-57.217749033478</v>
      </c>
      <c r="H1021" s="18" t="n">
        <f aca="false">Persist_a*G1021+Shock_sd*Draws!H1000</f>
        <v>-56.8722718594856</v>
      </c>
      <c r="I1021" s="18" t="n">
        <f aca="false">Persist_a*H1021+Shock_sd*Draws!I1000</f>
        <v>-27.9383739691654</v>
      </c>
      <c r="J1021" s="18" t="n">
        <f aca="false">Persist_a*I1021+Shock_sd*Draws!J1000</f>
        <v>15.277450832392</v>
      </c>
      <c r="K1021" s="18" t="n">
        <f aca="false">Persist_a*J1021+Shock_sd*Draws!K1000</f>
        <v>20.2889323492194</v>
      </c>
      <c r="L1021" s="18" t="n">
        <f aca="false">Persist_a*K1021+Shock_sd*Draws!L1000</f>
        <v>53.4225630157564</v>
      </c>
      <c r="M1021" s="18" t="n">
        <f aca="false">Persist_a*L1021+Shock_sd*Draws!M1000</f>
        <v>91.6222517190988</v>
      </c>
      <c r="N1021" s="18" t="n">
        <f aca="false">0-(Draws!N1000+Draws!Z1000)</f>
        <v>0</v>
      </c>
      <c r="O1021" s="18" t="n">
        <f aca="false">N1021-(Draws!O1000+Draws!AA1000)</f>
        <v>0</v>
      </c>
      <c r="P1021" s="18" t="n">
        <f aca="false">O1021-(Draws!P1000+Draws!AB1000)</f>
        <v>0</v>
      </c>
      <c r="Q1021" s="18" t="n">
        <f aca="false">P1021-(Draws!Q1000+Draws!AC1000)</f>
        <v>0</v>
      </c>
      <c r="R1021" s="18" t="n">
        <f aca="false">Q1021-(Draws!R1000+Draws!AD1000)</f>
        <v>0</v>
      </c>
      <c r="S1021" s="18" t="n">
        <f aca="false">R1021-(Draws!S1000+Draws!AE1000)</f>
        <v>0</v>
      </c>
      <c r="T1021" s="18" t="n">
        <f aca="false">S1021-(Draws!T1000+Draws!AF1000)</f>
        <v>0</v>
      </c>
      <c r="U1021" s="18" t="n">
        <f aca="false">T1021-(Draws!U1000+Draws!AG1000)</f>
        <v>0</v>
      </c>
      <c r="V1021" s="18" t="n">
        <f aca="false">U1021-(Draws!V1000+Draws!AH1000)</f>
        <v>0</v>
      </c>
      <c r="W1021" s="18" t="n">
        <f aca="false">V1021-(Draws!W1000+Draws!AI1000)</f>
        <v>0</v>
      </c>
      <c r="X1021" s="18" t="n">
        <f aca="false">W1021-(Draws!X1000+Draws!AJ1000)</f>
        <v>0</v>
      </c>
      <c r="Y1021" s="18" t="n">
        <f aca="false">X1021-(Draws!Y1000+Draws!AK1000)</f>
        <v>0</v>
      </c>
      <c r="Z1021" s="18" t="n">
        <f aca="false">0-(MAX(Draws!N1000-Line_cap,0)+MAX(Draws!Z1000-Line_cap,0))</f>
        <v>0</v>
      </c>
      <c r="AA1021" s="18" t="n">
        <f aca="false">Z1021-(MAX(Draws!O1000-Line_cap,0)+MAX(Draws!AA1000-Line_cap,0))</f>
        <v>0</v>
      </c>
      <c r="AB1021" s="18" t="n">
        <f aca="false">AA1021-(MAX(Draws!P1000-Line_cap,0)+MAX(Draws!AB1000-Line_cap,0))</f>
        <v>0</v>
      </c>
      <c r="AC1021" s="18" t="n">
        <f aca="false">AB1021-(MAX(Draws!Q1000-Line_cap,0)+MAX(Draws!AC1000-Line_cap,0))</f>
        <v>0</v>
      </c>
      <c r="AD1021" s="18" t="n">
        <f aca="false">AC1021-(MAX(Draws!R1000-Line_cap,0)+MAX(Draws!AD1000-Line_cap,0))</f>
        <v>0</v>
      </c>
      <c r="AE1021" s="18" t="n">
        <f aca="false">AD1021-(MAX(Draws!S1000-Line_cap,0)+MAX(Draws!AE1000-Line_cap,0))</f>
        <v>0</v>
      </c>
      <c r="AF1021" s="18" t="n">
        <f aca="false">AE1021-(MAX(Draws!T1000-Line_cap,0)+MAX(Draws!AF1000-Line_cap,0))</f>
        <v>0</v>
      </c>
      <c r="AG1021" s="18" t="n">
        <f aca="false">AF1021-(MAX(Draws!U1000-Line_cap,0)+MAX(Draws!AG1000-Line_cap,0))</f>
        <v>0</v>
      </c>
      <c r="AH1021" s="18" t="n">
        <f aca="false">AG1021-(MAX(Draws!V1000-Line_cap,0)+MAX(Draws!AH1000-Line_cap,0))</f>
        <v>0</v>
      </c>
      <c r="AI1021" s="18" t="n">
        <f aca="false">AH1021-(MAX(Draws!W1000-Line_cap,0)+MAX(Draws!AI1000-Line_cap,0))</f>
        <v>0</v>
      </c>
      <c r="AJ1021" s="18" t="n">
        <f aca="false">AI1021-(MAX(Draws!X1000-Line_cap,0)+MAX(Draws!AJ1000-Line_cap,0))</f>
        <v>0</v>
      </c>
      <c r="AK1021" s="18" t="n">
        <f aca="false">AJ1021-(MAX(Draws!Y1000-Line_cap,0)+MAX(Draws!AK1000-Line_cap,0))</f>
        <v>0</v>
      </c>
      <c r="AL1021" s="18" t="n">
        <f aca="false">SUMPRODUCT(MIN($B$22:$M$22+B1021:M1021+N1021:Y1021))</f>
        <v>425.0781104983</v>
      </c>
      <c r="AM1021" s="18" t="n">
        <f aca="false">SUMPRODUCT(MIN($B$22:$M$22+B1021:M1021))</f>
        <v>425.0781104983</v>
      </c>
      <c r="AN1021" s="18" t="n">
        <f aca="false">SUMPRODUCT(MIN($B$22:$M$22+N1021:Y1021))</f>
        <v>481.950382357786</v>
      </c>
      <c r="AO1021" s="18" t="n">
        <f aca="false">SUMPRODUCT(MIN($B$22:$M$22+B1021:M1021+Z1021:AK1021))</f>
        <v>425.0781104983</v>
      </c>
      <c r="AP1021" s="18" t="n">
        <f aca="false">SUMPRODUCT(MIN($B$23:$M$23+B1021:M1021+N1021:Y1021))</f>
        <v>473.756168105671</v>
      </c>
      <c r="AQ1021" s="18" t="n">
        <f aca="false">SUMPRODUCT(MIN($B$23:$M$23+B1021:M1021+Z1021:AK1021))</f>
        <v>473.756168105671</v>
      </c>
      <c r="AR1021" s="13" t="n">
        <f aca="false">IF(Y1021&lt;0,1,0)</f>
        <v>0</v>
      </c>
    </row>
    <row r="1022" customFormat="false" ht="15" hidden="false" customHeight="false" outlineLevel="0" collapsed="false">
      <c r="A1022" s="13" t="n">
        <v>997</v>
      </c>
      <c r="B1022" s="18" t="n">
        <f aca="false">Shock_sd*Draws!B1001</f>
        <v>-18.2770470384157</v>
      </c>
      <c r="C1022" s="18" t="n">
        <f aca="false">Persist_a*B1022+Shock_sd*Draws!C1001</f>
        <v>31.5807198784053</v>
      </c>
      <c r="D1022" s="18" t="n">
        <f aca="false">Persist_a*C1022+Shock_sd*Draws!D1001</f>
        <v>59.0722292874275</v>
      </c>
      <c r="E1022" s="18" t="n">
        <f aca="false">Persist_a*D1022+Shock_sd*Draws!E1001</f>
        <v>29.6940261313262</v>
      </c>
      <c r="F1022" s="18" t="n">
        <f aca="false">Persist_a*E1022+Shock_sd*Draws!F1001</f>
        <v>65.1603404006474</v>
      </c>
      <c r="G1022" s="18" t="n">
        <f aca="false">Persist_a*F1022+Shock_sd*Draws!G1001</f>
        <v>27.4178437667257</v>
      </c>
      <c r="H1022" s="18" t="n">
        <f aca="false">Persist_a*G1022+Shock_sd*Draws!H1001</f>
        <v>-124.044520132382</v>
      </c>
      <c r="I1022" s="18" t="n">
        <f aca="false">Persist_a*H1022+Shock_sd*Draws!I1001</f>
        <v>-131.78506480454</v>
      </c>
      <c r="J1022" s="18" t="n">
        <f aca="false">Persist_a*I1022+Shock_sd*Draws!J1001</f>
        <v>9.54448150143401</v>
      </c>
      <c r="K1022" s="18" t="n">
        <f aca="false">Persist_a*J1022+Shock_sd*Draws!K1001</f>
        <v>69.675082787509</v>
      </c>
      <c r="L1022" s="18" t="n">
        <f aca="false">Persist_a*K1022+Shock_sd*Draws!L1001</f>
        <v>18.8043481446817</v>
      </c>
      <c r="M1022" s="18" t="n">
        <f aca="false">Persist_a*L1022+Shock_sd*Draws!M1001</f>
        <v>39.4963438842024</v>
      </c>
      <c r="N1022" s="18" t="n">
        <f aca="false">0-(Draws!N1001+Draws!Z1001)</f>
        <v>0</v>
      </c>
      <c r="O1022" s="18" t="n">
        <f aca="false">N1022-(Draws!O1001+Draws!AA1001)</f>
        <v>0</v>
      </c>
      <c r="P1022" s="18" t="n">
        <f aca="false">O1022-(Draws!P1001+Draws!AB1001)</f>
        <v>0</v>
      </c>
      <c r="Q1022" s="18" t="n">
        <f aca="false">P1022-(Draws!Q1001+Draws!AC1001)</f>
        <v>0</v>
      </c>
      <c r="R1022" s="18" t="n">
        <f aca="false">Q1022-(Draws!R1001+Draws!AD1001)</f>
        <v>0</v>
      </c>
      <c r="S1022" s="18" t="n">
        <f aca="false">R1022-(Draws!S1001+Draws!AE1001)</f>
        <v>0</v>
      </c>
      <c r="T1022" s="18" t="n">
        <f aca="false">S1022-(Draws!T1001+Draws!AF1001)</f>
        <v>0</v>
      </c>
      <c r="U1022" s="18" t="n">
        <f aca="false">T1022-(Draws!U1001+Draws!AG1001)</f>
        <v>0</v>
      </c>
      <c r="V1022" s="18" t="n">
        <f aca="false">U1022-(Draws!V1001+Draws!AH1001)</f>
        <v>0</v>
      </c>
      <c r="W1022" s="18" t="n">
        <f aca="false">V1022-(Draws!W1001+Draws!AI1001)</f>
        <v>0</v>
      </c>
      <c r="X1022" s="18" t="n">
        <f aca="false">W1022-(Draws!X1001+Draws!AJ1001)</f>
        <v>0</v>
      </c>
      <c r="Y1022" s="18" t="n">
        <f aca="false">X1022-(Draws!Y1001+Draws!AK1001)</f>
        <v>0</v>
      </c>
      <c r="Z1022" s="18" t="n">
        <f aca="false">0-(MAX(Draws!N1001-Line_cap,0)+MAX(Draws!Z1001-Line_cap,0))</f>
        <v>0</v>
      </c>
      <c r="AA1022" s="18" t="n">
        <f aca="false">Z1022-(MAX(Draws!O1001-Line_cap,0)+MAX(Draws!AA1001-Line_cap,0))</f>
        <v>0</v>
      </c>
      <c r="AB1022" s="18" t="n">
        <f aca="false">AA1022-(MAX(Draws!P1001-Line_cap,0)+MAX(Draws!AB1001-Line_cap,0))</f>
        <v>0</v>
      </c>
      <c r="AC1022" s="18" t="n">
        <f aca="false">AB1022-(MAX(Draws!Q1001-Line_cap,0)+MAX(Draws!AC1001-Line_cap,0))</f>
        <v>0</v>
      </c>
      <c r="AD1022" s="18" t="n">
        <f aca="false">AC1022-(MAX(Draws!R1001-Line_cap,0)+MAX(Draws!AD1001-Line_cap,0))</f>
        <v>0</v>
      </c>
      <c r="AE1022" s="18" t="n">
        <f aca="false">AD1022-(MAX(Draws!S1001-Line_cap,0)+MAX(Draws!AE1001-Line_cap,0))</f>
        <v>0</v>
      </c>
      <c r="AF1022" s="18" t="n">
        <f aca="false">AE1022-(MAX(Draws!T1001-Line_cap,0)+MAX(Draws!AF1001-Line_cap,0))</f>
        <v>0</v>
      </c>
      <c r="AG1022" s="18" t="n">
        <f aca="false">AF1022-(MAX(Draws!U1001-Line_cap,0)+MAX(Draws!AG1001-Line_cap,0))</f>
        <v>0</v>
      </c>
      <c r="AH1022" s="18" t="n">
        <f aca="false">AG1022-(MAX(Draws!V1001-Line_cap,0)+MAX(Draws!AH1001-Line_cap,0))</f>
        <v>0</v>
      </c>
      <c r="AI1022" s="18" t="n">
        <f aca="false">AH1022-(MAX(Draws!W1001-Line_cap,0)+MAX(Draws!AI1001-Line_cap,0))</f>
        <v>0</v>
      </c>
      <c r="AJ1022" s="18" t="n">
        <f aca="false">AI1022-(MAX(Draws!X1001-Line_cap,0)+MAX(Draws!AJ1001-Line_cap,0))</f>
        <v>0</v>
      </c>
      <c r="AK1022" s="18" t="n">
        <f aca="false">AJ1022-(MAX(Draws!Y1001-Line_cap,0)+MAX(Draws!AK1001-Line_cap,0))</f>
        <v>0</v>
      </c>
      <c r="AL1022" s="18" t="n">
        <f aca="false">SUMPRODUCT(MIN($B$22:$M$22+B1022:M1022+N1022:Y1022))</f>
        <v>352.068988593379</v>
      </c>
      <c r="AM1022" s="18" t="n">
        <f aca="false">SUMPRODUCT(MIN($B$22:$M$22+B1022:M1022))</f>
        <v>352.068988593379</v>
      </c>
      <c r="AN1022" s="18" t="n">
        <f aca="false">SUMPRODUCT(MIN($B$22:$M$22+N1022:Y1022))</f>
        <v>481.950382357786</v>
      </c>
      <c r="AO1022" s="18" t="n">
        <f aca="false">SUMPRODUCT(MIN($B$22:$M$22+B1022:M1022+Z1022:AK1022))</f>
        <v>352.068988593379</v>
      </c>
      <c r="AP1022" s="18" t="n">
        <f aca="false">SUMPRODUCT(MIN($B$23:$M$23+B1022:M1022+N1022:Y1022))</f>
        <v>401.66898859338</v>
      </c>
      <c r="AQ1022" s="18" t="n">
        <f aca="false">SUMPRODUCT(MIN($B$23:$M$23+B1022:M1022+Z1022:AK1022))</f>
        <v>401.66898859338</v>
      </c>
      <c r="AR1022" s="13" t="n">
        <f aca="false">IF(Y1022&lt;0,1,0)</f>
        <v>0</v>
      </c>
    </row>
    <row r="1023" customFormat="false" ht="15" hidden="false" customHeight="false" outlineLevel="0" collapsed="false">
      <c r="A1023" s="13" t="n">
        <v>998</v>
      </c>
      <c r="B1023" s="18" t="n">
        <f aca="false">Shock_sd*Draws!B1002</f>
        <v>-86.3595548041399</v>
      </c>
      <c r="C1023" s="18" t="n">
        <f aca="false">Persist_a*B1023+Shock_sd*Draws!C1002</f>
        <v>-68.0156898263954</v>
      </c>
      <c r="D1023" s="18" t="n">
        <f aca="false">Persist_a*C1023+Shock_sd*Draws!D1002</f>
        <v>-26.6923682791225</v>
      </c>
      <c r="E1023" s="18" t="n">
        <f aca="false">Persist_a*D1023+Shock_sd*Draws!E1002</f>
        <v>-35.0962328625005</v>
      </c>
      <c r="F1023" s="18" t="n">
        <f aca="false">Persist_a*E1023+Shock_sd*Draws!F1002</f>
        <v>-86.7333598263467</v>
      </c>
      <c r="G1023" s="18" t="n">
        <f aca="false">Persist_a*F1023+Shock_sd*Draws!G1002</f>
        <v>-137.95967070049</v>
      </c>
      <c r="H1023" s="18" t="n">
        <f aca="false">Persist_a*G1023+Shock_sd*Draws!H1002</f>
        <v>-64.7643504835722</v>
      </c>
      <c r="I1023" s="18" t="n">
        <f aca="false">Persist_a*H1023+Shock_sd*Draws!I1002</f>
        <v>-150.680678916279</v>
      </c>
      <c r="J1023" s="18" t="n">
        <f aca="false">Persist_a*I1023+Shock_sd*Draws!J1002</f>
        <v>-44.8247832828178</v>
      </c>
      <c r="K1023" s="18" t="n">
        <f aca="false">Persist_a*J1023+Shock_sd*Draws!K1002</f>
        <v>-35.3210790405824</v>
      </c>
      <c r="L1023" s="18" t="n">
        <f aca="false">Persist_a*K1023+Shock_sd*Draws!L1002</f>
        <v>-41.4481390160098</v>
      </c>
      <c r="M1023" s="18" t="n">
        <f aca="false">Persist_a*L1023+Shock_sd*Draws!M1002</f>
        <v>-55.1397249141269</v>
      </c>
      <c r="N1023" s="18" t="n">
        <f aca="false">0-(Draws!N1002+Draws!Z1002)</f>
        <v>0</v>
      </c>
      <c r="O1023" s="18" t="n">
        <f aca="false">N1023-(Draws!O1002+Draws!AA1002)</f>
        <v>0</v>
      </c>
      <c r="P1023" s="18" t="n">
        <f aca="false">O1023-(Draws!P1002+Draws!AB1002)</f>
        <v>0</v>
      </c>
      <c r="Q1023" s="18" t="n">
        <f aca="false">P1023-(Draws!Q1002+Draws!AC1002)</f>
        <v>0</v>
      </c>
      <c r="R1023" s="18" t="n">
        <f aca="false">Q1023-(Draws!R1002+Draws!AD1002)</f>
        <v>0</v>
      </c>
      <c r="S1023" s="18" t="n">
        <f aca="false">R1023-(Draws!S1002+Draws!AE1002)</f>
        <v>0</v>
      </c>
      <c r="T1023" s="18" t="n">
        <f aca="false">S1023-(Draws!T1002+Draws!AF1002)</f>
        <v>0</v>
      </c>
      <c r="U1023" s="18" t="n">
        <f aca="false">T1023-(Draws!U1002+Draws!AG1002)</f>
        <v>0</v>
      </c>
      <c r="V1023" s="18" t="n">
        <f aca="false">U1023-(Draws!V1002+Draws!AH1002)</f>
        <v>0</v>
      </c>
      <c r="W1023" s="18" t="n">
        <f aca="false">V1023-(Draws!W1002+Draws!AI1002)</f>
        <v>0</v>
      </c>
      <c r="X1023" s="18" t="n">
        <f aca="false">W1023-(Draws!X1002+Draws!AJ1002)</f>
        <v>0</v>
      </c>
      <c r="Y1023" s="18" t="n">
        <f aca="false">X1023-(Draws!Y1002+Draws!AK1002)</f>
        <v>0</v>
      </c>
      <c r="Z1023" s="18" t="n">
        <f aca="false">0-(MAX(Draws!N1002-Line_cap,0)+MAX(Draws!Z1002-Line_cap,0))</f>
        <v>0</v>
      </c>
      <c r="AA1023" s="18" t="n">
        <f aca="false">Z1023-(MAX(Draws!O1002-Line_cap,0)+MAX(Draws!AA1002-Line_cap,0))</f>
        <v>0</v>
      </c>
      <c r="AB1023" s="18" t="n">
        <f aca="false">AA1023-(MAX(Draws!P1002-Line_cap,0)+MAX(Draws!AB1002-Line_cap,0))</f>
        <v>0</v>
      </c>
      <c r="AC1023" s="18" t="n">
        <f aca="false">AB1023-(MAX(Draws!Q1002-Line_cap,0)+MAX(Draws!AC1002-Line_cap,0))</f>
        <v>0</v>
      </c>
      <c r="AD1023" s="18" t="n">
        <f aca="false">AC1023-(MAX(Draws!R1002-Line_cap,0)+MAX(Draws!AD1002-Line_cap,0))</f>
        <v>0</v>
      </c>
      <c r="AE1023" s="18" t="n">
        <f aca="false">AD1023-(MAX(Draws!S1002-Line_cap,0)+MAX(Draws!AE1002-Line_cap,0))</f>
        <v>0</v>
      </c>
      <c r="AF1023" s="18" t="n">
        <f aca="false">AE1023-(MAX(Draws!T1002-Line_cap,0)+MAX(Draws!AF1002-Line_cap,0))</f>
        <v>0</v>
      </c>
      <c r="AG1023" s="18" t="n">
        <f aca="false">AF1023-(MAX(Draws!U1002-Line_cap,0)+MAX(Draws!AG1002-Line_cap,0))</f>
        <v>0</v>
      </c>
      <c r="AH1023" s="18" t="n">
        <f aca="false">AG1023-(MAX(Draws!V1002-Line_cap,0)+MAX(Draws!AH1002-Line_cap,0))</f>
        <v>0</v>
      </c>
      <c r="AI1023" s="18" t="n">
        <f aca="false">AH1023-(MAX(Draws!W1002-Line_cap,0)+MAX(Draws!AI1002-Line_cap,0))</f>
        <v>0</v>
      </c>
      <c r="AJ1023" s="18" t="n">
        <f aca="false">AI1023-(MAX(Draws!X1002-Line_cap,0)+MAX(Draws!AJ1002-Line_cap,0))</f>
        <v>0</v>
      </c>
      <c r="AK1023" s="18" t="n">
        <f aca="false">AJ1023-(MAX(Draws!Y1002-Line_cap,0)+MAX(Draws!AK1002-Line_cap,0))</f>
        <v>0</v>
      </c>
      <c r="AL1023" s="18" t="n">
        <f aca="false">SUMPRODUCT(MIN($B$22:$M$22+B1023:M1023+N1023:Y1023))</f>
        <v>333.17337448164</v>
      </c>
      <c r="AM1023" s="18" t="n">
        <f aca="false">SUMPRODUCT(MIN($B$22:$M$22+B1023:M1023))</f>
        <v>333.17337448164</v>
      </c>
      <c r="AN1023" s="18" t="n">
        <f aca="false">SUMPRODUCT(MIN($B$22:$M$22+N1023:Y1023))</f>
        <v>481.950382357786</v>
      </c>
      <c r="AO1023" s="18" t="n">
        <f aca="false">SUMPRODUCT(MIN($B$22:$M$22+B1023:M1023+Z1023:AK1023))</f>
        <v>333.17337448164</v>
      </c>
      <c r="AP1023" s="18" t="n">
        <f aca="false">SUMPRODUCT(MIN($B$23:$M$23+B1023:M1023+N1023:Y1023))</f>
        <v>382.773374481641</v>
      </c>
      <c r="AQ1023" s="18" t="n">
        <f aca="false">SUMPRODUCT(MIN($B$23:$M$23+B1023:M1023+Z1023:AK1023))</f>
        <v>382.773374481641</v>
      </c>
      <c r="AR1023" s="13" t="n">
        <f aca="false">IF(Y1023&lt;0,1,0)</f>
        <v>0</v>
      </c>
    </row>
    <row r="1024" customFormat="false" ht="15" hidden="false" customHeight="false" outlineLevel="0" collapsed="false">
      <c r="A1024" s="13" t="n">
        <v>999</v>
      </c>
      <c r="B1024" s="18" t="n">
        <f aca="false">Shock_sd*Draws!B1003</f>
        <v>60.2115523954401</v>
      </c>
      <c r="C1024" s="18" t="n">
        <f aca="false">Persist_a*B1024+Shock_sd*Draws!C1003</f>
        <v>-5.07166805482966</v>
      </c>
      <c r="D1024" s="18" t="n">
        <f aca="false">Persist_a*C1024+Shock_sd*Draws!D1003</f>
        <v>-83.909194459922</v>
      </c>
      <c r="E1024" s="18" t="n">
        <f aca="false">Persist_a*D1024+Shock_sd*Draws!E1003</f>
        <v>-94.1884472860889</v>
      </c>
      <c r="F1024" s="18" t="n">
        <f aca="false">Persist_a*E1024+Shock_sd*Draws!F1003</f>
        <v>-58.9237995751266</v>
      </c>
      <c r="G1024" s="18" t="n">
        <f aca="false">Persist_a*F1024+Shock_sd*Draws!G1003</f>
        <v>-11.614553975055</v>
      </c>
      <c r="H1024" s="18" t="n">
        <f aca="false">Persist_a*G1024+Shock_sd*Draws!H1003</f>
        <v>-6.75672815632048</v>
      </c>
      <c r="I1024" s="18" t="n">
        <f aca="false">Persist_a*H1024+Shock_sd*Draws!I1003</f>
        <v>62.8536261881868</v>
      </c>
      <c r="J1024" s="18" t="n">
        <f aca="false">Persist_a*I1024+Shock_sd*Draws!J1003</f>
        <v>111.742729902896</v>
      </c>
      <c r="K1024" s="18" t="n">
        <f aca="false">Persist_a*J1024+Shock_sd*Draws!K1003</f>
        <v>80.3537268284218</v>
      </c>
      <c r="L1024" s="18" t="n">
        <f aca="false">Persist_a*K1024+Shock_sd*Draws!L1003</f>
        <v>50.8181456810575</v>
      </c>
      <c r="M1024" s="18" t="n">
        <f aca="false">Persist_a*L1024+Shock_sd*Draws!M1003</f>
        <v>31.5923634541796</v>
      </c>
      <c r="N1024" s="18" t="n">
        <f aca="false">0-(Draws!N1003+Draws!Z1003)</f>
        <v>0</v>
      </c>
      <c r="O1024" s="18" t="n">
        <f aca="false">N1024-(Draws!O1003+Draws!AA1003)</f>
        <v>0</v>
      </c>
      <c r="P1024" s="18" t="n">
        <f aca="false">O1024-(Draws!P1003+Draws!AB1003)</f>
        <v>0</v>
      </c>
      <c r="Q1024" s="18" t="n">
        <f aca="false">P1024-(Draws!Q1003+Draws!AC1003)</f>
        <v>0</v>
      </c>
      <c r="R1024" s="18" t="n">
        <f aca="false">Q1024-(Draws!R1003+Draws!AD1003)</f>
        <v>0</v>
      </c>
      <c r="S1024" s="18" t="n">
        <f aca="false">R1024-(Draws!S1003+Draws!AE1003)</f>
        <v>0</v>
      </c>
      <c r="T1024" s="18" t="n">
        <f aca="false">S1024-(Draws!T1003+Draws!AF1003)</f>
        <v>0</v>
      </c>
      <c r="U1024" s="18" t="n">
        <f aca="false">T1024-(Draws!U1003+Draws!AG1003)</f>
        <v>0</v>
      </c>
      <c r="V1024" s="18" t="n">
        <f aca="false">U1024-(Draws!V1003+Draws!AH1003)</f>
        <v>0</v>
      </c>
      <c r="W1024" s="18" t="n">
        <f aca="false">V1024-(Draws!W1003+Draws!AI1003)</f>
        <v>0</v>
      </c>
      <c r="X1024" s="18" t="n">
        <f aca="false">W1024-(Draws!X1003+Draws!AJ1003)</f>
        <v>0</v>
      </c>
      <c r="Y1024" s="18" t="n">
        <f aca="false">X1024-(Draws!Y1003+Draws!AK1003)</f>
        <v>0</v>
      </c>
      <c r="Z1024" s="18" t="n">
        <f aca="false">0-(MAX(Draws!N1003-Line_cap,0)+MAX(Draws!Z1003-Line_cap,0))</f>
        <v>0</v>
      </c>
      <c r="AA1024" s="18" t="n">
        <f aca="false">Z1024-(MAX(Draws!O1003-Line_cap,0)+MAX(Draws!AA1003-Line_cap,0))</f>
        <v>0</v>
      </c>
      <c r="AB1024" s="18" t="n">
        <f aca="false">AA1024-(MAX(Draws!P1003-Line_cap,0)+MAX(Draws!AB1003-Line_cap,0))</f>
        <v>0</v>
      </c>
      <c r="AC1024" s="18" t="n">
        <f aca="false">AB1024-(MAX(Draws!Q1003-Line_cap,0)+MAX(Draws!AC1003-Line_cap,0))</f>
        <v>0</v>
      </c>
      <c r="AD1024" s="18" t="n">
        <f aca="false">AC1024-(MAX(Draws!R1003-Line_cap,0)+MAX(Draws!AD1003-Line_cap,0))</f>
        <v>0</v>
      </c>
      <c r="AE1024" s="18" t="n">
        <f aca="false">AD1024-(MAX(Draws!S1003-Line_cap,0)+MAX(Draws!AE1003-Line_cap,0))</f>
        <v>0</v>
      </c>
      <c r="AF1024" s="18" t="n">
        <f aca="false">AE1024-(MAX(Draws!T1003-Line_cap,0)+MAX(Draws!AF1003-Line_cap,0))</f>
        <v>0</v>
      </c>
      <c r="AG1024" s="18" t="n">
        <f aca="false">AF1024-(MAX(Draws!U1003-Line_cap,0)+MAX(Draws!AG1003-Line_cap,0))</f>
        <v>0</v>
      </c>
      <c r="AH1024" s="18" t="n">
        <f aca="false">AG1024-(MAX(Draws!V1003-Line_cap,0)+MAX(Draws!AH1003-Line_cap,0))</f>
        <v>0</v>
      </c>
      <c r="AI1024" s="18" t="n">
        <f aca="false">AH1024-(MAX(Draws!W1003-Line_cap,0)+MAX(Draws!AI1003-Line_cap,0))</f>
        <v>0</v>
      </c>
      <c r="AJ1024" s="18" t="n">
        <f aca="false">AI1024-(MAX(Draws!X1003-Line_cap,0)+MAX(Draws!AJ1003-Line_cap,0))</f>
        <v>0</v>
      </c>
      <c r="AK1024" s="18" t="n">
        <f aca="false">AJ1024-(MAX(Draws!Y1003-Line_cap,0)+MAX(Draws!AK1003-Line_cap,0))</f>
        <v>0</v>
      </c>
      <c r="AL1024" s="18" t="n">
        <f aca="false">SUMPRODUCT(MIN($B$22:$M$22+B1024:M1024+N1024:Y1024))</f>
        <v>404.673752542068</v>
      </c>
      <c r="AM1024" s="18" t="n">
        <f aca="false">SUMPRODUCT(MIN($B$22:$M$22+B1024:M1024))</f>
        <v>404.673752542068</v>
      </c>
      <c r="AN1024" s="18" t="n">
        <f aca="false">SUMPRODUCT(MIN($B$22:$M$22+N1024:Y1024))</f>
        <v>481.950382357786</v>
      </c>
      <c r="AO1024" s="18" t="n">
        <f aca="false">SUMPRODUCT(MIN($B$22:$M$22+B1024:M1024+Z1024:AK1024))</f>
        <v>404.673752542068</v>
      </c>
      <c r="AP1024" s="18" t="n">
        <f aca="false">SUMPRODUCT(MIN($B$23:$M$23+B1024:M1024+N1024:Y1024))</f>
        <v>445.562040055431</v>
      </c>
      <c r="AQ1024" s="18" t="n">
        <f aca="false">SUMPRODUCT(MIN($B$23:$M$23+B1024:M1024+Z1024:AK1024))</f>
        <v>445.562040055431</v>
      </c>
      <c r="AR1024" s="13" t="n">
        <f aca="false">IF(Y1024&lt;0,1,0)</f>
        <v>0</v>
      </c>
    </row>
    <row r="1025" customFormat="false" ht="15" hidden="false" customHeight="false" outlineLevel="0" collapsed="false">
      <c r="A1025" s="13" t="n">
        <v>1000</v>
      </c>
      <c r="B1025" s="18" t="n">
        <f aca="false">Shock_sd*Draws!B1004</f>
        <v>-29.4625985647358</v>
      </c>
      <c r="C1025" s="18" t="n">
        <f aca="false">Persist_a*B1025+Shock_sd*Draws!C1004</f>
        <v>47.8229920512859</v>
      </c>
      <c r="D1025" s="18" t="n">
        <f aca="false">Persist_a*C1025+Shock_sd*Draws!D1004</f>
        <v>56.4796972425028</v>
      </c>
      <c r="E1025" s="18" t="n">
        <f aca="false">Persist_a*D1025+Shock_sd*Draws!E1004</f>
        <v>85.6287427639034</v>
      </c>
      <c r="F1025" s="18" t="n">
        <f aca="false">Persist_a*E1025+Shock_sd*Draws!F1004</f>
        <v>-81.5282973550825</v>
      </c>
      <c r="G1025" s="18" t="n">
        <f aca="false">Persist_a*F1025+Shock_sd*Draws!G1004</f>
        <v>-28.062725538317</v>
      </c>
      <c r="H1025" s="18" t="n">
        <f aca="false">Persist_a*G1025+Shock_sd*Draws!H1004</f>
        <v>-53.0936660742994</v>
      </c>
      <c r="I1025" s="18" t="n">
        <f aca="false">Persist_a*H1025+Shock_sd*Draws!I1004</f>
        <v>-81.9371300701306</v>
      </c>
      <c r="J1025" s="18" t="n">
        <f aca="false">Persist_a*I1025+Shock_sd*Draws!J1004</f>
        <v>-67.1156114096411</v>
      </c>
      <c r="K1025" s="18" t="n">
        <f aca="false">Persist_a*J1025+Shock_sd*Draws!K1004</f>
        <v>-41.176142458856</v>
      </c>
      <c r="L1025" s="18" t="n">
        <f aca="false">Persist_a*K1025+Shock_sd*Draws!L1004</f>
        <v>-16.0125517483735</v>
      </c>
      <c r="M1025" s="18" t="n">
        <f aca="false">Persist_a*L1025+Shock_sd*Draws!M1004</f>
        <v>44.5934901203624</v>
      </c>
      <c r="N1025" s="18" t="n">
        <f aca="false">0-(Draws!N1004+Draws!Z1004)</f>
        <v>0</v>
      </c>
      <c r="O1025" s="18" t="n">
        <f aca="false">N1025-(Draws!O1004+Draws!AA1004)</f>
        <v>0</v>
      </c>
      <c r="P1025" s="18" t="n">
        <f aca="false">O1025-(Draws!P1004+Draws!AB1004)</f>
        <v>0</v>
      </c>
      <c r="Q1025" s="18" t="n">
        <f aca="false">P1025-(Draws!Q1004+Draws!AC1004)</f>
        <v>0</v>
      </c>
      <c r="R1025" s="18" t="n">
        <f aca="false">Q1025-(Draws!R1004+Draws!AD1004)</f>
        <v>0</v>
      </c>
      <c r="S1025" s="18" t="n">
        <f aca="false">R1025-(Draws!S1004+Draws!AE1004)</f>
        <v>-79.4947383960693</v>
      </c>
      <c r="T1025" s="18" t="n">
        <f aca="false">S1025-(Draws!T1004+Draws!AF1004)</f>
        <v>-79.4947383960693</v>
      </c>
      <c r="U1025" s="18" t="n">
        <f aca="false">T1025-(Draws!U1004+Draws!AG1004)</f>
        <v>-79.4947383960693</v>
      </c>
      <c r="V1025" s="18" t="n">
        <f aca="false">U1025-(Draws!V1004+Draws!AH1004)</f>
        <v>-79.4947383960693</v>
      </c>
      <c r="W1025" s="18" t="n">
        <f aca="false">V1025-(Draws!W1004+Draws!AI1004)</f>
        <v>-79.4947383960693</v>
      </c>
      <c r="X1025" s="18" t="n">
        <f aca="false">W1025-(Draws!X1004+Draws!AJ1004)</f>
        <v>-79.4947383960693</v>
      </c>
      <c r="Y1025" s="18" t="n">
        <f aca="false">X1025-(Draws!Y1004+Draws!AK1004)</f>
        <v>-79.4947383960693</v>
      </c>
      <c r="Z1025" s="18" t="n">
        <f aca="false">0-(MAX(Draws!N1004-Line_cap,0)+MAX(Draws!Z1004-Line_cap,0))</f>
        <v>0</v>
      </c>
      <c r="AA1025" s="18" t="n">
        <f aca="false">Z1025-(MAX(Draws!O1004-Line_cap,0)+MAX(Draws!AA1004-Line_cap,0))</f>
        <v>0</v>
      </c>
      <c r="AB1025" s="18" t="n">
        <f aca="false">AA1025-(MAX(Draws!P1004-Line_cap,0)+MAX(Draws!AB1004-Line_cap,0))</f>
        <v>0</v>
      </c>
      <c r="AC1025" s="18" t="n">
        <f aca="false">AB1025-(MAX(Draws!Q1004-Line_cap,0)+MAX(Draws!AC1004-Line_cap,0))</f>
        <v>0</v>
      </c>
      <c r="AD1025" s="18" t="n">
        <f aca="false">AC1025-(MAX(Draws!R1004-Line_cap,0)+MAX(Draws!AD1004-Line_cap,0))</f>
        <v>0</v>
      </c>
      <c r="AE1025" s="18" t="n">
        <f aca="false">AD1025-(MAX(Draws!S1004-Line_cap,0)+MAX(Draws!AE1004-Line_cap,0))</f>
        <v>0</v>
      </c>
      <c r="AF1025" s="18" t="n">
        <f aca="false">AE1025-(MAX(Draws!T1004-Line_cap,0)+MAX(Draws!AF1004-Line_cap,0))</f>
        <v>0</v>
      </c>
      <c r="AG1025" s="18" t="n">
        <f aca="false">AF1025-(MAX(Draws!U1004-Line_cap,0)+MAX(Draws!AG1004-Line_cap,0))</f>
        <v>0</v>
      </c>
      <c r="AH1025" s="18" t="n">
        <f aca="false">AG1025-(MAX(Draws!V1004-Line_cap,0)+MAX(Draws!AH1004-Line_cap,0))</f>
        <v>0</v>
      </c>
      <c r="AI1025" s="18" t="n">
        <f aca="false">AH1025-(MAX(Draws!W1004-Line_cap,0)+MAX(Draws!AI1004-Line_cap,0))</f>
        <v>0</v>
      </c>
      <c r="AJ1025" s="18" t="n">
        <f aca="false">AI1025-(MAX(Draws!X1004-Line_cap,0)+MAX(Draws!AJ1004-Line_cap,0))</f>
        <v>0</v>
      </c>
      <c r="AK1025" s="18" t="n">
        <f aca="false">AJ1025-(MAX(Draws!Y1004-Line_cap,0)+MAX(Draws!AK1004-Line_cap,0))</f>
        <v>0</v>
      </c>
      <c r="AL1025" s="18" t="n">
        <f aca="false">SUMPRODUCT(MIN($B$22:$M$22+B1025:M1025+N1025:Y1025))</f>
        <v>322.422184931719</v>
      </c>
      <c r="AM1025" s="18" t="n">
        <f aca="false">SUMPRODUCT(MIN($B$22:$M$22+B1025:M1025))</f>
        <v>401.916923327789</v>
      </c>
      <c r="AN1025" s="18" t="n">
        <f aca="false">SUMPRODUCT(MIN($B$22:$M$22+N1025:Y1025))</f>
        <v>402.455643961716</v>
      </c>
      <c r="AO1025" s="18" t="n">
        <f aca="false">SUMPRODUCT(MIN($B$22:$M$22+B1025:M1025+Z1025:AK1025))</f>
        <v>401.916923327789</v>
      </c>
      <c r="AP1025" s="18" t="n">
        <f aca="false">SUMPRODUCT(MIN($B$23:$M$23+B1025:M1025+N1025:Y1025))</f>
        <v>372.022184931719</v>
      </c>
      <c r="AQ1025" s="18" t="n">
        <f aca="false">SUMPRODUCT(MIN($B$23:$M$23+B1025:M1025+Z1025:AK1025))</f>
        <v>451.516923327789</v>
      </c>
      <c r="AR1025" s="13" t="n">
        <f aca="false">IF(Y1025&lt;0,1,0)</f>
        <v>1</v>
      </c>
    </row>
    <row r="1026" customFormat="false" ht="15" hidden="false" customHeight="false" outlineLevel="0" collapsed="false">
      <c r="A1026" s="13" t="n">
        <v>1001</v>
      </c>
      <c r="B1026" s="18" t="n">
        <f aca="false">Shock_sd*Draws!B1005</f>
        <v>60.5480841460086</v>
      </c>
      <c r="C1026" s="18" t="n">
        <f aca="false">Persist_a*B1026+Shock_sd*Draws!C1005</f>
        <v>21.625783832319</v>
      </c>
      <c r="D1026" s="18" t="n">
        <f aca="false">Persist_a*C1026+Shock_sd*Draws!D1005</f>
        <v>48.0110531607647</v>
      </c>
      <c r="E1026" s="18" t="n">
        <f aca="false">Persist_a*D1026+Shock_sd*Draws!E1005</f>
        <v>-99.8121967479902</v>
      </c>
      <c r="F1026" s="18" t="n">
        <f aca="false">Persist_a*E1026+Shock_sd*Draws!F1005</f>
        <v>-90.1647761676834</v>
      </c>
      <c r="G1026" s="18" t="n">
        <f aca="false">Persist_a*F1026+Shock_sd*Draws!G1005</f>
        <v>-22.7275805682931</v>
      </c>
      <c r="H1026" s="18" t="n">
        <f aca="false">Persist_a*G1026+Shock_sd*Draws!H1005</f>
        <v>27.9293667336073</v>
      </c>
      <c r="I1026" s="18" t="n">
        <f aca="false">Persist_a*H1026+Shock_sd*Draws!I1005</f>
        <v>-41.7436510772637</v>
      </c>
      <c r="J1026" s="18" t="n">
        <f aca="false">Persist_a*I1026+Shock_sd*Draws!J1005</f>
        <v>-122.437564955464</v>
      </c>
      <c r="K1026" s="18" t="n">
        <f aca="false">Persist_a*J1026+Shock_sd*Draws!K1005</f>
        <v>-89.848872135312</v>
      </c>
      <c r="L1026" s="18" t="n">
        <f aca="false">Persist_a*K1026+Shock_sd*Draws!L1005</f>
        <v>-51.5201004905339</v>
      </c>
      <c r="M1026" s="18" t="n">
        <f aca="false">Persist_a*L1026+Shock_sd*Draws!M1005</f>
        <v>-138.418096735656</v>
      </c>
      <c r="N1026" s="18" t="n">
        <f aca="false">0-(Draws!N1005+Draws!Z1005)</f>
        <v>0</v>
      </c>
      <c r="O1026" s="18" t="n">
        <f aca="false">N1026-(Draws!O1005+Draws!AA1005)</f>
        <v>0</v>
      </c>
      <c r="P1026" s="18" t="n">
        <f aca="false">O1026-(Draws!P1005+Draws!AB1005)</f>
        <v>0</v>
      </c>
      <c r="Q1026" s="18" t="n">
        <f aca="false">P1026-(Draws!Q1005+Draws!AC1005)</f>
        <v>0</v>
      </c>
      <c r="R1026" s="18" t="n">
        <f aca="false">Q1026-(Draws!R1005+Draws!AD1005)</f>
        <v>0</v>
      </c>
      <c r="S1026" s="18" t="n">
        <f aca="false">R1026-(Draws!S1005+Draws!AE1005)</f>
        <v>0</v>
      </c>
      <c r="T1026" s="18" t="n">
        <f aca="false">S1026-(Draws!T1005+Draws!AF1005)</f>
        <v>0</v>
      </c>
      <c r="U1026" s="18" t="n">
        <f aca="false">T1026-(Draws!U1005+Draws!AG1005)</f>
        <v>0</v>
      </c>
      <c r="V1026" s="18" t="n">
        <f aca="false">U1026-(Draws!V1005+Draws!AH1005)</f>
        <v>0</v>
      </c>
      <c r="W1026" s="18" t="n">
        <f aca="false">V1026-(Draws!W1005+Draws!AI1005)</f>
        <v>0</v>
      </c>
      <c r="X1026" s="18" t="n">
        <f aca="false">W1026-(Draws!X1005+Draws!AJ1005)</f>
        <v>0</v>
      </c>
      <c r="Y1026" s="18" t="n">
        <f aca="false">X1026-(Draws!Y1005+Draws!AK1005)</f>
        <v>0</v>
      </c>
      <c r="Z1026" s="18" t="n">
        <f aca="false">0-(MAX(Draws!N1005-Line_cap,0)+MAX(Draws!Z1005-Line_cap,0))</f>
        <v>0</v>
      </c>
      <c r="AA1026" s="18" t="n">
        <f aca="false">Z1026-(MAX(Draws!O1005-Line_cap,0)+MAX(Draws!AA1005-Line_cap,0))</f>
        <v>0</v>
      </c>
      <c r="AB1026" s="18" t="n">
        <f aca="false">AA1026-(MAX(Draws!P1005-Line_cap,0)+MAX(Draws!AB1005-Line_cap,0))</f>
        <v>0</v>
      </c>
      <c r="AC1026" s="18" t="n">
        <f aca="false">AB1026-(MAX(Draws!Q1005-Line_cap,0)+MAX(Draws!AC1005-Line_cap,0))</f>
        <v>0</v>
      </c>
      <c r="AD1026" s="18" t="n">
        <f aca="false">AC1026-(MAX(Draws!R1005-Line_cap,0)+MAX(Draws!AD1005-Line_cap,0))</f>
        <v>0</v>
      </c>
      <c r="AE1026" s="18" t="n">
        <f aca="false">AD1026-(MAX(Draws!S1005-Line_cap,0)+MAX(Draws!AE1005-Line_cap,0))</f>
        <v>0</v>
      </c>
      <c r="AF1026" s="18" t="n">
        <f aca="false">AE1026-(MAX(Draws!T1005-Line_cap,0)+MAX(Draws!AF1005-Line_cap,0))</f>
        <v>0</v>
      </c>
      <c r="AG1026" s="18" t="n">
        <f aca="false">AF1026-(MAX(Draws!U1005-Line_cap,0)+MAX(Draws!AG1005-Line_cap,0))</f>
        <v>0</v>
      </c>
      <c r="AH1026" s="18" t="n">
        <f aca="false">AG1026-(MAX(Draws!V1005-Line_cap,0)+MAX(Draws!AH1005-Line_cap,0))</f>
        <v>0</v>
      </c>
      <c r="AI1026" s="18" t="n">
        <f aca="false">AH1026-(MAX(Draws!W1005-Line_cap,0)+MAX(Draws!AI1005-Line_cap,0))</f>
        <v>0</v>
      </c>
      <c r="AJ1026" s="18" t="n">
        <f aca="false">AI1026-(MAX(Draws!X1005-Line_cap,0)+MAX(Draws!AJ1005-Line_cap,0))</f>
        <v>0</v>
      </c>
      <c r="AK1026" s="18" t="n">
        <f aca="false">AJ1026-(MAX(Draws!Y1005-Line_cap,0)+MAX(Draws!AK1005-Line_cap,0))</f>
        <v>0</v>
      </c>
      <c r="AL1026" s="18" t="n">
        <f aca="false">SUMPRODUCT(MIN($B$22:$M$22+B1026:M1026+N1026:Y1026))</f>
        <v>365.760216461933</v>
      </c>
      <c r="AM1026" s="18" t="n">
        <f aca="false">SUMPRODUCT(MIN($B$22:$M$22+B1026:M1026))</f>
        <v>365.760216461933</v>
      </c>
      <c r="AN1026" s="18" t="n">
        <f aca="false">SUMPRODUCT(MIN($B$22:$M$22+N1026:Y1026))</f>
        <v>481.950382357786</v>
      </c>
      <c r="AO1026" s="18" t="n">
        <f aca="false">SUMPRODUCT(MIN($B$22:$M$22+B1026:M1026+Z1026:AK1026))</f>
        <v>365.760216461933</v>
      </c>
      <c r="AP1026" s="18" t="n">
        <f aca="false">SUMPRODUCT(MIN($B$23:$M$23+B1026:M1026+N1026:Y1026))</f>
        <v>415.003543626153</v>
      </c>
      <c r="AQ1026" s="18" t="n">
        <f aca="false">SUMPRODUCT(MIN($B$23:$M$23+B1026:M1026+Z1026:AK1026))</f>
        <v>415.003543626153</v>
      </c>
      <c r="AR1026" s="13" t="n">
        <f aca="false">IF(Y1026&lt;0,1,0)</f>
        <v>0</v>
      </c>
    </row>
    <row r="1027" customFormat="false" ht="15" hidden="false" customHeight="false" outlineLevel="0" collapsed="false">
      <c r="A1027" s="13" t="n">
        <v>1002</v>
      </c>
      <c r="B1027" s="18" t="n">
        <f aca="false">Shock_sd*Draws!B1006</f>
        <v>60.3392702672089</v>
      </c>
      <c r="C1027" s="18" t="n">
        <f aca="false">Persist_a*B1027+Shock_sd*Draws!C1006</f>
        <v>-0.531598476142662</v>
      </c>
      <c r="D1027" s="18" t="n">
        <f aca="false">Persist_a*C1027+Shock_sd*Draws!D1006</f>
        <v>-9.33984186332794</v>
      </c>
      <c r="E1027" s="18" t="n">
        <f aca="false">Persist_a*D1027+Shock_sd*Draws!E1006</f>
        <v>-43.2003369181381</v>
      </c>
      <c r="F1027" s="18" t="n">
        <f aca="false">Persist_a*E1027+Shock_sd*Draws!F1006</f>
        <v>-70.6704815900799</v>
      </c>
      <c r="G1027" s="18" t="n">
        <f aca="false">Persist_a*F1027+Shock_sd*Draws!G1006</f>
        <v>-16.284394267316</v>
      </c>
      <c r="H1027" s="18" t="n">
        <f aca="false">Persist_a*G1027+Shock_sd*Draws!H1006</f>
        <v>-51.9065712551724</v>
      </c>
      <c r="I1027" s="18" t="n">
        <f aca="false">Persist_a*H1027+Shock_sd*Draws!I1006</f>
        <v>-19.3436457185119</v>
      </c>
      <c r="J1027" s="18" t="n">
        <f aca="false">Persist_a*I1027+Shock_sd*Draws!J1006</f>
        <v>-3.06201578772613</v>
      </c>
      <c r="K1027" s="18" t="n">
        <f aca="false">Persist_a*J1027+Shock_sd*Draws!K1006</f>
        <v>-39.0229019745572</v>
      </c>
      <c r="L1027" s="18" t="n">
        <f aca="false">Persist_a*K1027+Shock_sd*Draws!L1006</f>
        <v>-43.5394374853045</v>
      </c>
      <c r="M1027" s="18" t="n">
        <f aca="false">Persist_a*L1027+Shock_sd*Draws!M1006</f>
        <v>-33.3678577236588</v>
      </c>
      <c r="N1027" s="18" t="n">
        <f aca="false">0-(Draws!N1006+Draws!Z1006)</f>
        <v>0</v>
      </c>
      <c r="O1027" s="18" t="n">
        <f aca="false">N1027-(Draws!O1006+Draws!AA1006)</f>
        <v>0</v>
      </c>
      <c r="P1027" s="18" t="n">
        <f aca="false">O1027-(Draws!P1006+Draws!AB1006)</f>
        <v>0</v>
      </c>
      <c r="Q1027" s="18" t="n">
        <f aca="false">P1027-(Draws!Q1006+Draws!AC1006)</f>
        <v>0</v>
      </c>
      <c r="R1027" s="18" t="n">
        <f aca="false">Q1027-(Draws!R1006+Draws!AD1006)</f>
        <v>0</v>
      </c>
      <c r="S1027" s="18" t="n">
        <f aca="false">R1027-(Draws!S1006+Draws!AE1006)</f>
        <v>0</v>
      </c>
      <c r="T1027" s="18" t="n">
        <f aca="false">S1027-(Draws!T1006+Draws!AF1006)</f>
        <v>-196.184075506498</v>
      </c>
      <c r="U1027" s="18" t="n">
        <f aca="false">T1027-(Draws!U1006+Draws!AG1006)</f>
        <v>-196.184075506498</v>
      </c>
      <c r="V1027" s="18" t="n">
        <f aca="false">U1027-(Draws!V1006+Draws!AH1006)</f>
        <v>-196.184075506498</v>
      </c>
      <c r="W1027" s="18" t="n">
        <f aca="false">V1027-(Draws!W1006+Draws!AI1006)</f>
        <v>-196.184075506498</v>
      </c>
      <c r="X1027" s="18" t="n">
        <f aca="false">W1027-(Draws!X1006+Draws!AJ1006)</f>
        <v>-196.184075506498</v>
      </c>
      <c r="Y1027" s="18" t="n">
        <f aca="false">X1027-(Draws!Y1006+Draws!AK1006)</f>
        <v>-196.184075506498</v>
      </c>
      <c r="Z1027" s="18" t="n">
        <f aca="false">0-(MAX(Draws!N1006-Line_cap,0)+MAX(Draws!Z1006-Line_cap,0))</f>
        <v>0</v>
      </c>
      <c r="AA1027" s="18" t="n">
        <f aca="false">Z1027-(MAX(Draws!O1006-Line_cap,0)+MAX(Draws!AA1006-Line_cap,0))</f>
        <v>0</v>
      </c>
      <c r="AB1027" s="18" t="n">
        <f aca="false">AA1027-(MAX(Draws!P1006-Line_cap,0)+MAX(Draws!AB1006-Line_cap,0))</f>
        <v>0</v>
      </c>
      <c r="AC1027" s="18" t="n">
        <f aca="false">AB1027-(MAX(Draws!Q1006-Line_cap,0)+MAX(Draws!AC1006-Line_cap,0))</f>
        <v>0</v>
      </c>
      <c r="AD1027" s="18" t="n">
        <f aca="false">AC1027-(MAX(Draws!R1006-Line_cap,0)+MAX(Draws!AD1006-Line_cap,0))</f>
        <v>0</v>
      </c>
      <c r="AE1027" s="18" t="n">
        <f aca="false">AD1027-(MAX(Draws!S1006-Line_cap,0)+MAX(Draws!AE1006-Line_cap,0))</f>
        <v>0</v>
      </c>
      <c r="AF1027" s="18" t="n">
        <f aca="false">AE1027-(MAX(Draws!T1006-Line_cap,0)+MAX(Draws!AF1006-Line_cap,0))</f>
        <v>-96.1840755064982</v>
      </c>
      <c r="AG1027" s="18" t="n">
        <f aca="false">AF1027-(MAX(Draws!U1006-Line_cap,0)+MAX(Draws!AG1006-Line_cap,0))</f>
        <v>-96.1840755064982</v>
      </c>
      <c r="AH1027" s="18" t="n">
        <f aca="false">AG1027-(MAX(Draws!V1006-Line_cap,0)+MAX(Draws!AH1006-Line_cap,0))</f>
        <v>-96.1840755064982</v>
      </c>
      <c r="AI1027" s="18" t="n">
        <f aca="false">AH1027-(MAX(Draws!W1006-Line_cap,0)+MAX(Draws!AI1006-Line_cap,0))</f>
        <v>-96.1840755064982</v>
      </c>
      <c r="AJ1027" s="18" t="n">
        <f aca="false">AI1027-(MAX(Draws!X1006-Line_cap,0)+MAX(Draws!AJ1006-Line_cap,0))</f>
        <v>-96.1840755064982</v>
      </c>
      <c r="AK1027" s="18" t="n">
        <f aca="false">AJ1027-(MAX(Draws!Y1006-Line_cap,0)+MAX(Draws!AK1006-Line_cap,0))</f>
        <v>-96.1840755064982</v>
      </c>
      <c r="AL1027" s="18" t="n">
        <f aca="false">SUMPRODUCT(MIN($B$22:$M$22+B1027:M1027+N1027:Y1027))</f>
        <v>233.859735596115</v>
      </c>
      <c r="AM1027" s="18" t="n">
        <f aca="false">SUMPRODUCT(MIN($B$22:$M$22+B1027:M1027))</f>
        <v>417.82669955761</v>
      </c>
      <c r="AN1027" s="18" t="n">
        <f aca="false">SUMPRODUCT(MIN($B$22:$M$22+N1027:Y1027))</f>
        <v>285.766306851287</v>
      </c>
      <c r="AO1027" s="18" t="n">
        <f aca="false">SUMPRODUCT(MIN($B$22:$M$22+B1027:M1027+Z1027:AK1027))</f>
        <v>333.859735596115</v>
      </c>
      <c r="AP1027" s="18" t="n">
        <f aca="false">SUMPRODUCT(MIN($B$23:$M$23+B1027:M1027+N1027:Y1027))</f>
        <v>283.038378459215</v>
      </c>
      <c r="AQ1027" s="18" t="n">
        <f aca="false">SUMPRODUCT(MIN($B$23:$M$23+B1027:M1027+Z1027:AK1027))</f>
        <v>383.038378459215</v>
      </c>
      <c r="AR1027" s="13" t="n">
        <f aca="false">IF(Y1027&lt;0,1,0)</f>
        <v>1</v>
      </c>
    </row>
    <row r="1028" customFormat="false" ht="15" hidden="false" customHeight="false" outlineLevel="0" collapsed="false">
      <c r="A1028" s="13" t="n">
        <v>1003</v>
      </c>
      <c r="B1028" s="18" t="n">
        <f aca="false">Shock_sd*Draws!B1007</f>
        <v>24.2108511660483</v>
      </c>
      <c r="C1028" s="18" t="n">
        <f aca="false">Persist_a*B1028+Shock_sd*Draws!C1007</f>
        <v>-124.982050480208</v>
      </c>
      <c r="D1028" s="18" t="n">
        <f aca="false">Persist_a*C1028+Shock_sd*Draws!D1007</f>
        <v>-67.5535452907292</v>
      </c>
      <c r="E1028" s="18" t="n">
        <f aca="false">Persist_a*D1028+Shock_sd*Draws!E1007</f>
        <v>-41.7920865815087</v>
      </c>
      <c r="F1028" s="18" t="n">
        <f aca="false">Persist_a*E1028+Shock_sd*Draws!F1007</f>
        <v>-39.8735089028506</v>
      </c>
      <c r="G1028" s="18" t="n">
        <f aca="false">Persist_a*F1028+Shock_sd*Draws!G1007</f>
        <v>-72.4395905652481</v>
      </c>
      <c r="H1028" s="18" t="n">
        <f aca="false">Persist_a*G1028+Shock_sd*Draws!H1007</f>
        <v>-35.8277752732769</v>
      </c>
      <c r="I1028" s="18" t="n">
        <f aca="false">Persist_a*H1028+Shock_sd*Draws!I1007</f>
        <v>7.76359397699633</v>
      </c>
      <c r="J1028" s="18" t="n">
        <f aca="false">Persist_a*I1028+Shock_sd*Draws!J1007</f>
        <v>-12.0196558945066</v>
      </c>
      <c r="K1028" s="18" t="n">
        <f aca="false">Persist_a*J1028+Shock_sd*Draws!K1007</f>
        <v>-76.3015615234928</v>
      </c>
      <c r="L1028" s="18" t="n">
        <f aca="false">Persist_a*K1028+Shock_sd*Draws!L1007</f>
        <v>-37.4969001758826</v>
      </c>
      <c r="M1028" s="18" t="n">
        <f aca="false">Persist_a*L1028+Shock_sd*Draws!M1007</f>
        <v>-44.934397582445</v>
      </c>
      <c r="N1028" s="18" t="n">
        <f aca="false">0-(Draws!N1007+Draws!Z1007)</f>
        <v>0</v>
      </c>
      <c r="O1028" s="18" t="n">
        <f aca="false">N1028-(Draws!O1007+Draws!AA1007)</f>
        <v>0</v>
      </c>
      <c r="P1028" s="18" t="n">
        <f aca="false">O1028-(Draws!P1007+Draws!AB1007)</f>
        <v>0</v>
      </c>
      <c r="Q1028" s="18" t="n">
        <f aca="false">P1028-(Draws!Q1007+Draws!AC1007)</f>
        <v>0</v>
      </c>
      <c r="R1028" s="18" t="n">
        <f aca="false">Q1028-(Draws!R1007+Draws!AD1007)</f>
        <v>0</v>
      </c>
      <c r="S1028" s="18" t="n">
        <f aca="false">R1028-(Draws!S1007+Draws!AE1007)</f>
        <v>0</v>
      </c>
      <c r="T1028" s="18" t="n">
        <f aca="false">S1028-(Draws!T1007+Draws!AF1007)</f>
        <v>0</v>
      </c>
      <c r="U1028" s="18" t="n">
        <f aca="false">T1028-(Draws!U1007+Draws!AG1007)</f>
        <v>0</v>
      </c>
      <c r="V1028" s="18" t="n">
        <f aca="false">U1028-(Draws!V1007+Draws!AH1007)</f>
        <v>0</v>
      </c>
      <c r="W1028" s="18" t="n">
        <f aca="false">V1028-(Draws!W1007+Draws!AI1007)</f>
        <v>0</v>
      </c>
      <c r="X1028" s="18" t="n">
        <f aca="false">W1028-(Draws!X1007+Draws!AJ1007)</f>
        <v>0</v>
      </c>
      <c r="Y1028" s="18" t="n">
        <f aca="false">X1028-(Draws!Y1007+Draws!AK1007)</f>
        <v>0</v>
      </c>
      <c r="Z1028" s="18" t="n">
        <f aca="false">0-(MAX(Draws!N1007-Line_cap,0)+MAX(Draws!Z1007-Line_cap,0))</f>
        <v>0</v>
      </c>
      <c r="AA1028" s="18" t="n">
        <f aca="false">Z1028-(MAX(Draws!O1007-Line_cap,0)+MAX(Draws!AA1007-Line_cap,0))</f>
        <v>0</v>
      </c>
      <c r="AB1028" s="18" t="n">
        <f aca="false">AA1028-(MAX(Draws!P1007-Line_cap,0)+MAX(Draws!AB1007-Line_cap,0))</f>
        <v>0</v>
      </c>
      <c r="AC1028" s="18" t="n">
        <f aca="false">AB1028-(MAX(Draws!Q1007-Line_cap,0)+MAX(Draws!AC1007-Line_cap,0))</f>
        <v>0</v>
      </c>
      <c r="AD1028" s="18" t="n">
        <f aca="false">AC1028-(MAX(Draws!R1007-Line_cap,0)+MAX(Draws!AD1007-Line_cap,0))</f>
        <v>0</v>
      </c>
      <c r="AE1028" s="18" t="n">
        <f aca="false">AD1028-(MAX(Draws!S1007-Line_cap,0)+MAX(Draws!AE1007-Line_cap,0))</f>
        <v>0</v>
      </c>
      <c r="AF1028" s="18" t="n">
        <f aca="false">AE1028-(MAX(Draws!T1007-Line_cap,0)+MAX(Draws!AF1007-Line_cap,0))</f>
        <v>0</v>
      </c>
      <c r="AG1028" s="18" t="n">
        <f aca="false">AF1028-(MAX(Draws!U1007-Line_cap,0)+MAX(Draws!AG1007-Line_cap,0))</f>
        <v>0</v>
      </c>
      <c r="AH1028" s="18" t="n">
        <f aca="false">AG1028-(MAX(Draws!V1007-Line_cap,0)+MAX(Draws!AH1007-Line_cap,0))</f>
        <v>0</v>
      </c>
      <c r="AI1028" s="18" t="n">
        <f aca="false">AH1028-(MAX(Draws!W1007-Line_cap,0)+MAX(Draws!AI1007-Line_cap,0))</f>
        <v>0</v>
      </c>
      <c r="AJ1028" s="18" t="n">
        <f aca="false">AI1028-(MAX(Draws!X1007-Line_cap,0)+MAX(Draws!AJ1007-Line_cap,0))</f>
        <v>0</v>
      </c>
      <c r="AK1028" s="18" t="n">
        <f aca="false">AJ1028-(MAX(Draws!Y1007-Line_cap,0)+MAX(Draws!AK1007-Line_cap,0))</f>
        <v>0</v>
      </c>
      <c r="AL1028" s="18" t="n">
        <f aca="false">SUMPRODUCT(MIN($B$22:$M$22+B1028:M1028+N1028:Y1028))</f>
        <v>410.768581073117</v>
      </c>
      <c r="AM1028" s="18" t="n">
        <f aca="false">SUMPRODUCT(MIN($B$22:$M$22+B1028:M1028))</f>
        <v>410.768581073117</v>
      </c>
      <c r="AN1028" s="18" t="n">
        <f aca="false">SUMPRODUCT(MIN($B$22:$M$22+N1028:Y1028))</f>
        <v>481.950382357786</v>
      </c>
      <c r="AO1028" s="18" t="n">
        <f aca="false">SUMPRODUCT(MIN($B$22:$M$22+B1028:M1028+Z1028:AK1028))</f>
        <v>410.768581073117</v>
      </c>
      <c r="AP1028" s="18" t="n">
        <f aca="false">SUMPRODUCT(MIN($B$23:$M$23+B1028:M1028+N1028:Y1028))</f>
        <v>441.335346659571</v>
      </c>
      <c r="AQ1028" s="18" t="n">
        <f aca="false">SUMPRODUCT(MIN($B$23:$M$23+B1028:M1028+Z1028:AK1028))</f>
        <v>441.335346659571</v>
      </c>
      <c r="AR1028" s="13" t="n">
        <f aca="false">IF(Y1028&lt;0,1,0)</f>
        <v>0</v>
      </c>
    </row>
    <row r="1029" customFormat="false" ht="15" hidden="false" customHeight="false" outlineLevel="0" collapsed="false">
      <c r="A1029" s="13" t="n">
        <v>1004</v>
      </c>
      <c r="B1029" s="18" t="n">
        <f aca="false">Shock_sd*Draws!B1008</f>
        <v>9.94440321071627</v>
      </c>
      <c r="C1029" s="18" t="n">
        <f aca="false">Persist_a*B1029+Shock_sd*Draws!C1008</f>
        <v>26.34621066478</v>
      </c>
      <c r="D1029" s="18" t="n">
        <f aca="false">Persist_a*C1029+Shock_sd*Draws!D1008</f>
        <v>63.1974187265524</v>
      </c>
      <c r="E1029" s="18" t="n">
        <f aca="false">Persist_a*D1029+Shock_sd*Draws!E1008</f>
        <v>-35.9839030907084</v>
      </c>
      <c r="F1029" s="18" t="n">
        <f aca="false">Persist_a*E1029+Shock_sd*Draws!F1008</f>
        <v>-9.41785310003841</v>
      </c>
      <c r="G1029" s="18" t="n">
        <f aca="false">Persist_a*F1029+Shock_sd*Draws!G1008</f>
        <v>-5.84924152699764</v>
      </c>
      <c r="H1029" s="18" t="n">
        <f aca="false">Persist_a*G1029+Shock_sd*Draws!H1008</f>
        <v>46.0574584826285</v>
      </c>
      <c r="I1029" s="18" t="n">
        <f aca="false">Persist_a*H1029+Shock_sd*Draws!I1008</f>
        <v>63.229836036209</v>
      </c>
      <c r="J1029" s="18" t="n">
        <f aca="false">Persist_a*I1029+Shock_sd*Draws!J1008</f>
        <v>108.098461446215</v>
      </c>
      <c r="K1029" s="18" t="n">
        <f aca="false">Persist_a*J1029+Shock_sd*Draws!K1008</f>
        <v>71.6469311037025</v>
      </c>
      <c r="L1029" s="18" t="n">
        <f aca="false">Persist_a*K1029+Shock_sd*Draws!L1008</f>
        <v>71.478149604759</v>
      </c>
      <c r="M1029" s="18" t="n">
        <f aca="false">Persist_a*L1029+Shock_sd*Draws!M1008</f>
        <v>42.2279252408582</v>
      </c>
      <c r="N1029" s="18" t="n">
        <f aca="false">0-(Draws!N1008+Draws!Z1008)</f>
        <v>0</v>
      </c>
      <c r="O1029" s="18" t="n">
        <f aca="false">N1029-(Draws!O1008+Draws!AA1008)</f>
        <v>0</v>
      </c>
      <c r="P1029" s="18" t="n">
        <f aca="false">O1029-(Draws!P1008+Draws!AB1008)</f>
        <v>0</v>
      </c>
      <c r="Q1029" s="18" t="n">
        <f aca="false">P1029-(Draws!Q1008+Draws!AC1008)</f>
        <v>0</v>
      </c>
      <c r="R1029" s="18" t="n">
        <f aca="false">Q1029-(Draws!R1008+Draws!AD1008)</f>
        <v>0</v>
      </c>
      <c r="S1029" s="18" t="n">
        <f aca="false">R1029-(Draws!S1008+Draws!AE1008)</f>
        <v>0</v>
      </c>
      <c r="T1029" s="18" t="n">
        <f aca="false">S1029-(Draws!T1008+Draws!AF1008)</f>
        <v>0</v>
      </c>
      <c r="U1029" s="18" t="n">
        <f aca="false">T1029-(Draws!U1008+Draws!AG1008)</f>
        <v>0</v>
      </c>
      <c r="V1029" s="18" t="n">
        <f aca="false">U1029-(Draws!V1008+Draws!AH1008)</f>
        <v>0</v>
      </c>
      <c r="W1029" s="18" t="n">
        <f aca="false">V1029-(Draws!W1008+Draws!AI1008)</f>
        <v>0</v>
      </c>
      <c r="X1029" s="18" t="n">
        <f aca="false">W1029-(Draws!X1008+Draws!AJ1008)</f>
        <v>0</v>
      </c>
      <c r="Y1029" s="18" t="n">
        <f aca="false">X1029-(Draws!Y1008+Draws!AK1008)</f>
        <v>0</v>
      </c>
      <c r="Z1029" s="18" t="n">
        <f aca="false">0-(MAX(Draws!N1008-Line_cap,0)+MAX(Draws!Z1008-Line_cap,0))</f>
        <v>0</v>
      </c>
      <c r="AA1029" s="18" t="n">
        <f aca="false">Z1029-(MAX(Draws!O1008-Line_cap,0)+MAX(Draws!AA1008-Line_cap,0))</f>
        <v>0</v>
      </c>
      <c r="AB1029" s="18" t="n">
        <f aca="false">AA1029-(MAX(Draws!P1008-Line_cap,0)+MAX(Draws!AB1008-Line_cap,0))</f>
        <v>0</v>
      </c>
      <c r="AC1029" s="18" t="n">
        <f aca="false">AB1029-(MAX(Draws!Q1008-Line_cap,0)+MAX(Draws!AC1008-Line_cap,0))</f>
        <v>0</v>
      </c>
      <c r="AD1029" s="18" t="n">
        <f aca="false">AC1029-(MAX(Draws!R1008-Line_cap,0)+MAX(Draws!AD1008-Line_cap,0))</f>
        <v>0</v>
      </c>
      <c r="AE1029" s="18" t="n">
        <f aca="false">AD1029-(MAX(Draws!S1008-Line_cap,0)+MAX(Draws!AE1008-Line_cap,0))</f>
        <v>0</v>
      </c>
      <c r="AF1029" s="18" t="n">
        <f aca="false">AE1029-(MAX(Draws!T1008-Line_cap,0)+MAX(Draws!AF1008-Line_cap,0))</f>
        <v>0</v>
      </c>
      <c r="AG1029" s="18" t="n">
        <f aca="false">AF1029-(MAX(Draws!U1008-Line_cap,0)+MAX(Draws!AG1008-Line_cap,0))</f>
        <v>0</v>
      </c>
      <c r="AH1029" s="18" t="n">
        <f aca="false">AG1029-(MAX(Draws!V1008-Line_cap,0)+MAX(Draws!AH1008-Line_cap,0))</f>
        <v>0</v>
      </c>
      <c r="AI1029" s="18" t="n">
        <f aca="false">AH1029-(MAX(Draws!W1008-Line_cap,0)+MAX(Draws!AI1008-Line_cap,0))</f>
        <v>0</v>
      </c>
      <c r="AJ1029" s="18" t="n">
        <f aca="false">AI1029-(MAX(Draws!X1008-Line_cap,0)+MAX(Draws!AJ1008-Line_cap,0))</f>
        <v>0</v>
      </c>
      <c r="AK1029" s="18" t="n">
        <f aca="false">AJ1029-(MAX(Draws!Y1008-Line_cap,0)+MAX(Draws!AK1008-Line_cap,0))</f>
        <v>0</v>
      </c>
      <c r="AL1029" s="18" t="n">
        <f aca="false">SUMPRODUCT(MIN($B$22:$M$22+B1029:M1029+N1029:Y1029))</f>
        <v>462.878296737448</v>
      </c>
      <c r="AM1029" s="18" t="n">
        <f aca="false">SUMPRODUCT(MIN($B$22:$M$22+B1029:M1029))</f>
        <v>462.878296737448</v>
      </c>
      <c r="AN1029" s="18" t="n">
        <f aca="false">SUMPRODUCT(MIN($B$22:$M$22+N1029:Y1029))</f>
        <v>481.950382357786</v>
      </c>
      <c r="AO1029" s="18" t="n">
        <f aca="false">SUMPRODUCT(MIN($B$22:$M$22+B1029:M1029+Z1029:AK1029))</f>
        <v>462.878296737448</v>
      </c>
      <c r="AP1029" s="18" t="n">
        <f aca="false">SUMPRODUCT(MIN($B$23:$M$23+B1029:M1029+N1029:Y1029))</f>
        <v>503.766584250811</v>
      </c>
      <c r="AQ1029" s="18" t="n">
        <f aca="false">SUMPRODUCT(MIN($B$23:$M$23+B1029:M1029+Z1029:AK1029))</f>
        <v>503.766584250811</v>
      </c>
      <c r="AR1029" s="13" t="n">
        <f aca="false">IF(Y1029&lt;0,1,0)</f>
        <v>0</v>
      </c>
    </row>
    <row r="1030" customFormat="false" ht="15" hidden="false" customHeight="false" outlineLevel="0" collapsed="false">
      <c r="A1030" s="13" t="n">
        <v>1005</v>
      </c>
      <c r="B1030" s="18" t="n">
        <f aca="false">Shock_sd*Draws!B1009</f>
        <v>-53.1403154132592</v>
      </c>
      <c r="C1030" s="18" t="n">
        <f aca="false">Persist_a*B1030+Shock_sd*Draws!C1009</f>
        <v>-56.4242311553709</v>
      </c>
      <c r="D1030" s="18" t="n">
        <f aca="false">Persist_a*C1030+Shock_sd*Draws!D1009</f>
        <v>-40.9182199910433</v>
      </c>
      <c r="E1030" s="18" t="n">
        <f aca="false">Persist_a*D1030+Shock_sd*Draws!E1009</f>
        <v>-24.5011634992855</v>
      </c>
      <c r="F1030" s="18" t="n">
        <f aca="false">Persist_a*E1030+Shock_sd*Draws!F1009</f>
        <v>-31.82593103169</v>
      </c>
      <c r="G1030" s="18" t="n">
        <f aca="false">Persist_a*F1030+Shock_sd*Draws!G1009</f>
        <v>9.44796651125652</v>
      </c>
      <c r="H1030" s="18" t="n">
        <f aca="false">Persist_a*G1030+Shock_sd*Draws!H1009</f>
        <v>-0.726257588423527</v>
      </c>
      <c r="I1030" s="18" t="n">
        <f aca="false">Persist_a*H1030+Shock_sd*Draws!I1009</f>
        <v>31.4762636444639</v>
      </c>
      <c r="J1030" s="18" t="n">
        <f aca="false">Persist_a*I1030+Shock_sd*Draws!J1009</f>
        <v>131.050302128972</v>
      </c>
      <c r="K1030" s="18" t="n">
        <f aca="false">Persist_a*J1030+Shock_sd*Draws!K1009</f>
        <v>139.943134837879</v>
      </c>
      <c r="L1030" s="18" t="n">
        <f aca="false">Persist_a*K1030+Shock_sd*Draws!L1009</f>
        <v>160.965943191024</v>
      </c>
      <c r="M1030" s="18" t="n">
        <f aca="false">Persist_a*L1030+Shock_sd*Draws!M1009</f>
        <v>85.0497789283228</v>
      </c>
      <c r="N1030" s="18" t="n">
        <f aca="false">0-(Draws!N1009+Draws!Z1009)</f>
        <v>0</v>
      </c>
      <c r="O1030" s="18" t="n">
        <f aca="false">N1030-(Draws!O1009+Draws!AA1009)</f>
        <v>0</v>
      </c>
      <c r="P1030" s="18" t="n">
        <f aca="false">O1030-(Draws!P1009+Draws!AB1009)</f>
        <v>0</v>
      </c>
      <c r="Q1030" s="18" t="n">
        <f aca="false">P1030-(Draws!Q1009+Draws!AC1009)</f>
        <v>-84.5127696589005</v>
      </c>
      <c r="R1030" s="18" t="n">
        <f aca="false">Q1030-(Draws!R1009+Draws!AD1009)</f>
        <v>-84.5127696589005</v>
      </c>
      <c r="S1030" s="18" t="n">
        <f aca="false">R1030-(Draws!S1009+Draws!AE1009)</f>
        <v>-84.5127696589005</v>
      </c>
      <c r="T1030" s="18" t="n">
        <f aca="false">S1030-(Draws!T1009+Draws!AF1009)</f>
        <v>-84.5127696589005</v>
      </c>
      <c r="U1030" s="18" t="n">
        <f aca="false">T1030-(Draws!U1009+Draws!AG1009)</f>
        <v>-84.5127696589005</v>
      </c>
      <c r="V1030" s="18" t="n">
        <f aca="false">U1030-(Draws!V1009+Draws!AH1009)</f>
        <v>-84.5127696589005</v>
      </c>
      <c r="W1030" s="18" t="n">
        <f aca="false">V1030-(Draws!W1009+Draws!AI1009)</f>
        <v>-84.5127696589005</v>
      </c>
      <c r="X1030" s="18" t="n">
        <f aca="false">W1030-(Draws!X1009+Draws!AJ1009)</f>
        <v>-84.5127696589005</v>
      </c>
      <c r="Y1030" s="18" t="n">
        <f aca="false">X1030-(Draws!Y1009+Draws!AK1009)</f>
        <v>-84.5127696589005</v>
      </c>
      <c r="Z1030" s="18" t="n">
        <f aca="false">0-(MAX(Draws!N1009-Line_cap,0)+MAX(Draws!Z1009-Line_cap,0))</f>
        <v>0</v>
      </c>
      <c r="AA1030" s="18" t="n">
        <f aca="false">Z1030-(MAX(Draws!O1009-Line_cap,0)+MAX(Draws!AA1009-Line_cap,0))</f>
        <v>0</v>
      </c>
      <c r="AB1030" s="18" t="n">
        <f aca="false">AA1030-(MAX(Draws!P1009-Line_cap,0)+MAX(Draws!AB1009-Line_cap,0))</f>
        <v>0</v>
      </c>
      <c r="AC1030" s="18" t="n">
        <f aca="false">AB1030-(MAX(Draws!Q1009-Line_cap,0)+MAX(Draws!AC1009-Line_cap,0))</f>
        <v>0</v>
      </c>
      <c r="AD1030" s="18" t="n">
        <f aca="false">AC1030-(MAX(Draws!R1009-Line_cap,0)+MAX(Draws!AD1009-Line_cap,0))</f>
        <v>0</v>
      </c>
      <c r="AE1030" s="18" t="n">
        <f aca="false">AD1030-(MAX(Draws!S1009-Line_cap,0)+MAX(Draws!AE1009-Line_cap,0))</f>
        <v>0</v>
      </c>
      <c r="AF1030" s="18" t="n">
        <f aca="false">AE1030-(MAX(Draws!T1009-Line_cap,0)+MAX(Draws!AF1009-Line_cap,0))</f>
        <v>0</v>
      </c>
      <c r="AG1030" s="18" t="n">
        <f aca="false">AF1030-(MAX(Draws!U1009-Line_cap,0)+MAX(Draws!AG1009-Line_cap,0))</f>
        <v>0</v>
      </c>
      <c r="AH1030" s="18" t="n">
        <f aca="false">AG1030-(MAX(Draws!V1009-Line_cap,0)+MAX(Draws!AH1009-Line_cap,0))</f>
        <v>0</v>
      </c>
      <c r="AI1030" s="18" t="n">
        <f aca="false">AH1030-(MAX(Draws!W1009-Line_cap,0)+MAX(Draws!AI1009-Line_cap,0))</f>
        <v>0</v>
      </c>
      <c r="AJ1030" s="18" t="n">
        <f aca="false">AI1030-(MAX(Draws!X1009-Line_cap,0)+MAX(Draws!AJ1009-Line_cap,0))</f>
        <v>0</v>
      </c>
      <c r="AK1030" s="18" t="n">
        <f aca="false">AJ1030-(MAX(Draws!Y1009-Line_cap,0)+MAX(Draws!AK1009-Line_cap,0))</f>
        <v>0</v>
      </c>
      <c r="AL1030" s="18" t="n">
        <f aca="false">SUMPRODUCT(MIN($B$22:$M$22+B1030:M1030+N1030:Y1030))</f>
        <v>372.1584804571</v>
      </c>
      <c r="AM1030" s="18" t="n">
        <f aca="false">SUMPRODUCT(MIN($B$22:$M$22+B1030:M1030))</f>
        <v>456.671250116</v>
      </c>
      <c r="AN1030" s="18" t="n">
        <f aca="false">SUMPRODUCT(MIN($B$22:$M$22+N1030:Y1030))</f>
        <v>397.437612698885</v>
      </c>
      <c r="AO1030" s="18" t="n">
        <f aca="false">SUMPRODUCT(MIN($B$22:$M$22+B1030:M1030+Z1030:AK1030))</f>
        <v>456.671250116</v>
      </c>
      <c r="AP1030" s="18" t="n">
        <f aca="false">SUMPRODUCT(MIN($B$23:$M$23+B1030:M1030+N1030:Y1030))</f>
        <v>417.263214310264</v>
      </c>
      <c r="AQ1030" s="18" t="n">
        <f aca="false">SUMPRODUCT(MIN($B$23:$M$23+B1030:M1030+Z1030:AK1030))</f>
        <v>501.775983969164</v>
      </c>
      <c r="AR1030" s="13" t="n">
        <f aca="false">IF(Y1030&lt;0,1,0)</f>
        <v>1</v>
      </c>
    </row>
    <row r="1031" customFormat="false" ht="15" hidden="false" customHeight="false" outlineLevel="0" collapsed="false">
      <c r="A1031" s="13" t="n">
        <v>1006</v>
      </c>
      <c r="B1031" s="18" t="n">
        <f aca="false">Shock_sd*Draws!B1010</f>
        <v>41.9496746223055</v>
      </c>
      <c r="C1031" s="18" t="n">
        <f aca="false">Persist_a*B1031+Shock_sd*Draws!C1010</f>
        <v>4.85731349808037</v>
      </c>
      <c r="D1031" s="18" t="n">
        <f aca="false">Persist_a*C1031+Shock_sd*Draws!D1010</f>
        <v>-31.0323437265474</v>
      </c>
      <c r="E1031" s="18" t="n">
        <f aca="false">Persist_a*D1031+Shock_sd*Draws!E1010</f>
        <v>-54.134149012142</v>
      </c>
      <c r="F1031" s="18" t="n">
        <f aca="false">Persist_a*E1031+Shock_sd*Draws!F1010</f>
        <v>-108.667536094718</v>
      </c>
      <c r="G1031" s="18" t="n">
        <f aca="false">Persist_a*F1031+Shock_sd*Draws!G1010</f>
        <v>37.2382313204369</v>
      </c>
      <c r="H1031" s="18" t="n">
        <f aca="false">Persist_a*G1031+Shock_sd*Draws!H1010</f>
        <v>-19.203288643121</v>
      </c>
      <c r="I1031" s="18" t="n">
        <f aca="false">Persist_a*H1031+Shock_sd*Draws!I1010</f>
        <v>11.7015158726263</v>
      </c>
      <c r="J1031" s="18" t="n">
        <f aca="false">Persist_a*I1031+Shock_sd*Draws!J1010</f>
        <v>10.8109354582732</v>
      </c>
      <c r="K1031" s="18" t="n">
        <f aca="false">Persist_a*J1031+Shock_sd*Draws!K1010</f>
        <v>29.8294502615963</v>
      </c>
      <c r="L1031" s="18" t="n">
        <f aca="false">Persist_a*K1031+Shock_sd*Draws!L1010</f>
        <v>-19.0459670097975</v>
      </c>
      <c r="M1031" s="18" t="n">
        <f aca="false">Persist_a*L1031+Shock_sd*Draws!M1010</f>
        <v>0.42023613425636</v>
      </c>
      <c r="N1031" s="18" t="n">
        <f aca="false">0-(Draws!N1010+Draws!Z1010)</f>
        <v>0</v>
      </c>
      <c r="O1031" s="18" t="n">
        <f aca="false">N1031-(Draws!O1010+Draws!AA1010)</f>
        <v>0</v>
      </c>
      <c r="P1031" s="18" t="n">
        <f aca="false">O1031-(Draws!P1010+Draws!AB1010)</f>
        <v>0</v>
      </c>
      <c r="Q1031" s="18" t="n">
        <f aca="false">P1031-(Draws!Q1010+Draws!AC1010)</f>
        <v>-118.529112927091</v>
      </c>
      <c r="R1031" s="18" t="n">
        <f aca="false">Q1031-(Draws!R1010+Draws!AD1010)</f>
        <v>-118.529112927091</v>
      </c>
      <c r="S1031" s="18" t="n">
        <f aca="false">R1031-(Draws!S1010+Draws!AE1010)</f>
        <v>-118.529112927091</v>
      </c>
      <c r="T1031" s="18" t="n">
        <f aca="false">S1031-(Draws!T1010+Draws!AF1010)</f>
        <v>-118.529112927091</v>
      </c>
      <c r="U1031" s="18" t="n">
        <f aca="false">T1031-(Draws!U1010+Draws!AG1010)</f>
        <v>-118.529112927091</v>
      </c>
      <c r="V1031" s="18" t="n">
        <f aca="false">U1031-(Draws!V1010+Draws!AH1010)</f>
        <v>-118.529112927091</v>
      </c>
      <c r="W1031" s="18" t="n">
        <f aca="false">V1031-(Draws!W1010+Draws!AI1010)</f>
        <v>-118.529112927091</v>
      </c>
      <c r="X1031" s="18" t="n">
        <f aca="false">W1031-(Draws!X1010+Draws!AJ1010)</f>
        <v>-118.529112927091</v>
      </c>
      <c r="Y1031" s="18" t="n">
        <f aca="false">X1031-(Draws!Y1010+Draws!AK1010)</f>
        <v>-118.529112927091</v>
      </c>
      <c r="Z1031" s="18" t="n">
        <f aca="false">0-(MAX(Draws!N1010-Line_cap,0)+MAX(Draws!Z1010-Line_cap,0))</f>
        <v>0</v>
      </c>
      <c r="AA1031" s="18" t="n">
        <f aca="false">Z1031-(MAX(Draws!O1010-Line_cap,0)+MAX(Draws!AA1010-Line_cap,0))</f>
        <v>0</v>
      </c>
      <c r="AB1031" s="18" t="n">
        <f aca="false">AA1031-(MAX(Draws!P1010-Line_cap,0)+MAX(Draws!AB1010-Line_cap,0))</f>
        <v>0</v>
      </c>
      <c r="AC1031" s="18" t="n">
        <f aca="false">AB1031-(MAX(Draws!Q1010-Line_cap,0)+MAX(Draws!AC1010-Line_cap,0))</f>
        <v>-18.5291129270906</v>
      </c>
      <c r="AD1031" s="18" t="n">
        <f aca="false">AC1031-(MAX(Draws!R1010-Line_cap,0)+MAX(Draws!AD1010-Line_cap,0))</f>
        <v>-18.5291129270906</v>
      </c>
      <c r="AE1031" s="18" t="n">
        <f aca="false">AD1031-(MAX(Draws!S1010-Line_cap,0)+MAX(Draws!AE1010-Line_cap,0))</f>
        <v>-18.5291129270906</v>
      </c>
      <c r="AF1031" s="18" t="n">
        <f aca="false">AE1031-(MAX(Draws!T1010-Line_cap,0)+MAX(Draws!AF1010-Line_cap,0))</f>
        <v>-18.5291129270906</v>
      </c>
      <c r="AG1031" s="18" t="n">
        <f aca="false">AF1031-(MAX(Draws!U1010-Line_cap,0)+MAX(Draws!AG1010-Line_cap,0))</f>
        <v>-18.5291129270906</v>
      </c>
      <c r="AH1031" s="18" t="n">
        <f aca="false">AG1031-(MAX(Draws!V1010-Line_cap,0)+MAX(Draws!AH1010-Line_cap,0))</f>
        <v>-18.5291129270906</v>
      </c>
      <c r="AI1031" s="18" t="n">
        <f aca="false">AH1031-(MAX(Draws!W1010-Line_cap,0)+MAX(Draws!AI1010-Line_cap,0))</f>
        <v>-18.5291129270906</v>
      </c>
      <c r="AJ1031" s="18" t="n">
        <f aca="false">AI1031-(MAX(Draws!X1010-Line_cap,0)+MAX(Draws!AJ1010-Line_cap,0))</f>
        <v>-18.5291129270906</v>
      </c>
      <c r="AK1031" s="18" t="n">
        <f aca="false">AJ1031-(MAX(Draws!Y1010-Line_cap,0)+MAX(Draws!AK1010-Line_cap,0))</f>
        <v>-18.5291129270906</v>
      </c>
      <c r="AL1031" s="18" t="n">
        <f aca="false">SUMPRODUCT(MIN($B$22:$M$22+B1031:M1031+N1031:Y1031))</f>
        <v>261.300532125882</v>
      </c>
      <c r="AM1031" s="18" t="n">
        <f aca="false">SUMPRODUCT(MIN($B$22:$M$22+B1031:M1031))</f>
        <v>379.829645052972</v>
      </c>
      <c r="AN1031" s="18" t="n">
        <f aca="false">SUMPRODUCT(MIN($B$22:$M$22+N1031:Y1031))</f>
        <v>363.421269430695</v>
      </c>
      <c r="AO1031" s="18" t="n">
        <f aca="false">SUMPRODUCT(MIN($B$22:$M$22+B1031:M1031+Z1031:AK1031))</f>
        <v>361.300532125882</v>
      </c>
      <c r="AP1031" s="18" t="n">
        <f aca="false">SUMPRODUCT(MIN($B$23:$M$23+B1031:M1031+N1031:Y1031))</f>
        <v>306.405265979046</v>
      </c>
      <c r="AQ1031" s="18" t="n">
        <f aca="false">SUMPRODUCT(MIN($B$23:$M$23+B1031:M1031+Z1031:AK1031))</f>
        <v>406.405265979046</v>
      </c>
      <c r="AR1031" s="13" t="n">
        <f aca="false">IF(Y1031&lt;0,1,0)</f>
        <v>1</v>
      </c>
    </row>
    <row r="1032" customFormat="false" ht="15" hidden="false" customHeight="false" outlineLevel="0" collapsed="false">
      <c r="A1032" s="13" t="n">
        <v>1007</v>
      </c>
      <c r="B1032" s="18" t="n">
        <f aca="false">Shock_sd*Draws!B1011</f>
        <v>29.8627770063957</v>
      </c>
      <c r="C1032" s="18" t="n">
        <f aca="false">Persist_a*B1032+Shock_sd*Draws!C1011</f>
        <v>72.4094517056541</v>
      </c>
      <c r="D1032" s="18" t="n">
        <f aca="false">Persist_a*C1032+Shock_sd*Draws!D1011</f>
        <v>12.7785394175458</v>
      </c>
      <c r="E1032" s="18" t="n">
        <f aca="false">Persist_a*D1032+Shock_sd*Draws!E1011</f>
        <v>71.8757309750707</v>
      </c>
      <c r="F1032" s="18" t="n">
        <f aca="false">Persist_a*E1032+Shock_sd*Draws!F1011</f>
        <v>16.3275863971052</v>
      </c>
      <c r="G1032" s="18" t="n">
        <f aca="false">Persist_a*F1032+Shock_sd*Draws!G1011</f>
        <v>62.9908127440339</v>
      </c>
      <c r="H1032" s="18" t="n">
        <f aca="false">Persist_a*G1032+Shock_sd*Draws!H1011</f>
        <v>108.361186059001</v>
      </c>
      <c r="I1032" s="18" t="n">
        <f aca="false">Persist_a*H1032+Shock_sd*Draws!I1011</f>
        <v>126.730139054182</v>
      </c>
      <c r="J1032" s="18" t="n">
        <f aca="false">Persist_a*I1032+Shock_sd*Draws!J1011</f>
        <v>174.74378823132</v>
      </c>
      <c r="K1032" s="18" t="n">
        <f aca="false">Persist_a*J1032+Shock_sd*Draws!K1011</f>
        <v>94.2089220259051</v>
      </c>
      <c r="L1032" s="18" t="n">
        <f aca="false">Persist_a*K1032+Shock_sd*Draws!L1011</f>
        <v>81.1742114402222</v>
      </c>
      <c r="M1032" s="18" t="n">
        <f aca="false">Persist_a*L1032+Shock_sd*Draws!M1011</f>
        <v>53.1513556097776</v>
      </c>
      <c r="N1032" s="18" t="n">
        <f aca="false">0-(Draws!N1011+Draws!Z1011)</f>
        <v>0</v>
      </c>
      <c r="O1032" s="18" t="n">
        <f aca="false">N1032-(Draws!O1011+Draws!AA1011)</f>
        <v>0</v>
      </c>
      <c r="P1032" s="18" t="n">
        <f aca="false">O1032-(Draws!P1011+Draws!AB1011)</f>
        <v>0</v>
      </c>
      <c r="Q1032" s="18" t="n">
        <f aca="false">P1032-(Draws!Q1011+Draws!AC1011)</f>
        <v>0</v>
      </c>
      <c r="R1032" s="18" t="n">
        <f aca="false">Q1032-(Draws!R1011+Draws!AD1011)</f>
        <v>0</v>
      </c>
      <c r="S1032" s="18" t="n">
        <f aca="false">R1032-(Draws!S1011+Draws!AE1011)</f>
        <v>0</v>
      </c>
      <c r="T1032" s="18" t="n">
        <f aca="false">S1032-(Draws!T1011+Draws!AF1011)</f>
        <v>0</v>
      </c>
      <c r="U1032" s="18" t="n">
        <f aca="false">T1032-(Draws!U1011+Draws!AG1011)</f>
        <v>-62.274638414397</v>
      </c>
      <c r="V1032" s="18" t="n">
        <f aca="false">U1032-(Draws!V1011+Draws!AH1011)</f>
        <v>-62.274638414397</v>
      </c>
      <c r="W1032" s="18" t="n">
        <f aca="false">V1032-(Draws!W1011+Draws!AI1011)</f>
        <v>-62.274638414397</v>
      </c>
      <c r="X1032" s="18" t="n">
        <f aca="false">W1032-(Draws!X1011+Draws!AJ1011)</f>
        <v>-62.274638414397</v>
      </c>
      <c r="Y1032" s="18" t="n">
        <f aca="false">X1032-(Draws!Y1011+Draws!AK1011)</f>
        <v>-62.274638414397</v>
      </c>
      <c r="Z1032" s="18" t="n">
        <f aca="false">0-(MAX(Draws!N1011-Line_cap,0)+MAX(Draws!Z1011-Line_cap,0))</f>
        <v>0</v>
      </c>
      <c r="AA1032" s="18" t="n">
        <f aca="false">Z1032-(MAX(Draws!O1011-Line_cap,0)+MAX(Draws!AA1011-Line_cap,0))</f>
        <v>0</v>
      </c>
      <c r="AB1032" s="18" t="n">
        <f aca="false">AA1032-(MAX(Draws!P1011-Line_cap,0)+MAX(Draws!AB1011-Line_cap,0))</f>
        <v>0</v>
      </c>
      <c r="AC1032" s="18" t="n">
        <f aca="false">AB1032-(MAX(Draws!Q1011-Line_cap,0)+MAX(Draws!AC1011-Line_cap,0))</f>
        <v>0</v>
      </c>
      <c r="AD1032" s="18" t="n">
        <f aca="false">AC1032-(MAX(Draws!R1011-Line_cap,0)+MAX(Draws!AD1011-Line_cap,0))</f>
        <v>0</v>
      </c>
      <c r="AE1032" s="18" t="n">
        <f aca="false">AD1032-(MAX(Draws!S1011-Line_cap,0)+MAX(Draws!AE1011-Line_cap,0))</f>
        <v>0</v>
      </c>
      <c r="AF1032" s="18" t="n">
        <f aca="false">AE1032-(MAX(Draws!T1011-Line_cap,0)+MAX(Draws!AF1011-Line_cap,0))</f>
        <v>0</v>
      </c>
      <c r="AG1032" s="18" t="n">
        <f aca="false">AF1032-(MAX(Draws!U1011-Line_cap,0)+MAX(Draws!AG1011-Line_cap,0))</f>
        <v>0</v>
      </c>
      <c r="AH1032" s="18" t="n">
        <f aca="false">AG1032-(MAX(Draws!V1011-Line_cap,0)+MAX(Draws!AH1011-Line_cap,0))</f>
        <v>0</v>
      </c>
      <c r="AI1032" s="18" t="n">
        <f aca="false">AH1032-(MAX(Draws!W1011-Line_cap,0)+MAX(Draws!AI1011-Line_cap,0))</f>
        <v>0</v>
      </c>
      <c r="AJ1032" s="18" t="n">
        <f aca="false">AI1032-(MAX(Draws!X1011-Line_cap,0)+MAX(Draws!AJ1011-Line_cap,0))</f>
        <v>0</v>
      </c>
      <c r="AK1032" s="18" t="n">
        <f aca="false">AJ1032-(MAX(Draws!Y1011-Line_cap,0)+MAX(Draws!AK1011-Line_cap,0))</f>
        <v>0</v>
      </c>
      <c r="AL1032" s="18" t="n">
        <f aca="false">SUMPRODUCT(MIN($B$22:$M$22+B1032:M1032+N1032:Y1032))</f>
        <v>501.300764872341</v>
      </c>
      <c r="AM1032" s="18" t="n">
        <f aca="false">SUMPRODUCT(MIN($B$22:$M$22+B1032:M1032))</f>
        <v>504.824767544795</v>
      </c>
      <c r="AN1032" s="18" t="n">
        <f aca="false">SUMPRODUCT(MIN($B$22:$M$22+N1032:Y1032))</f>
        <v>421.579414983522</v>
      </c>
      <c r="AO1032" s="18" t="n">
        <f aca="false">SUMPRODUCT(MIN($B$22:$M$22+B1032:M1032+Z1032:AK1032))</f>
        <v>504.824767544795</v>
      </c>
      <c r="AP1032" s="18" t="n">
        <f aca="false">SUMPRODUCT(MIN($B$23:$M$23+B1032:M1032+N1032:Y1032))</f>
        <v>546.426645954961</v>
      </c>
      <c r="AQ1032" s="18" t="n">
        <f aca="false">SUMPRODUCT(MIN($B$23:$M$23+B1032:M1032+Z1032:AK1032))</f>
        <v>549.929501397959</v>
      </c>
      <c r="AR1032" s="13" t="n">
        <f aca="false">IF(Y1032&lt;0,1,0)</f>
        <v>1</v>
      </c>
    </row>
    <row r="1033" customFormat="false" ht="15" hidden="false" customHeight="false" outlineLevel="0" collapsed="false">
      <c r="A1033" s="13" t="n">
        <v>1008</v>
      </c>
      <c r="B1033" s="18" t="n">
        <f aca="false">Shock_sd*Draws!B1012</f>
        <v>54.6191156374999</v>
      </c>
      <c r="C1033" s="18" t="n">
        <f aca="false">Persist_a*B1033+Shock_sd*Draws!C1012</f>
        <v>10.5636304638635</v>
      </c>
      <c r="D1033" s="18" t="n">
        <f aca="false">Persist_a*C1033+Shock_sd*Draws!D1012</f>
        <v>68.6643578916476</v>
      </c>
      <c r="E1033" s="18" t="n">
        <f aca="false">Persist_a*D1033+Shock_sd*Draws!E1012</f>
        <v>78.3505989916525</v>
      </c>
      <c r="F1033" s="18" t="n">
        <f aca="false">Persist_a*E1033+Shock_sd*Draws!F1012</f>
        <v>95.344130185765</v>
      </c>
      <c r="G1033" s="18" t="n">
        <f aca="false">Persist_a*F1033+Shock_sd*Draws!G1012</f>
        <v>61.0840819866231</v>
      </c>
      <c r="H1033" s="18" t="n">
        <f aca="false">Persist_a*G1033+Shock_sd*Draws!H1012</f>
        <v>89.4723242752447</v>
      </c>
      <c r="I1033" s="18" t="n">
        <f aca="false">Persist_a*H1033+Shock_sd*Draws!I1012</f>
        <v>69.402833445377</v>
      </c>
      <c r="J1033" s="18" t="n">
        <f aca="false">Persist_a*I1033+Shock_sd*Draws!J1012</f>
        <v>129.490483756135</v>
      </c>
      <c r="K1033" s="18" t="n">
        <f aca="false">Persist_a*J1033+Shock_sd*Draws!K1012</f>
        <v>58.406248568794</v>
      </c>
      <c r="L1033" s="18" t="n">
        <f aca="false">Persist_a*K1033+Shock_sd*Draws!L1012</f>
        <v>-57.3267458945686</v>
      </c>
      <c r="M1033" s="18" t="n">
        <f aca="false">Persist_a*L1033+Shock_sd*Draws!M1012</f>
        <v>-13.5463419433283</v>
      </c>
      <c r="N1033" s="18" t="n">
        <f aca="false">0-(Draws!N1012+Draws!Z1012)</f>
        <v>0</v>
      </c>
      <c r="O1033" s="18" t="n">
        <f aca="false">N1033-(Draws!O1012+Draws!AA1012)</f>
        <v>0</v>
      </c>
      <c r="P1033" s="18" t="n">
        <f aca="false">O1033-(Draws!P1012+Draws!AB1012)</f>
        <v>0</v>
      </c>
      <c r="Q1033" s="18" t="n">
        <f aca="false">P1033-(Draws!Q1012+Draws!AC1012)</f>
        <v>0</v>
      </c>
      <c r="R1033" s="18" t="n">
        <f aca="false">Q1033-(Draws!R1012+Draws!AD1012)</f>
        <v>-138.384514430572</v>
      </c>
      <c r="S1033" s="18" t="n">
        <f aca="false">R1033-(Draws!S1012+Draws!AE1012)</f>
        <v>-138.384514430572</v>
      </c>
      <c r="T1033" s="18" t="n">
        <f aca="false">S1033-(Draws!T1012+Draws!AF1012)</f>
        <v>-138.384514430572</v>
      </c>
      <c r="U1033" s="18" t="n">
        <f aca="false">T1033-(Draws!U1012+Draws!AG1012)</f>
        <v>-138.384514430572</v>
      </c>
      <c r="V1033" s="18" t="n">
        <f aca="false">U1033-(Draws!V1012+Draws!AH1012)</f>
        <v>-138.384514430572</v>
      </c>
      <c r="W1033" s="18" t="n">
        <f aca="false">V1033-(Draws!W1012+Draws!AI1012)</f>
        <v>-138.384514430572</v>
      </c>
      <c r="X1033" s="18" t="n">
        <f aca="false">W1033-(Draws!X1012+Draws!AJ1012)</f>
        <v>-225.628312100751</v>
      </c>
      <c r="Y1033" s="18" t="n">
        <f aca="false">X1033-(Draws!Y1012+Draws!AK1012)</f>
        <v>-225.628312100751</v>
      </c>
      <c r="Z1033" s="18" t="n">
        <f aca="false">0-(MAX(Draws!N1012-Line_cap,0)+MAX(Draws!Z1012-Line_cap,0))</f>
        <v>0</v>
      </c>
      <c r="AA1033" s="18" t="n">
        <f aca="false">Z1033-(MAX(Draws!O1012-Line_cap,0)+MAX(Draws!AA1012-Line_cap,0))</f>
        <v>0</v>
      </c>
      <c r="AB1033" s="18" t="n">
        <f aca="false">AA1033-(MAX(Draws!P1012-Line_cap,0)+MAX(Draws!AB1012-Line_cap,0))</f>
        <v>0</v>
      </c>
      <c r="AC1033" s="18" t="n">
        <f aca="false">AB1033-(MAX(Draws!Q1012-Line_cap,0)+MAX(Draws!AC1012-Line_cap,0))</f>
        <v>0</v>
      </c>
      <c r="AD1033" s="18" t="n">
        <f aca="false">AC1033-(MAX(Draws!R1012-Line_cap,0)+MAX(Draws!AD1012-Line_cap,0))</f>
        <v>-38.3845144305715</v>
      </c>
      <c r="AE1033" s="18" t="n">
        <f aca="false">AD1033-(MAX(Draws!S1012-Line_cap,0)+MAX(Draws!AE1012-Line_cap,0))</f>
        <v>-38.3845144305715</v>
      </c>
      <c r="AF1033" s="18" t="n">
        <f aca="false">AE1033-(MAX(Draws!T1012-Line_cap,0)+MAX(Draws!AF1012-Line_cap,0))</f>
        <v>-38.3845144305715</v>
      </c>
      <c r="AG1033" s="18" t="n">
        <f aca="false">AF1033-(MAX(Draws!U1012-Line_cap,0)+MAX(Draws!AG1012-Line_cap,0))</f>
        <v>-38.3845144305715</v>
      </c>
      <c r="AH1033" s="18" t="n">
        <f aca="false">AG1033-(MAX(Draws!V1012-Line_cap,0)+MAX(Draws!AH1012-Line_cap,0))</f>
        <v>-38.3845144305715</v>
      </c>
      <c r="AI1033" s="18" t="n">
        <f aca="false">AH1033-(MAX(Draws!W1012-Line_cap,0)+MAX(Draws!AI1012-Line_cap,0))</f>
        <v>-38.3845144305715</v>
      </c>
      <c r="AJ1033" s="18" t="n">
        <f aca="false">AI1033-(MAX(Draws!X1012-Line_cap,0)+MAX(Draws!AJ1012-Line_cap,0))</f>
        <v>-38.3845144305715</v>
      </c>
      <c r="AK1033" s="18" t="n">
        <f aca="false">AJ1033-(MAX(Draws!Y1012-Line_cap,0)+MAX(Draws!AK1012-Line_cap,0))</f>
        <v>-38.3845144305715</v>
      </c>
      <c r="AL1033" s="18" t="n">
        <f aca="false">SUMPRODUCT(MIN($B$22:$M$22+B1033:M1033+N1033:Y1033))</f>
        <v>218.972889569062</v>
      </c>
      <c r="AM1033" s="18" t="n">
        <f aca="false">SUMPRODUCT(MIN($B$22:$M$22+B1033:M1033))</f>
        <v>444.601201669813</v>
      </c>
      <c r="AN1033" s="18" t="n">
        <f aca="false">SUMPRODUCT(MIN($B$22:$M$22+N1033:Y1033))</f>
        <v>276.29963546363</v>
      </c>
      <c r="AO1033" s="18" t="n">
        <f aca="false">SUMPRODUCT(MIN($B$22:$M$22+B1033:M1033+Z1033:AK1033))</f>
        <v>406.216687239241</v>
      </c>
      <c r="AP1033" s="18" t="n">
        <f aca="false">SUMPRODUCT(MIN($B$23:$M$23+B1033:M1033+N1033:Y1033))</f>
        <v>265.846018382606</v>
      </c>
      <c r="AQ1033" s="18" t="n">
        <f aca="false">SUMPRODUCT(MIN($B$23:$M$23+B1033:M1033+Z1033:AK1033))</f>
        <v>453.089816052785</v>
      </c>
      <c r="AR1033" s="13" t="n">
        <f aca="false">IF(Y1033&lt;0,1,0)</f>
        <v>1</v>
      </c>
    </row>
    <row r="1034" customFormat="false" ht="15" hidden="false" customHeight="false" outlineLevel="0" collapsed="false">
      <c r="A1034" s="13" t="n">
        <v>1009</v>
      </c>
      <c r="B1034" s="18" t="n">
        <f aca="false">Shock_sd*Draws!B1013</f>
        <v>16.9679236490587</v>
      </c>
      <c r="C1034" s="18" t="n">
        <f aca="false">Persist_a*B1034+Shock_sd*Draws!C1013</f>
        <v>-76.2152495404545</v>
      </c>
      <c r="D1034" s="18" t="n">
        <f aca="false">Persist_a*C1034+Shock_sd*Draws!D1013</f>
        <v>-98.8728999586537</v>
      </c>
      <c r="E1034" s="18" t="n">
        <f aca="false">Persist_a*D1034+Shock_sd*Draws!E1013</f>
        <v>-44.8234056985882</v>
      </c>
      <c r="F1034" s="18" t="n">
        <f aca="false">Persist_a*E1034+Shock_sd*Draws!F1013</f>
        <v>-63.8953139389933</v>
      </c>
      <c r="G1034" s="18" t="n">
        <f aca="false">Persist_a*F1034+Shock_sd*Draws!G1013</f>
        <v>-30.2723173114707</v>
      </c>
      <c r="H1034" s="18" t="n">
        <f aca="false">Persist_a*G1034+Shock_sd*Draws!H1013</f>
        <v>22.5425902985983</v>
      </c>
      <c r="I1034" s="18" t="n">
        <f aca="false">Persist_a*H1034+Shock_sd*Draws!I1013</f>
        <v>-18.9960602271803</v>
      </c>
      <c r="J1034" s="18" t="n">
        <f aca="false">Persist_a*I1034+Shock_sd*Draws!J1013</f>
        <v>62.5152203839031</v>
      </c>
      <c r="K1034" s="18" t="n">
        <f aca="false">Persist_a*J1034+Shock_sd*Draws!K1013</f>
        <v>37.2407160051509</v>
      </c>
      <c r="L1034" s="18" t="n">
        <f aca="false">Persist_a*K1034+Shock_sd*Draws!L1013</f>
        <v>-45.8436809902164</v>
      </c>
      <c r="M1034" s="18" t="n">
        <f aca="false">Persist_a*L1034+Shock_sd*Draws!M1013</f>
        <v>-54.6344242970446</v>
      </c>
      <c r="N1034" s="18" t="n">
        <f aca="false">0-(Draws!N1013+Draws!Z1013)</f>
        <v>0</v>
      </c>
      <c r="O1034" s="18" t="n">
        <f aca="false">N1034-(Draws!O1013+Draws!AA1013)</f>
        <v>0</v>
      </c>
      <c r="P1034" s="18" t="n">
        <f aca="false">O1034-(Draws!P1013+Draws!AB1013)</f>
        <v>0</v>
      </c>
      <c r="Q1034" s="18" t="n">
        <f aca="false">P1034-(Draws!Q1013+Draws!AC1013)</f>
        <v>0</v>
      </c>
      <c r="R1034" s="18" t="n">
        <f aca="false">Q1034-(Draws!R1013+Draws!AD1013)</f>
        <v>0</v>
      </c>
      <c r="S1034" s="18" t="n">
        <f aca="false">R1034-(Draws!S1013+Draws!AE1013)</f>
        <v>0</v>
      </c>
      <c r="T1034" s="18" t="n">
        <f aca="false">S1034-(Draws!T1013+Draws!AF1013)</f>
        <v>0</v>
      </c>
      <c r="U1034" s="18" t="n">
        <f aca="false">T1034-(Draws!U1013+Draws!AG1013)</f>
        <v>0</v>
      </c>
      <c r="V1034" s="18" t="n">
        <f aca="false">U1034-(Draws!V1013+Draws!AH1013)</f>
        <v>0</v>
      </c>
      <c r="W1034" s="18" t="n">
        <f aca="false">V1034-(Draws!W1013+Draws!AI1013)</f>
        <v>0</v>
      </c>
      <c r="X1034" s="18" t="n">
        <f aca="false">W1034-(Draws!X1013+Draws!AJ1013)</f>
        <v>0</v>
      </c>
      <c r="Y1034" s="18" t="n">
        <f aca="false">X1034-(Draws!Y1013+Draws!AK1013)</f>
        <v>0</v>
      </c>
      <c r="Z1034" s="18" t="n">
        <f aca="false">0-(MAX(Draws!N1013-Line_cap,0)+MAX(Draws!Z1013-Line_cap,0))</f>
        <v>0</v>
      </c>
      <c r="AA1034" s="18" t="n">
        <f aca="false">Z1034-(MAX(Draws!O1013-Line_cap,0)+MAX(Draws!AA1013-Line_cap,0))</f>
        <v>0</v>
      </c>
      <c r="AB1034" s="18" t="n">
        <f aca="false">AA1034-(MAX(Draws!P1013-Line_cap,0)+MAX(Draws!AB1013-Line_cap,0))</f>
        <v>0</v>
      </c>
      <c r="AC1034" s="18" t="n">
        <f aca="false">AB1034-(MAX(Draws!Q1013-Line_cap,0)+MAX(Draws!AC1013-Line_cap,0))</f>
        <v>0</v>
      </c>
      <c r="AD1034" s="18" t="n">
        <f aca="false">AC1034-(MAX(Draws!R1013-Line_cap,0)+MAX(Draws!AD1013-Line_cap,0))</f>
        <v>0</v>
      </c>
      <c r="AE1034" s="18" t="n">
        <f aca="false">AD1034-(MAX(Draws!S1013-Line_cap,0)+MAX(Draws!AE1013-Line_cap,0))</f>
        <v>0</v>
      </c>
      <c r="AF1034" s="18" t="n">
        <f aca="false">AE1034-(MAX(Draws!T1013-Line_cap,0)+MAX(Draws!AF1013-Line_cap,0))</f>
        <v>0</v>
      </c>
      <c r="AG1034" s="18" t="n">
        <f aca="false">AF1034-(MAX(Draws!U1013-Line_cap,0)+MAX(Draws!AG1013-Line_cap,0))</f>
        <v>0</v>
      </c>
      <c r="AH1034" s="18" t="n">
        <f aca="false">AG1034-(MAX(Draws!V1013-Line_cap,0)+MAX(Draws!AH1013-Line_cap,0))</f>
        <v>0</v>
      </c>
      <c r="AI1034" s="18" t="n">
        <f aca="false">AH1034-(MAX(Draws!W1013-Line_cap,0)+MAX(Draws!AI1013-Line_cap,0))</f>
        <v>0</v>
      </c>
      <c r="AJ1034" s="18" t="n">
        <f aca="false">AI1034-(MAX(Draws!X1013-Line_cap,0)+MAX(Draws!AJ1013-Line_cap,0))</f>
        <v>0</v>
      </c>
      <c r="AK1034" s="18" t="n">
        <f aca="false">AJ1034-(MAX(Draws!Y1013-Line_cap,0)+MAX(Draws!AK1013-Line_cap,0))</f>
        <v>0</v>
      </c>
      <c r="AL1034" s="18" t="n">
        <f aca="false">SUMPRODUCT(MIN($B$22:$M$22+B1034:M1034+N1034:Y1034))</f>
        <v>416.681286703487</v>
      </c>
      <c r="AM1034" s="18" t="n">
        <f aca="false">SUMPRODUCT(MIN($B$22:$M$22+B1034:M1034))</f>
        <v>416.681286703487</v>
      </c>
      <c r="AN1034" s="18" t="n">
        <f aca="false">SUMPRODUCT(MIN($B$22:$M$22+N1034:Y1034))</f>
        <v>481.950382357786</v>
      </c>
      <c r="AO1034" s="18" t="n">
        <f aca="false">SUMPRODUCT(MIN($B$22:$M$22+B1034:M1034+Z1034:AK1034))</f>
        <v>416.681286703487</v>
      </c>
      <c r="AP1034" s="18" t="n">
        <f aca="false">SUMPRODUCT(MIN($B$23:$M$23+B1034:M1034+N1034:Y1034))</f>
        <v>451.430661511726</v>
      </c>
      <c r="AQ1034" s="18" t="n">
        <f aca="false">SUMPRODUCT(MIN($B$23:$M$23+B1034:M1034+Z1034:AK1034))</f>
        <v>451.430661511726</v>
      </c>
      <c r="AR1034" s="13" t="n">
        <f aca="false">IF(Y1034&lt;0,1,0)</f>
        <v>0</v>
      </c>
    </row>
    <row r="1035" customFormat="false" ht="15" hidden="false" customHeight="false" outlineLevel="0" collapsed="false">
      <c r="A1035" s="13" t="n">
        <v>1010</v>
      </c>
      <c r="B1035" s="18" t="n">
        <f aca="false">Shock_sd*Draws!B1014</f>
        <v>-61.673270704707</v>
      </c>
      <c r="C1035" s="18" t="n">
        <f aca="false">Persist_a*B1035+Shock_sd*Draws!C1014</f>
        <v>77.8149159252332</v>
      </c>
      <c r="D1035" s="18" t="n">
        <f aca="false">Persist_a*C1035+Shock_sd*Draws!D1014</f>
        <v>96.4132282087769</v>
      </c>
      <c r="E1035" s="18" t="n">
        <f aca="false">Persist_a*D1035+Shock_sd*Draws!E1014</f>
        <v>122.45815565491</v>
      </c>
      <c r="F1035" s="18" t="n">
        <f aca="false">Persist_a*E1035+Shock_sd*Draws!F1014</f>
        <v>120.662489321347</v>
      </c>
      <c r="G1035" s="18" t="n">
        <f aca="false">Persist_a*F1035+Shock_sd*Draws!G1014</f>
        <v>48.1151042820474</v>
      </c>
      <c r="H1035" s="18" t="n">
        <f aca="false">Persist_a*G1035+Shock_sd*Draws!H1014</f>
        <v>53.5388752386188</v>
      </c>
      <c r="I1035" s="18" t="n">
        <f aca="false">Persist_a*H1035+Shock_sd*Draws!I1014</f>
        <v>-6.1399725517114</v>
      </c>
      <c r="J1035" s="18" t="n">
        <f aca="false">Persist_a*I1035+Shock_sd*Draws!J1014</f>
        <v>-54.6042944970821</v>
      </c>
      <c r="K1035" s="18" t="n">
        <f aca="false">Persist_a*J1035+Shock_sd*Draws!K1014</f>
        <v>-5.09951819834877</v>
      </c>
      <c r="L1035" s="18" t="n">
        <f aca="false">Persist_a*K1035+Shock_sd*Draws!L1014</f>
        <v>-65.7712466294072</v>
      </c>
      <c r="M1035" s="18" t="n">
        <f aca="false">Persist_a*L1035+Shock_sd*Draws!M1014</f>
        <v>-71.5291529152927</v>
      </c>
      <c r="N1035" s="18" t="n">
        <f aca="false">0-(Draws!N1014+Draws!Z1014)</f>
        <v>0</v>
      </c>
      <c r="O1035" s="18" t="n">
        <f aca="false">N1035-(Draws!O1014+Draws!AA1014)</f>
        <v>0</v>
      </c>
      <c r="P1035" s="18" t="n">
        <f aca="false">O1035-(Draws!P1014+Draws!AB1014)</f>
        <v>0</v>
      </c>
      <c r="Q1035" s="18" t="n">
        <f aca="false">P1035-(Draws!Q1014+Draws!AC1014)</f>
        <v>0</v>
      </c>
      <c r="R1035" s="18" t="n">
        <f aca="false">Q1035-(Draws!R1014+Draws!AD1014)</f>
        <v>0</v>
      </c>
      <c r="S1035" s="18" t="n">
        <f aca="false">R1035-(Draws!S1014+Draws!AE1014)</f>
        <v>0</v>
      </c>
      <c r="T1035" s="18" t="n">
        <f aca="false">S1035-(Draws!T1014+Draws!AF1014)</f>
        <v>0</v>
      </c>
      <c r="U1035" s="18" t="n">
        <f aca="false">T1035-(Draws!U1014+Draws!AG1014)</f>
        <v>0</v>
      </c>
      <c r="V1035" s="18" t="n">
        <f aca="false">U1035-(Draws!V1014+Draws!AH1014)</f>
        <v>0</v>
      </c>
      <c r="W1035" s="18" t="n">
        <f aca="false">V1035-(Draws!W1014+Draws!AI1014)</f>
        <v>0</v>
      </c>
      <c r="X1035" s="18" t="n">
        <f aca="false">W1035-(Draws!X1014+Draws!AJ1014)</f>
        <v>0</v>
      </c>
      <c r="Y1035" s="18" t="n">
        <f aca="false">X1035-(Draws!Y1014+Draws!AK1014)</f>
        <v>0</v>
      </c>
      <c r="Z1035" s="18" t="n">
        <f aca="false">0-(MAX(Draws!N1014-Line_cap,0)+MAX(Draws!Z1014-Line_cap,0))</f>
        <v>0</v>
      </c>
      <c r="AA1035" s="18" t="n">
        <f aca="false">Z1035-(MAX(Draws!O1014-Line_cap,0)+MAX(Draws!AA1014-Line_cap,0))</f>
        <v>0</v>
      </c>
      <c r="AB1035" s="18" t="n">
        <f aca="false">AA1035-(MAX(Draws!P1014-Line_cap,0)+MAX(Draws!AB1014-Line_cap,0))</f>
        <v>0</v>
      </c>
      <c r="AC1035" s="18" t="n">
        <f aca="false">AB1035-(MAX(Draws!Q1014-Line_cap,0)+MAX(Draws!AC1014-Line_cap,0))</f>
        <v>0</v>
      </c>
      <c r="AD1035" s="18" t="n">
        <f aca="false">AC1035-(MAX(Draws!R1014-Line_cap,0)+MAX(Draws!AD1014-Line_cap,0))</f>
        <v>0</v>
      </c>
      <c r="AE1035" s="18" t="n">
        <f aca="false">AD1035-(MAX(Draws!S1014-Line_cap,0)+MAX(Draws!AE1014-Line_cap,0))</f>
        <v>0</v>
      </c>
      <c r="AF1035" s="18" t="n">
        <f aca="false">AE1035-(MAX(Draws!T1014-Line_cap,0)+MAX(Draws!AF1014-Line_cap,0))</f>
        <v>0</v>
      </c>
      <c r="AG1035" s="18" t="n">
        <f aca="false">AF1035-(MAX(Draws!U1014-Line_cap,0)+MAX(Draws!AG1014-Line_cap,0))</f>
        <v>0</v>
      </c>
      <c r="AH1035" s="18" t="n">
        <f aca="false">AG1035-(MAX(Draws!V1014-Line_cap,0)+MAX(Draws!AH1014-Line_cap,0))</f>
        <v>0</v>
      </c>
      <c r="AI1035" s="18" t="n">
        <f aca="false">AH1035-(MAX(Draws!W1014-Line_cap,0)+MAX(Draws!AI1014-Line_cap,0))</f>
        <v>0</v>
      </c>
      <c r="AJ1035" s="18" t="n">
        <f aca="false">AI1035-(MAX(Draws!X1014-Line_cap,0)+MAX(Draws!AJ1014-Line_cap,0))</f>
        <v>0</v>
      </c>
      <c r="AK1035" s="18" t="n">
        <f aca="false">AJ1035-(MAX(Draws!Y1014-Line_cap,0)+MAX(Draws!AK1014-Line_cap,0))</f>
        <v>0</v>
      </c>
      <c r="AL1035" s="18" t="n">
        <f aca="false">SUMPRODUCT(MIN($B$22:$M$22+B1035:M1035+N1035:Y1035))</f>
        <v>433.593486920314</v>
      </c>
      <c r="AM1035" s="18" t="n">
        <f aca="false">SUMPRODUCT(MIN($B$22:$M$22+B1035:M1035))</f>
        <v>433.593486920314</v>
      </c>
      <c r="AN1035" s="18" t="n">
        <f aca="false">SUMPRODUCT(MIN($B$22:$M$22+N1035:Y1035))</f>
        <v>481.950382357786</v>
      </c>
      <c r="AO1035" s="18" t="n">
        <f aca="false">SUMPRODUCT(MIN($B$22:$M$22+B1035:M1035+Z1035:AK1035))</f>
        <v>433.593486920314</v>
      </c>
      <c r="AP1035" s="18" t="n">
        <f aca="false">SUMPRODUCT(MIN($B$23:$M$23+B1035:M1035+N1035:Y1035))</f>
        <v>482.836814084535</v>
      </c>
      <c r="AQ1035" s="18" t="n">
        <f aca="false">SUMPRODUCT(MIN($B$23:$M$23+B1035:M1035+Z1035:AK1035))</f>
        <v>482.836814084535</v>
      </c>
      <c r="AR1035" s="13" t="n">
        <f aca="false">IF(Y1035&lt;0,1,0)</f>
        <v>0</v>
      </c>
    </row>
    <row r="1036" customFormat="false" ht="15" hidden="false" customHeight="false" outlineLevel="0" collapsed="false">
      <c r="A1036" s="13" t="n">
        <v>1011</v>
      </c>
      <c r="B1036" s="18" t="n">
        <f aca="false">Shock_sd*Draws!B1015</f>
        <v>-57.0644166249752</v>
      </c>
      <c r="C1036" s="18" t="n">
        <f aca="false">Persist_a*B1036+Shock_sd*Draws!C1015</f>
        <v>-61.7660816443677</v>
      </c>
      <c r="D1036" s="18" t="n">
        <f aca="false">Persist_a*C1036+Shock_sd*Draws!D1015</f>
        <v>-41.1849241912634</v>
      </c>
      <c r="E1036" s="18" t="n">
        <f aca="false">Persist_a*D1036+Shock_sd*Draws!E1015</f>
        <v>-57.4712225508355</v>
      </c>
      <c r="F1036" s="18" t="n">
        <f aca="false">Persist_a*E1036+Shock_sd*Draws!F1015</f>
        <v>-94.6822841269857</v>
      </c>
      <c r="G1036" s="18" t="n">
        <f aca="false">Persist_a*F1036+Shock_sd*Draws!G1015</f>
        <v>-55.0839297045213</v>
      </c>
      <c r="H1036" s="18" t="n">
        <f aca="false">Persist_a*G1036+Shock_sd*Draws!H1015</f>
        <v>-49.314083023466</v>
      </c>
      <c r="I1036" s="18" t="n">
        <f aca="false">Persist_a*H1036+Shock_sd*Draws!I1015</f>
        <v>-62.6988949475396</v>
      </c>
      <c r="J1036" s="18" t="n">
        <f aca="false">Persist_a*I1036+Shock_sd*Draws!J1015</f>
        <v>40.4495394953302</v>
      </c>
      <c r="K1036" s="18" t="n">
        <f aca="false">Persist_a*J1036+Shock_sd*Draws!K1015</f>
        <v>53.3669895491646</v>
      </c>
      <c r="L1036" s="18" t="n">
        <f aca="false">Persist_a*K1036+Shock_sd*Draws!L1015</f>
        <v>32.2345960106645</v>
      </c>
      <c r="M1036" s="18" t="n">
        <f aca="false">Persist_a*L1036+Shock_sd*Draws!M1015</f>
        <v>2.72682965707956</v>
      </c>
      <c r="N1036" s="18" t="n">
        <f aca="false">0-(Draws!N1015+Draws!Z1015)</f>
        <v>0</v>
      </c>
      <c r="O1036" s="18" t="n">
        <f aca="false">N1036-(Draws!O1015+Draws!AA1015)</f>
        <v>0</v>
      </c>
      <c r="P1036" s="18" t="n">
        <f aca="false">O1036-(Draws!P1015+Draws!AB1015)</f>
        <v>0</v>
      </c>
      <c r="Q1036" s="18" t="n">
        <f aca="false">P1036-(Draws!Q1015+Draws!AC1015)</f>
        <v>0</v>
      </c>
      <c r="R1036" s="18" t="n">
        <f aca="false">Q1036-(Draws!R1015+Draws!AD1015)</f>
        <v>0</v>
      </c>
      <c r="S1036" s="18" t="n">
        <f aca="false">R1036-(Draws!S1015+Draws!AE1015)</f>
        <v>0</v>
      </c>
      <c r="T1036" s="18" t="n">
        <f aca="false">S1036-(Draws!T1015+Draws!AF1015)</f>
        <v>0</v>
      </c>
      <c r="U1036" s="18" t="n">
        <f aca="false">T1036-(Draws!U1015+Draws!AG1015)</f>
        <v>0</v>
      </c>
      <c r="V1036" s="18" t="n">
        <f aca="false">U1036-(Draws!V1015+Draws!AH1015)</f>
        <v>0</v>
      </c>
      <c r="W1036" s="18" t="n">
        <f aca="false">V1036-(Draws!W1015+Draws!AI1015)</f>
        <v>0</v>
      </c>
      <c r="X1036" s="18" t="n">
        <f aca="false">W1036-(Draws!X1015+Draws!AJ1015)</f>
        <v>0</v>
      </c>
      <c r="Y1036" s="18" t="n">
        <f aca="false">X1036-(Draws!Y1015+Draws!AK1015)</f>
        <v>0</v>
      </c>
      <c r="Z1036" s="18" t="n">
        <f aca="false">0-(MAX(Draws!N1015-Line_cap,0)+MAX(Draws!Z1015-Line_cap,0))</f>
        <v>0</v>
      </c>
      <c r="AA1036" s="18" t="n">
        <f aca="false">Z1036-(MAX(Draws!O1015-Line_cap,0)+MAX(Draws!AA1015-Line_cap,0))</f>
        <v>0</v>
      </c>
      <c r="AB1036" s="18" t="n">
        <f aca="false">AA1036-(MAX(Draws!P1015-Line_cap,0)+MAX(Draws!AB1015-Line_cap,0))</f>
        <v>0</v>
      </c>
      <c r="AC1036" s="18" t="n">
        <f aca="false">AB1036-(MAX(Draws!Q1015-Line_cap,0)+MAX(Draws!AC1015-Line_cap,0))</f>
        <v>0</v>
      </c>
      <c r="AD1036" s="18" t="n">
        <f aca="false">AC1036-(MAX(Draws!R1015-Line_cap,0)+MAX(Draws!AD1015-Line_cap,0))</f>
        <v>0</v>
      </c>
      <c r="AE1036" s="18" t="n">
        <f aca="false">AD1036-(MAX(Draws!S1015-Line_cap,0)+MAX(Draws!AE1015-Line_cap,0))</f>
        <v>0</v>
      </c>
      <c r="AF1036" s="18" t="n">
        <f aca="false">AE1036-(MAX(Draws!T1015-Line_cap,0)+MAX(Draws!AF1015-Line_cap,0))</f>
        <v>0</v>
      </c>
      <c r="AG1036" s="18" t="n">
        <f aca="false">AF1036-(MAX(Draws!U1015-Line_cap,0)+MAX(Draws!AG1015-Line_cap,0))</f>
        <v>0</v>
      </c>
      <c r="AH1036" s="18" t="n">
        <f aca="false">AG1036-(MAX(Draws!V1015-Line_cap,0)+MAX(Draws!AH1015-Line_cap,0))</f>
        <v>0</v>
      </c>
      <c r="AI1036" s="18" t="n">
        <f aca="false">AH1036-(MAX(Draws!W1015-Line_cap,0)+MAX(Draws!AI1015-Line_cap,0))</f>
        <v>0</v>
      </c>
      <c r="AJ1036" s="18" t="n">
        <f aca="false">AI1036-(MAX(Draws!X1015-Line_cap,0)+MAX(Draws!AJ1015-Line_cap,0))</f>
        <v>0</v>
      </c>
      <c r="AK1036" s="18" t="n">
        <f aca="false">AJ1036-(MAX(Draws!Y1015-Line_cap,0)+MAX(Draws!AK1015-Line_cap,0))</f>
        <v>0</v>
      </c>
      <c r="AL1036" s="18" t="n">
        <f aca="false">SUMPRODUCT(MIN($B$22:$M$22+B1036:M1036+N1036:Y1036))</f>
        <v>393.814897020704</v>
      </c>
      <c r="AM1036" s="18" t="n">
        <f aca="false">SUMPRODUCT(MIN($B$22:$M$22+B1036:M1036))</f>
        <v>393.814897020704</v>
      </c>
      <c r="AN1036" s="18" t="n">
        <f aca="false">SUMPRODUCT(MIN($B$22:$M$22+N1036:Y1036))</f>
        <v>481.950382357786</v>
      </c>
      <c r="AO1036" s="18" t="n">
        <f aca="false">SUMPRODUCT(MIN($B$22:$M$22+B1036:M1036+Z1036:AK1036))</f>
        <v>393.814897020704</v>
      </c>
      <c r="AP1036" s="18" t="n">
        <f aca="false">SUMPRODUCT(MIN($B$23:$M$23+B1036:M1036+N1036:Y1036))</f>
        <v>438.919630873868</v>
      </c>
      <c r="AQ1036" s="18" t="n">
        <f aca="false">SUMPRODUCT(MIN($B$23:$M$23+B1036:M1036+Z1036:AK1036))</f>
        <v>438.919630873868</v>
      </c>
      <c r="AR1036" s="13" t="n">
        <f aca="false">IF(Y1036&lt;0,1,0)</f>
        <v>0</v>
      </c>
    </row>
    <row r="1037" customFormat="false" ht="15" hidden="false" customHeight="false" outlineLevel="0" collapsed="false">
      <c r="A1037" s="13" t="n">
        <v>1012</v>
      </c>
      <c r="B1037" s="18" t="n">
        <f aca="false">Shock_sd*Draws!B1016</f>
        <v>46.7473190462064</v>
      </c>
      <c r="C1037" s="18" t="n">
        <f aca="false">Persist_a*B1037+Shock_sd*Draws!C1016</f>
        <v>96.1020101047258</v>
      </c>
      <c r="D1037" s="18" t="n">
        <f aca="false">Persist_a*C1037+Shock_sd*Draws!D1016</f>
        <v>66.42241573544</v>
      </c>
      <c r="E1037" s="18" t="n">
        <f aca="false">Persist_a*D1037+Shock_sd*Draws!E1016</f>
        <v>109.468994545875</v>
      </c>
      <c r="F1037" s="18" t="n">
        <f aca="false">Persist_a*E1037+Shock_sd*Draws!F1016</f>
        <v>48.3192897321762</v>
      </c>
      <c r="G1037" s="18" t="n">
        <f aca="false">Persist_a*F1037+Shock_sd*Draws!G1016</f>
        <v>97.7114459397977</v>
      </c>
      <c r="H1037" s="18" t="n">
        <f aca="false">Persist_a*G1037+Shock_sd*Draws!H1016</f>
        <v>36.6902202868614</v>
      </c>
      <c r="I1037" s="18" t="n">
        <f aca="false">Persist_a*H1037+Shock_sd*Draws!I1016</f>
        <v>-17.895034813513</v>
      </c>
      <c r="J1037" s="18" t="n">
        <f aca="false">Persist_a*I1037+Shock_sd*Draws!J1016</f>
        <v>-22.08786162544</v>
      </c>
      <c r="K1037" s="18" t="n">
        <f aca="false">Persist_a*J1037+Shock_sd*Draws!K1016</f>
        <v>-0.188842114894658</v>
      </c>
      <c r="L1037" s="18" t="n">
        <f aca="false">Persist_a*K1037+Shock_sd*Draws!L1016</f>
        <v>-26.6756485559204</v>
      </c>
      <c r="M1037" s="18" t="n">
        <f aca="false">Persist_a*L1037+Shock_sd*Draws!M1016</f>
        <v>-37.8860581197592</v>
      </c>
      <c r="N1037" s="18" t="n">
        <f aca="false">0-(Draws!N1016+Draws!Z1016)</f>
        <v>0</v>
      </c>
      <c r="O1037" s="18" t="n">
        <f aca="false">N1037-(Draws!O1016+Draws!AA1016)</f>
        <v>0</v>
      </c>
      <c r="P1037" s="18" t="n">
        <f aca="false">O1037-(Draws!P1016+Draws!AB1016)</f>
        <v>0</v>
      </c>
      <c r="Q1037" s="18" t="n">
        <f aca="false">P1037-(Draws!Q1016+Draws!AC1016)</f>
        <v>0</v>
      </c>
      <c r="R1037" s="18" t="n">
        <f aca="false">Q1037-(Draws!R1016+Draws!AD1016)</f>
        <v>0</v>
      </c>
      <c r="S1037" s="18" t="n">
        <f aca="false">R1037-(Draws!S1016+Draws!AE1016)</f>
        <v>0</v>
      </c>
      <c r="T1037" s="18" t="n">
        <f aca="false">S1037-(Draws!T1016+Draws!AF1016)</f>
        <v>0</v>
      </c>
      <c r="U1037" s="18" t="n">
        <f aca="false">T1037-(Draws!U1016+Draws!AG1016)</f>
        <v>0</v>
      </c>
      <c r="V1037" s="18" t="n">
        <f aca="false">U1037-(Draws!V1016+Draws!AH1016)</f>
        <v>0</v>
      </c>
      <c r="W1037" s="18" t="n">
        <f aca="false">V1037-(Draws!W1016+Draws!AI1016)</f>
        <v>0</v>
      </c>
      <c r="X1037" s="18" t="n">
        <f aca="false">W1037-(Draws!X1016+Draws!AJ1016)</f>
        <v>0</v>
      </c>
      <c r="Y1037" s="18" t="n">
        <f aca="false">X1037-(Draws!Y1016+Draws!AK1016)</f>
        <v>0</v>
      </c>
      <c r="Z1037" s="18" t="n">
        <f aca="false">0-(MAX(Draws!N1016-Line_cap,0)+MAX(Draws!Z1016-Line_cap,0))</f>
        <v>0</v>
      </c>
      <c r="AA1037" s="18" t="n">
        <f aca="false">Z1037-(MAX(Draws!O1016-Line_cap,0)+MAX(Draws!AA1016-Line_cap,0))</f>
        <v>0</v>
      </c>
      <c r="AB1037" s="18" t="n">
        <f aca="false">AA1037-(MAX(Draws!P1016-Line_cap,0)+MAX(Draws!AB1016-Line_cap,0))</f>
        <v>0</v>
      </c>
      <c r="AC1037" s="18" t="n">
        <f aca="false">AB1037-(MAX(Draws!Q1016-Line_cap,0)+MAX(Draws!AC1016-Line_cap,0))</f>
        <v>0</v>
      </c>
      <c r="AD1037" s="18" t="n">
        <f aca="false">AC1037-(MAX(Draws!R1016-Line_cap,0)+MAX(Draws!AD1016-Line_cap,0))</f>
        <v>0</v>
      </c>
      <c r="AE1037" s="18" t="n">
        <f aca="false">AD1037-(MAX(Draws!S1016-Line_cap,0)+MAX(Draws!AE1016-Line_cap,0))</f>
        <v>0</v>
      </c>
      <c r="AF1037" s="18" t="n">
        <f aca="false">AE1037-(MAX(Draws!T1016-Line_cap,0)+MAX(Draws!AF1016-Line_cap,0))</f>
        <v>0</v>
      </c>
      <c r="AG1037" s="18" t="n">
        <f aca="false">AF1037-(MAX(Draws!U1016-Line_cap,0)+MAX(Draws!AG1016-Line_cap,0))</f>
        <v>0</v>
      </c>
      <c r="AH1037" s="18" t="n">
        <f aca="false">AG1037-(MAX(Draws!V1016-Line_cap,0)+MAX(Draws!AH1016-Line_cap,0))</f>
        <v>0</v>
      </c>
      <c r="AI1037" s="18" t="n">
        <f aca="false">AH1037-(MAX(Draws!W1016-Line_cap,0)+MAX(Draws!AI1016-Line_cap,0))</f>
        <v>0</v>
      </c>
      <c r="AJ1037" s="18" t="n">
        <f aca="false">AI1037-(MAX(Draws!X1016-Line_cap,0)+MAX(Draws!AJ1016-Line_cap,0))</f>
        <v>0</v>
      </c>
      <c r="AK1037" s="18" t="n">
        <f aca="false">AJ1037-(MAX(Draws!Y1016-Line_cap,0)+MAX(Draws!AK1016-Line_cap,0))</f>
        <v>0</v>
      </c>
      <c r="AL1037" s="18" t="n">
        <f aca="false">SUMPRODUCT(MIN($B$22:$M$22+B1037:M1037+N1037:Y1037))</f>
        <v>465.959018584406</v>
      </c>
      <c r="AM1037" s="18" t="n">
        <f aca="false">SUMPRODUCT(MIN($B$22:$M$22+B1037:M1037))</f>
        <v>465.959018584406</v>
      </c>
      <c r="AN1037" s="18" t="n">
        <f aca="false">SUMPRODUCT(MIN($B$22:$M$22+N1037:Y1037))</f>
        <v>481.950382357786</v>
      </c>
      <c r="AO1037" s="18" t="n">
        <f aca="false">SUMPRODUCT(MIN($B$22:$M$22+B1037:M1037+Z1037:AK1037))</f>
        <v>465.959018584406</v>
      </c>
      <c r="AP1037" s="18" t="n">
        <f aca="false">SUMPRODUCT(MIN($B$23:$M$23+B1037:M1037+N1037:Y1037))</f>
        <v>515.353246956177</v>
      </c>
      <c r="AQ1037" s="18" t="n">
        <f aca="false">SUMPRODUCT(MIN($B$23:$M$23+B1037:M1037+Z1037:AK1037))</f>
        <v>515.353246956177</v>
      </c>
      <c r="AR1037" s="13" t="n">
        <f aca="false">IF(Y1037&lt;0,1,0)</f>
        <v>0</v>
      </c>
    </row>
    <row r="1038" customFormat="false" ht="15" hidden="false" customHeight="false" outlineLevel="0" collapsed="false">
      <c r="A1038" s="13" t="n">
        <v>1013</v>
      </c>
      <c r="B1038" s="18" t="n">
        <f aca="false">Shock_sd*Draws!B1017</f>
        <v>82.1132082282328</v>
      </c>
      <c r="C1038" s="18" t="n">
        <f aca="false">Persist_a*B1038+Shock_sd*Draws!C1017</f>
        <v>53.8939833733785</v>
      </c>
      <c r="D1038" s="18" t="n">
        <f aca="false">Persist_a*C1038+Shock_sd*Draws!D1017</f>
        <v>-1.89888762209837</v>
      </c>
      <c r="E1038" s="18" t="n">
        <f aca="false">Persist_a*D1038+Shock_sd*Draws!E1017</f>
        <v>39.7262251988514</v>
      </c>
      <c r="F1038" s="18" t="n">
        <f aca="false">Persist_a*E1038+Shock_sd*Draws!F1017</f>
        <v>41.5388142876782</v>
      </c>
      <c r="G1038" s="18" t="n">
        <f aca="false">Persist_a*F1038+Shock_sd*Draws!G1017</f>
        <v>-44.6085152623067</v>
      </c>
      <c r="H1038" s="18" t="n">
        <f aca="false">Persist_a*G1038+Shock_sd*Draws!H1017</f>
        <v>-81.8446231816134</v>
      </c>
      <c r="I1038" s="18" t="n">
        <f aca="false">Persist_a*H1038+Shock_sd*Draws!I1017</f>
        <v>-120.909646377943</v>
      </c>
      <c r="J1038" s="18" t="n">
        <f aca="false">Persist_a*I1038+Shock_sd*Draws!J1017</f>
        <v>-92.9696994087033</v>
      </c>
      <c r="K1038" s="18" t="n">
        <f aca="false">Persist_a*J1038+Shock_sd*Draws!K1017</f>
        <v>-8.50207355653905</v>
      </c>
      <c r="L1038" s="18" t="n">
        <f aca="false">Persist_a*K1038+Shock_sd*Draws!L1017</f>
        <v>133.538683601981</v>
      </c>
      <c r="M1038" s="18" t="n">
        <f aca="false">Persist_a*L1038+Shock_sd*Draws!M1017</f>
        <v>55.821601829686</v>
      </c>
      <c r="N1038" s="18" t="n">
        <f aca="false">0-(Draws!N1017+Draws!Z1017)</f>
        <v>0</v>
      </c>
      <c r="O1038" s="18" t="n">
        <f aca="false">N1038-(Draws!O1017+Draws!AA1017)</f>
        <v>0</v>
      </c>
      <c r="P1038" s="18" t="n">
        <f aca="false">O1038-(Draws!P1017+Draws!AB1017)</f>
        <v>0</v>
      </c>
      <c r="Q1038" s="18" t="n">
        <f aca="false">P1038-(Draws!Q1017+Draws!AC1017)</f>
        <v>0</v>
      </c>
      <c r="R1038" s="18" t="n">
        <f aca="false">Q1038-(Draws!R1017+Draws!AD1017)</f>
        <v>0</v>
      </c>
      <c r="S1038" s="18" t="n">
        <f aca="false">R1038-(Draws!S1017+Draws!AE1017)</f>
        <v>0</v>
      </c>
      <c r="T1038" s="18" t="n">
        <f aca="false">S1038-(Draws!T1017+Draws!AF1017)</f>
        <v>0</v>
      </c>
      <c r="U1038" s="18" t="n">
        <f aca="false">T1038-(Draws!U1017+Draws!AG1017)</f>
        <v>0</v>
      </c>
      <c r="V1038" s="18" t="n">
        <f aca="false">U1038-(Draws!V1017+Draws!AH1017)</f>
        <v>0</v>
      </c>
      <c r="W1038" s="18" t="n">
        <f aca="false">V1038-(Draws!W1017+Draws!AI1017)</f>
        <v>0</v>
      </c>
      <c r="X1038" s="18" t="n">
        <f aca="false">W1038-(Draws!X1017+Draws!AJ1017)</f>
        <v>0</v>
      </c>
      <c r="Y1038" s="18" t="n">
        <f aca="false">X1038-(Draws!Y1017+Draws!AK1017)</f>
        <v>0</v>
      </c>
      <c r="Z1038" s="18" t="n">
        <f aca="false">0-(MAX(Draws!N1017-Line_cap,0)+MAX(Draws!Z1017-Line_cap,0))</f>
        <v>0</v>
      </c>
      <c r="AA1038" s="18" t="n">
        <f aca="false">Z1038-(MAX(Draws!O1017-Line_cap,0)+MAX(Draws!AA1017-Line_cap,0))</f>
        <v>0</v>
      </c>
      <c r="AB1038" s="18" t="n">
        <f aca="false">AA1038-(MAX(Draws!P1017-Line_cap,0)+MAX(Draws!AB1017-Line_cap,0))</f>
        <v>0</v>
      </c>
      <c r="AC1038" s="18" t="n">
        <f aca="false">AB1038-(MAX(Draws!Q1017-Line_cap,0)+MAX(Draws!AC1017-Line_cap,0))</f>
        <v>0</v>
      </c>
      <c r="AD1038" s="18" t="n">
        <f aca="false">AC1038-(MAX(Draws!R1017-Line_cap,0)+MAX(Draws!AD1017-Line_cap,0))</f>
        <v>0</v>
      </c>
      <c r="AE1038" s="18" t="n">
        <f aca="false">AD1038-(MAX(Draws!S1017-Line_cap,0)+MAX(Draws!AE1017-Line_cap,0))</f>
        <v>0</v>
      </c>
      <c r="AF1038" s="18" t="n">
        <f aca="false">AE1038-(MAX(Draws!T1017-Line_cap,0)+MAX(Draws!AF1017-Line_cap,0))</f>
        <v>0</v>
      </c>
      <c r="AG1038" s="18" t="n">
        <f aca="false">AF1038-(MAX(Draws!U1017-Line_cap,0)+MAX(Draws!AG1017-Line_cap,0))</f>
        <v>0</v>
      </c>
      <c r="AH1038" s="18" t="n">
        <f aca="false">AG1038-(MAX(Draws!V1017-Line_cap,0)+MAX(Draws!AH1017-Line_cap,0))</f>
        <v>0</v>
      </c>
      <c r="AI1038" s="18" t="n">
        <f aca="false">AH1038-(MAX(Draws!W1017-Line_cap,0)+MAX(Draws!AI1017-Line_cap,0))</f>
        <v>0</v>
      </c>
      <c r="AJ1038" s="18" t="n">
        <f aca="false">AI1038-(MAX(Draws!X1017-Line_cap,0)+MAX(Draws!AJ1017-Line_cap,0))</f>
        <v>0</v>
      </c>
      <c r="AK1038" s="18" t="n">
        <f aca="false">AJ1038-(MAX(Draws!Y1017-Line_cap,0)+MAX(Draws!AK1017-Line_cap,0))</f>
        <v>0</v>
      </c>
      <c r="AL1038" s="18" t="n">
        <f aca="false">SUMPRODUCT(MIN($B$22:$M$22+B1038:M1038+N1038:Y1038))</f>
        <v>362.944407019976</v>
      </c>
      <c r="AM1038" s="18" t="n">
        <f aca="false">SUMPRODUCT(MIN($B$22:$M$22+B1038:M1038))</f>
        <v>362.944407019976</v>
      </c>
      <c r="AN1038" s="18" t="n">
        <f aca="false">SUMPRODUCT(MIN($B$22:$M$22+N1038:Y1038))</f>
        <v>481.950382357786</v>
      </c>
      <c r="AO1038" s="18" t="n">
        <f aca="false">SUMPRODUCT(MIN($B$22:$M$22+B1038:M1038+Z1038:AK1038))</f>
        <v>362.944407019976</v>
      </c>
      <c r="AP1038" s="18" t="n">
        <f aca="false">SUMPRODUCT(MIN($B$23:$M$23+B1038:M1038+N1038:Y1038))</f>
        <v>412.544407019976</v>
      </c>
      <c r="AQ1038" s="18" t="n">
        <f aca="false">SUMPRODUCT(MIN($B$23:$M$23+B1038:M1038+Z1038:AK1038))</f>
        <v>412.544407019976</v>
      </c>
      <c r="AR1038" s="13" t="n">
        <f aca="false">IF(Y1038&lt;0,1,0)</f>
        <v>0</v>
      </c>
    </row>
    <row r="1039" customFormat="false" ht="15" hidden="false" customHeight="false" outlineLevel="0" collapsed="false">
      <c r="A1039" s="13" t="n">
        <v>1014</v>
      </c>
      <c r="B1039" s="18" t="n">
        <f aca="false">Shock_sd*Draws!B1018</f>
        <v>-12.8423613417228</v>
      </c>
      <c r="C1039" s="18" t="n">
        <f aca="false">Persist_a*B1039+Shock_sd*Draws!C1018</f>
        <v>-25.8192643635686</v>
      </c>
      <c r="D1039" s="18" t="n">
        <f aca="false">Persist_a*C1039+Shock_sd*Draws!D1018</f>
        <v>20.4826634862413</v>
      </c>
      <c r="E1039" s="18" t="n">
        <f aca="false">Persist_a*D1039+Shock_sd*Draws!E1018</f>
        <v>43.4919373061504</v>
      </c>
      <c r="F1039" s="18" t="n">
        <f aca="false">Persist_a*E1039+Shock_sd*Draws!F1018</f>
        <v>54.4987569999721</v>
      </c>
      <c r="G1039" s="18" t="n">
        <f aca="false">Persist_a*F1039+Shock_sd*Draws!G1018</f>
        <v>-9.75945055790458</v>
      </c>
      <c r="H1039" s="18" t="n">
        <f aca="false">Persist_a*G1039+Shock_sd*Draws!H1018</f>
        <v>28.7112667562458</v>
      </c>
      <c r="I1039" s="18" t="n">
        <f aca="false">Persist_a*H1039+Shock_sd*Draws!I1018</f>
        <v>-20.3885193809504</v>
      </c>
      <c r="J1039" s="18" t="n">
        <f aca="false">Persist_a*I1039+Shock_sd*Draws!J1018</f>
        <v>-6.99313665095263</v>
      </c>
      <c r="K1039" s="18" t="n">
        <f aca="false">Persist_a*J1039+Shock_sd*Draws!K1018</f>
        <v>4.00572231795723</v>
      </c>
      <c r="L1039" s="18" t="n">
        <f aca="false">Persist_a*K1039+Shock_sd*Draws!L1018</f>
        <v>30.4953017734033</v>
      </c>
      <c r="M1039" s="18" t="n">
        <f aca="false">Persist_a*L1039+Shock_sd*Draws!M1018</f>
        <v>-39.7886906911852</v>
      </c>
      <c r="N1039" s="18" t="n">
        <f aca="false">0-(Draws!N1018+Draws!Z1018)</f>
        <v>0</v>
      </c>
      <c r="O1039" s="18" t="n">
        <f aca="false">N1039-(Draws!O1018+Draws!AA1018)</f>
        <v>0</v>
      </c>
      <c r="P1039" s="18" t="n">
        <f aca="false">O1039-(Draws!P1018+Draws!AB1018)</f>
        <v>0</v>
      </c>
      <c r="Q1039" s="18" t="n">
        <f aca="false">P1039-(Draws!Q1018+Draws!AC1018)</f>
        <v>0</v>
      </c>
      <c r="R1039" s="18" t="n">
        <f aca="false">Q1039-(Draws!R1018+Draws!AD1018)</f>
        <v>0</v>
      </c>
      <c r="S1039" s="18" t="n">
        <f aca="false">R1039-(Draws!S1018+Draws!AE1018)</f>
        <v>0</v>
      </c>
      <c r="T1039" s="18" t="n">
        <f aca="false">S1039-(Draws!T1018+Draws!AF1018)</f>
        <v>0</v>
      </c>
      <c r="U1039" s="18" t="n">
        <f aca="false">T1039-(Draws!U1018+Draws!AG1018)</f>
        <v>0</v>
      </c>
      <c r="V1039" s="18" t="n">
        <f aca="false">U1039-(Draws!V1018+Draws!AH1018)</f>
        <v>0</v>
      </c>
      <c r="W1039" s="18" t="n">
        <f aca="false">V1039-(Draws!W1018+Draws!AI1018)</f>
        <v>0</v>
      </c>
      <c r="X1039" s="18" t="n">
        <f aca="false">W1039-(Draws!X1018+Draws!AJ1018)</f>
        <v>0</v>
      </c>
      <c r="Y1039" s="18" t="n">
        <f aca="false">X1039-(Draws!Y1018+Draws!AK1018)</f>
        <v>0</v>
      </c>
      <c r="Z1039" s="18" t="n">
        <f aca="false">0-(MAX(Draws!N1018-Line_cap,0)+MAX(Draws!Z1018-Line_cap,0))</f>
        <v>0</v>
      </c>
      <c r="AA1039" s="18" t="n">
        <f aca="false">Z1039-(MAX(Draws!O1018-Line_cap,0)+MAX(Draws!AA1018-Line_cap,0))</f>
        <v>0</v>
      </c>
      <c r="AB1039" s="18" t="n">
        <f aca="false">AA1039-(MAX(Draws!P1018-Line_cap,0)+MAX(Draws!AB1018-Line_cap,0))</f>
        <v>0</v>
      </c>
      <c r="AC1039" s="18" t="n">
        <f aca="false">AB1039-(MAX(Draws!Q1018-Line_cap,0)+MAX(Draws!AC1018-Line_cap,0))</f>
        <v>0</v>
      </c>
      <c r="AD1039" s="18" t="n">
        <f aca="false">AC1039-(MAX(Draws!R1018-Line_cap,0)+MAX(Draws!AD1018-Line_cap,0))</f>
        <v>0</v>
      </c>
      <c r="AE1039" s="18" t="n">
        <f aca="false">AD1039-(MAX(Draws!S1018-Line_cap,0)+MAX(Draws!AE1018-Line_cap,0))</f>
        <v>0</v>
      </c>
      <c r="AF1039" s="18" t="n">
        <f aca="false">AE1039-(MAX(Draws!T1018-Line_cap,0)+MAX(Draws!AF1018-Line_cap,0))</f>
        <v>0</v>
      </c>
      <c r="AG1039" s="18" t="n">
        <f aca="false">AF1039-(MAX(Draws!U1018-Line_cap,0)+MAX(Draws!AG1018-Line_cap,0))</f>
        <v>0</v>
      </c>
      <c r="AH1039" s="18" t="n">
        <f aca="false">AG1039-(MAX(Draws!V1018-Line_cap,0)+MAX(Draws!AH1018-Line_cap,0))</f>
        <v>0</v>
      </c>
      <c r="AI1039" s="18" t="n">
        <f aca="false">AH1039-(MAX(Draws!W1018-Line_cap,0)+MAX(Draws!AI1018-Line_cap,0))</f>
        <v>0</v>
      </c>
      <c r="AJ1039" s="18" t="n">
        <f aca="false">AI1039-(MAX(Draws!X1018-Line_cap,0)+MAX(Draws!AJ1018-Line_cap,0))</f>
        <v>0</v>
      </c>
      <c r="AK1039" s="18" t="n">
        <f aca="false">AJ1039-(MAX(Draws!Y1018-Line_cap,0)+MAX(Draws!AK1018-Line_cap,0))</f>
        <v>0</v>
      </c>
      <c r="AL1039" s="18" t="n">
        <f aca="false">SUMPRODUCT(MIN($B$22:$M$22+B1039:M1039+N1039:Y1039))</f>
        <v>463.465534016969</v>
      </c>
      <c r="AM1039" s="18" t="n">
        <f aca="false">SUMPRODUCT(MIN($B$22:$M$22+B1039:M1039))</f>
        <v>463.465534016969</v>
      </c>
      <c r="AN1039" s="18" t="n">
        <f aca="false">SUMPRODUCT(MIN($B$22:$M$22+N1039:Y1039))</f>
        <v>481.950382357786</v>
      </c>
      <c r="AO1039" s="18" t="n">
        <f aca="false">SUMPRODUCT(MIN($B$22:$M$22+B1039:M1039+Z1039:AK1039))</f>
        <v>463.465534016969</v>
      </c>
      <c r="AP1039" s="18" t="n">
        <f aca="false">SUMPRODUCT(MIN($B$23:$M$23+B1039:M1039+N1039:Y1039))</f>
        <v>513.065534016969</v>
      </c>
      <c r="AQ1039" s="18" t="n">
        <f aca="false">SUMPRODUCT(MIN($B$23:$M$23+B1039:M1039+Z1039:AK1039))</f>
        <v>513.065534016969</v>
      </c>
      <c r="AR1039" s="13" t="n">
        <f aca="false">IF(Y1039&lt;0,1,0)</f>
        <v>0</v>
      </c>
    </row>
    <row r="1040" customFormat="false" ht="15" hidden="false" customHeight="false" outlineLevel="0" collapsed="false">
      <c r="A1040" s="13" t="n">
        <v>1015</v>
      </c>
      <c r="B1040" s="18" t="n">
        <f aca="false">Shock_sd*Draws!B1019</f>
        <v>-3.52173684542168</v>
      </c>
      <c r="C1040" s="18" t="n">
        <f aca="false">Persist_a*B1040+Shock_sd*Draws!C1019</f>
        <v>-3.29843924352476</v>
      </c>
      <c r="D1040" s="18" t="n">
        <f aca="false">Persist_a*C1040+Shock_sd*Draws!D1019</f>
        <v>-58.0449124903983</v>
      </c>
      <c r="E1040" s="18" t="n">
        <f aca="false">Persist_a*D1040+Shock_sd*Draws!E1019</f>
        <v>-102.638063561176</v>
      </c>
      <c r="F1040" s="18" t="n">
        <f aca="false">Persist_a*E1040+Shock_sd*Draws!F1019</f>
        <v>36.1661034795932</v>
      </c>
      <c r="G1040" s="18" t="n">
        <f aca="false">Persist_a*F1040+Shock_sd*Draws!G1019</f>
        <v>-71.3173627699125</v>
      </c>
      <c r="H1040" s="18" t="n">
        <f aca="false">Persist_a*G1040+Shock_sd*Draws!H1019</f>
        <v>-141.803405074494</v>
      </c>
      <c r="I1040" s="18" t="n">
        <f aca="false">Persist_a*H1040+Shock_sd*Draws!I1019</f>
        <v>-186.144754500473</v>
      </c>
      <c r="J1040" s="18" t="n">
        <f aca="false">Persist_a*I1040+Shock_sd*Draws!J1019</f>
        <v>-79.9642226257854</v>
      </c>
      <c r="K1040" s="18" t="n">
        <f aca="false">Persist_a*J1040+Shock_sd*Draws!K1019</f>
        <v>6.99599885237644</v>
      </c>
      <c r="L1040" s="18" t="n">
        <f aca="false">Persist_a*K1040+Shock_sd*Draws!L1019</f>
        <v>-40.3484088917704</v>
      </c>
      <c r="M1040" s="18" t="n">
        <f aca="false">Persist_a*L1040+Shock_sd*Draws!M1019</f>
        <v>-51.5098959604469</v>
      </c>
      <c r="N1040" s="18" t="n">
        <f aca="false">0-(Draws!N1019+Draws!Z1019)</f>
        <v>0</v>
      </c>
      <c r="O1040" s="18" t="n">
        <f aca="false">N1040-(Draws!O1019+Draws!AA1019)</f>
        <v>0</v>
      </c>
      <c r="P1040" s="18" t="n">
        <f aca="false">O1040-(Draws!P1019+Draws!AB1019)</f>
        <v>0</v>
      </c>
      <c r="Q1040" s="18" t="n">
        <f aca="false">P1040-(Draws!Q1019+Draws!AC1019)</f>
        <v>0</v>
      </c>
      <c r="R1040" s="18" t="n">
        <f aca="false">Q1040-(Draws!R1019+Draws!AD1019)</f>
        <v>0</v>
      </c>
      <c r="S1040" s="18" t="n">
        <f aca="false">R1040-(Draws!S1019+Draws!AE1019)</f>
        <v>0</v>
      </c>
      <c r="T1040" s="18" t="n">
        <f aca="false">S1040-(Draws!T1019+Draws!AF1019)</f>
        <v>-201.144493859333</v>
      </c>
      <c r="U1040" s="18" t="n">
        <f aca="false">T1040-(Draws!U1019+Draws!AG1019)</f>
        <v>-201.144493859333</v>
      </c>
      <c r="V1040" s="18" t="n">
        <f aca="false">U1040-(Draws!V1019+Draws!AH1019)</f>
        <v>-201.144493859333</v>
      </c>
      <c r="W1040" s="18" t="n">
        <f aca="false">V1040-(Draws!W1019+Draws!AI1019)</f>
        <v>-201.144493859333</v>
      </c>
      <c r="X1040" s="18" t="n">
        <f aca="false">W1040-(Draws!X1019+Draws!AJ1019)</f>
        <v>-201.144493859333</v>
      </c>
      <c r="Y1040" s="18" t="n">
        <f aca="false">X1040-(Draws!Y1019+Draws!AK1019)</f>
        <v>-201.144493859333</v>
      </c>
      <c r="Z1040" s="18" t="n">
        <f aca="false">0-(MAX(Draws!N1019-Line_cap,0)+MAX(Draws!Z1019-Line_cap,0))</f>
        <v>0</v>
      </c>
      <c r="AA1040" s="18" t="n">
        <f aca="false">Z1040-(MAX(Draws!O1019-Line_cap,0)+MAX(Draws!AA1019-Line_cap,0))</f>
        <v>0</v>
      </c>
      <c r="AB1040" s="18" t="n">
        <f aca="false">AA1040-(MAX(Draws!P1019-Line_cap,0)+MAX(Draws!AB1019-Line_cap,0))</f>
        <v>0</v>
      </c>
      <c r="AC1040" s="18" t="n">
        <f aca="false">AB1040-(MAX(Draws!Q1019-Line_cap,0)+MAX(Draws!AC1019-Line_cap,0))</f>
        <v>0</v>
      </c>
      <c r="AD1040" s="18" t="n">
        <f aca="false">AC1040-(MAX(Draws!R1019-Line_cap,0)+MAX(Draws!AD1019-Line_cap,0))</f>
        <v>0</v>
      </c>
      <c r="AE1040" s="18" t="n">
        <f aca="false">AD1040-(MAX(Draws!S1019-Line_cap,0)+MAX(Draws!AE1019-Line_cap,0))</f>
        <v>0</v>
      </c>
      <c r="AF1040" s="18" t="n">
        <f aca="false">AE1040-(MAX(Draws!T1019-Line_cap,0)+MAX(Draws!AF1019-Line_cap,0))</f>
        <v>-101.144493859333</v>
      </c>
      <c r="AG1040" s="18" t="n">
        <f aca="false">AF1040-(MAX(Draws!U1019-Line_cap,0)+MAX(Draws!AG1019-Line_cap,0))</f>
        <v>-101.144493859333</v>
      </c>
      <c r="AH1040" s="18" t="n">
        <f aca="false">AG1040-(MAX(Draws!V1019-Line_cap,0)+MAX(Draws!AH1019-Line_cap,0))</f>
        <v>-101.144493859333</v>
      </c>
      <c r="AI1040" s="18" t="n">
        <f aca="false">AH1040-(MAX(Draws!W1019-Line_cap,0)+MAX(Draws!AI1019-Line_cap,0))</f>
        <v>-101.144493859333</v>
      </c>
      <c r="AJ1040" s="18" t="n">
        <f aca="false">AI1040-(MAX(Draws!X1019-Line_cap,0)+MAX(Draws!AJ1019-Line_cap,0))</f>
        <v>-101.144493859333</v>
      </c>
      <c r="AK1040" s="18" t="n">
        <f aca="false">AJ1040-(MAX(Draws!Y1019-Line_cap,0)+MAX(Draws!AK1019-Line_cap,0))</f>
        <v>-101.144493859333</v>
      </c>
      <c r="AL1040" s="18" t="n">
        <f aca="false">SUMPRODUCT(MIN($B$22:$M$22+B1040:M1040+N1040:Y1040))</f>
        <v>96.5648050381132</v>
      </c>
      <c r="AM1040" s="18" t="n">
        <f aca="false">SUMPRODUCT(MIN($B$22:$M$22+B1040:M1040))</f>
        <v>297.709298897447</v>
      </c>
      <c r="AN1040" s="18" t="n">
        <f aca="false">SUMPRODUCT(MIN($B$22:$M$22+N1040:Y1040))</f>
        <v>280.805888498452</v>
      </c>
      <c r="AO1040" s="18" t="n">
        <f aca="false">SUMPRODUCT(MIN($B$22:$M$22+B1040:M1040+Z1040:AK1040))</f>
        <v>196.564805038113</v>
      </c>
      <c r="AP1040" s="18" t="n">
        <f aca="false">SUMPRODUCT(MIN($B$23:$M$23+B1040:M1040+N1040:Y1040))</f>
        <v>146.164805038113</v>
      </c>
      <c r="AQ1040" s="18" t="n">
        <f aca="false">SUMPRODUCT(MIN($B$23:$M$23+B1040:M1040+Z1040:AK1040))</f>
        <v>246.164805038113</v>
      </c>
      <c r="AR1040" s="13" t="n">
        <f aca="false">IF(Y1040&lt;0,1,0)</f>
        <v>1</v>
      </c>
    </row>
    <row r="1041" customFormat="false" ht="15" hidden="false" customHeight="false" outlineLevel="0" collapsed="false">
      <c r="A1041" s="13" t="n">
        <v>1016</v>
      </c>
      <c r="B1041" s="18" t="n">
        <f aca="false">Shock_sd*Draws!B1020</f>
        <v>16.122974958832</v>
      </c>
      <c r="C1041" s="18" t="n">
        <f aca="false">Persist_a*B1041+Shock_sd*Draws!C1020</f>
        <v>51.4658447839372</v>
      </c>
      <c r="D1041" s="18" t="n">
        <f aca="false">Persist_a*C1041+Shock_sd*Draws!D1020</f>
        <v>49.22616554599</v>
      </c>
      <c r="E1041" s="18" t="n">
        <f aca="false">Persist_a*D1041+Shock_sd*Draws!E1020</f>
        <v>41.2452197462428</v>
      </c>
      <c r="F1041" s="18" t="n">
        <f aca="false">Persist_a*E1041+Shock_sd*Draws!F1020</f>
        <v>-33.3784587647729</v>
      </c>
      <c r="G1041" s="18" t="n">
        <f aca="false">Persist_a*F1041+Shock_sd*Draws!G1020</f>
        <v>-0.827153567378716</v>
      </c>
      <c r="H1041" s="18" t="n">
        <f aca="false">Persist_a*G1041+Shock_sd*Draws!H1020</f>
        <v>-78.7582811319957</v>
      </c>
      <c r="I1041" s="18" t="n">
        <f aca="false">Persist_a*H1041+Shock_sd*Draws!I1020</f>
        <v>-72.3535972129935</v>
      </c>
      <c r="J1041" s="18" t="n">
        <f aca="false">Persist_a*I1041+Shock_sd*Draws!J1020</f>
        <v>-100.770691961662</v>
      </c>
      <c r="K1041" s="18" t="n">
        <f aca="false">Persist_a*J1041+Shock_sd*Draws!K1020</f>
        <v>-33.5063032502478</v>
      </c>
      <c r="L1041" s="18" t="n">
        <f aca="false">Persist_a*K1041+Shock_sd*Draws!L1020</f>
        <v>32.2476662545973</v>
      </c>
      <c r="M1041" s="18" t="n">
        <f aca="false">Persist_a*L1041+Shock_sd*Draws!M1020</f>
        <v>-10.3686296719854</v>
      </c>
      <c r="N1041" s="18" t="n">
        <f aca="false">0-(Draws!N1020+Draws!Z1020)</f>
        <v>0</v>
      </c>
      <c r="O1041" s="18" t="n">
        <f aca="false">N1041-(Draws!O1020+Draws!AA1020)</f>
        <v>0</v>
      </c>
      <c r="P1041" s="18" t="n">
        <f aca="false">O1041-(Draws!P1020+Draws!AB1020)</f>
        <v>0</v>
      </c>
      <c r="Q1041" s="18" t="n">
        <f aca="false">P1041-(Draws!Q1020+Draws!AC1020)</f>
        <v>0</v>
      </c>
      <c r="R1041" s="18" t="n">
        <f aca="false">Q1041-(Draws!R1020+Draws!AD1020)</f>
        <v>0</v>
      </c>
      <c r="S1041" s="18" t="n">
        <f aca="false">R1041-(Draws!S1020+Draws!AE1020)</f>
        <v>0</v>
      </c>
      <c r="T1041" s="18" t="n">
        <f aca="false">S1041-(Draws!T1020+Draws!AF1020)</f>
        <v>0</v>
      </c>
      <c r="U1041" s="18" t="n">
        <f aca="false">T1041-(Draws!U1020+Draws!AG1020)</f>
        <v>0</v>
      </c>
      <c r="V1041" s="18" t="n">
        <f aca="false">U1041-(Draws!V1020+Draws!AH1020)</f>
        <v>0</v>
      </c>
      <c r="W1041" s="18" t="n">
        <f aca="false">V1041-(Draws!W1020+Draws!AI1020)</f>
        <v>-61.0771210235191</v>
      </c>
      <c r="X1041" s="18" t="n">
        <f aca="false">W1041-(Draws!X1020+Draws!AJ1020)</f>
        <v>-61.0771210235191</v>
      </c>
      <c r="Y1041" s="18" t="n">
        <f aca="false">X1041-(Draws!Y1020+Draws!AK1020)</f>
        <v>-279.991144507694</v>
      </c>
      <c r="Z1041" s="18" t="n">
        <f aca="false">0-(MAX(Draws!N1020-Line_cap,0)+MAX(Draws!Z1020-Line_cap,0))</f>
        <v>0</v>
      </c>
      <c r="AA1041" s="18" t="n">
        <f aca="false">Z1041-(MAX(Draws!O1020-Line_cap,0)+MAX(Draws!AA1020-Line_cap,0))</f>
        <v>0</v>
      </c>
      <c r="AB1041" s="18" t="n">
        <f aca="false">AA1041-(MAX(Draws!P1020-Line_cap,0)+MAX(Draws!AB1020-Line_cap,0))</f>
        <v>0</v>
      </c>
      <c r="AC1041" s="18" t="n">
        <f aca="false">AB1041-(MAX(Draws!Q1020-Line_cap,0)+MAX(Draws!AC1020-Line_cap,0))</f>
        <v>0</v>
      </c>
      <c r="AD1041" s="18" t="n">
        <f aca="false">AC1041-(MAX(Draws!R1020-Line_cap,0)+MAX(Draws!AD1020-Line_cap,0))</f>
        <v>0</v>
      </c>
      <c r="AE1041" s="18" t="n">
        <f aca="false">AD1041-(MAX(Draws!S1020-Line_cap,0)+MAX(Draws!AE1020-Line_cap,0))</f>
        <v>0</v>
      </c>
      <c r="AF1041" s="18" t="n">
        <f aca="false">AE1041-(MAX(Draws!T1020-Line_cap,0)+MAX(Draws!AF1020-Line_cap,0))</f>
        <v>0</v>
      </c>
      <c r="AG1041" s="18" t="n">
        <f aca="false">AF1041-(MAX(Draws!U1020-Line_cap,0)+MAX(Draws!AG1020-Line_cap,0))</f>
        <v>0</v>
      </c>
      <c r="AH1041" s="18" t="n">
        <f aca="false">AG1041-(MAX(Draws!V1020-Line_cap,0)+MAX(Draws!AH1020-Line_cap,0))</f>
        <v>0</v>
      </c>
      <c r="AI1041" s="18" t="n">
        <f aca="false">AH1041-(MAX(Draws!W1020-Line_cap,0)+MAX(Draws!AI1020-Line_cap,0))</f>
        <v>0</v>
      </c>
      <c r="AJ1041" s="18" t="n">
        <f aca="false">AI1041-(MAX(Draws!X1020-Line_cap,0)+MAX(Draws!AJ1020-Line_cap,0))</f>
        <v>0</v>
      </c>
      <c r="AK1041" s="18" t="n">
        <f aca="false">AJ1041-(MAX(Draws!Y1020-Line_cap,0)+MAX(Draws!AK1020-Line_cap,0))</f>
        <v>-118.914023484175</v>
      </c>
      <c r="AL1041" s="18" t="n">
        <f aca="false">SUMPRODUCT(MIN($B$22:$M$22+B1041:M1041+N1041:Y1041))</f>
        <v>220.064273497281</v>
      </c>
      <c r="AM1041" s="18" t="n">
        <f aca="false">SUMPRODUCT(MIN($B$22:$M$22+B1041:M1041))</f>
        <v>387.427089455734</v>
      </c>
      <c r="AN1041" s="18" t="n">
        <f aca="false">SUMPRODUCT(MIN($B$22:$M$22+N1041:Y1041))</f>
        <v>230.432903169267</v>
      </c>
      <c r="AO1041" s="18" t="n">
        <f aca="false">SUMPRODUCT(MIN($B$22:$M$22+B1041:M1041+Z1041:AK1041))</f>
        <v>381.1413945208</v>
      </c>
      <c r="AP1041" s="18" t="n">
        <f aca="false">SUMPRODUCT(MIN($B$23:$M$23+B1041:M1041+N1041:Y1041))</f>
        <v>265.190154579901</v>
      </c>
      <c r="AQ1041" s="18" t="n">
        <f aca="false">SUMPRODUCT(MIN($B$23:$M$23+B1041:M1041+Z1041:AK1041))</f>
        <v>426.26727560342</v>
      </c>
      <c r="AR1041" s="13" t="n">
        <f aca="false">IF(Y1041&lt;0,1,0)</f>
        <v>1</v>
      </c>
    </row>
    <row r="1042" customFormat="false" ht="15" hidden="false" customHeight="false" outlineLevel="0" collapsed="false">
      <c r="A1042" s="13" t="n">
        <v>1017</v>
      </c>
      <c r="B1042" s="18" t="n">
        <f aca="false">Shock_sd*Draws!B1021</f>
        <v>10.4550320187217</v>
      </c>
      <c r="C1042" s="18" t="n">
        <f aca="false">Persist_a*B1042+Shock_sd*Draws!C1021</f>
        <v>4.76853954065824</v>
      </c>
      <c r="D1042" s="18" t="n">
        <f aca="false">Persist_a*C1042+Shock_sd*Draws!D1021</f>
        <v>-20.7727412523316</v>
      </c>
      <c r="E1042" s="18" t="n">
        <f aca="false">Persist_a*D1042+Shock_sd*Draws!E1021</f>
        <v>-80.1038343499542</v>
      </c>
      <c r="F1042" s="18" t="n">
        <f aca="false">Persist_a*E1042+Shock_sd*Draws!F1021</f>
        <v>-83.6949332306321</v>
      </c>
      <c r="G1042" s="18" t="n">
        <f aca="false">Persist_a*F1042+Shock_sd*Draws!G1021</f>
        <v>-121.189410765278</v>
      </c>
      <c r="H1042" s="18" t="n">
        <f aca="false">Persist_a*G1042+Shock_sd*Draws!H1021</f>
        <v>7.65473000568885</v>
      </c>
      <c r="I1042" s="18" t="n">
        <f aca="false">Persist_a*H1042+Shock_sd*Draws!I1021</f>
        <v>88.3414784591611</v>
      </c>
      <c r="J1042" s="18" t="n">
        <f aca="false">Persist_a*I1042+Shock_sd*Draws!J1021</f>
        <v>-22.0981880600198</v>
      </c>
      <c r="K1042" s="18" t="n">
        <f aca="false">Persist_a*J1042+Shock_sd*Draws!K1021</f>
        <v>-75.1321310854398</v>
      </c>
      <c r="L1042" s="18" t="n">
        <f aca="false">Persist_a*K1042+Shock_sd*Draws!L1021</f>
        <v>-72.6594270980222</v>
      </c>
      <c r="M1042" s="18" t="n">
        <f aca="false">Persist_a*L1042+Shock_sd*Draws!M1021</f>
        <v>-92.0948347002159</v>
      </c>
      <c r="N1042" s="18" t="n">
        <f aca="false">0-(Draws!N1021+Draws!Z1021)</f>
        <v>0</v>
      </c>
      <c r="O1042" s="18" t="n">
        <f aca="false">N1042-(Draws!O1021+Draws!AA1021)</f>
        <v>0</v>
      </c>
      <c r="P1042" s="18" t="n">
        <f aca="false">O1042-(Draws!P1021+Draws!AB1021)</f>
        <v>0</v>
      </c>
      <c r="Q1042" s="18" t="n">
        <f aca="false">P1042-(Draws!Q1021+Draws!AC1021)</f>
        <v>0</v>
      </c>
      <c r="R1042" s="18" t="n">
        <f aca="false">Q1042-(Draws!R1021+Draws!AD1021)</f>
        <v>0</v>
      </c>
      <c r="S1042" s="18" t="n">
        <f aca="false">R1042-(Draws!S1021+Draws!AE1021)</f>
        <v>0</v>
      </c>
      <c r="T1042" s="18" t="n">
        <f aca="false">S1042-(Draws!T1021+Draws!AF1021)</f>
        <v>0</v>
      </c>
      <c r="U1042" s="18" t="n">
        <f aca="false">T1042-(Draws!U1021+Draws!AG1021)</f>
        <v>0</v>
      </c>
      <c r="V1042" s="18" t="n">
        <f aca="false">U1042-(Draws!V1021+Draws!AH1021)</f>
        <v>0</v>
      </c>
      <c r="W1042" s="18" t="n">
        <f aca="false">V1042-(Draws!W1021+Draws!AI1021)</f>
        <v>0</v>
      </c>
      <c r="X1042" s="18" t="n">
        <f aca="false">W1042-(Draws!X1021+Draws!AJ1021)</f>
        <v>0</v>
      </c>
      <c r="Y1042" s="18" t="n">
        <f aca="false">X1042-(Draws!Y1021+Draws!AK1021)</f>
        <v>0</v>
      </c>
      <c r="Z1042" s="18" t="n">
        <f aca="false">0-(MAX(Draws!N1021-Line_cap,0)+MAX(Draws!Z1021-Line_cap,0))</f>
        <v>0</v>
      </c>
      <c r="AA1042" s="18" t="n">
        <f aca="false">Z1042-(MAX(Draws!O1021-Line_cap,0)+MAX(Draws!AA1021-Line_cap,0))</f>
        <v>0</v>
      </c>
      <c r="AB1042" s="18" t="n">
        <f aca="false">AA1042-(MAX(Draws!P1021-Line_cap,0)+MAX(Draws!AB1021-Line_cap,0))</f>
        <v>0</v>
      </c>
      <c r="AC1042" s="18" t="n">
        <f aca="false">AB1042-(MAX(Draws!Q1021-Line_cap,0)+MAX(Draws!AC1021-Line_cap,0))</f>
        <v>0</v>
      </c>
      <c r="AD1042" s="18" t="n">
        <f aca="false">AC1042-(MAX(Draws!R1021-Line_cap,0)+MAX(Draws!AD1021-Line_cap,0))</f>
        <v>0</v>
      </c>
      <c r="AE1042" s="18" t="n">
        <f aca="false">AD1042-(MAX(Draws!S1021-Line_cap,0)+MAX(Draws!AE1021-Line_cap,0))</f>
        <v>0</v>
      </c>
      <c r="AF1042" s="18" t="n">
        <f aca="false">AE1042-(MAX(Draws!T1021-Line_cap,0)+MAX(Draws!AF1021-Line_cap,0))</f>
        <v>0</v>
      </c>
      <c r="AG1042" s="18" t="n">
        <f aca="false">AF1042-(MAX(Draws!U1021-Line_cap,0)+MAX(Draws!AG1021-Line_cap,0))</f>
        <v>0</v>
      </c>
      <c r="AH1042" s="18" t="n">
        <f aca="false">AG1042-(MAX(Draws!V1021-Line_cap,0)+MAX(Draws!AH1021-Line_cap,0))</f>
        <v>0</v>
      </c>
      <c r="AI1042" s="18" t="n">
        <f aca="false">AH1042-(MAX(Draws!W1021-Line_cap,0)+MAX(Draws!AI1021-Line_cap,0))</f>
        <v>0</v>
      </c>
      <c r="AJ1042" s="18" t="n">
        <f aca="false">AI1042-(MAX(Draws!X1021-Line_cap,0)+MAX(Draws!AJ1021-Line_cap,0))</f>
        <v>0</v>
      </c>
      <c r="AK1042" s="18" t="n">
        <f aca="false">AJ1042-(MAX(Draws!Y1021-Line_cap,0)+MAX(Draws!AK1021-Line_cap,0))</f>
        <v>0</v>
      </c>
      <c r="AL1042" s="18" t="n">
        <f aca="false">SUMPRODUCT(MIN($B$22:$M$22+B1042:M1042+N1042:Y1042))</f>
        <v>362.018760873087</v>
      </c>
      <c r="AM1042" s="18" t="n">
        <f aca="false">SUMPRODUCT(MIN($B$22:$M$22+B1042:M1042))</f>
        <v>362.018760873087</v>
      </c>
      <c r="AN1042" s="18" t="n">
        <f aca="false">SUMPRODUCT(MIN($B$22:$M$22+N1042:Y1042))</f>
        <v>481.950382357786</v>
      </c>
      <c r="AO1042" s="18" t="n">
        <f aca="false">SUMPRODUCT(MIN($B$22:$M$22+B1042:M1042+Z1042:AK1042))</f>
        <v>362.018760873087</v>
      </c>
      <c r="AP1042" s="18" t="n">
        <f aca="false">SUMPRODUCT(MIN($B$23:$M$23+B1042:M1042+N1042:Y1042))</f>
        <v>409.784506373872</v>
      </c>
      <c r="AQ1042" s="18" t="n">
        <f aca="false">SUMPRODUCT(MIN($B$23:$M$23+B1042:M1042+Z1042:AK1042))</f>
        <v>409.784506373872</v>
      </c>
      <c r="AR1042" s="13" t="n">
        <f aca="false">IF(Y1042&lt;0,1,0)</f>
        <v>0</v>
      </c>
    </row>
    <row r="1043" customFormat="false" ht="15" hidden="false" customHeight="false" outlineLevel="0" collapsed="false">
      <c r="A1043" s="13" t="n">
        <v>1018</v>
      </c>
      <c r="B1043" s="18" t="n">
        <f aca="false">Shock_sd*Draws!B1022</f>
        <v>14.9130176046858</v>
      </c>
      <c r="C1043" s="18" t="n">
        <f aca="false">Persist_a*B1043+Shock_sd*Draws!C1022</f>
        <v>22.2921767403691</v>
      </c>
      <c r="D1043" s="18" t="n">
        <f aca="false">Persist_a*C1043+Shock_sd*Draws!D1022</f>
        <v>2.34257923519482</v>
      </c>
      <c r="E1043" s="18" t="n">
        <f aca="false">Persist_a*D1043+Shock_sd*Draws!E1022</f>
        <v>-55.4221685904782</v>
      </c>
      <c r="F1043" s="18" t="n">
        <f aca="false">Persist_a*E1043+Shock_sd*Draws!F1022</f>
        <v>-25.148082397553</v>
      </c>
      <c r="G1043" s="18" t="n">
        <f aca="false">Persist_a*F1043+Shock_sd*Draws!G1022</f>
        <v>-103.233896255322</v>
      </c>
      <c r="H1043" s="18" t="n">
        <f aca="false">Persist_a*G1043+Shock_sd*Draws!H1022</f>
        <v>-55.7891856649644</v>
      </c>
      <c r="I1043" s="18" t="n">
        <f aca="false">Persist_a*H1043+Shock_sd*Draws!I1022</f>
        <v>-142.516639489105</v>
      </c>
      <c r="J1043" s="18" t="n">
        <f aca="false">Persist_a*I1043+Shock_sd*Draws!J1022</f>
        <v>-94.3472394880245</v>
      </c>
      <c r="K1043" s="18" t="n">
        <f aca="false">Persist_a*J1043+Shock_sd*Draws!K1022</f>
        <v>-84.981040508458</v>
      </c>
      <c r="L1043" s="18" t="n">
        <f aca="false">Persist_a*K1043+Shock_sd*Draws!L1022</f>
        <v>-20.7361768287404</v>
      </c>
      <c r="M1043" s="18" t="n">
        <f aca="false">Persist_a*L1043+Shock_sd*Draws!M1022</f>
        <v>-8.3304800614328</v>
      </c>
      <c r="N1043" s="18" t="n">
        <f aca="false">0-(Draws!N1022+Draws!Z1022)</f>
        <v>0</v>
      </c>
      <c r="O1043" s="18" t="n">
        <f aca="false">N1043-(Draws!O1022+Draws!AA1022)</f>
        <v>0</v>
      </c>
      <c r="P1043" s="18" t="n">
        <f aca="false">O1043-(Draws!P1022+Draws!AB1022)</f>
        <v>0</v>
      </c>
      <c r="Q1043" s="18" t="n">
        <f aca="false">P1043-(Draws!Q1022+Draws!AC1022)</f>
        <v>0</v>
      </c>
      <c r="R1043" s="18" t="n">
        <f aca="false">Q1043-(Draws!R1022+Draws!AD1022)</f>
        <v>0</v>
      </c>
      <c r="S1043" s="18" t="n">
        <f aca="false">R1043-(Draws!S1022+Draws!AE1022)</f>
        <v>0</v>
      </c>
      <c r="T1043" s="18" t="n">
        <f aca="false">S1043-(Draws!T1022+Draws!AF1022)</f>
        <v>0</v>
      </c>
      <c r="U1043" s="18" t="n">
        <f aca="false">T1043-(Draws!U1022+Draws!AG1022)</f>
        <v>0</v>
      </c>
      <c r="V1043" s="18" t="n">
        <f aca="false">U1043-(Draws!V1022+Draws!AH1022)</f>
        <v>0</v>
      </c>
      <c r="W1043" s="18" t="n">
        <f aca="false">V1043-(Draws!W1022+Draws!AI1022)</f>
        <v>0</v>
      </c>
      <c r="X1043" s="18" t="n">
        <f aca="false">W1043-(Draws!X1022+Draws!AJ1022)</f>
        <v>0</v>
      </c>
      <c r="Y1043" s="18" t="n">
        <f aca="false">X1043-(Draws!Y1022+Draws!AK1022)</f>
        <v>0</v>
      </c>
      <c r="Z1043" s="18" t="n">
        <f aca="false">0-(MAX(Draws!N1022-Line_cap,0)+MAX(Draws!Z1022-Line_cap,0))</f>
        <v>0</v>
      </c>
      <c r="AA1043" s="18" t="n">
        <f aca="false">Z1043-(MAX(Draws!O1022-Line_cap,0)+MAX(Draws!AA1022-Line_cap,0))</f>
        <v>0</v>
      </c>
      <c r="AB1043" s="18" t="n">
        <f aca="false">AA1043-(MAX(Draws!P1022-Line_cap,0)+MAX(Draws!AB1022-Line_cap,0))</f>
        <v>0</v>
      </c>
      <c r="AC1043" s="18" t="n">
        <f aca="false">AB1043-(MAX(Draws!Q1022-Line_cap,0)+MAX(Draws!AC1022-Line_cap,0))</f>
        <v>0</v>
      </c>
      <c r="AD1043" s="18" t="n">
        <f aca="false">AC1043-(MAX(Draws!R1022-Line_cap,0)+MAX(Draws!AD1022-Line_cap,0))</f>
        <v>0</v>
      </c>
      <c r="AE1043" s="18" t="n">
        <f aca="false">AD1043-(MAX(Draws!S1022-Line_cap,0)+MAX(Draws!AE1022-Line_cap,0))</f>
        <v>0</v>
      </c>
      <c r="AF1043" s="18" t="n">
        <f aca="false">AE1043-(MAX(Draws!T1022-Line_cap,0)+MAX(Draws!AF1022-Line_cap,0))</f>
        <v>0</v>
      </c>
      <c r="AG1043" s="18" t="n">
        <f aca="false">AF1043-(MAX(Draws!U1022-Line_cap,0)+MAX(Draws!AG1022-Line_cap,0))</f>
        <v>0</v>
      </c>
      <c r="AH1043" s="18" t="n">
        <f aca="false">AG1043-(MAX(Draws!V1022-Line_cap,0)+MAX(Draws!AH1022-Line_cap,0))</f>
        <v>0</v>
      </c>
      <c r="AI1043" s="18" t="n">
        <f aca="false">AH1043-(MAX(Draws!W1022-Line_cap,0)+MAX(Draws!AI1022-Line_cap,0))</f>
        <v>0</v>
      </c>
      <c r="AJ1043" s="18" t="n">
        <f aca="false">AI1043-(MAX(Draws!X1022-Line_cap,0)+MAX(Draws!AJ1022-Line_cap,0))</f>
        <v>0</v>
      </c>
      <c r="AK1043" s="18" t="n">
        <f aca="false">AJ1043-(MAX(Draws!Y1022-Line_cap,0)+MAX(Draws!AK1022-Line_cap,0))</f>
        <v>0</v>
      </c>
      <c r="AL1043" s="18" t="n">
        <f aca="false">SUMPRODUCT(MIN($B$22:$M$22+B1043:M1043+N1043:Y1043))</f>
        <v>341.337413908814</v>
      </c>
      <c r="AM1043" s="18" t="n">
        <f aca="false">SUMPRODUCT(MIN($B$22:$M$22+B1043:M1043))</f>
        <v>341.337413908814</v>
      </c>
      <c r="AN1043" s="18" t="n">
        <f aca="false">SUMPRODUCT(MIN($B$22:$M$22+N1043:Y1043))</f>
        <v>481.950382357786</v>
      </c>
      <c r="AO1043" s="18" t="n">
        <f aca="false">SUMPRODUCT(MIN($B$22:$M$22+B1043:M1043+Z1043:AK1043))</f>
        <v>341.337413908814</v>
      </c>
      <c r="AP1043" s="18" t="n">
        <f aca="false">SUMPRODUCT(MIN($B$23:$M$23+B1043:M1043+N1043:Y1043))</f>
        <v>390.937413908814</v>
      </c>
      <c r="AQ1043" s="18" t="n">
        <f aca="false">SUMPRODUCT(MIN($B$23:$M$23+B1043:M1043+Z1043:AK1043))</f>
        <v>390.937413908814</v>
      </c>
      <c r="AR1043" s="13" t="n">
        <f aca="false">IF(Y1043&lt;0,1,0)</f>
        <v>0</v>
      </c>
    </row>
    <row r="1044" customFormat="false" ht="15" hidden="false" customHeight="false" outlineLevel="0" collapsed="false">
      <c r="A1044" s="13" t="n">
        <v>1019</v>
      </c>
      <c r="B1044" s="18" t="n">
        <f aca="false">Shock_sd*Draws!B1023</f>
        <v>-13.0646855955987</v>
      </c>
      <c r="C1044" s="18" t="n">
        <f aca="false">Persist_a*B1044+Shock_sd*Draws!C1023</f>
        <v>69.4535730887929</v>
      </c>
      <c r="D1044" s="18" t="n">
        <f aca="false">Persist_a*C1044+Shock_sd*Draws!D1023</f>
        <v>68.2940810877738</v>
      </c>
      <c r="E1044" s="18" t="n">
        <f aca="false">Persist_a*D1044+Shock_sd*Draws!E1023</f>
        <v>36.6406532742389</v>
      </c>
      <c r="F1044" s="18" t="n">
        <f aca="false">Persist_a*E1044+Shock_sd*Draws!F1023</f>
        <v>18.6660173853199</v>
      </c>
      <c r="G1044" s="18" t="n">
        <f aca="false">Persist_a*F1044+Shock_sd*Draws!G1023</f>
        <v>68.9801427936091</v>
      </c>
      <c r="H1044" s="18" t="n">
        <f aca="false">Persist_a*G1044+Shock_sd*Draws!H1023</f>
        <v>-28.618348515793</v>
      </c>
      <c r="I1044" s="18" t="n">
        <f aca="false">Persist_a*H1044+Shock_sd*Draws!I1023</f>
        <v>28.9140412772085</v>
      </c>
      <c r="J1044" s="18" t="n">
        <f aca="false">Persist_a*I1044+Shock_sd*Draws!J1023</f>
        <v>-50.1689716502038</v>
      </c>
      <c r="K1044" s="18" t="n">
        <f aca="false">Persist_a*J1044+Shock_sd*Draws!K1023</f>
        <v>57.0208828055401</v>
      </c>
      <c r="L1044" s="18" t="n">
        <f aca="false">Persist_a*K1044+Shock_sd*Draws!L1023</f>
        <v>31.9569598762491</v>
      </c>
      <c r="M1044" s="18" t="n">
        <f aca="false">Persist_a*L1044+Shock_sd*Draws!M1023</f>
        <v>14.9337567475736</v>
      </c>
      <c r="N1044" s="18" t="n">
        <f aca="false">0-(Draws!N1023+Draws!Z1023)</f>
        <v>-150.543254373121</v>
      </c>
      <c r="O1044" s="18" t="n">
        <f aca="false">N1044-(Draws!O1023+Draws!AA1023)</f>
        <v>-150.543254373121</v>
      </c>
      <c r="P1044" s="18" t="n">
        <f aca="false">O1044-(Draws!P1023+Draws!AB1023)</f>
        <v>-150.543254373121</v>
      </c>
      <c r="Q1044" s="18" t="n">
        <f aca="false">P1044-(Draws!Q1023+Draws!AC1023)</f>
        <v>-150.543254373121</v>
      </c>
      <c r="R1044" s="18" t="n">
        <f aca="false">Q1044-(Draws!R1023+Draws!AD1023)</f>
        <v>-150.543254373121</v>
      </c>
      <c r="S1044" s="18" t="n">
        <f aca="false">R1044-(Draws!S1023+Draws!AE1023)</f>
        <v>-150.543254373121</v>
      </c>
      <c r="T1044" s="18" t="n">
        <f aca="false">S1044-(Draws!T1023+Draws!AF1023)</f>
        <v>-150.543254373121</v>
      </c>
      <c r="U1044" s="18" t="n">
        <f aca="false">T1044-(Draws!U1023+Draws!AG1023)</f>
        <v>-150.543254373121</v>
      </c>
      <c r="V1044" s="18" t="n">
        <f aca="false">U1044-(Draws!V1023+Draws!AH1023)</f>
        <v>-150.543254373121</v>
      </c>
      <c r="W1044" s="18" t="n">
        <f aca="false">V1044-(Draws!W1023+Draws!AI1023)</f>
        <v>-150.543254373121</v>
      </c>
      <c r="X1044" s="18" t="n">
        <f aca="false">W1044-(Draws!X1023+Draws!AJ1023)</f>
        <v>-150.543254373121</v>
      </c>
      <c r="Y1044" s="18" t="n">
        <f aca="false">X1044-(Draws!Y1023+Draws!AK1023)</f>
        <v>-150.543254373121</v>
      </c>
      <c r="Z1044" s="18" t="n">
        <f aca="false">0-(MAX(Draws!N1023-Line_cap,0)+MAX(Draws!Z1023-Line_cap,0))</f>
        <v>-50.5432543731214</v>
      </c>
      <c r="AA1044" s="18" t="n">
        <f aca="false">Z1044-(MAX(Draws!O1023-Line_cap,0)+MAX(Draws!AA1023-Line_cap,0))</f>
        <v>-50.5432543731214</v>
      </c>
      <c r="AB1044" s="18" t="n">
        <f aca="false">AA1044-(MAX(Draws!P1023-Line_cap,0)+MAX(Draws!AB1023-Line_cap,0))</f>
        <v>-50.5432543731214</v>
      </c>
      <c r="AC1044" s="18" t="n">
        <f aca="false">AB1044-(MAX(Draws!Q1023-Line_cap,0)+MAX(Draws!AC1023-Line_cap,0))</f>
        <v>-50.5432543731214</v>
      </c>
      <c r="AD1044" s="18" t="n">
        <f aca="false">AC1044-(MAX(Draws!R1023-Line_cap,0)+MAX(Draws!AD1023-Line_cap,0))</f>
        <v>-50.5432543731214</v>
      </c>
      <c r="AE1044" s="18" t="n">
        <f aca="false">AD1044-(MAX(Draws!S1023-Line_cap,0)+MAX(Draws!AE1023-Line_cap,0))</f>
        <v>-50.5432543731214</v>
      </c>
      <c r="AF1044" s="18" t="n">
        <f aca="false">AE1044-(MAX(Draws!T1023-Line_cap,0)+MAX(Draws!AF1023-Line_cap,0))</f>
        <v>-50.5432543731214</v>
      </c>
      <c r="AG1044" s="18" t="n">
        <f aca="false">AF1044-(MAX(Draws!U1023-Line_cap,0)+MAX(Draws!AG1023-Line_cap,0))</f>
        <v>-50.5432543731214</v>
      </c>
      <c r="AH1044" s="18" t="n">
        <f aca="false">AG1044-(MAX(Draws!V1023-Line_cap,0)+MAX(Draws!AH1023-Line_cap,0))</f>
        <v>-50.5432543731214</v>
      </c>
      <c r="AI1044" s="18" t="n">
        <f aca="false">AH1044-(MAX(Draws!W1023-Line_cap,0)+MAX(Draws!AI1023-Line_cap,0))</f>
        <v>-50.5432543731214</v>
      </c>
      <c r="AJ1044" s="18" t="n">
        <f aca="false">AI1044-(MAX(Draws!X1023-Line_cap,0)+MAX(Draws!AJ1023-Line_cap,0))</f>
        <v>-50.5432543731214</v>
      </c>
      <c r="AK1044" s="18" t="n">
        <f aca="false">AJ1044-(MAX(Draws!Y1023-Line_cap,0)+MAX(Draws!AK1023-Line_cap,0))</f>
        <v>-50.5432543731214</v>
      </c>
      <c r="AL1044" s="18" t="n">
        <f aca="false">SUMPRODUCT(MIN($B$22:$M$22+B1044:M1044+N1044:Y1044))</f>
        <v>287.485555394071</v>
      </c>
      <c r="AM1044" s="18" t="n">
        <f aca="false">SUMPRODUCT(MIN($B$22:$M$22+B1044:M1044))</f>
        <v>438.028809767193</v>
      </c>
      <c r="AN1044" s="18" t="n">
        <f aca="false">SUMPRODUCT(MIN($B$22:$M$22+N1044:Y1044))</f>
        <v>331.407127984664</v>
      </c>
      <c r="AO1044" s="18" t="n">
        <f aca="false">SUMPRODUCT(MIN($B$22:$M$22+B1044:M1044+Z1044:AK1044))</f>
        <v>387.485555394071</v>
      </c>
      <c r="AP1044" s="18" t="n">
        <f aca="false">SUMPRODUCT(MIN($B$23:$M$23+B1044:M1044+N1044:Y1044))</f>
        <v>336.728882558292</v>
      </c>
      <c r="AQ1044" s="18" t="n">
        <f aca="false">SUMPRODUCT(MIN($B$23:$M$23+B1044:M1044+Z1044:AK1044))</f>
        <v>436.728882558292</v>
      </c>
      <c r="AR1044" s="13" t="n">
        <f aca="false">IF(Y1044&lt;0,1,0)</f>
        <v>1</v>
      </c>
    </row>
    <row r="1045" customFormat="false" ht="15" hidden="false" customHeight="false" outlineLevel="0" collapsed="false">
      <c r="A1045" s="13" t="n">
        <v>1020</v>
      </c>
      <c r="B1045" s="18" t="n">
        <f aca="false">Shock_sd*Draws!B1024</f>
        <v>9.39452790267262</v>
      </c>
      <c r="C1045" s="18" t="n">
        <f aca="false">Persist_a*B1045+Shock_sd*Draws!C1024</f>
        <v>70.8232050936036</v>
      </c>
      <c r="D1045" s="18" t="n">
        <f aca="false">Persist_a*C1045+Shock_sd*Draws!D1024</f>
        <v>114.826597404756</v>
      </c>
      <c r="E1045" s="18" t="n">
        <f aca="false">Persist_a*D1045+Shock_sd*Draws!E1024</f>
        <v>71.7818024193807</v>
      </c>
      <c r="F1045" s="18" t="n">
        <f aca="false">Persist_a*E1045+Shock_sd*Draws!F1024</f>
        <v>36.0443541629998</v>
      </c>
      <c r="G1045" s="18" t="n">
        <f aca="false">Persist_a*F1045+Shock_sd*Draws!G1024</f>
        <v>14.3701690012567</v>
      </c>
      <c r="H1045" s="18" t="n">
        <f aca="false">Persist_a*G1045+Shock_sd*Draws!H1024</f>
        <v>-13.0232298017147</v>
      </c>
      <c r="I1045" s="18" t="n">
        <f aca="false">Persist_a*H1045+Shock_sd*Draws!I1024</f>
        <v>-36.0945022602759</v>
      </c>
      <c r="J1045" s="18" t="n">
        <f aca="false">Persist_a*I1045+Shock_sd*Draws!J1024</f>
        <v>-93.7614940846101</v>
      </c>
      <c r="K1045" s="18" t="n">
        <f aca="false">Persist_a*J1045+Shock_sd*Draws!K1024</f>
        <v>-26.8101001240544</v>
      </c>
      <c r="L1045" s="18" t="n">
        <f aca="false">Persist_a*K1045+Shock_sd*Draws!L1024</f>
        <v>-15.3479175731105</v>
      </c>
      <c r="M1045" s="18" t="n">
        <f aca="false">Persist_a*L1045+Shock_sd*Draws!M1024</f>
        <v>-31.4695757340487</v>
      </c>
      <c r="N1045" s="18" t="n">
        <f aca="false">0-(Draws!N1024+Draws!Z1024)</f>
        <v>0</v>
      </c>
      <c r="O1045" s="18" t="n">
        <f aca="false">N1045-(Draws!O1024+Draws!AA1024)</f>
        <v>0</v>
      </c>
      <c r="P1045" s="18" t="n">
        <f aca="false">O1045-(Draws!P1024+Draws!AB1024)</f>
        <v>0</v>
      </c>
      <c r="Q1045" s="18" t="n">
        <f aca="false">P1045-(Draws!Q1024+Draws!AC1024)</f>
        <v>0</v>
      </c>
      <c r="R1045" s="18" t="n">
        <f aca="false">Q1045-(Draws!R1024+Draws!AD1024)</f>
        <v>0</v>
      </c>
      <c r="S1045" s="18" t="n">
        <f aca="false">R1045-(Draws!S1024+Draws!AE1024)</f>
        <v>0</v>
      </c>
      <c r="T1045" s="18" t="n">
        <f aca="false">S1045-(Draws!T1024+Draws!AF1024)</f>
        <v>0</v>
      </c>
      <c r="U1045" s="18" t="n">
        <f aca="false">T1045-(Draws!U1024+Draws!AG1024)</f>
        <v>0</v>
      </c>
      <c r="V1045" s="18" t="n">
        <f aca="false">U1045-(Draws!V1024+Draws!AH1024)</f>
        <v>0</v>
      </c>
      <c r="W1045" s="18" t="n">
        <f aca="false">V1045-(Draws!W1024+Draws!AI1024)</f>
        <v>0</v>
      </c>
      <c r="X1045" s="18" t="n">
        <f aca="false">W1045-(Draws!X1024+Draws!AJ1024)</f>
        <v>0</v>
      </c>
      <c r="Y1045" s="18" t="n">
        <f aca="false">X1045-(Draws!Y1024+Draws!AK1024)</f>
        <v>0</v>
      </c>
      <c r="Z1045" s="18" t="n">
        <f aca="false">0-(MAX(Draws!N1024-Line_cap,0)+MAX(Draws!Z1024-Line_cap,0))</f>
        <v>0</v>
      </c>
      <c r="AA1045" s="18" t="n">
        <f aca="false">Z1045-(MAX(Draws!O1024-Line_cap,0)+MAX(Draws!AA1024-Line_cap,0))</f>
        <v>0</v>
      </c>
      <c r="AB1045" s="18" t="n">
        <f aca="false">AA1045-(MAX(Draws!P1024-Line_cap,0)+MAX(Draws!AB1024-Line_cap,0))</f>
        <v>0</v>
      </c>
      <c r="AC1045" s="18" t="n">
        <f aca="false">AB1045-(MAX(Draws!Q1024-Line_cap,0)+MAX(Draws!AC1024-Line_cap,0))</f>
        <v>0</v>
      </c>
      <c r="AD1045" s="18" t="n">
        <f aca="false">AC1045-(MAX(Draws!R1024-Line_cap,0)+MAX(Draws!AD1024-Line_cap,0))</f>
        <v>0</v>
      </c>
      <c r="AE1045" s="18" t="n">
        <f aca="false">AD1045-(MAX(Draws!S1024-Line_cap,0)+MAX(Draws!AE1024-Line_cap,0))</f>
        <v>0</v>
      </c>
      <c r="AF1045" s="18" t="n">
        <f aca="false">AE1045-(MAX(Draws!T1024-Line_cap,0)+MAX(Draws!AF1024-Line_cap,0))</f>
        <v>0</v>
      </c>
      <c r="AG1045" s="18" t="n">
        <f aca="false">AF1045-(MAX(Draws!U1024-Line_cap,0)+MAX(Draws!AG1024-Line_cap,0))</f>
        <v>0</v>
      </c>
      <c r="AH1045" s="18" t="n">
        <f aca="false">AG1045-(MAX(Draws!V1024-Line_cap,0)+MAX(Draws!AH1024-Line_cap,0))</f>
        <v>0</v>
      </c>
      <c r="AI1045" s="18" t="n">
        <f aca="false">AH1045-(MAX(Draws!W1024-Line_cap,0)+MAX(Draws!AI1024-Line_cap,0))</f>
        <v>0</v>
      </c>
      <c r="AJ1045" s="18" t="n">
        <f aca="false">AI1045-(MAX(Draws!X1024-Line_cap,0)+MAX(Draws!AJ1024-Line_cap,0))</f>
        <v>0</v>
      </c>
      <c r="AK1045" s="18" t="n">
        <f aca="false">AJ1045-(MAX(Draws!Y1024-Line_cap,0)+MAX(Draws!AK1024-Line_cap,0))</f>
        <v>0</v>
      </c>
      <c r="AL1045" s="18" t="n">
        <f aca="false">SUMPRODUCT(MIN($B$22:$M$22+B1045:M1045+N1045:Y1045))</f>
        <v>394.436287332786</v>
      </c>
      <c r="AM1045" s="18" t="n">
        <f aca="false">SUMPRODUCT(MIN($B$22:$M$22+B1045:M1045))</f>
        <v>394.436287332786</v>
      </c>
      <c r="AN1045" s="18" t="n">
        <f aca="false">SUMPRODUCT(MIN($B$22:$M$22+N1045:Y1045))</f>
        <v>481.950382357786</v>
      </c>
      <c r="AO1045" s="18" t="n">
        <f aca="false">SUMPRODUCT(MIN($B$22:$M$22+B1045:M1045+Z1045:AK1045))</f>
        <v>394.436287332786</v>
      </c>
      <c r="AP1045" s="18" t="n">
        <f aca="false">SUMPRODUCT(MIN($B$23:$M$23+B1045:M1045+N1045:Y1045))</f>
        <v>443.679614497007</v>
      </c>
      <c r="AQ1045" s="18" t="n">
        <f aca="false">SUMPRODUCT(MIN($B$23:$M$23+B1045:M1045+Z1045:AK1045))</f>
        <v>443.679614497007</v>
      </c>
      <c r="AR1045" s="13" t="n">
        <f aca="false">IF(Y1045&lt;0,1,0)</f>
        <v>0</v>
      </c>
    </row>
    <row r="1046" customFormat="false" ht="15" hidden="false" customHeight="false" outlineLevel="0" collapsed="false">
      <c r="A1046" s="13" t="n">
        <v>1021</v>
      </c>
      <c r="B1046" s="18" t="n">
        <f aca="false">Shock_sd*Draws!B1025</f>
        <v>-28.917890320336</v>
      </c>
      <c r="C1046" s="18" t="n">
        <f aca="false">Persist_a*B1046+Shock_sd*Draws!C1025</f>
        <v>47.2446121611892</v>
      </c>
      <c r="D1046" s="18" t="n">
        <f aca="false">Persist_a*C1046+Shock_sd*Draws!D1025</f>
        <v>-31.6556577624375</v>
      </c>
      <c r="E1046" s="18" t="n">
        <f aca="false">Persist_a*D1046+Shock_sd*Draws!E1025</f>
        <v>-13.8438441758944</v>
      </c>
      <c r="F1046" s="18" t="n">
        <f aca="false">Persist_a*E1046+Shock_sd*Draws!F1025</f>
        <v>-26.873473943425</v>
      </c>
      <c r="G1046" s="18" t="n">
        <f aca="false">Persist_a*F1046+Shock_sd*Draws!G1025</f>
        <v>-52.3806285327303</v>
      </c>
      <c r="H1046" s="18" t="n">
        <f aca="false">Persist_a*G1046+Shock_sd*Draws!H1025</f>
        <v>-116.358139624046</v>
      </c>
      <c r="I1046" s="18" t="n">
        <f aca="false">Persist_a*H1046+Shock_sd*Draws!I1025</f>
        <v>43.9393223047619</v>
      </c>
      <c r="J1046" s="18" t="n">
        <f aca="false">Persist_a*I1046+Shock_sd*Draws!J1025</f>
        <v>21.5947143955233</v>
      </c>
      <c r="K1046" s="18" t="n">
        <f aca="false">Persist_a*J1046+Shock_sd*Draws!K1025</f>
        <v>67.1766985669036</v>
      </c>
      <c r="L1046" s="18" t="n">
        <f aca="false">Persist_a*K1046+Shock_sd*Draws!L1025</f>
        <v>-13.1206353906403</v>
      </c>
      <c r="M1046" s="18" t="n">
        <f aca="false">Persist_a*L1046+Shock_sd*Draws!M1025</f>
        <v>-72.6841081149586</v>
      </c>
      <c r="N1046" s="18" t="n">
        <f aca="false">0-(Draws!N1025+Draws!Z1025)</f>
        <v>0</v>
      </c>
      <c r="O1046" s="18" t="n">
        <f aca="false">N1046-(Draws!O1025+Draws!AA1025)</f>
        <v>0</v>
      </c>
      <c r="P1046" s="18" t="n">
        <f aca="false">O1046-(Draws!P1025+Draws!AB1025)</f>
        <v>0</v>
      </c>
      <c r="Q1046" s="18" t="n">
        <f aca="false">P1046-(Draws!Q1025+Draws!AC1025)</f>
        <v>0</v>
      </c>
      <c r="R1046" s="18" t="n">
        <f aca="false">Q1046-(Draws!R1025+Draws!AD1025)</f>
        <v>0</v>
      </c>
      <c r="S1046" s="18" t="n">
        <f aca="false">R1046-(Draws!S1025+Draws!AE1025)</f>
        <v>0</v>
      </c>
      <c r="T1046" s="18" t="n">
        <f aca="false">S1046-(Draws!T1025+Draws!AF1025)</f>
        <v>0</v>
      </c>
      <c r="U1046" s="18" t="n">
        <f aca="false">T1046-(Draws!U1025+Draws!AG1025)</f>
        <v>0</v>
      </c>
      <c r="V1046" s="18" t="n">
        <f aca="false">U1046-(Draws!V1025+Draws!AH1025)</f>
        <v>0</v>
      </c>
      <c r="W1046" s="18" t="n">
        <f aca="false">V1046-(Draws!W1025+Draws!AI1025)</f>
        <v>0</v>
      </c>
      <c r="X1046" s="18" t="n">
        <f aca="false">W1046-(Draws!X1025+Draws!AJ1025)</f>
        <v>0</v>
      </c>
      <c r="Y1046" s="18" t="n">
        <f aca="false">X1046-(Draws!Y1025+Draws!AK1025)</f>
        <v>0</v>
      </c>
      <c r="Z1046" s="18" t="n">
        <f aca="false">0-(MAX(Draws!N1025-Line_cap,0)+MAX(Draws!Z1025-Line_cap,0))</f>
        <v>0</v>
      </c>
      <c r="AA1046" s="18" t="n">
        <f aca="false">Z1046-(MAX(Draws!O1025-Line_cap,0)+MAX(Draws!AA1025-Line_cap,0))</f>
        <v>0</v>
      </c>
      <c r="AB1046" s="18" t="n">
        <f aca="false">AA1046-(MAX(Draws!P1025-Line_cap,0)+MAX(Draws!AB1025-Line_cap,0))</f>
        <v>0</v>
      </c>
      <c r="AC1046" s="18" t="n">
        <f aca="false">AB1046-(MAX(Draws!Q1025-Line_cap,0)+MAX(Draws!AC1025-Line_cap,0))</f>
        <v>0</v>
      </c>
      <c r="AD1046" s="18" t="n">
        <f aca="false">AC1046-(MAX(Draws!R1025-Line_cap,0)+MAX(Draws!AD1025-Line_cap,0))</f>
        <v>0</v>
      </c>
      <c r="AE1046" s="18" t="n">
        <f aca="false">AD1046-(MAX(Draws!S1025-Line_cap,0)+MAX(Draws!AE1025-Line_cap,0))</f>
        <v>0</v>
      </c>
      <c r="AF1046" s="18" t="n">
        <f aca="false">AE1046-(MAX(Draws!T1025-Line_cap,0)+MAX(Draws!AF1025-Line_cap,0))</f>
        <v>0</v>
      </c>
      <c r="AG1046" s="18" t="n">
        <f aca="false">AF1046-(MAX(Draws!U1025-Line_cap,0)+MAX(Draws!AG1025-Line_cap,0))</f>
        <v>0</v>
      </c>
      <c r="AH1046" s="18" t="n">
        <f aca="false">AG1046-(MAX(Draws!V1025-Line_cap,0)+MAX(Draws!AH1025-Line_cap,0))</f>
        <v>0</v>
      </c>
      <c r="AI1046" s="18" t="n">
        <f aca="false">AH1046-(MAX(Draws!W1025-Line_cap,0)+MAX(Draws!AI1025-Line_cap,0))</f>
        <v>0</v>
      </c>
      <c r="AJ1046" s="18" t="n">
        <f aca="false">AI1046-(MAX(Draws!X1025-Line_cap,0)+MAX(Draws!AJ1025-Line_cap,0))</f>
        <v>0</v>
      </c>
      <c r="AK1046" s="18" t="n">
        <f aca="false">AJ1046-(MAX(Draws!Y1025-Line_cap,0)+MAX(Draws!AK1025-Line_cap,0))</f>
        <v>0</v>
      </c>
      <c r="AL1046" s="18" t="n">
        <f aca="false">SUMPRODUCT(MIN($B$22:$M$22+B1046:M1046+N1046:Y1046))</f>
        <v>365.59224273374</v>
      </c>
      <c r="AM1046" s="18" t="n">
        <f aca="false">SUMPRODUCT(MIN($B$22:$M$22+B1046:M1046))</f>
        <v>365.59224273374</v>
      </c>
      <c r="AN1046" s="18" t="n">
        <f aca="false">SUMPRODUCT(MIN($B$22:$M$22+N1046:Y1046))</f>
        <v>481.950382357786</v>
      </c>
      <c r="AO1046" s="18" t="n">
        <f aca="false">SUMPRODUCT(MIN($B$22:$M$22+B1046:M1046+Z1046:AK1046))</f>
        <v>365.59224273374</v>
      </c>
      <c r="AP1046" s="18" t="n">
        <f aca="false">SUMPRODUCT(MIN($B$23:$M$23+B1046:M1046+N1046:Y1046))</f>
        <v>414.77088559684</v>
      </c>
      <c r="AQ1046" s="18" t="n">
        <f aca="false">SUMPRODUCT(MIN($B$23:$M$23+B1046:M1046+Z1046:AK1046))</f>
        <v>414.77088559684</v>
      </c>
      <c r="AR1046" s="13" t="n">
        <f aca="false">IF(Y1046&lt;0,1,0)</f>
        <v>0</v>
      </c>
    </row>
    <row r="1047" customFormat="false" ht="15" hidden="false" customHeight="false" outlineLevel="0" collapsed="false">
      <c r="A1047" s="13" t="n">
        <v>1022</v>
      </c>
      <c r="B1047" s="18" t="n">
        <f aca="false">Shock_sd*Draws!B1026</f>
        <v>-6.07385988611971</v>
      </c>
      <c r="C1047" s="18" t="n">
        <f aca="false">Persist_a*B1047+Shock_sd*Draws!C1026</f>
        <v>5.1884110219893</v>
      </c>
      <c r="D1047" s="18" t="n">
        <f aca="false">Persist_a*C1047+Shock_sd*Draws!D1026</f>
        <v>111.967428708017</v>
      </c>
      <c r="E1047" s="18" t="n">
        <f aca="false">Persist_a*D1047+Shock_sd*Draws!E1026</f>
        <v>70.3221235933876</v>
      </c>
      <c r="F1047" s="18" t="n">
        <f aca="false">Persist_a*E1047+Shock_sd*Draws!F1026</f>
        <v>53.3750876842707</v>
      </c>
      <c r="G1047" s="18" t="n">
        <f aca="false">Persist_a*F1047+Shock_sd*Draws!G1026</f>
        <v>47.6237540934736</v>
      </c>
      <c r="H1047" s="18" t="n">
        <f aca="false">Persist_a*G1047+Shock_sd*Draws!H1026</f>
        <v>0.45703270651601</v>
      </c>
      <c r="I1047" s="18" t="n">
        <f aca="false">Persist_a*H1047+Shock_sd*Draws!I1026</f>
        <v>-56.6070519501852</v>
      </c>
      <c r="J1047" s="18" t="n">
        <f aca="false">Persist_a*I1047+Shock_sd*Draws!J1026</f>
        <v>33.9286287713335</v>
      </c>
      <c r="K1047" s="18" t="n">
        <f aca="false">Persist_a*J1047+Shock_sd*Draws!K1026</f>
        <v>30.0688897831483</v>
      </c>
      <c r="L1047" s="18" t="n">
        <f aca="false">Persist_a*K1047+Shock_sd*Draws!L1026</f>
        <v>11.0975001223115</v>
      </c>
      <c r="M1047" s="18" t="n">
        <f aca="false">Persist_a*L1047+Shock_sd*Draws!M1026</f>
        <v>71.796911067049</v>
      </c>
      <c r="N1047" s="18" t="n">
        <f aca="false">0-(Draws!N1026+Draws!Z1026)</f>
        <v>0</v>
      </c>
      <c r="O1047" s="18" t="n">
        <f aca="false">N1047-(Draws!O1026+Draws!AA1026)</f>
        <v>0</v>
      </c>
      <c r="P1047" s="18" t="n">
        <f aca="false">O1047-(Draws!P1026+Draws!AB1026)</f>
        <v>0</v>
      </c>
      <c r="Q1047" s="18" t="n">
        <f aca="false">P1047-(Draws!Q1026+Draws!AC1026)</f>
        <v>-108.972740806191</v>
      </c>
      <c r="R1047" s="18" t="n">
        <f aca="false">Q1047-(Draws!R1026+Draws!AD1026)</f>
        <v>-108.972740806191</v>
      </c>
      <c r="S1047" s="18" t="n">
        <f aca="false">R1047-(Draws!S1026+Draws!AE1026)</f>
        <v>-108.972740806191</v>
      </c>
      <c r="T1047" s="18" t="n">
        <f aca="false">S1047-(Draws!T1026+Draws!AF1026)</f>
        <v>-108.972740806191</v>
      </c>
      <c r="U1047" s="18" t="n">
        <f aca="false">T1047-(Draws!U1026+Draws!AG1026)</f>
        <v>-108.972740806191</v>
      </c>
      <c r="V1047" s="18" t="n">
        <f aca="false">U1047-(Draws!V1026+Draws!AH1026)</f>
        <v>-108.972740806191</v>
      </c>
      <c r="W1047" s="18" t="n">
        <f aca="false">V1047-(Draws!W1026+Draws!AI1026)</f>
        <v>-108.972740806191</v>
      </c>
      <c r="X1047" s="18" t="n">
        <f aca="false">W1047-(Draws!X1026+Draws!AJ1026)</f>
        <v>-108.972740806191</v>
      </c>
      <c r="Y1047" s="18" t="n">
        <f aca="false">X1047-(Draws!Y1026+Draws!AK1026)</f>
        <v>-108.972740806191</v>
      </c>
      <c r="Z1047" s="18" t="n">
        <f aca="false">0-(MAX(Draws!N1026-Line_cap,0)+MAX(Draws!Z1026-Line_cap,0))</f>
        <v>0</v>
      </c>
      <c r="AA1047" s="18" t="n">
        <f aca="false">Z1047-(MAX(Draws!O1026-Line_cap,0)+MAX(Draws!AA1026-Line_cap,0))</f>
        <v>0</v>
      </c>
      <c r="AB1047" s="18" t="n">
        <f aca="false">AA1047-(MAX(Draws!P1026-Line_cap,0)+MAX(Draws!AB1026-Line_cap,0))</f>
        <v>0</v>
      </c>
      <c r="AC1047" s="18" t="n">
        <f aca="false">AB1047-(MAX(Draws!Q1026-Line_cap,0)+MAX(Draws!AC1026-Line_cap,0))</f>
        <v>-8.972740806191</v>
      </c>
      <c r="AD1047" s="18" t="n">
        <f aca="false">AC1047-(MAX(Draws!R1026-Line_cap,0)+MAX(Draws!AD1026-Line_cap,0))</f>
        <v>-8.972740806191</v>
      </c>
      <c r="AE1047" s="18" t="n">
        <f aca="false">AD1047-(MAX(Draws!S1026-Line_cap,0)+MAX(Draws!AE1026-Line_cap,0))</f>
        <v>-8.972740806191</v>
      </c>
      <c r="AF1047" s="18" t="n">
        <f aca="false">AE1047-(MAX(Draws!T1026-Line_cap,0)+MAX(Draws!AF1026-Line_cap,0))</f>
        <v>-8.972740806191</v>
      </c>
      <c r="AG1047" s="18" t="n">
        <f aca="false">AF1047-(MAX(Draws!U1026-Line_cap,0)+MAX(Draws!AG1026-Line_cap,0))</f>
        <v>-8.972740806191</v>
      </c>
      <c r="AH1047" s="18" t="n">
        <f aca="false">AG1047-(MAX(Draws!V1026-Line_cap,0)+MAX(Draws!AH1026-Line_cap,0))</f>
        <v>-8.972740806191</v>
      </c>
      <c r="AI1047" s="18" t="n">
        <f aca="false">AH1047-(MAX(Draws!W1026-Line_cap,0)+MAX(Draws!AI1026-Line_cap,0))</f>
        <v>-8.972740806191</v>
      </c>
      <c r="AJ1047" s="18" t="n">
        <f aca="false">AI1047-(MAX(Draws!X1026-Line_cap,0)+MAX(Draws!AJ1026-Line_cap,0))</f>
        <v>-8.972740806191</v>
      </c>
      <c r="AK1047" s="18" t="n">
        <f aca="false">AJ1047-(MAX(Draws!Y1026-Line_cap,0)+MAX(Draws!AK1026-Line_cap,0))</f>
        <v>-8.972740806191</v>
      </c>
      <c r="AL1047" s="18" t="n">
        <f aca="false">SUMPRODUCT(MIN($B$22:$M$22+B1047:M1047+N1047:Y1047))</f>
        <v>318.274260641543</v>
      </c>
      <c r="AM1047" s="18" t="n">
        <f aca="false">SUMPRODUCT(MIN($B$22:$M$22+B1047:M1047))</f>
        <v>427.247001447734</v>
      </c>
      <c r="AN1047" s="18" t="n">
        <f aca="false">SUMPRODUCT(MIN($B$22:$M$22+N1047:Y1047))</f>
        <v>372.977641551595</v>
      </c>
      <c r="AO1047" s="18" t="n">
        <f aca="false">SUMPRODUCT(MIN($B$22:$M$22+B1047:M1047+Z1047:AK1047))</f>
        <v>418.274260641543</v>
      </c>
      <c r="AP1047" s="18" t="n">
        <f aca="false">SUMPRODUCT(MIN($B$23:$M$23+B1047:M1047+N1047:Y1047))</f>
        <v>367.874260641543</v>
      </c>
      <c r="AQ1047" s="18" t="n">
        <f aca="false">SUMPRODUCT(MIN($B$23:$M$23+B1047:M1047+Z1047:AK1047))</f>
        <v>467.874260641543</v>
      </c>
      <c r="AR1047" s="13" t="n">
        <f aca="false">IF(Y1047&lt;0,1,0)</f>
        <v>1</v>
      </c>
    </row>
    <row r="1048" customFormat="false" ht="15" hidden="false" customHeight="false" outlineLevel="0" collapsed="false">
      <c r="A1048" s="13" t="n">
        <v>1023</v>
      </c>
      <c r="B1048" s="18" t="n">
        <f aca="false">Shock_sd*Draws!B1027</f>
        <v>32.9806670802965</v>
      </c>
      <c r="C1048" s="18" t="n">
        <f aca="false">Persist_a*B1048+Shock_sd*Draws!C1027</f>
        <v>29.7410219631998</v>
      </c>
      <c r="D1048" s="18" t="n">
        <f aca="false">Persist_a*C1048+Shock_sd*Draws!D1027</f>
        <v>15.1473392856939</v>
      </c>
      <c r="E1048" s="18" t="n">
        <f aca="false">Persist_a*D1048+Shock_sd*Draws!E1027</f>
        <v>86.3851517175581</v>
      </c>
      <c r="F1048" s="18" t="n">
        <f aca="false">Persist_a*E1048+Shock_sd*Draws!F1027</f>
        <v>-3.7110258304689</v>
      </c>
      <c r="G1048" s="18" t="n">
        <f aca="false">Persist_a*F1048+Shock_sd*Draws!G1027</f>
        <v>-7.8119522426815</v>
      </c>
      <c r="H1048" s="18" t="n">
        <f aca="false">Persist_a*G1048+Shock_sd*Draws!H1027</f>
        <v>111.857105037897</v>
      </c>
      <c r="I1048" s="18" t="n">
        <f aca="false">Persist_a*H1048+Shock_sd*Draws!I1027</f>
        <v>121.885344547614</v>
      </c>
      <c r="J1048" s="18" t="n">
        <f aca="false">Persist_a*I1048+Shock_sd*Draws!J1027</f>
        <v>145.987581767514</v>
      </c>
      <c r="K1048" s="18" t="n">
        <f aca="false">Persist_a*J1048+Shock_sd*Draws!K1027</f>
        <v>111.861290145155</v>
      </c>
      <c r="L1048" s="18" t="n">
        <f aca="false">Persist_a*K1048+Shock_sd*Draws!L1027</f>
        <v>26.3734144753741</v>
      </c>
      <c r="M1048" s="18" t="n">
        <f aca="false">Persist_a*L1048+Shock_sd*Draws!M1027</f>
        <v>69.8647855259248</v>
      </c>
      <c r="N1048" s="18" t="n">
        <f aca="false">0-(Draws!N1027+Draws!Z1027)</f>
        <v>0</v>
      </c>
      <c r="O1048" s="18" t="n">
        <f aca="false">N1048-(Draws!O1027+Draws!AA1027)</f>
        <v>-50.0183454253385</v>
      </c>
      <c r="P1048" s="18" t="n">
        <f aca="false">O1048-(Draws!P1027+Draws!AB1027)</f>
        <v>-50.0183454253385</v>
      </c>
      <c r="Q1048" s="18" t="n">
        <f aca="false">P1048-(Draws!Q1027+Draws!AC1027)</f>
        <v>-50.0183454253385</v>
      </c>
      <c r="R1048" s="18" t="n">
        <f aca="false">Q1048-(Draws!R1027+Draws!AD1027)</f>
        <v>-50.0183454253385</v>
      </c>
      <c r="S1048" s="18" t="n">
        <f aca="false">R1048-(Draws!S1027+Draws!AE1027)</f>
        <v>-50.0183454253385</v>
      </c>
      <c r="T1048" s="18" t="n">
        <f aca="false">S1048-(Draws!T1027+Draws!AF1027)</f>
        <v>-50.0183454253385</v>
      </c>
      <c r="U1048" s="18" t="n">
        <f aca="false">T1048-(Draws!U1027+Draws!AG1027)</f>
        <v>-50.0183454253385</v>
      </c>
      <c r="V1048" s="18" t="n">
        <f aca="false">U1048-(Draws!V1027+Draws!AH1027)</f>
        <v>-50.0183454253385</v>
      </c>
      <c r="W1048" s="18" t="n">
        <f aca="false">V1048-(Draws!W1027+Draws!AI1027)</f>
        <v>-50.0183454253385</v>
      </c>
      <c r="X1048" s="18" t="n">
        <f aca="false">W1048-(Draws!X1027+Draws!AJ1027)</f>
        <v>-50.0183454253385</v>
      </c>
      <c r="Y1048" s="18" t="n">
        <f aca="false">X1048-(Draws!Y1027+Draws!AK1027)</f>
        <v>-50.0183454253385</v>
      </c>
      <c r="Z1048" s="18" t="n">
        <f aca="false">0-(MAX(Draws!N1027-Line_cap,0)+MAX(Draws!Z1027-Line_cap,0))</f>
        <v>0</v>
      </c>
      <c r="AA1048" s="18" t="n">
        <f aca="false">Z1048-(MAX(Draws!O1027-Line_cap,0)+MAX(Draws!AA1027-Line_cap,0))</f>
        <v>0</v>
      </c>
      <c r="AB1048" s="18" t="n">
        <f aca="false">AA1048-(MAX(Draws!P1027-Line_cap,0)+MAX(Draws!AB1027-Line_cap,0))</f>
        <v>0</v>
      </c>
      <c r="AC1048" s="18" t="n">
        <f aca="false">AB1048-(MAX(Draws!Q1027-Line_cap,0)+MAX(Draws!AC1027-Line_cap,0))</f>
        <v>0</v>
      </c>
      <c r="AD1048" s="18" t="n">
        <f aca="false">AC1048-(MAX(Draws!R1027-Line_cap,0)+MAX(Draws!AD1027-Line_cap,0))</f>
        <v>0</v>
      </c>
      <c r="AE1048" s="18" t="n">
        <f aca="false">AD1048-(MAX(Draws!S1027-Line_cap,0)+MAX(Draws!AE1027-Line_cap,0))</f>
        <v>0</v>
      </c>
      <c r="AF1048" s="18" t="n">
        <f aca="false">AE1048-(MAX(Draws!T1027-Line_cap,0)+MAX(Draws!AF1027-Line_cap,0))</f>
        <v>0</v>
      </c>
      <c r="AG1048" s="18" t="n">
        <f aca="false">AF1048-(MAX(Draws!U1027-Line_cap,0)+MAX(Draws!AG1027-Line_cap,0))</f>
        <v>0</v>
      </c>
      <c r="AH1048" s="18" t="n">
        <f aca="false">AG1048-(MAX(Draws!V1027-Line_cap,0)+MAX(Draws!AH1027-Line_cap,0))</f>
        <v>0</v>
      </c>
      <c r="AI1048" s="18" t="n">
        <f aca="false">AH1048-(MAX(Draws!W1027-Line_cap,0)+MAX(Draws!AI1027-Line_cap,0))</f>
        <v>0</v>
      </c>
      <c r="AJ1048" s="18" t="n">
        <f aca="false">AI1048-(MAX(Draws!X1027-Line_cap,0)+MAX(Draws!AJ1027-Line_cap,0))</f>
        <v>0</v>
      </c>
      <c r="AK1048" s="18" t="n">
        <f aca="false">AJ1048-(MAX(Draws!Y1027-Line_cap,0)+MAX(Draws!AK1027-Line_cap,0))</f>
        <v>0</v>
      </c>
      <c r="AL1048" s="18" t="n">
        <f aca="false">SUMPRODUCT(MIN($B$22:$M$22+B1048:M1048+N1048:Y1048))</f>
        <v>425.377873970345</v>
      </c>
      <c r="AM1048" s="18" t="n">
        <f aca="false">SUMPRODUCT(MIN($B$22:$M$22+B1048:M1048))</f>
        <v>475.396219395684</v>
      </c>
      <c r="AN1048" s="18" t="n">
        <f aca="false">SUMPRODUCT(MIN($B$22:$M$22+N1048:Y1048))</f>
        <v>431.932036932447</v>
      </c>
      <c r="AO1048" s="18" t="n">
        <f aca="false">SUMPRODUCT(MIN($B$22:$M$22+B1048:M1048+Z1048:AK1048))</f>
        <v>475.396219395684</v>
      </c>
      <c r="AP1048" s="18" t="n">
        <f aca="false">SUMPRODUCT(MIN($B$23:$M$23+B1048:M1048+N1048:Y1048))</f>
        <v>473.143619471129</v>
      </c>
      <c r="AQ1048" s="18" t="n">
        <f aca="false">SUMPRODUCT(MIN($B$23:$M$23+B1048:M1048+Z1048:AK1048))</f>
        <v>523.161964896468</v>
      </c>
      <c r="AR1048" s="13" t="n">
        <f aca="false">IF(Y1048&lt;0,1,0)</f>
        <v>1</v>
      </c>
    </row>
    <row r="1049" customFormat="false" ht="15" hidden="false" customHeight="false" outlineLevel="0" collapsed="false">
      <c r="A1049" s="13" t="n">
        <v>1024</v>
      </c>
      <c r="B1049" s="18" t="n">
        <f aca="false">Shock_sd*Draws!B1028</f>
        <v>1.9122119796646</v>
      </c>
      <c r="C1049" s="18" t="n">
        <f aca="false">Persist_a*B1049+Shock_sd*Draws!C1028</f>
        <v>-7.31985001982416</v>
      </c>
      <c r="D1049" s="18" t="n">
        <f aca="false">Persist_a*C1049+Shock_sd*Draws!D1028</f>
        <v>65.8499534867027</v>
      </c>
      <c r="E1049" s="18" t="n">
        <f aca="false">Persist_a*D1049+Shock_sd*Draws!E1028</f>
        <v>40.7234820479746</v>
      </c>
      <c r="F1049" s="18" t="n">
        <f aca="false">Persist_a*E1049+Shock_sd*Draws!F1028</f>
        <v>76.7475003939242</v>
      </c>
      <c r="G1049" s="18" t="n">
        <f aca="false">Persist_a*F1049+Shock_sd*Draws!G1028</f>
        <v>21.881738479985</v>
      </c>
      <c r="H1049" s="18" t="n">
        <f aca="false">Persist_a*G1049+Shock_sd*Draws!H1028</f>
        <v>13.48657056902</v>
      </c>
      <c r="I1049" s="18" t="n">
        <f aca="false">Persist_a*H1049+Shock_sd*Draws!I1028</f>
        <v>26.9804828266868</v>
      </c>
      <c r="J1049" s="18" t="n">
        <f aca="false">Persist_a*I1049+Shock_sd*Draws!J1028</f>
        <v>-52.1750207556608</v>
      </c>
      <c r="K1049" s="18" t="n">
        <f aca="false">Persist_a*J1049+Shock_sd*Draws!K1028</f>
        <v>-87.4368437416996</v>
      </c>
      <c r="L1049" s="18" t="n">
        <f aca="false">Persist_a*K1049+Shock_sd*Draws!L1028</f>
        <v>36.6256165581271</v>
      </c>
      <c r="M1049" s="18" t="n">
        <f aca="false">Persist_a*L1049+Shock_sd*Draws!M1028</f>
        <v>-37.5999332959989</v>
      </c>
      <c r="N1049" s="18" t="n">
        <f aca="false">0-(Draws!N1028+Draws!Z1028)</f>
        <v>0</v>
      </c>
      <c r="O1049" s="18" t="n">
        <f aca="false">N1049-(Draws!O1028+Draws!AA1028)</f>
        <v>0</v>
      </c>
      <c r="P1049" s="18" t="n">
        <f aca="false">O1049-(Draws!P1028+Draws!AB1028)</f>
        <v>0</v>
      </c>
      <c r="Q1049" s="18" t="n">
        <f aca="false">P1049-(Draws!Q1028+Draws!AC1028)</f>
        <v>0</v>
      </c>
      <c r="R1049" s="18" t="n">
        <f aca="false">Q1049-(Draws!R1028+Draws!AD1028)</f>
        <v>0</v>
      </c>
      <c r="S1049" s="18" t="n">
        <f aca="false">R1049-(Draws!S1028+Draws!AE1028)</f>
        <v>0</v>
      </c>
      <c r="T1049" s="18" t="n">
        <f aca="false">S1049-(Draws!T1028+Draws!AF1028)</f>
        <v>0</v>
      </c>
      <c r="U1049" s="18" t="n">
        <f aca="false">T1049-(Draws!U1028+Draws!AG1028)</f>
        <v>0</v>
      </c>
      <c r="V1049" s="18" t="n">
        <f aca="false">U1049-(Draws!V1028+Draws!AH1028)</f>
        <v>0</v>
      </c>
      <c r="W1049" s="18" t="n">
        <f aca="false">V1049-(Draws!W1028+Draws!AI1028)</f>
        <v>0</v>
      </c>
      <c r="X1049" s="18" t="n">
        <f aca="false">W1049-(Draws!X1028+Draws!AJ1028)</f>
        <v>0</v>
      </c>
      <c r="Y1049" s="18" t="n">
        <f aca="false">X1049-(Draws!Y1028+Draws!AK1028)</f>
        <v>0</v>
      </c>
      <c r="Z1049" s="18" t="n">
        <f aca="false">0-(MAX(Draws!N1028-Line_cap,0)+MAX(Draws!Z1028-Line_cap,0))</f>
        <v>0</v>
      </c>
      <c r="AA1049" s="18" t="n">
        <f aca="false">Z1049-(MAX(Draws!O1028-Line_cap,0)+MAX(Draws!AA1028-Line_cap,0))</f>
        <v>0</v>
      </c>
      <c r="AB1049" s="18" t="n">
        <f aca="false">AA1049-(MAX(Draws!P1028-Line_cap,0)+MAX(Draws!AB1028-Line_cap,0))</f>
        <v>0</v>
      </c>
      <c r="AC1049" s="18" t="n">
        <f aca="false">AB1049-(MAX(Draws!Q1028-Line_cap,0)+MAX(Draws!AC1028-Line_cap,0))</f>
        <v>0</v>
      </c>
      <c r="AD1049" s="18" t="n">
        <f aca="false">AC1049-(MAX(Draws!R1028-Line_cap,0)+MAX(Draws!AD1028-Line_cap,0))</f>
        <v>0</v>
      </c>
      <c r="AE1049" s="18" t="n">
        <f aca="false">AD1049-(MAX(Draws!S1028-Line_cap,0)+MAX(Draws!AE1028-Line_cap,0))</f>
        <v>0</v>
      </c>
      <c r="AF1049" s="18" t="n">
        <f aca="false">AE1049-(MAX(Draws!T1028-Line_cap,0)+MAX(Draws!AF1028-Line_cap,0))</f>
        <v>0</v>
      </c>
      <c r="AG1049" s="18" t="n">
        <f aca="false">AF1049-(MAX(Draws!U1028-Line_cap,0)+MAX(Draws!AG1028-Line_cap,0))</f>
        <v>0</v>
      </c>
      <c r="AH1049" s="18" t="n">
        <f aca="false">AG1049-(MAX(Draws!V1028-Line_cap,0)+MAX(Draws!AH1028-Line_cap,0))</f>
        <v>0</v>
      </c>
      <c r="AI1049" s="18" t="n">
        <f aca="false">AH1049-(MAX(Draws!W1028-Line_cap,0)+MAX(Draws!AI1028-Line_cap,0))</f>
        <v>0</v>
      </c>
      <c r="AJ1049" s="18" t="n">
        <f aca="false">AI1049-(MAX(Draws!X1028-Line_cap,0)+MAX(Draws!AJ1028-Line_cap,0))</f>
        <v>0</v>
      </c>
      <c r="AK1049" s="18" t="n">
        <f aca="false">AJ1049-(MAX(Draws!Y1028-Line_cap,0)+MAX(Draws!AK1028-Line_cap,0))</f>
        <v>0</v>
      </c>
      <c r="AL1049" s="18" t="n">
        <f aca="false">SUMPRODUCT(MIN($B$22:$M$22+B1049:M1049+N1049:Y1049))</f>
        <v>406.948852067725</v>
      </c>
      <c r="AM1049" s="18" t="n">
        <f aca="false">SUMPRODUCT(MIN($B$22:$M$22+B1049:M1049))</f>
        <v>406.948852067725</v>
      </c>
      <c r="AN1049" s="18" t="n">
        <f aca="false">SUMPRODUCT(MIN($B$22:$M$22+N1049:Y1049))</f>
        <v>481.950382357786</v>
      </c>
      <c r="AO1049" s="18" t="n">
        <f aca="false">SUMPRODUCT(MIN($B$22:$M$22+B1049:M1049+Z1049:AK1049))</f>
        <v>406.948852067725</v>
      </c>
      <c r="AP1049" s="18" t="n">
        <f aca="false">SUMPRODUCT(MIN($B$23:$M$23+B1049:M1049+N1049:Y1049))</f>
        <v>455.234500618152</v>
      </c>
      <c r="AQ1049" s="18" t="n">
        <f aca="false">SUMPRODUCT(MIN($B$23:$M$23+B1049:M1049+Z1049:AK1049))</f>
        <v>455.234500618152</v>
      </c>
      <c r="AR1049" s="13" t="n">
        <f aca="false">IF(Y1049&lt;0,1,0)</f>
        <v>0</v>
      </c>
    </row>
    <row r="1050" customFormat="false" ht="15" hidden="false" customHeight="false" outlineLevel="0" collapsed="false">
      <c r="A1050" s="13" t="n">
        <v>1025</v>
      </c>
      <c r="B1050" s="18" t="n">
        <f aca="false">Shock_sd*Draws!B1029</f>
        <v>-32.379109429144</v>
      </c>
      <c r="C1050" s="18" t="n">
        <f aca="false">Persist_a*B1050+Shock_sd*Draws!C1029</f>
        <v>34.7628477160647</v>
      </c>
      <c r="D1050" s="18" t="n">
        <f aca="false">Persist_a*C1050+Shock_sd*Draws!D1029</f>
        <v>-49.3200320429132</v>
      </c>
      <c r="E1050" s="18" t="n">
        <f aca="false">Persist_a*D1050+Shock_sd*Draws!E1029</f>
        <v>-81.9627340342097</v>
      </c>
      <c r="F1050" s="18" t="n">
        <f aca="false">Persist_a*E1050+Shock_sd*Draws!F1029</f>
        <v>-39.4792775961031</v>
      </c>
      <c r="G1050" s="18" t="n">
        <f aca="false">Persist_a*F1050+Shock_sd*Draws!G1029</f>
        <v>-25.2126398824914</v>
      </c>
      <c r="H1050" s="18" t="n">
        <f aca="false">Persist_a*G1050+Shock_sd*Draws!H1029</f>
        <v>-115.849126947947</v>
      </c>
      <c r="I1050" s="18" t="n">
        <f aca="false">Persist_a*H1050+Shock_sd*Draws!I1029</f>
        <v>-80.1058749411612</v>
      </c>
      <c r="J1050" s="18" t="n">
        <f aca="false">Persist_a*I1050+Shock_sd*Draws!J1029</f>
        <v>-28.2346520314522</v>
      </c>
      <c r="K1050" s="18" t="n">
        <f aca="false">Persist_a*J1050+Shock_sd*Draws!K1029</f>
        <v>22.891982976941</v>
      </c>
      <c r="L1050" s="18" t="n">
        <f aca="false">Persist_a*K1050+Shock_sd*Draws!L1029</f>
        <v>-71.3337634574391</v>
      </c>
      <c r="M1050" s="18" t="n">
        <f aca="false">Persist_a*L1050+Shock_sd*Draws!M1029</f>
        <v>-34.8263479343644</v>
      </c>
      <c r="N1050" s="18" t="n">
        <f aca="false">0-(Draws!N1029+Draws!Z1029)</f>
        <v>0</v>
      </c>
      <c r="O1050" s="18" t="n">
        <f aca="false">N1050-(Draws!O1029+Draws!AA1029)</f>
        <v>0</v>
      </c>
      <c r="P1050" s="18" t="n">
        <f aca="false">O1050-(Draws!P1029+Draws!AB1029)</f>
        <v>0</v>
      </c>
      <c r="Q1050" s="18" t="n">
        <f aca="false">P1050-(Draws!Q1029+Draws!AC1029)</f>
        <v>0</v>
      </c>
      <c r="R1050" s="18" t="n">
        <f aca="false">Q1050-(Draws!R1029+Draws!AD1029)</f>
        <v>0</v>
      </c>
      <c r="S1050" s="18" t="n">
        <f aca="false">R1050-(Draws!S1029+Draws!AE1029)</f>
        <v>0</v>
      </c>
      <c r="T1050" s="18" t="n">
        <f aca="false">S1050-(Draws!T1029+Draws!AF1029)</f>
        <v>0</v>
      </c>
      <c r="U1050" s="18" t="n">
        <f aca="false">T1050-(Draws!U1029+Draws!AG1029)</f>
        <v>0</v>
      </c>
      <c r="V1050" s="18" t="n">
        <f aca="false">U1050-(Draws!V1029+Draws!AH1029)</f>
        <v>0</v>
      </c>
      <c r="W1050" s="18" t="n">
        <f aca="false">V1050-(Draws!W1029+Draws!AI1029)</f>
        <v>0</v>
      </c>
      <c r="X1050" s="18" t="n">
        <f aca="false">W1050-(Draws!X1029+Draws!AJ1029)</f>
        <v>0</v>
      </c>
      <c r="Y1050" s="18" t="n">
        <f aca="false">X1050-(Draws!Y1029+Draws!AK1029)</f>
        <v>0</v>
      </c>
      <c r="Z1050" s="18" t="n">
        <f aca="false">0-(MAX(Draws!N1029-Line_cap,0)+MAX(Draws!Z1029-Line_cap,0))</f>
        <v>0</v>
      </c>
      <c r="AA1050" s="18" t="n">
        <f aca="false">Z1050-(MAX(Draws!O1029-Line_cap,0)+MAX(Draws!AA1029-Line_cap,0))</f>
        <v>0</v>
      </c>
      <c r="AB1050" s="18" t="n">
        <f aca="false">AA1050-(MAX(Draws!P1029-Line_cap,0)+MAX(Draws!AB1029-Line_cap,0))</f>
        <v>0</v>
      </c>
      <c r="AC1050" s="18" t="n">
        <f aca="false">AB1050-(MAX(Draws!Q1029-Line_cap,0)+MAX(Draws!AC1029-Line_cap,0))</f>
        <v>0</v>
      </c>
      <c r="AD1050" s="18" t="n">
        <f aca="false">AC1050-(MAX(Draws!R1029-Line_cap,0)+MAX(Draws!AD1029-Line_cap,0))</f>
        <v>0</v>
      </c>
      <c r="AE1050" s="18" t="n">
        <f aca="false">AD1050-(MAX(Draws!S1029-Line_cap,0)+MAX(Draws!AE1029-Line_cap,0))</f>
        <v>0</v>
      </c>
      <c r="AF1050" s="18" t="n">
        <f aca="false">AE1050-(MAX(Draws!T1029-Line_cap,0)+MAX(Draws!AF1029-Line_cap,0))</f>
        <v>0</v>
      </c>
      <c r="AG1050" s="18" t="n">
        <f aca="false">AF1050-(MAX(Draws!U1029-Line_cap,0)+MAX(Draws!AG1029-Line_cap,0))</f>
        <v>0</v>
      </c>
      <c r="AH1050" s="18" t="n">
        <f aca="false">AG1050-(MAX(Draws!V1029-Line_cap,0)+MAX(Draws!AH1029-Line_cap,0))</f>
        <v>0</v>
      </c>
      <c r="AI1050" s="18" t="n">
        <f aca="false">AH1050-(MAX(Draws!W1029-Line_cap,0)+MAX(Draws!AI1029-Line_cap,0))</f>
        <v>0</v>
      </c>
      <c r="AJ1050" s="18" t="n">
        <f aca="false">AI1050-(MAX(Draws!X1029-Line_cap,0)+MAX(Draws!AJ1029-Line_cap,0))</f>
        <v>0</v>
      </c>
      <c r="AK1050" s="18" t="n">
        <f aca="false">AJ1050-(MAX(Draws!Y1029-Line_cap,0)+MAX(Draws!AK1029-Line_cap,0))</f>
        <v>0</v>
      </c>
      <c r="AL1050" s="18" t="n">
        <f aca="false">SUMPRODUCT(MIN($B$22:$M$22+B1050:M1050+N1050:Y1050))</f>
        <v>366.101255409839</v>
      </c>
      <c r="AM1050" s="18" t="n">
        <f aca="false">SUMPRODUCT(MIN($B$22:$M$22+B1050:M1050))</f>
        <v>366.101255409839</v>
      </c>
      <c r="AN1050" s="18" t="n">
        <f aca="false">SUMPRODUCT(MIN($B$22:$M$22+N1050:Y1050))</f>
        <v>481.950382357786</v>
      </c>
      <c r="AO1050" s="18" t="n">
        <f aca="false">SUMPRODUCT(MIN($B$22:$M$22+B1050:M1050+Z1050:AK1050))</f>
        <v>366.101255409839</v>
      </c>
      <c r="AP1050" s="18" t="n">
        <f aca="false">SUMPRODUCT(MIN($B$23:$M$23+B1050:M1050+N1050:Y1050))</f>
        <v>415.279898272939</v>
      </c>
      <c r="AQ1050" s="18" t="n">
        <f aca="false">SUMPRODUCT(MIN($B$23:$M$23+B1050:M1050+Z1050:AK1050))</f>
        <v>415.279898272939</v>
      </c>
      <c r="AR1050" s="13" t="n">
        <f aca="false">IF(Y1050&lt;0,1,0)</f>
        <v>0</v>
      </c>
    </row>
    <row r="1051" customFormat="false" ht="15" hidden="false" customHeight="false" outlineLevel="0" collapsed="false">
      <c r="A1051" s="13" t="n">
        <v>1026</v>
      </c>
      <c r="B1051" s="18" t="n">
        <f aca="false">Shock_sd*Draws!B1030</f>
        <v>13.6548253055597</v>
      </c>
      <c r="C1051" s="18" t="n">
        <f aca="false">Persist_a*B1051+Shock_sd*Draws!C1030</f>
        <v>43.2923237230453</v>
      </c>
      <c r="D1051" s="18" t="n">
        <f aca="false">Persist_a*C1051+Shock_sd*Draws!D1030</f>
        <v>12.0263147189477</v>
      </c>
      <c r="E1051" s="18" t="n">
        <f aca="false">Persist_a*D1051+Shock_sd*Draws!E1030</f>
        <v>-6.85804219000482</v>
      </c>
      <c r="F1051" s="18" t="n">
        <f aca="false">Persist_a*E1051+Shock_sd*Draws!F1030</f>
        <v>27.1120989192536</v>
      </c>
      <c r="G1051" s="18" t="n">
        <f aca="false">Persist_a*F1051+Shock_sd*Draws!G1030</f>
        <v>-26.8968226262861</v>
      </c>
      <c r="H1051" s="18" t="n">
        <f aca="false">Persist_a*G1051+Shock_sd*Draws!H1030</f>
        <v>-1.45298349361011</v>
      </c>
      <c r="I1051" s="18" t="n">
        <f aca="false">Persist_a*H1051+Shock_sd*Draws!I1030</f>
        <v>43.9504746423333</v>
      </c>
      <c r="J1051" s="18" t="n">
        <f aca="false">Persist_a*I1051+Shock_sd*Draws!J1030</f>
        <v>-7.04952389955932</v>
      </c>
      <c r="K1051" s="18" t="n">
        <f aca="false">Persist_a*J1051+Shock_sd*Draws!K1030</f>
        <v>-59.5509229091687</v>
      </c>
      <c r="L1051" s="18" t="n">
        <f aca="false">Persist_a*K1051+Shock_sd*Draws!L1030</f>
        <v>-23.6589705536029</v>
      </c>
      <c r="M1051" s="18" t="n">
        <f aca="false">Persist_a*L1051+Shock_sd*Draws!M1030</f>
        <v>25.9009747227354</v>
      </c>
      <c r="N1051" s="18" t="n">
        <f aca="false">0-(Draws!N1030+Draws!Z1030)</f>
        <v>0</v>
      </c>
      <c r="O1051" s="18" t="n">
        <f aca="false">N1051-(Draws!O1030+Draws!AA1030)</f>
        <v>0</v>
      </c>
      <c r="P1051" s="18" t="n">
        <f aca="false">O1051-(Draws!P1030+Draws!AB1030)</f>
        <v>0</v>
      </c>
      <c r="Q1051" s="18" t="n">
        <f aca="false">P1051-(Draws!Q1030+Draws!AC1030)</f>
        <v>0</v>
      </c>
      <c r="R1051" s="18" t="n">
        <f aca="false">Q1051-(Draws!R1030+Draws!AD1030)</f>
        <v>0</v>
      </c>
      <c r="S1051" s="18" t="n">
        <f aca="false">R1051-(Draws!S1030+Draws!AE1030)</f>
        <v>0</v>
      </c>
      <c r="T1051" s="18" t="n">
        <f aca="false">S1051-(Draws!T1030+Draws!AF1030)</f>
        <v>0</v>
      </c>
      <c r="U1051" s="18" t="n">
        <f aca="false">T1051-(Draws!U1030+Draws!AG1030)</f>
        <v>0</v>
      </c>
      <c r="V1051" s="18" t="n">
        <f aca="false">U1051-(Draws!V1030+Draws!AH1030)</f>
        <v>0</v>
      </c>
      <c r="W1051" s="18" t="n">
        <f aca="false">V1051-(Draws!W1030+Draws!AI1030)</f>
        <v>0</v>
      </c>
      <c r="X1051" s="18" t="n">
        <f aca="false">W1051-(Draws!X1030+Draws!AJ1030)</f>
        <v>0</v>
      </c>
      <c r="Y1051" s="18" t="n">
        <f aca="false">X1051-(Draws!Y1030+Draws!AK1030)</f>
        <v>0</v>
      </c>
      <c r="Z1051" s="18" t="n">
        <f aca="false">0-(MAX(Draws!N1030-Line_cap,0)+MAX(Draws!Z1030-Line_cap,0))</f>
        <v>0</v>
      </c>
      <c r="AA1051" s="18" t="n">
        <f aca="false">Z1051-(MAX(Draws!O1030-Line_cap,0)+MAX(Draws!AA1030-Line_cap,0))</f>
        <v>0</v>
      </c>
      <c r="AB1051" s="18" t="n">
        <f aca="false">AA1051-(MAX(Draws!P1030-Line_cap,0)+MAX(Draws!AB1030-Line_cap,0))</f>
        <v>0</v>
      </c>
      <c r="AC1051" s="18" t="n">
        <f aca="false">AB1051-(MAX(Draws!Q1030-Line_cap,0)+MAX(Draws!AC1030-Line_cap,0))</f>
        <v>0</v>
      </c>
      <c r="AD1051" s="18" t="n">
        <f aca="false">AC1051-(MAX(Draws!R1030-Line_cap,0)+MAX(Draws!AD1030-Line_cap,0))</f>
        <v>0</v>
      </c>
      <c r="AE1051" s="18" t="n">
        <f aca="false">AD1051-(MAX(Draws!S1030-Line_cap,0)+MAX(Draws!AE1030-Line_cap,0))</f>
        <v>0</v>
      </c>
      <c r="AF1051" s="18" t="n">
        <f aca="false">AE1051-(MAX(Draws!T1030-Line_cap,0)+MAX(Draws!AF1030-Line_cap,0))</f>
        <v>0</v>
      </c>
      <c r="AG1051" s="18" t="n">
        <f aca="false">AF1051-(MAX(Draws!U1030-Line_cap,0)+MAX(Draws!AG1030-Line_cap,0))</f>
        <v>0</v>
      </c>
      <c r="AH1051" s="18" t="n">
        <f aca="false">AG1051-(MAX(Draws!V1030-Line_cap,0)+MAX(Draws!AH1030-Line_cap,0))</f>
        <v>0</v>
      </c>
      <c r="AI1051" s="18" t="n">
        <f aca="false">AH1051-(MAX(Draws!W1030-Line_cap,0)+MAX(Draws!AI1030-Line_cap,0))</f>
        <v>0</v>
      </c>
      <c r="AJ1051" s="18" t="n">
        <f aca="false">AI1051-(MAX(Draws!X1030-Line_cap,0)+MAX(Draws!AJ1030-Line_cap,0))</f>
        <v>0</v>
      </c>
      <c r="AK1051" s="18" t="n">
        <f aca="false">AJ1051-(MAX(Draws!Y1030-Line_cap,0)+MAX(Draws!AK1030-Line_cap,0))</f>
        <v>0</v>
      </c>
      <c r="AL1051" s="18" t="n">
        <f aca="false">SUMPRODUCT(MIN($B$22:$M$22+B1051:M1051+N1051:Y1051))</f>
        <v>434.834772900255</v>
      </c>
      <c r="AM1051" s="18" t="n">
        <f aca="false">SUMPRODUCT(MIN($B$22:$M$22+B1051:M1051))</f>
        <v>434.834772900255</v>
      </c>
      <c r="AN1051" s="18" t="n">
        <f aca="false">SUMPRODUCT(MIN($B$22:$M$22+N1051:Y1051))</f>
        <v>481.950382357786</v>
      </c>
      <c r="AO1051" s="18" t="n">
        <f aca="false">SUMPRODUCT(MIN($B$22:$M$22+B1051:M1051+Z1051:AK1051))</f>
        <v>434.834772900255</v>
      </c>
      <c r="AP1051" s="18" t="n">
        <f aca="false">SUMPRODUCT(MIN($B$23:$M$23+B1051:M1051+N1051:Y1051))</f>
        <v>483.120421450683</v>
      </c>
      <c r="AQ1051" s="18" t="n">
        <f aca="false">SUMPRODUCT(MIN($B$23:$M$23+B1051:M1051+Z1051:AK1051))</f>
        <v>483.120421450683</v>
      </c>
      <c r="AR1051" s="13" t="n">
        <f aca="false">IF(Y1051&lt;0,1,0)</f>
        <v>0</v>
      </c>
    </row>
    <row r="1052" customFormat="false" ht="15" hidden="false" customHeight="false" outlineLevel="0" collapsed="false">
      <c r="A1052" s="13" t="n">
        <v>1027</v>
      </c>
      <c r="B1052" s="18" t="n">
        <f aca="false">Shock_sd*Draws!B1031</f>
        <v>-56.2263956353784</v>
      </c>
      <c r="C1052" s="18" t="n">
        <f aca="false">Persist_a*B1052+Shock_sd*Draws!C1031</f>
        <v>-46.9772052411663</v>
      </c>
      <c r="D1052" s="18" t="n">
        <f aca="false">Persist_a*C1052+Shock_sd*Draws!D1031</f>
        <v>21.3177410194435</v>
      </c>
      <c r="E1052" s="18" t="n">
        <f aca="false">Persist_a*D1052+Shock_sd*Draws!E1031</f>
        <v>-15.2479003357793</v>
      </c>
      <c r="F1052" s="18" t="n">
        <f aca="false">Persist_a*E1052+Shock_sd*Draws!F1031</f>
        <v>3.56475477194756</v>
      </c>
      <c r="G1052" s="18" t="n">
        <f aca="false">Persist_a*F1052+Shock_sd*Draws!G1031</f>
        <v>23.1484673996727</v>
      </c>
      <c r="H1052" s="18" t="n">
        <f aca="false">Persist_a*G1052+Shock_sd*Draws!H1031</f>
        <v>-43.4502847715422</v>
      </c>
      <c r="I1052" s="18" t="n">
        <f aca="false">Persist_a*H1052+Shock_sd*Draws!I1031</f>
        <v>-14.8385925246441</v>
      </c>
      <c r="J1052" s="18" t="n">
        <f aca="false">Persist_a*I1052+Shock_sd*Draws!J1031</f>
        <v>6.70851198748969</v>
      </c>
      <c r="K1052" s="18" t="n">
        <f aca="false">Persist_a*J1052+Shock_sd*Draws!K1031</f>
        <v>14.7503683812069</v>
      </c>
      <c r="L1052" s="18" t="n">
        <f aca="false">Persist_a*K1052+Shock_sd*Draws!L1031</f>
        <v>-3.92878897442076</v>
      </c>
      <c r="M1052" s="18" t="n">
        <f aca="false">Persist_a*L1052+Shock_sd*Draws!M1031</f>
        <v>17.2208267091844</v>
      </c>
      <c r="N1052" s="18" t="n">
        <f aca="false">0-(Draws!N1031+Draws!Z1031)</f>
        <v>0</v>
      </c>
      <c r="O1052" s="18" t="n">
        <f aca="false">N1052-(Draws!O1031+Draws!AA1031)</f>
        <v>0</v>
      </c>
      <c r="P1052" s="18" t="n">
        <f aca="false">O1052-(Draws!P1031+Draws!AB1031)</f>
        <v>0</v>
      </c>
      <c r="Q1052" s="18" t="n">
        <f aca="false">P1052-(Draws!Q1031+Draws!AC1031)</f>
        <v>0</v>
      </c>
      <c r="R1052" s="18" t="n">
        <f aca="false">Q1052-(Draws!R1031+Draws!AD1031)</f>
        <v>0</v>
      </c>
      <c r="S1052" s="18" t="n">
        <f aca="false">R1052-(Draws!S1031+Draws!AE1031)</f>
        <v>0</v>
      </c>
      <c r="T1052" s="18" t="n">
        <f aca="false">S1052-(Draws!T1031+Draws!AF1031)</f>
        <v>0</v>
      </c>
      <c r="U1052" s="18" t="n">
        <f aca="false">T1052-(Draws!U1031+Draws!AG1031)</f>
        <v>0</v>
      </c>
      <c r="V1052" s="18" t="n">
        <f aca="false">U1052-(Draws!V1031+Draws!AH1031)</f>
        <v>0</v>
      </c>
      <c r="W1052" s="18" t="n">
        <f aca="false">V1052-(Draws!W1031+Draws!AI1031)</f>
        <v>0</v>
      </c>
      <c r="X1052" s="18" t="n">
        <f aca="false">W1052-(Draws!X1031+Draws!AJ1031)</f>
        <v>0</v>
      </c>
      <c r="Y1052" s="18" t="n">
        <f aca="false">X1052-(Draws!Y1031+Draws!AK1031)</f>
        <v>0</v>
      </c>
      <c r="Z1052" s="18" t="n">
        <f aca="false">0-(MAX(Draws!N1031-Line_cap,0)+MAX(Draws!Z1031-Line_cap,0))</f>
        <v>0</v>
      </c>
      <c r="AA1052" s="18" t="n">
        <f aca="false">Z1052-(MAX(Draws!O1031-Line_cap,0)+MAX(Draws!AA1031-Line_cap,0))</f>
        <v>0</v>
      </c>
      <c r="AB1052" s="18" t="n">
        <f aca="false">AA1052-(MAX(Draws!P1031-Line_cap,0)+MAX(Draws!AB1031-Line_cap,0))</f>
        <v>0</v>
      </c>
      <c r="AC1052" s="18" t="n">
        <f aca="false">AB1052-(MAX(Draws!Q1031-Line_cap,0)+MAX(Draws!AC1031-Line_cap,0))</f>
        <v>0</v>
      </c>
      <c r="AD1052" s="18" t="n">
        <f aca="false">AC1052-(MAX(Draws!R1031-Line_cap,0)+MAX(Draws!AD1031-Line_cap,0))</f>
        <v>0</v>
      </c>
      <c r="AE1052" s="18" t="n">
        <f aca="false">AD1052-(MAX(Draws!S1031-Line_cap,0)+MAX(Draws!AE1031-Line_cap,0))</f>
        <v>0</v>
      </c>
      <c r="AF1052" s="18" t="n">
        <f aca="false">AE1052-(MAX(Draws!T1031-Line_cap,0)+MAX(Draws!AF1031-Line_cap,0))</f>
        <v>0</v>
      </c>
      <c r="AG1052" s="18" t="n">
        <f aca="false">AF1052-(MAX(Draws!U1031-Line_cap,0)+MAX(Draws!AG1031-Line_cap,0))</f>
        <v>0</v>
      </c>
      <c r="AH1052" s="18" t="n">
        <f aca="false">AG1052-(MAX(Draws!V1031-Line_cap,0)+MAX(Draws!AH1031-Line_cap,0))</f>
        <v>0</v>
      </c>
      <c r="AI1052" s="18" t="n">
        <f aca="false">AH1052-(MAX(Draws!W1031-Line_cap,0)+MAX(Draws!AI1031-Line_cap,0))</f>
        <v>0</v>
      </c>
      <c r="AJ1052" s="18" t="n">
        <f aca="false">AI1052-(MAX(Draws!X1031-Line_cap,0)+MAX(Draws!AJ1031-Line_cap,0))</f>
        <v>0</v>
      </c>
      <c r="AK1052" s="18" t="n">
        <f aca="false">AJ1052-(MAX(Draws!Y1031-Line_cap,0)+MAX(Draws!AK1031-Line_cap,0))</f>
        <v>0</v>
      </c>
      <c r="AL1052" s="18" t="n">
        <f aca="false">SUMPRODUCT(MIN($B$22:$M$22+B1052:M1052+N1052:Y1052))</f>
        <v>438.500097586243</v>
      </c>
      <c r="AM1052" s="18" t="n">
        <f aca="false">SUMPRODUCT(MIN($B$22:$M$22+B1052:M1052))</f>
        <v>438.500097586243</v>
      </c>
      <c r="AN1052" s="18" t="n">
        <f aca="false">SUMPRODUCT(MIN($B$22:$M$22+N1052:Y1052))</f>
        <v>481.950382357786</v>
      </c>
      <c r="AO1052" s="18" t="n">
        <f aca="false">SUMPRODUCT(MIN($B$22:$M$22+B1052:M1052+Z1052:AK1052))</f>
        <v>438.500097586243</v>
      </c>
      <c r="AP1052" s="18" t="n">
        <f aca="false">SUMPRODUCT(MIN($B$23:$M$23+B1052:M1052+N1052:Y1052))</f>
        <v>487.678740449344</v>
      </c>
      <c r="AQ1052" s="18" t="n">
        <f aca="false">SUMPRODUCT(MIN($B$23:$M$23+B1052:M1052+Z1052:AK1052))</f>
        <v>487.678740449344</v>
      </c>
      <c r="AR1052" s="13" t="n">
        <f aca="false">IF(Y1052&lt;0,1,0)</f>
        <v>0</v>
      </c>
    </row>
    <row r="1053" customFormat="false" ht="15" hidden="false" customHeight="false" outlineLevel="0" collapsed="false">
      <c r="A1053" s="13" t="n">
        <v>1028</v>
      </c>
      <c r="B1053" s="18" t="n">
        <f aca="false">Shock_sd*Draws!B1032</f>
        <v>-33.9524648740834</v>
      </c>
      <c r="C1053" s="18" t="n">
        <f aca="false">Persist_a*B1053+Shock_sd*Draws!C1032</f>
        <v>-42.0912202950895</v>
      </c>
      <c r="D1053" s="18" t="n">
        <f aca="false">Persist_a*C1053+Shock_sd*Draws!D1032</f>
        <v>-82.7573436337176</v>
      </c>
      <c r="E1053" s="18" t="n">
        <f aca="false">Persist_a*D1053+Shock_sd*Draws!E1032</f>
        <v>-119.812963496866</v>
      </c>
      <c r="F1053" s="18" t="n">
        <f aca="false">Persist_a*E1053+Shock_sd*Draws!F1032</f>
        <v>-47.4464431015133</v>
      </c>
      <c r="G1053" s="18" t="n">
        <f aca="false">Persist_a*F1053+Shock_sd*Draws!G1032</f>
        <v>41.9743916944336</v>
      </c>
      <c r="H1053" s="18" t="n">
        <f aca="false">Persist_a*G1053+Shock_sd*Draws!H1032</f>
        <v>64.63041795253</v>
      </c>
      <c r="I1053" s="18" t="n">
        <f aca="false">Persist_a*H1053+Shock_sd*Draws!I1032</f>
        <v>24.614308952238</v>
      </c>
      <c r="J1053" s="18" t="n">
        <f aca="false">Persist_a*I1053+Shock_sd*Draws!J1032</f>
        <v>50.9907586386347</v>
      </c>
      <c r="K1053" s="18" t="n">
        <f aca="false">Persist_a*J1053+Shock_sd*Draws!K1032</f>
        <v>34.4348082830694</v>
      </c>
      <c r="L1053" s="18" t="n">
        <f aca="false">Persist_a*K1053+Shock_sd*Draws!L1032</f>
        <v>-43.062404983238</v>
      </c>
      <c r="M1053" s="18" t="n">
        <f aca="false">Persist_a*L1053+Shock_sd*Draws!M1032</f>
        <v>-39.100781032961</v>
      </c>
      <c r="N1053" s="18" t="n">
        <f aca="false">0-(Draws!N1032+Draws!Z1032)</f>
        <v>0</v>
      </c>
      <c r="O1053" s="18" t="n">
        <f aca="false">N1053-(Draws!O1032+Draws!AA1032)</f>
        <v>0</v>
      </c>
      <c r="P1053" s="18" t="n">
        <f aca="false">O1053-(Draws!P1032+Draws!AB1032)</f>
        <v>0</v>
      </c>
      <c r="Q1053" s="18" t="n">
        <f aca="false">P1053-(Draws!Q1032+Draws!AC1032)</f>
        <v>0</v>
      </c>
      <c r="R1053" s="18" t="n">
        <f aca="false">Q1053-(Draws!R1032+Draws!AD1032)</f>
        <v>0</v>
      </c>
      <c r="S1053" s="18" t="n">
        <f aca="false">R1053-(Draws!S1032+Draws!AE1032)</f>
        <v>0</v>
      </c>
      <c r="T1053" s="18" t="n">
        <f aca="false">S1053-(Draws!T1032+Draws!AF1032)</f>
        <v>0</v>
      </c>
      <c r="U1053" s="18" t="n">
        <f aca="false">T1053-(Draws!U1032+Draws!AG1032)</f>
        <v>0</v>
      </c>
      <c r="V1053" s="18" t="n">
        <f aca="false">U1053-(Draws!V1032+Draws!AH1032)</f>
        <v>0</v>
      </c>
      <c r="W1053" s="18" t="n">
        <f aca="false">V1053-(Draws!W1032+Draws!AI1032)</f>
        <v>0</v>
      </c>
      <c r="X1053" s="18" t="n">
        <f aca="false">W1053-(Draws!X1032+Draws!AJ1032)</f>
        <v>0</v>
      </c>
      <c r="Y1053" s="18" t="n">
        <f aca="false">X1053-(Draws!Y1032+Draws!AK1032)</f>
        <v>0</v>
      </c>
      <c r="Z1053" s="18" t="n">
        <f aca="false">0-(MAX(Draws!N1032-Line_cap,0)+MAX(Draws!Z1032-Line_cap,0))</f>
        <v>0</v>
      </c>
      <c r="AA1053" s="18" t="n">
        <f aca="false">Z1053-(MAX(Draws!O1032-Line_cap,0)+MAX(Draws!AA1032-Line_cap,0))</f>
        <v>0</v>
      </c>
      <c r="AB1053" s="18" t="n">
        <f aca="false">AA1053-(MAX(Draws!P1032-Line_cap,0)+MAX(Draws!AB1032-Line_cap,0))</f>
        <v>0</v>
      </c>
      <c r="AC1053" s="18" t="n">
        <f aca="false">AB1053-(MAX(Draws!Q1032-Line_cap,0)+MAX(Draws!AC1032-Line_cap,0))</f>
        <v>0</v>
      </c>
      <c r="AD1053" s="18" t="n">
        <f aca="false">AC1053-(MAX(Draws!R1032-Line_cap,0)+MAX(Draws!AD1032-Line_cap,0))</f>
        <v>0</v>
      </c>
      <c r="AE1053" s="18" t="n">
        <f aca="false">AD1053-(MAX(Draws!S1032-Line_cap,0)+MAX(Draws!AE1032-Line_cap,0))</f>
        <v>0</v>
      </c>
      <c r="AF1053" s="18" t="n">
        <f aca="false">AE1053-(MAX(Draws!T1032-Line_cap,0)+MAX(Draws!AF1032-Line_cap,0))</f>
        <v>0</v>
      </c>
      <c r="AG1053" s="18" t="n">
        <f aca="false">AF1053-(MAX(Draws!U1032-Line_cap,0)+MAX(Draws!AG1032-Line_cap,0))</f>
        <v>0</v>
      </c>
      <c r="AH1053" s="18" t="n">
        <f aca="false">AG1053-(MAX(Draws!V1032-Line_cap,0)+MAX(Draws!AH1032-Line_cap,0))</f>
        <v>0</v>
      </c>
      <c r="AI1053" s="18" t="n">
        <f aca="false">AH1053-(MAX(Draws!W1032-Line_cap,0)+MAX(Draws!AI1032-Line_cap,0))</f>
        <v>0</v>
      </c>
      <c r="AJ1053" s="18" t="n">
        <f aca="false">AI1053-(MAX(Draws!X1032-Line_cap,0)+MAX(Draws!AJ1032-Line_cap,0))</f>
        <v>0</v>
      </c>
      <c r="AK1053" s="18" t="n">
        <f aca="false">AJ1053-(MAX(Draws!Y1032-Line_cap,0)+MAX(Draws!AK1032-Line_cap,0))</f>
        <v>0</v>
      </c>
      <c r="AL1053" s="18" t="n">
        <f aca="false">SUMPRODUCT(MIN($B$22:$M$22+B1053:M1053+N1053:Y1053))</f>
        <v>379.049236331291</v>
      </c>
      <c r="AM1053" s="18" t="n">
        <f aca="false">SUMPRODUCT(MIN($B$22:$M$22+B1053:M1053))</f>
        <v>379.049236331291</v>
      </c>
      <c r="AN1053" s="18" t="n">
        <f aca="false">SUMPRODUCT(MIN($B$22:$M$22+N1053:Y1053))</f>
        <v>481.950382357786</v>
      </c>
      <c r="AO1053" s="18" t="n">
        <f aca="false">SUMPRODUCT(MIN($B$22:$M$22+B1053:M1053+Z1053:AK1053))</f>
        <v>379.049236331291</v>
      </c>
      <c r="AP1053" s="18" t="n">
        <f aca="false">SUMPRODUCT(MIN($B$23:$M$23+B1053:M1053+N1053:Y1053))</f>
        <v>419.937523844654</v>
      </c>
      <c r="AQ1053" s="18" t="n">
        <f aca="false">SUMPRODUCT(MIN($B$23:$M$23+B1053:M1053+Z1053:AK1053))</f>
        <v>419.937523844654</v>
      </c>
      <c r="AR1053" s="13" t="n">
        <f aca="false">IF(Y1053&lt;0,1,0)</f>
        <v>0</v>
      </c>
    </row>
    <row r="1054" customFormat="false" ht="15" hidden="false" customHeight="false" outlineLevel="0" collapsed="false">
      <c r="A1054" s="13" t="n">
        <v>1029</v>
      </c>
      <c r="B1054" s="18" t="n">
        <f aca="false">Shock_sd*Draws!B1033</f>
        <v>-53.6566853540385</v>
      </c>
      <c r="C1054" s="18" t="n">
        <f aca="false">Persist_a*B1054+Shock_sd*Draws!C1033</f>
        <v>81.3573575698929</v>
      </c>
      <c r="D1054" s="18" t="n">
        <f aca="false">Persist_a*C1054+Shock_sd*Draws!D1033</f>
        <v>58.9411136270334</v>
      </c>
      <c r="E1054" s="18" t="n">
        <f aca="false">Persist_a*D1054+Shock_sd*Draws!E1033</f>
        <v>-30.8728813116211</v>
      </c>
      <c r="F1054" s="18" t="n">
        <f aca="false">Persist_a*E1054+Shock_sd*Draws!F1033</f>
        <v>-43.5531884312007</v>
      </c>
      <c r="G1054" s="18" t="n">
        <f aca="false">Persist_a*F1054+Shock_sd*Draws!G1033</f>
        <v>-14.280799326468</v>
      </c>
      <c r="H1054" s="18" t="n">
        <f aca="false">Persist_a*G1054+Shock_sd*Draws!H1033</f>
        <v>48.8884345673683</v>
      </c>
      <c r="I1054" s="18" t="n">
        <f aca="false">Persist_a*H1054+Shock_sd*Draws!I1033</f>
        <v>47.508954582915</v>
      </c>
      <c r="J1054" s="18" t="n">
        <f aca="false">Persist_a*I1054+Shock_sd*Draws!J1033</f>
        <v>97.2033064906347</v>
      </c>
      <c r="K1054" s="18" t="n">
        <f aca="false">Persist_a*J1054+Shock_sd*Draws!K1033</f>
        <v>112.918013391764</v>
      </c>
      <c r="L1054" s="18" t="n">
        <f aca="false">Persist_a*K1054+Shock_sd*Draws!L1033</f>
        <v>82.7632710498865</v>
      </c>
      <c r="M1054" s="18" t="n">
        <f aca="false">Persist_a*L1054+Shock_sd*Draws!M1033</f>
        <v>20.7081231129219</v>
      </c>
      <c r="N1054" s="18" t="n">
        <f aca="false">0-(Draws!N1033+Draws!Z1033)</f>
        <v>0</v>
      </c>
      <c r="O1054" s="18" t="n">
        <f aca="false">N1054-(Draws!O1033+Draws!AA1033)</f>
        <v>0</v>
      </c>
      <c r="P1054" s="18" t="n">
        <f aca="false">O1054-(Draws!P1033+Draws!AB1033)</f>
        <v>0</v>
      </c>
      <c r="Q1054" s="18" t="n">
        <f aca="false">P1054-(Draws!Q1033+Draws!AC1033)</f>
        <v>0</v>
      </c>
      <c r="R1054" s="18" t="n">
        <f aca="false">Q1054-(Draws!R1033+Draws!AD1033)</f>
        <v>0</v>
      </c>
      <c r="S1054" s="18" t="n">
        <f aca="false">R1054-(Draws!S1033+Draws!AE1033)</f>
        <v>0</v>
      </c>
      <c r="T1054" s="18" t="n">
        <f aca="false">S1054-(Draws!T1033+Draws!AF1033)</f>
        <v>0</v>
      </c>
      <c r="U1054" s="18" t="n">
        <f aca="false">T1054-(Draws!U1033+Draws!AG1033)</f>
        <v>0</v>
      </c>
      <c r="V1054" s="18" t="n">
        <f aca="false">U1054-(Draws!V1033+Draws!AH1033)</f>
        <v>0</v>
      </c>
      <c r="W1054" s="18" t="n">
        <f aca="false">V1054-(Draws!W1033+Draws!AI1033)</f>
        <v>0</v>
      </c>
      <c r="X1054" s="18" t="n">
        <f aca="false">W1054-(Draws!X1033+Draws!AJ1033)</f>
        <v>0</v>
      </c>
      <c r="Y1054" s="18" t="n">
        <f aca="false">X1054-(Draws!Y1033+Draws!AK1033)</f>
        <v>0</v>
      </c>
      <c r="Z1054" s="18" t="n">
        <f aca="false">0-(MAX(Draws!N1033-Line_cap,0)+MAX(Draws!Z1033-Line_cap,0))</f>
        <v>0</v>
      </c>
      <c r="AA1054" s="18" t="n">
        <f aca="false">Z1054-(MAX(Draws!O1033-Line_cap,0)+MAX(Draws!AA1033-Line_cap,0))</f>
        <v>0</v>
      </c>
      <c r="AB1054" s="18" t="n">
        <f aca="false">AA1054-(MAX(Draws!P1033-Line_cap,0)+MAX(Draws!AB1033-Line_cap,0))</f>
        <v>0</v>
      </c>
      <c r="AC1054" s="18" t="n">
        <f aca="false">AB1054-(MAX(Draws!Q1033-Line_cap,0)+MAX(Draws!AC1033-Line_cap,0))</f>
        <v>0</v>
      </c>
      <c r="AD1054" s="18" t="n">
        <f aca="false">AC1054-(MAX(Draws!R1033-Line_cap,0)+MAX(Draws!AD1033-Line_cap,0))</f>
        <v>0</v>
      </c>
      <c r="AE1054" s="18" t="n">
        <f aca="false">AD1054-(MAX(Draws!S1033-Line_cap,0)+MAX(Draws!AE1033-Line_cap,0))</f>
        <v>0</v>
      </c>
      <c r="AF1054" s="18" t="n">
        <f aca="false">AE1054-(MAX(Draws!T1033-Line_cap,0)+MAX(Draws!AF1033-Line_cap,0))</f>
        <v>0</v>
      </c>
      <c r="AG1054" s="18" t="n">
        <f aca="false">AF1054-(MAX(Draws!U1033-Line_cap,0)+MAX(Draws!AG1033-Line_cap,0))</f>
        <v>0</v>
      </c>
      <c r="AH1054" s="18" t="n">
        <f aca="false">AG1054-(MAX(Draws!V1033-Line_cap,0)+MAX(Draws!AH1033-Line_cap,0))</f>
        <v>0</v>
      </c>
      <c r="AI1054" s="18" t="n">
        <f aca="false">AH1054-(MAX(Draws!W1033-Line_cap,0)+MAX(Draws!AI1033-Line_cap,0))</f>
        <v>0</v>
      </c>
      <c r="AJ1054" s="18" t="n">
        <f aca="false">AI1054-(MAX(Draws!X1033-Line_cap,0)+MAX(Draws!AJ1033-Line_cap,0))</f>
        <v>0</v>
      </c>
      <c r="AK1054" s="18" t="n">
        <f aca="false">AJ1054-(MAX(Draws!Y1033-Line_cap,0)+MAX(Draws!AK1033-Line_cap,0))</f>
        <v>0</v>
      </c>
      <c r="AL1054" s="18" t="n">
        <f aca="false">SUMPRODUCT(MIN($B$22:$M$22+B1054:M1054+N1054:Y1054))</f>
        <v>444.943992716489</v>
      </c>
      <c r="AM1054" s="18" t="n">
        <f aca="false">SUMPRODUCT(MIN($B$22:$M$22+B1054:M1054))</f>
        <v>444.943992716489</v>
      </c>
      <c r="AN1054" s="18" t="n">
        <f aca="false">SUMPRODUCT(MIN($B$22:$M$22+N1054:Y1054))</f>
        <v>481.950382357786</v>
      </c>
      <c r="AO1054" s="18" t="n">
        <f aca="false">SUMPRODUCT(MIN($B$22:$M$22+B1054:M1054+Z1054:AK1054))</f>
        <v>444.943992716489</v>
      </c>
      <c r="AP1054" s="18" t="n">
        <f aca="false">SUMPRODUCT(MIN($B$23:$M$23+B1054:M1054+N1054:Y1054))</f>
        <v>490.048726569654</v>
      </c>
      <c r="AQ1054" s="18" t="n">
        <f aca="false">SUMPRODUCT(MIN($B$23:$M$23+B1054:M1054+Z1054:AK1054))</f>
        <v>490.048726569654</v>
      </c>
      <c r="AR1054" s="13" t="n">
        <f aca="false">IF(Y1054&lt;0,1,0)</f>
        <v>0</v>
      </c>
    </row>
    <row r="1055" customFormat="false" ht="15" hidden="false" customHeight="false" outlineLevel="0" collapsed="false">
      <c r="A1055" s="13" t="n">
        <v>1030</v>
      </c>
      <c r="B1055" s="18" t="n">
        <f aca="false">Shock_sd*Draws!B1034</f>
        <v>12.8791119057907</v>
      </c>
      <c r="C1055" s="18" t="n">
        <f aca="false">Persist_a*B1055+Shock_sd*Draws!C1034</f>
        <v>9.55626256473294</v>
      </c>
      <c r="D1055" s="18" t="n">
        <f aca="false">Persist_a*C1055+Shock_sd*Draws!D1034</f>
        <v>-87.0250344963697</v>
      </c>
      <c r="E1055" s="18" t="n">
        <f aca="false">Persist_a*D1055+Shock_sd*Draws!E1034</f>
        <v>-26.8509053827585</v>
      </c>
      <c r="F1055" s="18" t="n">
        <f aca="false">Persist_a*E1055+Shock_sd*Draws!F1034</f>
        <v>-71.7181902407681</v>
      </c>
      <c r="G1055" s="18" t="n">
        <f aca="false">Persist_a*F1055+Shock_sd*Draws!G1034</f>
        <v>-26.5663271605118</v>
      </c>
      <c r="H1055" s="18" t="n">
        <f aca="false">Persist_a*G1055+Shock_sd*Draws!H1034</f>
        <v>-36.0354191576097</v>
      </c>
      <c r="I1055" s="18" t="n">
        <f aca="false">Persist_a*H1055+Shock_sd*Draws!I1034</f>
        <v>-27.47473885758</v>
      </c>
      <c r="J1055" s="18" t="n">
        <f aca="false">Persist_a*I1055+Shock_sd*Draws!J1034</f>
        <v>19.6149766935391</v>
      </c>
      <c r="K1055" s="18" t="n">
        <f aca="false">Persist_a*J1055+Shock_sd*Draws!K1034</f>
        <v>-4.72383580194019</v>
      </c>
      <c r="L1055" s="18" t="n">
        <f aca="false">Persist_a*K1055+Shock_sd*Draws!L1034</f>
        <v>-13.3498833698104</v>
      </c>
      <c r="M1055" s="18" t="n">
        <f aca="false">Persist_a*L1055+Shock_sd*Draws!M1034</f>
        <v>-24.259641606407</v>
      </c>
      <c r="N1055" s="18" t="n">
        <f aca="false">0-(Draws!N1034+Draws!Z1034)</f>
        <v>0</v>
      </c>
      <c r="O1055" s="18" t="n">
        <f aca="false">N1055-(Draws!O1034+Draws!AA1034)</f>
        <v>0</v>
      </c>
      <c r="P1055" s="18" t="n">
        <f aca="false">O1055-(Draws!P1034+Draws!AB1034)</f>
        <v>0</v>
      </c>
      <c r="Q1055" s="18" t="n">
        <f aca="false">P1055-(Draws!Q1034+Draws!AC1034)</f>
        <v>0</v>
      </c>
      <c r="R1055" s="18" t="n">
        <f aca="false">Q1055-(Draws!R1034+Draws!AD1034)</f>
        <v>0</v>
      </c>
      <c r="S1055" s="18" t="n">
        <f aca="false">R1055-(Draws!S1034+Draws!AE1034)</f>
        <v>0</v>
      </c>
      <c r="T1055" s="18" t="n">
        <f aca="false">S1055-(Draws!T1034+Draws!AF1034)</f>
        <v>0</v>
      </c>
      <c r="U1055" s="18" t="n">
        <f aca="false">T1055-(Draws!U1034+Draws!AG1034)</f>
        <v>0</v>
      </c>
      <c r="V1055" s="18" t="n">
        <f aca="false">U1055-(Draws!V1034+Draws!AH1034)</f>
        <v>0</v>
      </c>
      <c r="W1055" s="18" t="n">
        <f aca="false">V1055-(Draws!W1034+Draws!AI1034)</f>
        <v>0</v>
      </c>
      <c r="X1055" s="18" t="n">
        <f aca="false">W1055-(Draws!X1034+Draws!AJ1034)</f>
        <v>0</v>
      </c>
      <c r="Y1055" s="18" t="n">
        <f aca="false">X1055-(Draws!Y1034+Draws!AK1034)</f>
        <v>0</v>
      </c>
      <c r="Z1055" s="18" t="n">
        <f aca="false">0-(MAX(Draws!N1034-Line_cap,0)+MAX(Draws!Z1034-Line_cap,0))</f>
        <v>0</v>
      </c>
      <c r="AA1055" s="18" t="n">
        <f aca="false">Z1055-(MAX(Draws!O1034-Line_cap,0)+MAX(Draws!AA1034-Line_cap,0))</f>
        <v>0</v>
      </c>
      <c r="AB1055" s="18" t="n">
        <f aca="false">AA1055-(MAX(Draws!P1034-Line_cap,0)+MAX(Draws!AB1034-Line_cap,0))</f>
        <v>0</v>
      </c>
      <c r="AC1055" s="18" t="n">
        <f aca="false">AB1055-(MAX(Draws!Q1034-Line_cap,0)+MAX(Draws!AC1034-Line_cap,0))</f>
        <v>0</v>
      </c>
      <c r="AD1055" s="18" t="n">
        <f aca="false">AC1055-(MAX(Draws!R1034-Line_cap,0)+MAX(Draws!AD1034-Line_cap,0))</f>
        <v>0</v>
      </c>
      <c r="AE1055" s="18" t="n">
        <f aca="false">AD1055-(MAX(Draws!S1034-Line_cap,0)+MAX(Draws!AE1034-Line_cap,0))</f>
        <v>0</v>
      </c>
      <c r="AF1055" s="18" t="n">
        <f aca="false">AE1055-(MAX(Draws!T1034-Line_cap,0)+MAX(Draws!AF1034-Line_cap,0))</f>
        <v>0</v>
      </c>
      <c r="AG1055" s="18" t="n">
        <f aca="false">AF1055-(MAX(Draws!U1034-Line_cap,0)+MAX(Draws!AG1034-Line_cap,0))</f>
        <v>0</v>
      </c>
      <c r="AH1055" s="18" t="n">
        <f aca="false">AG1055-(MAX(Draws!V1034-Line_cap,0)+MAX(Draws!AH1034-Line_cap,0))</f>
        <v>0</v>
      </c>
      <c r="AI1055" s="18" t="n">
        <f aca="false">AH1055-(MAX(Draws!W1034-Line_cap,0)+MAX(Draws!AI1034-Line_cap,0))</f>
        <v>0</v>
      </c>
      <c r="AJ1055" s="18" t="n">
        <f aca="false">AI1055-(MAX(Draws!X1034-Line_cap,0)+MAX(Draws!AJ1034-Line_cap,0))</f>
        <v>0</v>
      </c>
      <c r="AK1055" s="18" t="n">
        <f aca="false">AJ1055-(MAX(Draws!Y1034-Line_cap,0)+MAX(Draws!AK1034-Line_cap,0))</f>
        <v>0</v>
      </c>
      <c r="AL1055" s="18" t="n">
        <f aca="false">SUMPRODUCT(MIN($B$22:$M$22+B1055:M1055+N1055:Y1055))</f>
        <v>416.778990906922</v>
      </c>
      <c r="AM1055" s="18" t="n">
        <f aca="false">SUMPRODUCT(MIN($B$22:$M$22+B1055:M1055))</f>
        <v>416.778990906922</v>
      </c>
      <c r="AN1055" s="18" t="n">
        <f aca="false">SUMPRODUCT(MIN($B$22:$M$22+N1055:Y1055))</f>
        <v>481.950382357786</v>
      </c>
      <c r="AO1055" s="18" t="n">
        <f aca="false">SUMPRODUCT(MIN($B$22:$M$22+B1055:M1055+Z1055:AK1055))</f>
        <v>416.778990906922</v>
      </c>
      <c r="AP1055" s="18" t="n">
        <f aca="false">SUMPRODUCT(MIN($B$23:$M$23+B1055:M1055+N1055:Y1055))</f>
        <v>461.883724760086</v>
      </c>
      <c r="AQ1055" s="18" t="n">
        <f aca="false">SUMPRODUCT(MIN($B$23:$M$23+B1055:M1055+Z1055:AK1055))</f>
        <v>461.883724760086</v>
      </c>
      <c r="AR1055" s="13" t="n">
        <f aca="false">IF(Y1055&lt;0,1,0)</f>
        <v>0</v>
      </c>
    </row>
    <row r="1056" customFormat="false" ht="15" hidden="false" customHeight="false" outlineLevel="0" collapsed="false">
      <c r="A1056" s="13" t="n">
        <v>1031</v>
      </c>
      <c r="B1056" s="18" t="n">
        <f aca="false">Shock_sd*Draws!B1035</f>
        <v>30.8180767972891</v>
      </c>
      <c r="C1056" s="18" t="n">
        <f aca="false">Persist_a*B1056+Shock_sd*Draws!C1035</f>
        <v>90.9707499185813</v>
      </c>
      <c r="D1056" s="18" t="n">
        <f aca="false">Persist_a*C1056+Shock_sd*Draws!D1035</f>
        <v>67.3172756541414</v>
      </c>
      <c r="E1056" s="18" t="n">
        <f aca="false">Persist_a*D1056+Shock_sd*Draws!E1035</f>
        <v>56.3659251246331</v>
      </c>
      <c r="F1056" s="18" t="n">
        <f aca="false">Persist_a*E1056+Shock_sd*Draws!F1035</f>
        <v>94.5702961172108</v>
      </c>
      <c r="G1056" s="18" t="n">
        <f aca="false">Persist_a*F1056+Shock_sd*Draws!G1035</f>
        <v>49.4757095506581</v>
      </c>
      <c r="H1056" s="18" t="n">
        <f aca="false">Persist_a*G1056+Shock_sd*Draws!H1035</f>
        <v>-6.5569542711372</v>
      </c>
      <c r="I1056" s="18" t="n">
        <f aca="false">Persist_a*H1056+Shock_sd*Draws!I1035</f>
        <v>63.746906678978</v>
      </c>
      <c r="J1056" s="18" t="n">
        <f aca="false">Persist_a*I1056+Shock_sd*Draws!J1035</f>
        <v>55.8460541583828</v>
      </c>
      <c r="K1056" s="18" t="n">
        <f aca="false">Persist_a*J1056+Shock_sd*Draws!K1035</f>
        <v>47.5337305258909</v>
      </c>
      <c r="L1056" s="18" t="n">
        <f aca="false">Persist_a*K1056+Shock_sd*Draws!L1035</f>
        <v>71.8163842783923</v>
      </c>
      <c r="M1056" s="18" t="n">
        <f aca="false">Persist_a*L1056+Shock_sd*Draws!M1035</f>
        <v>2.63576126023182</v>
      </c>
      <c r="N1056" s="18" t="n">
        <f aca="false">0-(Draws!N1035+Draws!Z1035)</f>
        <v>0</v>
      </c>
      <c r="O1056" s="18" t="n">
        <f aca="false">N1056-(Draws!O1035+Draws!AA1035)</f>
        <v>0</v>
      </c>
      <c r="P1056" s="18" t="n">
        <f aca="false">O1056-(Draws!P1035+Draws!AB1035)</f>
        <v>0</v>
      </c>
      <c r="Q1056" s="18" t="n">
        <f aca="false">P1056-(Draws!Q1035+Draws!AC1035)</f>
        <v>0</v>
      </c>
      <c r="R1056" s="18" t="n">
        <f aca="false">Q1056-(Draws!R1035+Draws!AD1035)</f>
        <v>0</v>
      </c>
      <c r="S1056" s="18" t="n">
        <f aca="false">R1056-(Draws!S1035+Draws!AE1035)</f>
        <v>0</v>
      </c>
      <c r="T1056" s="18" t="n">
        <f aca="false">S1056-(Draws!T1035+Draws!AF1035)</f>
        <v>0</v>
      </c>
      <c r="U1056" s="18" t="n">
        <f aca="false">T1056-(Draws!U1035+Draws!AG1035)</f>
        <v>0</v>
      </c>
      <c r="V1056" s="18" t="n">
        <f aca="false">U1056-(Draws!V1035+Draws!AH1035)</f>
        <v>0</v>
      </c>
      <c r="W1056" s="18" t="n">
        <f aca="false">V1056-(Draws!W1035+Draws!AI1035)</f>
        <v>0</v>
      </c>
      <c r="X1056" s="18" t="n">
        <f aca="false">W1056-(Draws!X1035+Draws!AJ1035)</f>
        <v>0</v>
      </c>
      <c r="Y1056" s="18" t="n">
        <f aca="false">X1056-(Draws!Y1035+Draws!AK1035)</f>
        <v>0</v>
      </c>
      <c r="Z1056" s="18" t="n">
        <f aca="false">0-(MAX(Draws!N1035-Line_cap,0)+MAX(Draws!Z1035-Line_cap,0))</f>
        <v>0</v>
      </c>
      <c r="AA1056" s="18" t="n">
        <f aca="false">Z1056-(MAX(Draws!O1035-Line_cap,0)+MAX(Draws!AA1035-Line_cap,0))</f>
        <v>0</v>
      </c>
      <c r="AB1056" s="18" t="n">
        <f aca="false">AA1056-(MAX(Draws!P1035-Line_cap,0)+MAX(Draws!AB1035-Line_cap,0))</f>
        <v>0</v>
      </c>
      <c r="AC1056" s="18" t="n">
        <f aca="false">AB1056-(MAX(Draws!Q1035-Line_cap,0)+MAX(Draws!AC1035-Line_cap,0))</f>
        <v>0</v>
      </c>
      <c r="AD1056" s="18" t="n">
        <f aca="false">AC1056-(MAX(Draws!R1035-Line_cap,0)+MAX(Draws!AD1035-Line_cap,0))</f>
        <v>0</v>
      </c>
      <c r="AE1056" s="18" t="n">
        <f aca="false">AD1056-(MAX(Draws!S1035-Line_cap,0)+MAX(Draws!AE1035-Line_cap,0))</f>
        <v>0</v>
      </c>
      <c r="AF1056" s="18" t="n">
        <f aca="false">AE1056-(MAX(Draws!T1035-Line_cap,0)+MAX(Draws!AF1035-Line_cap,0))</f>
        <v>0</v>
      </c>
      <c r="AG1056" s="18" t="n">
        <f aca="false">AF1056-(MAX(Draws!U1035-Line_cap,0)+MAX(Draws!AG1035-Line_cap,0))</f>
        <v>0</v>
      </c>
      <c r="AH1056" s="18" t="n">
        <f aca="false">AG1056-(MAX(Draws!V1035-Line_cap,0)+MAX(Draws!AH1035-Line_cap,0))</f>
        <v>0</v>
      </c>
      <c r="AI1056" s="18" t="n">
        <f aca="false">AH1056-(MAX(Draws!W1035-Line_cap,0)+MAX(Draws!AI1035-Line_cap,0))</f>
        <v>0</v>
      </c>
      <c r="AJ1056" s="18" t="n">
        <f aca="false">AI1056-(MAX(Draws!X1035-Line_cap,0)+MAX(Draws!AJ1035-Line_cap,0))</f>
        <v>0</v>
      </c>
      <c r="AK1056" s="18" t="n">
        <f aca="false">AJ1056-(MAX(Draws!Y1035-Line_cap,0)+MAX(Draws!AK1035-Line_cap,0))</f>
        <v>0</v>
      </c>
      <c r="AL1056" s="18" t="n">
        <f aca="false">SUMPRODUCT(MIN($B$22:$M$22+B1056:M1056+N1056:Y1056))</f>
        <v>475.393428086648</v>
      </c>
      <c r="AM1056" s="18" t="n">
        <f aca="false">SUMPRODUCT(MIN($B$22:$M$22+B1056:M1056))</f>
        <v>475.393428086648</v>
      </c>
      <c r="AN1056" s="18" t="n">
        <f aca="false">SUMPRODUCT(MIN($B$22:$M$22+N1056:Y1056))</f>
        <v>481.950382357786</v>
      </c>
      <c r="AO1056" s="18" t="n">
        <f aca="false">SUMPRODUCT(MIN($B$22:$M$22+B1056:M1056+Z1056:AK1056))</f>
        <v>475.393428086648</v>
      </c>
      <c r="AP1056" s="18" t="n">
        <f aca="false">SUMPRODUCT(MIN($B$23:$M$23+B1056:M1056+N1056:Y1056))</f>
        <v>524.572070949749</v>
      </c>
      <c r="AQ1056" s="18" t="n">
        <f aca="false">SUMPRODUCT(MIN($B$23:$M$23+B1056:M1056+Z1056:AK1056))</f>
        <v>524.572070949749</v>
      </c>
      <c r="AR1056" s="13" t="n">
        <f aca="false">IF(Y1056&lt;0,1,0)</f>
        <v>0</v>
      </c>
    </row>
    <row r="1057" customFormat="false" ht="15" hidden="false" customHeight="false" outlineLevel="0" collapsed="false">
      <c r="A1057" s="13" t="n">
        <v>1032</v>
      </c>
      <c r="B1057" s="18" t="n">
        <f aca="false">Shock_sd*Draws!B1036</f>
        <v>-19.7455805748135</v>
      </c>
      <c r="C1057" s="18" t="n">
        <f aca="false">Persist_a*B1057+Shock_sd*Draws!C1036</f>
        <v>9.42444095008041</v>
      </c>
      <c r="D1057" s="18" t="n">
        <f aca="false">Persist_a*C1057+Shock_sd*Draws!D1036</f>
        <v>-29.5830121952956</v>
      </c>
      <c r="E1057" s="18" t="n">
        <f aca="false">Persist_a*D1057+Shock_sd*Draws!E1036</f>
        <v>-50.1684241212461</v>
      </c>
      <c r="F1057" s="18" t="n">
        <f aca="false">Persist_a*E1057+Shock_sd*Draws!F1036</f>
        <v>-25.1634166167721</v>
      </c>
      <c r="G1057" s="18" t="n">
        <f aca="false">Persist_a*F1057+Shock_sd*Draws!G1036</f>
        <v>4.69528931682734</v>
      </c>
      <c r="H1057" s="18" t="n">
        <f aca="false">Persist_a*G1057+Shock_sd*Draws!H1036</f>
        <v>-17.1342177340169</v>
      </c>
      <c r="I1057" s="18" t="n">
        <f aca="false">Persist_a*H1057+Shock_sd*Draws!I1036</f>
        <v>88.0613270996736</v>
      </c>
      <c r="J1057" s="18" t="n">
        <f aca="false">Persist_a*I1057+Shock_sd*Draws!J1036</f>
        <v>40.8125379528189</v>
      </c>
      <c r="K1057" s="18" t="n">
        <f aca="false">Persist_a*J1057+Shock_sd*Draws!K1036</f>
        <v>-29.61160238958</v>
      </c>
      <c r="L1057" s="18" t="n">
        <f aca="false">Persist_a*K1057+Shock_sd*Draws!L1036</f>
        <v>33.5452840121585</v>
      </c>
      <c r="M1057" s="18" t="n">
        <f aca="false">Persist_a*L1057+Shock_sd*Draws!M1036</f>
        <v>4.48627069725278</v>
      </c>
      <c r="N1057" s="18" t="n">
        <f aca="false">0-(Draws!N1036+Draws!Z1036)</f>
        <v>0</v>
      </c>
      <c r="O1057" s="18" t="n">
        <f aca="false">N1057-(Draws!O1036+Draws!AA1036)</f>
        <v>0</v>
      </c>
      <c r="P1057" s="18" t="n">
        <f aca="false">O1057-(Draws!P1036+Draws!AB1036)</f>
        <v>0</v>
      </c>
      <c r="Q1057" s="18" t="n">
        <f aca="false">P1057-(Draws!Q1036+Draws!AC1036)</f>
        <v>0</v>
      </c>
      <c r="R1057" s="18" t="n">
        <f aca="false">Q1057-(Draws!R1036+Draws!AD1036)</f>
        <v>0</v>
      </c>
      <c r="S1057" s="18" t="n">
        <f aca="false">R1057-(Draws!S1036+Draws!AE1036)</f>
        <v>0</v>
      </c>
      <c r="T1057" s="18" t="n">
        <f aca="false">S1057-(Draws!T1036+Draws!AF1036)</f>
        <v>0</v>
      </c>
      <c r="U1057" s="18" t="n">
        <f aca="false">T1057-(Draws!U1036+Draws!AG1036)</f>
        <v>0</v>
      </c>
      <c r="V1057" s="18" t="n">
        <f aca="false">U1057-(Draws!V1036+Draws!AH1036)</f>
        <v>0</v>
      </c>
      <c r="W1057" s="18" t="n">
        <f aca="false">V1057-(Draws!W1036+Draws!AI1036)</f>
        <v>0</v>
      </c>
      <c r="X1057" s="18" t="n">
        <f aca="false">W1057-(Draws!X1036+Draws!AJ1036)</f>
        <v>0</v>
      </c>
      <c r="Y1057" s="18" t="n">
        <f aca="false">X1057-(Draws!Y1036+Draws!AK1036)</f>
        <v>0</v>
      </c>
      <c r="Z1057" s="18" t="n">
        <f aca="false">0-(MAX(Draws!N1036-Line_cap,0)+MAX(Draws!Z1036-Line_cap,0))</f>
        <v>0</v>
      </c>
      <c r="AA1057" s="18" t="n">
        <f aca="false">Z1057-(MAX(Draws!O1036-Line_cap,0)+MAX(Draws!AA1036-Line_cap,0))</f>
        <v>0</v>
      </c>
      <c r="AB1057" s="18" t="n">
        <f aca="false">AA1057-(MAX(Draws!P1036-Line_cap,0)+MAX(Draws!AB1036-Line_cap,0))</f>
        <v>0</v>
      </c>
      <c r="AC1057" s="18" t="n">
        <f aca="false">AB1057-(MAX(Draws!Q1036-Line_cap,0)+MAX(Draws!AC1036-Line_cap,0))</f>
        <v>0</v>
      </c>
      <c r="AD1057" s="18" t="n">
        <f aca="false">AC1057-(MAX(Draws!R1036-Line_cap,0)+MAX(Draws!AD1036-Line_cap,0))</f>
        <v>0</v>
      </c>
      <c r="AE1057" s="18" t="n">
        <f aca="false">AD1057-(MAX(Draws!S1036-Line_cap,0)+MAX(Draws!AE1036-Line_cap,0))</f>
        <v>0</v>
      </c>
      <c r="AF1057" s="18" t="n">
        <f aca="false">AE1057-(MAX(Draws!T1036-Line_cap,0)+MAX(Draws!AF1036-Line_cap,0))</f>
        <v>0</v>
      </c>
      <c r="AG1057" s="18" t="n">
        <f aca="false">AF1057-(MAX(Draws!U1036-Line_cap,0)+MAX(Draws!AG1036-Line_cap,0))</f>
        <v>0</v>
      </c>
      <c r="AH1057" s="18" t="n">
        <f aca="false">AG1057-(MAX(Draws!V1036-Line_cap,0)+MAX(Draws!AH1036-Line_cap,0))</f>
        <v>0</v>
      </c>
      <c r="AI1057" s="18" t="n">
        <f aca="false">AH1057-(MAX(Draws!W1036-Line_cap,0)+MAX(Draws!AI1036-Line_cap,0))</f>
        <v>0</v>
      </c>
      <c r="AJ1057" s="18" t="n">
        <f aca="false">AI1057-(MAX(Draws!X1036-Line_cap,0)+MAX(Draws!AJ1036-Line_cap,0))</f>
        <v>0</v>
      </c>
      <c r="AK1057" s="18" t="n">
        <f aca="false">AJ1057-(MAX(Draws!Y1036-Line_cap,0)+MAX(Draws!AK1036-Line_cap,0))</f>
        <v>0</v>
      </c>
      <c r="AL1057" s="18" t="n">
        <f aca="false">SUMPRODUCT(MIN($B$22:$M$22+B1057:M1057+N1057:Y1057))</f>
        <v>448.693775706911</v>
      </c>
      <c r="AM1057" s="18" t="n">
        <f aca="false">SUMPRODUCT(MIN($B$22:$M$22+B1057:M1057))</f>
        <v>448.693775706911</v>
      </c>
      <c r="AN1057" s="18" t="n">
        <f aca="false">SUMPRODUCT(MIN($B$22:$M$22+N1057:Y1057))</f>
        <v>481.950382357786</v>
      </c>
      <c r="AO1057" s="18" t="n">
        <f aca="false">SUMPRODUCT(MIN($B$22:$M$22+B1057:M1057+Z1057:AK1057))</f>
        <v>448.693775706911</v>
      </c>
      <c r="AP1057" s="18" t="n">
        <f aca="false">SUMPRODUCT(MIN($B$23:$M$23+B1057:M1057+N1057:Y1057))</f>
        <v>489.582063220274</v>
      </c>
      <c r="AQ1057" s="18" t="n">
        <f aca="false">SUMPRODUCT(MIN($B$23:$M$23+B1057:M1057+Z1057:AK1057))</f>
        <v>489.582063220274</v>
      </c>
      <c r="AR1057" s="13" t="n">
        <f aca="false">IF(Y1057&lt;0,1,0)</f>
        <v>0</v>
      </c>
    </row>
    <row r="1058" customFormat="false" ht="15" hidden="false" customHeight="false" outlineLevel="0" collapsed="false">
      <c r="A1058" s="13" t="n">
        <v>1033</v>
      </c>
      <c r="B1058" s="18" t="n">
        <f aca="false">Shock_sd*Draws!B1037</f>
        <v>-46.141380540484</v>
      </c>
      <c r="C1058" s="18" t="n">
        <f aca="false">Persist_a*B1058+Shock_sd*Draws!C1037</f>
        <v>4.2720772137907</v>
      </c>
      <c r="D1058" s="18" t="n">
        <f aca="false">Persist_a*C1058+Shock_sd*Draws!D1037</f>
        <v>1.99092305171679</v>
      </c>
      <c r="E1058" s="18" t="n">
        <f aca="false">Persist_a*D1058+Shock_sd*Draws!E1037</f>
        <v>44.4618152638729</v>
      </c>
      <c r="F1058" s="18" t="n">
        <f aca="false">Persist_a*E1058+Shock_sd*Draws!F1037</f>
        <v>36.7442308837085</v>
      </c>
      <c r="G1058" s="18" t="n">
        <f aca="false">Persist_a*F1058+Shock_sd*Draws!G1037</f>
        <v>33.4254826171969</v>
      </c>
      <c r="H1058" s="18" t="n">
        <f aca="false">Persist_a*G1058+Shock_sd*Draws!H1037</f>
        <v>26.5739404938679</v>
      </c>
      <c r="I1058" s="18" t="n">
        <f aca="false">Persist_a*H1058+Shock_sd*Draws!I1037</f>
        <v>43.7293628455682</v>
      </c>
      <c r="J1058" s="18" t="n">
        <f aca="false">Persist_a*I1058+Shock_sd*Draws!J1037</f>
        <v>62.26928340589</v>
      </c>
      <c r="K1058" s="18" t="n">
        <f aca="false">Persist_a*J1058+Shock_sd*Draws!K1037</f>
        <v>115.490375324091</v>
      </c>
      <c r="L1058" s="18" t="n">
        <f aca="false">Persist_a*K1058+Shock_sd*Draws!L1037</f>
        <v>-8.44502234259268</v>
      </c>
      <c r="M1058" s="18" t="n">
        <f aca="false">Persist_a*L1058+Shock_sd*Draws!M1037</f>
        <v>-37.9295371326274</v>
      </c>
      <c r="N1058" s="18" t="n">
        <f aca="false">0-(Draws!N1037+Draws!Z1037)</f>
        <v>0</v>
      </c>
      <c r="O1058" s="18" t="n">
        <f aca="false">N1058-(Draws!O1037+Draws!AA1037)</f>
        <v>0</v>
      </c>
      <c r="P1058" s="18" t="n">
        <f aca="false">O1058-(Draws!P1037+Draws!AB1037)</f>
        <v>0</v>
      </c>
      <c r="Q1058" s="18" t="n">
        <f aca="false">P1058-(Draws!Q1037+Draws!AC1037)</f>
        <v>0</v>
      </c>
      <c r="R1058" s="18" t="n">
        <f aca="false">Q1058-(Draws!R1037+Draws!AD1037)</f>
        <v>0</v>
      </c>
      <c r="S1058" s="18" t="n">
        <f aca="false">R1058-(Draws!S1037+Draws!AE1037)</f>
        <v>0</v>
      </c>
      <c r="T1058" s="18" t="n">
        <f aca="false">S1058-(Draws!T1037+Draws!AF1037)</f>
        <v>0</v>
      </c>
      <c r="U1058" s="18" t="n">
        <f aca="false">T1058-(Draws!U1037+Draws!AG1037)</f>
        <v>0</v>
      </c>
      <c r="V1058" s="18" t="n">
        <f aca="false">U1058-(Draws!V1037+Draws!AH1037)</f>
        <v>0</v>
      </c>
      <c r="W1058" s="18" t="n">
        <f aca="false">V1058-(Draws!W1037+Draws!AI1037)</f>
        <v>0</v>
      </c>
      <c r="X1058" s="18" t="n">
        <f aca="false">W1058-(Draws!X1037+Draws!AJ1037)</f>
        <v>0</v>
      </c>
      <c r="Y1058" s="18" t="n">
        <f aca="false">X1058-(Draws!Y1037+Draws!AK1037)</f>
        <v>0</v>
      </c>
      <c r="Z1058" s="18" t="n">
        <f aca="false">0-(MAX(Draws!N1037-Line_cap,0)+MAX(Draws!Z1037-Line_cap,0))</f>
        <v>0</v>
      </c>
      <c r="AA1058" s="18" t="n">
        <f aca="false">Z1058-(MAX(Draws!O1037-Line_cap,0)+MAX(Draws!AA1037-Line_cap,0))</f>
        <v>0</v>
      </c>
      <c r="AB1058" s="18" t="n">
        <f aca="false">AA1058-(MAX(Draws!P1037-Line_cap,0)+MAX(Draws!AB1037-Line_cap,0))</f>
        <v>0</v>
      </c>
      <c r="AC1058" s="18" t="n">
        <f aca="false">AB1058-(MAX(Draws!Q1037-Line_cap,0)+MAX(Draws!AC1037-Line_cap,0))</f>
        <v>0</v>
      </c>
      <c r="AD1058" s="18" t="n">
        <f aca="false">AC1058-(MAX(Draws!R1037-Line_cap,0)+MAX(Draws!AD1037-Line_cap,0))</f>
        <v>0</v>
      </c>
      <c r="AE1058" s="18" t="n">
        <f aca="false">AD1058-(MAX(Draws!S1037-Line_cap,0)+MAX(Draws!AE1037-Line_cap,0))</f>
        <v>0</v>
      </c>
      <c r="AF1058" s="18" t="n">
        <f aca="false">AE1058-(MAX(Draws!T1037-Line_cap,0)+MAX(Draws!AF1037-Line_cap,0))</f>
        <v>0</v>
      </c>
      <c r="AG1058" s="18" t="n">
        <f aca="false">AF1058-(MAX(Draws!U1037-Line_cap,0)+MAX(Draws!AG1037-Line_cap,0))</f>
        <v>0</v>
      </c>
      <c r="AH1058" s="18" t="n">
        <f aca="false">AG1058-(MAX(Draws!V1037-Line_cap,0)+MAX(Draws!AH1037-Line_cap,0))</f>
        <v>0</v>
      </c>
      <c r="AI1058" s="18" t="n">
        <f aca="false">AH1058-(MAX(Draws!W1037-Line_cap,0)+MAX(Draws!AI1037-Line_cap,0))</f>
        <v>0</v>
      </c>
      <c r="AJ1058" s="18" t="n">
        <f aca="false">AI1058-(MAX(Draws!X1037-Line_cap,0)+MAX(Draws!AJ1037-Line_cap,0))</f>
        <v>0</v>
      </c>
      <c r="AK1058" s="18" t="n">
        <f aca="false">AJ1058-(MAX(Draws!Y1037-Line_cap,0)+MAX(Draws!AK1037-Line_cap,0))</f>
        <v>0</v>
      </c>
      <c r="AL1058" s="18" t="n">
        <f aca="false">SUMPRODUCT(MIN($B$22:$M$22+B1058:M1058+N1058:Y1058))</f>
        <v>472.494510544333</v>
      </c>
      <c r="AM1058" s="18" t="n">
        <f aca="false">SUMPRODUCT(MIN($B$22:$M$22+B1058:M1058))</f>
        <v>472.494510544333</v>
      </c>
      <c r="AN1058" s="18" t="n">
        <f aca="false">SUMPRODUCT(MIN($B$22:$M$22+N1058:Y1058))</f>
        <v>481.950382357786</v>
      </c>
      <c r="AO1058" s="18" t="n">
        <f aca="false">SUMPRODUCT(MIN($B$22:$M$22+B1058:M1058+Z1058:AK1058))</f>
        <v>472.494510544333</v>
      </c>
      <c r="AP1058" s="18" t="n">
        <f aca="false">SUMPRODUCT(MIN($B$23:$M$23+B1058:M1058+N1058:Y1058))</f>
        <v>517.620391626953</v>
      </c>
      <c r="AQ1058" s="18" t="n">
        <f aca="false">SUMPRODUCT(MIN($B$23:$M$23+B1058:M1058+Z1058:AK1058))</f>
        <v>517.620391626953</v>
      </c>
      <c r="AR1058" s="13" t="n">
        <f aca="false">IF(Y1058&lt;0,1,0)</f>
        <v>0</v>
      </c>
    </row>
    <row r="1059" customFormat="false" ht="15" hidden="false" customHeight="false" outlineLevel="0" collapsed="false">
      <c r="A1059" s="13" t="n">
        <v>1034</v>
      </c>
      <c r="B1059" s="18" t="n">
        <f aca="false">Shock_sd*Draws!B1038</f>
        <v>22.0933814731437</v>
      </c>
      <c r="C1059" s="18" t="n">
        <f aca="false">Persist_a*B1059+Shock_sd*Draws!C1038</f>
        <v>-36.2691768788403</v>
      </c>
      <c r="D1059" s="18" t="n">
        <f aca="false">Persist_a*C1059+Shock_sd*Draws!D1038</f>
        <v>34.5092863075531</v>
      </c>
      <c r="E1059" s="18" t="n">
        <f aca="false">Persist_a*D1059+Shock_sd*Draws!E1038</f>
        <v>33.9186466090763</v>
      </c>
      <c r="F1059" s="18" t="n">
        <f aca="false">Persist_a*E1059+Shock_sd*Draws!F1038</f>
        <v>-20.8253408369058</v>
      </c>
      <c r="G1059" s="18" t="n">
        <f aca="false">Persist_a*F1059+Shock_sd*Draws!G1038</f>
        <v>-8.5165046653736</v>
      </c>
      <c r="H1059" s="18" t="n">
        <f aca="false">Persist_a*G1059+Shock_sd*Draws!H1038</f>
        <v>-14.0856975877855</v>
      </c>
      <c r="I1059" s="18" t="n">
        <f aca="false">Persist_a*H1059+Shock_sd*Draws!I1038</f>
        <v>24.4689863708102</v>
      </c>
      <c r="J1059" s="18" t="n">
        <f aca="false">Persist_a*I1059+Shock_sd*Draws!J1038</f>
        <v>6.48268976075419</v>
      </c>
      <c r="K1059" s="18" t="n">
        <f aca="false">Persist_a*J1059+Shock_sd*Draws!K1038</f>
        <v>30.4699755685229</v>
      </c>
      <c r="L1059" s="18" t="n">
        <f aca="false">Persist_a*K1059+Shock_sd*Draws!L1038</f>
        <v>64.2384282205955</v>
      </c>
      <c r="M1059" s="18" t="n">
        <f aca="false">Persist_a*L1059+Shock_sd*Draws!M1038</f>
        <v>35.1202510853949</v>
      </c>
      <c r="N1059" s="18" t="n">
        <f aca="false">0-(Draws!N1038+Draws!Z1038)</f>
        <v>0</v>
      </c>
      <c r="O1059" s="18" t="n">
        <f aca="false">N1059-(Draws!O1038+Draws!AA1038)</f>
        <v>0</v>
      </c>
      <c r="P1059" s="18" t="n">
        <f aca="false">O1059-(Draws!P1038+Draws!AB1038)</f>
        <v>0</v>
      </c>
      <c r="Q1059" s="18" t="n">
        <f aca="false">P1059-(Draws!Q1038+Draws!AC1038)</f>
        <v>0</v>
      </c>
      <c r="R1059" s="18" t="n">
        <f aca="false">Q1059-(Draws!R1038+Draws!AD1038)</f>
        <v>0</v>
      </c>
      <c r="S1059" s="18" t="n">
        <f aca="false">R1059-(Draws!S1038+Draws!AE1038)</f>
        <v>0</v>
      </c>
      <c r="T1059" s="18" t="n">
        <f aca="false">S1059-(Draws!T1038+Draws!AF1038)</f>
        <v>0</v>
      </c>
      <c r="U1059" s="18" t="n">
        <f aca="false">T1059-(Draws!U1038+Draws!AG1038)</f>
        <v>0</v>
      </c>
      <c r="V1059" s="18" t="n">
        <f aca="false">U1059-(Draws!V1038+Draws!AH1038)</f>
        <v>0</v>
      </c>
      <c r="W1059" s="18" t="n">
        <f aca="false">V1059-(Draws!W1038+Draws!AI1038)</f>
        <v>0</v>
      </c>
      <c r="X1059" s="18" t="n">
        <f aca="false">W1059-(Draws!X1038+Draws!AJ1038)</f>
        <v>0</v>
      </c>
      <c r="Y1059" s="18" t="n">
        <f aca="false">X1059-(Draws!Y1038+Draws!AK1038)</f>
        <v>0</v>
      </c>
      <c r="Z1059" s="18" t="n">
        <f aca="false">0-(MAX(Draws!N1038-Line_cap,0)+MAX(Draws!Z1038-Line_cap,0))</f>
        <v>0</v>
      </c>
      <c r="AA1059" s="18" t="n">
        <f aca="false">Z1059-(MAX(Draws!O1038-Line_cap,0)+MAX(Draws!AA1038-Line_cap,0))</f>
        <v>0</v>
      </c>
      <c r="AB1059" s="18" t="n">
        <f aca="false">AA1059-(MAX(Draws!P1038-Line_cap,0)+MAX(Draws!AB1038-Line_cap,0))</f>
        <v>0</v>
      </c>
      <c r="AC1059" s="18" t="n">
        <f aca="false">AB1059-(MAX(Draws!Q1038-Line_cap,0)+MAX(Draws!AC1038-Line_cap,0))</f>
        <v>0</v>
      </c>
      <c r="AD1059" s="18" t="n">
        <f aca="false">AC1059-(MAX(Draws!R1038-Line_cap,0)+MAX(Draws!AD1038-Line_cap,0))</f>
        <v>0</v>
      </c>
      <c r="AE1059" s="18" t="n">
        <f aca="false">AD1059-(MAX(Draws!S1038-Line_cap,0)+MAX(Draws!AE1038-Line_cap,0))</f>
        <v>0</v>
      </c>
      <c r="AF1059" s="18" t="n">
        <f aca="false">AE1059-(MAX(Draws!T1038-Line_cap,0)+MAX(Draws!AF1038-Line_cap,0))</f>
        <v>0</v>
      </c>
      <c r="AG1059" s="18" t="n">
        <f aca="false">AF1059-(MAX(Draws!U1038-Line_cap,0)+MAX(Draws!AG1038-Line_cap,0))</f>
        <v>0</v>
      </c>
      <c r="AH1059" s="18" t="n">
        <f aca="false">AG1059-(MAX(Draws!V1038-Line_cap,0)+MAX(Draws!AH1038-Line_cap,0))</f>
        <v>0</v>
      </c>
      <c r="AI1059" s="18" t="n">
        <f aca="false">AH1059-(MAX(Draws!W1038-Line_cap,0)+MAX(Draws!AI1038-Line_cap,0))</f>
        <v>0</v>
      </c>
      <c r="AJ1059" s="18" t="n">
        <f aca="false">AI1059-(MAX(Draws!X1038-Line_cap,0)+MAX(Draws!AJ1038-Line_cap,0))</f>
        <v>0</v>
      </c>
      <c r="AK1059" s="18" t="n">
        <f aca="false">AJ1059-(MAX(Draws!Y1038-Line_cap,0)+MAX(Draws!AK1038-Line_cap,0))</f>
        <v>0</v>
      </c>
      <c r="AL1059" s="18" t="n">
        <f aca="false">SUMPRODUCT(MIN($B$22:$M$22+B1059:M1059+N1059:Y1059))</f>
        <v>467.671840310784</v>
      </c>
      <c r="AM1059" s="18" t="n">
        <f aca="false">SUMPRODUCT(MIN($B$22:$M$22+B1059:M1059))</f>
        <v>467.671840310784</v>
      </c>
      <c r="AN1059" s="18" t="n">
        <f aca="false">SUMPRODUCT(MIN($B$22:$M$22+N1059:Y1059))</f>
        <v>481.950382357786</v>
      </c>
      <c r="AO1059" s="18" t="n">
        <f aca="false">SUMPRODUCT(MIN($B$22:$M$22+B1059:M1059+Z1059:AK1059))</f>
        <v>467.671840310784</v>
      </c>
      <c r="AP1059" s="18" t="n">
        <f aca="false">SUMPRODUCT(MIN($B$23:$M$23+B1059:M1059+N1059:Y1059))</f>
        <v>512.776574163949</v>
      </c>
      <c r="AQ1059" s="18" t="n">
        <f aca="false">SUMPRODUCT(MIN($B$23:$M$23+B1059:M1059+Z1059:AK1059))</f>
        <v>512.776574163949</v>
      </c>
      <c r="AR1059" s="13" t="n">
        <f aca="false">IF(Y1059&lt;0,1,0)</f>
        <v>0</v>
      </c>
    </row>
    <row r="1060" customFormat="false" ht="15" hidden="false" customHeight="false" outlineLevel="0" collapsed="false">
      <c r="A1060" s="13" t="n">
        <v>1035</v>
      </c>
      <c r="B1060" s="18" t="n">
        <f aca="false">Shock_sd*Draws!B1039</f>
        <v>11.0651223581422</v>
      </c>
      <c r="C1060" s="18" t="n">
        <f aca="false">Persist_a*B1060+Shock_sd*Draws!C1039</f>
        <v>-30.6972633609763</v>
      </c>
      <c r="D1060" s="18" t="n">
        <f aca="false">Persist_a*C1060+Shock_sd*Draws!D1039</f>
        <v>-21.9614489703305</v>
      </c>
      <c r="E1060" s="18" t="n">
        <f aca="false">Persist_a*D1060+Shock_sd*Draws!E1039</f>
        <v>40.5427494513895</v>
      </c>
      <c r="F1060" s="18" t="n">
        <f aca="false">Persist_a*E1060+Shock_sd*Draws!F1039</f>
        <v>41.0415108889909</v>
      </c>
      <c r="G1060" s="18" t="n">
        <f aca="false">Persist_a*F1060+Shock_sd*Draws!G1039</f>
        <v>46.353109808124</v>
      </c>
      <c r="H1060" s="18" t="n">
        <f aca="false">Persist_a*G1060+Shock_sd*Draws!H1039</f>
        <v>99.814695389572</v>
      </c>
      <c r="I1060" s="18" t="n">
        <f aca="false">Persist_a*H1060+Shock_sd*Draws!I1039</f>
        <v>153.937809170843</v>
      </c>
      <c r="J1060" s="18" t="n">
        <f aca="false">Persist_a*I1060+Shock_sd*Draws!J1039</f>
        <v>19.2031715951657</v>
      </c>
      <c r="K1060" s="18" t="n">
        <f aca="false">Persist_a*J1060+Shock_sd*Draws!K1039</f>
        <v>91.7462817605689</v>
      </c>
      <c r="L1060" s="18" t="n">
        <f aca="false">Persist_a*K1060+Shock_sd*Draws!L1039</f>
        <v>-34.8138510574062</v>
      </c>
      <c r="M1060" s="18" t="n">
        <f aca="false">Persist_a*L1060+Shock_sd*Draws!M1039</f>
        <v>44.649920370804</v>
      </c>
      <c r="N1060" s="18" t="n">
        <f aca="false">0-(Draws!N1039+Draws!Z1039)</f>
        <v>0</v>
      </c>
      <c r="O1060" s="18" t="n">
        <f aca="false">N1060-(Draws!O1039+Draws!AA1039)</f>
        <v>0</v>
      </c>
      <c r="P1060" s="18" t="n">
        <f aca="false">O1060-(Draws!P1039+Draws!AB1039)</f>
        <v>0</v>
      </c>
      <c r="Q1060" s="18" t="n">
        <f aca="false">P1060-(Draws!Q1039+Draws!AC1039)</f>
        <v>-117.373742831999</v>
      </c>
      <c r="R1060" s="18" t="n">
        <f aca="false">Q1060-(Draws!R1039+Draws!AD1039)</f>
        <v>-117.373742831999</v>
      </c>
      <c r="S1060" s="18" t="n">
        <f aca="false">R1060-(Draws!S1039+Draws!AE1039)</f>
        <v>-117.373742831999</v>
      </c>
      <c r="T1060" s="18" t="n">
        <f aca="false">S1060-(Draws!T1039+Draws!AF1039)</f>
        <v>-117.373742831999</v>
      </c>
      <c r="U1060" s="18" t="n">
        <f aca="false">T1060-(Draws!U1039+Draws!AG1039)</f>
        <v>-117.373742831999</v>
      </c>
      <c r="V1060" s="18" t="n">
        <f aca="false">U1060-(Draws!V1039+Draws!AH1039)</f>
        <v>-117.373742831999</v>
      </c>
      <c r="W1060" s="18" t="n">
        <f aca="false">V1060-(Draws!W1039+Draws!AI1039)</f>
        <v>-219.382361394846</v>
      </c>
      <c r="X1060" s="18" t="n">
        <f aca="false">W1060-(Draws!X1039+Draws!AJ1039)</f>
        <v>-219.382361394846</v>
      </c>
      <c r="Y1060" s="18" t="n">
        <f aca="false">X1060-(Draws!Y1039+Draws!AK1039)</f>
        <v>-219.382361394846</v>
      </c>
      <c r="Z1060" s="18" t="n">
        <f aca="false">0-(MAX(Draws!N1039-Line_cap,0)+MAX(Draws!Z1039-Line_cap,0))</f>
        <v>0</v>
      </c>
      <c r="AA1060" s="18" t="n">
        <f aca="false">Z1060-(MAX(Draws!O1039-Line_cap,0)+MAX(Draws!AA1039-Line_cap,0))</f>
        <v>0</v>
      </c>
      <c r="AB1060" s="18" t="n">
        <f aca="false">AA1060-(MAX(Draws!P1039-Line_cap,0)+MAX(Draws!AB1039-Line_cap,0))</f>
        <v>0</v>
      </c>
      <c r="AC1060" s="18" t="n">
        <f aca="false">AB1060-(MAX(Draws!Q1039-Line_cap,0)+MAX(Draws!AC1039-Line_cap,0))</f>
        <v>-17.3737428319985</v>
      </c>
      <c r="AD1060" s="18" t="n">
        <f aca="false">AC1060-(MAX(Draws!R1039-Line_cap,0)+MAX(Draws!AD1039-Line_cap,0))</f>
        <v>-17.3737428319985</v>
      </c>
      <c r="AE1060" s="18" t="n">
        <f aca="false">AD1060-(MAX(Draws!S1039-Line_cap,0)+MAX(Draws!AE1039-Line_cap,0))</f>
        <v>-17.3737428319985</v>
      </c>
      <c r="AF1060" s="18" t="n">
        <f aca="false">AE1060-(MAX(Draws!T1039-Line_cap,0)+MAX(Draws!AF1039-Line_cap,0))</f>
        <v>-17.3737428319985</v>
      </c>
      <c r="AG1060" s="18" t="n">
        <f aca="false">AF1060-(MAX(Draws!U1039-Line_cap,0)+MAX(Draws!AG1039-Line_cap,0))</f>
        <v>-17.3737428319985</v>
      </c>
      <c r="AH1060" s="18" t="n">
        <f aca="false">AG1060-(MAX(Draws!V1039-Line_cap,0)+MAX(Draws!AH1039-Line_cap,0))</f>
        <v>-17.3737428319985</v>
      </c>
      <c r="AI1060" s="18" t="n">
        <f aca="false">AH1060-(MAX(Draws!W1039-Line_cap,0)+MAX(Draws!AI1039-Line_cap,0))</f>
        <v>-19.3823613948461</v>
      </c>
      <c r="AJ1060" s="18" t="n">
        <f aca="false">AI1060-(MAX(Draws!X1039-Line_cap,0)+MAX(Draws!AJ1039-Line_cap,0))</f>
        <v>-19.3823613948461</v>
      </c>
      <c r="AK1060" s="18" t="n">
        <f aca="false">AJ1060-(MAX(Draws!Y1039-Line_cap,0)+MAX(Draws!AK1039-Line_cap,0))</f>
        <v>-19.3823613948461</v>
      </c>
      <c r="AL1060" s="18" t="n">
        <f aca="false">SUMPRODUCT(MIN($B$22:$M$22+B1060:M1060+N1060:Y1060))</f>
        <v>247.731735112129</v>
      </c>
      <c r="AM1060" s="18" t="n">
        <f aca="false">SUMPRODUCT(MIN($B$22:$M$22+B1060:M1060))</f>
        <v>467.114096506975</v>
      </c>
      <c r="AN1060" s="18" t="n">
        <f aca="false">SUMPRODUCT(MIN($B$22:$M$22+N1060:Y1060))</f>
        <v>275.003334414578</v>
      </c>
      <c r="AO1060" s="18" t="n">
        <f aca="false">SUMPRODUCT(MIN($B$22:$M$22+B1060:M1060+Z1060:AK1060))</f>
        <v>447.731735112129</v>
      </c>
      <c r="AP1060" s="18" t="n">
        <f aca="false">SUMPRODUCT(MIN($B$23:$M$23+B1060:M1060+N1060:Y1060))</f>
        <v>294.604863925673</v>
      </c>
      <c r="AQ1060" s="18" t="n">
        <f aca="false">SUMPRODUCT(MIN($B$23:$M$23+B1060:M1060+Z1060:AK1060))</f>
        <v>494.604863925673</v>
      </c>
      <c r="AR1060" s="13" t="n">
        <f aca="false">IF(Y1060&lt;0,1,0)</f>
        <v>1</v>
      </c>
    </row>
    <row r="1061" customFormat="false" ht="15" hidden="false" customHeight="false" outlineLevel="0" collapsed="false">
      <c r="A1061" s="13" t="n">
        <v>1036</v>
      </c>
      <c r="B1061" s="18" t="n">
        <f aca="false">Shock_sd*Draws!B1040</f>
        <v>-80.1266303810216</v>
      </c>
      <c r="C1061" s="18" t="n">
        <f aca="false">Persist_a*B1061+Shock_sd*Draws!C1040</f>
        <v>-50.8399160386569</v>
      </c>
      <c r="D1061" s="18" t="n">
        <f aca="false">Persist_a*C1061+Shock_sd*Draws!D1040</f>
        <v>-38.3124283785079</v>
      </c>
      <c r="E1061" s="18" t="n">
        <f aca="false">Persist_a*D1061+Shock_sd*Draws!E1040</f>
        <v>-7.25682864375114</v>
      </c>
      <c r="F1061" s="18" t="n">
        <f aca="false">Persist_a*E1061+Shock_sd*Draws!F1040</f>
        <v>-20.6542694503464</v>
      </c>
      <c r="G1061" s="18" t="n">
        <f aca="false">Persist_a*F1061+Shock_sd*Draws!G1040</f>
        <v>-25.7382335928225</v>
      </c>
      <c r="H1061" s="18" t="n">
        <f aca="false">Persist_a*G1061+Shock_sd*Draws!H1040</f>
        <v>-45.3499071495452</v>
      </c>
      <c r="I1061" s="18" t="n">
        <f aca="false">Persist_a*H1061+Shock_sd*Draws!I1040</f>
        <v>10.5950480518166</v>
      </c>
      <c r="J1061" s="18" t="n">
        <f aca="false">Persist_a*I1061+Shock_sd*Draws!J1040</f>
        <v>50.2669155913416</v>
      </c>
      <c r="K1061" s="18" t="n">
        <f aca="false">Persist_a*J1061+Shock_sd*Draws!K1040</f>
        <v>-28.8729168269351</v>
      </c>
      <c r="L1061" s="18" t="n">
        <f aca="false">Persist_a*K1061+Shock_sd*Draws!L1040</f>
        <v>48.6207722653074</v>
      </c>
      <c r="M1061" s="18" t="n">
        <f aca="false">Persist_a*L1061+Shock_sd*Draws!M1040</f>
        <v>23.1056708365088</v>
      </c>
      <c r="N1061" s="18" t="n">
        <f aca="false">0-(Draws!N1040+Draws!Z1040)</f>
        <v>0</v>
      </c>
      <c r="O1061" s="18" t="n">
        <f aca="false">N1061-(Draws!O1040+Draws!AA1040)</f>
        <v>0</v>
      </c>
      <c r="P1061" s="18" t="n">
        <f aca="false">O1061-(Draws!P1040+Draws!AB1040)</f>
        <v>0</v>
      </c>
      <c r="Q1061" s="18" t="n">
        <f aca="false">P1061-(Draws!Q1040+Draws!AC1040)</f>
        <v>0</v>
      </c>
      <c r="R1061" s="18" t="n">
        <f aca="false">Q1061-(Draws!R1040+Draws!AD1040)</f>
        <v>0</v>
      </c>
      <c r="S1061" s="18" t="n">
        <f aca="false">R1061-(Draws!S1040+Draws!AE1040)</f>
        <v>0</v>
      </c>
      <c r="T1061" s="18" t="n">
        <f aca="false">S1061-(Draws!T1040+Draws!AF1040)</f>
        <v>0</v>
      </c>
      <c r="U1061" s="18" t="n">
        <f aca="false">T1061-(Draws!U1040+Draws!AG1040)</f>
        <v>0</v>
      </c>
      <c r="V1061" s="18" t="n">
        <f aca="false">U1061-(Draws!V1040+Draws!AH1040)</f>
        <v>0</v>
      </c>
      <c r="W1061" s="18" t="n">
        <f aca="false">V1061-(Draws!W1040+Draws!AI1040)</f>
        <v>0</v>
      </c>
      <c r="X1061" s="18" t="n">
        <f aca="false">W1061-(Draws!X1040+Draws!AJ1040)</f>
        <v>0</v>
      </c>
      <c r="Y1061" s="18" t="n">
        <f aca="false">X1061-(Draws!Y1040+Draws!AK1040)</f>
        <v>0</v>
      </c>
      <c r="Z1061" s="18" t="n">
        <f aca="false">0-(MAX(Draws!N1040-Line_cap,0)+MAX(Draws!Z1040-Line_cap,0))</f>
        <v>0</v>
      </c>
      <c r="AA1061" s="18" t="n">
        <f aca="false">Z1061-(MAX(Draws!O1040-Line_cap,0)+MAX(Draws!AA1040-Line_cap,0))</f>
        <v>0</v>
      </c>
      <c r="AB1061" s="18" t="n">
        <f aca="false">AA1061-(MAX(Draws!P1040-Line_cap,0)+MAX(Draws!AB1040-Line_cap,0))</f>
        <v>0</v>
      </c>
      <c r="AC1061" s="18" t="n">
        <f aca="false">AB1061-(MAX(Draws!Q1040-Line_cap,0)+MAX(Draws!AC1040-Line_cap,0))</f>
        <v>0</v>
      </c>
      <c r="AD1061" s="18" t="n">
        <f aca="false">AC1061-(MAX(Draws!R1040-Line_cap,0)+MAX(Draws!AD1040-Line_cap,0))</f>
        <v>0</v>
      </c>
      <c r="AE1061" s="18" t="n">
        <f aca="false">AD1061-(MAX(Draws!S1040-Line_cap,0)+MAX(Draws!AE1040-Line_cap,0))</f>
        <v>0</v>
      </c>
      <c r="AF1061" s="18" t="n">
        <f aca="false">AE1061-(MAX(Draws!T1040-Line_cap,0)+MAX(Draws!AF1040-Line_cap,0))</f>
        <v>0</v>
      </c>
      <c r="AG1061" s="18" t="n">
        <f aca="false">AF1061-(MAX(Draws!U1040-Line_cap,0)+MAX(Draws!AG1040-Line_cap,0))</f>
        <v>0</v>
      </c>
      <c r="AH1061" s="18" t="n">
        <f aca="false">AG1061-(MAX(Draws!V1040-Line_cap,0)+MAX(Draws!AH1040-Line_cap,0))</f>
        <v>0</v>
      </c>
      <c r="AI1061" s="18" t="n">
        <f aca="false">AH1061-(MAX(Draws!W1040-Line_cap,0)+MAX(Draws!AI1040-Line_cap,0))</f>
        <v>0</v>
      </c>
      <c r="AJ1061" s="18" t="n">
        <f aca="false">AI1061-(MAX(Draws!X1040-Line_cap,0)+MAX(Draws!AJ1040-Line_cap,0))</f>
        <v>0</v>
      </c>
      <c r="AK1061" s="18" t="n">
        <f aca="false">AJ1061-(MAX(Draws!Y1040-Line_cap,0)+MAX(Draws!AK1040-Line_cap,0))</f>
        <v>0</v>
      </c>
      <c r="AL1061" s="18" t="n">
        <f aca="false">SUMPRODUCT(MIN($B$22:$M$22+B1061:M1061+N1061:Y1061))</f>
        <v>436.60047520824</v>
      </c>
      <c r="AM1061" s="18" t="n">
        <f aca="false">SUMPRODUCT(MIN($B$22:$M$22+B1061:M1061))</f>
        <v>436.60047520824</v>
      </c>
      <c r="AN1061" s="18" t="n">
        <f aca="false">SUMPRODUCT(MIN($B$22:$M$22+N1061:Y1061))</f>
        <v>481.950382357786</v>
      </c>
      <c r="AO1061" s="18" t="n">
        <f aca="false">SUMPRODUCT(MIN($B$22:$M$22+B1061:M1061+Z1061:AK1061))</f>
        <v>436.60047520824</v>
      </c>
      <c r="AP1061" s="18" t="n">
        <f aca="false">SUMPRODUCT(MIN($B$23:$M$23+B1061:M1061+N1061:Y1061))</f>
        <v>485.779118071341</v>
      </c>
      <c r="AQ1061" s="18" t="n">
        <f aca="false">SUMPRODUCT(MIN($B$23:$M$23+B1061:M1061+Z1061:AK1061))</f>
        <v>485.779118071341</v>
      </c>
      <c r="AR1061" s="13" t="n">
        <f aca="false">IF(Y1061&lt;0,1,0)</f>
        <v>0</v>
      </c>
    </row>
    <row r="1062" customFormat="false" ht="15" hidden="false" customHeight="false" outlineLevel="0" collapsed="false">
      <c r="A1062" s="13" t="n">
        <v>1037</v>
      </c>
      <c r="B1062" s="18" t="n">
        <f aca="false">Shock_sd*Draws!B1041</f>
        <v>46.9099373098074</v>
      </c>
      <c r="C1062" s="18" t="n">
        <f aca="false">Persist_a*B1062+Shock_sd*Draws!C1041</f>
        <v>-41.5271590149109</v>
      </c>
      <c r="D1062" s="18" t="n">
        <f aca="false">Persist_a*C1062+Shock_sd*Draws!D1041</f>
        <v>-7.20776826343883</v>
      </c>
      <c r="E1062" s="18" t="n">
        <f aca="false">Persist_a*D1062+Shock_sd*Draws!E1041</f>
        <v>-20.3329496702062</v>
      </c>
      <c r="F1062" s="18" t="n">
        <f aca="false">Persist_a*E1062+Shock_sd*Draws!F1041</f>
        <v>17.3614990976172</v>
      </c>
      <c r="G1062" s="18" t="n">
        <f aca="false">Persist_a*F1062+Shock_sd*Draws!G1041</f>
        <v>43.3856298203068</v>
      </c>
      <c r="H1062" s="18" t="n">
        <f aca="false">Persist_a*G1062+Shock_sd*Draws!H1041</f>
        <v>-17.2284758917847</v>
      </c>
      <c r="I1062" s="18" t="n">
        <f aca="false">Persist_a*H1062+Shock_sd*Draws!I1041</f>
        <v>-14.2736545767162</v>
      </c>
      <c r="J1062" s="18" t="n">
        <f aca="false">Persist_a*I1062+Shock_sd*Draws!J1041</f>
        <v>26.9097952751045</v>
      </c>
      <c r="K1062" s="18" t="n">
        <f aca="false">Persist_a*J1062+Shock_sd*Draws!K1041</f>
        <v>16.8959658967079</v>
      </c>
      <c r="L1062" s="18" t="n">
        <f aca="false">Persist_a*K1062+Shock_sd*Draws!L1041</f>
        <v>17.9003806454213</v>
      </c>
      <c r="M1062" s="18" t="n">
        <f aca="false">Persist_a*L1062+Shock_sd*Draws!M1041</f>
        <v>16.8372736168398</v>
      </c>
      <c r="N1062" s="18" t="n">
        <f aca="false">0-(Draws!N1041+Draws!Z1041)</f>
        <v>0</v>
      </c>
      <c r="O1062" s="18" t="n">
        <f aca="false">N1062-(Draws!O1041+Draws!AA1041)</f>
        <v>0</v>
      </c>
      <c r="P1062" s="18" t="n">
        <f aca="false">O1062-(Draws!P1041+Draws!AB1041)</f>
        <v>0</v>
      </c>
      <c r="Q1062" s="18" t="n">
        <f aca="false">P1062-(Draws!Q1041+Draws!AC1041)</f>
        <v>0</v>
      </c>
      <c r="R1062" s="18" t="n">
        <f aca="false">Q1062-(Draws!R1041+Draws!AD1041)</f>
        <v>0</v>
      </c>
      <c r="S1062" s="18" t="n">
        <f aca="false">R1062-(Draws!S1041+Draws!AE1041)</f>
        <v>0</v>
      </c>
      <c r="T1062" s="18" t="n">
        <f aca="false">S1062-(Draws!T1041+Draws!AF1041)</f>
        <v>0</v>
      </c>
      <c r="U1062" s="18" t="n">
        <f aca="false">T1062-(Draws!U1041+Draws!AG1041)</f>
        <v>0</v>
      </c>
      <c r="V1062" s="18" t="n">
        <f aca="false">U1062-(Draws!V1041+Draws!AH1041)</f>
        <v>0</v>
      </c>
      <c r="W1062" s="18" t="n">
        <f aca="false">V1062-(Draws!W1041+Draws!AI1041)</f>
        <v>0</v>
      </c>
      <c r="X1062" s="18" t="n">
        <f aca="false">W1062-(Draws!X1041+Draws!AJ1041)</f>
        <v>0</v>
      </c>
      <c r="Y1062" s="18" t="n">
        <f aca="false">X1062-(Draws!Y1041+Draws!AK1041)</f>
        <v>0</v>
      </c>
      <c r="Z1062" s="18" t="n">
        <f aca="false">0-(MAX(Draws!N1041-Line_cap,0)+MAX(Draws!Z1041-Line_cap,0))</f>
        <v>0</v>
      </c>
      <c r="AA1062" s="18" t="n">
        <f aca="false">Z1062-(MAX(Draws!O1041-Line_cap,0)+MAX(Draws!AA1041-Line_cap,0))</f>
        <v>0</v>
      </c>
      <c r="AB1062" s="18" t="n">
        <f aca="false">AA1062-(MAX(Draws!P1041-Line_cap,0)+MAX(Draws!AB1041-Line_cap,0))</f>
        <v>0</v>
      </c>
      <c r="AC1062" s="18" t="n">
        <f aca="false">AB1062-(MAX(Draws!Q1041-Line_cap,0)+MAX(Draws!AC1041-Line_cap,0))</f>
        <v>0</v>
      </c>
      <c r="AD1062" s="18" t="n">
        <f aca="false">AC1062-(MAX(Draws!R1041-Line_cap,0)+MAX(Draws!AD1041-Line_cap,0))</f>
        <v>0</v>
      </c>
      <c r="AE1062" s="18" t="n">
        <f aca="false">AD1062-(MAX(Draws!S1041-Line_cap,0)+MAX(Draws!AE1041-Line_cap,0))</f>
        <v>0</v>
      </c>
      <c r="AF1062" s="18" t="n">
        <f aca="false">AE1062-(MAX(Draws!T1041-Line_cap,0)+MAX(Draws!AF1041-Line_cap,0))</f>
        <v>0</v>
      </c>
      <c r="AG1062" s="18" t="n">
        <f aca="false">AF1062-(MAX(Draws!U1041-Line_cap,0)+MAX(Draws!AG1041-Line_cap,0))</f>
        <v>0</v>
      </c>
      <c r="AH1062" s="18" t="n">
        <f aca="false">AG1062-(MAX(Draws!V1041-Line_cap,0)+MAX(Draws!AH1041-Line_cap,0))</f>
        <v>0</v>
      </c>
      <c r="AI1062" s="18" t="n">
        <f aca="false">AH1062-(MAX(Draws!W1041-Line_cap,0)+MAX(Draws!AI1041-Line_cap,0))</f>
        <v>0</v>
      </c>
      <c r="AJ1062" s="18" t="n">
        <f aca="false">AI1062-(MAX(Draws!X1041-Line_cap,0)+MAX(Draws!AJ1041-Line_cap,0))</f>
        <v>0</v>
      </c>
      <c r="AK1062" s="18" t="n">
        <f aca="false">AJ1062-(MAX(Draws!Y1041-Line_cap,0)+MAX(Draws!AK1041-Line_cap,0))</f>
        <v>0</v>
      </c>
      <c r="AL1062" s="18" t="n">
        <f aca="false">SUMPRODUCT(MIN($B$22:$M$22+B1062:M1062+N1062:Y1062))</f>
        <v>464.721906466001</v>
      </c>
      <c r="AM1062" s="18" t="n">
        <f aca="false">SUMPRODUCT(MIN($B$22:$M$22+B1062:M1062))</f>
        <v>464.721906466001</v>
      </c>
      <c r="AN1062" s="18" t="n">
        <f aca="false">SUMPRODUCT(MIN($B$22:$M$22+N1062:Y1062))</f>
        <v>481.950382357786</v>
      </c>
      <c r="AO1062" s="18" t="n">
        <f aca="false">SUMPRODUCT(MIN($B$22:$M$22+B1062:M1062+Z1062:AK1062))</f>
        <v>464.721906466001</v>
      </c>
      <c r="AP1062" s="18" t="n">
        <f aca="false">SUMPRODUCT(MIN($B$23:$M$23+B1062:M1062+N1062:Y1062))</f>
        <v>513.900549329101</v>
      </c>
      <c r="AQ1062" s="18" t="n">
        <f aca="false">SUMPRODUCT(MIN($B$23:$M$23+B1062:M1062+Z1062:AK1062))</f>
        <v>513.900549329101</v>
      </c>
      <c r="AR1062" s="13" t="n">
        <f aca="false">IF(Y1062&lt;0,1,0)</f>
        <v>0</v>
      </c>
    </row>
    <row r="1063" customFormat="false" ht="15" hidden="false" customHeight="false" outlineLevel="0" collapsed="false">
      <c r="A1063" s="13" t="n">
        <v>1038</v>
      </c>
      <c r="B1063" s="18" t="n">
        <f aca="false">Shock_sd*Draws!B1042</f>
        <v>44.5704797398599</v>
      </c>
      <c r="C1063" s="18" t="n">
        <f aca="false">Persist_a*B1063+Shock_sd*Draws!C1042</f>
        <v>33.6981048437152</v>
      </c>
      <c r="D1063" s="18" t="n">
        <f aca="false">Persist_a*C1063+Shock_sd*Draws!D1042</f>
        <v>-10.8836599943291</v>
      </c>
      <c r="E1063" s="18" t="n">
        <f aca="false">Persist_a*D1063+Shock_sd*Draws!E1042</f>
        <v>-67.8395380042481</v>
      </c>
      <c r="F1063" s="18" t="n">
        <f aca="false">Persist_a*E1063+Shock_sd*Draws!F1042</f>
        <v>-56.4330865070157</v>
      </c>
      <c r="G1063" s="18" t="n">
        <f aca="false">Persist_a*F1063+Shock_sd*Draws!G1042</f>
        <v>-50.5459192539939</v>
      </c>
      <c r="H1063" s="18" t="n">
        <f aca="false">Persist_a*G1063+Shock_sd*Draws!H1042</f>
        <v>-85.2947482922131</v>
      </c>
      <c r="I1063" s="18" t="n">
        <f aca="false">Persist_a*H1063+Shock_sd*Draws!I1042</f>
        <v>-153.330354865654</v>
      </c>
      <c r="J1063" s="18" t="n">
        <f aca="false">Persist_a*I1063+Shock_sd*Draws!J1042</f>
        <v>-31.5045804174813</v>
      </c>
      <c r="K1063" s="18" t="n">
        <f aca="false">Persist_a*J1063+Shock_sd*Draws!K1042</f>
        <v>49.1061363283501</v>
      </c>
      <c r="L1063" s="18" t="n">
        <f aca="false">Persist_a*K1063+Shock_sd*Draws!L1042</f>
        <v>139.766573211133</v>
      </c>
      <c r="M1063" s="18" t="n">
        <f aca="false">Persist_a*L1063+Shock_sd*Draws!M1042</f>
        <v>14.7349493030037</v>
      </c>
      <c r="N1063" s="18" t="n">
        <f aca="false">0-(Draws!N1042+Draws!Z1042)</f>
        <v>0</v>
      </c>
      <c r="O1063" s="18" t="n">
        <f aca="false">N1063-(Draws!O1042+Draws!AA1042)</f>
        <v>0</v>
      </c>
      <c r="P1063" s="18" t="n">
        <f aca="false">O1063-(Draws!P1042+Draws!AB1042)</f>
        <v>0</v>
      </c>
      <c r="Q1063" s="18" t="n">
        <f aca="false">P1063-(Draws!Q1042+Draws!AC1042)</f>
        <v>0</v>
      </c>
      <c r="R1063" s="18" t="n">
        <f aca="false">Q1063-(Draws!R1042+Draws!AD1042)</f>
        <v>0</v>
      </c>
      <c r="S1063" s="18" t="n">
        <f aca="false">R1063-(Draws!S1042+Draws!AE1042)</f>
        <v>0</v>
      </c>
      <c r="T1063" s="18" t="n">
        <f aca="false">S1063-(Draws!T1042+Draws!AF1042)</f>
        <v>0</v>
      </c>
      <c r="U1063" s="18" t="n">
        <f aca="false">T1063-(Draws!U1042+Draws!AG1042)</f>
        <v>0</v>
      </c>
      <c r="V1063" s="18" t="n">
        <f aca="false">U1063-(Draws!V1042+Draws!AH1042)</f>
        <v>0</v>
      </c>
      <c r="W1063" s="18" t="n">
        <f aca="false">V1063-(Draws!W1042+Draws!AI1042)</f>
        <v>0</v>
      </c>
      <c r="X1063" s="18" t="n">
        <f aca="false">W1063-(Draws!X1042+Draws!AJ1042)</f>
        <v>0</v>
      </c>
      <c r="Y1063" s="18" t="n">
        <f aca="false">X1063-(Draws!Y1042+Draws!AK1042)</f>
        <v>0</v>
      </c>
      <c r="Z1063" s="18" t="n">
        <f aca="false">0-(MAX(Draws!N1042-Line_cap,0)+MAX(Draws!Z1042-Line_cap,0))</f>
        <v>0</v>
      </c>
      <c r="AA1063" s="18" t="n">
        <f aca="false">Z1063-(MAX(Draws!O1042-Line_cap,0)+MAX(Draws!AA1042-Line_cap,0))</f>
        <v>0</v>
      </c>
      <c r="AB1063" s="18" t="n">
        <f aca="false">AA1063-(MAX(Draws!P1042-Line_cap,0)+MAX(Draws!AB1042-Line_cap,0))</f>
        <v>0</v>
      </c>
      <c r="AC1063" s="18" t="n">
        <f aca="false">AB1063-(MAX(Draws!Q1042-Line_cap,0)+MAX(Draws!AC1042-Line_cap,0))</f>
        <v>0</v>
      </c>
      <c r="AD1063" s="18" t="n">
        <f aca="false">AC1063-(MAX(Draws!R1042-Line_cap,0)+MAX(Draws!AD1042-Line_cap,0))</f>
        <v>0</v>
      </c>
      <c r="AE1063" s="18" t="n">
        <f aca="false">AD1063-(MAX(Draws!S1042-Line_cap,0)+MAX(Draws!AE1042-Line_cap,0))</f>
        <v>0</v>
      </c>
      <c r="AF1063" s="18" t="n">
        <f aca="false">AE1063-(MAX(Draws!T1042-Line_cap,0)+MAX(Draws!AF1042-Line_cap,0))</f>
        <v>0</v>
      </c>
      <c r="AG1063" s="18" t="n">
        <f aca="false">AF1063-(MAX(Draws!U1042-Line_cap,0)+MAX(Draws!AG1042-Line_cap,0))</f>
        <v>0</v>
      </c>
      <c r="AH1063" s="18" t="n">
        <f aca="false">AG1063-(MAX(Draws!V1042-Line_cap,0)+MAX(Draws!AH1042-Line_cap,0))</f>
        <v>0</v>
      </c>
      <c r="AI1063" s="18" t="n">
        <f aca="false">AH1063-(MAX(Draws!W1042-Line_cap,0)+MAX(Draws!AI1042-Line_cap,0))</f>
        <v>0</v>
      </c>
      <c r="AJ1063" s="18" t="n">
        <f aca="false">AI1063-(MAX(Draws!X1042-Line_cap,0)+MAX(Draws!AJ1042-Line_cap,0))</f>
        <v>0</v>
      </c>
      <c r="AK1063" s="18" t="n">
        <f aca="false">AJ1063-(MAX(Draws!Y1042-Line_cap,0)+MAX(Draws!AK1042-Line_cap,0))</f>
        <v>0</v>
      </c>
      <c r="AL1063" s="18" t="n">
        <f aca="false">SUMPRODUCT(MIN($B$22:$M$22+B1063:M1063+N1063:Y1063))</f>
        <v>330.523698532265</v>
      </c>
      <c r="AM1063" s="18" t="n">
        <f aca="false">SUMPRODUCT(MIN($B$22:$M$22+B1063:M1063))</f>
        <v>330.523698532265</v>
      </c>
      <c r="AN1063" s="18" t="n">
        <f aca="false">SUMPRODUCT(MIN($B$22:$M$22+N1063:Y1063))</f>
        <v>481.950382357786</v>
      </c>
      <c r="AO1063" s="18" t="n">
        <f aca="false">SUMPRODUCT(MIN($B$22:$M$22+B1063:M1063+Z1063:AK1063))</f>
        <v>330.523698532265</v>
      </c>
      <c r="AP1063" s="18" t="n">
        <f aca="false">SUMPRODUCT(MIN($B$23:$M$23+B1063:M1063+N1063:Y1063))</f>
        <v>380.123698532265</v>
      </c>
      <c r="AQ1063" s="18" t="n">
        <f aca="false">SUMPRODUCT(MIN($B$23:$M$23+B1063:M1063+Z1063:AK1063))</f>
        <v>380.123698532265</v>
      </c>
      <c r="AR1063" s="13" t="n">
        <f aca="false">IF(Y1063&lt;0,1,0)</f>
        <v>0</v>
      </c>
    </row>
    <row r="1064" customFormat="false" ht="15" hidden="false" customHeight="false" outlineLevel="0" collapsed="false">
      <c r="A1064" s="13" t="n">
        <v>1039</v>
      </c>
      <c r="B1064" s="18" t="n">
        <f aca="false">Shock_sd*Draws!B1043</f>
        <v>-14.7044575258708</v>
      </c>
      <c r="C1064" s="18" t="n">
        <f aca="false">Persist_a*B1064+Shock_sd*Draws!C1043</f>
        <v>3.91127182416881</v>
      </c>
      <c r="D1064" s="18" t="n">
        <f aca="false">Persist_a*C1064+Shock_sd*Draws!D1043</f>
        <v>-2.56996947217679</v>
      </c>
      <c r="E1064" s="18" t="n">
        <f aca="false">Persist_a*D1064+Shock_sd*Draws!E1043</f>
        <v>46.8566015700306</v>
      </c>
      <c r="F1064" s="18" t="n">
        <f aca="false">Persist_a*E1064+Shock_sd*Draws!F1043</f>
        <v>13.7170233005185</v>
      </c>
      <c r="G1064" s="18" t="n">
        <f aca="false">Persist_a*F1064+Shock_sd*Draws!G1043</f>
        <v>-31.7745102809957</v>
      </c>
      <c r="H1064" s="18" t="n">
        <f aca="false">Persist_a*G1064+Shock_sd*Draws!H1043</f>
        <v>22.610062212675</v>
      </c>
      <c r="I1064" s="18" t="n">
        <f aca="false">Persist_a*H1064+Shock_sd*Draws!I1043</f>
        <v>-8.26890962410185</v>
      </c>
      <c r="J1064" s="18" t="n">
        <f aca="false">Persist_a*I1064+Shock_sd*Draws!J1043</f>
        <v>69.0846967591601</v>
      </c>
      <c r="K1064" s="18" t="n">
        <f aca="false">Persist_a*J1064+Shock_sd*Draws!K1043</f>
        <v>36.5325594755963</v>
      </c>
      <c r="L1064" s="18" t="n">
        <f aca="false">Persist_a*K1064+Shock_sd*Draws!L1043</f>
        <v>-7.95562354645722</v>
      </c>
      <c r="M1064" s="18" t="n">
        <f aca="false">Persist_a*L1064+Shock_sd*Draws!M1043</f>
        <v>62.3423148632771</v>
      </c>
      <c r="N1064" s="18" t="n">
        <f aca="false">0-(Draws!N1043+Draws!Z1043)</f>
        <v>0</v>
      </c>
      <c r="O1064" s="18" t="n">
        <f aca="false">N1064-(Draws!O1043+Draws!AA1043)</f>
        <v>0</v>
      </c>
      <c r="P1064" s="18" t="n">
        <f aca="false">O1064-(Draws!P1043+Draws!AB1043)</f>
        <v>0</v>
      </c>
      <c r="Q1064" s="18" t="n">
        <f aca="false">P1064-(Draws!Q1043+Draws!AC1043)</f>
        <v>0</v>
      </c>
      <c r="R1064" s="18" t="n">
        <f aca="false">Q1064-(Draws!R1043+Draws!AD1043)</f>
        <v>0</v>
      </c>
      <c r="S1064" s="18" t="n">
        <f aca="false">R1064-(Draws!S1043+Draws!AE1043)</f>
        <v>0</v>
      </c>
      <c r="T1064" s="18" t="n">
        <f aca="false">S1064-(Draws!T1043+Draws!AF1043)</f>
        <v>0</v>
      </c>
      <c r="U1064" s="18" t="n">
        <f aca="false">T1064-(Draws!U1043+Draws!AG1043)</f>
        <v>0</v>
      </c>
      <c r="V1064" s="18" t="n">
        <f aca="false">U1064-(Draws!V1043+Draws!AH1043)</f>
        <v>0</v>
      </c>
      <c r="W1064" s="18" t="n">
        <f aca="false">V1064-(Draws!W1043+Draws!AI1043)</f>
        <v>0</v>
      </c>
      <c r="X1064" s="18" t="n">
        <f aca="false">W1064-(Draws!X1043+Draws!AJ1043)</f>
        <v>0</v>
      </c>
      <c r="Y1064" s="18" t="n">
        <f aca="false">X1064-(Draws!Y1043+Draws!AK1043)</f>
        <v>0</v>
      </c>
      <c r="Z1064" s="18" t="n">
        <f aca="false">0-(MAX(Draws!N1043-Line_cap,0)+MAX(Draws!Z1043-Line_cap,0))</f>
        <v>0</v>
      </c>
      <c r="AA1064" s="18" t="n">
        <f aca="false">Z1064-(MAX(Draws!O1043-Line_cap,0)+MAX(Draws!AA1043-Line_cap,0))</f>
        <v>0</v>
      </c>
      <c r="AB1064" s="18" t="n">
        <f aca="false">AA1064-(MAX(Draws!P1043-Line_cap,0)+MAX(Draws!AB1043-Line_cap,0))</f>
        <v>0</v>
      </c>
      <c r="AC1064" s="18" t="n">
        <f aca="false">AB1064-(MAX(Draws!Q1043-Line_cap,0)+MAX(Draws!AC1043-Line_cap,0))</f>
        <v>0</v>
      </c>
      <c r="AD1064" s="18" t="n">
        <f aca="false">AC1064-(MAX(Draws!R1043-Line_cap,0)+MAX(Draws!AD1043-Line_cap,0))</f>
        <v>0</v>
      </c>
      <c r="AE1064" s="18" t="n">
        <f aca="false">AD1064-(MAX(Draws!S1043-Line_cap,0)+MAX(Draws!AE1043-Line_cap,0))</f>
        <v>0</v>
      </c>
      <c r="AF1064" s="18" t="n">
        <f aca="false">AE1064-(MAX(Draws!T1043-Line_cap,0)+MAX(Draws!AF1043-Line_cap,0))</f>
        <v>0</v>
      </c>
      <c r="AG1064" s="18" t="n">
        <f aca="false">AF1064-(MAX(Draws!U1043-Line_cap,0)+MAX(Draws!AG1043-Line_cap,0))</f>
        <v>0</v>
      </c>
      <c r="AH1064" s="18" t="n">
        <f aca="false">AG1064-(MAX(Draws!V1043-Line_cap,0)+MAX(Draws!AH1043-Line_cap,0))</f>
        <v>0</v>
      </c>
      <c r="AI1064" s="18" t="n">
        <f aca="false">AH1064-(MAX(Draws!W1043-Line_cap,0)+MAX(Draws!AI1043-Line_cap,0))</f>
        <v>0</v>
      </c>
      <c r="AJ1064" s="18" t="n">
        <f aca="false">AI1064-(MAX(Draws!X1043-Line_cap,0)+MAX(Draws!AJ1043-Line_cap,0))</f>
        <v>0</v>
      </c>
      <c r="AK1064" s="18" t="n">
        <f aca="false">AJ1064-(MAX(Draws!Y1043-Line_cap,0)+MAX(Draws!AK1043-Line_cap,0))</f>
        <v>0</v>
      </c>
      <c r="AL1064" s="18" t="n">
        <f aca="false">SUMPRODUCT(MIN($B$22:$M$22+B1064:M1064+N1064:Y1064))</f>
        <v>451.433661357369</v>
      </c>
      <c r="AM1064" s="18" t="n">
        <f aca="false">SUMPRODUCT(MIN($B$22:$M$22+B1064:M1064))</f>
        <v>451.433661357369</v>
      </c>
      <c r="AN1064" s="18" t="n">
        <f aca="false">SUMPRODUCT(MIN($B$22:$M$22+N1064:Y1064))</f>
        <v>481.950382357786</v>
      </c>
      <c r="AO1064" s="18" t="n">
        <f aca="false">SUMPRODUCT(MIN($B$22:$M$22+B1064:M1064+Z1064:AK1064))</f>
        <v>451.433661357369</v>
      </c>
      <c r="AP1064" s="18" t="n">
        <f aca="false">SUMPRODUCT(MIN($B$23:$M$23+B1064:M1064+N1064:Y1064))</f>
        <v>499.199406858153</v>
      </c>
      <c r="AQ1064" s="18" t="n">
        <f aca="false">SUMPRODUCT(MIN($B$23:$M$23+B1064:M1064+Z1064:AK1064))</f>
        <v>499.199406858153</v>
      </c>
      <c r="AR1064" s="13" t="n">
        <f aca="false">IF(Y1064&lt;0,1,0)</f>
        <v>0</v>
      </c>
    </row>
    <row r="1065" customFormat="false" ht="15" hidden="false" customHeight="false" outlineLevel="0" collapsed="false">
      <c r="A1065" s="13" t="n">
        <v>1040</v>
      </c>
      <c r="B1065" s="18" t="n">
        <f aca="false">Shock_sd*Draws!B1044</f>
        <v>-5.44473447999924</v>
      </c>
      <c r="C1065" s="18" t="n">
        <f aca="false">Persist_a*B1065+Shock_sd*Draws!C1044</f>
        <v>5.31881882497641</v>
      </c>
      <c r="D1065" s="18" t="n">
        <f aca="false">Persist_a*C1065+Shock_sd*Draws!D1044</f>
        <v>55.6740887052021</v>
      </c>
      <c r="E1065" s="18" t="n">
        <f aca="false">Persist_a*D1065+Shock_sd*Draws!E1044</f>
        <v>-14.6075265651079</v>
      </c>
      <c r="F1065" s="18" t="n">
        <f aca="false">Persist_a*E1065+Shock_sd*Draws!F1044</f>
        <v>67.0081194375102</v>
      </c>
      <c r="G1065" s="18" t="n">
        <f aca="false">Persist_a*F1065+Shock_sd*Draws!G1044</f>
        <v>14.7621958635252</v>
      </c>
      <c r="H1065" s="18" t="n">
        <f aca="false">Persist_a*G1065+Shock_sd*Draws!H1044</f>
        <v>30.8380274026412</v>
      </c>
      <c r="I1065" s="18" t="n">
        <f aca="false">Persist_a*H1065+Shock_sd*Draws!I1044</f>
        <v>-0.394632833329553</v>
      </c>
      <c r="J1065" s="18" t="n">
        <f aca="false">Persist_a*I1065+Shock_sd*Draws!J1044</f>
        <v>19.9896518895651</v>
      </c>
      <c r="K1065" s="18" t="n">
        <f aca="false">Persist_a*J1065+Shock_sd*Draws!K1044</f>
        <v>-60.1629000795408</v>
      </c>
      <c r="L1065" s="18" t="n">
        <f aca="false">Persist_a*K1065+Shock_sd*Draws!L1044</f>
        <v>-51.4990873519013</v>
      </c>
      <c r="M1065" s="18" t="n">
        <f aca="false">Persist_a*L1065+Shock_sd*Draws!M1044</f>
        <v>-64.6142695310094</v>
      </c>
      <c r="N1065" s="18" t="n">
        <f aca="false">0-(Draws!N1044+Draws!Z1044)</f>
        <v>0</v>
      </c>
      <c r="O1065" s="18" t="n">
        <f aca="false">N1065-(Draws!O1044+Draws!AA1044)</f>
        <v>0</v>
      </c>
      <c r="P1065" s="18" t="n">
        <f aca="false">O1065-(Draws!P1044+Draws!AB1044)</f>
        <v>0</v>
      </c>
      <c r="Q1065" s="18" t="n">
        <f aca="false">P1065-(Draws!Q1044+Draws!AC1044)</f>
        <v>0</v>
      </c>
      <c r="R1065" s="18" t="n">
        <f aca="false">Q1065-(Draws!R1044+Draws!AD1044)</f>
        <v>0</v>
      </c>
      <c r="S1065" s="18" t="n">
        <f aca="false">R1065-(Draws!S1044+Draws!AE1044)</f>
        <v>0</v>
      </c>
      <c r="T1065" s="18" t="n">
        <f aca="false">S1065-(Draws!T1044+Draws!AF1044)</f>
        <v>-161.560331038082</v>
      </c>
      <c r="U1065" s="18" t="n">
        <f aca="false">T1065-(Draws!U1044+Draws!AG1044)</f>
        <v>-161.560331038082</v>
      </c>
      <c r="V1065" s="18" t="n">
        <f aca="false">U1065-(Draws!V1044+Draws!AH1044)</f>
        <v>-161.560331038082</v>
      </c>
      <c r="W1065" s="18" t="n">
        <f aca="false">V1065-(Draws!W1044+Draws!AI1044)</f>
        <v>-161.560331038082</v>
      </c>
      <c r="X1065" s="18" t="n">
        <f aca="false">W1065-(Draws!X1044+Draws!AJ1044)</f>
        <v>-161.560331038082</v>
      </c>
      <c r="Y1065" s="18" t="n">
        <f aca="false">X1065-(Draws!Y1044+Draws!AK1044)</f>
        <v>-161.560331038082</v>
      </c>
      <c r="Z1065" s="18" t="n">
        <f aca="false">0-(MAX(Draws!N1044-Line_cap,0)+MAX(Draws!Z1044-Line_cap,0))</f>
        <v>0</v>
      </c>
      <c r="AA1065" s="18" t="n">
        <f aca="false">Z1065-(MAX(Draws!O1044-Line_cap,0)+MAX(Draws!AA1044-Line_cap,0))</f>
        <v>0</v>
      </c>
      <c r="AB1065" s="18" t="n">
        <f aca="false">AA1065-(MAX(Draws!P1044-Line_cap,0)+MAX(Draws!AB1044-Line_cap,0))</f>
        <v>0</v>
      </c>
      <c r="AC1065" s="18" t="n">
        <f aca="false">AB1065-(MAX(Draws!Q1044-Line_cap,0)+MAX(Draws!AC1044-Line_cap,0))</f>
        <v>0</v>
      </c>
      <c r="AD1065" s="18" t="n">
        <f aca="false">AC1065-(MAX(Draws!R1044-Line_cap,0)+MAX(Draws!AD1044-Line_cap,0))</f>
        <v>0</v>
      </c>
      <c r="AE1065" s="18" t="n">
        <f aca="false">AD1065-(MAX(Draws!S1044-Line_cap,0)+MAX(Draws!AE1044-Line_cap,0))</f>
        <v>0</v>
      </c>
      <c r="AF1065" s="18" t="n">
        <f aca="false">AE1065-(MAX(Draws!T1044-Line_cap,0)+MAX(Draws!AF1044-Line_cap,0))</f>
        <v>-61.5603310380817</v>
      </c>
      <c r="AG1065" s="18" t="n">
        <f aca="false">AF1065-(MAX(Draws!U1044-Line_cap,0)+MAX(Draws!AG1044-Line_cap,0))</f>
        <v>-61.5603310380817</v>
      </c>
      <c r="AH1065" s="18" t="n">
        <f aca="false">AG1065-(MAX(Draws!V1044-Line_cap,0)+MAX(Draws!AH1044-Line_cap,0))</f>
        <v>-61.5603310380817</v>
      </c>
      <c r="AI1065" s="18" t="n">
        <f aca="false">AH1065-(MAX(Draws!W1044-Line_cap,0)+MAX(Draws!AI1044-Line_cap,0))</f>
        <v>-61.5603310380817</v>
      </c>
      <c r="AJ1065" s="18" t="n">
        <f aca="false">AI1065-(MAX(Draws!X1044-Line_cap,0)+MAX(Draws!AJ1044-Line_cap,0))</f>
        <v>-61.5603310380817</v>
      </c>
      <c r="AK1065" s="18" t="n">
        <f aca="false">AJ1065-(MAX(Draws!Y1044-Line_cap,0)+MAX(Draws!AK1044-Line_cap,0))</f>
        <v>-61.5603310380817</v>
      </c>
      <c r="AL1065" s="18" t="n">
        <f aca="false">SUMPRODUCT(MIN($B$22:$M$22+B1065:M1065+N1065:Y1065))</f>
        <v>272.662464691802</v>
      </c>
      <c r="AM1065" s="18" t="n">
        <f aca="false">SUMPRODUCT(MIN($B$22:$M$22+B1065:M1065))</f>
        <v>434.222795729883</v>
      </c>
      <c r="AN1065" s="18" t="n">
        <f aca="false">SUMPRODUCT(MIN($B$22:$M$22+N1065:Y1065))</f>
        <v>320.390051319704</v>
      </c>
      <c r="AO1065" s="18" t="n">
        <f aca="false">SUMPRODUCT(MIN($B$22:$M$22+B1065:M1065+Z1065:AK1065))</f>
        <v>372.662464691802</v>
      </c>
      <c r="AP1065" s="18" t="n">
        <f aca="false">SUMPRODUCT(MIN($B$23:$M$23+B1065:M1065+N1065:Y1065))</f>
        <v>320.948113242229</v>
      </c>
      <c r="AQ1065" s="18" t="n">
        <f aca="false">SUMPRODUCT(MIN($B$23:$M$23+B1065:M1065+Z1065:AK1065))</f>
        <v>420.948113242229</v>
      </c>
      <c r="AR1065" s="13" t="n">
        <f aca="false">IF(Y1065&lt;0,1,0)</f>
        <v>1</v>
      </c>
    </row>
    <row r="1066" customFormat="false" ht="15" hidden="false" customHeight="false" outlineLevel="0" collapsed="false">
      <c r="A1066" s="13" t="n">
        <v>1041</v>
      </c>
      <c r="B1066" s="18" t="n">
        <f aca="false">Shock_sd*Draws!B1045</f>
        <v>-7.20668048659541</v>
      </c>
      <c r="C1066" s="18" t="n">
        <f aca="false">Persist_a*B1066+Shock_sd*Draws!C1045</f>
        <v>-20.0937173797775</v>
      </c>
      <c r="D1066" s="18" t="n">
        <f aca="false">Persist_a*C1066+Shock_sd*Draws!D1045</f>
        <v>9.43429901102929</v>
      </c>
      <c r="E1066" s="18" t="n">
        <f aca="false">Persist_a*D1066+Shock_sd*Draws!E1045</f>
        <v>-15.7465351337239</v>
      </c>
      <c r="F1066" s="18" t="n">
        <f aca="false">Persist_a*E1066+Shock_sd*Draws!F1045</f>
        <v>59.2201867459265</v>
      </c>
      <c r="G1066" s="18" t="n">
        <f aca="false">Persist_a*F1066+Shock_sd*Draws!G1045</f>
        <v>28.1498759742733</v>
      </c>
      <c r="H1066" s="18" t="n">
        <f aca="false">Persist_a*G1066+Shock_sd*Draws!H1045</f>
        <v>14.0418129643232</v>
      </c>
      <c r="I1066" s="18" t="n">
        <f aca="false">Persist_a*H1066+Shock_sd*Draws!I1045</f>
        <v>23.4385548164073</v>
      </c>
      <c r="J1066" s="18" t="n">
        <f aca="false">Persist_a*I1066+Shock_sd*Draws!J1045</f>
        <v>29.2955542344848</v>
      </c>
      <c r="K1066" s="18" t="n">
        <f aca="false">Persist_a*J1066+Shock_sd*Draws!K1045</f>
        <v>36.5031467581272</v>
      </c>
      <c r="L1066" s="18" t="n">
        <f aca="false">Persist_a*K1066+Shock_sd*Draws!L1045</f>
        <v>79.1340188890287</v>
      </c>
      <c r="M1066" s="18" t="n">
        <f aca="false">Persist_a*L1066+Shock_sd*Draws!M1045</f>
        <v>37.4942219139807</v>
      </c>
      <c r="N1066" s="18" t="n">
        <f aca="false">0-(Draws!N1045+Draws!Z1045)</f>
        <v>0</v>
      </c>
      <c r="O1066" s="18" t="n">
        <f aca="false">N1066-(Draws!O1045+Draws!AA1045)</f>
        <v>0</v>
      </c>
      <c r="P1066" s="18" t="n">
        <f aca="false">O1066-(Draws!P1045+Draws!AB1045)</f>
        <v>0</v>
      </c>
      <c r="Q1066" s="18" t="n">
        <f aca="false">P1066-(Draws!Q1045+Draws!AC1045)</f>
        <v>0</v>
      </c>
      <c r="R1066" s="18" t="n">
        <f aca="false">Q1066-(Draws!R1045+Draws!AD1045)</f>
        <v>0</v>
      </c>
      <c r="S1066" s="18" t="n">
        <f aca="false">R1066-(Draws!S1045+Draws!AE1045)</f>
        <v>0</v>
      </c>
      <c r="T1066" s="18" t="n">
        <f aca="false">S1066-(Draws!T1045+Draws!AF1045)</f>
        <v>0</v>
      </c>
      <c r="U1066" s="18" t="n">
        <f aca="false">T1066-(Draws!U1045+Draws!AG1045)</f>
        <v>0</v>
      </c>
      <c r="V1066" s="18" t="n">
        <f aca="false">U1066-(Draws!V1045+Draws!AH1045)</f>
        <v>0</v>
      </c>
      <c r="W1066" s="18" t="n">
        <f aca="false">V1066-(Draws!W1045+Draws!AI1045)</f>
        <v>0</v>
      </c>
      <c r="X1066" s="18" t="n">
        <f aca="false">W1066-(Draws!X1045+Draws!AJ1045)</f>
        <v>0</v>
      </c>
      <c r="Y1066" s="18" t="n">
        <f aca="false">X1066-(Draws!Y1045+Draws!AK1045)</f>
        <v>0</v>
      </c>
      <c r="Z1066" s="18" t="n">
        <f aca="false">0-(MAX(Draws!N1045-Line_cap,0)+MAX(Draws!Z1045-Line_cap,0))</f>
        <v>0</v>
      </c>
      <c r="AA1066" s="18" t="n">
        <f aca="false">Z1066-(MAX(Draws!O1045-Line_cap,0)+MAX(Draws!AA1045-Line_cap,0))</f>
        <v>0</v>
      </c>
      <c r="AB1066" s="18" t="n">
        <f aca="false">AA1066-(MAX(Draws!P1045-Line_cap,0)+MAX(Draws!AB1045-Line_cap,0))</f>
        <v>0</v>
      </c>
      <c r="AC1066" s="18" t="n">
        <f aca="false">AB1066-(MAX(Draws!Q1045-Line_cap,0)+MAX(Draws!AC1045-Line_cap,0))</f>
        <v>0</v>
      </c>
      <c r="AD1066" s="18" t="n">
        <f aca="false">AC1066-(MAX(Draws!R1045-Line_cap,0)+MAX(Draws!AD1045-Line_cap,0))</f>
        <v>0</v>
      </c>
      <c r="AE1066" s="18" t="n">
        <f aca="false">AD1066-(MAX(Draws!S1045-Line_cap,0)+MAX(Draws!AE1045-Line_cap,0))</f>
        <v>0</v>
      </c>
      <c r="AF1066" s="18" t="n">
        <f aca="false">AE1066-(MAX(Draws!T1045-Line_cap,0)+MAX(Draws!AF1045-Line_cap,0))</f>
        <v>0</v>
      </c>
      <c r="AG1066" s="18" t="n">
        <f aca="false">AF1066-(MAX(Draws!U1045-Line_cap,0)+MAX(Draws!AG1045-Line_cap,0))</f>
        <v>0</v>
      </c>
      <c r="AH1066" s="18" t="n">
        <f aca="false">AG1066-(MAX(Draws!V1045-Line_cap,0)+MAX(Draws!AH1045-Line_cap,0))</f>
        <v>0</v>
      </c>
      <c r="AI1066" s="18" t="n">
        <f aca="false">AH1066-(MAX(Draws!W1045-Line_cap,0)+MAX(Draws!AI1045-Line_cap,0))</f>
        <v>0</v>
      </c>
      <c r="AJ1066" s="18" t="n">
        <f aca="false">AI1066-(MAX(Draws!X1045-Line_cap,0)+MAX(Draws!AJ1045-Line_cap,0))</f>
        <v>0</v>
      </c>
      <c r="AK1066" s="18" t="n">
        <f aca="false">AJ1066-(MAX(Draws!Y1045-Line_cap,0)+MAX(Draws!AK1045-Line_cap,0))</f>
        <v>0</v>
      </c>
      <c r="AL1066" s="18" t="n">
        <f aca="false">SUMPRODUCT(MIN($B$22:$M$22+B1066:M1066+N1066:Y1066))</f>
        <v>483.115664694433</v>
      </c>
      <c r="AM1066" s="18" t="n">
        <f aca="false">SUMPRODUCT(MIN($B$22:$M$22+B1066:M1066))</f>
        <v>483.115664694433</v>
      </c>
      <c r="AN1066" s="18" t="n">
        <f aca="false">SUMPRODUCT(MIN($B$22:$M$22+N1066:Y1066))</f>
        <v>481.950382357786</v>
      </c>
      <c r="AO1066" s="18" t="n">
        <f aca="false">SUMPRODUCT(MIN($B$22:$M$22+B1066:M1066+Z1066:AK1066))</f>
        <v>483.115664694433</v>
      </c>
      <c r="AP1066" s="18" t="n">
        <f aca="false">SUMPRODUCT(MIN($B$23:$M$23+B1066:M1066+N1066:Y1066))</f>
        <v>524.003952207796</v>
      </c>
      <c r="AQ1066" s="18" t="n">
        <f aca="false">SUMPRODUCT(MIN($B$23:$M$23+B1066:M1066+Z1066:AK1066))</f>
        <v>524.003952207796</v>
      </c>
      <c r="AR1066" s="13" t="n">
        <f aca="false">IF(Y1066&lt;0,1,0)</f>
        <v>0</v>
      </c>
    </row>
    <row r="1067" customFormat="false" ht="15" hidden="false" customHeight="false" outlineLevel="0" collapsed="false">
      <c r="A1067" s="13" t="n">
        <v>1042</v>
      </c>
      <c r="B1067" s="18" t="n">
        <f aca="false">Shock_sd*Draws!B1046</f>
        <v>-26.1496829904258</v>
      </c>
      <c r="C1067" s="18" t="n">
        <f aca="false">Persist_a*B1067+Shock_sd*Draws!C1046</f>
        <v>26.6148250671157</v>
      </c>
      <c r="D1067" s="18" t="n">
        <f aca="false">Persist_a*C1067+Shock_sd*Draws!D1046</f>
        <v>46.917612790634</v>
      </c>
      <c r="E1067" s="18" t="n">
        <f aca="false">Persist_a*D1067+Shock_sd*Draws!E1046</f>
        <v>58.4548026899094</v>
      </c>
      <c r="F1067" s="18" t="n">
        <f aca="false">Persist_a*E1067+Shock_sd*Draws!F1046</f>
        <v>52.9888570521811</v>
      </c>
      <c r="G1067" s="18" t="n">
        <f aca="false">Persist_a*F1067+Shock_sd*Draws!G1046</f>
        <v>9.50991290011718</v>
      </c>
      <c r="H1067" s="18" t="n">
        <f aca="false">Persist_a*G1067+Shock_sd*Draws!H1046</f>
        <v>-1.32089831492216</v>
      </c>
      <c r="I1067" s="18" t="n">
        <f aca="false">Persist_a*H1067+Shock_sd*Draws!I1046</f>
        <v>-45.0930576495607</v>
      </c>
      <c r="J1067" s="18" t="n">
        <f aca="false">Persist_a*I1067+Shock_sd*Draws!J1046</f>
        <v>-50.7397644808512</v>
      </c>
      <c r="K1067" s="18" t="n">
        <f aca="false">Persist_a*J1067+Shock_sd*Draws!K1046</f>
        <v>28.2418521791779</v>
      </c>
      <c r="L1067" s="18" t="n">
        <f aca="false">Persist_a*K1067+Shock_sd*Draws!L1046</f>
        <v>-0.747945314474286</v>
      </c>
      <c r="M1067" s="18" t="n">
        <f aca="false">Persist_a*L1067+Shock_sd*Draws!M1046</f>
        <v>-15.3770283619479</v>
      </c>
      <c r="N1067" s="18" t="n">
        <f aca="false">0-(Draws!N1046+Draws!Z1046)</f>
        <v>0</v>
      </c>
      <c r="O1067" s="18" t="n">
        <f aca="false">N1067-(Draws!O1046+Draws!AA1046)</f>
        <v>0</v>
      </c>
      <c r="P1067" s="18" t="n">
        <f aca="false">O1067-(Draws!P1046+Draws!AB1046)</f>
        <v>0</v>
      </c>
      <c r="Q1067" s="18" t="n">
        <f aca="false">P1067-(Draws!Q1046+Draws!AC1046)</f>
        <v>0</v>
      </c>
      <c r="R1067" s="18" t="n">
        <f aca="false">Q1067-(Draws!R1046+Draws!AD1046)</f>
        <v>0</v>
      </c>
      <c r="S1067" s="18" t="n">
        <f aca="false">R1067-(Draws!S1046+Draws!AE1046)</f>
        <v>0</v>
      </c>
      <c r="T1067" s="18" t="n">
        <f aca="false">S1067-(Draws!T1046+Draws!AF1046)</f>
        <v>0</v>
      </c>
      <c r="U1067" s="18" t="n">
        <f aca="false">T1067-(Draws!U1046+Draws!AG1046)</f>
        <v>0</v>
      </c>
      <c r="V1067" s="18" t="n">
        <f aca="false">U1067-(Draws!V1046+Draws!AH1046)</f>
        <v>0</v>
      </c>
      <c r="W1067" s="18" t="n">
        <f aca="false">V1067-(Draws!W1046+Draws!AI1046)</f>
        <v>0</v>
      </c>
      <c r="X1067" s="18" t="n">
        <f aca="false">W1067-(Draws!X1046+Draws!AJ1046)</f>
        <v>0</v>
      </c>
      <c r="Y1067" s="18" t="n">
        <f aca="false">X1067-(Draws!Y1046+Draws!AK1046)</f>
        <v>0</v>
      </c>
      <c r="Z1067" s="18" t="n">
        <f aca="false">0-(MAX(Draws!N1046-Line_cap,0)+MAX(Draws!Z1046-Line_cap,0))</f>
        <v>0</v>
      </c>
      <c r="AA1067" s="18" t="n">
        <f aca="false">Z1067-(MAX(Draws!O1046-Line_cap,0)+MAX(Draws!AA1046-Line_cap,0))</f>
        <v>0</v>
      </c>
      <c r="AB1067" s="18" t="n">
        <f aca="false">AA1067-(MAX(Draws!P1046-Line_cap,0)+MAX(Draws!AB1046-Line_cap,0))</f>
        <v>0</v>
      </c>
      <c r="AC1067" s="18" t="n">
        <f aca="false">AB1067-(MAX(Draws!Q1046-Line_cap,0)+MAX(Draws!AC1046-Line_cap,0))</f>
        <v>0</v>
      </c>
      <c r="AD1067" s="18" t="n">
        <f aca="false">AC1067-(MAX(Draws!R1046-Line_cap,0)+MAX(Draws!AD1046-Line_cap,0))</f>
        <v>0</v>
      </c>
      <c r="AE1067" s="18" t="n">
        <f aca="false">AD1067-(MAX(Draws!S1046-Line_cap,0)+MAX(Draws!AE1046-Line_cap,0))</f>
        <v>0</v>
      </c>
      <c r="AF1067" s="18" t="n">
        <f aca="false">AE1067-(MAX(Draws!T1046-Line_cap,0)+MAX(Draws!AF1046-Line_cap,0))</f>
        <v>0</v>
      </c>
      <c r="AG1067" s="18" t="n">
        <f aca="false">AF1067-(MAX(Draws!U1046-Line_cap,0)+MAX(Draws!AG1046-Line_cap,0))</f>
        <v>0</v>
      </c>
      <c r="AH1067" s="18" t="n">
        <f aca="false">AG1067-(MAX(Draws!V1046-Line_cap,0)+MAX(Draws!AH1046-Line_cap,0))</f>
        <v>0</v>
      </c>
      <c r="AI1067" s="18" t="n">
        <f aca="false">AH1067-(MAX(Draws!W1046-Line_cap,0)+MAX(Draws!AI1046-Line_cap,0))</f>
        <v>0</v>
      </c>
      <c r="AJ1067" s="18" t="n">
        <f aca="false">AI1067-(MAX(Draws!X1046-Line_cap,0)+MAX(Draws!AJ1046-Line_cap,0))</f>
        <v>0</v>
      </c>
      <c r="AK1067" s="18" t="n">
        <f aca="false">AJ1067-(MAX(Draws!Y1046-Line_cap,0)+MAX(Draws!AK1046-Line_cap,0))</f>
        <v>0</v>
      </c>
      <c r="AL1067" s="18" t="n">
        <f aca="false">SUMPRODUCT(MIN($B$22:$M$22+B1067:M1067+N1067:Y1067))</f>
        <v>437.458016936545</v>
      </c>
      <c r="AM1067" s="18" t="n">
        <f aca="false">SUMPRODUCT(MIN($B$22:$M$22+B1067:M1067))</f>
        <v>437.458016936545</v>
      </c>
      <c r="AN1067" s="18" t="n">
        <f aca="false">SUMPRODUCT(MIN($B$22:$M$22+N1067:Y1067))</f>
        <v>481.950382357786</v>
      </c>
      <c r="AO1067" s="18" t="n">
        <f aca="false">SUMPRODUCT(MIN($B$22:$M$22+B1067:M1067+Z1067:AK1067))</f>
        <v>437.458016936545</v>
      </c>
      <c r="AP1067" s="18" t="n">
        <f aca="false">SUMPRODUCT(MIN($B$23:$M$23+B1067:M1067+N1067:Y1067))</f>
        <v>486.701344100766</v>
      </c>
      <c r="AQ1067" s="18" t="n">
        <f aca="false">SUMPRODUCT(MIN($B$23:$M$23+B1067:M1067+Z1067:AK1067))</f>
        <v>486.701344100766</v>
      </c>
      <c r="AR1067" s="13" t="n">
        <f aca="false">IF(Y1067&lt;0,1,0)</f>
        <v>0</v>
      </c>
    </row>
    <row r="1068" customFormat="false" ht="15" hidden="false" customHeight="false" outlineLevel="0" collapsed="false">
      <c r="A1068" s="13" t="n">
        <v>1043</v>
      </c>
      <c r="B1068" s="18" t="n">
        <f aca="false">Shock_sd*Draws!B1047</f>
        <v>19.2948211087717</v>
      </c>
      <c r="C1068" s="18" t="n">
        <f aca="false">Persist_a*B1068+Shock_sd*Draws!C1047</f>
        <v>-6.5364137696528</v>
      </c>
      <c r="D1068" s="18" t="n">
        <f aca="false">Persist_a*C1068+Shock_sd*Draws!D1047</f>
        <v>-11.5902941716643</v>
      </c>
      <c r="E1068" s="18" t="n">
        <f aca="false">Persist_a*D1068+Shock_sd*Draws!E1047</f>
        <v>43.6897831019856</v>
      </c>
      <c r="F1068" s="18" t="n">
        <f aca="false">Persist_a*E1068+Shock_sd*Draws!F1047</f>
        <v>-46.1328110002891</v>
      </c>
      <c r="G1068" s="18" t="n">
        <f aca="false">Persist_a*F1068+Shock_sd*Draws!G1047</f>
        <v>19.5794196402246</v>
      </c>
      <c r="H1068" s="18" t="n">
        <f aca="false">Persist_a*G1068+Shock_sd*Draws!H1047</f>
        <v>-29.4776328342127</v>
      </c>
      <c r="I1068" s="18" t="n">
        <f aca="false">Persist_a*H1068+Shock_sd*Draws!I1047</f>
        <v>-42.7923460019658</v>
      </c>
      <c r="J1068" s="18" t="n">
        <f aca="false">Persist_a*I1068+Shock_sd*Draws!J1047</f>
        <v>41.7604132468406</v>
      </c>
      <c r="K1068" s="18" t="n">
        <f aca="false">Persist_a*J1068+Shock_sd*Draws!K1047</f>
        <v>22.4056902080124</v>
      </c>
      <c r="L1068" s="18" t="n">
        <f aca="false">Persist_a*K1068+Shock_sd*Draws!L1047</f>
        <v>-18.5956919331153</v>
      </c>
      <c r="M1068" s="18" t="n">
        <f aca="false">Persist_a*L1068+Shock_sd*Draws!M1047</f>
        <v>-95.8611448206671</v>
      </c>
      <c r="N1068" s="18" t="n">
        <f aca="false">0-(Draws!N1047+Draws!Z1047)</f>
        <v>0</v>
      </c>
      <c r="O1068" s="18" t="n">
        <f aca="false">N1068-(Draws!O1047+Draws!AA1047)</f>
        <v>0</v>
      </c>
      <c r="P1068" s="18" t="n">
        <f aca="false">O1068-(Draws!P1047+Draws!AB1047)</f>
        <v>0</v>
      </c>
      <c r="Q1068" s="18" t="n">
        <f aca="false">P1068-(Draws!Q1047+Draws!AC1047)</f>
        <v>0</v>
      </c>
      <c r="R1068" s="18" t="n">
        <f aca="false">Q1068-(Draws!R1047+Draws!AD1047)</f>
        <v>0</v>
      </c>
      <c r="S1068" s="18" t="n">
        <f aca="false">R1068-(Draws!S1047+Draws!AE1047)</f>
        <v>0</v>
      </c>
      <c r="T1068" s="18" t="n">
        <f aca="false">S1068-(Draws!T1047+Draws!AF1047)</f>
        <v>0</v>
      </c>
      <c r="U1068" s="18" t="n">
        <f aca="false">T1068-(Draws!U1047+Draws!AG1047)</f>
        <v>0</v>
      </c>
      <c r="V1068" s="18" t="n">
        <f aca="false">U1068-(Draws!V1047+Draws!AH1047)</f>
        <v>0</v>
      </c>
      <c r="W1068" s="18" t="n">
        <f aca="false">V1068-(Draws!W1047+Draws!AI1047)</f>
        <v>0</v>
      </c>
      <c r="X1068" s="18" t="n">
        <f aca="false">W1068-(Draws!X1047+Draws!AJ1047)</f>
        <v>0</v>
      </c>
      <c r="Y1068" s="18" t="n">
        <f aca="false">X1068-(Draws!Y1047+Draws!AK1047)</f>
        <v>0</v>
      </c>
      <c r="Z1068" s="18" t="n">
        <f aca="false">0-(MAX(Draws!N1047-Line_cap,0)+MAX(Draws!Z1047-Line_cap,0))</f>
        <v>0</v>
      </c>
      <c r="AA1068" s="18" t="n">
        <f aca="false">Z1068-(MAX(Draws!O1047-Line_cap,0)+MAX(Draws!AA1047-Line_cap,0))</f>
        <v>0</v>
      </c>
      <c r="AB1068" s="18" t="n">
        <f aca="false">AA1068-(MAX(Draws!P1047-Line_cap,0)+MAX(Draws!AB1047-Line_cap,0))</f>
        <v>0</v>
      </c>
      <c r="AC1068" s="18" t="n">
        <f aca="false">AB1068-(MAX(Draws!Q1047-Line_cap,0)+MAX(Draws!AC1047-Line_cap,0))</f>
        <v>0</v>
      </c>
      <c r="AD1068" s="18" t="n">
        <f aca="false">AC1068-(MAX(Draws!R1047-Line_cap,0)+MAX(Draws!AD1047-Line_cap,0))</f>
        <v>0</v>
      </c>
      <c r="AE1068" s="18" t="n">
        <f aca="false">AD1068-(MAX(Draws!S1047-Line_cap,0)+MAX(Draws!AE1047-Line_cap,0))</f>
        <v>0</v>
      </c>
      <c r="AF1068" s="18" t="n">
        <f aca="false">AE1068-(MAX(Draws!T1047-Line_cap,0)+MAX(Draws!AF1047-Line_cap,0))</f>
        <v>0</v>
      </c>
      <c r="AG1068" s="18" t="n">
        <f aca="false">AF1068-(MAX(Draws!U1047-Line_cap,0)+MAX(Draws!AG1047-Line_cap,0))</f>
        <v>0</v>
      </c>
      <c r="AH1068" s="18" t="n">
        <f aca="false">AG1068-(MAX(Draws!V1047-Line_cap,0)+MAX(Draws!AH1047-Line_cap,0))</f>
        <v>0</v>
      </c>
      <c r="AI1068" s="18" t="n">
        <f aca="false">AH1068-(MAX(Draws!W1047-Line_cap,0)+MAX(Draws!AI1047-Line_cap,0))</f>
        <v>0</v>
      </c>
      <c r="AJ1068" s="18" t="n">
        <f aca="false">AI1068-(MAX(Draws!X1047-Line_cap,0)+MAX(Draws!AJ1047-Line_cap,0))</f>
        <v>0</v>
      </c>
      <c r="AK1068" s="18" t="n">
        <f aca="false">AJ1068-(MAX(Draws!Y1047-Line_cap,0)+MAX(Draws!AK1047-Line_cap,0))</f>
        <v>0</v>
      </c>
      <c r="AL1068" s="18" t="n">
        <f aca="false">SUMPRODUCT(MIN($B$22:$M$22+B1068:M1068+N1068:Y1068))</f>
        <v>414.562902856293</v>
      </c>
      <c r="AM1068" s="18" t="n">
        <f aca="false">SUMPRODUCT(MIN($B$22:$M$22+B1068:M1068))</f>
        <v>414.562902856293</v>
      </c>
      <c r="AN1068" s="18" t="n">
        <f aca="false">SUMPRODUCT(MIN($B$22:$M$22+N1068:Y1068))</f>
        <v>481.950382357786</v>
      </c>
      <c r="AO1068" s="18" t="n">
        <f aca="false">SUMPRODUCT(MIN($B$22:$M$22+B1068:M1068+Z1068:AK1068))</f>
        <v>414.562902856293</v>
      </c>
      <c r="AP1068" s="18" t="n">
        <f aca="false">SUMPRODUCT(MIN($B$23:$M$23+B1068:M1068+N1068:Y1068))</f>
        <v>459.688783938913</v>
      </c>
      <c r="AQ1068" s="18" t="n">
        <f aca="false">SUMPRODUCT(MIN($B$23:$M$23+B1068:M1068+Z1068:AK1068))</f>
        <v>459.688783938913</v>
      </c>
      <c r="AR1068" s="13" t="n">
        <f aca="false">IF(Y1068&lt;0,1,0)</f>
        <v>0</v>
      </c>
    </row>
    <row r="1069" customFormat="false" ht="15" hidden="false" customHeight="false" outlineLevel="0" collapsed="false">
      <c r="A1069" s="13" t="n">
        <v>1044</v>
      </c>
      <c r="B1069" s="18" t="n">
        <f aca="false">Shock_sd*Draws!B1048</f>
        <v>-38.7830158159388</v>
      </c>
      <c r="C1069" s="18" t="n">
        <f aca="false">Persist_a*B1069+Shock_sd*Draws!C1048</f>
        <v>23.3054534703137</v>
      </c>
      <c r="D1069" s="18" t="n">
        <f aca="false">Persist_a*C1069+Shock_sd*Draws!D1048</f>
        <v>-4.86361603300015</v>
      </c>
      <c r="E1069" s="18" t="n">
        <f aca="false">Persist_a*D1069+Shock_sd*Draws!E1048</f>
        <v>2.09494209275336</v>
      </c>
      <c r="F1069" s="18" t="n">
        <f aca="false">Persist_a*E1069+Shock_sd*Draws!F1048</f>
        <v>27.1587734282623</v>
      </c>
      <c r="G1069" s="18" t="n">
        <f aca="false">Persist_a*F1069+Shock_sd*Draws!G1048</f>
        <v>-88.2744753351475</v>
      </c>
      <c r="H1069" s="18" t="n">
        <f aca="false">Persist_a*G1069+Shock_sd*Draws!H1048</f>
        <v>-77.6044538231238</v>
      </c>
      <c r="I1069" s="18" t="n">
        <f aca="false">Persist_a*H1069+Shock_sd*Draws!I1048</f>
        <v>-93.0550624943269</v>
      </c>
      <c r="J1069" s="18" t="n">
        <f aca="false">Persist_a*I1069+Shock_sd*Draws!J1048</f>
        <v>-114.46969779261</v>
      </c>
      <c r="K1069" s="18" t="n">
        <f aca="false">Persist_a*J1069+Shock_sd*Draws!K1048</f>
        <v>-108.122126736256</v>
      </c>
      <c r="L1069" s="18" t="n">
        <f aca="false">Persist_a*K1069+Shock_sd*Draws!L1048</f>
        <v>-12.2247036689253</v>
      </c>
      <c r="M1069" s="18" t="n">
        <f aca="false">Persist_a*L1069+Shock_sd*Draws!M1048</f>
        <v>6.34957233594456</v>
      </c>
      <c r="N1069" s="18" t="n">
        <f aca="false">0-(Draws!N1048+Draws!Z1048)</f>
        <v>0</v>
      </c>
      <c r="O1069" s="18" t="n">
        <f aca="false">N1069-(Draws!O1048+Draws!AA1048)</f>
        <v>0</v>
      </c>
      <c r="P1069" s="18" t="n">
        <f aca="false">O1069-(Draws!P1048+Draws!AB1048)</f>
        <v>0</v>
      </c>
      <c r="Q1069" s="18" t="n">
        <f aca="false">P1069-(Draws!Q1048+Draws!AC1048)</f>
        <v>0</v>
      </c>
      <c r="R1069" s="18" t="n">
        <f aca="false">Q1069-(Draws!R1048+Draws!AD1048)</f>
        <v>0</v>
      </c>
      <c r="S1069" s="18" t="n">
        <f aca="false">R1069-(Draws!S1048+Draws!AE1048)</f>
        <v>0</v>
      </c>
      <c r="T1069" s="18" t="n">
        <f aca="false">S1069-(Draws!T1048+Draws!AF1048)</f>
        <v>0</v>
      </c>
      <c r="U1069" s="18" t="n">
        <f aca="false">T1069-(Draws!U1048+Draws!AG1048)</f>
        <v>0</v>
      </c>
      <c r="V1069" s="18" t="n">
        <f aca="false">U1069-(Draws!V1048+Draws!AH1048)</f>
        <v>0</v>
      </c>
      <c r="W1069" s="18" t="n">
        <f aca="false">V1069-(Draws!W1048+Draws!AI1048)</f>
        <v>0</v>
      </c>
      <c r="X1069" s="18" t="n">
        <f aca="false">W1069-(Draws!X1048+Draws!AJ1048)</f>
        <v>0</v>
      </c>
      <c r="Y1069" s="18" t="n">
        <f aca="false">X1069-(Draws!Y1048+Draws!AK1048)</f>
        <v>0</v>
      </c>
      <c r="Z1069" s="18" t="n">
        <f aca="false">0-(MAX(Draws!N1048-Line_cap,0)+MAX(Draws!Z1048-Line_cap,0))</f>
        <v>0</v>
      </c>
      <c r="AA1069" s="18" t="n">
        <f aca="false">Z1069-(MAX(Draws!O1048-Line_cap,0)+MAX(Draws!AA1048-Line_cap,0))</f>
        <v>0</v>
      </c>
      <c r="AB1069" s="18" t="n">
        <f aca="false">AA1069-(MAX(Draws!P1048-Line_cap,0)+MAX(Draws!AB1048-Line_cap,0))</f>
        <v>0</v>
      </c>
      <c r="AC1069" s="18" t="n">
        <f aca="false">AB1069-(MAX(Draws!Q1048-Line_cap,0)+MAX(Draws!AC1048-Line_cap,0))</f>
        <v>0</v>
      </c>
      <c r="AD1069" s="18" t="n">
        <f aca="false">AC1069-(MAX(Draws!R1048-Line_cap,0)+MAX(Draws!AD1048-Line_cap,0))</f>
        <v>0</v>
      </c>
      <c r="AE1069" s="18" t="n">
        <f aca="false">AD1069-(MAX(Draws!S1048-Line_cap,0)+MAX(Draws!AE1048-Line_cap,0))</f>
        <v>0</v>
      </c>
      <c r="AF1069" s="18" t="n">
        <f aca="false">AE1069-(MAX(Draws!T1048-Line_cap,0)+MAX(Draws!AF1048-Line_cap,0))</f>
        <v>0</v>
      </c>
      <c r="AG1069" s="18" t="n">
        <f aca="false">AF1069-(MAX(Draws!U1048-Line_cap,0)+MAX(Draws!AG1048-Line_cap,0))</f>
        <v>0</v>
      </c>
      <c r="AH1069" s="18" t="n">
        <f aca="false">AG1069-(MAX(Draws!V1048-Line_cap,0)+MAX(Draws!AH1048-Line_cap,0))</f>
        <v>0</v>
      </c>
      <c r="AI1069" s="18" t="n">
        <f aca="false">AH1069-(MAX(Draws!W1048-Line_cap,0)+MAX(Draws!AI1048-Line_cap,0))</f>
        <v>0</v>
      </c>
      <c r="AJ1069" s="18" t="n">
        <f aca="false">AI1069-(MAX(Draws!X1048-Line_cap,0)+MAX(Draws!AJ1048-Line_cap,0))</f>
        <v>0</v>
      </c>
      <c r="AK1069" s="18" t="n">
        <f aca="false">AJ1069-(MAX(Draws!Y1048-Line_cap,0)+MAX(Draws!AK1048-Line_cap,0))</f>
        <v>0</v>
      </c>
      <c r="AL1069" s="18" t="n">
        <f aca="false">SUMPRODUCT(MIN($B$22:$M$22+B1069:M1069+N1069:Y1069))</f>
        <v>373.728083624787</v>
      </c>
      <c r="AM1069" s="18" t="n">
        <f aca="false">SUMPRODUCT(MIN($B$22:$M$22+B1069:M1069))</f>
        <v>373.728083624787</v>
      </c>
      <c r="AN1069" s="18" t="n">
        <f aca="false">SUMPRODUCT(MIN($B$22:$M$22+N1069:Y1069))</f>
        <v>481.950382357786</v>
      </c>
      <c r="AO1069" s="18" t="n">
        <f aca="false">SUMPRODUCT(MIN($B$22:$M$22+B1069:M1069+Z1069:AK1069))</f>
        <v>373.728083624787</v>
      </c>
      <c r="AP1069" s="18" t="n">
        <f aca="false">SUMPRODUCT(MIN($B$23:$M$23+B1069:M1069+N1069:Y1069))</f>
        <v>422.971410789007</v>
      </c>
      <c r="AQ1069" s="18" t="n">
        <f aca="false">SUMPRODUCT(MIN($B$23:$M$23+B1069:M1069+Z1069:AK1069))</f>
        <v>422.971410789007</v>
      </c>
      <c r="AR1069" s="13" t="n">
        <f aca="false">IF(Y1069&lt;0,1,0)</f>
        <v>0</v>
      </c>
    </row>
    <row r="1070" customFormat="false" ht="15" hidden="false" customHeight="false" outlineLevel="0" collapsed="false">
      <c r="A1070" s="13" t="n">
        <v>1045</v>
      </c>
      <c r="B1070" s="18" t="n">
        <f aca="false">Shock_sd*Draws!B1049</f>
        <v>-17.9624913566335</v>
      </c>
      <c r="C1070" s="18" t="n">
        <f aca="false">Persist_a*B1070+Shock_sd*Draws!C1049</f>
        <v>-117.678515178881</v>
      </c>
      <c r="D1070" s="18" t="n">
        <f aca="false">Persist_a*C1070+Shock_sd*Draws!D1049</f>
        <v>-138.241519015473</v>
      </c>
      <c r="E1070" s="18" t="n">
        <f aca="false">Persist_a*D1070+Shock_sd*Draws!E1049</f>
        <v>-141.096160108329</v>
      </c>
      <c r="F1070" s="18" t="n">
        <f aca="false">Persist_a*E1070+Shock_sd*Draws!F1049</f>
        <v>-98.5319793084263</v>
      </c>
      <c r="G1070" s="18" t="n">
        <f aca="false">Persist_a*F1070+Shock_sd*Draws!G1049</f>
        <v>-208.977225082901</v>
      </c>
      <c r="H1070" s="18" t="n">
        <f aca="false">Persist_a*G1070+Shock_sd*Draws!H1049</f>
        <v>-48.4826500173887</v>
      </c>
      <c r="I1070" s="18" t="n">
        <f aca="false">Persist_a*H1070+Shock_sd*Draws!I1049</f>
        <v>-48.6323719974515</v>
      </c>
      <c r="J1070" s="18" t="n">
        <f aca="false">Persist_a*I1070+Shock_sd*Draws!J1049</f>
        <v>-32.5824367072677</v>
      </c>
      <c r="K1070" s="18" t="n">
        <f aca="false">Persist_a*J1070+Shock_sd*Draws!K1049</f>
        <v>38.7004647166003</v>
      </c>
      <c r="L1070" s="18" t="n">
        <f aca="false">Persist_a*K1070+Shock_sd*Draws!L1049</f>
        <v>42.6598719436217</v>
      </c>
      <c r="M1070" s="18" t="n">
        <f aca="false">Persist_a*L1070+Shock_sd*Draws!M1049</f>
        <v>126.12315942876</v>
      </c>
      <c r="N1070" s="18" t="n">
        <f aca="false">0-(Draws!N1049+Draws!Z1049)</f>
        <v>0</v>
      </c>
      <c r="O1070" s="18" t="n">
        <f aca="false">N1070-(Draws!O1049+Draws!AA1049)</f>
        <v>0</v>
      </c>
      <c r="P1070" s="18" t="n">
        <f aca="false">O1070-(Draws!P1049+Draws!AB1049)</f>
        <v>0</v>
      </c>
      <c r="Q1070" s="18" t="n">
        <f aca="false">P1070-(Draws!Q1049+Draws!AC1049)</f>
        <v>0</v>
      </c>
      <c r="R1070" s="18" t="n">
        <f aca="false">Q1070-(Draws!R1049+Draws!AD1049)</f>
        <v>0</v>
      </c>
      <c r="S1070" s="18" t="n">
        <f aca="false">R1070-(Draws!S1049+Draws!AE1049)</f>
        <v>0</v>
      </c>
      <c r="T1070" s="18" t="n">
        <f aca="false">S1070-(Draws!T1049+Draws!AF1049)</f>
        <v>0</v>
      </c>
      <c r="U1070" s="18" t="n">
        <f aca="false">T1070-(Draws!U1049+Draws!AG1049)</f>
        <v>0</v>
      </c>
      <c r="V1070" s="18" t="n">
        <f aca="false">U1070-(Draws!V1049+Draws!AH1049)</f>
        <v>0</v>
      </c>
      <c r="W1070" s="18" t="n">
        <f aca="false">V1070-(Draws!W1049+Draws!AI1049)</f>
        <v>0</v>
      </c>
      <c r="X1070" s="18" t="n">
        <f aca="false">W1070-(Draws!X1049+Draws!AJ1049)</f>
        <v>0</v>
      </c>
      <c r="Y1070" s="18" t="n">
        <f aca="false">X1070-(Draws!Y1049+Draws!AK1049)</f>
        <v>0</v>
      </c>
      <c r="Z1070" s="18" t="n">
        <f aca="false">0-(MAX(Draws!N1049-Line_cap,0)+MAX(Draws!Z1049-Line_cap,0))</f>
        <v>0</v>
      </c>
      <c r="AA1070" s="18" t="n">
        <f aca="false">Z1070-(MAX(Draws!O1049-Line_cap,0)+MAX(Draws!AA1049-Line_cap,0))</f>
        <v>0</v>
      </c>
      <c r="AB1070" s="18" t="n">
        <f aca="false">AA1070-(MAX(Draws!P1049-Line_cap,0)+MAX(Draws!AB1049-Line_cap,0))</f>
        <v>0</v>
      </c>
      <c r="AC1070" s="18" t="n">
        <f aca="false">AB1070-(MAX(Draws!Q1049-Line_cap,0)+MAX(Draws!AC1049-Line_cap,0))</f>
        <v>0</v>
      </c>
      <c r="AD1070" s="18" t="n">
        <f aca="false">AC1070-(MAX(Draws!R1049-Line_cap,0)+MAX(Draws!AD1049-Line_cap,0))</f>
        <v>0</v>
      </c>
      <c r="AE1070" s="18" t="n">
        <f aca="false">AD1070-(MAX(Draws!S1049-Line_cap,0)+MAX(Draws!AE1049-Line_cap,0))</f>
        <v>0</v>
      </c>
      <c r="AF1070" s="18" t="n">
        <f aca="false">AE1070-(MAX(Draws!T1049-Line_cap,0)+MAX(Draws!AF1049-Line_cap,0))</f>
        <v>0</v>
      </c>
      <c r="AG1070" s="18" t="n">
        <f aca="false">AF1070-(MAX(Draws!U1049-Line_cap,0)+MAX(Draws!AG1049-Line_cap,0))</f>
        <v>0</v>
      </c>
      <c r="AH1070" s="18" t="n">
        <f aca="false">AG1070-(MAX(Draws!V1049-Line_cap,0)+MAX(Draws!AH1049-Line_cap,0))</f>
        <v>0</v>
      </c>
      <c r="AI1070" s="18" t="n">
        <f aca="false">AH1070-(MAX(Draws!W1049-Line_cap,0)+MAX(Draws!AI1049-Line_cap,0))</f>
        <v>0</v>
      </c>
      <c r="AJ1070" s="18" t="n">
        <f aca="false">AI1070-(MAX(Draws!X1049-Line_cap,0)+MAX(Draws!AJ1049-Line_cap,0))</f>
        <v>0</v>
      </c>
      <c r="AK1070" s="18" t="n">
        <f aca="false">AJ1070-(MAX(Draws!Y1049-Line_cap,0)+MAX(Draws!AK1049-Line_cap,0))</f>
        <v>0</v>
      </c>
      <c r="AL1070" s="18" t="n">
        <f aca="false">SUMPRODUCT(MIN($B$22:$M$22+B1070:M1070+N1070:Y1070))</f>
        <v>274.230946555464</v>
      </c>
      <c r="AM1070" s="18" t="n">
        <f aca="false">SUMPRODUCT(MIN($B$22:$M$22+B1070:M1070))</f>
        <v>274.230946555464</v>
      </c>
      <c r="AN1070" s="18" t="n">
        <f aca="false">SUMPRODUCT(MIN($B$22:$M$22+N1070:Y1070))</f>
        <v>481.950382357786</v>
      </c>
      <c r="AO1070" s="18" t="n">
        <f aca="false">SUMPRODUCT(MIN($B$22:$M$22+B1070:M1070+Z1070:AK1070))</f>
        <v>274.230946555464</v>
      </c>
      <c r="AP1070" s="18" t="n">
        <f aca="false">SUMPRODUCT(MIN($B$23:$M$23+B1070:M1070+N1070:Y1070))</f>
        <v>321.996692056248</v>
      </c>
      <c r="AQ1070" s="18" t="n">
        <f aca="false">SUMPRODUCT(MIN($B$23:$M$23+B1070:M1070+Z1070:AK1070))</f>
        <v>321.996692056248</v>
      </c>
      <c r="AR1070" s="13" t="n">
        <f aca="false">IF(Y1070&lt;0,1,0)</f>
        <v>0</v>
      </c>
    </row>
    <row r="1071" customFormat="false" ht="15" hidden="false" customHeight="false" outlineLevel="0" collapsed="false">
      <c r="A1071" s="13" t="n">
        <v>1046</v>
      </c>
      <c r="B1071" s="18" t="n">
        <f aca="false">Shock_sd*Draws!B1050</f>
        <v>4.27418493602283</v>
      </c>
      <c r="C1071" s="18" t="n">
        <f aca="false">Persist_a*B1071+Shock_sd*Draws!C1050</f>
        <v>61.5060637599208</v>
      </c>
      <c r="D1071" s="18" t="n">
        <f aca="false">Persist_a*C1071+Shock_sd*Draws!D1050</f>
        <v>52.8700526259278</v>
      </c>
      <c r="E1071" s="18" t="n">
        <f aca="false">Persist_a*D1071+Shock_sd*Draws!E1050</f>
        <v>10.5254084286855</v>
      </c>
      <c r="F1071" s="18" t="n">
        <f aca="false">Persist_a*E1071+Shock_sd*Draws!F1050</f>
        <v>43.4786449052476</v>
      </c>
      <c r="G1071" s="18" t="n">
        <f aca="false">Persist_a*F1071+Shock_sd*Draws!G1050</f>
        <v>56.6346797169904</v>
      </c>
      <c r="H1071" s="18" t="n">
        <f aca="false">Persist_a*G1071+Shock_sd*Draws!H1050</f>
        <v>9.18593707929722</v>
      </c>
      <c r="I1071" s="18" t="n">
        <f aca="false">Persist_a*H1071+Shock_sd*Draws!I1050</f>
        <v>-65.37929547479</v>
      </c>
      <c r="J1071" s="18" t="n">
        <f aca="false">Persist_a*I1071+Shock_sd*Draws!J1050</f>
        <v>-65.3038949877426</v>
      </c>
      <c r="K1071" s="18" t="n">
        <f aca="false">Persist_a*J1071+Shock_sd*Draws!K1050</f>
        <v>-88.432675362709</v>
      </c>
      <c r="L1071" s="18" t="n">
        <f aca="false">Persist_a*K1071+Shock_sd*Draws!L1050</f>
        <v>-7.85343321060418</v>
      </c>
      <c r="M1071" s="18" t="n">
        <f aca="false">Persist_a*L1071+Shock_sd*Draws!M1050</f>
        <v>33.0205477648817</v>
      </c>
      <c r="N1071" s="18" t="n">
        <f aca="false">0-(Draws!N1050+Draws!Z1050)</f>
        <v>0</v>
      </c>
      <c r="O1071" s="18" t="n">
        <f aca="false">N1071-(Draws!O1050+Draws!AA1050)</f>
        <v>0</v>
      </c>
      <c r="P1071" s="18" t="n">
        <f aca="false">O1071-(Draws!P1050+Draws!AB1050)</f>
        <v>0</v>
      </c>
      <c r="Q1071" s="18" t="n">
        <f aca="false">P1071-(Draws!Q1050+Draws!AC1050)</f>
        <v>0</v>
      </c>
      <c r="R1071" s="18" t="n">
        <f aca="false">Q1071-(Draws!R1050+Draws!AD1050)</f>
        <v>0</v>
      </c>
      <c r="S1071" s="18" t="n">
        <f aca="false">R1071-(Draws!S1050+Draws!AE1050)</f>
        <v>0</v>
      </c>
      <c r="T1071" s="18" t="n">
        <f aca="false">S1071-(Draws!T1050+Draws!AF1050)</f>
        <v>0</v>
      </c>
      <c r="U1071" s="18" t="n">
        <f aca="false">T1071-(Draws!U1050+Draws!AG1050)</f>
        <v>0</v>
      </c>
      <c r="V1071" s="18" t="n">
        <f aca="false">U1071-(Draws!V1050+Draws!AH1050)</f>
        <v>0</v>
      </c>
      <c r="W1071" s="18" t="n">
        <f aca="false">V1071-(Draws!W1050+Draws!AI1050)</f>
        <v>0</v>
      </c>
      <c r="X1071" s="18" t="n">
        <f aca="false">W1071-(Draws!X1050+Draws!AJ1050)</f>
        <v>0</v>
      </c>
      <c r="Y1071" s="18" t="n">
        <f aca="false">X1071-(Draws!Y1050+Draws!AK1050)</f>
        <v>0</v>
      </c>
      <c r="Z1071" s="18" t="n">
        <f aca="false">0-(MAX(Draws!N1050-Line_cap,0)+MAX(Draws!Z1050-Line_cap,0))</f>
        <v>0</v>
      </c>
      <c r="AA1071" s="18" t="n">
        <f aca="false">Z1071-(MAX(Draws!O1050-Line_cap,0)+MAX(Draws!AA1050-Line_cap,0))</f>
        <v>0</v>
      </c>
      <c r="AB1071" s="18" t="n">
        <f aca="false">AA1071-(MAX(Draws!P1050-Line_cap,0)+MAX(Draws!AB1050-Line_cap,0))</f>
        <v>0</v>
      </c>
      <c r="AC1071" s="18" t="n">
        <f aca="false">AB1071-(MAX(Draws!Q1050-Line_cap,0)+MAX(Draws!AC1050-Line_cap,0))</f>
        <v>0</v>
      </c>
      <c r="AD1071" s="18" t="n">
        <f aca="false">AC1071-(MAX(Draws!R1050-Line_cap,0)+MAX(Draws!AD1050-Line_cap,0))</f>
        <v>0</v>
      </c>
      <c r="AE1071" s="18" t="n">
        <f aca="false">AD1071-(MAX(Draws!S1050-Line_cap,0)+MAX(Draws!AE1050-Line_cap,0))</f>
        <v>0</v>
      </c>
      <c r="AF1071" s="18" t="n">
        <f aca="false">AE1071-(MAX(Draws!T1050-Line_cap,0)+MAX(Draws!AF1050-Line_cap,0))</f>
        <v>0</v>
      </c>
      <c r="AG1071" s="18" t="n">
        <f aca="false">AF1071-(MAX(Draws!U1050-Line_cap,0)+MAX(Draws!AG1050-Line_cap,0))</f>
        <v>0</v>
      </c>
      <c r="AH1071" s="18" t="n">
        <f aca="false">AG1071-(MAX(Draws!V1050-Line_cap,0)+MAX(Draws!AH1050-Line_cap,0))</f>
        <v>0</v>
      </c>
      <c r="AI1071" s="18" t="n">
        <f aca="false">AH1071-(MAX(Draws!W1050-Line_cap,0)+MAX(Draws!AI1050-Line_cap,0))</f>
        <v>0</v>
      </c>
      <c r="AJ1071" s="18" t="n">
        <f aca="false">AI1071-(MAX(Draws!X1050-Line_cap,0)+MAX(Draws!AJ1050-Line_cap,0))</f>
        <v>0</v>
      </c>
      <c r="AK1071" s="18" t="n">
        <f aca="false">AJ1071-(MAX(Draws!Y1050-Line_cap,0)+MAX(Draws!AK1050-Line_cap,0))</f>
        <v>0</v>
      </c>
      <c r="AL1071" s="18" t="n">
        <f aca="false">SUMPRODUCT(MIN($B$22:$M$22+B1071:M1071+N1071:Y1071))</f>
        <v>405.953020446715</v>
      </c>
      <c r="AM1071" s="18" t="n">
        <f aca="false">SUMPRODUCT(MIN($B$22:$M$22+B1071:M1071))</f>
        <v>405.953020446715</v>
      </c>
      <c r="AN1071" s="18" t="n">
        <f aca="false">SUMPRODUCT(MIN($B$22:$M$22+N1071:Y1071))</f>
        <v>481.950382357786</v>
      </c>
      <c r="AO1071" s="18" t="n">
        <f aca="false">SUMPRODUCT(MIN($B$22:$M$22+B1071:M1071+Z1071:AK1071))</f>
        <v>405.953020446715</v>
      </c>
      <c r="AP1071" s="18" t="n">
        <f aca="false">SUMPRODUCT(MIN($B$23:$M$23+B1071:M1071+N1071:Y1071))</f>
        <v>454.238668997142</v>
      </c>
      <c r="AQ1071" s="18" t="n">
        <f aca="false">SUMPRODUCT(MIN($B$23:$M$23+B1071:M1071+Z1071:AK1071))</f>
        <v>454.238668997142</v>
      </c>
      <c r="AR1071" s="13" t="n">
        <f aca="false">IF(Y1071&lt;0,1,0)</f>
        <v>0</v>
      </c>
    </row>
    <row r="1072" customFormat="false" ht="15" hidden="false" customHeight="false" outlineLevel="0" collapsed="false">
      <c r="A1072" s="13" t="n">
        <v>1047</v>
      </c>
      <c r="B1072" s="18" t="n">
        <f aca="false">Shock_sd*Draws!B1051</f>
        <v>-87.4526466576784</v>
      </c>
      <c r="C1072" s="18" t="n">
        <f aca="false">Persist_a*B1072+Shock_sd*Draws!C1051</f>
        <v>5.29865976114931</v>
      </c>
      <c r="D1072" s="18" t="n">
        <f aca="false">Persist_a*C1072+Shock_sd*Draws!D1051</f>
        <v>-21.7784149332397</v>
      </c>
      <c r="E1072" s="18" t="n">
        <f aca="false">Persist_a*D1072+Shock_sd*Draws!E1051</f>
        <v>55.0544758136434</v>
      </c>
      <c r="F1072" s="18" t="n">
        <f aca="false">Persist_a*E1072+Shock_sd*Draws!F1051</f>
        <v>36.5595736374041</v>
      </c>
      <c r="G1072" s="18" t="n">
        <f aca="false">Persist_a*F1072+Shock_sd*Draws!G1051</f>
        <v>-36.0385064002801</v>
      </c>
      <c r="H1072" s="18" t="n">
        <f aca="false">Persist_a*G1072+Shock_sd*Draws!H1051</f>
        <v>-26.481985306832</v>
      </c>
      <c r="I1072" s="18" t="n">
        <f aca="false">Persist_a*H1072+Shock_sd*Draws!I1051</f>
        <v>-108.586244152748</v>
      </c>
      <c r="J1072" s="18" t="n">
        <f aca="false">Persist_a*I1072+Shock_sd*Draws!J1051</f>
        <v>-108.007377969121</v>
      </c>
      <c r="K1072" s="18" t="n">
        <f aca="false">Persist_a*J1072+Shock_sd*Draws!K1051</f>
        <v>-125.716748542223</v>
      </c>
      <c r="L1072" s="18" t="n">
        <f aca="false">Persist_a*K1072+Shock_sd*Draws!L1051</f>
        <v>-65.850070842613</v>
      </c>
      <c r="M1072" s="18" t="n">
        <f aca="false">Persist_a*L1072+Shock_sd*Draws!M1051</f>
        <v>-45.7793930120067</v>
      </c>
      <c r="N1072" s="18" t="n">
        <f aca="false">0-(Draws!N1051+Draws!Z1051)</f>
        <v>0</v>
      </c>
      <c r="O1072" s="18" t="n">
        <f aca="false">N1072-(Draws!O1051+Draws!AA1051)</f>
        <v>0</v>
      </c>
      <c r="P1072" s="18" t="n">
        <f aca="false">O1072-(Draws!P1051+Draws!AB1051)</f>
        <v>0</v>
      </c>
      <c r="Q1072" s="18" t="n">
        <f aca="false">P1072-(Draws!Q1051+Draws!AC1051)</f>
        <v>0</v>
      </c>
      <c r="R1072" s="18" t="n">
        <f aca="false">Q1072-(Draws!R1051+Draws!AD1051)</f>
        <v>0</v>
      </c>
      <c r="S1072" s="18" t="n">
        <f aca="false">R1072-(Draws!S1051+Draws!AE1051)</f>
        <v>0</v>
      </c>
      <c r="T1072" s="18" t="n">
        <f aca="false">S1072-(Draws!T1051+Draws!AF1051)</f>
        <v>0</v>
      </c>
      <c r="U1072" s="18" t="n">
        <f aca="false">T1072-(Draws!U1051+Draws!AG1051)</f>
        <v>0</v>
      </c>
      <c r="V1072" s="18" t="n">
        <f aca="false">U1072-(Draws!V1051+Draws!AH1051)</f>
        <v>0</v>
      </c>
      <c r="W1072" s="18" t="n">
        <f aca="false">V1072-(Draws!W1051+Draws!AI1051)</f>
        <v>0</v>
      </c>
      <c r="X1072" s="18" t="n">
        <f aca="false">W1072-(Draws!X1051+Draws!AJ1051)</f>
        <v>0</v>
      </c>
      <c r="Y1072" s="18" t="n">
        <f aca="false">X1072-(Draws!Y1051+Draws!AK1051)</f>
        <v>0</v>
      </c>
      <c r="Z1072" s="18" t="n">
        <f aca="false">0-(MAX(Draws!N1051-Line_cap,0)+MAX(Draws!Z1051-Line_cap,0))</f>
        <v>0</v>
      </c>
      <c r="AA1072" s="18" t="n">
        <f aca="false">Z1072-(MAX(Draws!O1051-Line_cap,0)+MAX(Draws!AA1051-Line_cap,0))</f>
        <v>0</v>
      </c>
      <c r="AB1072" s="18" t="n">
        <f aca="false">AA1072-(MAX(Draws!P1051-Line_cap,0)+MAX(Draws!AB1051-Line_cap,0))</f>
        <v>0</v>
      </c>
      <c r="AC1072" s="18" t="n">
        <f aca="false">AB1072-(MAX(Draws!Q1051-Line_cap,0)+MAX(Draws!AC1051-Line_cap,0))</f>
        <v>0</v>
      </c>
      <c r="AD1072" s="18" t="n">
        <f aca="false">AC1072-(MAX(Draws!R1051-Line_cap,0)+MAX(Draws!AD1051-Line_cap,0))</f>
        <v>0</v>
      </c>
      <c r="AE1072" s="18" t="n">
        <f aca="false">AD1072-(MAX(Draws!S1051-Line_cap,0)+MAX(Draws!AE1051-Line_cap,0))</f>
        <v>0</v>
      </c>
      <c r="AF1072" s="18" t="n">
        <f aca="false">AE1072-(MAX(Draws!T1051-Line_cap,0)+MAX(Draws!AF1051-Line_cap,0))</f>
        <v>0</v>
      </c>
      <c r="AG1072" s="18" t="n">
        <f aca="false">AF1072-(MAX(Draws!U1051-Line_cap,0)+MAX(Draws!AG1051-Line_cap,0))</f>
        <v>0</v>
      </c>
      <c r="AH1072" s="18" t="n">
        <f aca="false">AG1072-(MAX(Draws!V1051-Line_cap,0)+MAX(Draws!AH1051-Line_cap,0))</f>
        <v>0</v>
      </c>
      <c r="AI1072" s="18" t="n">
        <f aca="false">AH1072-(MAX(Draws!W1051-Line_cap,0)+MAX(Draws!AI1051-Line_cap,0))</f>
        <v>0</v>
      </c>
      <c r="AJ1072" s="18" t="n">
        <f aca="false">AI1072-(MAX(Draws!X1051-Line_cap,0)+MAX(Draws!AJ1051-Line_cap,0))</f>
        <v>0</v>
      </c>
      <c r="AK1072" s="18" t="n">
        <f aca="false">AJ1072-(MAX(Draws!Y1051-Line_cap,0)+MAX(Draws!AK1051-Line_cap,0))</f>
        <v>0</v>
      </c>
      <c r="AL1072" s="18" t="n">
        <f aca="false">SUMPRODUCT(MIN($B$22:$M$22+B1072:M1072+N1072:Y1072))</f>
        <v>368.668947267201</v>
      </c>
      <c r="AM1072" s="18" t="n">
        <f aca="false">SUMPRODUCT(MIN($B$22:$M$22+B1072:M1072))</f>
        <v>368.668947267201</v>
      </c>
      <c r="AN1072" s="18" t="n">
        <f aca="false">SUMPRODUCT(MIN($B$22:$M$22+N1072:Y1072))</f>
        <v>481.950382357786</v>
      </c>
      <c r="AO1072" s="18" t="n">
        <f aca="false">SUMPRODUCT(MIN($B$22:$M$22+B1072:M1072+Z1072:AK1072))</f>
        <v>368.668947267201</v>
      </c>
      <c r="AP1072" s="18" t="n">
        <f aca="false">SUMPRODUCT(MIN($B$23:$M$23+B1072:M1072+N1072:Y1072))</f>
        <v>416.954595817628</v>
      </c>
      <c r="AQ1072" s="18" t="n">
        <f aca="false">SUMPRODUCT(MIN($B$23:$M$23+B1072:M1072+Z1072:AK1072))</f>
        <v>416.954595817628</v>
      </c>
      <c r="AR1072" s="13" t="n">
        <f aca="false">IF(Y1072&lt;0,1,0)</f>
        <v>0</v>
      </c>
    </row>
    <row r="1073" customFormat="false" ht="15" hidden="false" customHeight="false" outlineLevel="0" collapsed="false">
      <c r="A1073" s="13" t="n">
        <v>1048</v>
      </c>
      <c r="B1073" s="18" t="n">
        <f aca="false">Shock_sd*Draws!B1052</f>
        <v>-28.9841256695899</v>
      </c>
      <c r="C1073" s="18" t="n">
        <f aca="false">Persist_a*B1073+Shock_sd*Draws!C1052</f>
        <v>-51.2994302851817</v>
      </c>
      <c r="D1073" s="18" t="n">
        <f aca="false">Persist_a*C1073+Shock_sd*Draws!D1052</f>
        <v>-14.6329119361621</v>
      </c>
      <c r="E1073" s="18" t="n">
        <f aca="false">Persist_a*D1073+Shock_sd*Draws!E1052</f>
        <v>-80.982356781643</v>
      </c>
      <c r="F1073" s="18" t="n">
        <f aca="false">Persist_a*E1073+Shock_sd*Draws!F1052</f>
        <v>-40.4857574205964</v>
      </c>
      <c r="G1073" s="18" t="n">
        <f aca="false">Persist_a*F1073+Shock_sd*Draws!G1052</f>
        <v>75.8935285637629</v>
      </c>
      <c r="H1073" s="18" t="n">
        <f aca="false">Persist_a*G1073+Shock_sd*Draws!H1052</f>
        <v>3.73912775275377</v>
      </c>
      <c r="I1073" s="18" t="n">
        <f aca="false">Persist_a*H1073+Shock_sd*Draws!I1052</f>
        <v>-48.4573771223563</v>
      </c>
      <c r="J1073" s="18" t="n">
        <f aca="false">Persist_a*I1073+Shock_sd*Draws!J1052</f>
        <v>-13.8806021149801</v>
      </c>
      <c r="K1073" s="18" t="n">
        <f aca="false">Persist_a*J1073+Shock_sd*Draws!K1052</f>
        <v>-100.479002464907</v>
      </c>
      <c r="L1073" s="18" t="n">
        <f aca="false">Persist_a*K1073+Shock_sd*Draws!L1052</f>
        <v>-85.6126255621005</v>
      </c>
      <c r="M1073" s="18" t="n">
        <f aca="false">Persist_a*L1073+Shock_sd*Draws!M1052</f>
        <v>-28.8083715661653</v>
      </c>
      <c r="N1073" s="18" t="n">
        <f aca="false">0-(Draws!N1052+Draws!Z1052)</f>
        <v>0</v>
      </c>
      <c r="O1073" s="18" t="n">
        <f aca="false">N1073-(Draws!O1052+Draws!AA1052)</f>
        <v>0</v>
      </c>
      <c r="P1073" s="18" t="n">
        <f aca="false">O1073-(Draws!P1052+Draws!AB1052)</f>
        <v>0</v>
      </c>
      <c r="Q1073" s="18" t="n">
        <f aca="false">P1073-(Draws!Q1052+Draws!AC1052)</f>
        <v>0</v>
      </c>
      <c r="R1073" s="18" t="n">
        <f aca="false">Q1073-(Draws!R1052+Draws!AD1052)</f>
        <v>0</v>
      </c>
      <c r="S1073" s="18" t="n">
        <f aca="false">R1073-(Draws!S1052+Draws!AE1052)</f>
        <v>0</v>
      </c>
      <c r="T1073" s="18" t="n">
        <f aca="false">S1073-(Draws!T1052+Draws!AF1052)</f>
        <v>0</v>
      </c>
      <c r="U1073" s="18" t="n">
        <f aca="false">T1073-(Draws!U1052+Draws!AG1052)</f>
        <v>0</v>
      </c>
      <c r="V1073" s="18" t="n">
        <f aca="false">U1073-(Draws!V1052+Draws!AH1052)</f>
        <v>-152.575942487162</v>
      </c>
      <c r="W1073" s="18" t="n">
        <f aca="false">V1073-(Draws!W1052+Draws!AI1052)</f>
        <v>-152.575942487162</v>
      </c>
      <c r="X1073" s="18" t="n">
        <f aca="false">W1073-(Draws!X1052+Draws!AJ1052)</f>
        <v>-152.575942487162</v>
      </c>
      <c r="Y1073" s="18" t="n">
        <f aca="false">X1073-(Draws!Y1052+Draws!AK1052)</f>
        <v>-152.575942487162</v>
      </c>
      <c r="Z1073" s="18" t="n">
        <f aca="false">0-(MAX(Draws!N1052-Line_cap,0)+MAX(Draws!Z1052-Line_cap,0))</f>
        <v>0</v>
      </c>
      <c r="AA1073" s="18" t="n">
        <f aca="false">Z1073-(MAX(Draws!O1052-Line_cap,0)+MAX(Draws!AA1052-Line_cap,0))</f>
        <v>0</v>
      </c>
      <c r="AB1073" s="18" t="n">
        <f aca="false">AA1073-(MAX(Draws!P1052-Line_cap,0)+MAX(Draws!AB1052-Line_cap,0))</f>
        <v>0</v>
      </c>
      <c r="AC1073" s="18" t="n">
        <f aca="false">AB1073-(MAX(Draws!Q1052-Line_cap,0)+MAX(Draws!AC1052-Line_cap,0))</f>
        <v>0</v>
      </c>
      <c r="AD1073" s="18" t="n">
        <f aca="false">AC1073-(MAX(Draws!R1052-Line_cap,0)+MAX(Draws!AD1052-Line_cap,0))</f>
        <v>0</v>
      </c>
      <c r="AE1073" s="18" t="n">
        <f aca="false">AD1073-(MAX(Draws!S1052-Line_cap,0)+MAX(Draws!AE1052-Line_cap,0))</f>
        <v>0</v>
      </c>
      <c r="AF1073" s="18" t="n">
        <f aca="false">AE1073-(MAX(Draws!T1052-Line_cap,0)+MAX(Draws!AF1052-Line_cap,0))</f>
        <v>0</v>
      </c>
      <c r="AG1073" s="18" t="n">
        <f aca="false">AF1073-(MAX(Draws!U1052-Line_cap,0)+MAX(Draws!AG1052-Line_cap,0))</f>
        <v>0</v>
      </c>
      <c r="AH1073" s="18" t="n">
        <f aca="false">AG1073-(MAX(Draws!V1052-Line_cap,0)+MAX(Draws!AH1052-Line_cap,0))</f>
        <v>-52.5759424871621</v>
      </c>
      <c r="AI1073" s="18" t="n">
        <f aca="false">AH1073-(MAX(Draws!W1052-Line_cap,0)+MAX(Draws!AI1052-Line_cap,0))</f>
        <v>-52.5759424871621</v>
      </c>
      <c r="AJ1073" s="18" t="n">
        <f aca="false">AI1073-(MAX(Draws!X1052-Line_cap,0)+MAX(Draws!AJ1052-Line_cap,0))</f>
        <v>-52.5759424871621</v>
      </c>
      <c r="AK1073" s="18" t="n">
        <f aca="false">AJ1073-(MAX(Draws!Y1052-Line_cap,0)+MAX(Draws!AK1052-Line_cap,0))</f>
        <v>-52.5759424871621</v>
      </c>
      <c r="AL1073" s="18" t="n">
        <f aca="false">SUMPRODUCT(MIN($B$22:$M$22+B1073:M1073+N1073:Y1073))</f>
        <v>241.330750857355</v>
      </c>
      <c r="AM1073" s="18" t="n">
        <f aca="false">SUMPRODUCT(MIN($B$22:$M$22+B1073:M1073))</f>
        <v>393.906693344517</v>
      </c>
      <c r="AN1073" s="18" t="n">
        <f aca="false">SUMPRODUCT(MIN($B$22:$M$22+N1073:Y1073))</f>
        <v>335.621838930234</v>
      </c>
      <c r="AO1073" s="18" t="n">
        <f aca="false">SUMPRODUCT(MIN($B$22:$M$22+B1073:M1073+Z1073:AK1073))</f>
        <v>341.330750857355</v>
      </c>
      <c r="AP1073" s="18" t="n">
        <f aca="false">SUMPRODUCT(MIN($B$23:$M$23+B1073:M1073+N1073:Y1073))</f>
        <v>289.616399407782</v>
      </c>
      <c r="AQ1073" s="18" t="n">
        <f aca="false">SUMPRODUCT(MIN($B$23:$M$23+B1073:M1073+Z1073:AK1073))</f>
        <v>389.616399407782</v>
      </c>
      <c r="AR1073" s="13" t="n">
        <f aca="false">IF(Y1073&lt;0,1,0)</f>
        <v>1</v>
      </c>
    </row>
    <row r="1074" customFormat="false" ht="15" hidden="false" customHeight="false" outlineLevel="0" collapsed="false">
      <c r="A1074" s="13" t="n">
        <v>1049</v>
      </c>
      <c r="B1074" s="18" t="n">
        <f aca="false">Shock_sd*Draws!B1053</f>
        <v>-66.11134714005</v>
      </c>
      <c r="C1074" s="18" t="n">
        <f aca="false">Persist_a*B1074+Shock_sd*Draws!C1053</f>
        <v>-12.5295342419019</v>
      </c>
      <c r="D1074" s="18" t="n">
        <f aca="false">Persist_a*C1074+Shock_sd*Draws!D1053</f>
        <v>2.45007705681764</v>
      </c>
      <c r="E1074" s="18" t="n">
        <f aca="false">Persist_a*D1074+Shock_sd*Draws!E1053</f>
        <v>-8.4275277076108</v>
      </c>
      <c r="F1074" s="18" t="n">
        <f aca="false">Persist_a*E1074+Shock_sd*Draws!F1053</f>
        <v>-1.78285953436418</v>
      </c>
      <c r="G1074" s="18" t="n">
        <f aca="false">Persist_a*F1074+Shock_sd*Draws!G1053</f>
        <v>16.2860234261637</v>
      </c>
      <c r="H1074" s="18" t="n">
        <f aca="false">Persist_a*G1074+Shock_sd*Draws!H1053</f>
        <v>27.743653280424</v>
      </c>
      <c r="I1074" s="18" t="n">
        <f aca="false">Persist_a*H1074+Shock_sd*Draws!I1053</f>
        <v>-3.69690494185549</v>
      </c>
      <c r="J1074" s="18" t="n">
        <f aca="false">Persist_a*I1074+Shock_sd*Draws!J1053</f>
        <v>17.9552249094921</v>
      </c>
      <c r="K1074" s="18" t="n">
        <f aca="false">Persist_a*J1074+Shock_sd*Draws!K1053</f>
        <v>64.3855211747368</v>
      </c>
      <c r="L1074" s="18" t="n">
        <f aca="false">Persist_a*K1074+Shock_sd*Draws!L1053</f>
        <v>62.8972478734538</v>
      </c>
      <c r="M1074" s="18" t="n">
        <f aca="false">Persist_a*L1074+Shock_sd*Draws!M1053</f>
        <v>60.60609966423</v>
      </c>
      <c r="N1074" s="18" t="n">
        <f aca="false">0-(Draws!N1053+Draws!Z1053)</f>
        <v>0</v>
      </c>
      <c r="O1074" s="18" t="n">
        <f aca="false">N1074-(Draws!O1053+Draws!AA1053)</f>
        <v>0</v>
      </c>
      <c r="P1074" s="18" t="n">
        <f aca="false">O1074-(Draws!P1053+Draws!AB1053)</f>
        <v>0</v>
      </c>
      <c r="Q1074" s="18" t="n">
        <f aca="false">P1074-(Draws!Q1053+Draws!AC1053)</f>
        <v>0</v>
      </c>
      <c r="R1074" s="18" t="n">
        <f aca="false">Q1074-(Draws!R1053+Draws!AD1053)</f>
        <v>0</v>
      </c>
      <c r="S1074" s="18" t="n">
        <f aca="false">R1074-(Draws!S1053+Draws!AE1053)</f>
        <v>0</v>
      </c>
      <c r="T1074" s="18" t="n">
        <f aca="false">S1074-(Draws!T1053+Draws!AF1053)</f>
        <v>0</v>
      </c>
      <c r="U1074" s="18" t="n">
        <f aca="false">T1074-(Draws!U1053+Draws!AG1053)</f>
        <v>0</v>
      </c>
      <c r="V1074" s="18" t="n">
        <f aca="false">U1074-(Draws!V1053+Draws!AH1053)</f>
        <v>0</v>
      </c>
      <c r="W1074" s="18" t="n">
        <f aca="false">V1074-(Draws!W1053+Draws!AI1053)</f>
        <v>0</v>
      </c>
      <c r="X1074" s="18" t="n">
        <f aca="false">W1074-(Draws!X1053+Draws!AJ1053)</f>
        <v>0</v>
      </c>
      <c r="Y1074" s="18" t="n">
        <f aca="false">X1074-(Draws!Y1053+Draws!AK1053)</f>
        <v>0</v>
      </c>
      <c r="Z1074" s="18" t="n">
        <f aca="false">0-(MAX(Draws!N1053-Line_cap,0)+MAX(Draws!Z1053-Line_cap,0))</f>
        <v>0</v>
      </c>
      <c r="AA1074" s="18" t="n">
        <f aca="false">Z1074-(MAX(Draws!O1053-Line_cap,0)+MAX(Draws!AA1053-Line_cap,0))</f>
        <v>0</v>
      </c>
      <c r="AB1074" s="18" t="n">
        <f aca="false">AA1074-(MAX(Draws!P1053-Line_cap,0)+MAX(Draws!AB1053-Line_cap,0))</f>
        <v>0</v>
      </c>
      <c r="AC1074" s="18" t="n">
        <f aca="false">AB1074-(MAX(Draws!Q1053-Line_cap,0)+MAX(Draws!AC1053-Line_cap,0))</f>
        <v>0</v>
      </c>
      <c r="AD1074" s="18" t="n">
        <f aca="false">AC1074-(MAX(Draws!R1053-Line_cap,0)+MAX(Draws!AD1053-Line_cap,0))</f>
        <v>0</v>
      </c>
      <c r="AE1074" s="18" t="n">
        <f aca="false">AD1074-(MAX(Draws!S1053-Line_cap,0)+MAX(Draws!AE1053-Line_cap,0))</f>
        <v>0</v>
      </c>
      <c r="AF1074" s="18" t="n">
        <f aca="false">AE1074-(MAX(Draws!T1053-Line_cap,0)+MAX(Draws!AF1053-Line_cap,0))</f>
        <v>0</v>
      </c>
      <c r="AG1074" s="18" t="n">
        <f aca="false">AF1074-(MAX(Draws!U1053-Line_cap,0)+MAX(Draws!AG1053-Line_cap,0))</f>
        <v>0</v>
      </c>
      <c r="AH1074" s="18" t="n">
        <f aca="false">AG1074-(MAX(Draws!V1053-Line_cap,0)+MAX(Draws!AH1053-Line_cap,0))</f>
        <v>0</v>
      </c>
      <c r="AI1074" s="18" t="n">
        <f aca="false">AH1074-(MAX(Draws!W1053-Line_cap,0)+MAX(Draws!AI1053-Line_cap,0))</f>
        <v>0</v>
      </c>
      <c r="AJ1074" s="18" t="n">
        <f aca="false">AI1074-(MAX(Draws!X1053-Line_cap,0)+MAX(Draws!AJ1053-Line_cap,0))</f>
        <v>0</v>
      </c>
      <c r="AK1074" s="18" t="n">
        <f aca="false">AJ1074-(MAX(Draws!Y1053-Line_cap,0)+MAX(Draws!AK1053-Line_cap,0))</f>
        <v>0</v>
      </c>
      <c r="AL1074" s="18" t="n">
        <f aca="false">SUMPRODUCT(MIN($B$22:$M$22+B1074:M1074+N1074:Y1074))</f>
        <v>480.157148456064</v>
      </c>
      <c r="AM1074" s="18" t="n">
        <f aca="false">SUMPRODUCT(MIN($B$22:$M$22+B1074:M1074))</f>
        <v>480.157148456064</v>
      </c>
      <c r="AN1074" s="18" t="n">
        <f aca="false">SUMPRODUCT(MIN($B$22:$M$22+N1074:Y1074))</f>
        <v>481.950382357786</v>
      </c>
      <c r="AO1074" s="18" t="n">
        <f aca="false">SUMPRODUCT(MIN($B$22:$M$22+B1074:M1074+Z1074:AK1074))</f>
        <v>480.157148456064</v>
      </c>
      <c r="AP1074" s="18" t="n">
        <f aca="false">SUMPRODUCT(MIN($B$23:$M$23+B1074:M1074+N1074:Y1074))</f>
        <v>522.939401752635</v>
      </c>
      <c r="AQ1074" s="18" t="n">
        <f aca="false">SUMPRODUCT(MIN($B$23:$M$23+B1074:M1074+Z1074:AK1074))</f>
        <v>522.939401752635</v>
      </c>
      <c r="AR1074" s="13" t="n">
        <f aca="false">IF(Y1074&lt;0,1,0)</f>
        <v>0</v>
      </c>
    </row>
    <row r="1075" customFormat="false" ht="15" hidden="false" customHeight="false" outlineLevel="0" collapsed="false">
      <c r="A1075" s="13" t="n">
        <v>1050</v>
      </c>
      <c r="B1075" s="18" t="n">
        <f aca="false">Shock_sd*Draws!B1054</f>
        <v>-26.8941414761877</v>
      </c>
      <c r="C1075" s="18" t="n">
        <f aca="false">Persist_a*B1075+Shock_sd*Draws!C1054</f>
        <v>-31.7000382270016</v>
      </c>
      <c r="D1075" s="18" t="n">
        <f aca="false">Persist_a*C1075+Shock_sd*Draws!D1054</f>
        <v>38.70562439233</v>
      </c>
      <c r="E1075" s="18" t="n">
        <f aca="false">Persist_a*D1075+Shock_sd*Draws!E1054</f>
        <v>-1.09164693801402</v>
      </c>
      <c r="F1075" s="18" t="n">
        <f aca="false">Persist_a*E1075+Shock_sd*Draws!F1054</f>
        <v>-22.9235960827293</v>
      </c>
      <c r="G1075" s="18" t="n">
        <f aca="false">Persist_a*F1075+Shock_sd*Draws!G1054</f>
        <v>-108.733150028501</v>
      </c>
      <c r="H1075" s="18" t="n">
        <f aca="false">Persist_a*G1075+Shock_sd*Draws!H1054</f>
        <v>0.861137794759785</v>
      </c>
      <c r="I1075" s="18" t="n">
        <f aca="false">Persist_a*H1075+Shock_sd*Draws!I1054</f>
        <v>-89.1161652776565</v>
      </c>
      <c r="J1075" s="18" t="n">
        <f aca="false">Persist_a*I1075+Shock_sd*Draws!J1054</f>
        <v>33.2794775638057</v>
      </c>
      <c r="K1075" s="18" t="n">
        <f aca="false">Persist_a*J1075+Shock_sd*Draws!K1054</f>
        <v>62.8861396750359</v>
      </c>
      <c r="L1075" s="18" t="n">
        <f aca="false">Persist_a*K1075+Shock_sd*Draws!L1054</f>
        <v>-15.2448998479067</v>
      </c>
      <c r="M1075" s="18" t="n">
        <f aca="false">Persist_a*L1075+Shock_sd*Draws!M1054</f>
        <v>17.4022187098097</v>
      </c>
      <c r="N1075" s="18" t="n">
        <f aca="false">0-(Draws!N1054+Draws!Z1054)</f>
        <v>0</v>
      </c>
      <c r="O1075" s="18" t="n">
        <f aca="false">N1075-(Draws!O1054+Draws!AA1054)</f>
        <v>0</v>
      </c>
      <c r="P1075" s="18" t="n">
        <f aca="false">O1075-(Draws!P1054+Draws!AB1054)</f>
        <v>0</v>
      </c>
      <c r="Q1075" s="18" t="n">
        <f aca="false">P1075-(Draws!Q1054+Draws!AC1054)</f>
        <v>0</v>
      </c>
      <c r="R1075" s="18" t="n">
        <f aca="false">Q1075-(Draws!R1054+Draws!AD1054)</f>
        <v>0</v>
      </c>
      <c r="S1075" s="18" t="n">
        <f aca="false">R1075-(Draws!S1054+Draws!AE1054)</f>
        <v>0</v>
      </c>
      <c r="T1075" s="18" t="n">
        <f aca="false">S1075-(Draws!T1054+Draws!AF1054)</f>
        <v>0</v>
      </c>
      <c r="U1075" s="18" t="n">
        <f aca="false">T1075-(Draws!U1054+Draws!AG1054)</f>
        <v>0</v>
      </c>
      <c r="V1075" s="18" t="n">
        <f aca="false">U1075-(Draws!V1054+Draws!AH1054)</f>
        <v>0</v>
      </c>
      <c r="W1075" s="18" t="n">
        <f aca="false">V1075-(Draws!W1054+Draws!AI1054)</f>
        <v>0</v>
      </c>
      <c r="X1075" s="18" t="n">
        <f aca="false">W1075-(Draws!X1054+Draws!AJ1054)</f>
        <v>0</v>
      </c>
      <c r="Y1075" s="18" t="n">
        <f aca="false">X1075-(Draws!Y1054+Draws!AK1054)</f>
        <v>0</v>
      </c>
      <c r="Z1075" s="18" t="n">
        <f aca="false">0-(MAX(Draws!N1054-Line_cap,0)+MAX(Draws!Z1054-Line_cap,0))</f>
        <v>0</v>
      </c>
      <c r="AA1075" s="18" t="n">
        <f aca="false">Z1075-(MAX(Draws!O1054-Line_cap,0)+MAX(Draws!AA1054-Line_cap,0))</f>
        <v>0</v>
      </c>
      <c r="AB1075" s="18" t="n">
        <f aca="false">AA1075-(MAX(Draws!P1054-Line_cap,0)+MAX(Draws!AB1054-Line_cap,0))</f>
        <v>0</v>
      </c>
      <c r="AC1075" s="18" t="n">
        <f aca="false">AB1075-(MAX(Draws!Q1054-Line_cap,0)+MAX(Draws!AC1054-Line_cap,0))</f>
        <v>0</v>
      </c>
      <c r="AD1075" s="18" t="n">
        <f aca="false">AC1075-(MAX(Draws!R1054-Line_cap,0)+MAX(Draws!AD1054-Line_cap,0))</f>
        <v>0</v>
      </c>
      <c r="AE1075" s="18" t="n">
        <f aca="false">AD1075-(MAX(Draws!S1054-Line_cap,0)+MAX(Draws!AE1054-Line_cap,0))</f>
        <v>0</v>
      </c>
      <c r="AF1075" s="18" t="n">
        <f aca="false">AE1075-(MAX(Draws!T1054-Line_cap,0)+MAX(Draws!AF1054-Line_cap,0))</f>
        <v>0</v>
      </c>
      <c r="AG1075" s="18" t="n">
        <f aca="false">AF1075-(MAX(Draws!U1054-Line_cap,0)+MAX(Draws!AG1054-Line_cap,0))</f>
        <v>0</v>
      </c>
      <c r="AH1075" s="18" t="n">
        <f aca="false">AG1075-(MAX(Draws!V1054-Line_cap,0)+MAX(Draws!AH1054-Line_cap,0))</f>
        <v>0</v>
      </c>
      <c r="AI1075" s="18" t="n">
        <f aca="false">AH1075-(MAX(Draws!W1054-Line_cap,0)+MAX(Draws!AI1054-Line_cap,0))</f>
        <v>0</v>
      </c>
      <c r="AJ1075" s="18" t="n">
        <f aca="false">AI1075-(MAX(Draws!X1054-Line_cap,0)+MAX(Draws!AJ1054-Line_cap,0))</f>
        <v>0</v>
      </c>
      <c r="AK1075" s="18" t="n">
        <f aca="false">AJ1075-(MAX(Draws!Y1054-Line_cap,0)+MAX(Draws!AK1054-Line_cap,0))</f>
        <v>0</v>
      </c>
      <c r="AL1075" s="18" t="n">
        <f aca="false">SUMPRODUCT(MIN($B$22:$M$22+B1075:M1075+N1075:Y1075))</f>
        <v>374.475021609865</v>
      </c>
      <c r="AM1075" s="18" t="n">
        <f aca="false">SUMPRODUCT(MIN($B$22:$M$22+B1075:M1075))</f>
        <v>374.475021609865</v>
      </c>
      <c r="AN1075" s="18" t="n">
        <f aca="false">SUMPRODUCT(MIN($B$22:$M$22+N1075:Y1075))</f>
        <v>481.950382357786</v>
      </c>
      <c r="AO1075" s="18" t="n">
        <f aca="false">SUMPRODUCT(MIN($B$22:$M$22+B1075:M1075+Z1075:AK1075))</f>
        <v>374.475021609865</v>
      </c>
      <c r="AP1075" s="18" t="n">
        <f aca="false">SUMPRODUCT(MIN($B$23:$M$23+B1075:M1075+N1075:Y1075))</f>
        <v>422.240767110649</v>
      </c>
      <c r="AQ1075" s="18" t="n">
        <f aca="false">SUMPRODUCT(MIN($B$23:$M$23+B1075:M1075+Z1075:AK1075))</f>
        <v>422.240767110649</v>
      </c>
      <c r="AR1075" s="13" t="n">
        <f aca="false">IF(Y1075&lt;0,1,0)</f>
        <v>0</v>
      </c>
    </row>
    <row r="1076" customFormat="false" ht="15" hidden="false" customHeight="false" outlineLevel="0" collapsed="false">
      <c r="A1076" s="13" t="n">
        <v>1051</v>
      </c>
      <c r="B1076" s="18" t="n">
        <f aca="false">Shock_sd*Draws!B1055</f>
        <v>-29.8016406720667</v>
      </c>
      <c r="C1076" s="18" t="n">
        <f aca="false">Persist_a*B1076+Shock_sd*Draws!C1055</f>
        <v>22.9722218912353</v>
      </c>
      <c r="D1076" s="18" t="n">
        <f aca="false">Persist_a*C1076+Shock_sd*Draws!D1055</f>
        <v>-71.1619197961915</v>
      </c>
      <c r="E1076" s="18" t="n">
        <f aca="false">Persist_a*D1076+Shock_sd*Draws!E1055</f>
        <v>-64.8867929014599</v>
      </c>
      <c r="F1076" s="18" t="n">
        <f aca="false">Persist_a*E1076+Shock_sd*Draws!F1055</f>
        <v>-124.252755633023</v>
      </c>
      <c r="G1076" s="18" t="n">
        <f aca="false">Persist_a*F1076+Shock_sd*Draws!G1055</f>
        <v>-76.2720278335227</v>
      </c>
      <c r="H1076" s="18" t="n">
        <f aca="false">Persist_a*G1076+Shock_sd*Draws!H1055</f>
        <v>17.3570464052802</v>
      </c>
      <c r="I1076" s="18" t="n">
        <f aca="false">Persist_a*H1076+Shock_sd*Draws!I1055</f>
        <v>4.62052371436512</v>
      </c>
      <c r="J1076" s="18" t="n">
        <f aca="false">Persist_a*I1076+Shock_sd*Draws!J1055</f>
        <v>-2.10850334659747</v>
      </c>
      <c r="K1076" s="18" t="n">
        <f aca="false">Persist_a*J1076+Shock_sd*Draws!K1055</f>
        <v>30.5257995902758</v>
      </c>
      <c r="L1076" s="18" t="n">
        <f aca="false">Persist_a*K1076+Shock_sd*Draws!L1055</f>
        <v>30.8145343464308</v>
      </c>
      <c r="M1076" s="18" t="n">
        <f aca="false">Persist_a*L1076+Shock_sd*Draws!M1055</f>
        <v>33.3259029874816</v>
      </c>
      <c r="N1076" s="18" t="n">
        <f aca="false">0-(Draws!N1055+Draws!Z1055)</f>
        <v>0</v>
      </c>
      <c r="O1076" s="18" t="n">
        <f aca="false">N1076-(Draws!O1055+Draws!AA1055)</f>
        <v>0</v>
      </c>
      <c r="P1076" s="18" t="n">
        <f aca="false">O1076-(Draws!P1055+Draws!AB1055)</f>
        <v>0</v>
      </c>
      <c r="Q1076" s="18" t="n">
        <f aca="false">P1076-(Draws!Q1055+Draws!AC1055)</f>
        <v>0</v>
      </c>
      <c r="R1076" s="18" t="n">
        <f aca="false">Q1076-(Draws!R1055+Draws!AD1055)</f>
        <v>0</v>
      </c>
      <c r="S1076" s="18" t="n">
        <f aca="false">R1076-(Draws!S1055+Draws!AE1055)</f>
        <v>0</v>
      </c>
      <c r="T1076" s="18" t="n">
        <f aca="false">S1076-(Draws!T1055+Draws!AF1055)</f>
        <v>0</v>
      </c>
      <c r="U1076" s="18" t="n">
        <f aca="false">T1076-(Draws!U1055+Draws!AG1055)</f>
        <v>0</v>
      </c>
      <c r="V1076" s="18" t="n">
        <f aca="false">U1076-(Draws!V1055+Draws!AH1055)</f>
        <v>0</v>
      </c>
      <c r="W1076" s="18" t="n">
        <f aca="false">V1076-(Draws!W1055+Draws!AI1055)</f>
        <v>0</v>
      </c>
      <c r="X1076" s="18" t="n">
        <f aca="false">W1076-(Draws!X1055+Draws!AJ1055)</f>
        <v>0</v>
      </c>
      <c r="Y1076" s="18" t="n">
        <f aca="false">X1076-(Draws!Y1055+Draws!AK1055)</f>
        <v>0</v>
      </c>
      <c r="Z1076" s="18" t="n">
        <f aca="false">0-(MAX(Draws!N1055-Line_cap,0)+MAX(Draws!Z1055-Line_cap,0))</f>
        <v>0</v>
      </c>
      <c r="AA1076" s="18" t="n">
        <f aca="false">Z1076-(MAX(Draws!O1055-Line_cap,0)+MAX(Draws!AA1055-Line_cap,0))</f>
        <v>0</v>
      </c>
      <c r="AB1076" s="18" t="n">
        <f aca="false">AA1076-(MAX(Draws!P1055-Line_cap,0)+MAX(Draws!AB1055-Line_cap,0))</f>
        <v>0</v>
      </c>
      <c r="AC1076" s="18" t="n">
        <f aca="false">AB1076-(MAX(Draws!Q1055-Line_cap,0)+MAX(Draws!AC1055-Line_cap,0))</f>
        <v>0</v>
      </c>
      <c r="AD1076" s="18" t="n">
        <f aca="false">AC1076-(MAX(Draws!R1055-Line_cap,0)+MAX(Draws!AD1055-Line_cap,0))</f>
        <v>0</v>
      </c>
      <c r="AE1076" s="18" t="n">
        <f aca="false">AD1076-(MAX(Draws!S1055-Line_cap,0)+MAX(Draws!AE1055-Line_cap,0))</f>
        <v>0</v>
      </c>
      <c r="AF1076" s="18" t="n">
        <f aca="false">AE1076-(MAX(Draws!T1055-Line_cap,0)+MAX(Draws!AF1055-Line_cap,0))</f>
        <v>0</v>
      </c>
      <c r="AG1076" s="18" t="n">
        <f aca="false">AF1076-(MAX(Draws!U1055-Line_cap,0)+MAX(Draws!AG1055-Line_cap,0))</f>
        <v>0</v>
      </c>
      <c r="AH1076" s="18" t="n">
        <f aca="false">AG1076-(MAX(Draws!V1055-Line_cap,0)+MAX(Draws!AH1055-Line_cap,0))</f>
        <v>0</v>
      </c>
      <c r="AI1076" s="18" t="n">
        <f aca="false">AH1076-(MAX(Draws!W1055-Line_cap,0)+MAX(Draws!AI1055-Line_cap,0))</f>
        <v>0</v>
      </c>
      <c r="AJ1076" s="18" t="n">
        <f aca="false">AI1076-(MAX(Draws!X1055-Line_cap,0)+MAX(Draws!AJ1055-Line_cap,0))</f>
        <v>0</v>
      </c>
      <c r="AK1076" s="18" t="n">
        <f aca="false">AJ1076-(MAX(Draws!Y1055-Line_cap,0)+MAX(Draws!AK1055-Line_cap,0))</f>
        <v>0</v>
      </c>
      <c r="AL1076" s="18" t="n">
        <f aca="false">SUMPRODUCT(MIN($B$22:$M$22+B1076:M1076+N1076:Y1076))</f>
        <v>364.244425514667</v>
      </c>
      <c r="AM1076" s="18" t="n">
        <f aca="false">SUMPRODUCT(MIN($B$22:$M$22+B1076:M1076))</f>
        <v>364.244425514667</v>
      </c>
      <c r="AN1076" s="18" t="n">
        <f aca="false">SUMPRODUCT(MIN($B$22:$M$22+N1076:Y1076))</f>
        <v>481.950382357786</v>
      </c>
      <c r="AO1076" s="18" t="n">
        <f aca="false">SUMPRODUCT(MIN($B$22:$M$22+B1076:M1076+Z1076:AK1076))</f>
        <v>364.244425514667</v>
      </c>
      <c r="AP1076" s="18" t="n">
        <f aca="false">SUMPRODUCT(MIN($B$23:$M$23+B1076:M1076+N1076:Y1076))</f>
        <v>409.349159367831</v>
      </c>
      <c r="AQ1076" s="18" t="n">
        <f aca="false">SUMPRODUCT(MIN($B$23:$M$23+B1076:M1076+Z1076:AK1076))</f>
        <v>409.349159367831</v>
      </c>
      <c r="AR1076" s="13" t="n">
        <f aca="false">IF(Y1076&lt;0,1,0)</f>
        <v>0</v>
      </c>
    </row>
    <row r="1077" customFormat="false" ht="15" hidden="false" customHeight="false" outlineLevel="0" collapsed="false">
      <c r="A1077" s="13" t="n">
        <v>1052</v>
      </c>
      <c r="B1077" s="18" t="n">
        <f aca="false">Shock_sd*Draws!B1056</f>
        <v>-14.4715242719414</v>
      </c>
      <c r="C1077" s="18" t="n">
        <f aca="false">Persist_a*B1077+Shock_sd*Draws!C1056</f>
        <v>-50.5195999141894</v>
      </c>
      <c r="D1077" s="18" t="n">
        <f aca="false">Persist_a*C1077+Shock_sd*Draws!D1056</f>
        <v>-86.1433319643526</v>
      </c>
      <c r="E1077" s="18" t="n">
        <f aca="false">Persist_a*D1077+Shock_sd*Draws!E1056</f>
        <v>13.8564992769123</v>
      </c>
      <c r="F1077" s="18" t="n">
        <f aca="false">Persist_a*E1077+Shock_sd*Draws!F1056</f>
        <v>78.396132065735</v>
      </c>
      <c r="G1077" s="18" t="n">
        <f aca="false">Persist_a*F1077+Shock_sd*Draws!G1056</f>
        <v>120.670032764268</v>
      </c>
      <c r="H1077" s="18" t="n">
        <f aca="false">Persist_a*G1077+Shock_sd*Draws!H1056</f>
        <v>94.7090749950902</v>
      </c>
      <c r="I1077" s="18" t="n">
        <f aca="false">Persist_a*H1077+Shock_sd*Draws!I1056</f>
        <v>52.668487652674</v>
      </c>
      <c r="J1077" s="18" t="n">
        <f aca="false">Persist_a*I1077+Shock_sd*Draws!J1056</f>
        <v>42.7219793868131</v>
      </c>
      <c r="K1077" s="18" t="n">
        <f aca="false">Persist_a*J1077+Shock_sd*Draws!K1056</f>
        <v>8.74061868261377</v>
      </c>
      <c r="L1077" s="18" t="n">
        <f aca="false">Persist_a*K1077+Shock_sd*Draws!L1056</f>
        <v>-44.9766398047861</v>
      </c>
      <c r="M1077" s="18" t="n">
        <f aca="false">Persist_a*L1077+Shock_sd*Draws!M1056</f>
        <v>-85.2563806067166</v>
      </c>
      <c r="N1077" s="18" t="n">
        <f aca="false">0-(Draws!N1056+Draws!Z1056)</f>
        <v>0</v>
      </c>
      <c r="O1077" s="18" t="n">
        <f aca="false">N1077-(Draws!O1056+Draws!AA1056)</f>
        <v>0</v>
      </c>
      <c r="P1077" s="18" t="n">
        <f aca="false">O1077-(Draws!P1056+Draws!AB1056)</f>
        <v>0</v>
      </c>
      <c r="Q1077" s="18" t="n">
        <f aca="false">P1077-(Draws!Q1056+Draws!AC1056)</f>
        <v>0</v>
      </c>
      <c r="R1077" s="18" t="n">
        <f aca="false">Q1077-(Draws!R1056+Draws!AD1056)</f>
        <v>0</v>
      </c>
      <c r="S1077" s="18" t="n">
        <f aca="false">R1077-(Draws!S1056+Draws!AE1056)</f>
        <v>0</v>
      </c>
      <c r="T1077" s="18" t="n">
        <f aca="false">S1077-(Draws!T1056+Draws!AF1056)</f>
        <v>0</v>
      </c>
      <c r="U1077" s="18" t="n">
        <f aca="false">T1077-(Draws!U1056+Draws!AG1056)</f>
        <v>0</v>
      </c>
      <c r="V1077" s="18" t="n">
        <f aca="false">U1077-(Draws!V1056+Draws!AH1056)</f>
        <v>0</v>
      </c>
      <c r="W1077" s="18" t="n">
        <f aca="false">V1077-(Draws!W1056+Draws!AI1056)</f>
        <v>0</v>
      </c>
      <c r="X1077" s="18" t="n">
        <f aca="false">W1077-(Draws!X1056+Draws!AJ1056)</f>
        <v>0</v>
      </c>
      <c r="Y1077" s="18" t="n">
        <f aca="false">X1077-(Draws!Y1056+Draws!AK1056)</f>
        <v>0</v>
      </c>
      <c r="Z1077" s="18" t="n">
        <f aca="false">0-(MAX(Draws!N1056-Line_cap,0)+MAX(Draws!Z1056-Line_cap,0))</f>
        <v>0</v>
      </c>
      <c r="AA1077" s="18" t="n">
        <f aca="false">Z1077-(MAX(Draws!O1056-Line_cap,0)+MAX(Draws!AA1056-Line_cap,0))</f>
        <v>0</v>
      </c>
      <c r="AB1077" s="18" t="n">
        <f aca="false">AA1077-(MAX(Draws!P1056-Line_cap,0)+MAX(Draws!AB1056-Line_cap,0))</f>
        <v>0</v>
      </c>
      <c r="AC1077" s="18" t="n">
        <f aca="false">AB1077-(MAX(Draws!Q1056-Line_cap,0)+MAX(Draws!AC1056-Line_cap,0))</f>
        <v>0</v>
      </c>
      <c r="AD1077" s="18" t="n">
        <f aca="false">AC1077-(MAX(Draws!R1056-Line_cap,0)+MAX(Draws!AD1056-Line_cap,0))</f>
        <v>0</v>
      </c>
      <c r="AE1077" s="18" t="n">
        <f aca="false">AD1077-(MAX(Draws!S1056-Line_cap,0)+MAX(Draws!AE1056-Line_cap,0))</f>
        <v>0</v>
      </c>
      <c r="AF1077" s="18" t="n">
        <f aca="false">AE1077-(MAX(Draws!T1056-Line_cap,0)+MAX(Draws!AF1056-Line_cap,0))</f>
        <v>0</v>
      </c>
      <c r="AG1077" s="18" t="n">
        <f aca="false">AF1077-(MAX(Draws!U1056-Line_cap,0)+MAX(Draws!AG1056-Line_cap,0))</f>
        <v>0</v>
      </c>
      <c r="AH1077" s="18" t="n">
        <f aca="false">AG1077-(MAX(Draws!V1056-Line_cap,0)+MAX(Draws!AH1056-Line_cap,0))</f>
        <v>0</v>
      </c>
      <c r="AI1077" s="18" t="n">
        <f aca="false">AH1077-(MAX(Draws!W1056-Line_cap,0)+MAX(Draws!AI1056-Line_cap,0))</f>
        <v>0</v>
      </c>
      <c r="AJ1077" s="18" t="n">
        <f aca="false">AI1077-(MAX(Draws!X1056-Line_cap,0)+MAX(Draws!AJ1056-Line_cap,0))</f>
        <v>0</v>
      </c>
      <c r="AK1077" s="18" t="n">
        <f aca="false">AJ1077-(MAX(Draws!Y1056-Line_cap,0)+MAX(Draws!AK1056-Line_cap,0))</f>
        <v>0</v>
      </c>
      <c r="AL1077" s="18" t="n">
        <f aca="false">SUMPRODUCT(MIN($B$22:$M$22+B1077:M1077+N1077:Y1077))</f>
        <v>425.167667070244</v>
      </c>
      <c r="AM1077" s="18" t="n">
        <f aca="false">SUMPRODUCT(MIN($B$22:$M$22+B1077:M1077))</f>
        <v>425.167667070244</v>
      </c>
      <c r="AN1077" s="18" t="n">
        <f aca="false">SUMPRODUCT(MIN($B$22:$M$22+N1077:Y1077))</f>
        <v>481.950382357786</v>
      </c>
      <c r="AO1077" s="18" t="n">
        <f aca="false">SUMPRODUCT(MIN($B$22:$M$22+B1077:M1077+Z1077:AK1077))</f>
        <v>425.167667070244</v>
      </c>
      <c r="AP1077" s="18" t="n">
        <f aca="false">SUMPRODUCT(MIN($B$23:$M$23+B1077:M1077+N1077:Y1077))</f>
        <v>464.160229506027</v>
      </c>
      <c r="AQ1077" s="18" t="n">
        <f aca="false">SUMPRODUCT(MIN($B$23:$M$23+B1077:M1077+Z1077:AK1077))</f>
        <v>464.160229506027</v>
      </c>
      <c r="AR1077" s="13" t="n">
        <f aca="false">IF(Y1077&lt;0,1,0)</f>
        <v>0</v>
      </c>
    </row>
    <row r="1078" customFormat="false" ht="15" hidden="false" customHeight="false" outlineLevel="0" collapsed="false">
      <c r="A1078" s="13" t="n">
        <v>1053</v>
      </c>
      <c r="B1078" s="18" t="n">
        <f aca="false">Shock_sd*Draws!B1057</f>
        <v>1.86478330791904</v>
      </c>
      <c r="C1078" s="18" t="n">
        <f aca="false">Persist_a*B1078+Shock_sd*Draws!C1057</f>
        <v>-19.5896582203863</v>
      </c>
      <c r="D1078" s="18" t="n">
        <f aca="false">Persist_a*C1078+Shock_sd*Draws!D1057</f>
        <v>-106.46559090848</v>
      </c>
      <c r="E1078" s="18" t="n">
        <f aca="false">Persist_a*D1078+Shock_sd*Draws!E1057</f>
        <v>-64.378682163506</v>
      </c>
      <c r="F1078" s="18" t="n">
        <f aca="false">Persist_a*E1078+Shock_sd*Draws!F1057</f>
        <v>3.95462195129783</v>
      </c>
      <c r="G1078" s="18" t="n">
        <f aca="false">Persist_a*F1078+Shock_sd*Draws!G1057</f>
        <v>-68.5757474342624</v>
      </c>
      <c r="H1078" s="18" t="n">
        <f aca="false">Persist_a*G1078+Shock_sd*Draws!H1057</f>
        <v>-65.9922324279352</v>
      </c>
      <c r="I1078" s="18" t="n">
        <f aca="false">Persist_a*H1078+Shock_sd*Draws!I1057</f>
        <v>-31.4212099811626</v>
      </c>
      <c r="J1078" s="18" t="n">
        <f aca="false">Persist_a*I1078+Shock_sd*Draws!J1057</f>
        <v>-46.4046620827283</v>
      </c>
      <c r="K1078" s="18" t="n">
        <f aca="false">Persist_a*J1078+Shock_sd*Draws!K1057</f>
        <v>77.1205033931072</v>
      </c>
      <c r="L1078" s="18" t="n">
        <f aca="false">Persist_a*K1078+Shock_sd*Draws!L1057</f>
        <v>15.4414776801793</v>
      </c>
      <c r="M1078" s="18" t="n">
        <f aca="false">Persist_a*L1078+Shock_sd*Draws!M1057</f>
        <v>-9.05031893857518</v>
      </c>
      <c r="N1078" s="18" t="n">
        <f aca="false">0-(Draws!N1057+Draws!Z1057)</f>
        <v>0</v>
      </c>
      <c r="O1078" s="18" t="n">
        <f aca="false">N1078-(Draws!O1057+Draws!AA1057)</f>
        <v>0</v>
      </c>
      <c r="P1078" s="18" t="n">
        <f aca="false">O1078-(Draws!P1057+Draws!AB1057)</f>
        <v>0</v>
      </c>
      <c r="Q1078" s="18" t="n">
        <f aca="false">P1078-(Draws!Q1057+Draws!AC1057)</f>
        <v>0</v>
      </c>
      <c r="R1078" s="18" t="n">
        <f aca="false">Q1078-(Draws!R1057+Draws!AD1057)</f>
        <v>0</v>
      </c>
      <c r="S1078" s="18" t="n">
        <f aca="false">R1078-(Draws!S1057+Draws!AE1057)</f>
        <v>0</v>
      </c>
      <c r="T1078" s="18" t="n">
        <f aca="false">S1078-(Draws!T1057+Draws!AF1057)</f>
        <v>0</v>
      </c>
      <c r="U1078" s="18" t="n">
        <f aca="false">T1078-(Draws!U1057+Draws!AG1057)</f>
        <v>0</v>
      </c>
      <c r="V1078" s="18" t="n">
        <f aca="false">U1078-(Draws!V1057+Draws!AH1057)</f>
        <v>0</v>
      </c>
      <c r="W1078" s="18" t="n">
        <f aca="false">V1078-(Draws!W1057+Draws!AI1057)</f>
        <v>0</v>
      </c>
      <c r="X1078" s="18" t="n">
        <f aca="false">W1078-(Draws!X1057+Draws!AJ1057)</f>
        <v>0</v>
      </c>
      <c r="Y1078" s="18" t="n">
        <f aca="false">X1078-(Draws!Y1057+Draws!AK1057)</f>
        <v>0</v>
      </c>
      <c r="Z1078" s="18" t="n">
        <f aca="false">0-(MAX(Draws!N1057-Line_cap,0)+MAX(Draws!Z1057-Line_cap,0))</f>
        <v>0</v>
      </c>
      <c r="AA1078" s="18" t="n">
        <f aca="false">Z1078-(MAX(Draws!O1057-Line_cap,0)+MAX(Draws!AA1057-Line_cap,0))</f>
        <v>0</v>
      </c>
      <c r="AB1078" s="18" t="n">
        <f aca="false">AA1078-(MAX(Draws!P1057-Line_cap,0)+MAX(Draws!AB1057-Line_cap,0))</f>
        <v>0</v>
      </c>
      <c r="AC1078" s="18" t="n">
        <f aca="false">AB1078-(MAX(Draws!Q1057-Line_cap,0)+MAX(Draws!AC1057-Line_cap,0))</f>
        <v>0</v>
      </c>
      <c r="AD1078" s="18" t="n">
        <f aca="false">AC1078-(MAX(Draws!R1057-Line_cap,0)+MAX(Draws!AD1057-Line_cap,0))</f>
        <v>0</v>
      </c>
      <c r="AE1078" s="18" t="n">
        <f aca="false">AD1078-(MAX(Draws!S1057-Line_cap,0)+MAX(Draws!AE1057-Line_cap,0))</f>
        <v>0</v>
      </c>
      <c r="AF1078" s="18" t="n">
        <f aca="false">AE1078-(MAX(Draws!T1057-Line_cap,0)+MAX(Draws!AF1057-Line_cap,0))</f>
        <v>0</v>
      </c>
      <c r="AG1078" s="18" t="n">
        <f aca="false">AF1078-(MAX(Draws!U1057-Line_cap,0)+MAX(Draws!AG1057-Line_cap,0))</f>
        <v>0</v>
      </c>
      <c r="AH1078" s="18" t="n">
        <f aca="false">AG1078-(MAX(Draws!V1057-Line_cap,0)+MAX(Draws!AH1057-Line_cap,0))</f>
        <v>0</v>
      </c>
      <c r="AI1078" s="18" t="n">
        <f aca="false">AH1078-(MAX(Draws!W1057-Line_cap,0)+MAX(Draws!AI1057-Line_cap,0))</f>
        <v>0</v>
      </c>
      <c r="AJ1078" s="18" t="n">
        <f aca="false">AI1078-(MAX(Draws!X1057-Line_cap,0)+MAX(Draws!AJ1057-Line_cap,0))</f>
        <v>0</v>
      </c>
      <c r="AK1078" s="18" t="n">
        <f aca="false">AJ1078-(MAX(Draws!Y1057-Line_cap,0)+MAX(Draws!AK1057-Line_cap,0))</f>
        <v>0</v>
      </c>
      <c r="AL1078" s="18" t="n">
        <f aca="false">SUMPRODUCT(MIN($B$22:$M$22+B1078:M1078+N1078:Y1078))</f>
        <v>409.088595753661</v>
      </c>
      <c r="AM1078" s="18" t="n">
        <f aca="false">SUMPRODUCT(MIN($B$22:$M$22+B1078:M1078))</f>
        <v>409.088595753661</v>
      </c>
      <c r="AN1078" s="18" t="n">
        <f aca="false">SUMPRODUCT(MIN($B$22:$M$22+N1078:Y1078))</f>
        <v>481.950382357786</v>
      </c>
      <c r="AO1078" s="18" t="n">
        <f aca="false">SUMPRODUCT(MIN($B$22:$M$22+B1078:M1078+Z1078:AK1078))</f>
        <v>409.088595753661</v>
      </c>
      <c r="AP1078" s="18" t="n">
        <f aca="false">SUMPRODUCT(MIN($B$23:$M$23+B1078:M1078+N1078:Y1078))</f>
        <v>443.8379705619</v>
      </c>
      <c r="AQ1078" s="18" t="n">
        <f aca="false">SUMPRODUCT(MIN($B$23:$M$23+B1078:M1078+Z1078:AK1078))</f>
        <v>443.8379705619</v>
      </c>
      <c r="AR1078" s="13" t="n">
        <f aca="false">IF(Y1078&lt;0,1,0)</f>
        <v>0</v>
      </c>
    </row>
    <row r="1079" customFormat="false" ht="15" hidden="false" customHeight="false" outlineLevel="0" collapsed="false">
      <c r="A1079" s="13" t="n">
        <v>1054</v>
      </c>
      <c r="B1079" s="18" t="n">
        <f aca="false">Shock_sd*Draws!B1058</f>
        <v>-56.6739455557877</v>
      </c>
      <c r="C1079" s="18" t="n">
        <f aca="false">Persist_a*B1079+Shock_sd*Draws!C1058</f>
        <v>-12.8132472051231</v>
      </c>
      <c r="D1079" s="18" t="n">
        <f aca="false">Persist_a*C1079+Shock_sd*Draws!D1058</f>
        <v>-3.57474737441605</v>
      </c>
      <c r="E1079" s="18" t="n">
        <f aca="false">Persist_a*D1079+Shock_sd*Draws!E1058</f>
        <v>60.9345310568726</v>
      </c>
      <c r="F1079" s="18" t="n">
        <f aca="false">Persist_a*E1079+Shock_sd*Draws!F1058</f>
        <v>-9.29403256302887</v>
      </c>
      <c r="G1079" s="18" t="n">
        <f aca="false">Persist_a*F1079+Shock_sd*Draws!G1058</f>
        <v>34.4504732801526</v>
      </c>
      <c r="H1079" s="18" t="n">
        <f aca="false">Persist_a*G1079+Shock_sd*Draws!H1058</f>
        <v>32.4642232806474</v>
      </c>
      <c r="I1079" s="18" t="n">
        <f aca="false">Persist_a*H1079+Shock_sd*Draws!I1058</f>
        <v>-5.20950277367488</v>
      </c>
      <c r="J1079" s="18" t="n">
        <f aca="false">Persist_a*I1079+Shock_sd*Draws!J1058</f>
        <v>-102.974628016127</v>
      </c>
      <c r="K1079" s="18" t="n">
        <f aca="false">Persist_a*J1079+Shock_sd*Draws!K1058</f>
        <v>-93.4788090303969</v>
      </c>
      <c r="L1079" s="18" t="n">
        <f aca="false">Persist_a*K1079+Shock_sd*Draws!L1058</f>
        <v>5.52274577366208</v>
      </c>
      <c r="M1079" s="18" t="n">
        <f aca="false">Persist_a*L1079+Shock_sd*Draws!M1058</f>
        <v>43.9502254601449</v>
      </c>
      <c r="N1079" s="18" t="n">
        <f aca="false">0-(Draws!N1058+Draws!Z1058)</f>
        <v>0</v>
      </c>
      <c r="O1079" s="18" t="n">
        <f aca="false">N1079-(Draws!O1058+Draws!AA1058)</f>
        <v>0</v>
      </c>
      <c r="P1079" s="18" t="n">
        <f aca="false">O1079-(Draws!P1058+Draws!AB1058)</f>
        <v>0</v>
      </c>
      <c r="Q1079" s="18" t="n">
        <f aca="false">P1079-(Draws!Q1058+Draws!AC1058)</f>
        <v>0</v>
      </c>
      <c r="R1079" s="18" t="n">
        <f aca="false">Q1079-(Draws!R1058+Draws!AD1058)</f>
        <v>0</v>
      </c>
      <c r="S1079" s="18" t="n">
        <f aca="false">R1079-(Draws!S1058+Draws!AE1058)</f>
        <v>0</v>
      </c>
      <c r="T1079" s="18" t="n">
        <f aca="false">S1079-(Draws!T1058+Draws!AF1058)</f>
        <v>0</v>
      </c>
      <c r="U1079" s="18" t="n">
        <f aca="false">T1079-(Draws!U1058+Draws!AG1058)</f>
        <v>0</v>
      </c>
      <c r="V1079" s="18" t="n">
        <f aca="false">U1079-(Draws!V1058+Draws!AH1058)</f>
        <v>0</v>
      </c>
      <c r="W1079" s="18" t="n">
        <f aca="false">V1079-(Draws!W1058+Draws!AI1058)</f>
        <v>0</v>
      </c>
      <c r="X1079" s="18" t="n">
        <f aca="false">W1079-(Draws!X1058+Draws!AJ1058)</f>
        <v>0</v>
      </c>
      <c r="Y1079" s="18" t="n">
        <f aca="false">X1079-(Draws!Y1058+Draws!AK1058)</f>
        <v>0</v>
      </c>
      <c r="Z1079" s="18" t="n">
        <f aca="false">0-(MAX(Draws!N1058-Line_cap,0)+MAX(Draws!Z1058-Line_cap,0))</f>
        <v>0</v>
      </c>
      <c r="AA1079" s="18" t="n">
        <f aca="false">Z1079-(MAX(Draws!O1058-Line_cap,0)+MAX(Draws!AA1058-Line_cap,0))</f>
        <v>0</v>
      </c>
      <c r="AB1079" s="18" t="n">
        <f aca="false">AA1079-(MAX(Draws!P1058-Line_cap,0)+MAX(Draws!AB1058-Line_cap,0))</f>
        <v>0</v>
      </c>
      <c r="AC1079" s="18" t="n">
        <f aca="false">AB1079-(MAX(Draws!Q1058-Line_cap,0)+MAX(Draws!AC1058-Line_cap,0))</f>
        <v>0</v>
      </c>
      <c r="AD1079" s="18" t="n">
        <f aca="false">AC1079-(MAX(Draws!R1058-Line_cap,0)+MAX(Draws!AD1058-Line_cap,0))</f>
        <v>0</v>
      </c>
      <c r="AE1079" s="18" t="n">
        <f aca="false">AD1079-(MAX(Draws!S1058-Line_cap,0)+MAX(Draws!AE1058-Line_cap,0))</f>
        <v>0</v>
      </c>
      <c r="AF1079" s="18" t="n">
        <f aca="false">AE1079-(MAX(Draws!T1058-Line_cap,0)+MAX(Draws!AF1058-Line_cap,0))</f>
        <v>0</v>
      </c>
      <c r="AG1079" s="18" t="n">
        <f aca="false">AF1079-(MAX(Draws!U1058-Line_cap,0)+MAX(Draws!AG1058-Line_cap,0))</f>
        <v>0</v>
      </c>
      <c r="AH1079" s="18" t="n">
        <f aca="false">AG1079-(MAX(Draws!V1058-Line_cap,0)+MAX(Draws!AH1058-Line_cap,0))</f>
        <v>0</v>
      </c>
      <c r="AI1079" s="18" t="n">
        <f aca="false">AH1079-(MAX(Draws!W1058-Line_cap,0)+MAX(Draws!AI1058-Line_cap,0))</f>
        <v>0</v>
      </c>
      <c r="AJ1079" s="18" t="n">
        <f aca="false">AI1079-(MAX(Draws!X1058-Line_cap,0)+MAX(Draws!AJ1058-Line_cap,0))</f>
        <v>0</v>
      </c>
      <c r="AK1079" s="18" t="n">
        <f aca="false">AJ1079-(MAX(Draws!Y1058-Line_cap,0)+MAX(Draws!AK1058-Line_cap,0))</f>
        <v>0</v>
      </c>
      <c r="AL1079" s="18" t="n">
        <f aca="false">SUMPRODUCT(MIN($B$22:$M$22+B1079:M1079+N1079:Y1079))</f>
        <v>385.223153401269</v>
      </c>
      <c r="AM1079" s="18" t="n">
        <f aca="false">SUMPRODUCT(MIN($B$22:$M$22+B1079:M1079))</f>
        <v>385.223153401269</v>
      </c>
      <c r="AN1079" s="18" t="n">
        <f aca="false">SUMPRODUCT(MIN($B$22:$M$22+N1079:Y1079))</f>
        <v>481.950382357786</v>
      </c>
      <c r="AO1079" s="18" t="n">
        <f aca="false">SUMPRODUCT(MIN($B$22:$M$22+B1079:M1079+Z1079:AK1079))</f>
        <v>385.223153401269</v>
      </c>
      <c r="AP1079" s="18" t="n">
        <f aca="false">SUMPRODUCT(MIN($B$23:$M$23+B1079:M1079+N1079:Y1079))</f>
        <v>434.466480565489</v>
      </c>
      <c r="AQ1079" s="18" t="n">
        <f aca="false">SUMPRODUCT(MIN($B$23:$M$23+B1079:M1079+Z1079:AK1079))</f>
        <v>434.466480565489</v>
      </c>
      <c r="AR1079" s="13" t="n">
        <f aca="false">IF(Y1079&lt;0,1,0)</f>
        <v>0</v>
      </c>
    </row>
    <row r="1080" customFormat="false" ht="15" hidden="false" customHeight="false" outlineLevel="0" collapsed="false">
      <c r="A1080" s="13" t="n">
        <v>1055</v>
      </c>
      <c r="B1080" s="18" t="n">
        <f aca="false">Shock_sd*Draws!B1059</f>
        <v>8.67672224876814</v>
      </c>
      <c r="C1080" s="18" t="n">
        <f aca="false">Persist_a*B1080+Shock_sd*Draws!C1059</f>
        <v>-74.4557815214407</v>
      </c>
      <c r="D1080" s="18" t="n">
        <f aca="false">Persist_a*C1080+Shock_sd*Draws!D1059</f>
        <v>-48.7245003326178</v>
      </c>
      <c r="E1080" s="18" t="n">
        <f aca="false">Persist_a*D1080+Shock_sd*Draws!E1059</f>
        <v>-3.14967364826282</v>
      </c>
      <c r="F1080" s="18" t="n">
        <f aca="false">Persist_a*E1080+Shock_sd*Draws!F1059</f>
        <v>-12.3119799808074</v>
      </c>
      <c r="G1080" s="18" t="n">
        <f aca="false">Persist_a*F1080+Shock_sd*Draws!G1059</f>
        <v>-70.6519570100477</v>
      </c>
      <c r="H1080" s="18" t="n">
        <f aca="false">Persist_a*G1080+Shock_sd*Draws!H1059</f>
        <v>-108.095220025987</v>
      </c>
      <c r="I1080" s="18" t="n">
        <f aca="false">Persist_a*H1080+Shock_sd*Draws!I1059</f>
        <v>31.363776030459</v>
      </c>
      <c r="J1080" s="18" t="n">
        <f aca="false">Persist_a*I1080+Shock_sd*Draws!J1059</f>
        <v>47.651201819773</v>
      </c>
      <c r="K1080" s="18" t="n">
        <f aca="false">Persist_a*J1080+Shock_sd*Draws!K1059</f>
        <v>120.913182499623</v>
      </c>
      <c r="L1080" s="18" t="n">
        <f aca="false">Persist_a*K1080+Shock_sd*Draws!L1059</f>
        <v>77.0412865889747</v>
      </c>
      <c r="M1080" s="18" t="n">
        <f aca="false">Persist_a*L1080+Shock_sd*Draws!M1059</f>
        <v>37.8856793186498</v>
      </c>
      <c r="N1080" s="18" t="n">
        <f aca="false">0-(Draws!N1059+Draws!Z1059)</f>
        <v>0</v>
      </c>
      <c r="O1080" s="18" t="n">
        <f aca="false">N1080-(Draws!O1059+Draws!AA1059)</f>
        <v>0</v>
      </c>
      <c r="P1080" s="18" t="n">
        <f aca="false">O1080-(Draws!P1059+Draws!AB1059)</f>
        <v>0</v>
      </c>
      <c r="Q1080" s="18" t="n">
        <f aca="false">P1080-(Draws!Q1059+Draws!AC1059)</f>
        <v>0</v>
      </c>
      <c r="R1080" s="18" t="n">
        <f aca="false">Q1080-(Draws!R1059+Draws!AD1059)</f>
        <v>0</v>
      </c>
      <c r="S1080" s="18" t="n">
        <f aca="false">R1080-(Draws!S1059+Draws!AE1059)</f>
        <v>0</v>
      </c>
      <c r="T1080" s="18" t="n">
        <f aca="false">S1080-(Draws!T1059+Draws!AF1059)</f>
        <v>0</v>
      </c>
      <c r="U1080" s="18" t="n">
        <f aca="false">T1080-(Draws!U1059+Draws!AG1059)</f>
        <v>0</v>
      </c>
      <c r="V1080" s="18" t="n">
        <f aca="false">U1080-(Draws!V1059+Draws!AH1059)</f>
        <v>0</v>
      </c>
      <c r="W1080" s="18" t="n">
        <f aca="false">V1080-(Draws!W1059+Draws!AI1059)</f>
        <v>0</v>
      </c>
      <c r="X1080" s="18" t="n">
        <f aca="false">W1080-(Draws!X1059+Draws!AJ1059)</f>
        <v>0</v>
      </c>
      <c r="Y1080" s="18" t="n">
        <f aca="false">X1080-(Draws!Y1059+Draws!AK1059)</f>
        <v>0</v>
      </c>
      <c r="Z1080" s="18" t="n">
        <f aca="false">0-(MAX(Draws!N1059-Line_cap,0)+MAX(Draws!Z1059-Line_cap,0))</f>
        <v>0</v>
      </c>
      <c r="AA1080" s="18" t="n">
        <f aca="false">Z1080-(MAX(Draws!O1059-Line_cap,0)+MAX(Draws!AA1059-Line_cap,0))</f>
        <v>0</v>
      </c>
      <c r="AB1080" s="18" t="n">
        <f aca="false">AA1080-(MAX(Draws!P1059-Line_cap,0)+MAX(Draws!AB1059-Line_cap,0))</f>
        <v>0</v>
      </c>
      <c r="AC1080" s="18" t="n">
        <f aca="false">AB1080-(MAX(Draws!Q1059-Line_cap,0)+MAX(Draws!AC1059-Line_cap,0))</f>
        <v>0</v>
      </c>
      <c r="AD1080" s="18" t="n">
        <f aca="false">AC1080-(MAX(Draws!R1059-Line_cap,0)+MAX(Draws!AD1059-Line_cap,0))</f>
        <v>0</v>
      </c>
      <c r="AE1080" s="18" t="n">
        <f aca="false">AD1080-(MAX(Draws!S1059-Line_cap,0)+MAX(Draws!AE1059-Line_cap,0))</f>
        <v>0</v>
      </c>
      <c r="AF1080" s="18" t="n">
        <f aca="false">AE1080-(MAX(Draws!T1059-Line_cap,0)+MAX(Draws!AF1059-Line_cap,0))</f>
        <v>0</v>
      </c>
      <c r="AG1080" s="18" t="n">
        <f aca="false">AF1080-(MAX(Draws!U1059-Line_cap,0)+MAX(Draws!AG1059-Line_cap,0))</f>
        <v>0</v>
      </c>
      <c r="AH1080" s="18" t="n">
        <f aca="false">AG1080-(MAX(Draws!V1059-Line_cap,0)+MAX(Draws!AH1059-Line_cap,0))</f>
        <v>0</v>
      </c>
      <c r="AI1080" s="18" t="n">
        <f aca="false">AH1080-(MAX(Draws!W1059-Line_cap,0)+MAX(Draws!AI1059-Line_cap,0))</f>
        <v>0</v>
      </c>
      <c r="AJ1080" s="18" t="n">
        <f aca="false">AI1080-(MAX(Draws!X1059-Line_cap,0)+MAX(Draws!AJ1059-Line_cap,0))</f>
        <v>0</v>
      </c>
      <c r="AK1080" s="18" t="n">
        <f aca="false">AJ1080-(MAX(Draws!Y1059-Line_cap,0)+MAX(Draws!AK1059-Line_cap,0))</f>
        <v>0</v>
      </c>
      <c r="AL1080" s="18" t="n">
        <f aca="false">SUMPRODUCT(MIN($B$22:$M$22+B1080:M1080+N1080:Y1080))</f>
        <v>373.855162331799</v>
      </c>
      <c r="AM1080" s="18" t="n">
        <f aca="false">SUMPRODUCT(MIN($B$22:$M$22+B1080:M1080))</f>
        <v>373.855162331799</v>
      </c>
      <c r="AN1080" s="18" t="n">
        <f aca="false">SUMPRODUCT(MIN($B$22:$M$22+N1080:Y1080))</f>
        <v>481.950382357786</v>
      </c>
      <c r="AO1080" s="18" t="n">
        <f aca="false">SUMPRODUCT(MIN($B$22:$M$22+B1080:M1080+Z1080:AK1080))</f>
        <v>373.855162331799</v>
      </c>
      <c r="AP1080" s="18" t="n">
        <f aca="false">SUMPRODUCT(MIN($B$23:$M$23+B1080:M1080+N1080:Y1080))</f>
        <v>423.033805194899</v>
      </c>
      <c r="AQ1080" s="18" t="n">
        <f aca="false">SUMPRODUCT(MIN($B$23:$M$23+B1080:M1080+Z1080:AK1080))</f>
        <v>423.033805194899</v>
      </c>
      <c r="AR1080" s="13" t="n">
        <f aca="false">IF(Y1080&lt;0,1,0)</f>
        <v>0</v>
      </c>
    </row>
    <row r="1081" customFormat="false" ht="15" hidden="false" customHeight="false" outlineLevel="0" collapsed="false">
      <c r="A1081" s="13" t="n">
        <v>1056</v>
      </c>
      <c r="B1081" s="18" t="n">
        <f aca="false">Shock_sd*Draws!B1060</f>
        <v>-91.7920318041629</v>
      </c>
      <c r="C1081" s="18" t="n">
        <f aca="false">Persist_a*B1081+Shock_sd*Draws!C1060</f>
        <v>-39.6477029728764</v>
      </c>
      <c r="D1081" s="18" t="n">
        <f aca="false">Persist_a*C1081+Shock_sd*Draws!D1060</f>
        <v>-26.0731149663042</v>
      </c>
      <c r="E1081" s="18" t="n">
        <f aca="false">Persist_a*D1081+Shock_sd*Draws!E1060</f>
        <v>-131.313126812072</v>
      </c>
      <c r="F1081" s="18" t="n">
        <f aca="false">Persist_a*E1081+Shock_sd*Draws!F1060</f>
        <v>-64.0070385121745</v>
      </c>
      <c r="G1081" s="18" t="n">
        <f aca="false">Persist_a*F1081+Shock_sd*Draws!G1060</f>
        <v>-73.6069834481507</v>
      </c>
      <c r="H1081" s="18" t="n">
        <f aca="false">Persist_a*G1081+Shock_sd*Draws!H1060</f>
        <v>-40.196667753036</v>
      </c>
      <c r="I1081" s="18" t="n">
        <f aca="false">Persist_a*H1081+Shock_sd*Draws!I1060</f>
        <v>-28.7483558929374</v>
      </c>
      <c r="J1081" s="18" t="n">
        <f aca="false">Persist_a*I1081+Shock_sd*Draws!J1060</f>
        <v>23.5688156572803</v>
      </c>
      <c r="K1081" s="18" t="n">
        <f aca="false">Persist_a*J1081+Shock_sd*Draws!K1060</f>
        <v>25.9586049382803</v>
      </c>
      <c r="L1081" s="18" t="n">
        <f aca="false">Persist_a*K1081+Shock_sd*Draws!L1060</f>
        <v>-100.464604261269</v>
      </c>
      <c r="M1081" s="18" t="n">
        <f aca="false">Persist_a*L1081+Shock_sd*Draws!M1060</f>
        <v>-79.2076318871264</v>
      </c>
      <c r="N1081" s="18" t="n">
        <f aca="false">0-(Draws!N1060+Draws!Z1060)</f>
        <v>0</v>
      </c>
      <c r="O1081" s="18" t="n">
        <f aca="false">N1081-(Draws!O1060+Draws!AA1060)</f>
        <v>0</v>
      </c>
      <c r="P1081" s="18" t="n">
        <f aca="false">O1081-(Draws!P1060+Draws!AB1060)</f>
        <v>0</v>
      </c>
      <c r="Q1081" s="18" t="n">
        <f aca="false">P1081-(Draws!Q1060+Draws!AC1060)</f>
        <v>0</v>
      </c>
      <c r="R1081" s="18" t="n">
        <f aca="false">Q1081-(Draws!R1060+Draws!AD1060)</f>
        <v>0</v>
      </c>
      <c r="S1081" s="18" t="n">
        <f aca="false">R1081-(Draws!S1060+Draws!AE1060)</f>
        <v>0</v>
      </c>
      <c r="T1081" s="18" t="n">
        <f aca="false">S1081-(Draws!T1060+Draws!AF1060)</f>
        <v>0</v>
      </c>
      <c r="U1081" s="18" t="n">
        <f aca="false">T1081-(Draws!U1060+Draws!AG1060)</f>
        <v>0</v>
      </c>
      <c r="V1081" s="18" t="n">
        <f aca="false">U1081-(Draws!V1060+Draws!AH1060)</f>
        <v>0</v>
      </c>
      <c r="W1081" s="18" t="n">
        <f aca="false">V1081-(Draws!W1060+Draws!AI1060)</f>
        <v>0</v>
      </c>
      <c r="X1081" s="18" t="n">
        <f aca="false">W1081-(Draws!X1060+Draws!AJ1060)</f>
        <v>0</v>
      </c>
      <c r="Y1081" s="18" t="n">
        <f aca="false">X1081-(Draws!Y1060+Draws!AK1060)</f>
        <v>0</v>
      </c>
      <c r="Z1081" s="18" t="n">
        <f aca="false">0-(MAX(Draws!N1060-Line_cap,0)+MAX(Draws!Z1060-Line_cap,0))</f>
        <v>0</v>
      </c>
      <c r="AA1081" s="18" t="n">
        <f aca="false">Z1081-(MAX(Draws!O1060-Line_cap,0)+MAX(Draws!AA1060-Line_cap,0))</f>
        <v>0</v>
      </c>
      <c r="AB1081" s="18" t="n">
        <f aca="false">AA1081-(MAX(Draws!P1060-Line_cap,0)+MAX(Draws!AB1060-Line_cap,0))</f>
        <v>0</v>
      </c>
      <c r="AC1081" s="18" t="n">
        <f aca="false">AB1081-(MAX(Draws!Q1060-Line_cap,0)+MAX(Draws!AC1060-Line_cap,0))</f>
        <v>0</v>
      </c>
      <c r="AD1081" s="18" t="n">
        <f aca="false">AC1081-(MAX(Draws!R1060-Line_cap,0)+MAX(Draws!AD1060-Line_cap,0))</f>
        <v>0</v>
      </c>
      <c r="AE1081" s="18" t="n">
        <f aca="false">AD1081-(MAX(Draws!S1060-Line_cap,0)+MAX(Draws!AE1060-Line_cap,0))</f>
        <v>0</v>
      </c>
      <c r="AF1081" s="18" t="n">
        <f aca="false">AE1081-(MAX(Draws!T1060-Line_cap,0)+MAX(Draws!AF1060-Line_cap,0))</f>
        <v>0</v>
      </c>
      <c r="AG1081" s="18" t="n">
        <f aca="false">AF1081-(MAX(Draws!U1060-Line_cap,0)+MAX(Draws!AG1060-Line_cap,0))</f>
        <v>0</v>
      </c>
      <c r="AH1081" s="18" t="n">
        <f aca="false">AG1081-(MAX(Draws!V1060-Line_cap,0)+MAX(Draws!AH1060-Line_cap,0))</f>
        <v>0</v>
      </c>
      <c r="AI1081" s="18" t="n">
        <f aca="false">AH1081-(MAX(Draws!W1060-Line_cap,0)+MAX(Draws!AI1060-Line_cap,0))</f>
        <v>0</v>
      </c>
      <c r="AJ1081" s="18" t="n">
        <f aca="false">AI1081-(MAX(Draws!X1060-Line_cap,0)+MAX(Draws!AJ1060-Line_cap,0))</f>
        <v>0</v>
      </c>
      <c r="AK1081" s="18" t="n">
        <f aca="false">AJ1081-(MAX(Draws!Y1060-Line_cap,0)+MAX(Draws!AK1060-Line_cap,0))</f>
        <v>0</v>
      </c>
      <c r="AL1081" s="18" t="n">
        <f aca="false">SUMPRODUCT(MIN($B$22:$M$22+B1081:M1081+N1081:Y1081))</f>
        <v>367.549073016085</v>
      </c>
      <c r="AM1081" s="18" t="n">
        <f aca="false">SUMPRODUCT(MIN($B$22:$M$22+B1081:M1081))</f>
        <v>367.549073016085</v>
      </c>
      <c r="AN1081" s="18" t="n">
        <f aca="false">SUMPRODUCT(MIN($B$22:$M$22+N1081:Y1081))</f>
        <v>481.950382357786</v>
      </c>
      <c r="AO1081" s="18" t="n">
        <f aca="false">SUMPRODUCT(MIN($B$22:$M$22+B1081:M1081+Z1081:AK1081))</f>
        <v>367.549073016085</v>
      </c>
      <c r="AP1081" s="18" t="n">
        <f aca="false">SUMPRODUCT(MIN($B$23:$M$23+B1081:M1081+N1081:Y1081))</f>
        <v>408.437360529448</v>
      </c>
      <c r="AQ1081" s="18" t="n">
        <f aca="false">SUMPRODUCT(MIN($B$23:$M$23+B1081:M1081+Z1081:AK1081))</f>
        <v>408.437360529448</v>
      </c>
      <c r="AR1081" s="13" t="n">
        <f aca="false">IF(Y1081&lt;0,1,0)</f>
        <v>0</v>
      </c>
    </row>
    <row r="1082" customFormat="false" ht="15" hidden="false" customHeight="false" outlineLevel="0" collapsed="false">
      <c r="A1082" s="13" t="n">
        <v>1057</v>
      </c>
      <c r="B1082" s="18" t="n">
        <f aca="false">Shock_sd*Draws!B1061</f>
        <v>40.2146587792076</v>
      </c>
      <c r="C1082" s="18" t="n">
        <f aca="false">Persist_a*B1082+Shock_sd*Draws!C1061</f>
        <v>103.679173134079</v>
      </c>
      <c r="D1082" s="18" t="n">
        <f aca="false">Persist_a*C1082+Shock_sd*Draws!D1061</f>
        <v>37.029511503405</v>
      </c>
      <c r="E1082" s="18" t="n">
        <f aca="false">Persist_a*D1082+Shock_sd*Draws!E1061</f>
        <v>15.9704369167717</v>
      </c>
      <c r="F1082" s="18" t="n">
        <f aca="false">Persist_a*E1082+Shock_sd*Draws!F1061</f>
        <v>-29.719839750486</v>
      </c>
      <c r="G1082" s="18" t="n">
        <f aca="false">Persist_a*F1082+Shock_sd*Draws!G1061</f>
        <v>-50.6810028915952</v>
      </c>
      <c r="H1082" s="18" t="n">
        <f aca="false">Persist_a*G1082+Shock_sd*Draws!H1061</f>
        <v>1.57312495136938</v>
      </c>
      <c r="I1082" s="18" t="n">
        <f aca="false">Persist_a*H1082+Shock_sd*Draws!I1061</f>
        <v>-108.196817758934</v>
      </c>
      <c r="J1082" s="18" t="n">
        <f aca="false">Persist_a*I1082+Shock_sd*Draws!J1061</f>
        <v>-68.2977360449365</v>
      </c>
      <c r="K1082" s="18" t="n">
        <f aca="false">Persist_a*J1082+Shock_sd*Draws!K1061</f>
        <v>-99.1507324913443</v>
      </c>
      <c r="L1082" s="18" t="n">
        <f aca="false">Persist_a*K1082+Shock_sd*Draws!L1061</f>
        <v>-7.4529062541862</v>
      </c>
      <c r="M1082" s="18" t="n">
        <f aca="false">Persist_a*L1082+Shock_sd*Draws!M1061</f>
        <v>-14.3421351133312</v>
      </c>
      <c r="N1082" s="18" t="n">
        <f aca="false">0-(Draws!N1061+Draws!Z1061)</f>
        <v>0</v>
      </c>
      <c r="O1082" s="18" t="n">
        <f aca="false">N1082-(Draws!O1061+Draws!AA1061)</f>
        <v>0</v>
      </c>
      <c r="P1082" s="18" t="n">
        <f aca="false">O1082-(Draws!P1061+Draws!AB1061)</f>
        <v>0</v>
      </c>
      <c r="Q1082" s="18" t="n">
        <f aca="false">P1082-(Draws!Q1061+Draws!AC1061)</f>
        <v>0</v>
      </c>
      <c r="R1082" s="18" t="n">
        <f aca="false">Q1082-(Draws!R1061+Draws!AD1061)</f>
        <v>0</v>
      </c>
      <c r="S1082" s="18" t="n">
        <f aca="false">R1082-(Draws!S1061+Draws!AE1061)</f>
        <v>0</v>
      </c>
      <c r="T1082" s="18" t="n">
        <f aca="false">S1082-(Draws!T1061+Draws!AF1061)</f>
        <v>0</v>
      </c>
      <c r="U1082" s="18" t="n">
        <f aca="false">T1082-(Draws!U1061+Draws!AG1061)</f>
        <v>0</v>
      </c>
      <c r="V1082" s="18" t="n">
        <f aca="false">U1082-(Draws!V1061+Draws!AH1061)</f>
        <v>0</v>
      </c>
      <c r="W1082" s="18" t="n">
        <f aca="false">V1082-(Draws!W1061+Draws!AI1061)</f>
        <v>0</v>
      </c>
      <c r="X1082" s="18" t="n">
        <f aca="false">W1082-(Draws!X1061+Draws!AJ1061)</f>
        <v>0</v>
      </c>
      <c r="Y1082" s="18" t="n">
        <f aca="false">X1082-(Draws!Y1061+Draws!AK1061)</f>
        <v>-184.590405030026</v>
      </c>
      <c r="Z1082" s="18" t="n">
        <f aca="false">0-(MAX(Draws!N1061-Line_cap,0)+MAX(Draws!Z1061-Line_cap,0))</f>
        <v>0</v>
      </c>
      <c r="AA1082" s="18" t="n">
        <f aca="false">Z1082-(MAX(Draws!O1061-Line_cap,0)+MAX(Draws!AA1061-Line_cap,0))</f>
        <v>0</v>
      </c>
      <c r="AB1082" s="18" t="n">
        <f aca="false">AA1082-(MAX(Draws!P1061-Line_cap,0)+MAX(Draws!AB1061-Line_cap,0))</f>
        <v>0</v>
      </c>
      <c r="AC1082" s="18" t="n">
        <f aca="false">AB1082-(MAX(Draws!Q1061-Line_cap,0)+MAX(Draws!AC1061-Line_cap,0))</f>
        <v>0</v>
      </c>
      <c r="AD1082" s="18" t="n">
        <f aca="false">AC1082-(MAX(Draws!R1061-Line_cap,0)+MAX(Draws!AD1061-Line_cap,0))</f>
        <v>0</v>
      </c>
      <c r="AE1082" s="18" t="n">
        <f aca="false">AD1082-(MAX(Draws!S1061-Line_cap,0)+MAX(Draws!AE1061-Line_cap,0))</f>
        <v>0</v>
      </c>
      <c r="AF1082" s="18" t="n">
        <f aca="false">AE1082-(MAX(Draws!T1061-Line_cap,0)+MAX(Draws!AF1061-Line_cap,0))</f>
        <v>0</v>
      </c>
      <c r="AG1082" s="18" t="n">
        <f aca="false">AF1082-(MAX(Draws!U1061-Line_cap,0)+MAX(Draws!AG1061-Line_cap,0))</f>
        <v>0</v>
      </c>
      <c r="AH1082" s="18" t="n">
        <f aca="false">AG1082-(MAX(Draws!V1061-Line_cap,0)+MAX(Draws!AH1061-Line_cap,0))</f>
        <v>0</v>
      </c>
      <c r="AI1082" s="18" t="n">
        <f aca="false">AH1082-(MAX(Draws!W1061-Line_cap,0)+MAX(Draws!AI1061-Line_cap,0))</f>
        <v>0</v>
      </c>
      <c r="AJ1082" s="18" t="n">
        <f aca="false">AI1082-(MAX(Draws!X1061-Line_cap,0)+MAX(Draws!AJ1061-Line_cap,0))</f>
        <v>0</v>
      </c>
      <c r="AK1082" s="18" t="n">
        <f aca="false">AJ1082-(MAX(Draws!Y1061-Line_cap,0)+MAX(Draws!AK1061-Line_cap,0))</f>
        <v>-84.5904050300263</v>
      </c>
      <c r="AL1082" s="18" t="n">
        <f aca="false">SUMPRODUCT(MIN($B$22:$M$22+B1082:M1082+N1082:Y1082))</f>
        <v>311.491507533603</v>
      </c>
      <c r="AM1082" s="18" t="n">
        <f aca="false">SUMPRODUCT(MIN($B$22:$M$22+B1082:M1082))</f>
        <v>375.657235638985</v>
      </c>
      <c r="AN1082" s="18" t="n">
        <f aca="false">SUMPRODUCT(MIN($B$22:$M$22+N1082:Y1082))</f>
        <v>325.833642646934</v>
      </c>
      <c r="AO1082" s="18" t="n">
        <f aca="false">SUMPRODUCT(MIN($B$22:$M$22+B1082:M1082+Z1082:AK1082))</f>
        <v>375.657235638985</v>
      </c>
      <c r="AP1082" s="18" t="n">
        <f aca="false">SUMPRODUCT(MIN($B$23:$M$23+B1082:M1082+N1082:Y1082))</f>
        <v>356.617388616223</v>
      </c>
      <c r="AQ1082" s="18" t="n">
        <f aca="false">SUMPRODUCT(MIN($B$23:$M$23+B1082:M1082+Z1082:AK1082))</f>
        <v>425.257235638985</v>
      </c>
      <c r="AR1082" s="13" t="n">
        <f aca="false">IF(Y1082&lt;0,1,0)</f>
        <v>1</v>
      </c>
    </row>
    <row r="1083" customFormat="false" ht="15" hidden="false" customHeight="false" outlineLevel="0" collapsed="false">
      <c r="A1083" s="13" t="n">
        <v>1058</v>
      </c>
      <c r="B1083" s="18" t="n">
        <f aca="false">Shock_sd*Draws!B1062</f>
        <v>-10.6114080271509</v>
      </c>
      <c r="C1083" s="18" t="n">
        <f aca="false">Persist_a*B1083+Shock_sd*Draws!C1062</f>
        <v>76.7660832515915</v>
      </c>
      <c r="D1083" s="18" t="n">
        <f aca="false">Persist_a*C1083+Shock_sd*Draws!D1062</f>
        <v>188.086181651702</v>
      </c>
      <c r="E1083" s="18" t="n">
        <f aca="false">Persist_a*D1083+Shock_sd*Draws!E1062</f>
        <v>151.024123589375</v>
      </c>
      <c r="F1083" s="18" t="n">
        <f aca="false">Persist_a*E1083+Shock_sd*Draws!F1062</f>
        <v>178.346808475252</v>
      </c>
      <c r="G1083" s="18" t="n">
        <f aca="false">Persist_a*F1083+Shock_sd*Draws!G1062</f>
        <v>42.6950528656659</v>
      </c>
      <c r="H1083" s="18" t="n">
        <f aca="false">Persist_a*G1083+Shock_sd*Draws!H1062</f>
        <v>91.385070175295</v>
      </c>
      <c r="I1083" s="18" t="n">
        <f aca="false">Persist_a*H1083+Shock_sd*Draws!I1062</f>
        <v>102.532100982484</v>
      </c>
      <c r="J1083" s="18" t="n">
        <f aca="false">Persist_a*I1083+Shock_sd*Draws!J1062</f>
        <v>50.3645775228919</v>
      </c>
      <c r="K1083" s="18" t="n">
        <f aca="false">Persist_a*J1083+Shock_sd*Draws!K1062</f>
        <v>-16.1187633713568</v>
      </c>
      <c r="L1083" s="18" t="n">
        <f aca="false">Persist_a*K1083+Shock_sd*Draws!L1062</f>
        <v>-14.2691341350947</v>
      </c>
      <c r="M1083" s="18" t="n">
        <f aca="false">Persist_a*L1083+Shock_sd*Draws!M1062</f>
        <v>88.7081868475993</v>
      </c>
      <c r="N1083" s="18" t="n">
        <f aca="false">0-(Draws!N1062+Draws!Z1062)</f>
        <v>0</v>
      </c>
      <c r="O1083" s="18" t="n">
        <f aca="false">N1083-(Draws!O1062+Draws!AA1062)</f>
        <v>0</v>
      </c>
      <c r="P1083" s="18" t="n">
        <f aca="false">O1083-(Draws!P1062+Draws!AB1062)</f>
        <v>0</v>
      </c>
      <c r="Q1083" s="18" t="n">
        <f aca="false">P1083-(Draws!Q1062+Draws!AC1062)</f>
        <v>0</v>
      </c>
      <c r="R1083" s="18" t="n">
        <f aca="false">Q1083-(Draws!R1062+Draws!AD1062)</f>
        <v>0</v>
      </c>
      <c r="S1083" s="18" t="n">
        <f aca="false">R1083-(Draws!S1062+Draws!AE1062)</f>
        <v>0</v>
      </c>
      <c r="T1083" s="18" t="n">
        <f aca="false">S1083-(Draws!T1062+Draws!AF1062)</f>
        <v>0</v>
      </c>
      <c r="U1083" s="18" t="n">
        <f aca="false">T1083-(Draws!U1062+Draws!AG1062)</f>
        <v>0</v>
      </c>
      <c r="V1083" s="18" t="n">
        <f aca="false">U1083-(Draws!V1062+Draws!AH1062)</f>
        <v>0</v>
      </c>
      <c r="W1083" s="18" t="n">
        <f aca="false">V1083-(Draws!W1062+Draws!AI1062)</f>
        <v>0</v>
      </c>
      <c r="X1083" s="18" t="n">
        <f aca="false">W1083-(Draws!X1062+Draws!AJ1062)</f>
        <v>0</v>
      </c>
      <c r="Y1083" s="18" t="n">
        <f aca="false">X1083-(Draws!Y1062+Draws!AK1062)</f>
        <v>0</v>
      </c>
      <c r="Z1083" s="18" t="n">
        <f aca="false">0-(MAX(Draws!N1062-Line_cap,0)+MAX(Draws!Z1062-Line_cap,0))</f>
        <v>0</v>
      </c>
      <c r="AA1083" s="18" t="n">
        <f aca="false">Z1083-(MAX(Draws!O1062-Line_cap,0)+MAX(Draws!AA1062-Line_cap,0))</f>
        <v>0</v>
      </c>
      <c r="AB1083" s="18" t="n">
        <f aca="false">AA1083-(MAX(Draws!P1062-Line_cap,0)+MAX(Draws!AB1062-Line_cap,0))</f>
        <v>0</v>
      </c>
      <c r="AC1083" s="18" t="n">
        <f aca="false">AB1083-(MAX(Draws!Q1062-Line_cap,0)+MAX(Draws!AC1062-Line_cap,0))</f>
        <v>0</v>
      </c>
      <c r="AD1083" s="18" t="n">
        <f aca="false">AC1083-(MAX(Draws!R1062-Line_cap,0)+MAX(Draws!AD1062-Line_cap,0))</f>
        <v>0</v>
      </c>
      <c r="AE1083" s="18" t="n">
        <f aca="false">AD1083-(MAX(Draws!S1062-Line_cap,0)+MAX(Draws!AE1062-Line_cap,0))</f>
        <v>0</v>
      </c>
      <c r="AF1083" s="18" t="n">
        <f aca="false">AE1083-(MAX(Draws!T1062-Line_cap,0)+MAX(Draws!AF1062-Line_cap,0))</f>
        <v>0</v>
      </c>
      <c r="AG1083" s="18" t="n">
        <f aca="false">AF1083-(MAX(Draws!U1062-Line_cap,0)+MAX(Draws!AG1062-Line_cap,0))</f>
        <v>0</v>
      </c>
      <c r="AH1083" s="18" t="n">
        <f aca="false">AG1083-(MAX(Draws!V1062-Line_cap,0)+MAX(Draws!AH1062-Line_cap,0))</f>
        <v>0</v>
      </c>
      <c r="AI1083" s="18" t="n">
        <f aca="false">AH1083-(MAX(Draws!W1062-Line_cap,0)+MAX(Draws!AI1062-Line_cap,0))</f>
        <v>0</v>
      </c>
      <c r="AJ1083" s="18" t="n">
        <f aca="false">AI1083-(MAX(Draws!X1062-Line_cap,0)+MAX(Draws!AJ1062-Line_cap,0))</f>
        <v>0</v>
      </c>
      <c r="AK1083" s="18" t="n">
        <f aca="false">AJ1083-(MAX(Draws!Y1062-Line_cap,0)+MAX(Draws!AK1062-Line_cap,0))</f>
        <v>0</v>
      </c>
      <c r="AL1083" s="18" t="n">
        <f aca="false">SUMPRODUCT(MIN($B$22:$M$22+B1083:M1083+N1083:Y1083))</f>
        <v>478.266932438067</v>
      </c>
      <c r="AM1083" s="18" t="n">
        <f aca="false">SUMPRODUCT(MIN($B$22:$M$22+B1083:M1083))</f>
        <v>478.266932438067</v>
      </c>
      <c r="AN1083" s="18" t="n">
        <f aca="false">SUMPRODUCT(MIN($B$22:$M$22+N1083:Y1083))</f>
        <v>481.950382357786</v>
      </c>
      <c r="AO1083" s="18" t="n">
        <f aca="false">SUMPRODUCT(MIN($B$22:$M$22+B1083:M1083+Z1083:AK1083))</f>
        <v>478.266932438067</v>
      </c>
      <c r="AP1083" s="18" t="n">
        <f aca="false">SUMPRODUCT(MIN($B$23:$M$23+B1083:M1083+N1083:Y1083))</f>
        <v>526.552580988495</v>
      </c>
      <c r="AQ1083" s="18" t="n">
        <f aca="false">SUMPRODUCT(MIN($B$23:$M$23+B1083:M1083+Z1083:AK1083))</f>
        <v>526.552580988495</v>
      </c>
      <c r="AR1083" s="13" t="n">
        <f aca="false">IF(Y1083&lt;0,1,0)</f>
        <v>0</v>
      </c>
    </row>
    <row r="1084" customFormat="false" ht="15" hidden="false" customHeight="false" outlineLevel="0" collapsed="false">
      <c r="A1084" s="13" t="n">
        <v>1059</v>
      </c>
      <c r="B1084" s="18" t="n">
        <f aca="false">Shock_sd*Draws!B1063</f>
        <v>32.6339300677835</v>
      </c>
      <c r="C1084" s="18" t="n">
        <f aca="false">Persist_a*B1084+Shock_sd*Draws!C1063</f>
        <v>26.9678214212785</v>
      </c>
      <c r="D1084" s="18" t="n">
        <f aca="false">Persist_a*C1084+Shock_sd*Draws!D1063</f>
        <v>-19.5770483675103</v>
      </c>
      <c r="E1084" s="18" t="n">
        <f aca="false">Persist_a*D1084+Shock_sd*Draws!E1063</f>
        <v>-14.3301819099021</v>
      </c>
      <c r="F1084" s="18" t="n">
        <f aca="false">Persist_a*E1084+Shock_sd*Draws!F1063</f>
        <v>22.1387401606203</v>
      </c>
      <c r="G1084" s="18" t="n">
        <f aca="false">Persist_a*F1084+Shock_sd*Draws!G1063</f>
        <v>-35.9324326062693</v>
      </c>
      <c r="H1084" s="18" t="n">
        <f aca="false">Persist_a*G1084+Shock_sd*Draws!H1063</f>
        <v>43.1243676019405</v>
      </c>
      <c r="I1084" s="18" t="n">
        <f aca="false">Persist_a*H1084+Shock_sd*Draws!I1063</f>
        <v>13.7571883641263</v>
      </c>
      <c r="J1084" s="18" t="n">
        <f aca="false">Persist_a*I1084+Shock_sd*Draws!J1063</f>
        <v>-2.37617630121973</v>
      </c>
      <c r="K1084" s="18" t="n">
        <f aca="false">Persist_a*J1084+Shock_sd*Draws!K1063</f>
        <v>-28.8370725565298</v>
      </c>
      <c r="L1084" s="18" t="n">
        <f aca="false">Persist_a*K1084+Shock_sd*Draws!L1063</f>
        <v>109.799401968937</v>
      </c>
      <c r="M1084" s="18" t="n">
        <f aca="false">Persist_a*L1084+Shock_sd*Draws!M1063</f>
        <v>133.163579315076</v>
      </c>
      <c r="N1084" s="18" t="n">
        <f aca="false">0-(Draws!N1063+Draws!Z1063)</f>
        <v>0</v>
      </c>
      <c r="O1084" s="18" t="n">
        <f aca="false">N1084-(Draws!O1063+Draws!AA1063)</f>
        <v>0</v>
      </c>
      <c r="P1084" s="18" t="n">
        <f aca="false">O1084-(Draws!P1063+Draws!AB1063)</f>
        <v>0</v>
      </c>
      <c r="Q1084" s="18" t="n">
        <f aca="false">P1084-(Draws!Q1063+Draws!AC1063)</f>
        <v>0</v>
      </c>
      <c r="R1084" s="18" t="n">
        <f aca="false">Q1084-(Draws!R1063+Draws!AD1063)</f>
        <v>0</v>
      </c>
      <c r="S1084" s="18" t="n">
        <f aca="false">R1084-(Draws!S1063+Draws!AE1063)</f>
        <v>0</v>
      </c>
      <c r="T1084" s="18" t="n">
        <f aca="false">S1084-(Draws!T1063+Draws!AF1063)</f>
        <v>0</v>
      </c>
      <c r="U1084" s="18" t="n">
        <f aca="false">T1084-(Draws!U1063+Draws!AG1063)</f>
        <v>0</v>
      </c>
      <c r="V1084" s="18" t="n">
        <f aca="false">U1084-(Draws!V1063+Draws!AH1063)</f>
        <v>0</v>
      </c>
      <c r="W1084" s="18" t="n">
        <f aca="false">V1084-(Draws!W1063+Draws!AI1063)</f>
        <v>0</v>
      </c>
      <c r="X1084" s="18" t="n">
        <f aca="false">W1084-(Draws!X1063+Draws!AJ1063)</f>
        <v>0</v>
      </c>
      <c r="Y1084" s="18" t="n">
        <f aca="false">X1084-(Draws!Y1063+Draws!AK1063)</f>
        <v>0</v>
      </c>
      <c r="Z1084" s="18" t="n">
        <f aca="false">0-(MAX(Draws!N1063-Line_cap,0)+MAX(Draws!Z1063-Line_cap,0))</f>
        <v>0</v>
      </c>
      <c r="AA1084" s="18" t="n">
        <f aca="false">Z1084-(MAX(Draws!O1063-Line_cap,0)+MAX(Draws!AA1063-Line_cap,0))</f>
        <v>0</v>
      </c>
      <c r="AB1084" s="18" t="n">
        <f aca="false">AA1084-(MAX(Draws!P1063-Line_cap,0)+MAX(Draws!AB1063-Line_cap,0))</f>
        <v>0</v>
      </c>
      <c r="AC1084" s="18" t="n">
        <f aca="false">AB1084-(MAX(Draws!Q1063-Line_cap,0)+MAX(Draws!AC1063-Line_cap,0))</f>
        <v>0</v>
      </c>
      <c r="AD1084" s="18" t="n">
        <f aca="false">AC1084-(MAX(Draws!R1063-Line_cap,0)+MAX(Draws!AD1063-Line_cap,0))</f>
        <v>0</v>
      </c>
      <c r="AE1084" s="18" t="n">
        <f aca="false">AD1084-(MAX(Draws!S1063-Line_cap,0)+MAX(Draws!AE1063-Line_cap,0))</f>
        <v>0</v>
      </c>
      <c r="AF1084" s="18" t="n">
        <f aca="false">AE1084-(MAX(Draws!T1063-Line_cap,0)+MAX(Draws!AF1063-Line_cap,0))</f>
        <v>0</v>
      </c>
      <c r="AG1084" s="18" t="n">
        <f aca="false">AF1084-(MAX(Draws!U1063-Line_cap,0)+MAX(Draws!AG1063-Line_cap,0))</f>
        <v>0</v>
      </c>
      <c r="AH1084" s="18" t="n">
        <f aca="false">AG1084-(MAX(Draws!V1063-Line_cap,0)+MAX(Draws!AH1063-Line_cap,0))</f>
        <v>0</v>
      </c>
      <c r="AI1084" s="18" t="n">
        <f aca="false">AH1084-(MAX(Draws!W1063-Line_cap,0)+MAX(Draws!AI1063-Line_cap,0))</f>
        <v>0</v>
      </c>
      <c r="AJ1084" s="18" t="n">
        <f aca="false">AI1084-(MAX(Draws!X1063-Line_cap,0)+MAX(Draws!AJ1063-Line_cap,0))</f>
        <v>0</v>
      </c>
      <c r="AK1084" s="18" t="n">
        <f aca="false">AJ1084-(MAX(Draws!Y1063-Line_cap,0)+MAX(Draws!AK1063-Line_cap,0))</f>
        <v>0</v>
      </c>
      <c r="AL1084" s="18" t="n">
        <f aca="false">SUMPRODUCT(MIN($B$22:$M$22+B1084:M1084+N1084:Y1084))</f>
        <v>447.275739032096</v>
      </c>
      <c r="AM1084" s="18" t="n">
        <f aca="false">SUMPRODUCT(MIN($B$22:$M$22+B1084:M1084))</f>
        <v>447.275739032096</v>
      </c>
      <c r="AN1084" s="18" t="n">
        <f aca="false">SUMPRODUCT(MIN($B$22:$M$22+N1084:Y1084))</f>
        <v>481.950382357786</v>
      </c>
      <c r="AO1084" s="18" t="n">
        <f aca="false">SUMPRODUCT(MIN($B$22:$M$22+B1084:M1084+Z1084:AK1084))</f>
        <v>447.275739032096</v>
      </c>
      <c r="AP1084" s="18" t="n">
        <f aca="false">SUMPRODUCT(MIN($B$23:$M$23+B1084:M1084+N1084:Y1084))</f>
        <v>495.04148453288</v>
      </c>
      <c r="AQ1084" s="18" t="n">
        <f aca="false">SUMPRODUCT(MIN($B$23:$M$23+B1084:M1084+Z1084:AK1084))</f>
        <v>495.04148453288</v>
      </c>
      <c r="AR1084" s="13" t="n">
        <f aca="false">IF(Y1084&lt;0,1,0)</f>
        <v>0</v>
      </c>
    </row>
    <row r="1085" customFormat="false" ht="15" hidden="false" customHeight="false" outlineLevel="0" collapsed="false">
      <c r="A1085" s="13" t="n">
        <v>1060</v>
      </c>
      <c r="B1085" s="18" t="n">
        <f aca="false">Shock_sd*Draws!B1064</f>
        <v>-102.492761759351</v>
      </c>
      <c r="C1085" s="18" t="n">
        <f aca="false">Persist_a*B1085+Shock_sd*Draws!C1064</f>
        <v>-25.38991659924</v>
      </c>
      <c r="D1085" s="18" t="n">
        <f aca="false">Persist_a*C1085+Shock_sd*Draws!D1064</f>
        <v>33.1887666824206</v>
      </c>
      <c r="E1085" s="18" t="n">
        <f aca="false">Persist_a*D1085+Shock_sd*Draws!E1064</f>
        <v>69.5768369437266</v>
      </c>
      <c r="F1085" s="18" t="n">
        <f aca="false">Persist_a*E1085+Shock_sd*Draws!F1064</f>
        <v>39.4635723720581</v>
      </c>
      <c r="G1085" s="18" t="n">
        <f aca="false">Persist_a*F1085+Shock_sd*Draws!G1064</f>
        <v>76.0276812375046</v>
      </c>
      <c r="H1085" s="18" t="n">
        <f aca="false">Persist_a*G1085+Shock_sd*Draws!H1064</f>
        <v>115.982547599705</v>
      </c>
      <c r="I1085" s="18" t="n">
        <f aca="false">Persist_a*H1085+Shock_sd*Draws!I1064</f>
        <v>99.9212807573074</v>
      </c>
      <c r="J1085" s="18" t="n">
        <f aca="false">Persist_a*I1085+Shock_sd*Draws!J1064</f>
        <v>40.3593726811761</v>
      </c>
      <c r="K1085" s="18" t="n">
        <f aca="false">Persist_a*J1085+Shock_sd*Draws!K1064</f>
        <v>5.7058818191413</v>
      </c>
      <c r="L1085" s="18" t="n">
        <f aca="false">Persist_a*K1085+Shock_sd*Draws!L1064</f>
        <v>69.2834003827941</v>
      </c>
      <c r="M1085" s="18" t="n">
        <f aca="false">Persist_a*L1085+Shock_sd*Draws!M1064</f>
        <v>150.813625256611</v>
      </c>
      <c r="N1085" s="18" t="n">
        <f aca="false">0-(Draws!N1064+Draws!Z1064)</f>
        <v>0</v>
      </c>
      <c r="O1085" s="18" t="n">
        <f aca="false">N1085-(Draws!O1064+Draws!AA1064)</f>
        <v>0</v>
      </c>
      <c r="P1085" s="18" t="n">
        <f aca="false">O1085-(Draws!P1064+Draws!AB1064)</f>
        <v>0</v>
      </c>
      <c r="Q1085" s="18" t="n">
        <f aca="false">P1085-(Draws!Q1064+Draws!AC1064)</f>
        <v>0</v>
      </c>
      <c r="R1085" s="18" t="n">
        <f aca="false">Q1085-(Draws!R1064+Draws!AD1064)</f>
        <v>0</v>
      </c>
      <c r="S1085" s="18" t="n">
        <f aca="false">R1085-(Draws!S1064+Draws!AE1064)</f>
        <v>0</v>
      </c>
      <c r="T1085" s="18" t="n">
        <f aca="false">S1085-(Draws!T1064+Draws!AF1064)</f>
        <v>0</v>
      </c>
      <c r="U1085" s="18" t="n">
        <f aca="false">T1085-(Draws!U1064+Draws!AG1064)</f>
        <v>0</v>
      </c>
      <c r="V1085" s="18" t="n">
        <f aca="false">U1085-(Draws!V1064+Draws!AH1064)</f>
        <v>0</v>
      </c>
      <c r="W1085" s="18" t="n">
        <f aca="false">V1085-(Draws!W1064+Draws!AI1064)</f>
        <v>0</v>
      </c>
      <c r="X1085" s="18" t="n">
        <f aca="false">W1085-(Draws!X1064+Draws!AJ1064)</f>
        <v>0</v>
      </c>
      <c r="Y1085" s="18" t="n">
        <f aca="false">X1085-(Draws!Y1064+Draws!AK1064)</f>
        <v>0</v>
      </c>
      <c r="Z1085" s="18" t="n">
        <f aca="false">0-(MAX(Draws!N1064-Line_cap,0)+MAX(Draws!Z1064-Line_cap,0))</f>
        <v>0</v>
      </c>
      <c r="AA1085" s="18" t="n">
        <f aca="false">Z1085-(MAX(Draws!O1064-Line_cap,0)+MAX(Draws!AA1064-Line_cap,0))</f>
        <v>0</v>
      </c>
      <c r="AB1085" s="18" t="n">
        <f aca="false">AA1085-(MAX(Draws!P1064-Line_cap,0)+MAX(Draws!AB1064-Line_cap,0))</f>
        <v>0</v>
      </c>
      <c r="AC1085" s="18" t="n">
        <f aca="false">AB1085-(MAX(Draws!Q1064-Line_cap,0)+MAX(Draws!AC1064-Line_cap,0))</f>
        <v>0</v>
      </c>
      <c r="AD1085" s="18" t="n">
        <f aca="false">AC1085-(MAX(Draws!R1064-Line_cap,0)+MAX(Draws!AD1064-Line_cap,0))</f>
        <v>0</v>
      </c>
      <c r="AE1085" s="18" t="n">
        <f aca="false">AD1085-(MAX(Draws!S1064-Line_cap,0)+MAX(Draws!AE1064-Line_cap,0))</f>
        <v>0</v>
      </c>
      <c r="AF1085" s="18" t="n">
        <f aca="false">AE1085-(MAX(Draws!T1064-Line_cap,0)+MAX(Draws!AF1064-Line_cap,0))</f>
        <v>0</v>
      </c>
      <c r="AG1085" s="18" t="n">
        <f aca="false">AF1085-(MAX(Draws!U1064-Line_cap,0)+MAX(Draws!AG1064-Line_cap,0))</f>
        <v>0</v>
      </c>
      <c r="AH1085" s="18" t="n">
        <f aca="false">AG1085-(MAX(Draws!V1064-Line_cap,0)+MAX(Draws!AH1064-Line_cap,0))</f>
        <v>0</v>
      </c>
      <c r="AI1085" s="18" t="n">
        <f aca="false">AH1085-(MAX(Draws!W1064-Line_cap,0)+MAX(Draws!AI1064-Line_cap,0))</f>
        <v>0</v>
      </c>
      <c r="AJ1085" s="18" t="n">
        <f aca="false">AI1085-(MAX(Draws!X1064-Line_cap,0)+MAX(Draws!AJ1064-Line_cap,0))</f>
        <v>0</v>
      </c>
      <c r="AK1085" s="18" t="n">
        <f aca="false">AJ1085-(MAX(Draws!Y1064-Line_cap,0)+MAX(Draws!AK1064-Line_cap,0))</f>
        <v>0</v>
      </c>
      <c r="AL1085" s="18" t="n">
        <f aca="false">SUMPRODUCT(MIN($B$22:$M$22+B1085:M1085+N1085:Y1085))</f>
        <v>471.684960310737</v>
      </c>
      <c r="AM1085" s="18" t="n">
        <f aca="false">SUMPRODUCT(MIN($B$22:$M$22+B1085:M1085))</f>
        <v>471.684960310737</v>
      </c>
      <c r="AN1085" s="18" t="n">
        <f aca="false">SUMPRODUCT(MIN($B$22:$M$22+N1085:Y1085))</f>
        <v>481.950382357786</v>
      </c>
      <c r="AO1085" s="18" t="n">
        <f aca="false">SUMPRODUCT(MIN($B$22:$M$22+B1085:M1085+Z1085:AK1085))</f>
        <v>471.684960310737</v>
      </c>
      <c r="AP1085" s="18" t="n">
        <f aca="false">SUMPRODUCT(MIN($B$23:$M$23+B1085:M1085+N1085:Y1085))</f>
        <v>486.557987133333</v>
      </c>
      <c r="AQ1085" s="18" t="n">
        <f aca="false">SUMPRODUCT(MIN($B$23:$M$23+B1085:M1085+Z1085:AK1085))</f>
        <v>486.557987133333</v>
      </c>
      <c r="AR1085" s="13" t="n">
        <f aca="false">IF(Y1085&lt;0,1,0)</f>
        <v>0</v>
      </c>
    </row>
    <row r="1086" customFormat="false" ht="15" hidden="false" customHeight="false" outlineLevel="0" collapsed="false">
      <c r="A1086" s="13" t="n">
        <v>1061</v>
      </c>
      <c r="B1086" s="18" t="n">
        <f aca="false">Shock_sd*Draws!B1065</f>
        <v>61.7684324060083</v>
      </c>
      <c r="C1086" s="18" t="n">
        <f aca="false">Persist_a*B1086+Shock_sd*Draws!C1065</f>
        <v>3.21120406705866</v>
      </c>
      <c r="D1086" s="18" t="n">
        <f aca="false">Persist_a*C1086+Shock_sd*Draws!D1065</f>
        <v>45.8650219309985</v>
      </c>
      <c r="E1086" s="18" t="n">
        <f aca="false">Persist_a*D1086+Shock_sd*Draws!E1065</f>
        <v>30.1941609648226</v>
      </c>
      <c r="F1086" s="18" t="n">
        <f aca="false">Persist_a*E1086+Shock_sd*Draws!F1065</f>
        <v>2.09061894822761</v>
      </c>
      <c r="G1086" s="18" t="n">
        <f aca="false">Persist_a*F1086+Shock_sd*Draws!G1065</f>
        <v>83.039145269249</v>
      </c>
      <c r="H1086" s="18" t="n">
        <f aca="false">Persist_a*G1086+Shock_sd*Draws!H1065</f>
        <v>10.991182741458</v>
      </c>
      <c r="I1086" s="18" t="n">
        <f aca="false">Persist_a*H1086+Shock_sd*Draws!I1065</f>
        <v>-16.5367816967329</v>
      </c>
      <c r="J1086" s="18" t="n">
        <f aca="false">Persist_a*I1086+Shock_sd*Draws!J1065</f>
        <v>53.3759570160018</v>
      </c>
      <c r="K1086" s="18" t="n">
        <f aca="false">Persist_a*J1086+Shock_sd*Draws!K1065</f>
        <v>-65.0197967303276</v>
      </c>
      <c r="L1086" s="18" t="n">
        <f aca="false">Persist_a*K1086+Shock_sd*Draws!L1065</f>
        <v>-68.7483984119965</v>
      </c>
      <c r="M1086" s="18" t="n">
        <f aca="false">Persist_a*L1086+Shock_sd*Draws!M1065</f>
        <v>-7.96069645040748</v>
      </c>
      <c r="N1086" s="18" t="n">
        <f aca="false">0-(Draws!N1065+Draws!Z1065)</f>
        <v>0</v>
      </c>
      <c r="O1086" s="18" t="n">
        <f aca="false">N1086-(Draws!O1065+Draws!AA1065)</f>
        <v>0</v>
      </c>
      <c r="P1086" s="18" t="n">
        <f aca="false">O1086-(Draws!P1065+Draws!AB1065)</f>
        <v>0</v>
      </c>
      <c r="Q1086" s="18" t="n">
        <f aca="false">P1086-(Draws!Q1065+Draws!AC1065)</f>
        <v>0</v>
      </c>
      <c r="R1086" s="18" t="n">
        <f aca="false">Q1086-(Draws!R1065+Draws!AD1065)</f>
        <v>0</v>
      </c>
      <c r="S1086" s="18" t="n">
        <f aca="false">R1086-(Draws!S1065+Draws!AE1065)</f>
        <v>0</v>
      </c>
      <c r="T1086" s="18" t="n">
        <f aca="false">S1086-(Draws!T1065+Draws!AF1065)</f>
        <v>0</v>
      </c>
      <c r="U1086" s="18" t="n">
        <f aca="false">T1086-(Draws!U1065+Draws!AG1065)</f>
        <v>0</v>
      </c>
      <c r="V1086" s="18" t="n">
        <f aca="false">U1086-(Draws!V1065+Draws!AH1065)</f>
        <v>0</v>
      </c>
      <c r="W1086" s="18" t="n">
        <f aca="false">V1086-(Draws!W1065+Draws!AI1065)</f>
        <v>0</v>
      </c>
      <c r="X1086" s="18" t="n">
        <f aca="false">W1086-(Draws!X1065+Draws!AJ1065)</f>
        <v>0</v>
      </c>
      <c r="Y1086" s="18" t="n">
        <f aca="false">X1086-(Draws!Y1065+Draws!AK1065)</f>
        <v>0</v>
      </c>
      <c r="Z1086" s="18" t="n">
        <f aca="false">0-(MAX(Draws!N1065-Line_cap,0)+MAX(Draws!Z1065-Line_cap,0))</f>
        <v>0</v>
      </c>
      <c r="AA1086" s="18" t="n">
        <f aca="false">Z1086-(MAX(Draws!O1065-Line_cap,0)+MAX(Draws!AA1065-Line_cap,0))</f>
        <v>0</v>
      </c>
      <c r="AB1086" s="18" t="n">
        <f aca="false">AA1086-(MAX(Draws!P1065-Line_cap,0)+MAX(Draws!AB1065-Line_cap,0))</f>
        <v>0</v>
      </c>
      <c r="AC1086" s="18" t="n">
        <f aca="false">AB1086-(MAX(Draws!Q1065-Line_cap,0)+MAX(Draws!AC1065-Line_cap,0))</f>
        <v>0</v>
      </c>
      <c r="AD1086" s="18" t="n">
        <f aca="false">AC1086-(MAX(Draws!R1065-Line_cap,0)+MAX(Draws!AD1065-Line_cap,0))</f>
        <v>0</v>
      </c>
      <c r="AE1086" s="18" t="n">
        <f aca="false">AD1086-(MAX(Draws!S1065-Line_cap,0)+MAX(Draws!AE1065-Line_cap,0))</f>
        <v>0</v>
      </c>
      <c r="AF1086" s="18" t="n">
        <f aca="false">AE1086-(MAX(Draws!T1065-Line_cap,0)+MAX(Draws!AF1065-Line_cap,0))</f>
        <v>0</v>
      </c>
      <c r="AG1086" s="18" t="n">
        <f aca="false">AF1086-(MAX(Draws!U1065-Line_cap,0)+MAX(Draws!AG1065-Line_cap,0))</f>
        <v>0</v>
      </c>
      <c r="AH1086" s="18" t="n">
        <f aca="false">AG1086-(MAX(Draws!V1065-Line_cap,0)+MAX(Draws!AH1065-Line_cap,0))</f>
        <v>0</v>
      </c>
      <c r="AI1086" s="18" t="n">
        <f aca="false">AH1086-(MAX(Draws!W1065-Line_cap,0)+MAX(Draws!AI1065-Line_cap,0))</f>
        <v>0</v>
      </c>
      <c r="AJ1086" s="18" t="n">
        <f aca="false">AI1086-(MAX(Draws!X1065-Line_cap,0)+MAX(Draws!AJ1065-Line_cap,0))</f>
        <v>0</v>
      </c>
      <c r="AK1086" s="18" t="n">
        <f aca="false">AJ1086-(MAX(Draws!Y1065-Line_cap,0)+MAX(Draws!AK1065-Line_cap,0))</f>
        <v>0</v>
      </c>
      <c r="AL1086" s="18" t="n">
        <f aca="false">SUMPRODUCT(MIN($B$22:$M$22+B1086:M1086+N1086:Y1086))</f>
        <v>429.365899079096</v>
      </c>
      <c r="AM1086" s="18" t="n">
        <f aca="false">SUMPRODUCT(MIN($B$22:$M$22+B1086:M1086))</f>
        <v>429.365899079096</v>
      </c>
      <c r="AN1086" s="18" t="n">
        <f aca="false">SUMPRODUCT(MIN($B$22:$M$22+N1086:Y1086))</f>
        <v>481.950382357786</v>
      </c>
      <c r="AO1086" s="18" t="n">
        <f aca="false">SUMPRODUCT(MIN($B$22:$M$22+B1086:M1086+Z1086:AK1086))</f>
        <v>429.365899079096</v>
      </c>
      <c r="AP1086" s="18" t="n">
        <f aca="false">SUMPRODUCT(MIN($B$23:$M$23+B1086:M1086+N1086:Y1086))</f>
        <v>477.651547629524</v>
      </c>
      <c r="AQ1086" s="18" t="n">
        <f aca="false">SUMPRODUCT(MIN($B$23:$M$23+B1086:M1086+Z1086:AK1086))</f>
        <v>477.651547629524</v>
      </c>
      <c r="AR1086" s="13" t="n">
        <f aca="false">IF(Y1086&lt;0,1,0)</f>
        <v>0</v>
      </c>
    </row>
    <row r="1087" customFormat="false" ht="15" hidden="false" customHeight="false" outlineLevel="0" collapsed="false">
      <c r="A1087" s="13" t="n">
        <v>1062</v>
      </c>
      <c r="B1087" s="18" t="n">
        <f aca="false">Shock_sd*Draws!B1066</f>
        <v>-21.7900509952149</v>
      </c>
      <c r="C1087" s="18" t="n">
        <f aca="false">Persist_a*B1087+Shock_sd*Draws!C1066</f>
        <v>16.4734613330878</v>
      </c>
      <c r="D1087" s="18" t="n">
        <f aca="false">Persist_a*C1087+Shock_sd*Draws!D1066</f>
        <v>11.6368048241477</v>
      </c>
      <c r="E1087" s="18" t="n">
        <f aca="false">Persist_a*D1087+Shock_sd*Draws!E1066</f>
        <v>3.30650284541202</v>
      </c>
      <c r="F1087" s="18" t="n">
        <f aca="false">Persist_a*E1087+Shock_sd*Draws!F1066</f>
        <v>35.9704571134101</v>
      </c>
      <c r="G1087" s="18" t="n">
        <f aca="false">Persist_a*F1087+Shock_sd*Draws!G1066</f>
        <v>-36.7936275158985</v>
      </c>
      <c r="H1087" s="18" t="n">
        <f aca="false">Persist_a*G1087+Shock_sd*Draws!H1066</f>
        <v>45.8073040382608</v>
      </c>
      <c r="I1087" s="18" t="n">
        <f aca="false">Persist_a*H1087+Shock_sd*Draws!I1066</f>
        <v>34.5078978414793</v>
      </c>
      <c r="J1087" s="18" t="n">
        <f aca="false">Persist_a*I1087+Shock_sd*Draws!J1066</f>
        <v>52.4426095218599</v>
      </c>
      <c r="K1087" s="18" t="n">
        <f aca="false">Persist_a*J1087+Shock_sd*Draws!K1066</f>
        <v>-15.0428125553674</v>
      </c>
      <c r="L1087" s="18" t="n">
        <f aca="false">Persist_a*K1087+Shock_sd*Draws!L1066</f>
        <v>19.8956708065834</v>
      </c>
      <c r="M1087" s="18" t="n">
        <f aca="false">Persist_a*L1087+Shock_sd*Draws!M1066</f>
        <v>-91.5285140020227</v>
      </c>
      <c r="N1087" s="18" t="n">
        <f aca="false">0-(Draws!N1066+Draws!Z1066)</f>
        <v>0</v>
      </c>
      <c r="O1087" s="18" t="n">
        <f aca="false">N1087-(Draws!O1066+Draws!AA1066)</f>
        <v>0</v>
      </c>
      <c r="P1087" s="18" t="n">
        <f aca="false">O1087-(Draws!P1066+Draws!AB1066)</f>
        <v>0</v>
      </c>
      <c r="Q1087" s="18" t="n">
        <f aca="false">P1087-(Draws!Q1066+Draws!AC1066)</f>
        <v>0</v>
      </c>
      <c r="R1087" s="18" t="n">
        <f aca="false">Q1087-(Draws!R1066+Draws!AD1066)</f>
        <v>0</v>
      </c>
      <c r="S1087" s="18" t="n">
        <f aca="false">R1087-(Draws!S1066+Draws!AE1066)</f>
        <v>0</v>
      </c>
      <c r="T1087" s="18" t="n">
        <f aca="false">S1087-(Draws!T1066+Draws!AF1066)</f>
        <v>0</v>
      </c>
      <c r="U1087" s="18" t="n">
        <f aca="false">T1087-(Draws!U1066+Draws!AG1066)</f>
        <v>0</v>
      </c>
      <c r="V1087" s="18" t="n">
        <f aca="false">U1087-(Draws!V1066+Draws!AH1066)</f>
        <v>0</v>
      </c>
      <c r="W1087" s="18" t="n">
        <f aca="false">V1087-(Draws!W1066+Draws!AI1066)</f>
        <v>0</v>
      </c>
      <c r="X1087" s="18" t="n">
        <f aca="false">W1087-(Draws!X1066+Draws!AJ1066)</f>
        <v>0</v>
      </c>
      <c r="Y1087" s="18" t="n">
        <f aca="false">X1087-(Draws!Y1066+Draws!AK1066)</f>
        <v>0</v>
      </c>
      <c r="Z1087" s="18" t="n">
        <f aca="false">0-(MAX(Draws!N1066-Line_cap,0)+MAX(Draws!Z1066-Line_cap,0))</f>
        <v>0</v>
      </c>
      <c r="AA1087" s="18" t="n">
        <f aca="false">Z1087-(MAX(Draws!O1066-Line_cap,0)+MAX(Draws!AA1066-Line_cap,0))</f>
        <v>0</v>
      </c>
      <c r="AB1087" s="18" t="n">
        <f aca="false">AA1087-(MAX(Draws!P1066-Line_cap,0)+MAX(Draws!AB1066-Line_cap,0))</f>
        <v>0</v>
      </c>
      <c r="AC1087" s="18" t="n">
        <f aca="false">AB1087-(MAX(Draws!Q1066-Line_cap,0)+MAX(Draws!AC1066-Line_cap,0))</f>
        <v>0</v>
      </c>
      <c r="AD1087" s="18" t="n">
        <f aca="false">AC1087-(MAX(Draws!R1066-Line_cap,0)+MAX(Draws!AD1066-Line_cap,0))</f>
        <v>0</v>
      </c>
      <c r="AE1087" s="18" t="n">
        <f aca="false">AD1087-(MAX(Draws!S1066-Line_cap,0)+MAX(Draws!AE1066-Line_cap,0))</f>
        <v>0</v>
      </c>
      <c r="AF1087" s="18" t="n">
        <f aca="false">AE1087-(MAX(Draws!T1066-Line_cap,0)+MAX(Draws!AF1066-Line_cap,0))</f>
        <v>0</v>
      </c>
      <c r="AG1087" s="18" t="n">
        <f aca="false">AF1087-(MAX(Draws!U1066-Line_cap,0)+MAX(Draws!AG1066-Line_cap,0))</f>
        <v>0</v>
      </c>
      <c r="AH1087" s="18" t="n">
        <f aca="false">AG1087-(MAX(Draws!V1066-Line_cap,0)+MAX(Draws!AH1066-Line_cap,0))</f>
        <v>0</v>
      </c>
      <c r="AI1087" s="18" t="n">
        <f aca="false">AH1087-(MAX(Draws!W1066-Line_cap,0)+MAX(Draws!AI1066-Line_cap,0))</f>
        <v>0</v>
      </c>
      <c r="AJ1087" s="18" t="n">
        <f aca="false">AI1087-(MAX(Draws!X1066-Line_cap,0)+MAX(Draws!AJ1066-Line_cap,0))</f>
        <v>0</v>
      </c>
      <c r="AK1087" s="18" t="n">
        <f aca="false">AJ1087-(MAX(Draws!Y1066-Line_cap,0)+MAX(Draws!AK1066-Line_cap,0))</f>
        <v>0</v>
      </c>
      <c r="AL1087" s="18" t="n">
        <f aca="false">SUMPRODUCT(MIN($B$22:$M$22+B1087:M1087+N1087:Y1087))</f>
        <v>418.895533674938</v>
      </c>
      <c r="AM1087" s="18" t="n">
        <f aca="false">SUMPRODUCT(MIN($B$22:$M$22+B1087:M1087))</f>
        <v>418.895533674938</v>
      </c>
      <c r="AN1087" s="18" t="n">
        <f aca="false">SUMPRODUCT(MIN($B$22:$M$22+N1087:Y1087))</f>
        <v>481.950382357786</v>
      </c>
      <c r="AO1087" s="18" t="n">
        <f aca="false">SUMPRODUCT(MIN($B$22:$M$22+B1087:M1087+Z1087:AK1087))</f>
        <v>418.895533674938</v>
      </c>
      <c r="AP1087" s="18" t="n">
        <f aca="false">SUMPRODUCT(MIN($B$23:$M$23+B1087:M1087+N1087:Y1087))</f>
        <v>464.021414757558</v>
      </c>
      <c r="AQ1087" s="18" t="n">
        <f aca="false">SUMPRODUCT(MIN($B$23:$M$23+B1087:M1087+Z1087:AK1087))</f>
        <v>464.021414757558</v>
      </c>
      <c r="AR1087" s="13" t="n">
        <f aca="false">IF(Y1087&lt;0,1,0)</f>
        <v>0</v>
      </c>
    </row>
    <row r="1088" customFormat="false" ht="15" hidden="false" customHeight="false" outlineLevel="0" collapsed="false">
      <c r="A1088" s="13" t="n">
        <v>1063</v>
      </c>
      <c r="B1088" s="18" t="n">
        <f aca="false">Shock_sd*Draws!B1067</f>
        <v>9.49087151572619</v>
      </c>
      <c r="C1088" s="18" t="n">
        <f aca="false">Persist_a*B1088+Shock_sd*Draws!C1067</f>
        <v>-30.4739225775681</v>
      </c>
      <c r="D1088" s="18" t="n">
        <f aca="false">Persist_a*C1088+Shock_sd*Draws!D1067</f>
        <v>0.00109382022412063</v>
      </c>
      <c r="E1088" s="18" t="n">
        <f aca="false">Persist_a*D1088+Shock_sd*Draws!E1067</f>
        <v>-12.0653835974298</v>
      </c>
      <c r="F1088" s="18" t="n">
        <f aca="false">Persist_a*E1088+Shock_sd*Draws!F1067</f>
        <v>-70.3399020222979</v>
      </c>
      <c r="G1088" s="18" t="n">
        <f aca="false">Persist_a*F1088+Shock_sd*Draws!G1067</f>
        <v>-29.0860665825148</v>
      </c>
      <c r="H1088" s="18" t="n">
        <f aca="false">Persist_a*G1088+Shock_sd*Draws!H1067</f>
        <v>-19.5191567938866</v>
      </c>
      <c r="I1088" s="18" t="n">
        <f aca="false">Persist_a*H1088+Shock_sd*Draws!I1067</f>
        <v>-42.428029363534</v>
      </c>
      <c r="J1088" s="18" t="n">
        <f aca="false">Persist_a*I1088+Shock_sd*Draws!J1067</f>
        <v>-68.0347346542278</v>
      </c>
      <c r="K1088" s="18" t="n">
        <f aca="false">Persist_a*J1088+Shock_sd*Draws!K1067</f>
        <v>4.18083032528092</v>
      </c>
      <c r="L1088" s="18" t="n">
        <f aca="false">Persist_a*K1088+Shock_sd*Draws!L1067</f>
        <v>-31.9169728076252</v>
      </c>
      <c r="M1088" s="18" t="n">
        <f aca="false">Persist_a*L1088+Shock_sd*Draws!M1067</f>
        <v>-30.684933491136</v>
      </c>
      <c r="N1088" s="18" t="n">
        <f aca="false">0-(Draws!N1067+Draws!Z1067)</f>
        <v>0</v>
      </c>
      <c r="O1088" s="18" t="n">
        <f aca="false">N1088-(Draws!O1067+Draws!AA1067)</f>
        <v>0</v>
      </c>
      <c r="P1088" s="18" t="n">
        <f aca="false">O1088-(Draws!P1067+Draws!AB1067)</f>
        <v>0</v>
      </c>
      <c r="Q1088" s="18" t="n">
        <f aca="false">P1088-(Draws!Q1067+Draws!AC1067)</f>
        <v>0</v>
      </c>
      <c r="R1088" s="18" t="n">
        <f aca="false">Q1088-(Draws!R1067+Draws!AD1067)</f>
        <v>0</v>
      </c>
      <c r="S1088" s="18" t="n">
        <f aca="false">R1088-(Draws!S1067+Draws!AE1067)</f>
        <v>0</v>
      </c>
      <c r="T1088" s="18" t="n">
        <f aca="false">S1088-(Draws!T1067+Draws!AF1067)</f>
        <v>0</v>
      </c>
      <c r="U1088" s="18" t="n">
        <f aca="false">T1088-(Draws!U1067+Draws!AG1067)</f>
        <v>0</v>
      </c>
      <c r="V1088" s="18" t="n">
        <f aca="false">U1088-(Draws!V1067+Draws!AH1067)</f>
        <v>0</v>
      </c>
      <c r="W1088" s="18" t="n">
        <f aca="false">V1088-(Draws!W1067+Draws!AI1067)</f>
        <v>0</v>
      </c>
      <c r="X1088" s="18" t="n">
        <f aca="false">W1088-(Draws!X1067+Draws!AJ1067)</f>
        <v>0</v>
      </c>
      <c r="Y1088" s="18" t="n">
        <f aca="false">X1088-(Draws!Y1067+Draws!AK1067)</f>
        <v>0</v>
      </c>
      <c r="Z1088" s="18" t="n">
        <f aca="false">0-(MAX(Draws!N1067-Line_cap,0)+MAX(Draws!Z1067-Line_cap,0))</f>
        <v>0</v>
      </c>
      <c r="AA1088" s="18" t="n">
        <f aca="false">Z1088-(MAX(Draws!O1067-Line_cap,0)+MAX(Draws!AA1067-Line_cap,0))</f>
        <v>0</v>
      </c>
      <c r="AB1088" s="18" t="n">
        <f aca="false">AA1088-(MAX(Draws!P1067-Line_cap,0)+MAX(Draws!AB1067-Line_cap,0))</f>
        <v>0</v>
      </c>
      <c r="AC1088" s="18" t="n">
        <f aca="false">AB1088-(MAX(Draws!Q1067-Line_cap,0)+MAX(Draws!AC1067-Line_cap,0))</f>
        <v>0</v>
      </c>
      <c r="AD1088" s="18" t="n">
        <f aca="false">AC1088-(MAX(Draws!R1067-Line_cap,0)+MAX(Draws!AD1067-Line_cap,0))</f>
        <v>0</v>
      </c>
      <c r="AE1088" s="18" t="n">
        <f aca="false">AD1088-(MAX(Draws!S1067-Line_cap,0)+MAX(Draws!AE1067-Line_cap,0))</f>
        <v>0</v>
      </c>
      <c r="AF1088" s="18" t="n">
        <f aca="false">AE1088-(MAX(Draws!T1067-Line_cap,0)+MAX(Draws!AF1067-Line_cap,0))</f>
        <v>0</v>
      </c>
      <c r="AG1088" s="18" t="n">
        <f aca="false">AF1088-(MAX(Draws!U1067-Line_cap,0)+MAX(Draws!AG1067-Line_cap,0))</f>
        <v>0</v>
      </c>
      <c r="AH1088" s="18" t="n">
        <f aca="false">AG1088-(MAX(Draws!V1067-Line_cap,0)+MAX(Draws!AH1067-Line_cap,0))</f>
        <v>0</v>
      </c>
      <c r="AI1088" s="18" t="n">
        <f aca="false">AH1088-(MAX(Draws!W1067-Line_cap,0)+MAX(Draws!AI1067-Line_cap,0))</f>
        <v>0</v>
      </c>
      <c r="AJ1088" s="18" t="n">
        <f aca="false">AI1088-(MAX(Draws!X1067-Line_cap,0)+MAX(Draws!AJ1067-Line_cap,0))</f>
        <v>0</v>
      </c>
      <c r="AK1088" s="18" t="n">
        <f aca="false">AJ1088-(MAX(Draws!Y1067-Line_cap,0)+MAX(Draws!AK1067-Line_cap,0))</f>
        <v>0</v>
      </c>
      <c r="AL1088" s="18" t="n">
        <f aca="false">SUMPRODUCT(MIN($B$22:$M$22+B1088:M1088+N1088:Y1088))</f>
        <v>418.157279125392</v>
      </c>
      <c r="AM1088" s="18" t="n">
        <f aca="false">SUMPRODUCT(MIN($B$22:$M$22+B1088:M1088))</f>
        <v>418.157279125392</v>
      </c>
      <c r="AN1088" s="18" t="n">
        <f aca="false">SUMPRODUCT(MIN($B$22:$M$22+N1088:Y1088))</f>
        <v>481.950382357786</v>
      </c>
      <c r="AO1088" s="18" t="n">
        <f aca="false">SUMPRODUCT(MIN($B$22:$M$22+B1088:M1088+Z1088:AK1088))</f>
        <v>418.157279125392</v>
      </c>
      <c r="AP1088" s="18" t="n">
        <f aca="false">SUMPRODUCT(MIN($B$23:$M$23+B1088:M1088+N1088:Y1088))</f>
        <v>463.262012978556</v>
      </c>
      <c r="AQ1088" s="18" t="n">
        <f aca="false">SUMPRODUCT(MIN($B$23:$M$23+B1088:M1088+Z1088:AK1088))</f>
        <v>463.262012978556</v>
      </c>
      <c r="AR1088" s="13" t="n">
        <f aca="false">IF(Y1088&lt;0,1,0)</f>
        <v>0</v>
      </c>
    </row>
    <row r="1089" customFormat="false" ht="15" hidden="false" customHeight="false" outlineLevel="0" collapsed="false">
      <c r="A1089" s="13" t="n">
        <v>1064</v>
      </c>
      <c r="B1089" s="18" t="n">
        <f aca="false">Shock_sd*Draws!B1068</f>
        <v>-1.73028763225139</v>
      </c>
      <c r="C1089" s="18" t="n">
        <f aca="false">Persist_a*B1089+Shock_sd*Draws!C1068</f>
        <v>-1.03870421278999</v>
      </c>
      <c r="D1089" s="18" t="n">
        <f aca="false">Persist_a*C1089+Shock_sd*Draws!D1068</f>
        <v>97.1268975396537</v>
      </c>
      <c r="E1089" s="18" t="n">
        <f aca="false">Persist_a*D1089+Shock_sd*Draws!E1068</f>
        <v>-42.60048609904</v>
      </c>
      <c r="F1089" s="18" t="n">
        <f aca="false">Persist_a*E1089+Shock_sd*Draws!F1068</f>
        <v>16.8804779308215</v>
      </c>
      <c r="G1089" s="18" t="n">
        <f aca="false">Persist_a*F1089+Shock_sd*Draws!G1068</f>
        <v>-7.43077793490729</v>
      </c>
      <c r="H1089" s="18" t="n">
        <f aca="false">Persist_a*G1089+Shock_sd*Draws!H1068</f>
        <v>42.2854710491584</v>
      </c>
      <c r="I1089" s="18" t="n">
        <f aca="false">Persist_a*H1089+Shock_sd*Draws!I1068</f>
        <v>111.898367685166</v>
      </c>
      <c r="J1089" s="18" t="n">
        <f aca="false">Persist_a*I1089+Shock_sd*Draws!J1068</f>
        <v>39.8577517134431</v>
      </c>
      <c r="K1089" s="18" t="n">
        <f aca="false">Persist_a*J1089+Shock_sd*Draws!K1068</f>
        <v>51.0434706926455</v>
      </c>
      <c r="L1089" s="18" t="n">
        <f aca="false">Persist_a*K1089+Shock_sd*Draws!L1068</f>
        <v>27.1783629058819</v>
      </c>
      <c r="M1089" s="18" t="n">
        <f aca="false">Persist_a*L1089+Shock_sd*Draws!M1068</f>
        <v>130.395367668871</v>
      </c>
      <c r="N1089" s="18" t="n">
        <f aca="false">0-(Draws!N1068+Draws!Z1068)</f>
        <v>-151.427960918528</v>
      </c>
      <c r="O1089" s="18" t="n">
        <f aca="false">N1089-(Draws!O1068+Draws!AA1068)</f>
        <v>-151.427960918528</v>
      </c>
      <c r="P1089" s="18" t="n">
        <f aca="false">O1089-(Draws!P1068+Draws!AB1068)</f>
        <v>-151.427960918528</v>
      </c>
      <c r="Q1089" s="18" t="n">
        <f aca="false">P1089-(Draws!Q1068+Draws!AC1068)</f>
        <v>-151.427960918528</v>
      </c>
      <c r="R1089" s="18" t="n">
        <f aca="false">Q1089-(Draws!R1068+Draws!AD1068)</f>
        <v>-151.427960918528</v>
      </c>
      <c r="S1089" s="18" t="n">
        <f aca="false">R1089-(Draws!S1068+Draws!AE1068)</f>
        <v>-151.427960918528</v>
      </c>
      <c r="T1089" s="18" t="n">
        <f aca="false">S1089-(Draws!T1068+Draws!AF1068)</f>
        <v>-151.427960918528</v>
      </c>
      <c r="U1089" s="18" t="n">
        <f aca="false">T1089-(Draws!U1068+Draws!AG1068)</f>
        <v>-151.427960918528</v>
      </c>
      <c r="V1089" s="18" t="n">
        <f aca="false">U1089-(Draws!V1068+Draws!AH1068)</f>
        <v>-151.427960918528</v>
      </c>
      <c r="W1089" s="18" t="n">
        <f aca="false">V1089-(Draws!W1068+Draws!AI1068)</f>
        <v>-151.427960918528</v>
      </c>
      <c r="X1089" s="18" t="n">
        <f aca="false">W1089-(Draws!X1068+Draws!AJ1068)</f>
        <v>-151.427960918528</v>
      </c>
      <c r="Y1089" s="18" t="n">
        <f aca="false">X1089-(Draws!Y1068+Draws!AK1068)</f>
        <v>-151.427960918528</v>
      </c>
      <c r="Z1089" s="18" t="n">
        <f aca="false">0-(MAX(Draws!N1068-Line_cap,0)+MAX(Draws!Z1068-Line_cap,0))</f>
        <v>-51.4279609185278</v>
      </c>
      <c r="AA1089" s="18" t="n">
        <f aca="false">Z1089-(MAX(Draws!O1068-Line_cap,0)+MAX(Draws!AA1068-Line_cap,0))</f>
        <v>-51.4279609185278</v>
      </c>
      <c r="AB1089" s="18" t="n">
        <f aca="false">AA1089-(MAX(Draws!P1068-Line_cap,0)+MAX(Draws!AB1068-Line_cap,0))</f>
        <v>-51.4279609185278</v>
      </c>
      <c r="AC1089" s="18" t="n">
        <f aca="false">AB1089-(MAX(Draws!Q1068-Line_cap,0)+MAX(Draws!AC1068-Line_cap,0))</f>
        <v>-51.4279609185278</v>
      </c>
      <c r="AD1089" s="18" t="n">
        <f aca="false">AC1089-(MAX(Draws!R1068-Line_cap,0)+MAX(Draws!AD1068-Line_cap,0))</f>
        <v>-51.4279609185278</v>
      </c>
      <c r="AE1089" s="18" t="n">
        <f aca="false">AD1089-(MAX(Draws!S1068-Line_cap,0)+MAX(Draws!AE1068-Line_cap,0))</f>
        <v>-51.4279609185278</v>
      </c>
      <c r="AF1089" s="18" t="n">
        <f aca="false">AE1089-(MAX(Draws!T1068-Line_cap,0)+MAX(Draws!AF1068-Line_cap,0))</f>
        <v>-51.4279609185278</v>
      </c>
      <c r="AG1089" s="18" t="n">
        <f aca="false">AF1089-(MAX(Draws!U1068-Line_cap,0)+MAX(Draws!AG1068-Line_cap,0))</f>
        <v>-51.4279609185278</v>
      </c>
      <c r="AH1089" s="18" t="n">
        <f aca="false">AG1089-(MAX(Draws!V1068-Line_cap,0)+MAX(Draws!AH1068-Line_cap,0))</f>
        <v>-51.4279609185278</v>
      </c>
      <c r="AI1089" s="18" t="n">
        <f aca="false">AH1089-(MAX(Draws!W1068-Line_cap,0)+MAX(Draws!AI1068-Line_cap,0))</f>
        <v>-51.4279609185278</v>
      </c>
      <c r="AJ1089" s="18" t="n">
        <f aca="false">AI1089-(MAX(Draws!X1068-Line_cap,0)+MAX(Draws!AJ1068-Line_cap,0))</f>
        <v>-51.4279609185278</v>
      </c>
      <c r="AK1089" s="18" t="n">
        <f aca="false">AJ1089-(MAX(Draws!Y1068-Line_cap,0)+MAX(Draws!AK1068-Line_cap,0))</f>
        <v>-51.4279609185278</v>
      </c>
      <c r="AL1089" s="18" t="n">
        <f aca="false">SUMPRODUCT(MIN($B$22:$M$22+B1089:M1089+N1089:Y1089))</f>
        <v>304.833752810589</v>
      </c>
      <c r="AM1089" s="18" t="n">
        <f aca="false">SUMPRODUCT(MIN($B$22:$M$22+B1089:M1089))</f>
        <v>456.261713729117</v>
      </c>
      <c r="AN1089" s="18" t="n">
        <f aca="false">SUMPRODUCT(MIN($B$22:$M$22+N1089:Y1089))</f>
        <v>330.522421439258</v>
      </c>
      <c r="AO1089" s="18" t="n">
        <f aca="false">SUMPRODUCT(MIN($B$22:$M$22+B1089:M1089+Z1089:AK1089))</f>
        <v>404.833752810589</v>
      </c>
      <c r="AP1089" s="18" t="n">
        <f aca="false">SUMPRODUCT(MIN($B$23:$M$23+B1089:M1089+N1089:Y1089))</f>
        <v>345.722040323952</v>
      </c>
      <c r="AQ1089" s="18" t="n">
        <f aca="false">SUMPRODUCT(MIN($B$23:$M$23+B1089:M1089+Z1089:AK1089))</f>
        <v>445.722040323952</v>
      </c>
      <c r="AR1089" s="13" t="n">
        <f aca="false">IF(Y1089&lt;0,1,0)</f>
        <v>1</v>
      </c>
    </row>
    <row r="1090" customFormat="false" ht="15" hidden="false" customHeight="false" outlineLevel="0" collapsed="false">
      <c r="A1090" s="13" t="n">
        <v>1065</v>
      </c>
      <c r="B1090" s="18" t="n">
        <f aca="false">Shock_sd*Draws!B1069</f>
        <v>-10.6093987939686</v>
      </c>
      <c r="C1090" s="18" t="n">
        <f aca="false">Persist_a*B1090+Shock_sd*Draws!C1069</f>
        <v>50.9164624313823</v>
      </c>
      <c r="D1090" s="18" t="n">
        <f aca="false">Persist_a*C1090+Shock_sd*Draws!D1069</f>
        <v>-74.541749071344</v>
      </c>
      <c r="E1090" s="18" t="n">
        <f aca="false">Persist_a*D1090+Shock_sd*Draws!E1069</f>
        <v>-52.2701599826749</v>
      </c>
      <c r="F1090" s="18" t="n">
        <f aca="false">Persist_a*E1090+Shock_sd*Draws!F1069</f>
        <v>-26.6826527798677</v>
      </c>
      <c r="G1090" s="18" t="n">
        <f aca="false">Persist_a*F1090+Shock_sd*Draws!G1069</f>
        <v>-45.5848996451182</v>
      </c>
      <c r="H1090" s="18" t="n">
        <f aca="false">Persist_a*G1090+Shock_sd*Draws!H1069</f>
        <v>20.8290769091331</v>
      </c>
      <c r="I1090" s="18" t="n">
        <f aca="false">Persist_a*H1090+Shock_sd*Draws!I1069</f>
        <v>52.2425045211178</v>
      </c>
      <c r="J1090" s="18" t="n">
        <f aca="false">Persist_a*I1090+Shock_sd*Draws!J1069</f>
        <v>48.5089829040646</v>
      </c>
      <c r="K1090" s="18" t="n">
        <f aca="false">Persist_a*J1090+Shock_sd*Draws!K1069</f>
        <v>100.09202990136</v>
      </c>
      <c r="L1090" s="18" t="n">
        <f aca="false">Persist_a*K1090+Shock_sd*Draws!L1069</f>
        <v>143.064020988551</v>
      </c>
      <c r="M1090" s="18" t="n">
        <f aca="false">Persist_a*L1090+Shock_sd*Draws!M1069</f>
        <v>44.6533439972635</v>
      </c>
      <c r="N1090" s="18" t="n">
        <f aca="false">0-(Draws!N1069+Draws!Z1069)</f>
        <v>0</v>
      </c>
      <c r="O1090" s="18" t="n">
        <f aca="false">N1090-(Draws!O1069+Draws!AA1069)</f>
        <v>0</v>
      </c>
      <c r="P1090" s="18" t="n">
        <f aca="false">O1090-(Draws!P1069+Draws!AB1069)</f>
        <v>0</v>
      </c>
      <c r="Q1090" s="18" t="n">
        <f aca="false">P1090-(Draws!Q1069+Draws!AC1069)</f>
        <v>0</v>
      </c>
      <c r="R1090" s="18" t="n">
        <f aca="false">Q1090-(Draws!R1069+Draws!AD1069)</f>
        <v>-137.481109734346</v>
      </c>
      <c r="S1090" s="18" t="n">
        <f aca="false">R1090-(Draws!S1069+Draws!AE1069)</f>
        <v>-137.481109734346</v>
      </c>
      <c r="T1090" s="18" t="n">
        <f aca="false">S1090-(Draws!T1069+Draws!AF1069)</f>
        <v>-137.481109734346</v>
      </c>
      <c r="U1090" s="18" t="n">
        <f aca="false">T1090-(Draws!U1069+Draws!AG1069)</f>
        <v>-250.803021974614</v>
      </c>
      <c r="V1090" s="18" t="n">
        <f aca="false">U1090-(Draws!V1069+Draws!AH1069)</f>
        <v>-250.803021974614</v>
      </c>
      <c r="W1090" s="18" t="n">
        <f aca="false">V1090-(Draws!W1069+Draws!AI1069)</f>
        <v>-250.803021974614</v>
      </c>
      <c r="X1090" s="18" t="n">
        <f aca="false">W1090-(Draws!X1069+Draws!AJ1069)</f>
        <v>-250.803021974614</v>
      </c>
      <c r="Y1090" s="18" t="n">
        <f aca="false">X1090-(Draws!Y1069+Draws!AK1069)</f>
        <v>-250.803021974614</v>
      </c>
      <c r="Z1090" s="18" t="n">
        <f aca="false">0-(MAX(Draws!N1069-Line_cap,0)+MAX(Draws!Z1069-Line_cap,0))</f>
        <v>0</v>
      </c>
      <c r="AA1090" s="18" t="n">
        <f aca="false">Z1090-(MAX(Draws!O1069-Line_cap,0)+MAX(Draws!AA1069-Line_cap,0))</f>
        <v>0</v>
      </c>
      <c r="AB1090" s="18" t="n">
        <f aca="false">AA1090-(MAX(Draws!P1069-Line_cap,0)+MAX(Draws!AB1069-Line_cap,0))</f>
        <v>0</v>
      </c>
      <c r="AC1090" s="18" t="n">
        <f aca="false">AB1090-(MAX(Draws!Q1069-Line_cap,0)+MAX(Draws!AC1069-Line_cap,0))</f>
        <v>0</v>
      </c>
      <c r="AD1090" s="18" t="n">
        <f aca="false">AC1090-(MAX(Draws!R1069-Line_cap,0)+MAX(Draws!AD1069-Line_cap,0))</f>
        <v>-37.4811097343463</v>
      </c>
      <c r="AE1090" s="18" t="n">
        <f aca="false">AD1090-(MAX(Draws!S1069-Line_cap,0)+MAX(Draws!AE1069-Line_cap,0))</f>
        <v>-37.4811097343463</v>
      </c>
      <c r="AF1090" s="18" t="n">
        <f aca="false">AE1090-(MAX(Draws!T1069-Line_cap,0)+MAX(Draws!AF1069-Line_cap,0))</f>
        <v>-37.4811097343463</v>
      </c>
      <c r="AG1090" s="18" t="n">
        <f aca="false">AF1090-(MAX(Draws!U1069-Line_cap,0)+MAX(Draws!AG1069-Line_cap,0))</f>
        <v>-50.8030219746141</v>
      </c>
      <c r="AH1090" s="18" t="n">
        <f aca="false">AG1090-(MAX(Draws!V1069-Line_cap,0)+MAX(Draws!AH1069-Line_cap,0))</f>
        <v>-50.8030219746141</v>
      </c>
      <c r="AI1090" s="18" t="n">
        <f aca="false">AH1090-(MAX(Draws!W1069-Line_cap,0)+MAX(Draws!AI1069-Line_cap,0))</f>
        <v>-50.8030219746141</v>
      </c>
      <c r="AJ1090" s="18" t="n">
        <f aca="false">AI1090-(MAX(Draws!X1069-Line_cap,0)+MAX(Draws!AJ1069-Line_cap,0))</f>
        <v>-50.8030219746141</v>
      </c>
      <c r="AK1090" s="18" t="n">
        <f aca="false">AJ1090-(MAX(Draws!Y1069-Line_cap,0)+MAX(Draws!AK1069-Line_cap,0))</f>
        <v>-50.8030219746141</v>
      </c>
      <c r="AL1090" s="18" t="n">
        <f aca="false">SUMPRODUCT(MIN($B$22:$M$22+B1090:M1090+N1090:Y1090))</f>
        <v>285.293535944423</v>
      </c>
      <c r="AM1090" s="18" t="n">
        <f aca="false">SUMPRODUCT(MIN($B$22:$M$22+B1090:M1090))</f>
        <v>437.623271993247</v>
      </c>
      <c r="AN1090" s="18" t="n">
        <f aca="false">SUMPRODUCT(MIN($B$22:$M$22+N1090:Y1090))</f>
        <v>233.051031423305</v>
      </c>
      <c r="AO1090" s="18" t="n">
        <f aca="false">SUMPRODUCT(MIN($B$22:$M$22+B1090:M1090+Z1090:AK1090))</f>
        <v>400.142162258901</v>
      </c>
      <c r="AP1090" s="18" t="n">
        <f aca="false">SUMPRODUCT(MIN($B$23:$M$23+B1090:M1090+N1090:Y1090))</f>
        <v>334.893535944423</v>
      </c>
      <c r="AQ1090" s="18" t="n">
        <f aca="false">SUMPRODUCT(MIN($B$23:$M$23+B1090:M1090+Z1090:AK1090))</f>
        <v>447.907907759685</v>
      </c>
      <c r="AR1090" s="13" t="n">
        <f aca="false">IF(Y1090&lt;0,1,0)</f>
        <v>1</v>
      </c>
    </row>
    <row r="1091" customFormat="false" ht="15" hidden="false" customHeight="false" outlineLevel="0" collapsed="false">
      <c r="A1091" s="13" t="n">
        <v>1066</v>
      </c>
      <c r="B1091" s="18" t="n">
        <f aca="false">Shock_sd*Draws!B1070</f>
        <v>-30.4585416685166</v>
      </c>
      <c r="C1091" s="18" t="n">
        <f aca="false">Persist_a*B1091+Shock_sd*Draws!C1070</f>
        <v>24.9707869770945</v>
      </c>
      <c r="D1091" s="18" t="n">
        <f aca="false">Persist_a*C1091+Shock_sd*Draws!D1070</f>
        <v>-18.8496036202781</v>
      </c>
      <c r="E1091" s="18" t="n">
        <f aca="false">Persist_a*D1091+Shock_sd*Draws!E1070</f>
        <v>-88.2951156742677</v>
      </c>
      <c r="F1091" s="18" t="n">
        <f aca="false">Persist_a*E1091+Shock_sd*Draws!F1070</f>
        <v>-36.2785858390746</v>
      </c>
      <c r="G1091" s="18" t="n">
        <f aca="false">Persist_a*F1091+Shock_sd*Draws!G1070</f>
        <v>35.8298420183046</v>
      </c>
      <c r="H1091" s="18" t="n">
        <f aca="false">Persist_a*G1091+Shock_sd*Draws!H1070</f>
        <v>-21.4423348653868</v>
      </c>
      <c r="I1091" s="18" t="n">
        <f aca="false">Persist_a*H1091+Shock_sd*Draws!I1070</f>
        <v>27.7541022706153</v>
      </c>
      <c r="J1091" s="18" t="n">
        <f aca="false">Persist_a*I1091+Shock_sd*Draws!J1070</f>
        <v>-3.80965611547925</v>
      </c>
      <c r="K1091" s="18" t="n">
        <f aca="false">Persist_a*J1091+Shock_sd*Draws!K1070</f>
        <v>15.8274830307682</v>
      </c>
      <c r="L1091" s="18" t="n">
        <f aca="false">Persist_a*K1091+Shock_sd*Draws!L1070</f>
        <v>43.8002766433087</v>
      </c>
      <c r="M1091" s="18" t="n">
        <f aca="false">Persist_a*L1091+Shock_sd*Draws!M1070</f>
        <v>-7.9079823253578</v>
      </c>
      <c r="N1091" s="18" t="n">
        <f aca="false">0-(Draws!N1070+Draws!Z1070)</f>
        <v>0</v>
      </c>
      <c r="O1091" s="18" t="n">
        <f aca="false">N1091-(Draws!O1070+Draws!AA1070)</f>
        <v>-112.034418798246</v>
      </c>
      <c r="P1091" s="18" t="n">
        <f aca="false">O1091-(Draws!P1070+Draws!AB1070)</f>
        <v>-112.034418798246</v>
      </c>
      <c r="Q1091" s="18" t="n">
        <f aca="false">P1091-(Draws!Q1070+Draws!AC1070)</f>
        <v>-112.034418798246</v>
      </c>
      <c r="R1091" s="18" t="n">
        <f aca="false">Q1091-(Draws!R1070+Draws!AD1070)</f>
        <v>-112.034418798246</v>
      </c>
      <c r="S1091" s="18" t="n">
        <f aca="false">R1091-(Draws!S1070+Draws!AE1070)</f>
        <v>-112.034418798246</v>
      </c>
      <c r="T1091" s="18" t="n">
        <f aca="false">S1091-(Draws!T1070+Draws!AF1070)</f>
        <v>-112.034418798246</v>
      </c>
      <c r="U1091" s="18" t="n">
        <f aca="false">T1091-(Draws!U1070+Draws!AG1070)</f>
        <v>-112.034418798246</v>
      </c>
      <c r="V1091" s="18" t="n">
        <f aca="false">U1091-(Draws!V1070+Draws!AH1070)</f>
        <v>-112.034418798246</v>
      </c>
      <c r="W1091" s="18" t="n">
        <f aca="false">V1091-(Draws!W1070+Draws!AI1070)</f>
        <v>-112.034418798246</v>
      </c>
      <c r="X1091" s="18" t="n">
        <f aca="false">W1091-(Draws!X1070+Draws!AJ1070)</f>
        <v>-112.034418798246</v>
      </c>
      <c r="Y1091" s="18" t="n">
        <f aca="false">X1091-(Draws!Y1070+Draws!AK1070)</f>
        <v>-112.034418798246</v>
      </c>
      <c r="Z1091" s="18" t="n">
        <f aca="false">0-(MAX(Draws!N1070-Line_cap,0)+MAX(Draws!Z1070-Line_cap,0))</f>
        <v>0</v>
      </c>
      <c r="AA1091" s="18" t="n">
        <f aca="false">Z1091-(MAX(Draws!O1070-Line_cap,0)+MAX(Draws!AA1070-Line_cap,0))</f>
        <v>-12.0344187982462</v>
      </c>
      <c r="AB1091" s="18" t="n">
        <f aca="false">AA1091-(MAX(Draws!P1070-Line_cap,0)+MAX(Draws!AB1070-Line_cap,0))</f>
        <v>-12.0344187982462</v>
      </c>
      <c r="AC1091" s="18" t="n">
        <f aca="false">AB1091-(MAX(Draws!Q1070-Line_cap,0)+MAX(Draws!AC1070-Line_cap,0))</f>
        <v>-12.0344187982462</v>
      </c>
      <c r="AD1091" s="18" t="n">
        <f aca="false">AC1091-(MAX(Draws!R1070-Line_cap,0)+MAX(Draws!AD1070-Line_cap,0))</f>
        <v>-12.0344187982462</v>
      </c>
      <c r="AE1091" s="18" t="n">
        <f aca="false">AD1091-(MAX(Draws!S1070-Line_cap,0)+MAX(Draws!AE1070-Line_cap,0))</f>
        <v>-12.0344187982462</v>
      </c>
      <c r="AF1091" s="18" t="n">
        <f aca="false">AE1091-(MAX(Draws!T1070-Line_cap,0)+MAX(Draws!AF1070-Line_cap,0))</f>
        <v>-12.0344187982462</v>
      </c>
      <c r="AG1091" s="18" t="n">
        <f aca="false">AF1091-(MAX(Draws!U1070-Line_cap,0)+MAX(Draws!AG1070-Line_cap,0))</f>
        <v>-12.0344187982462</v>
      </c>
      <c r="AH1091" s="18" t="n">
        <f aca="false">AG1091-(MAX(Draws!V1070-Line_cap,0)+MAX(Draws!AH1070-Line_cap,0))</f>
        <v>-12.0344187982462</v>
      </c>
      <c r="AI1091" s="18" t="n">
        <f aca="false">AH1091-(MAX(Draws!W1070-Line_cap,0)+MAX(Draws!AI1070-Line_cap,0))</f>
        <v>-12.0344187982462</v>
      </c>
      <c r="AJ1091" s="18" t="n">
        <f aca="false">AI1091-(MAX(Draws!X1070-Line_cap,0)+MAX(Draws!AJ1070-Line_cap,0))</f>
        <v>-12.0344187982462</v>
      </c>
      <c r="AK1091" s="18" t="n">
        <f aca="false">AJ1091-(MAX(Draws!Y1070-Line_cap,0)+MAX(Draws!AK1070-Line_cap,0))</f>
        <v>-12.0344187982462</v>
      </c>
      <c r="AL1091" s="18" t="n">
        <f aca="false">SUMPRODUCT(MIN($B$22:$M$22+B1091:M1091+N1091:Y1091))</f>
        <v>298.532665355643</v>
      </c>
      <c r="AM1091" s="18" t="n">
        <f aca="false">SUMPRODUCT(MIN($B$22:$M$22+B1091:M1091))</f>
        <v>410.567084153889</v>
      </c>
      <c r="AN1091" s="18" t="n">
        <f aca="false">SUMPRODUCT(MIN($B$22:$M$22+N1091:Y1091))</f>
        <v>369.915963559539</v>
      </c>
      <c r="AO1091" s="18" t="n">
        <f aca="false">SUMPRODUCT(MIN($B$22:$M$22+B1091:M1091+Z1091:AK1091))</f>
        <v>398.532665355643</v>
      </c>
      <c r="AP1091" s="18" t="n">
        <f aca="false">SUMPRODUCT(MIN($B$23:$M$23+B1091:M1091+N1091:Y1091))</f>
        <v>339.420952869006</v>
      </c>
      <c r="AQ1091" s="18" t="n">
        <f aca="false">SUMPRODUCT(MIN($B$23:$M$23+B1091:M1091+Z1091:AK1091))</f>
        <v>439.420952869006</v>
      </c>
      <c r="AR1091" s="13" t="n">
        <f aca="false">IF(Y1091&lt;0,1,0)</f>
        <v>1</v>
      </c>
    </row>
    <row r="1092" customFormat="false" ht="15" hidden="false" customHeight="false" outlineLevel="0" collapsed="false">
      <c r="A1092" s="13" t="n">
        <v>1067</v>
      </c>
      <c r="B1092" s="18" t="n">
        <f aca="false">Shock_sd*Draws!B1071</f>
        <v>-107.209439043057</v>
      </c>
      <c r="C1092" s="18" t="n">
        <f aca="false">Persist_a*B1092+Shock_sd*Draws!C1071</f>
        <v>-223.177991559297</v>
      </c>
      <c r="D1092" s="18" t="n">
        <f aca="false">Persist_a*C1092+Shock_sd*Draws!D1071</f>
        <v>-105.707291620051</v>
      </c>
      <c r="E1092" s="18" t="n">
        <f aca="false">Persist_a*D1092+Shock_sd*Draws!E1071</f>
        <v>-57.253443608987</v>
      </c>
      <c r="F1092" s="18" t="n">
        <f aca="false">Persist_a*E1092+Shock_sd*Draws!F1071</f>
        <v>-16.7289974769273</v>
      </c>
      <c r="G1092" s="18" t="n">
        <f aca="false">Persist_a*F1092+Shock_sd*Draws!G1071</f>
        <v>-11.1645625182597</v>
      </c>
      <c r="H1092" s="18" t="n">
        <f aca="false">Persist_a*G1092+Shock_sd*Draws!H1071</f>
        <v>3.80935832758615</v>
      </c>
      <c r="I1092" s="18" t="n">
        <f aca="false">Persist_a*H1092+Shock_sd*Draws!I1071</f>
        <v>116.310470126759</v>
      </c>
      <c r="J1092" s="18" t="n">
        <f aca="false">Persist_a*I1092+Shock_sd*Draws!J1071</f>
        <v>43.42082954825</v>
      </c>
      <c r="K1092" s="18" t="n">
        <f aca="false">Persist_a*J1092+Shock_sd*Draws!K1071</f>
        <v>113.493015776174</v>
      </c>
      <c r="L1092" s="18" t="n">
        <f aca="false">Persist_a*K1092+Shock_sd*Draws!L1071</f>
        <v>76.2806910186021</v>
      </c>
      <c r="M1092" s="18" t="n">
        <f aca="false">Persist_a*L1092+Shock_sd*Draws!M1071</f>
        <v>16.6083722997309</v>
      </c>
      <c r="N1092" s="18" t="n">
        <f aca="false">0-(Draws!N1071+Draws!Z1071)</f>
        <v>0</v>
      </c>
      <c r="O1092" s="18" t="n">
        <f aca="false">N1092-(Draws!O1071+Draws!AA1071)</f>
        <v>0</v>
      </c>
      <c r="P1092" s="18" t="n">
        <f aca="false">O1092-(Draws!P1071+Draws!AB1071)</f>
        <v>0</v>
      </c>
      <c r="Q1092" s="18" t="n">
        <f aca="false">P1092-(Draws!Q1071+Draws!AC1071)</f>
        <v>0</v>
      </c>
      <c r="R1092" s="18" t="n">
        <f aca="false">Q1092-(Draws!R1071+Draws!AD1071)</f>
        <v>0</v>
      </c>
      <c r="S1092" s="18" t="n">
        <f aca="false">R1092-(Draws!S1071+Draws!AE1071)</f>
        <v>0</v>
      </c>
      <c r="T1092" s="18" t="n">
        <f aca="false">S1092-(Draws!T1071+Draws!AF1071)</f>
        <v>0</v>
      </c>
      <c r="U1092" s="18" t="n">
        <f aca="false">T1092-(Draws!U1071+Draws!AG1071)</f>
        <v>0</v>
      </c>
      <c r="V1092" s="18" t="n">
        <f aca="false">U1092-(Draws!V1071+Draws!AH1071)</f>
        <v>0</v>
      </c>
      <c r="W1092" s="18" t="n">
        <f aca="false">V1092-(Draws!W1071+Draws!AI1071)</f>
        <v>0</v>
      </c>
      <c r="X1092" s="18" t="n">
        <f aca="false">W1092-(Draws!X1071+Draws!AJ1071)</f>
        <v>0</v>
      </c>
      <c r="Y1092" s="18" t="n">
        <f aca="false">X1092-(Draws!Y1071+Draws!AK1071)</f>
        <v>0</v>
      </c>
      <c r="Z1092" s="18" t="n">
        <f aca="false">0-(MAX(Draws!N1071-Line_cap,0)+MAX(Draws!Z1071-Line_cap,0))</f>
        <v>0</v>
      </c>
      <c r="AA1092" s="18" t="n">
        <f aca="false">Z1092-(MAX(Draws!O1071-Line_cap,0)+MAX(Draws!AA1071-Line_cap,0))</f>
        <v>0</v>
      </c>
      <c r="AB1092" s="18" t="n">
        <f aca="false">AA1092-(MAX(Draws!P1071-Line_cap,0)+MAX(Draws!AB1071-Line_cap,0))</f>
        <v>0</v>
      </c>
      <c r="AC1092" s="18" t="n">
        <f aca="false">AB1092-(MAX(Draws!Q1071-Line_cap,0)+MAX(Draws!AC1071-Line_cap,0))</f>
        <v>0</v>
      </c>
      <c r="AD1092" s="18" t="n">
        <f aca="false">AC1092-(MAX(Draws!R1071-Line_cap,0)+MAX(Draws!AD1071-Line_cap,0))</f>
        <v>0</v>
      </c>
      <c r="AE1092" s="18" t="n">
        <f aca="false">AD1092-(MAX(Draws!S1071-Line_cap,0)+MAX(Draws!AE1071-Line_cap,0))</f>
        <v>0</v>
      </c>
      <c r="AF1092" s="18" t="n">
        <f aca="false">AE1092-(MAX(Draws!T1071-Line_cap,0)+MAX(Draws!AF1071-Line_cap,0))</f>
        <v>0</v>
      </c>
      <c r="AG1092" s="18" t="n">
        <f aca="false">AF1092-(MAX(Draws!U1071-Line_cap,0)+MAX(Draws!AG1071-Line_cap,0))</f>
        <v>0</v>
      </c>
      <c r="AH1092" s="18" t="n">
        <f aca="false">AG1092-(MAX(Draws!V1071-Line_cap,0)+MAX(Draws!AH1071-Line_cap,0))</f>
        <v>0</v>
      </c>
      <c r="AI1092" s="18" t="n">
        <f aca="false">AH1092-(MAX(Draws!W1071-Line_cap,0)+MAX(Draws!AI1071-Line_cap,0))</f>
        <v>0</v>
      </c>
      <c r="AJ1092" s="18" t="n">
        <f aca="false">AI1092-(MAX(Draws!X1071-Line_cap,0)+MAX(Draws!AJ1071-Line_cap,0))</f>
        <v>0</v>
      </c>
      <c r="AK1092" s="18" t="n">
        <f aca="false">AJ1092-(MAX(Draws!Y1071-Line_cap,0)+MAX(Draws!AK1071-Line_cap,0))</f>
        <v>0</v>
      </c>
      <c r="AL1092" s="18" t="n">
        <f aca="false">SUMPRODUCT(MIN($B$22:$M$22+B1092:M1092+N1092:Y1092))</f>
        <v>316.888605374484</v>
      </c>
      <c r="AM1092" s="18" t="n">
        <f aca="false">SUMPRODUCT(MIN($B$22:$M$22+B1092:M1092))</f>
        <v>316.888605374484</v>
      </c>
      <c r="AN1092" s="18" t="n">
        <f aca="false">SUMPRODUCT(MIN($B$22:$M$22+N1092:Y1092))</f>
        <v>481.950382357786</v>
      </c>
      <c r="AO1092" s="18" t="n">
        <f aca="false">SUMPRODUCT(MIN($B$22:$M$22+B1092:M1092+Z1092:AK1092))</f>
        <v>316.888605374484</v>
      </c>
      <c r="AP1092" s="18" t="n">
        <f aca="false">SUMPRODUCT(MIN($B$23:$M$23+B1092:M1092+N1092:Y1092))</f>
        <v>343.139405580481</v>
      </c>
      <c r="AQ1092" s="18" t="n">
        <f aca="false">SUMPRODUCT(MIN($B$23:$M$23+B1092:M1092+Z1092:AK1092))</f>
        <v>343.139405580481</v>
      </c>
      <c r="AR1092" s="13" t="n">
        <f aca="false">IF(Y1092&lt;0,1,0)</f>
        <v>0</v>
      </c>
    </row>
    <row r="1093" customFormat="false" ht="15" hidden="false" customHeight="false" outlineLevel="0" collapsed="false">
      <c r="A1093" s="13" t="n">
        <v>1068</v>
      </c>
      <c r="B1093" s="18" t="n">
        <f aca="false">Shock_sd*Draws!B1072</f>
        <v>55.3041700111245</v>
      </c>
      <c r="C1093" s="18" t="n">
        <f aca="false">Persist_a*B1093+Shock_sd*Draws!C1072</f>
        <v>31.068677441399</v>
      </c>
      <c r="D1093" s="18" t="n">
        <f aca="false">Persist_a*C1093+Shock_sd*Draws!D1072</f>
        <v>3.74059390160307</v>
      </c>
      <c r="E1093" s="18" t="n">
        <f aca="false">Persist_a*D1093+Shock_sd*Draws!E1072</f>
        <v>20.2463094309911</v>
      </c>
      <c r="F1093" s="18" t="n">
        <f aca="false">Persist_a*E1093+Shock_sd*Draws!F1072</f>
        <v>51.0197917817886</v>
      </c>
      <c r="G1093" s="18" t="n">
        <f aca="false">Persist_a*F1093+Shock_sd*Draws!G1072</f>
        <v>75.8542716060422</v>
      </c>
      <c r="H1093" s="18" t="n">
        <f aca="false">Persist_a*G1093+Shock_sd*Draws!H1072</f>
        <v>15.7187713845877</v>
      </c>
      <c r="I1093" s="18" t="n">
        <f aca="false">Persist_a*H1093+Shock_sd*Draws!I1072</f>
        <v>-1.78180074888238</v>
      </c>
      <c r="J1093" s="18" t="n">
        <f aca="false">Persist_a*I1093+Shock_sd*Draws!J1072</f>
        <v>-38.9166482721024</v>
      </c>
      <c r="K1093" s="18" t="n">
        <f aca="false">Persist_a*J1093+Shock_sd*Draws!K1072</f>
        <v>-37.5829524263777</v>
      </c>
      <c r="L1093" s="18" t="n">
        <f aca="false">Persist_a*K1093+Shock_sd*Draws!L1072</f>
        <v>16.6003476236644</v>
      </c>
      <c r="M1093" s="18" t="n">
        <f aca="false">Persist_a*L1093+Shock_sd*Draws!M1072</f>
        <v>-4.63175286338245</v>
      </c>
      <c r="N1093" s="18" t="n">
        <f aca="false">0-(Draws!N1072+Draws!Z1072)</f>
        <v>0</v>
      </c>
      <c r="O1093" s="18" t="n">
        <f aca="false">N1093-(Draws!O1072+Draws!AA1072)</f>
        <v>0</v>
      </c>
      <c r="P1093" s="18" t="n">
        <f aca="false">O1093-(Draws!P1072+Draws!AB1072)</f>
        <v>0</v>
      </c>
      <c r="Q1093" s="18" t="n">
        <f aca="false">P1093-(Draws!Q1072+Draws!AC1072)</f>
        <v>0</v>
      </c>
      <c r="R1093" s="18" t="n">
        <f aca="false">Q1093-(Draws!R1072+Draws!AD1072)</f>
        <v>0</v>
      </c>
      <c r="S1093" s="18" t="n">
        <f aca="false">R1093-(Draws!S1072+Draws!AE1072)</f>
        <v>0</v>
      </c>
      <c r="T1093" s="18" t="n">
        <f aca="false">S1093-(Draws!T1072+Draws!AF1072)</f>
        <v>0</v>
      </c>
      <c r="U1093" s="18" t="n">
        <f aca="false">T1093-(Draws!U1072+Draws!AG1072)</f>
        <v>0</v>
      </c>
      <c r="V1093" s="18" t="n">
        <f aca="false">U1093-(Draws!V1072+Draws!AH1072)</f>
        <v>0</v>
      </c>
      <c r="W1093" s="18" t="n">
        <f aca="false">V1093-(Draws!W1072+Draws!AI1072)</f>
        <v>0</v>
      </c>
      <c r="X1093" s="18" t="n">
        <f aca="false">W1093-(Draws!X1072+Draws!AJ1072)</f>
        <v>0</v>
      </c>
      <c r="Y1093" s="18" t="n">
        <f aca="false">X1093-(Draws!Y1072+Draws!AK1072)</f>
        <v>0</v>
      </c>
      <c r="Z1093" s="18" t="n">
        <f aca="false">0-(MAX(Draws!N1072-Line_cap,0)+MAX(Draws!Z1072-Line_cap,0))</f>
        <v>0</v>
      </c>
      <c r="AA1093" s="18" t="n">
        <f aca="false">Z1093-(MAX(Draws!O1072-Line_cap,0)+MAX(Draws!AA1072-Line_cap,0))</f>
        <v>0</v>
      </c>
      <c r="AB1093" s="18" t="n">
        <f aca="false">AA1093-(MAX(Draws!P1072-Line_cap,0)+MAX(Draws!AB1072-Line_cap,0))</f>
        <v>0</v>
      </c>
      <c r="AC1093" s="18" t="n">
        <f aca="false">AB1093-(MAX(Draws!Q1072-Line_cap,0)+MAX(Draws!AC1072-Line_cap,0))</f>
        <v>0</v>
      </c>
      <c r="AD1093" s="18" t="n">
        <f aca="false">AC1093-(MAX(Draws!R1072-Line_cap,0)+MAX(Draws!AD1072-Line_cap,0))</f>
        <v>0</v>
      </c>
      <c r="AE1093" s="18" t="n">
        <f aca="false">AD1093-(MAX(Draws!S1072-Line_cap,0)+MAX(Draws!AE1072-Line_cap,0))</f>
        <v>0</v>
      </c>
      <c r="AF1093" s="18" t="n">
        <f aca="false">AE1093-(MAX(Draws!T1072-Line_cap,0)+MAX(Draws!AF1072-Line_cap,0))</f>
        <v>0</v>
      </c>
      <c r="AG1093" s="18" t="n">
        <f aca="false">AF1093-(MAX(Draws!U1072-Line_cap,0)+MAX(Draws!AG1072-Line_cap,0))</f>
        <v>0</v>
      </c>
      <c r="AH1093" s="18" t="n">
        <f aca="false">AG1093-(MAX(Draws!V1072-Line_cap,0)+MAX(Draws!AH1072-Line_cap,0))</f>
        <v>0</v>
      </c>
      <c r="AI1093" s="18" t="n">
        <f aca="false">AH1093-(MAX(Draws!W1072-Line_cap,0)+MAX(Draws!AI1072-Line_cap,0))</f>
        <v>0</v>
      </c>
      <c r="AJ1093" s="18" t="n">
        <f aca="false">AI1093-(MAX(Draws!X1072-Line_cap,0)+MAX(Draws!AJ1072-Line_cap,0))</f>
        <v>0</v>
      </c>
      <c r="AK1093" s="18" t="n">
        <f aca="false">AJ1093-(MAX(Draws!Y1072-Line_cap,0)+MAX(Draws!AK1072-Line_cap,0))</f>
        <v>0</v>
      </c>
      <c r="AL1093" s="18" t="n">
        <f aca="false">SUMPRODUCT(MIN($B$22:$M$22+B1093:M1093+N1093:Y1093))</f>
        <v>449.281133145294</v>
      </c>
      <c r="AM1093" s="18" t="n">
        <f aca="false">SUMPRODUCT(MIN($B$22:$M$22+B1093:M1093))</f>
        <v>449.281133145294</v>
      </c>
      <c r="AN1093" s="18" t="n">
        <f aca="false">SUMPRODUCT(MIN($B$22:$M$22+N1093:Y1093))</f>
        <v>481.950382357786</v>
      </c>
      <c r="AO1093" s="18" t="n">
        <f aca="false">SUMPRODUCT(MIN($B$22:$M$22+B1093:M1093+Z1093:AK1093))</f>
        <v>449.281133145294</v>
      </c>
      <c r="AP1093" s="18" t="n">
        <f aca="false">SUMPRODUCT(MIN($B$23:$M$23+B1093:M1093+N1093:Y1093))</f>
        <v>498.524460309514</v>
      </c>
      <c r="AQ1093" s="18" t="n">
        <f aca="false">SUMPRODUCT(MIN($B$23:$M$23+B1093:M1093+Z1093:AK1093))</f>
        <v>498.524460309514</v>
      </c>
      <c r="AR1093" s="13" t="n">
        <f aca="false">IF(Y1093&lt;0,1,0)</f>
        <v>0</v>
      </c>
    </row>
    <row r="1094" customFormat="false" ht="15" hidden="false" customHeight="false" outlineLevel="0" collapsed="false">
      <c r="A1094" s="13" t="n">
        <v>1069</v>
      </c>
      <c r="B1094" s="18" t="n">
        <f aca="false">Shock_sd*Draws!B1073</f>
        <v>86.6038565760667</v>
      </c>
      <c r="C1094" s="18" t="n">
        <f aca="false">Persist_a*B1094+Shock_sd*Draws!C1073</f>
        <v>-1.12005139401624</v>
      </c>
      <c r="D1094" s="18" t="n">
        <f aca="false">Persist_a*C1094+Shock_sd*Draws!D1073</f>
        <v>76.3872277332054</v>
      </c>
      <c r="E1094" s="18" t="n">
        <f aca="false">Persist_a*D1094+Shock_sd*Draws!E1073</f>
        <v>60.2548620871382</v>
      </c>
      <c r="F1094" s="18" t="n">
        <f aca="false">Persist_a*E1094+Shock_sd*Draws!F1073</f>
        <v>-44.2536703257957</v>
      </c>
      <c r="G1094" s="18" t="n">
        <f aca="false">Persist_a*F1094+Shock_sd*Draws!G1073</f>
        <v>-27.3383975834363</v>
      </c>
      <c r="H1094" s="18" t="n">
        <f aca="false">Persist_a*G1094+Shock_sd*Draws!H1073</f>
        <v>-74.3155342236651</v>
      </c>
      <c r="I1094" s="18" t="n">
        <f aca="false">Persist_a*H1094+Shock_sd*Draws!I1073</f>
        <v>-82.3095741023531</v>
      </c>
      <c r="J1094" s="18" t="n">
        <f aca="false">Persist_a*I1094+Shock_sd*Draws!J1073</f>
        <v>21.8505999363095</v>
      </c>
      <c r="K1094" s="18" t="n">
        <f aca="false">Persist_a*J1094+Shock_sd*Draws!K1073</f>
        <v>80.2546814187927</v>
      </c>
      <c r="L1094" s="18" t="n">
        <f aca="false">Persist_a*K1094+Shock_sd*Draws!L1073</f>
        <v>65.3664071080654</v>
      </c>
      <c r="M1094" s="18" t="n">
        <f aca="false">Persist_a*L1094+Shock_sd*Draws!M1073</f>
        <v>-20.2629674607383</v>
      </c>
      <c r="N1094" s="18" t="n">
        <f aca="false">0-(Draws!N1073+Draws!Z1073)</f>
        <v>0</v>
      </c>
      <c r="O1094" s="18" t="n">
        <f aca="false">N1094-(Draws!O1073+Draws!AA1073)</f>
        <v>0</v>
      </c>
      <c r="P1094" s="18" t="n">
        <f aca="false">O1094-(Draws!P1073+Draws!AB1073)</f>
        <v>0</v>
      </c>
      <c r="Q1094" s="18" t="n">
        <f aca="false">P1094-(Draws!Q1073+Draws!AC1073)</f>
        <v>0</v>
      </c>
      <c r="R1094" s="18" t="n">
        <f aca="false">Q1094-(Draws!R1073+Draws!AD1073)</f>
        <v>0</v>
      </c>
      <c r="S1094" s="18" t="n">
        <f aca="false">R1094-(Draws!S1073+Draws!AE1073)</f>
        <v>0</v>
      </c>
      <c r="T1094" s="18" t="n">
        <f aca="false">S1094-(Draws!T1073+Draws!AF1073)</f>
        <v>0</v>
      </c>
      <c r="U1094" s="18" t="n">
        <f aca="false">T1094-(Draws!U1073+Draws!AG1073)</f>
        <v>0</v>
      </c>
      <c r="V1094" s="18" t="n">
        <f aca="false">U1094-(Draws!V1073+Draws!AH1073)</f>
        <v>-145.877220468176</v>
      </c>
      <c r="W1094" s="18" t="n">
        <f aca="false">V1094-(Draws!W1073+Draws!AI1073)</f>
        <v>-145.877220468176</v>
      </c>
      <c r="X1094" s="18" t="n">
        <f aca="false">W1094-(Draws!X1073+Draws!AJ1073)</f>
        <v>-145.877220468176</v>
      </c>
      <c r="Y1094" s="18" t="n">
        <f aca="false">X1094-(Draws!Y1073+Draws!AK1073)</f>
        <v>-145.877220468176</v>
      </c>
      <c r="Z1094" s="18" t="n">
        <f aca="false">0-(MAX(Draws!N1073-Line_cap,0)+MAX(Draws!Z1073-Line_cap,0))</f>
        <v>0</v>
      </c>
      <c r="AA1094" s="18" t="n">
        <f aca="false">Z1094-(MAX(Draws!O1073-Line_cap,0)+MAX(Draws!AA1073-Line_cap,0))</f>
        <v>0</v>
      </c>
      <c r="AB1094" s="18" t="n">
        <f aca="false">AA1094-(MAX(Draws!P1073-Line_cap,0)+MAX(Draws!AB1073-Line_cap,0))</f>
        <v>0</v>
      </c>
      <c r="AC1094" s="18" t="n">
        <f aca="false">AB1094-(MAX(Draws!Q1073-Line_cap,0)+MAX(Draws!AC1073-Line_cap,0))</f>
        <v>0</v>
      </c>
      <c r="AD1094" s="18" t="n">
        <f aca="false">AC1094-(MAX(Draws!R1073-Line_cap,0)+MAX(Draws!AD1073-Line_cap,0))</f>
        <v>0</v>
      </c>
      <c r="AE1094" s="18" t="n">
        <f aca="false">AD1094-(MAX(Draws!S1073-Line_cap,0)+MAX(Draws!AE1073-Line_cap,0))</f>
        <v>0</v>
      </c>
      <c r="AF1094" s="18" t="n">
        <f aca="false">AE1094-(MAX(Draws!T1073-Line_cap,0)+MAX(Draws!AF1073-Line_cap,0))</f>
        <v>0</v>
      </c>
      <c r="AG1094" s="18" t="n">
        <f aca="false">AF1094-(MAX(Draws!U1073-Line_cap,0)+MAX(Draws!AG1073-Line_cap,0))</f>
        <v>0</v>
      </c>
      <c r="AH1094" s="18" t="n">
        <f aca="false">AG1094-(MAX(Draws!V1073-Line_cap,0)+MAX(Draws!AH1073-Line_cap,0))</f>
        <v>-45.8772204681764</v>
      </c>
      <c r="AI1094" s="18" t="n">
        <f aca="false">AH1094-(MAX(Draws!W1073-Line_cap,0)+MAX(Draws!AI1073-Line_cap,0))</f>
        <v>-45.8772204681764</v>
      </c>
      <c r="AJ1094" s="18" t="n">
        <f aca="false">AI1094-(MAX(Draws!X1073-Line_cap,0)+MAX(Draws!AJ1073-Line_cap,0))</f>
        <v>-45.8772204681764</v>
      </c>
      <c r="AK1094" s="18" t="n">
        <f aca="false">AJ1094-(MAX(Draws!Y1073-Line_cap,0)+MAX(Draws!AK1073-Line_cap,0))</f>
        <v>-45.8772204681764</v>
      </c>
      <c r="AL1094" s="18" t="n">
        <f aca="false">SUMPRODUCT(MIN($B$22:$M$22+B1094:M1094+N1094:Y1094))</f>
        <v>344.283859748046</v>
      </c>
      <c r="AM1094" s="18" t="n">
        <f aca="false">SUMPRODUCT(MIN($B$22:$M$22+B1094:M1094))</f>
        <v>401.544479295566</v>
      </c>
      <c r="AN1094" s="18" t="n">
        <f aca="false">SUMPRODUCT(MIN($B$22:$M$22+N1094:Y1094))</f>
        <v>342.32056094922</v>
      </c>
      <c r="AO1094" s="18" t="n">
        <f aca="false">SUMPRODUCT(MIN($B$22:$M$22+B1094:M1094+Z1094:AK1094))</f>
        <v>401.544479295566</v>
      </c>
      <c r="AP1094" s="18" t="n">
        <f aca="false">SUMPRODUCT(MIN($B$23:$M$23+B1094:M1094+N1094:Y1094))</f>
        <v>389.409740830666</v>
      </c>
      <c r="AQ1094" s="18" t="n">
        <f aca="false">SUMPRODUCT(MIN($B$23:$M$23+B1094:M1094+Z1094:AK1094))</f>
        <v>451.144479295566</v>
      </c>
      <c r="AR1094" s="13" t="n">
        <f aca="false">IF(Y1094&lt;0,1,0)</f>
        <v>1</v>
      </c>
    </row>
    <row r="1095" customFormat="false" ht="15" hidden="false" customHeight="false" outlineLevel="0" collapsed="false">
      <c r="A1095" s="13" t="n">
        <v>1070</v>
      </c>
      <c r="B1095" s="18" t="n">
        <f aca="false">Shock_sd*Draws!B1074</f>
        <v>-36.7935700569566</v>
      </c>
      <c r="C1095" s="18" t="n">
        <f aca="false">Persist_a*B1095+Shock_sd*Draws!C1074</f>
        <v>-68.4323388499487</v>
      </c>
      <c r="D1095" s="18" t="n">
        <f aca="false">Persist_a*C1095+Shock_sd*Draws!D1074</f>
        <v>-99.7194857174489</v>
      </c>
      <c r="E1095" s="18" t="n">
        <f aca="false">Persist_a*D1095+Shock_sd*Draws!E1074</f>
        <v>-62.6430483997143</v>
      </c>
      <c r="F1095" s="18" t="n">
        <f aca="false">Persist_a*E1095+Shock_sd*Draws!F1074</f>
        <v>-74.1341703983556</v>
      </c>
      <c r="G1095" s="18" t="n">
        <f aca="false">Persist_a*F1095+Shock_sd*Draws!G1074</f>
        <v>2.69171445185317</v>
      </c>
      <c r="H1095" s="18" t="n">
        <f aca="false">Persist_a*G1095+Shock_sd*Draws!H1074</f>
        <v>11.5464511558358</v>
      </c>
      <c r="I1095" s="18" t="n">
        <f aca="false">Persist_a*H1095+Shock_sd*Draws!I1074</f>
        <v>78.3470087875551</v>
      </c>
      <c r="J1095" s="18" t="n">
        <f aca="false">Persist_a*I1095+Shock_sd*Draws!J1074</f>
        <v>32.410111226592</v>
      </c>
      <c r="K1095" s="18" t="n">
        <f aca="false">Persist_a*J1095+Shock_sd*Draws!K1074</f>
        <v>2.55662811333876</v>
      </c>
      <c r="L1095" s="18" t="n">
        <f aca="false">Persist_a*K1095+Shock_sd*Draws!L1074</f>
        <v>-69.1433516558096</v>
      </c>
      <c r="M1095" s="18" t="n">
        <f aca="false">Persist_a*L1095+Shock_sd*Draws!M1074</f>
        <v>-100.79003965087</v>
      </c>
      <c r="N1095" s="18" t="n">
        <f aca="false">0-(Draws!N1074+Draws!Z1074)</f>
        <v>0</v>
      </c>
      <c r="O1095" s="18" t="n">
        <f aca="false">N1095-(Draws!O1074+Draws!AA1074)</f>
        <v>0</v>
      </c>
      <c r="P1095" s="18" t="n">
        <f aca="false">O1095-(Draws!P1074+Draws!AB1074)</f>
        <v>0</v>
      </c>
      <c r="Q1095" s="18" t="n">
        <f aca="false">P1095-(Draws!Q1074+Draws!AC1074)</f>
        <v>0</v>
      </c>
      <c r="R1095" s="18" t="n">
        <f aca="false">Q1095-(Draws!R1074+Draws!AD1074)</f>
        <v>0</v>
      </c>
      <c r="S1095" s="18" t="n">
        <f aca="false">R1095-(Draws!S1074+Draws!AE1074)</f>
        <v>0</v>
      </c>
      <c r="T1095" s="18" t="n">
        <f aca="false">S1095-(Draws!T1074+Draws!AF1074)</f>
        <v>0</v>
      </c>
      <c r="U1095" s="18" t="n">
        <f aca="false">T1095-(Draws!U1074+Draws!AG1074)</f>
        <v>0</v>
      </c>
      <c r="V1095" s="18" t="n">
        <f aca="false">U1095-(Draws!V1074+Draws!AH1074)</f>
        <v>0</v>
      </c>
      <c r="W1095" s="18" t="n">
        <f aca="false">V1095-(Draws!W1074+Draws!AI1074)</f>
        <v>0</v>
      </c>
      <c r="X1095" s="18" t="n">
        <f aca="false">W1095-(Draws!X1074+Draws!AJ1074)</f>
        <v>-104.094829077059</v>
      </c>
      <c r="Y1095" s="18" t="n">
        <f aca="false">X1095-(Draws!Y1074+Draws!AK1074)</f>
        <v>-104.094829077059</v>
      </c>
      <c r="Z1095" s="18" t="n">
        <f aca="false">0-(MAX(Draws!N1074-Line_cap,0)+MAX(Draws!Z1074-Line_cap,0))</f>
        <v>0</v>
      </c>
      <c r="AA1095" s="18" t="n">
        <f aca="false">Z1095-(MAX(Draws!O1074-Line_cap,0)+MAX(Draws!AA1074-Line_cap,0))</f>
        <v>0</v>
      </c>
      <c r="AB1095" s="18" t="n">
        <f aca="false">AA1095-(MAX(Draws!P1074-Line_cap,0)+MAX(Draws!AB1074-Line_cap,0))</f>
        <v>0</v>
      </c>
      <c r="AC1095" s="18" t="n">
        <f aca="false">AB1095-(MAX(Draws!Q1074-Line_cap,0)+MAX(Draws!AC1074-Line_cap,0))</f>
        <v>0</v>
      </c>
      <c r="AD1095" s="18" t="n">
        <f aca="false">AC1095-(MAX(Draws!R1074-Line_cap,0)+MAX(Draws!AD1074-Line_cap,0))</f>
        <v>0</v>
      </c>
      <c r="AE1095" s="18" t="n">
        <f aca="false">AD1095-(MAX(Draws!S1074-Line_cap,0)+MAX(Draws!AE1074-Line_cap,0))</f>
        <v>0</v>
      </c>
      <c r="AF1095" s="18" t="n">
        <f aca="false">AE1095-(MAX(Draws!T1074-Line_cap,0)+MAX(Draws!AF1074-Line_cap,0))</f>
        <v>0</v>
      </c>
      <c r="AG1095" s="18" t="n">
        <f aca="false">AF1095-(MAX(Draws!U1074-Line_cap,0)+MAX(Draws!AG1074-Line_cap,0))</f>
        <v>0</v>
      </c>
      <c r="AH1095" s="18" t="n">
        <f aca="false">AG1095-(MAX(Draws!V1074-Line_cap,0)+MAX(Draws!AH1074-Line_cap,0))</f>
        <v>0</v>
      </c>
      <c r="AI1095" s="18" t="n">
        <f aca="false">AH1095-(MAX(Draws!W1074-Line_cap,0)+MAX(Draws!AI1074-Line_cap,0))</f>
        <v>0</v>
      </c>
      <c r="AJ1095" s="18" t="n">
        <f aca="false">AI1095-(MAX(Draws!X1074-Line_cap,0)+MAX(Draws!AJ1074-Line_cap,0))</f>
        <v>-4.0948290770593</v>
      </c>
      <c r="AK1095" s="18" t="n">
        <f aca="false">AJ1095-(MAX(Draws!Y1074-Line_cap,0)+MAX(Draws!AK1074-Line_cap,0))</f>
        <v>-4.0948290770593</v>
      </c>
      <c r="AL1095" s="18" t="n">
        <f aca="false">SUMPRODUCT(MIN($B$22:$M$22+B1095:M1095+N1095:Y1095))</f>
        <v>305.539178949031</v>
      </c>
      <c r="AM1095" s="18" t="n">
        <f aca="false">SUMPRODUCT(MIN($B$22:$M$22+B1095:M1095))</f>
        <v>409.634008026091</v>
      </c>
      <c r="AN1095" s="18" t="n">
        <f aca="false">SUMPRODUCT(MIN($B$22:$M$22+N1095:Y1095))</f>
        <v>397.833118487322</v>
      </c>
      <c r="AO1095" s="18" t="n">
        <f aca="false">SUMPRODUCT(MIN($B$22:$M$22+B1095:M1095+Z1095:AK1095))</f>
        <v>405.539178949031</v>
      </c>
      <c r="AP1095" s="18" t="n">
        <f aca="false">SUMPRODUCT(MIN($B$23:$M$23+B1095:M1095+N1095:Y1095))</f>
        <v>350.665060031651</v>
      </c>
      <c r="AQ1095" s="18" t="n">
        <f aca="false">SUMPRODUCT(MIN($B$23:$M$23+B1095:M1095+Z1095:AK1095))</f>
        <v>450.584075752931</v>
      </c>
      <c r="AR1095" s="13" t="n">
        <f aca="false">IF(Y1095&lt;0,1,0)</f>
        <v>1</v>
      </c>
    </row>
    <row r="1096" customFormat="false" ht="15" hidden="false" customHeight="false" outlineLevel="0" collapsed="false">
      <c r="A1096" s="13" t="n">
        <v>1071</v>
      </c>
      <c r="B1096" s="18" t="n">
        <f aca="false">Shock_sd*Draws!B1075</f>
        <v>61.045666452828</v>
      </c>
      <c r="C1096" s="18" t="n">
        <f aca="false">Persist_a*B1096+Shock_sd*Draws!C1075</f>
        <v>-1.53933855572537</v>
      </c>
      <c r="D1096" s="18" t="n">
        <f aca="false">Persist_a*C1096+Shock_sd*Draws!D1075</f>
        <v>70.6984993456176</v>
      </c>
      <c r="E1096" s="18" t="n">
        <f aca="false">Persist_a*D1096+Shock_sd*Draws!E1075</f>
        <v>87.3997489875438</v>
      </c>
      <c r="F1096" s="18" t="n">
        <f aca="false">Persist_a*E1096+Shock_sd*Draws!F1075</f>
        <v>57.2662118778602</v>
      </c>
      <c r="G1096" s="18" t="n">
        <f aca="false">Persist_a*F1096+Shock_sd*Draws!G1075</f>
        <v>-44.3433904133046</v>
      </c>
      <c r="H1096" s="18" t="n">
        <f aca="false">Persist_a*G1096+Shock_sd*Draws!H1075</f>
        <v>14.184000998927</v>
      </c>
      <c r="I1096" s="18" t="n">
        <f aca="false">Persist_a*H1096+Shock_sd*Draws!I1075</f>
        <v>-41.6276331282885</v>
      </c>
      <c r="J1096" s="18" t="n">
        <f aca="false">Persist_a*I1096+Shock_sd*Draws!J1075</f>
        <v>-69.1194668252472</v>
      </c>
      <c r="K1096" s="18" t="n">
        <f aca="false">Persist_a*J1096+Shock_sd*Draws!K1075</f>
        <v>-47.6676051877246</v>
      </c>
      <c r="L1096" s="18" t="n">
        <f aca="false">Persist_a*K1096+Shock_sd*Draws!L1075</f>
        <v>-52.3473543826542</v>
      </c>
      <c r="M1096" s="18" t="n">
        <f aca="false">Persist_a*L1096+Shock_sd*Draws!M1075</f>
        <v>-18.9536919173671</v>
      </c>
      <c r="N1096" s="18" t="n">
        <f aca="false">0-(Draws!N1075+Draws!Z1075)</f>
        <v>0</v>
      </c>
      <c r="O1096" s="18" t="n">
        <f aca="false">N1096-(Draws!O1075+Draws!AA1075)</f>
        <v>0</v>
      </c>
      <c r="P1096" s="18" t="n">
        <f aca="false">O1096-(Draws!P1075+Draws!AB1075)</f>
        <v>0</v>
      </c>
      <c r="Q1096" s="18" t="n">
        <f aca="false">P1096-(Draws!Q1075+Draws!AC1075)</f>
        <v>0</v>
      </c>
      <c r="R1096" s="18" t="n">
        <f aca="false">Q1096-(Draws!R1075+Draws!AD1075)</f>
        <v>0</v>
      </c>
      <c r="S1096" s="18" t="n">
        <f aca="false">R1096-(Draws!S1075+Draws!AE1075)</f>
        <v>0</v>
      </c>
      <c r="T1096" s="18" t="n">
        <f aca="false">S1096-(Draws!T1075+Draws!AF1075)</f>
        <v>0</v>
      </c>
      <c r="U1096" s="18" t="n">
        <f aca="false">T1096-(Draws!U1075+Draws!AG1075)</f>
        <v>0</v>
      </c>
      <c r="V1096" s="18" t="n">
        <f aca="false">U1096-(Draws!V1075+Draws!AH1075)</f>
        <v>0</v>
      </c>
      <c r="W1096" s="18" t="n">
        <f aca="false">V1096-(Draws!W1075+Draws!AI1075)</f>
        <v>0</v>
      </c>
      <c r="X1096" s="18" t="n">
        <f aca="false">W1096-(Draws!X1075+Draws!AJ1075)</f>
        <v>0</v>
      </c>
      <c r="Y1096" s="18" t="n">
        <f aca="false">X1096-(Draws!Y1075+Draws!AK1075)</f>
        <v>0</v>
      </c>
      <c r="Z1096" s="18" t="n">
        <f aca="false">0-(MAX(Draws!N1075-Line_cap,0)+MAX(Draws!Z1075-Line_cap,0))</f>
        <v>0</v>
      </c>
      <c r="AA1096" s="18" t="n">
        <f aca="false">Z1096-(MAX(Draws!O1075-Line_cap,0)+MAX(Draws!AA1075-Line_cap,0))</f>
        <v>0</v>
      </c>
      <c r="AB1096" s="18" t="n">
        <f aca="false">AA1096-(MAX(Draws!P1075-Line_cap,0)+MAX(Draws!AB1075-Line_cap,0))</f>
        <v>0</v>
      </c>
      <c r="AC1096" s="18" t="n">
        <f aca="false">AB1096-(MAX(Draws!Q1075-Line_cap,0)+MAX(Draws!AC1075-Line_cap,0))</f>
        <v>0</v>
      </c>
      <c r="AD1096" s="18" t="n">
        <f aca="false">AC1096-(MAX(Draws!R1075-Line_cap,0)+MAX(Draws!AD1075-Line_cap,0))</f>
        <v>0</v>
      </c>
      <c r="AE1096" s="18" t="n">
        <f aca="false">AD1096-(MAX(Draws!S1075-Line_cap,0)+MAX(Draws!AE1075-Line_cap,0))</f>
        <v>0</v>
      </c>
      <c r="AF1096" s="18" t="n">
        <f aca="false">AE1096-(MAX(Draws!T1075-Line_cap,0)+MAX(Draws!AF1075-Line_cap,0))</f>
        <v>0</v>
      </c>
      <c r="AG1096" s="18" t="n">
        <f aca="false">AF1096-(MAX(Draws!U1075-Line_cap,0)+MAX(Draws!AG1075-Line_cap,0))</f>
        <v>0</v>
      </c>
      <c r="AH1096" s="18" t="n">
        <f aca="false">AG1096-(MAX(Draws!V1075-Line_cap,0)+MAX(Draws!AH1075-Line_cap,0))</f>
        <v>0</v>
      </c>
      <c r="AI1096" s="18" t="n">
        <f aca="false">AH1096-(MAX(Draws!W1075-Line_cap,0)+MAX(Draws!AI1075-Line_cap,0))</f>
        <v>0</v>
      </c>
      <c r="AJ1096" s="18" t="n">
        <f aca="false">AI1096-(MAX(Draws!X1075-Line_cap,0)+MAX(Draws!AJ1075-Line_cap,0))</f>
        <v>0</v>
      </c>
      <c r="AK1096" s="18" t="n">
        <f aca="false">AJ1096-(MAX(Draws!Y1075-Line_cap,0)+MAX(Draws!AK1075-Line_cap,0))</f>
        <v>0</v>
      </c>
      <c r="AL1096" s="18" t="n">
        <f aca="false">SUMPRODUCT(MIN($B$22:$M$22+B1096:M1096+N1096:Y1096))</f>
        <v>419.078314592149</v>
      </c>
      <c r="AM1096" s="18" t="n">
        <f aca="false">SUMPRODUCT(MIN($B$22:$M$22+B1096:M1096))</f>
        <v>419.078314592149</v>
      </c>
      <c r="AN1096" s="18" t="n">
        <f aca="false">SUMPRODUCT(MIN($B$22:$M$22+N1096:Y1096))</f>
        <v>481.950382357786</v>
      </c>
      <c r="AO1096" s="18" t="n">
        <f aca="false">SUMPRODUCT(MIN($B$22:$M$22+B1096:M1096+Z1096:AK1096))</f>
        <v>419.078314592149</v>
      </c>
      <c r="AP1096" s="18" t="n">
        <f aca="false">SUMPRODUCT(MIN($B$23:$M$23+B1096:M1096+N1096:Y1096))</f>
        <v>468.32164175637</v>
      </c>
      <c r="AQ1096" s="18" t="n">
        <f aca="false">SUMPRODUCT(MIN($B$23:$M$23+B1096:M1096+Z1096:AK1096))</f>
        <v>468.32164175637</v>
      </c>
      <c r="AR1096" s="13" t="n">
        <f aca="false">IF(Y1096&lt;0,1,0)</f>
        <v>0</v>
      </c>
    </row>
    <row r="1097" customFormat="false" ht="15" hidden="false" customHeight="false" outlineLevel="0" collapsed="false">
      <c r="A1097" s="13" t="n">
        <v>1072</v>
      </c>
      <c r="B1097" s="18" t="n">
        <f aca="false">Shock_sd*Draws!B1076</f>
        <v>41.2901545067351</v>
      </c>
      <c r="C1097" s="18" t="n">
        <f aca="false">Persist_a*B1097+Shock_sd*Draws!C1076</f>
        <v>26.0739889452165</v>
      </c>
      <c r="D1097" s="18" t="n">
        <f aca="false">Persist_a*C1097+Shock_sd*Draws!D1076</f>
        <v>33.3008804729549</v>
      </c>
      <c r="E1097" s="18" t="n">
        <f aca="false">Persist_a*D1097+Shock_sd*Draws!E1076</f>
        <v>72.0995218344232</v>
      </c>
      <c r="F1097" s="18" t="n">
        <f aca="false">Persist_a*E1097+Shock_sd*Draws!F1076</f>
        <v>114.601222212824</v>
      </c>
      <c r="G1097" s="18" t="n">
        <f aca="false">Persist_a*F1097+Shock_sd*Draws!G1076</f>
        <v>51.9882345000933</v>
      </c>
      <c r="H1097" s="18" t="n">
        <f aca="false">Persist_a*G1097+Shock_sd*Draws!H1076</f>
        <v>38.8457000847504</v>
      </c>
      <c r="I1097" s="18" t="n">
        <f aca="false">Persist_a*H1097+Shock_sd*Draws!I1076</f>
        <v>-53.0269129020826</v>
      </c>
      <c r="J1097" s="18" t="n">
        <f aca="false">Persist_a*I1097+Shock_sd*Draws!J1076</f>
        <v>-38.6612595395856</v>
      </c>
      <c r="K1097" s="18" t="n">
        <f aca="false">Persist_a*J1097+Shock_sd*Draws!K1076</f>
        <v>-39.6058771636765</v>
      </c>
      <c r="L1097" s="18" t="n">
        <f aca="false">Persist_a*K1097+Shock_sd*Draws!L1076</f>
        <v>-60.180854336551</v>
      </c>
      <c r="M1097" s="18" t="n">
        <f aca="false">Persist_a*L1097+Shock_sd*Draws!M1076</f>
        <v>-53.1445480752452</v>
      </c>
      <c r="N1097" s="18" t="n">
        <f aca="false">0-(Draws!N1076+Draws!Z1076)</f>
        <v>0</v>
      </c>
      <c r="O1097" s="18" t="n">
        <f aca="false">N1097-(Draws!O1076+Draws!AA1076)</f>
        <v>0</v>
      </c>
      <c r="P1097" s="18" t="n">
        <f aca="false">O1097-(Draws!P1076+Draws!AB1076)</f>
        <v>0</v>
      </c>
      <c r="Q1097" s="18" t="n">
        <f aca="false">P1097-(Draws!Q1076+Draws!AC1076)</f>
        <v>0</v>
      </c>
      <c r="R1097" s="18" t="n">
        <f aca="false">Q1097-(Draws!R1076+Draws!AD1076)</f>
        <v>0</v>
      </c>
      <c r="S1097" s="18" t="n">
        <f aca="false">R1097-(Draws!S1076+Draws!AE1076)</f>
        <v>0</v>
      </c>
      <c r="T1097" s="18" t="n">
        <f aca="false">S1097-(Draws!T1076+Draws!AF1076)</f>
        <v>0</v>
      </c>
      <c r="U1097" s="18" t="n">
        <f aca="false">T1097-(Draws!U1076+Draws!AG1076)</f>
        <v>0</v>
      </c>
      <c r="V1097" s="18" t="n">
        <f aca="false">U1097-(Draws!V1076+Draws!AH1076)</f>
        <v>0</v>
      </c>
      <c r="W1097" s="18" t="n">
        <f aca="false">V1097-(Draws!W1076+Draws!AI1076)</f>
        <v>0</v>
      </c>
      <c r="X1097" s="18" t="n">
        <f aca="false">W1097-(Draws!X1076+Draws!AJ1076)</f>
        <v>0</v>
      </c>
      <c r="Y1097" s="18" t="n">
        <f aca="false">X1097-(Draws!Y1076+Draws!AK1076)</f>
        <v>0</v>
      </c>
      <c r="Z1097" s="18" t="n">
        <f aca="false">0-(MAX(Draws!N1076-Line_cap,0)+MAX(Draws!Z1076-Line_cap,0))</f>
        <v>0</v>
      </c>
      <c r="AA1097" s="18" t="n">
        <f aca="false">Z1097-(MAX(Draws!O1076-Line_cap,0)+MAX(Draws!AA1076-Line_cap,0))</f>
        <v>0</v>
      </c>
      <c r="AB1097" s="18" t="n">
        <f aca="false">AA1097-(MAX(Draws!P1076-Line_cap,0)+MAX(Draws!AB1076-Line_cap,0))</f>
        <v>0</v>
      </c>
      <c r="AC1097" s="18" t="n">
        <f aca="false">AB1097-(MAX(Draws!Q1076-Line_cap,0)+MAX(Draws!AC1076-Line_cap,0))</f>
        <v>0</v>
      </c>
      <c r="AD1097" s="18" t="n">
        <f aca="false">AC1097-(MAX(Draws!R1076-Line_cap,0)+MAX(Draws!AD1076-Line_cap,0))</f>
        <v>0</v>
      </c>
      <c r="AE1097" s="18" t="n">
        <f aca="false">AD1097-(MAX(Draws!S1076-Line_cap,0)+MAX(Draws!AE1076-Line_cap,0))</f>
        <v>0</v>
      </c>
      <c r="AF1097" s="18" t="n">
        <f aca="false">AE1097-(MAX(Draws!T1076-Line_cap,0)+MAX(Draws!AF1076-Line_cap,0))</f>
        <v>0</v>
      </c>
      <c r="AG1097" s="18" t="n">
        <f aca="false">AF1097-(MAX(Draws!U1076-Line_cap,0)+MAX(Draws!AG1076-Line_cap,0))</f>
        <v>0</v>
      </c>
      <c r="AH1097" s="18" t="n">
        <f aca="false">AG1097-(MAX(Draws!V1076-Line_cap,0)+MAX(Draws!AH1076-Line_cap,0))</f>
        <v>0</v>
      </c>
      <c r="AI1097" s="18" t="n">
        <f aca="false">AH1097-(MAX(Draws!W1076-Line_cap,0)+MAX(Draws!AI1076-Line_cap,0))</f>
        <v>0</v>
      </c>
      <c r="AJ1097" s="18" t="n">
        <f aca="false">AI1097-(MAX(Draws!X1076-Line_cap,0)+MAX(Draws!AJ1076-Line_cap,0))</f>
        <v>0</v>
      </c>
      <c r="AK1097" s="18" t="n">
        <f aca="false">AJ1097-(MAX(Draws!Y1076-Line_cap,0)+MAX(Draws!AK1076-Line_cap,0))</f>
        <v>0</v>
      </c>
      <c r="AL1097" s="18" t="n">
        <f aca="false">SUMPRODUCT(MIN($B$22:$M$22+B1097:M1097+N1097:Y1097))</f>
        <v>430.827140495837</v>
      </c>
      <c r="AM1097" s="18" t="n">
        <f aca="false">SUMPRODUCT(MIN($B$22:$M$22+B1097:M1097))</f>
        <v>430.827140495837</v>
      </c>
      <c r="AN1097" s="18" t="n">
        <f aca="false">SUMPRODUCT(MIN($B$22:$M$22+N1097:Y1097))</f>
        <v>481.950382357786</v>
      </c>
      <c r="AO1097" s="18" t="n">
        <f aca="false">SUMPRODUCT(MIN($B$22:$M$22+B1097:M1097+Z1097:AK1097))</f>
        <v>430.827140495837</v>
      </c>
      <c r="AP1097" s="18" t="n">
        <f aca="false">SUMPRODUCT(MIN($B$23:$M$23+B1097:M1097+N1097:Y1097))</f>
        <v>480.427140495837</v>
      </c>
      <c r="AQ1097" s="18" t="n">
        <f aca="false">SUMPRODUCT(MIN($B$23:$M$23+B1097:M1097+Z1097:AK1097))</f>
        <v>480.427140495837</v>
      </c>
      <c r="AR1097" s="13" t="n">
        <f aca="false">IF(Y1097&lt;0,1,0)</f>
        <v>0</v>
      </c>
    </row>
    <row r="1098" customFormat="false" ht="15" hidden="false" customHeight="false" outlineLevel="0" collapsed="false">
      <c r="A1098" s="13" t="n">
        <v>1073</v>
      </c>
      <c r="B1098" s="18" t="n">
        <f aca="false">Shock_sd*Draws!B1077</f>
        <v>12.1916251333866</v>
      </c>
      <c r="C1098" s="18" t="n">
        <f aca="false">Persist_a*B1098+Shock_sd*Draws!C1077</f>
        <v>89.1031623412551</v>
      </c>
      <c r="D1098" s="18" t="n">
        <f aca="false">Persist_a*C1098+Shock_sd*Draws!D1077</f>
        <v>57.5930041957486</v>
      </c>
      <c r="E1098" s="18" t="n">
        <f aca="false">Persist_a*D1098+Shock_sd*Draws!E1077</f>
        <v>46.5502351704588</v>
      </c>
      <c r="F1098" s="18" t="n">
        <f aca="false">Persist_a*E1098+Shock_sd*Draws!F1077</f>
        <v>9.91545683367589</v>
      </c>
      <c r="G1098" s="18" t="n">
        <f aca="false">Persist_a*F1098+Shock_sd*Draws!G1077</f>
        <v>15.385220381484</v>
      </c>
      <c r="H1098" s="18" t="n">
        <f aca="false">Persist_a*G1098+Shock_sd*Draws!H1077</f>
        <v>-74.3054336942007</v>
      </c>
      <c r="I1098" s="18" t="n">
        <f aca="false">Persist_a*H1098+Shock_sd*Draws!I1077</f>
        <v>-28.8634954195531</v>
      </c>
      <c r="J1098" s="18" t="n">
        <f aca="false">Persist_a*I1098+Shock_sd*Draws!J1077</f>
        <v>-31.178509720051</v>
      </c>
      <c r="K1098" s="18" t="n">
        <f aca="false">Persist_a*J1098+Shock_sd*Draws!K1077</f>
        <v>-26.9745194344468</v>
      </c>
      <c r="L1098" s="18" t="n">
        <f aca="false">Persist_a*K1098+Shock_sd*Draws!L1077</f>
        <v>-16.9519604964326</v>
      </c>
      <c r="M1098" s="18" t="n">
        <f aca="false">Persist_a*L1098+Shock_sd*Draws!M1077</f>
        <v>2.19001721751495</v>
      </c>
      <c r="N1098" s="18" t="n">
        <f aca="false">0-(Draws!N1077+Draws!Z1077)</f>
        <v>0</v>
      </c>
      <c r="O1098" s="18" t="n">
        <f aca="false">N1098-(Draws!O1077+Draws!AA1077)</f>
        <v>0</v>
      </c>
      <c r="P1098" s="18" t="n">
        <f aca="false">O1098-(Draws!P1077+Draws!AB1077)</f>
        <v>0</v>
      </c>
      <c r="Q1098" s="18" t="n">
        <f aca="false">P1098-(Draws!Q1077+Draws!AC1077)</f>
        <v>0</v>
      </c>
      <c r="R1098" s="18" t="n">
        <f aca="false">Q1098-(Draws!R1077+Draws!AD1077)</f>
        <v>0</v>
      </c>
      <c r="S1098" s="18" t="n">
        <f aca="false">R1098-(Draws!S1077+Draws!AE1077)</f>
        <v>0</v>
      </c>
      <c r="T1098" s="18" t="n">
        <f aca="false">S1098-(Draws!T1077+Draws!AF1077)</f>
        <v>0</v>
      </c>
      <c r="U1098" s="18" t="n">
        <f aca="false">T1098-(Draws!U1077+Draws!AG1077)</f>
        <v>0</v>
      </c>
      <c r="V1098" s="18" t="n">
        <f aca="false">U1098-(Draws!V1077+Draws!AH1077)</f>
        <v>0</v>
      </c>
      <c r="W1098" s="18" t="n">
        <f aca="false">V1098-(Draws!W1077+Draws!AI1077)</f>
        <v>0</v>
      </c>
      <c r="X1098" s="18" t="n">
        <f aca="false">W1098-(Draws!X1077+Draws!AJ1077)</f>
        <v>0</v>
      </c>
      <c r="Y1098" s="18" t="n">
        <f aca="false">X1098-(Draws!Y1077+Draws!AK1077)</f>
        <v>0</v>
      </c>
      <c r="Z1098" s="18" t="n">
        <f aca="false">0-(MAX(Draws!N1077-Line_cap,0)+MAX(Draws!Z1077-Line_cap,0))</f>
        <v>0</v>
      </c>
      <c r="AA1098" s="18" t="n">
        <f aca="false">Z1098-(MAX(Draws!O1077-Line_cap,0)+MAX(Draws!AA1077-Line_cap,0))</f>
        <v>0</v>
      </c>
      <c r="AB1098" s="18" t="n">
        <f aca="false">AA1098-(MAX(Draws!P1077-Line_cap,0)+MAX(Draws!AB1077-Line_cap,0))</f>
        <v>0</v>
      </c>
      <c r="AC1098" s="18" t="n">
        <f aca="false">AB1098-(MAX(Draws!Q1077-Line_cap,0)+MAX(Draws!AC1077-Line_cap,0))</f>
        <v>0</v>
      </c>
      <c r="AD1098" s="18" t="n">
        <f aca="false">AC1098-(MAX(Draws!R1077-Line_cap,0)+MAX(Draws!AD1077-Line_cap,0))</f>
        <v>0</v>
      </c>
      <c r="AE1098" s="18" t="n">
        <f aca="false">AD1098-(MAX(Draws!S1077-Line_cap,0)+MAX(Draws!AE1077-Line_cap,0))</f>
        <v>0</v>
      </c>
      <c r="AF1098" s="18" t="n">
        <f aca="false">AE1098-(MAX(Draws!T1077-Line_cap,0)+MAX(Draws!AF1077-Line_cap,0))</f>
        <v>0</v>
      </c>
      <c r="AG1098" s="18" t="n">
        <f aca="false">AF1098-(MAX(Draws!U1077-Line_cap,0)+MAX(Draws!AG1077-Line_cap,0))</f>
        <v>0</v>
      </c>
      <c r="AH1098" s="18" t="n">
        <f aca="false">AG1098-(MAX(Draws!V1077-Line_cap,0)+MAX(Draws!AH1077-Line_cap,0))</f>
        <v>0</v>
      </c>
      <c r="AI1098" s="18" t="n">
        <f aca="false">AH1098-(MAX(Draws!W1077-Line_cap,0)+MAX(Draws!AI1077-Line_cap,0))</f>
        <v>0</v>
      </c>
      <c r="AJ1098" s="18" t="n">
        <f aca="false">AI1098-(MAX(Draws!X1077-Line_cap,0)+MAX(Draws!AJ1077-Line_cap,0))</f>
        <v>0</v>
      </c>
      <c r="AK1098" s="18" t="n">
        <f aca="false">AJ1098-(MAX(Draws!Y1077-Line_cap,0)+MAX(Draws!AK1077-Line_cap,0))</f>
        <v>0</v>
      </c>
      <c r="AL1098" s="18" t="n">
        <f aca="false">SUMPRODUCT(MIN($B$22:$M$22+B1098:M1098+N1098:Y1098))</f>
        <v>407.644948663585</v>
      </c>
      <c r="AM1098" s="18" t="n">
        <f aca="false">SUMPRODUCT(MIN($B$22:$M$22+B1098:M1098))</f>
        <v>407.644948663585</v>
      </c>
      <c r="AN1098" s="18" t="n">
        <f aca="false">SUMPRODUCT(MIN($B$22:$M$22+N1098:Y1098))</f>
        <v>481.950382357786</v>
      </c>
      <c r="AO1098" s="18" t="n">
        <f aca="false">SUMPRODUCT(MIN($B$22:$M$22+B1098:M1098+Z1098:AK1098))</f>
        <v>407.644948663585</v>
      </c>
      <c r="AP1098" s="18" t="n">
        <f aca="false">SUMPRODUCT(MIN($B$23:$M$23+B1098:M1098+N1098:Y1098))</f>
        <v>456.823591526685</v>
      </c>
      <c r="AQ1098" s="18" t="n">
        <f aca="false">SUMPRODUCT(MIN($B$23:$M$23+B1098:M1098+Z1098:AK1098))</f>
        <v>456.823591526685</v>
      </c>
      <c r="AR1098" s="13" t="n">
        <f aca="false">IF(Y1098&lt;0,1,0)</f>
        <v>0</v>
      </c>
    </row>
    <row r="1099" customFormat="false" ht="15" hidden="false" customHeight="false" outlineLevel="0" collapsed="false">
      <c r="A1099" s="13" t="n">
        <v>1074</v>
      </c>
      <c r="B1099" s="18" t="n">
        <f aca="false">Shock_sd*Draws!B1078</f>
        <v>-11.9332232798594</v>
      </c>
      <c r="C1099" s="18" t="n">
        <f aca="false">Persist_a*B1099+Shock_sd*Draws!C1078</f>
        <v>41.0663912578997</v>
      </c>
      <c r="D1099" s="18" t="n">
        <f aca="false">Persist_a*C1099+Shock_sd*Draws!D1078</f>
        <v>41.3558458540738</v>
      </c>
      <c r="E1099" s="18" t="n">
        <f aca="false">Persist_a*D1099+Shock_sd*Draws!E1078</f>
        <v>-11.0788157677619</v>
      </c>
      <c r="F1099" s="18" t="n">
        <f aca="false">Persist_a*E1099+Shock_sd*Draws!F1078</f>
        <v>-11.1866895891218</v>
      </c>
      <c r="G1099" s="18" t="n">
        <f aca="false">Persist_a*F1099+Shock_sd*Draws!G1078</f>
        <v>-25.7338830328339</v>
      </c>
      <c r="H1099" s="18" t="n">
        <f aca="false">Persist_a*G1099+Shock_sd*Draws!H1078</f>
        <v>-62.3186611854612</v>
      </c>
      <c r="I1099" s="18" t="n">
        <f aca="false">Persist_a*H1099+Shock_sd*Draws!I1078</f>
        <v>-38.2716505662376</v>
      </c>
      <c r="J1099" s="18" t="n">
        <f aca="false">Persist_a*I1099+Shock_sd*Draws!J1078</f>
        <v>5.36217216033178</v>
      </c>
      <c r="K1099" s="18" t="n">
        <f aca="false">Persist_a*J1099+Shock_sd*Draws!K1078</f>
        <v>50.1006475075542</v>
      </c>
      <c r="L1099" s="18" t="n">
        <f aca="false">Persist_a*K1099+Shock_sd*Draws!L1078</f>
        <v>-2.5024683551555</v>
      </c>
      <c r="M1099" s="18" t="n">
        <f aca="false">Persist_a*L1099+Shock_sd*Draws!M1078</f>
        <v>41.7824942004798</v>
      </c>
      <c r="N1099" s="18" t="n">
        <f aca="false">0-(Draws!N1078+Draws!Z1078)</f>
        <v>0</v>
      </c>
      <c r="O1099" s="18" t="n">
        <f aca="false">N1099-(Draws!O1078+Draws!AA1078)</f>
        <v>0</v>
      </c>
      <c r="P1099" s="18" t="n">
        <f aca="false">O1099-(Draws!P1078+Draws!AB1078)</f>
        <v>0</v>
      </c>
      <c r="Q1099" s="18" t="n">
        <f aca="false">P1099-(Draws!Q1078+Draws!AC1078)</f>
        <v>0</v>
      </c>
      <c r="R1099" s="18" t="n">
        <f aca="false">Q1099-(Draws!R1078+Draws!AD1078)</f>
        <v>0</v>
      </c>
      <c r="S1099" s="18" t="n">
        <f aca="false">R1099-(Draws!S1078+Draws!AE1078)</f>
        <v>-94.7520474976389</v>
      </c>
      <c r="T1099" s="18" t="n">
        <f aca="false">S1099-(Draws!T1078+Draws!AF1078)</f>
        <v>-94.7520474976389</v>
      </c>
      <c r="U1099" s="18" t="n">
        <f aca="false">T1099-(Draws!U1078+Draws!AG1078)</f>
        <v>-94.7520474976389</v>
      </c>
      <c r="V1099" s="18" t="n">
        <f aca="false">U1099-(Draws!V1078+Draws!AH1078)</f>
        <v>-94.7520474976389</v>
      </c>
      <c r="W1099" s="18" t="n">
        <f aca="false">V1099-(Draws!W1078+Draws!AI1078)</f>
        <v>-195.471477452485</v>
      </c>
      <c r="X1099" s="18" t="n">
        <f aca="false">W1099-(Draws!X1078+Draws!AJ1078)</f>
        <v>-195.471477452485</v>
      </c>
      <c r="Y1099" s="18" t="n">
        <f aca="false">X1099-(Draws!Y1078+Draws!AK1078)</f>
        <v>-195.471477452485</v>
      </c>
      <c r="Z1099" s="18" t="n">
        <f aca="false">0-(MAX(Draws!N1078-Line_cap,0)+MAX(Draws!Z1078-Line_cap,0))</f>
        <v>0</v>
      </c>
      <c r="AA1099" s="18" t="n">
        <f aca="false">Z1099-(MAX(Draws!O1078-Line_cap,0)+MAX(Draws!AA1078-Line_cap,0))</f>
        <v>0</v>
      </c>
      <c r="AB1099" s="18" t="n">
        <f aca="false">AA1099-(MAX(Draws!P1078-Line_cap,0)+MAX(Draws!AB1078-Line_cap,0))</f>
        <v>0</v>
      </c>
      <c r="AC1099" s="18" t="n">
        <f aca="false">AB1099-(MAX(Draws!Q1078-Line_cap,0)+MAX(Draws!AC1078-Line_cap,0))</f>
        <v>0</v>
      </c>
      <c r="AD1099" s="18" t="n">
        <f aca="false">AC1099-(MAX(Draws!R1078-Line_cap,0)+MAX(Draws!AD1078-Line_cap,0))</f>
        <v>0</v>
      </c>
      <c r="AE1099" s="18" t="n">
        <f aca="false">AD1099-(MAX(Draws!S1078-Line_cap,0)+MAX(Draws!AE1078-Line_cap,0))</f>
        <v>0</v>
      </c>
      <c r="AF1099" s="18" t="n">
        <f aca="false">AE1099-(MAX(Draws!T1078-Line_cap,0)+MAX(Draws!AF1078-Line_cap,0))</f>
        <v>0</v>
      </c>
      <c r="AG1099" s="18" t="n">
        <f aca="false">AF1099-(MAX(Draws!U1078-Line_cap,0)+MAX(Draws!AG1078-Line_cap,0))</f>
        <v>0</v>
      </c>
      <c r="AH1099" s="18" t="n">
        <f aca="false">AG1099-(MAX(Draws!V1078-Line_cap,0)+MAX(Draws!AH1078-Line_cap,0))</f>
        <v>0</v>
      </c>
      <c r="AI1099" s="18" t="n">
        <f aca="false">AH1099-(MAX(Draws!W1078-Line_cap,0)+MAX(Draws!AI1078-Line_cap,0))</f>
        <v>-0.719429954846405</v>
      </c>
      <c r="AJ1099" s="18" t="n">
        <f aca="false">AI1099-(MAX(Draws!X1078-Line_cap,0)+MAX(Draws!AJ1078-Line_cap,0))</f>
        <v>-0.719429954846405</v>
      </c>
      <c r="AK1099" s="18" t="n">
        <f aca="false">AJ1099-(MAX(Draws!Y1078-Line_cap,0)+MAX(Draws!AK1078-Line_cap,0))</f>
        <v>-0.719429954846405</v>
      </c>
      <c r="AL1099" s="18" t="n">
        <f aca="false">SUMPRODUCT(MIN($B$22:$M$22+B1099:M1099+N1099:Y1099))</f>
        <v>303.95400175674</v>
      </c>
      <c r="AM1099" s="18" t="n">
        <f aca="false">SUMPRODUCT(MIN($B$22:$M$22+B1099:M1099))</f>
        <v>419.631721172324</v>
      </c>
      <c r="AN1099" s="18" t="n">
        <f aca="false">SUMPRODUCT(MIN($B$22:$M$22+N1099:Y1099))</f>
        <v>298.914218356939</v>
      </c>
      <c r="AO1099" s="18" t="n">
        <f aca="false">SUMPRODUCT(MIN($B$22:$M$22+B1099:M1099+Z1099:AK1099))</f>
        <v>419.631721172324</v>
      </c>
      <c r="AP1099" s="18" t="n">
        <f aca="false">SUMPRODUCT(MIN($B$23:$M$23+B1099:M1099+N1099:Y1099))</f>
        <v>350.827130570285</v>
      </c>
      <c r="AQ1099" s="18" t="n">
        <f aca="false">SUMPRODUCT(MIN($B$23:$M$23+B1099:M1099+Z1099:AK1099))</f>
        <v>468.810364035425</v>
      </c>
      <c r="AR1099" s="13" t="n">
        <f aca="false">IF(Y1099&lt;0,1,0)</f>
        <v>1</v>
      </c>
    </row>
    <row r="1100" customFormat="false" ht="15" hidden="false" customHeight="false" outlineLevel="0" collapsed="false">
      <c r="A1100" s="13" t="n">
        <v>1075</v>
      </c>
      <c r="B1100" s="18" t="n">
        <f aca="false">Shock_sd*Draws!B1079</f>
        <v>24.8229914219635</v>
      </c>
      <c r="C1100" s="18" t="n">
        <f aca="false">Persist_a*B1100+Shock_sd*Draws!C1079</f>
        <v>-20.1700844759343</v>
      </c>
      <c r="D1100" s="18" t="n">
        <f aca="false">Persist_a*C1100+Shock_sd*Draws!D1079</f>
        <v>-15.2349457489547</v>
      </c>
      <c r="E1100" s="18" t="n">
        <f aca="false">Persist_a*D1100+Shock_sd*Draws!E1079</f>
        <v>-39.4239041448286</v>
      </c>
      <c r="F1100" s="18" t="n">
        <f aca="false">Persist_a*E1100+Shock_sd*Draws!F1079</f>
        <v>-118.337524227283</v>
      </c>
      <c r="G1100" s="18" t="n">
        <f aca="false">Persist_a*F1100+Shock_sd*Draws!G1079</f>
        <v>-88.1896568560588</v>
      </c>
      <c r="H1100" s="18" t="n">
        <f aca="false">Persist_a*G1100+Shock_sd*Draws!H1079</f>
        <v>-84.6716637040143</v>
      </c>
      <c r="I1100" s="18" t="n">
        <f aca="false">Persist_a*H1100+Shock_sd*Draws!I1079</f>
        <v>-53.4246863121459</v>
      </c>
      <c r="J1100" s="18" t="n">
        <f aca="false">Persist_a*I1100+Shock_sd*Draws!J1079</f>
        <v>9.63776357706097</v>
      </c>
      <c r="K1100" s="18" t="n">
        <f aca="false">Persist_a*J1100+Shock_sd*Draws!K1079</f>
        <v>-75.9386072362602</v>
      </c>
      <c r="L1100" s="18" t="n">
        <f aca="false">Persist_a*K1100+Shock_sd*Draws!L1079</f>
        <v>41.3826454179342</v>
      </c>
      <c r="M1100" s="18" t="n">
        <f aca="false">Persist_a*L1100+Shock_sd*Draws!M1079</f>
        <v>55.7791796675466</v>
      </c>
      <c r="N1100" s="18" t="n">
        <f aca="false">0-(Draws!N1079+Draws!Z1079)</f>
        <v>0</v>
      </c>
      <c r="O1100" s="18" t="n">
        <f aca="false">N1100-(Draws!O1079+Draws!AA1079)</f>
        <v>0</v>
      </c>
      <c r="P1100" s="18" t="n">
        <f aca="false">O1100-(Draws!P1079+Draws!AB1079)</f>
        <v>0</v>
      </c>
      <c r="Q1100" s="18" t="n">
        <f aca="false">P1100-(Draws!Q1079+Draws!AC1079)</f>
        <v>0</v>
      </c>
      <c r="R1100" s="18" t="n">
        <f aca="false">Q1100-(Draws!R1079+Draws!AD1079)</f>
        <v>0</v>
      </c>
      <c r="S1100" s="18" t="n">
        <f aca="false">R1100-(Draws!S1079+Draws!AE1079)</f>
        <v>0</v>
      </c>
      <c r="T1100" s="18" t="n">
        <f aca="false">S1100-(Draws!T1079+Draws!AF1079)</f>
        <v>0</v>
      </c>
      <c r="U1100" s="18" t="n">
        <f aca="false">T1100-(Draws!U1079+Draws!AG1079)</f>
        <v>0</v>
      </c>
      <c r="V1100" s="18" t="n">
        <f aca="false">U1100-(Draws!V1079+Draws!AH1079)</f>
        <v>0</v>
      </c>
      <c r="W1100" s="18" t="n">
        <f aca="false">V1100-(Draws!W1079+Draws!AI1079)</f>
        <v>0</v>
      </c>
      <c r="X1100" s="18" t="n">
        <f aca="false">W1100-(Draws!X1079+Draws!AJ1079)</f>
        <v>-191.391517633536</v>
      </c>
      <c r="Y1100" s="18" t="n">
        <f aca="false">X1100-(Draws!Y1079+Draws!AK1079)</f>
        <v>-191.391517633536</v>
      </c>
      <c r="Z1100" s="18" t="n">
        <f aca="false">0-(MAX(Draws!N1079-Line_cap,0)+MAX(Draws!Z1079-Line_cap,0))</f>
        <v>0</v>
      </c>
      <c r="AA1100" s="18" t="n">
        <f aca="false">Z1100-(MAX(Draws!O1079-Line_cap,0)+MAX(Draws!AA1079-Line_cap,0))</f>
        <v>0</v>
      </c>
      <c r="AB1100" s="18" t="n">
        <f aca="false">AA1100-(MAX(Draws!P1079-Line_cap,0)+MAX(Draws!AB1079-Line_cap,0))</f>
        <v>0</v>
      </c>
      <c r="AC1100" s="18" t="n">
        <f aca="false">AB1100-(MAX(Draws!Q1079-Line_cap,0)+MAX(Draws!AC1079-Line_cap,0))</f>
        <v>0</v>
      </c>
      <c r="AD1100" s="18" t="n">
        <f aca="false">AC1100-(MAX(Draws!R1079-Line_cap,0)+MAX(Draws!AD1079-Line_cap,0))</f>
        <v>0</v>
      </c>
      <c r="AE1100" s="18" t="n">
        <f aca="false">AD1100-(MAX(Draws!S1079-Line_cap,0)+MAX(Draws!AE1079-Line_cap,0))</f>
        <v>0</v>
      </c>
      <c r="AF1100" s="18" t="n">
        <f aca="false">AE1100-(MAX(Draws!T1079-Line_cap,0)+MAX(Draws!AF1079-Line_cap,0))</f>
        <v>0</v>
      </c>
      <c r="AG1100" s="18" t="n">
        <f aca="false">AF1100-(MAX(Draws!U1079-Line_cap,0)+MAX(Draws!AG1079-Line_cap,0))</f>
        <v>0</v>
      </c>
      <c r="AH1100" s="18" t="n">
        <f aca="false">AG1100-(MAX(Draws!V1079-Line_cap,0)+MAX(Draws!AH1079-Line_cap,0))</f>
        <v>0</v>
      </c>
      <c r="AI1100" s="18" t="n">
        <f aca="false">AH1100-(MAX(Draws!W1079-Line_cap,0)+MAX(Draws!AI1079-Line_cap,0))</f>
        <v>0</v>
      </c>
      <c r="AJ1100" s="18" t="n">
        <f aca="false">AI1100-(MAX(Draws!X1079-Line_cap,0)+MAX(Draws!AJ1079-Line_cap,0))</f>
        <v>-91.3915176335356</v>
      </c>
      <c r="AK1100" s="18" t="n">
        <f aca="false">AJ1100-(MAX(Draws!Y1079-Line_cap,0)+MAX(Draws!AK1079-Line_cap,0))</f>
        <v>-91.3915176335356</v>
      </c>
      <c r="AL1100" s="18" t="n">
        <f aca="false">SUMPRODUCT(MIN($B$22:$M$22+B1100:M1100+N1100:Y1100))</f>
        <v>351.91907534878</v>
      </c>
      <c r="AM1100" s="18" t="n">
        <f aca="false">SUMPRODUCT(MIN($B$22:$M$22+B1100:M1100))</f>
        <v>370.159656920407</v>
      </c>
      <c r="AN1100" s="18" t="n">
        <f aca="false">SUMPRODUCT(MIN($B$22:$M$22+N1100:Y1100))</f>
        <v>310.536429930846</v>
      </c>
      <c r="AO1100" s="18" t="n">
        <f aca="false">SUMPRODUCT(MIN($B$22:$M$22+B1100:M1100+Z1100:AK1100))</f>
        <v>370.159656920407</v>
      </c>
      <c r="AP1100" s="18" t="n">
        <f aca="false">SUMPRODUCT(MIN($B$23:$M$23+B1100:M1100+N1100:Y1100))</f>
        <v>398.792204162324</v>
      </c>
      <c r="AQ1100" s="18" t="n">
        <f aca="false">SUMPRODUCT(MIN($B$23:$M$23+B1100:M1100+Z1100:AK1100))</f>
        <v>415.264390773572</v>
      </c>
      <c r="AR1100" s="13" t="n">
        <f aca="false">IF(Y1100&lt;0,1,0)</f>
        <v>1</v>
      </c>
    </row>
    <row r="1101" customFormat="false" ht="15" hidden="false" customHeight="false" outlineLevel="0" collapsed="false">
      <c r="A1101" s="13" t="n">
        <v>1076</v>
      </c>
      <c r="B1101" s="18" t="n">
        <f aca="false">Shock_sd*Draws!B1080</f>
        <v>-37.068251296084</v>
      </c>
      <c r="C1101" s="18" t="n">
        <f aca="false">Persist_a*B1101+Shock_sd*Draws!C1080</f>
        <v>17.3287990308909</v>
      </c>
      <c r="D1101" s="18" t="n">
        <f aca="false">Persist_a*C1101+Shock_sd*Draws!D1080</f>
        <v>-62.9678577739596</v>
      </c>
      <c r="E1101" s="18" t="n">
        <f aca="false">Persist_a*D1101+Shock_sd*Draws!E1080</f>
        <v>-80.3795598133537</v>
      </c>
      <c r="F1101" s="18" t="n">
        <f aca="false">Persist_a*E1101+Shock_sd*Draws!F1080</f>
        <v>-57.1890454519769</v>
      </c>
      <c r="G1101" s="18" t="n">
        <f aca="false">Persist_a*F1101+Shock_sd*Draws!G1080</f>
        <v>33.2891883041975</v>
      </c>
      <c r="H1101" s="18" t="n">
        <f aca="false">Persist_a*G1101+Shock_sd*Draws!H1080</f>
        <v>-60.5790035970722</v>
      </c>
      <c r="I1101" s="18" t="n">
        <f aca="false">Persist_a*H1101+Shock_sd*Draws!I1080</f>
        <v>23.4852646005179</v>
      </c>
      <c r="J1101" s="18" t="n">
        <f aca="false">Persist_a*I1101+Shock_sd*Draws!J1080</f>
        <v>-1.73314677466318</v>
      </c>
      <c r="K1101" s="18" t="n">
        <f aca="false">Persist_a*J1101+Shock_sd*Draws!K1080</f>
        <v>-116.576241168188</v>
      </c>
      <c r="L1101" s="18" t="n">
        <f aca="false">Persist_a*K1101+Shock_sd*Draws!L1080</f>
        <v>-78.5829784578557</v>
      </c>
      <c r="M1101" s="18" t="n">
        <f aca="false">Persist_a*L1101+Shock_sd*Draws!M1080</f>
        <v>-66.4928085789125</v>
      </c>
      <c r="N1101" s="18" t="n">
        <f aca="false">0-(Draws!N1080+Draws!Z1080)</f>
        <v>0</v>
      </c>
      <c r="O1101" s="18" t="n">
        <f aca="false">N1101-(Draws!O1080+Draws!AA1080)</f>
        <v>0</v>
      </c>
      <c r="P1101" s="18" t="n">
        <f aca="false">O1101-(Draws!P1080+Draws!AB1080)</f>
        <v>0</v>
      </c>
      <c r="Q1101" s="18" t="n">
        <f aca="false">P1101-(Draws!Q1080+Draws!AC1080)</f>
        <v>0</v>
      </c>
      <c r="R1101" s="18" t="n">
        <f aca="false">Q1101-(Draws!R1080+Draws!AD1080)</f>
        <v>0</v>
      </c>
      <c r="S1101" s="18" t="n">
        <f aca="false">R1101-(Draws!S1080+Draws!AE1080)</f>
        <v>0</v>
      </c>
      <c r="T1101" s="18" t="n">
        <f aca="false">S1101-(Draws!T1080+Draws!AF1080)</f>
        <v>0</v>
      </c>
      <c r="U1101" s="18" t="n">
        <f aca="false">T1101-(Draws!U1080+Draws!AG1080)</f>
        <v>0</v>
      </c>
      <c r="V1101" s="18" t="n">
        <f aca="false">U1101-(Draws!V1080+Draws!AH1080)</f>
        <v>0</v>
      </c>
      <c r="W1101" s="18" t="n">
        <f aca="false">V1101-(Draws!W1080+Draws!AI1080)</f>
        <v>0</v>
      </c>
      <c r="X1101" s="18" t="n">
        <f aca="false">W1101-(Draws!X1080+Draws!AJ1080)</f>
        <v>0</v>
      </c>
      <c r="Y1101" s="18" t="n">
        <f aca="false">X1101-(Draws!Y1080+Draws!AK1080)</f>
        <v>0</v>
      </c>
      <c r="Z1101" s="18" t="n">
        <f aca="false">0-(MAX(Draws!N1080-Line_cap,0)+MAX(Draws!Z1080-Line_cap,0))</f>
        <v>0</v>
      </c>
      <c r="AA1101" s="18" t="n">
        <f aca="false">Z1101-(MAX(Draws!O1080-Line_cap,0)+MAX(Draws!AA1080-Line_cap,0))</f>
        <v>0</v>
      </c>
      <c r="AB1101" s="18" t="n">
        <f aca="false">AA1101-(MAX(Draws!P1080-Line_cap,0)+MAX(Draws!AB1080-Line_cap,0))</f>
        <v>0</v>
      </c>
      <c r="AC1101" s="18" t="n">
        <f aca="false">AB1101-(MAX(Draws!Q1080-Line_cap,0)+MAX(Draws!AC1080-Line_cap,0))</f>
        <v>0</v>
      </c>
      <c r="AD1101" s="18" t="n">
        <f aca="false">AC1101-(MAX(Draws!R1080-Line_cap,0)+MAX(Draws!AD1080-Line_cap,0))</f>
        <v>0</v>
      </c>
      <c r="AE1101" s="18" t="n">
        <f aca="false">AD1101-(MAX(Draws!S1080-Line_cap,0)+MAX(Draws!AE1080-Line_cap,0))</f>
        <v>0</v>
      </c>
      <c r="AF1101" s="18" t="n">
        <f aca="false">AE1101-(MAX(Draws!T1080-Line_cap,0)+MAX(Draws!AF1080-Line_cap,0))</f>
        <v>0</v>
      </c>
      <c r="AG1101" s="18" t="n">
        <f aca="false">AF1101-(MAX(Draws!U1080-Line_cap,0)+MAX(Draws!AG1080-Line_cap,0))</f>
        <v>0</v>
      </c>
      <c r="AH1101" s="18" t="n">
        <f aca="false">AG1101-(MAX(Draws!V1080-Line_cap,0)+MAX(Draws!AH1080-Line_cap,0))</f>
        <v>0</v>
      </c>
      <c r="AI1101" s="18" t="n">
        <f aca="false">AH1101-(MAX(Draws!W1080-Line_cap,0)+MAX(Draws!AI1080-Line_cap,0))</f>
        <v>0</v>
      </c>
      <c r="AJ1101" s="18" t="n">
        <f aca="false">AI1101-(MAX(Draws!X1080-Line_cap,0)+MAX(Draws!AJ1080-Line_cap,0))</f>
        <v>0</v>
      </c>
      <c r="AK1101" s="18" t="n">
        <f aca="false">AJ1101-(MAX(Draws!Y1080-Line_cap,0)+MAX(Draws!AK1080-Line_cap,0))</f>
        <v>0</v>
      </c>
      <c r="AL1101" s="18" t="n">
        <f aca="false">SUMPRODUCT(MIN($B$22:$M$22+B1101:M1101+N1101:Y1101))</f>
        <v>377.809454641236</v>
      </c>
      <c r="AM1101" s="18" t="n">
        <f aca="false">SUMPRODUCT(MIN($B$22:$M$22+B1101:M1101))</f>
        <v>377.809454641236</v>
      </c>
      <c r="AN1101" s="18" t="n">
        <f aca="false">SUMPRODUCT(MIN($B$22:$M$22+N1101:Y1101))</f>
        <v>481.950382357786</v>
      </c>
      <c r="AO1101" s="18" t="n">
        <f aca="false">SUMPRODUCT(MIN($B$22:$M$22+B1101:M1101+Z1101:AK1101))</f>
        <v>377.809454641236</v>
      </c>
      <c r="AP1101" s="18" t="n">
        <f aca="false">SUMPRODUCT(MIN($B$23:$M$23+B1101:M1101+N1101:Y1101))</f>
        <v>426.095103191663</v>
      </c>
      <c r="AQ1101" s="18" t="n">
        <f aca="false">SUMPRODUCT(MIN($B$23:$M$23+B1101:M1101+Z1101:AK1101))</f>
        <v>426.095103191663</v>
      </c>
      <c r="AR1101" s="13" t="n">
        <f aca="false">IF(Y1101&lt;0,1,0)</f>
        <v>0</v>
      </c>
    </row>
    <row r="1102" customFormat="false" ht="15" hidden="false" customHeight="false" outlineLevel="0" collapsed="false">
      <c r="A1102" s="13" t="n">
        <v>1077</v>
      </c>
      <c r="B1102" s="18" t="n">
        <f aca="false">Shock_sd*Draws!B1081</f>
        <v>-21.2877287775946</v>
      </c>
      <c r="C1102" s="18" t="n">
        <f aca="false">Persist_a*B1102+Shock_sd*Draws!C1081</f>
        <v>-93.8369874932665</v>
      </c>
      <c r="D1102" s="18" t="n">
        <f aca="false">Persist_a*C1102+Shock_sd*Draws!D1081</f>
        <v>-58.1177559382968</v>
      </c>
      <c r="E1102" s="18" t="n">
        <f aca="false">Persist_a*D1102+Shock_sd*Draws!E1081</f>
        <v>-59.932021916763</v>
      </c>
      <c r="F1102" s="18" t="n">
        <f aca="false">Persist_a*E1102+Shock_sd*Draws!F1081</f>
        <v>0.70902223667099</v>
      </c>
      <c r="G1102" s="18" t="n">
        <f aca="false">Persist_a*F1102+Shock_sd*Draws!G1081</f>
        <v>7.28374344482695</v>
      </c>
      <c r="H1102" s="18" t="n">
        <f aca="false">Persist_a*G1102+Shock_sd*Draws!H1081</f>
        <v>-54.4308620214168</v>
      </c>
      <c r="I1102" s="18" t="n">
        <f aca="false">Persist_a*H1102+Shock_sd*Draws!I1081</f>
        <v>-40.3102844313445</v>
      </c>
      <c r="J1102" s="18" t="n">
        <f aca="false">Persist_a*I1102+Shock_sd*Draws!J1081</f>
        <v>1.58482869448159</v>
      </c>
      <c r="K1102" s="18" t="n">
        <f aca="false">Persist_a*J1102+Shock_sd*Draws!K1081</f>
        <v>-25.6908647164808</v>
      </c>
      <c r="L1102" s="18" t="n">
        <f aca="false">Persist_a*K1102+Shock_sd*Draws!L1081</f>
        <v>-7.6215121077469</v>
      </c>
      <c r="M1102" s="18" t="n">
        <f aca="false">Persist_a*L1102+Shock_sd*Draws!M1081</f>
        <v>-30.2891462510879</v>
      </c>
      <c r="N1102" s="18" t="n">
        <f aca="false">0-(Draws!N1081+Draws!Z1081)</f>
        <v>0</v>
      </c>
      <c r="O1102" s="18" t="n">
        <f aca="false">N1102-(Draws!O1081+Draws!AA1081)</f>
        <v>0</v>
      </c>
      <c r="P1102" s="18" t="n">
        <f aca="false">O1102-(Draws!P1081+Draws!AB1081)</f>
        <v>0</v>
      </c>
      <c r="Q1102" s="18" t="n">
        <f aca="false">P1102-(Draws!Q1081+Draws!AC1081)</f>
        <v>0</v>
      </c>
      <c r="R1102" s="18" t="n">
        <f aca="false">Q1102-(Draws!R1081+Draws!AD1081)</f>
        <v>0</v>
      </c>
      <c r="S1102" s="18" t="n">
        <f aca="false">R1102-(Draws!S1081+Draws!AE1081)</f>
        <v>0</v>
      </c>
      <c r="T1102" s="18" t="n">
        <f aca="false">S1102-(Draws!T1081+Draws!AF1081)</f>
        <v>0</v>
      </c>
      <c r="U1102" s="18" t="n">
        <f aca="false">T1102-(Draws!U1081+Draws!AG1081)</f>
        <v>0</v>
      </c>
      <c r="V1102" s="18" t="n">
        <f aca="false">U1102-(Draws!V1081+Draws!AH1081)</f>
        <v>0</v>
      </c>
      <c r="W1102" s="18" t="n">
        <f aca="false">V1102-(Draws!W1081+Draws!AI1081)</f>
        <v>0</v>
      </c>
      <c r="X1102" s="18" t="n">
        <f aca="false">W1102-(Draws!X1081+Draws!AJ1081)</f>
        <v>0</v>
      </c>
      <c r="Y1102" s="18" t="n">
        <f aca="false">X1102-(Draws!Y1081+Draws!AK1081)</f>
        <v>0</v>
      </c>
      <c r="Z1102" s="18" t="n">
        <f aca="false">0-(MAX(Draws!N1081-Line_cap,0)+MAX(Draws!Z1081-Line_cap,0))</f>
        <v>0</v>
      </c>
      <c r="AA1102" s="18" t="n">
        <f aca="false">Z1102-(MAX(Draws!O1081-Line_cap,0)+MAX(Draws!AA1081-Line_cap,0))</f>
        <v>0</v>
      </c>
      <c r="AB1102" s="18" t="n">
        <f aca="false">AA1102-(MAX(Draws!P1081-Line_cap,0)+MAX(Draws!AB1081-Line_cap,0))</f>
        <v>0</v>
      </c>
      <c r="AC1102" s="18" t="n">
        <f aca="false">AB1102-(MAX(Draws!Q1081-Line_cap,0)+MAX(Draws!AC1081-Line_cap,0))</f>
        <v>0</v>
      </c>
      <c r="AD1102" s="18" t="n">
        <f aca="false">AC1102-(MAX(Draws!R1081-Line_cap,0)+MAX(Draws!AD1081-Line_cap,0))</f>
        <v>0</v>
      </c>
      <c r="AE1102" s="18" t="n">
        <f aca="false">AD1102-(MAX(Draws!S1081-Line_cap,0)+MAX(Draws!AE1081-Line_cap,0))</f>
        <v>0</v>
      </c>
      <c r="AF1102" s="18" t="n">
        <f aca="false">AE1102-(MAX(Draws!T1081-Line_cap,0)+MAX(Draws!AF1081-Line_cap,0))</f>
        <v>0</v>
      </c>
      <c r="AG1102" s="18" t="n">
        <f aca="false">AF1102-(MAX(Draws!U1081-Line_cap,0)+MAX(Draws!AG1081-Line_cap,0))</f>
        <v>0</v>
      </c>
      <c r="AH1102" s="18" t="n">
        <f aca="false">AG1102-(MAX(Draws!V1081-Line_cap,0)+MAX(Draws!AH1081-Line_cap,0))</f>
        <v>0</v>
      </c>
      <c r="AI1102" s="18" t="n">
        <f aca="false">AH1102-(MAX(Draws!W1081-Line_cap,0)+MAX(Draws!AI1081-Line_cap,0))</f>
        <v>0</v>
      </c>
      <c r="AJ1102" s="18" t="n">
        <f aca="false">AI1102-(MAX(Draws!X1081-Line_cap,0)+MAX(Draws!AJ1081-Line_cap,0))</f>
        <v>0</v>
      </c>
      <c r="AK1102" s="18" t="n">
        <f aca="false">AJ1102-(MAX(Draws!Y1081-Line_cap,0)+MAX(Draws!AK1081-Line_cap,0))</f>
        <v>0</v>
      </c>
      <c r="AL1102" s="18" t="n">
        <f aca="false">SUMPRODUCT(MIN($B$22:$M$22+B1102:M1102+N1102:Y1102))</f>
        <v>427.519520336369</v>
      </c>
      <c r="AM1102" s="18" t="n">
        <f aca="false">SUMPRODUCT(MIN($B$22:$M$22+B1102:M1102))</f>
        <v>427.519520336369</v>
      </c>
      <c r="AN1102" s="18" t="n">
        <f aca="false">SUMPRODUCT(MIN($B$22:$M$22+N1102:Y1102))</f>
        <v>481.950382357786</v>
      </c>
      <c r="AO1102" s="18" t="n">
        <f aca="false">SUMPRODUCT(MIN($B$22:$M$22+B1102:M1102+Z1102:AK1102))</f>
        <v>427.519520336369</v>
      </c>
      <c r="AP1102" s="18" t="n">
        <f aca="false">SUMPRODUCT(MIN($B$23:$M$23+B1102:M1102+N1102:Y1102))</f>
        <v>472.480409646512</v>
      </c>
      <c r="AQ1102" s="18" t="n">
        <f aca="false">SUMPRODUCT(MIN($B$23:$M$23+B1102:M1102+Z1102:AK1102))</f>
        <v>472.480409646512</v>
      </c>
      <c r="AR1102" s="13" t="n">
        <f aca="false">IF(Y1102&lt;0,1,0)</f>
        <v>0</v>
      </c>
    </row>
    <row r="1103" customFormat="false" ht="15" hidden="false" customHeight="false" outlineLevel="0" collapsed="false">
      <c r="A1103" s="13" t="n">
        <v>1078</v>
      </c>
      <c r="B1103" s="18" t="n">
        <f aca="false">Shock_sd*Draws!B1082</f>
        <v>-31.1689892008468</v>
      </c>
      <c r="C1103" s="18" t="n">
        <f aca="false">Persist_a*B1103+Shock_sd*Draws!C1082</f>
        <v>-52.5585879568289</v>
      </c>
      <c r="D1103" s="18" t="n">
        <f aca="false">Persist_a*C1103+Shock_sd*Draws!D1082</f>
        <v>-28.7856061438037</v>
      </c>
      <c r="E1103" s="18" t="n">
        <f aca="false">Persist_a*D1103+Shock_sd*Draws!E1082</f>
        <v>-26.9025824426461</v>
      </c>
      <c r="F1103" s="18" t="n">
        <f aca="false">Persist_a*E1103+Shock_sd*Draws!F1082</f>
        <v>38.0602534258744</v>
      </c>
      <c r="G1103" s="18" t="n">
        <f aca="false">Persist_a*F1103+Shock_sd*Draws!G1082</f>
        <v>29.3458520965877</v>
      </c>
      <c r="H1103" s="18" t="n">
        <f aca="false">Persist_a*G1103+Shock_sd*Draws!H1082</f>
        <v>90.501802416726</v>
      </c>
      <c r="I1103" s="18" t="n">
        <f aca="false">Persist_a*H1103+Shock_sd*Draws!I1082</f>
        <v>25.3434381221901</v>
      </c>
      <c r="J1103" s="18" t="n">
        <f aca="false">Persist_a*I1103+Shock_sd*Draws!J1082</f>
        <v>-63.8442226494323</v>
      </c>
      <c r="K1103" s="18" t="n">
        <f aca="false">Persist_a*J1103+Shock_sd*Draws!K1082</f>
        <v>-116.295190996539</v>
      </c>
      <c r="L1103" s="18" t="n">
        <f aca="false">Persist_a*K1103+Shock_sd*Draws!L1082</f>
        <v>-29.7997761314463</v>
      </c>
      <c r="M1103" s="18" t="n">
        <f aca="false">Persist_a*L1103+Shock_sd*Draws!M1082</f>
        <v>-120.512135013269</v>
      </c>
      <c r="N1103" s="18" t="n">
        <f aca="false">0-(Draws!N1082+Draws!Z1082)</f>
        <v>0</v>
      </c>
      <c r="O1103" s="18" t="n">
        <f aca="false">N1103-(Draws!O1082+Draws!AA1082)</f>
        <v>0</v>
      </c>
      <c r="P1103" s="18" t="n">
        <f aca="false">O1103-(Draws!P1082+Draws!AB1082)</f>
        <v>0</v>
      </c>
      <c r="Q1103" s="18" t="n">
        <f aca="false">P1103-(Draws!Q1082+Draws!AC1082)</f>
        <v>0</v>
      </c>
      <c r="R1103" s="18" t="n">
        <f aca="false">Q1103-(Draws!R1082+Draws!AD1082)</f>
        <v>0</v>
      </c>
      <c r="S1103" s="18" t="n">
        <f aca="false">R1103-(Draws!S1082+Draws!AE1082)</f>
        <v>0</v>
      </c>
      <c r="T1103" s="18" t="n">
        <f aca="false">S1103-(Draws!T1082+Draws!AF1082)</f>
        <v>0</v>
      </c>
      <c r="U1103" s="18" t="n">
        <f aca="false">T1103-(Draws!U1082+Draws!AG1082)</f>
        <v>0</v>
      </c>
      <c r="V1103" s="18" t="n">
        <f aca="false">U1103-(Draws!V1082+Draws!AH1082)</f>
        <v>0</v>
      </c>
      <c r="W1103" s="18" t="n">
        <f aca="false">V1103-(Draws!W1082+Draws!AI1082)</f>
        <v>0</v>
      </c>
      <c r="X1103" s="18" t="n">
        <f aca="false">W1103-(Draws!X1082+Draws!AJ1082)</f>
        <v>0</v>
      </c>
      <c r="Y1103" s="18" t="n">
        <f aca="false">X1103-(Draws!Y1082+Draws!AK1082)</f>
        <v>0</v>
      </c>
      <c r="Z1103" s="18" t="n">
        <f aca="false">0-(MAX(Draws!N1082-Line_cap,0)+MAX(Draws!Z1082-Line_cap,0))</f>
        <v>0</v>
      </c>
      <c r="AA1103" s="18" t="n">
        <f aca="false">Z1103-(MAX(Draws!O1082-Line_cap,0)+MAX(Draws!AA1082-Line_cap,0))</f>
        <v>0</v>
      </c>
      <c r="AB1103" s="18" t="n">
        <f aca="false">AA1103-(MAX(Draws!P1082-Line_cap,0)+MAX(Draws!AB1082-Line_cap,0))</f>
        <v>0</v>
      </c>
      <c r="AC1103" s="18" t="n">
        <f aca="false">AB1103-(MAX(Draws!Q1082-Line_cap,0)+MAX(Draws!AC1082-Line_cap,0))</f>
        <v>0</v>
      </c>
      <c r="AD1103" s="18" t="n">
        <f aca="false">AC1103-(MAX(Draws!R1082-Line_cap,0)+MAX(Draws!AD1082-Line_cap,0))</f>
        <v>0</v>
      </c>
      <c r="AE1103" s="18" t="n">
        <f aca="false">AD1103-(MAX(Draws!S1082-Line_cap,0)+MAX(Draws!AE1082-Line_cap,0))</f>
        <v>0</v>
      </c>
      <c r="AF1103" s="18" t="n">
        <f aca="false">AE1103-(MAX(Draws!T1082-Line_cap,0)+MAX(Draws!AF1082-Line_cap,0))</f>
        <v>0</v>
      </c>
      <c r="AG1103" s="18" t="n">
        <f aca="false">AF1103-(MAX(Draws!U1082-Line_cap,0)+MAX(Draws!AG1082-Line_cap,0))</f>
        <v>0</v>
      </c>
      <c r="AH1103" s="18" t="n">
        <f aca="false">AG1103-(MAX(Draws!V1082-Line_cap,0)+MAX(Draws!AH1082-Line_cap,0))</f>
        <v>0</v>
      </c>
      <c r="AI1103" s="18" t="n">
        <f aca="false">AH1103-(MAX(Draws!W1082-Line_cap,0)+MAX(Draws!AI1082-Line_cap,0))</f>
        <v>0</v>
      </c>
      <c r="AJ1103" s="18" t="n">
        <f aca="false">AI1103-(MAX(Draws!X1082-Line_cap,0)+MAX(Draws!AJ1082-Line_cap,0))</f>
        <v>0</v>
      </c>
      <c r="AK1103" s="18" t="n">
        <f aca="false">AJ1103-(MAX(Draws!Y1082-Line_cap,0)+MAX(Draws!AK1082-Line_cap,0))</f>
        <v>0</v>
      </c>
      <c r="AL1103" s="18" t="n">
        <f aca="false">SUMPRODUCT(MIN($B$22:$M$22+B1103:M1103+N1103:Y1103))</f>
        <v>378.090504812885</v>
      </c>
      <c r="AM1103" s="18" t="n">
        <f aca="false">SUMPRODUCT(MIN($B$22:$M$22+B1103:M1103))</f>
        <v>378.090504812885</v>
      </c>
      <c r="AN1103" s="18" t="n">
        <f aca="false">SUMPRODUCT(MIN($B$22:$M$22+N1103:Y1103))</f>
        <v>481.950382357786</v>
      </c>
      <c r="AO1103" s="18" t="n">
        <f aca="false">SUMPRODUCT(MIN($B$22:$M$22+B1103:M1103+Z1103:AK1103))</f>
        <v>378.090504812885</v>
      </c>
      <c r="AP1103" s="18" t="n">
        <f aca="false">SUMPRODUCT(MIN($B$23:$M$23+B1103:M1103+N1103:Y1103))</f>
        <v>426.376153363312</v>
      </c>
      <c r="AQ1103" s="18" t="n">
        <f aca="false">SUMPRODUCT(MIN($B$23:$M$23+B1103:M1103+Z1103:AK1103))</f>
        <v>426.376153363312</v>
      </c>
      <c r="AR1103" s="13" t="n">
        <f aca="false">IF(Y1103&lt;0,1,0)</f>
        <v>0</v>
      </c>
    </row>
    <row r="1104" customFormat="false" ht="15" hidden="false" customHeight="false" outlineLevel="0" collapsed="false">
      <c r="A1104" s="13" t="n">
        <v>1079</v>
      </c>
      <c r="B1104" s="18" t="n">
        <f aca="false">Shock_sd*Draws!B1083</f>
        <v>-41.6366407657443</v>
      </c>
      <c r="C1104" s="18" t="n">
        <f aca="false">Persist_a*B1104+Shock_sd*Draws!C1083</f>
        <v>-55.3101573660419</v>
      </c>
      <c r="D1104" s="18" t="n">
        <f aca="false">Persist_a*C1104+Shock_sd*Draws!D1083</f>
        <v>-61.3287919231235</v>
      </c>
      <c r="E1104" s="18" t="n">
        <f aca="false">Persist_a*D1104+Shock_sd*Draws!E1083</f>
        <v>-15.1888556444856</v>
      </c>
      <c r="F1104" s="18" t="n">
        <f aca="false">Persist_a*E1104+Shock_sd*Draws!F1083</f>
        <v>-9.96075786340594</v>
      </c>
      <c r="G1104" s="18" t="n">
        <f aca="false">Persist_a*F1104+Shock_sd*Draws!G1083</f>
        <v>-5.5046095477773</v>
      </c>
      <c r="H1104" s="18" t="n">
        <f aca="false">Persist_a*G1104+Shock_sd*Draws!H1083</f>
        <v>-30.0219056163966</v>
      </c>
      <c r="I1104" s="18" t="n">
        <f aca="false">Persist_a*H1104+Shock_sd*Draws!I1083</f>
        <v>22.2953283215417</v>
      </c>
      <c r="J1104" s="18" t="n">
        <f aca="false">Persist_a*I1104+Shock_sd*Draws!J1083</f>
        <v>41.4265621076887</v>
      </c>
      <c r="K1104" s="18" t="n">
        <f aca="false">Persist_a*J1104+Shock_sd*Draws!K1083</f>
        <v>28.7649658185773</v>
      </c>
      <c r="L1104" s="18" t="n">
        <f aca="false">Persist_a*K1104+Shock_sd*Draws!L1083</f>
        <v>26.6479577462735</v>
      </c>
      <c r="M1104" s="18" t="n">
        <f aca="false">Persist_a*L1104+Shock_sd*Draws!M1083</f>
        <v>43.1382888027901</v>
      </c>
      <c r="N1104" s="18" t="n">
        <f aca="false">0-(Draws!N1083+Draws!Z1083)</f>
        <v>0</v>
      </c>
      <c r="O1104" s="18" t="n">
        <f aca="false">N1104-(Draws!O1083+Draws!AA1083)</f>
        <v>0</v>
      </c>
      <c r="P1104" s="18" t="n">
        <f aca="false">O1104-(Draws!P1083+Draws!AB1083)</f>
        <v>0</v>
      </c>
      <c r="Q1104" s="18" t="n">
        <f aca="false">P1104-(Draws!Q1083+Draws!AC1083)</f>
        <v>0</v>
      </c>
      <c r="R1104" s="18" t="n">
        <f aca="false">Q1104-(Draws!R1083+Draws!AD1083)</f>
        <v>0</v>
      </c>
      <c r="S1104" s="18" t="n">
        <f aca="false">R1104-(Draws!S1083+Draws!AE1083)</f>
        <v>0</v>
      </c>
      <c r="T1104" s="18" t="n">
        <f aca="false">S1104-(Draws!T1083+Draws!AF1083)</f>
        <v>0</v>
      </c>
      <c r="U1104" s="18" t="n">
        <f aca="false">T1104-(Draws!U1083+Draws!AG1083)</f>
        <v>0</v>
      </c>
      <c r="V1104" s="18" t="n">
        <f aca="false">U1104-(Draws!V1083+Draws!AH1083)</f>
        <v>0</v>
      </c>
      <c r="W1104" s="18" t="n">
        <f aca="false">V1104-(Draws!W1083+Draws!AI1083)</f>
        <v>0</v>
      </c>
      <c r="X1104" s="18" t="n">
        <f aca="false">W1104-(Draws!X1083+Draws!AJ1083)</f>
        <v>0</v>
      </c>
      <c r="Y1104" s="18" t="n">
        <f aca="false">X1104-(Draws!Y1083+Draws!AK1083)</f>
        <v>0</v>
      </c>
      <c r="Z1104" s="18" t="n">
        <f aca="false">0-(MAX(Draws!N1083-Line_cap,0)+MAX(Draws!Z1083-Line_cap,0))</f>
        <v>0</v>
      </c>
      <c r="AA1104" s="18" t="n">
        <f aca="false">Z1104-(MAX(Draws!O1083-Line_cap,0)+MAX(Draws!AA1083-Line_cap,0))</f>
        <v>0</v>
      </c>
      <c r="AB1104" s="18" t="n">
        <f aca="false">AA1104-(MAX(Draws!P1083-Line_cap,0)+MAX(Draws!AB1083-Line_cap,0))</f>
        <v>0</v>
      </c>
      <c r="AC1104" s="18" t="n">
        <f aca="false">AB1104-(MAX(Draws!Q1083-Line_cap,0)+MAX(Draws!AC1083-Line_cap,0))</f>
        <v>0</v>
      </c>
      <c r="AD1104" s="18" t="n">
        <f aca="false">AC1104-(MAX(Draws!R1083-Line_cap,0)+MAX(Draws!AD1083-Line_cap,0))</f>
        <v>0</v>
      </c>
      <c r="AE1104" s="18" t="n">
        <f aca="false">AD1104-(MAX(Draws!S1083-Line_cap,0)+MAX(Draws!AE1083-Line_cap,0))</f>
        <v>0</v>
      </c>
      <c r="AF1104" s="18" t="n">
        <f aca="false">AE1104-(MAX(Draws!T1083-Line_cap,0)+MAX(Draws!AF1083-Line_cap,0))</f>
        <v>0</v>
      </c>
      <c r="AG1104" s="18" t="n">
        <f aca="false">AF1104-(MAX(Draws!U1083-Line_cap,0)+MAX(Draws!AG1083-Line_cap,0))</f>
        <v>0</v>
      </c>
      <c r="AH1104" s="18" t="n">
        <f aca="false">AG1104-(MAX(Draws!V1083-Line_cap,0)+MAX(Draws!AH1083-Line_cap,0))</f>
        <v>0</v>
      </c>
      <c r="AI1104" s="18" t="n">
        <f aca="false">AH1104-(MAX(Draws!W1083-Line_cap,0)+MAX(Draws!AI1083-Line_cap,0))</f>
        <v>0</v>
      </c>
      <c r="AJ1104" s="18" t="n">
        <f aca="false">AI1104-(MAX(Draws!X1083-Line_cap,0)+MAX(Draws!AJ1083-Line_cap,0))</f>
        <v>0</v>
      </c>
      <c r="AK1104" s="18" t="n">
        <f aca="false">AJ1104-(MAX(Draws!Y1083-Line_cap,0)+MAX(Draws!AK1083-Line_cap,0))</f>
        <v>0</v>
      </c>
      <c r="AL1104" s="18" t="n">
        <f aca="false">SUMPRODUCT(MIN($B$22:$M$22+B1104:M1104+N1104:Y1104))</f>
        <v>451.928476741389</v>
      </c>
      <c r="AM1104" s="18" t="n">
        <f aca="false">SUMPRODUCT(MIN($B$22:$M$22+B1104:M1104))</f>
        <v>451.928476741389</v>
      </c>
      <c r="AN1104" s="18" t="n">
        <f aca="false">SUMPRODUCT(MIN($B$22:$M$22+N1104:Y1104))</f>
        <v>481.950382357786</v>
      </c>
      <c r="AO1104" s="18" t="n">
        <f aca="false">SUMPRODUCT(MIN($B$22:$M$22+B1104:M1104+Z1104:AK1104))</f>
        <v>451.928476741389</v>
      </c>
      <c r="AP1104" s="18" t="n">
        <f aca="false">SUMPRODUCT(MIN($B$23:$M$23+B1104:M1104+N1104:Y1104))</f>
        <v>488.974769547256</v>
      </c>
      <c r="AQ1104" s="18" t="n">
        <f aca="false">SUMPRODUCT(MIN($B$23:$M$23+B1104:M1104+Z1104:AK1104))</f>
        <v>488.974769547256</v>
      </c>
      <c r="AR1104" s="13" t="n">
        <f aca="false">IF(Y1104&lt;0,1,0)</f>
        <v>0</v>
      </c>
    </row>
    <row r="1105" customFormat="false" ht="15" hidden="false" customHeight="false" outlineLevel="0" collapsed="false">
      <c r="A1105" s="13" t="n">
        <v>1080</v>
      </c>
      <c r="B1105" s="18" t="n">
        <f aca="false">Shock_sd*Draws!B1084</f>
        <v>-31.8011444500329</v>
      </c>
      <c r="C1105" s="18" t="n">
        <f aca="false">Persist_a*B1105+Shock_sd*Draws!C1084</f>
        <v>17.0810539460056</v>
      </c>
      <c r="D1105" s="18" t="n">
        <f aca="false">Persist_a*C1105+Shock_sd*Draws!D1084</f>
        <v>11.9393034802866</v>
      </c>
      <c r="E1105" s="18" t="n">
        <f aca="false">Persist_a*D1105+Shock_sd*Draws!E1084</f>
        <v>19.1692041631664</v>
      </c>
      <c r="F1105" s="18" t="n">
        <f aca="false">Persist_a*E1105+Shock_sd*Draws!F1084</f>
        <v>55.8372723604316</v>
      </c>
      <c r="G1105" s="18" t="n">
        <f aca="false">Persist_a*F1105+Shock_sd*Draws!G1084</f>
        <v>56.9532058022438</v>
      </c>
      <c r="H1105" s="18" t="n">
        <f aca="false">Persist_a*G1105+Shock_sd*Draws!H1084</f>
        <v>20.845983062007</v>
      </c>
      <c r="I1105" s="18" t="n">
        <f aca="false">Persist_a*H1105+Shock_sd*Draws!I1084</f>
        <v>38.3937162622494</v>
      </c>
      <c r="J1105" s="18" t="n">
        <f aca="false">Persist_a*I1105+Shock_sd*Draws!J1084</f>
        <v>-69.5920243814189</v>
      </c>
      <c r="K1105" s="18" t="n">
        <f aca="false">Persist_a*J1105+Shock_sd*Draws!K1084</f>
        <v>-2.43881399011558</v>
      </c>
      <c r="L1105" s="18" t="n">
        <f aca="false">Persist_a*K1105+Shock_sd*Draws!L1084</f>
        <v>65.6474443791568</v>
      </c>
      <c r="M1105" s="18" t="n">
        <f aca="false">Persist_a*L1105+Shock_sd*Draws!M1084</f>
        <v>5.5776328625868</v>
      </c>
      <c r="N1105" s="18" t="n">
        <f aca="false">0-(Draws!N1084+Draws!Z1084)</f>
        <v>0</v>
      </c>
      <c r="O1105" s="18" t="n">
        <f aca="false">N1105-(Draws!O1084+Draws!AA1084)</f>
        <v>0</v>
      </c>
      <c r="P1105" s="18" t="n">
        <f aca="false">O1105-(Draws!P1084+Draws!AB1084)</f>
        <v>0</v>
      </c>
      <c r="Q1105" s="18" t="n">
        <f aca="false">P1105-(Draws!Q1084+Draws!AC1084)</f>
        <v>0</v>
      </c>
      <c r="R1105" s="18" t="n">
        <f aca="false">Q1105-(Draws!R1084+Draws!AD1084)</f>
        <v>0</v>
      </c>
      <c r="S1105" s="18" t="n">
        <f aca="false">R1105-(Draws!S1084+Draws!AE1084)</f>
        <v>0</v>
      </c>
      <c r="T1105" s="18" t="n">
        <f aca="false">S1105-(Draws!T1084+Draws!AF1084)</f>
        <v>0</v>
      </c>
      <c r="U1105" s="18" t="n">
        <f aca="false">T1105-(Draws!U1084+Draws!AG1084)</f>
        <v>0</v>
      </c>
      <c r="V1105" s="18" t="n">
        <f aca="false">U1105-(Draws!V1084+Draws!AH1084)</f>
        <v>0</v>
      </c>
      <c r="W1105" s="18" t="n">
        <f aca="false">V1105-(Draws!W1084+Draws!AI1084)</f>
        <v>0</v>
      </c>
      <c r="X1105" s="18" t="n">
        <f aca="false">W1105-(Draws!X1084+Draws!AJ1084)</f>
        <v>0</v>
      </c>
      <c r="Y1105" s="18" t="n">
        <f aca="false">X1105-(Draws!Y1084+Draws!AK1084)</f>
        <v>0</v>
      </c>
      <c r="Z1105" s="18" t="n">
        <f aca="false">0-(MAX(Draws!N1084-Line_cap,0)+MAX(Draws!Z1084-Line_cap,0))</f>
        <v>0</v>
      </c>
      <c r="AA1105" s="18" t="n">
        <f aca="false">Z1105-(MAX(Draws!O1084-Line_cap,0)+MAX(Draws!AA1084-Line_cap,0))</f>
        <v>0</v>
      </c>
      <c r="AB1105" s="18" t="n">
        <f aca="false">AA1105-(MAX(Draws!P1084-Line_cap,0)+MAX(Draws!AB1084-Line_cap,0))</f>
        <v>0</v>
      </c>
      <c r="AC1105" s="18" t="n">
        <f aca="false">AB1105-(MAX(Draws!Q1084-Line_cap,0)+MAX(Draws!AC1084-Line_cap,0))</f>
        <v>0</v>
      </c>
      <c r="AD1105" s="18" t="n">
        <f aca="false">AC1105-(MAX(Draws!R1084-Line_cap,0)+MAX(Draws!AD1084-Line_cap,0))</f>
        <v>0</v>
      </c>
      <c r="AE1105" s="18" t="n">
        <f aca="false">AD1105-(MAX(Draws!S1084-Line_cap,0)+MAX(Draws!AE1084-Line_cap,0))</f>
        <v>0</v>
      </c>
      <c r="AF1105" s="18" t="n">
        <f aca="false">AE1105-(MAX(Draws!T1084-Line_cap,0)+MAX(Draws!AF1084-Line_cap,0))</f>
        <v>0</v>
      </c>
      <c r="AG1105" s="18" t="n">
        <f aca="false">AF1105-(MAX(Draws!U1084-Line_cap,0)+MAX(Draws!AG1084-Line_cap,0))</f>
        <v>0</v>
      </c>
      <c r="AH1105" s="18" t="n">
        <f aca="false">AG1105-(MAX(Draws!V1084-Line_cap,0)+MAX(Draws!AH1084-Line_cap,0))</f>
        <v>0</v>
      </c>
      <c r="AI1105" s="18" t="n">
        <f aca="false">AH1105-(MAX(Draws!W1084-Line_cap,0)+MAX(Draws!AI1084-Line_cap,0))</f>
        <v>0</v>
      </c>
      <c r="AJ1105" s="18" t="n">
        <f aca="false">AI1105-(MAX(Draws!X1084-Line_cap,0)+MAX(Draws!AJ1084-Line_cap,0))</f>
        <v>0</v>
      </c>
      <c r="AK1105" s="18" t="n">
        <f aca="false">AJ1105-(MAX(Draws!Y1084-Line_cap,0)+MAX(Draws!AK1084-Line_cap,0))</f>
        <v>0</v>
      </c>
      <c r="AL1105" s="18" t="n">
        <f aca="false">SUMPRODUCT(MIN($B$22:$M$22+B1105:M1105+N1105:Y1105))</f>
        <v>418.605757035978</v>
      </c>
      <c r="AM1105" s="18" t="n">
        <f aca="false">SUMPRODUCT(MIN($B$22:$M$22+B1105:M1105))</f>
        <v>418.605757035978</v>
      </c>
      <c r="AN1105" s="18" t="n">
        <f aca="false">SUMPRODUCT(MIN($B$22:$M$22+N1105:Y1105))</f>
        <v>481.950382357786</v>
      </c>
      <c r="AO1105" s="18" t="n">
        <f aca="false">SUMPRODUCT(MIN($B$22:$M$22+B1105:M1105+Z1105:AK1105))</f>
        <v>418.605757035978</v>
      </c>
      <c r="AP1105" s="18" t="n">
        <f aca="false">SUMPRODUCT(MIN($B$23:$M$23+B1105:M1105+N1105:Y1105))</f>
        <v>467.849084200198</v>
      </c>
      <c r="AQ1105" s="18" t="n">
        <f aca="false">SUMPRODUCT(MIN($B$23:$M$23+B1105:M1105+Z1105:AK1105))</f>
        <v>467.849084200198</v>
      </c>
      <c r="AR1105" s="13" t="n">
        <f aca="false">IF(Y1105&lt;0,1,0)</f>
        <v>0</v>
      </c>
    </row>
    <row r="1106" customFormat="false" ht="15" hidden="false" customHeight="false" outlineLevel="0" collapsed="false">
      <c r="A1106" s="13" t="n">
        <v>1081</v>
      </c>
      <c r="B1106" s="18" t="n">
        <f aca="false">Shock_sd*Draws!B1085</f>
        <v>25.9160255307544</v>
      </c>
      <c r="C1106" s="18" t="n">
        <f aca="false">Persist_a*B1106+Shock_sd*Draws!C1085</f>
        <v>-29.5890778589362</v>
      </c>
      <c r="D1106" s="18" t="n">
        <f aca="false">Persist_a*C1106+Shock_sd*Draws!D1085</f>
        <v>6.18826826635531</v>
      </c>
      <c r="E1106" s="18" t="n">
        <f aca="false">Persist_a*D1106+Shock_sd*Draws!E1085</f>
        <v>-12.4563081508996</v>
      </c>
      <c r="F1106" s="18" t="n">
        <f aca="false">Persist_a*E1106+Shock_sd*Draws!F1085</f>
        <v>-60.4312109745118</v>
      </c>
      <c r="G1106" s="18" t="n">
        <f aca="false">Persist_a*F1106+Shock_sd*Draws!G1085</f>
        <v>-76.0457158488616</v>
      </c>
      <c r="H1106" s="18" t="n">
        <f aca="false">Persist_a*G1106+Shock_sd*Draws!H1085</f>
        <v>-8.07016210089358</v>
      </c>
      <c r="I1106" s="18" t="n">
        <f aca="false">Persist_a*H1106+Shock_sd*Draws!I1085</f>
        <v>45.5992910249507</v>
      </c>
      <c r="J1106" s="18" t="n">
        <f aca="false">Persist_a*I1106+Shock_sd*Draws!J1085</f>
        <v>20.3283348907987</v>
      </c>
      <c r="K1106" s="18" t="n">
        <f aca="false">Persist_a*J1106+Shock_sd*Draws!K1085</f>
        <v>-18.0957583635776</v>
      </c>
      <c r="L1106" s="18" t="n">
        <f aca="false">Persist_a*K1106+Shock_sd*Draws!L1085</f>
        <v>-92.5679346783441</v>
      </c>
      <c r="M1106" s="18" t="n">
        <f aca="false">Persist_a*L1106+Shock_sd*Draws!M1085</f>
        <v>-25.7765349352205</v>
      </c>
      <c r="N1106" s="18" t="n">
        <f aca="false">0-(Draws!N1085+Draws!Z1085)</f>
        <v>0</v>
      </c>
      <c r="O1106" s="18" t="n">
        <f aca="false">N1106-(Draws!O1085+Draws!AA1085)</f>
        <v>0</v>
      </c>
      <c r="P1106" s="18" t="n">
        <f aca="false">O1106-(Draws!P1085+Draws!AB1085)</f>
        <v>0</v>
      </c>
      <c r="Q1106" s="18" t="n">
        <f aca="false">P1106-(Draws!Q1085+Draws!AC1085)</f>
        <v>0</v>
      </c>
      <c r="R1106" s="18" t="n">
        <f aca="false">Q1106-(Draws!R1085+Draws!AD1085)</f>
        <v>0</v>
      </c>
      <c r="S1106" s="18" t="n">
        <f aca="false">R1106-(Draws!S1085+Draws!AE1085)</f>
        <v>0</v>
      </c>
      <c r="T1106" s="18" t="n">
        <f aca="false">S1106-(Draws!T1085+Draws!AF1085)</f>
        <v>0</v>
      </c>
      <c r="U1106" s="18" t="n">
        <f aca="false">T1106-(Draws!U1085+Draws!AG1085)</f>
        <v>-85.2080060215989</v>
      </c>
      <c r="V1106" s="18" t="n">
        <f aca="false">U1106-(Draws!V1085+Draws!AH1085)</f>
        <v>-85.2080060215989</v>
      </c>
      <c r="W1106" s="18" t="n">
        <f aca="false">V1106-(Draws!W1085+Draws!AI1085)</f>
        <v>-85.2080060215989</v>
      </c>
      <c r="X1106" s="18" t="n">
        <f aca="false">W1106-(Draws!X1085+Draws!AJ1085)</f>
        <v>-85.2080060215989</v>
      </c>
      <c r="Y1106" s="18" t="n">
        <f aca="false">X1106-(Draws!Y1085+Draws!AK1085)</f>
        <v>-85.2080060215989</v>
      </c>
      <c r="Z1106" s="18" t="n">
        <f aca="false">0-(MAX(Draws!N1085-Line_cap,0)+MAX(Draws!Z1085-Line_cap,0))</f>
        <v>0</v>
      </c>
      <c r="AA1106" s="18" t="n">
        <f aca="false">Z1106-(MAX(Draws!O1085-Line_cap,0)+MAX(Draws!AA1085-Line_cap,0))</f>
        <v>0</v>
      </c>
      <c r="AB1106" s="18" t="n">
        <f aca="false">AA1106-(MAX(Draws!P1085-Line_cap,0)+MAX(Draws!AB1085-Line_cap,0))</f>
        <v>0</v>
      </c>
      <c r="AC1106" s="18" t="n">
        <f aca="false">AB1106-(MAX(Draws!Q1085-Line_cap,0)+MAX(Draws!AC1085-Line_cap,0))</f>
        <v>0</v>
      </c>
      <c r="AD1106" s="18" t="n">
        <f aca="false">AC1106-(MAX(Draws!R1085-Line_cap,0)+MAX(Draws!AD1085-Line_cap,0))</f>
        <v>0</v>
      </c>
      <c r="AE1106" s="18" t="n">
        <f aca="false">AD1106-(MAX(Draws!S1085-Line_cap,0)+MAX(Draws!AE1085-Line_cap,0))</f>
        <v>0</v>
      </c>
      <c r="AF1106" s="18" t="n">
        <f aca="false">AE1106-(MAX(Draws!T1085-Line_cap,0)+MAX(Draws!AF1085-Line_cap,0))</f>
        <v>0</v>
      </c>
      <c r="AG1106" s="18" t="n">
        <f aca="false">AF1106-(MAX(Draws!U1085-Line_cap,0)+MAX(Draws!AG1085-Line_cap,0))</f>
        <v>0</v>
      </c>
      <c r="AH1106" s="18" t="n">
        <f aca="false">AG1106-(MAX(Draws!V1085-Line_cap,0)+MAX(Draws!AH1085-Line_cap,0))</f>
        <v>0</v>
      </c>
      <c r="AI1106" s="18" t="n">
        <f aca="false">AH1106-(MAX(Draws!W1085-Line_cap,0)+MAX(Draws!AI1085-Line_cap,0))</f>
        <v>0</v>
      </c>
      <c r="AJ1106" s="18" t="n">
        <f aca="false">AI1106-(MAX(Draws!X1085-Line_cap,0)+MAX(Draws!AJ1085-Line_cap,0))</f>
        <v>0</v>
      </c>
      <c r="AK1106" s="18" t="n">
        <f aca="false">AJ1106-(MAX(Draws!Y1085-Line_cap,0)+MAX(Draws!AK1085-Line_cap,0))</f>
        <v>0</v>
      </c>
      <c r="AL1106" s="18" t="n">
        <f aca="false">SUMPRODUCT(MIN($B$22:$M$22+B1106:M1106+N1106:Y1106))</f>
        <v>324.152006864438</v>
      </c>
      <c r="AM1106" s="18" t="n">
        <f aca="false">SUMPRODUCT(MIN($B$22:$M$22+B1106:M1106))</f>
        <v>407.162455789503</v>
      </c>
      <c r="AN1106" s="18" t="n">
        <f aca="false">SUMPRODUCT(MIN($B$22:$M$22+N1106:Y1106))</f>
        <v>398.64604737632</v>
      </c>
      <c r="AO1106" s="18" t="n">
        <f aca="false">SUMPRODUCT(MIN($B$22:$M$22+B1106:M1106+Z1106:AK1106))</f>
        <v>407.162455789503</v>
      </c>
      <c r="AP1106" s="18" t="n">
        <f aca="false">SUMPRODUCT(MIN($B$23:$M$23+B1106:M1106+N1106:Y1106))</f>
        <v>371.025135677982</v>
      </c>
      <c r="AQ1106" s="18" t="n">
        <f aca="false">SUMPRODUCT(MIN($B$23:$M$23+B1106:M1106+Z1106:AK1106))</f>
        <v>454.928201290287</v>
      </c>
      <c r="AR1106" s="13" t="n">
        <f aca="false">IF(Y1106&lt;0,1,0)</f>
        <v>1</v>
      </c>
    </row>
    <row r="1107" customFormat="false" ht="15" hidden="false" customHeight="false" outlineLevel="0" collapsed="false">
      <c r="A1107" s="13" t="n">
        <v>1082</v>
      </c>
      <c r="B1107" s="18" t="n">
        <f aca="false">Shock_sd*Draws!B1086</f>
        <v>29.5100381729903</v>
      </c>
      <c r="C1107" s="18" t="n">
        <f aca="false">Persist_a*B1107+Shock_sd*Draws!C1086</f>
        <v>67.2589029671442</v>
      </c>
      <c r="D1107" s="18" t="n">
        <f aca="false">Persist_a*C1107+Shock_sd*Draws!D1086</f>
        <v>22.4254083278017</v>
      </c>
      <c r="E1107" s="18" t="n">
        <f aca="false">Persist_a*D1107+Shock_sd*Draws!E1086</f>
        <v>23.4277735893198</v>
      </c>
      <c r="F1107" s="18" t="n">
        <f aca="false">Persist_a*E1107+Shock_sd*Draws!F1086</f>
        <v>76.7308150106478</v>
      </c>
      <c r="G1107" s="18" t="n">
        <f aca="false">Persist_a*F1107+Shock_sd*Draws!G1086</f>
        <v>19.6881706172116</v>
      </c>
      <c r="H1107" s="18" t="n">
        <f aca="false">Persist_a*G1107+Shock_sd*Draws!H1086</f>
        <v>92.4955006001751</v>
      </c>
      <c r="I1107" s="18" t="n">
        <f aca="false">Persist_a*H1107+Shock_sd*Draws!I1086</f>
        <v>-21.0975219951808</v>
      </c>
      <c r="J1107" s="18" t="n">
        <f aca="false">Persist_a*I1107+Shock_sd*Draws!J1086</f>
        <v>-79.962743945767</v>
      </c>
      <c r="K1107" s="18" t="n">
        <f aca="false">Persist_a*J1107+Shock_sd*Draws!K1086</f>
        <v>-69.7289159008684</v>
      </c>
      <c r="L1107" s="18" t="n">
        <f aca="false">Persist_a*K1107+Shock_sd*Draws!L1086</f>
        <v>-57.4025183406918</v>
      </c>
      <c r="M1107" s="18" t="n">
        <f aca="false">Persist_a*L1107+Shock_sd*Draws!M1086</f>
        <v>-110.598056666056</v>
      </c>
      <c r="N1107" s="18" t="n">
        <f aca="false">0-(Draws!N1086+Draws!Z1086)</f>
        <v>0</v>
      </c>
      <c r="O1107" s="18" t="n">
        <f aca="false">N1107-(Draws!O1086+Draws!AA1086)</f>
        <v>0</v>
      </c>
      <c r="P1107" s="18" t="n">
        <f aca="false">O1107-(Draws!P1086+Draws!AB1086)</f>
        <v>0</v>
      </c>
      <c r="Q1107" s="18" t="n">
        <f aca="false">P1107-(Draws!Q1086+Draws!AC1086)</f>
        <v>0</v>
      </c>
      <c r="R1107" s="18" t="n">
        <f aca="false">Q1107-(Draws!R1086+Draws!AD1086)</f>
        <v>0</v>
      </c>
      <c r="S1107" s="18" t="n">
        <f aca="false">R1107-(Draws!S1086+Draws!AE1086)</f>
        <v>0</v>
      </c>
      <c r="T1107" s="18" t="n">
        <f aca="false">S1107-(Draws!T1086+Draws!AF1086)</f>
        <v>0</v>
      </c>
      <c r="U1107" s="18" t="n">
        <f aca="false">T1107-(Draws!U1086+Draws!AG1086)</f>
        <v>0</v>
      </c>
      <c r="V1107" s="18" t="n">
        <f aca="false">U1107-(Draws!V1086+Draws!AH1086)</f>
        <v>0</v>
      </c>
      <c r="W1107" s="18" t="n">
        <f aca="false">V1107-(Draws!W1086+Draws!AI1086)</f>
        <v>0</v>
      </c>
      <c r="X1107" s="18" t="n">
        <f aca="false">W1107-(Draws!X1086+Draws!AJ1086)</f>
        <v>0</v>
      </c>
      <c r="Y1107" s="18" t="n">
        <f aca="false">X1107-(Draws!Y1086+Draws!AK1086)</f>
        <v>0</v>
      </c>
      <c r="Z1107" s="18" t="n">
        <f aca="false">0-(MAX(Draws!N1086-Line_cap,0)+MAX(Draws!Z1086-Line_cap,0))</f>
        <v>0</v>
      </c>
      <c r="AA1107" s="18" t="n">
        <f aca="false">Z1107-(MAX(Draws!O1086-Line_cap,0)+MAX(Draws!AA1086-Line_cap,0))</f>
        <v>0</v>
      </c>
      <c r="AB1107" s="18" t="n">
        <f aca="false">AA1107-(MAX(Draws!P1086-Line_cap,0)+MAX(Draws!AB1086-Line_cap,0))</f>
        <v>0</v>
      </c>
      <c r="AC1107" s="18" t="n">
        <f aca="false">AB1107-(MAX(Draws!Q1086-Line_cap,0)+MAX(Draws!AC1086-Line_cap,0))</f>
        <v>0</v>
      </c>
      <c r="AD1107" s="18" t="n">
        <f aca="false">AC1107-(MAX(Draws!R1086-Line_cap,0)+MAX(Draws!AD1086-Line_cap,0))</f>
        <v>0</v>
      </c>
      <c r="AE1107" s="18" t="n">
        <f aca="false">AD1107-(MAX(Draws!S1086-Line_cap,0)+MAX(Draws!AE1086-Line_cap,0))</f>
        <v>0</v>
      </c>
      <c r="AF1107" s="18" t="n">
        <f aca="false">AE1107-(MAX(Draws!T1086-Line_cap,0)+MAX(Draws!AF1086-Line_cap,0))</f>
        <v>0</v>
      </c>
      <c r="AG1107" s="18" t="n">
        <f aca="false">AF1107-(MAX(Draws!U1086-Line_cap,0)+MAX(Draws!AG1086-Line_cap,0))</f>
        <v>0</v>
      </c>
      <c r="AH1107" s="18" t="n">
        <f aca="false">AG1107-(MAX(Draws!V1086-Line_cap,0)+MAX(Draws!AH1086-Line_cap,0))</f>
        <v>0</v>
      </c>
      <c r="AI1107" s="18" t="n">
        <f aca="false">AH1107-(MAX(Draws!W1086-Line_cap,0)+MAX(Draws!AI1086-Line_cap,0))</f>
        <v>0</v>
      </c>
      <c r="AJ1107" s="18" t="n">
        <f aca="false">AI1107-(MAX(Draws!X1086-Line_cap,0)+MAX(Draws!AJ1086-Line_cap,0))</f>
        <v>0</v>
      </c>
      <c r="AK1107" s="18" t="n">
        <f aca="false">AJ1107-(MAX(Draws!Y1086-Line_cap,0)+MAX(Draws!AK1086-Line_cap,0))</f>
        <v>0</v>
      </c>
      <c r="AL1107" s="18" t="n">
        <f aca="false">SUMPRODUCT(MIN($B$22:$M$22+B1107:M1107+N1107:Y1107))</f>
        <v>399.825991010904</v>
      </c>
      <c r="AM1107" s="18" t="n">
        <f aca="false">SUMPRODUCT(MIN($B$22:$M$22+B1107:M1107))</f>
        <v>399.825991010904</v>
      </c>
      <c r="AN1107" s="18" t="n">
        <f aca="false">SUMPRODUCT(MIN($B$22:$M$22+N1107:Y1107))</f>
        <v>481.950382357786</v>
      </c>
      <c r="AO1107" s="18" t="n">
        <f aca="false">SUMPRODUCT(MIN($B$22:$M$22+B1107:M1107+Z1107:AK1107))</f>
        <v>399.825991010904</v>
      </c>
      <c r="AP1107" s="18" t="n">
        <f aca="false">SUMPRODUCT(MIN($B$23:$M$23+B1107:M1107+N1107:Y1107))</f>
        <v>444.951872093524</v>
      </c>
      <c r="AQ1107" s="18" t="n">
        <f aca="false">SUMPRODUCT(MIN($B$23:$M$23+B1107:M1107+Z1107:AK1107))</f>
        <v>444.951872093524</v>
      </c>
      <c r="AR1107" s="13" t="n">
        <f aca="false">IF(Y1107&lt;0,1,0)</f>
        <v>0</v>
      </c>
    </row>
    <row r="1108" customFormat="false" ht="15" hidden="false" customHeight="false" outlineLevel="0" collapsed="false">
      <c r="A1108" s="13" t="n">
        <v>1083</v>
      </c>
      <c r="B1108" s="18" t="n">
        <f aca="false">Shock_sd*Draws!B1087</f>
        <v>-44.4004560828279</v>
      </c>
      <c r="C1108" s="18" t="n">
        <f aca="false">Persist_a*B1108+Shock_sd*Draws!C1087</f>
        <v>12.3915570759767</v>
      </c>
      <c r="D1108" s="18" t="n">
        <f aca="false">Persist_a*C1108+Shock_sd*Draws!D1087</f>
        <v>70.4637279679377</v>
      </c>
      <c r="E1108" s="18" t="n">
        <f aca="false">Persist_a*D1108+Shock_sd*Draws!E1087</f>
        <v>71.9198391898579</v>
      </c>
      <c r="F1108" s="18" t="n">
        <f aca="false">Persist_a*E1108+Shock_sd*Draws!F1087</f>
        <v>40.8421955135098</v>
      </c>
      <c r="G1108" s="18" t="n">
        <f aca="false">Persist_a*F1108+Shock_sd*Draws!G1087</f>
        <v>58.1589171648872</v>
      </c>
      <c r="H1108" s="18" t="n">
        <f aca="false">Persist_a*G1108+Shock_sd*Draws!H1087</f>
        <v>23.3867293566898</v>
      </c>
      <c r="I1108" s="18" t="n">
        <f aca="false">Persist_a*H1108+Shock_sd*Draws!I1087</f>
        <v>88.3933568928624</v>
      </c>
      <c r="J1108" s="18" t="n">
        <f aca="false">Persist_a*I1108+Shock_sd*Draws!J1087</f>
        <v>33.4230568483776</v>
      </c>
      <c r="K1108" s="18" t="n">
        <f aca="false">Persist_a*J1108+Shock_sd*Draws!K1087</f>
        <v>7.53109893949332</v>
      </c>
      <c r="L1108" s="18" t="n">
        <f aca="false">Persist_a*K1108+Shock_sd*Draws!L1087</f>
        <v>25.8919721576894</v>
      </c>
      <c r="M1108" s="18" t="n">
        <f aca="false">Persist_a*L1108+Shock_sd*Draws!M1087</f>
        <v>1.53235204951998</v>
      </c>
      <c r="N1108" s="18" t="n">
        <f aca="false">0-(Draws!N1087+Draws!Z1087)</f>
        <v>0</v>
      </c>
      <c r="O1108" s="18" t="n">
        <f aca="false">N1108-(Draws!O1087+Draws!AA1087)</f>
        <v>0</v>
      </c>
      <c r="P1108" s="18" t="n">
        <f aca="false">O1108-(Draws!P1087+Draws!AB1087)</f>
        <v>0</v>
      </c>
      <c r="Q1108" s="18" t="n">
        <f aca="false">P1108-(Draws!Q1087+Draws!AC1087)</f>
        <v>0</v>
      </c>
      <c r="R1108" s="18" t="n">
        <f aca="false">Q1108-(Draws!R1087+Draws!AD1087)</f>
        <v>0</v>
      </c>
      <c r="S1108" s="18" t="n">
        <f aca="false">R1108-(Draws!S1087+Draws!AE1087)</f>
        <v>0</v>
      </c>
      <c r="T1108" s="18" t="n">
        <f aca="false">S1108-(Draws!T1087+Draws!AF1087)</f>
        <v>0</v>
      </c>
      <c r="U1108" s="18" t="n">
        <f aca="false">T1108-(Draws!U1087+Draws!AG1087)</f>
        <v>0</v>
      </c>
      <c r="V1108" s="18" t="n">
        <f aca="false">U1108-(Draws!V1087+Draws!AH1087)</f>
        <v>0</v>
      </c>
      <c r="W1108" s="18" t="n">
        <f aca="false">V1108-(Draws!W1087+Draws!AI1087)</f>
        <v>0</v>
      </c>
      <c r="X1108" s="18" t="n">
        <f aca="false">W1108-(Draws!X1087+Draws!AJ1087)</f>
        <v>0</v>
      </c>
      <c r="Y1108" s="18" t="n">
        <f aca="false">X1108-(Draws!Y1087+Draws!AK1087)</f>
        <v>0</v>
      </c>
      <c r="Z1108" s="18" t="n">
        <f aca="false">0-(MAX(Draws!N1087-Line_cap,0)+MAX(Draws!Z1087-Line_cap,0))</f>
        <v>0</v>
      </c>
      <c r="AA1108" s="18" t="n">
        <f aca="false">Z1108-(MAX(Draws!O1087-Line_cap,0)+MAX(Draws!AA1087-Line_cap,0))</f>
        <v>0</v>
      </c>
      <c r="AB1108" s="18" t="n">
        <f aca="false">AA1108-(MAX(Draws!P1087-Line_cap,0)+MAX(Draws!AB1087-Line_cap,0))</f>
        <v>0</v>
      </c>
      <c r="AC1108" s="18" t="n">
        <f aca="false">AB1108-(MAX(Draws!Q1087-Line_cap,0)+MAX(Draws!AC1087-Line_cap,0))</f>
        <v>0</v>
      </c>
      <c r="AD1108" s="18" t="n">
        <f aca="false">AC1108-(MAX(Draws!R1087-Line_cap,0)+MAX(Draws!AD1087-Line_cap,0))</f>
        <v>0</v>
      </c>
      <c r="AE1108" s="18" t="n">
        <f aca="false">AD1108-(MAX(Draws!S1087-Line_cap,0)+MAX(Draws!AE1087-Line_cap,0))</f>
        <v>0</v>
      </c>
      <c r="AF1108" s="18" t="n">
        <f aca="false">AE1108-(MAX(Draws!T1087-Line_cap,0)+MAX(Draws!AF1087-Line_cap,0))</f>
        <v>0</v>
      </c>
      <c r="AG1108" s="18" t="n">
        <f aca="false">AF1108-(MAX(Draws!U1087-Line_cap,0)+MAX(Draws!AG1087-Line_cap,0))</f>
        <v>0</v>
      </c>
      <c r="AH1108" s="18" t="n">
        <f aca="false">AG1108-(MAX(Draws!V1087-Line_cap,0)+MAX(Draws!AH1087-Line_cap,0))</f>
        <v>0</v>
      </c>
      <c r="AI1108" s="18" t="n">
        <f aca="false">AH1108-(MAX(Draws!W1087-Line_cap,0)+MAX(Draws!AI1087-Line_cap,0))</f>
        <v>0</v>
      </c>
      <c r="AJ1108" s="18" t="n">
        <f aca="false">AI1108-(MAX(Draws!X1087-Line_cap,0)+MAX(Draws!AJ1087-Line_cap,0))</f>
        <v>0</v>
      </c>
      <c r="AK1108" s="18" t="n">
        <f aca="false">AJ1108-(MAX(Draws!Y1087-Line_cap,0)+MAX(Draws!AK1087-Line_cap,0))</f>
        <v>0</v>
      </c>
      <c r="AL1108" s="18" t="n">
        <f aca="false">SUMPRODUCT(MIN($B$22:$M$22+B1108:M1108+N1108:Y1108))</f>
        <v>501.916794748917</v>
      </c>
      <c r="AM1108" s="18" t="n">
        <f aca="false">SUMPRODUCT(MIN($B$22:$M$22+B1108:M1108))</f>
        <v>501.916794748917</v>
      </c>
      <c r="AN1108" s="18" t="n">
        <f aca="false">SUMPRODUCT(MIN($B$22:$M$22+N1108:Y1108))</f>
        <v>481.950382357786</v>
      </c>
      <c r="AO1108" s="18" t="n">
        <f aca="false">SUMPRODUCT(MIN($B$22:$M$22+B1108:M1108+Z1108:AK1108))</f>
        <v>501.916794748917</v>
      </c>
      <c r="AP1108" s="18" t="n">
        <f aca="false">SUMPRODUCT(MIN($B$23:$M$23+B1108:M1108+N1108:Y1108))</f>
        <v>544.650292809857</v>
      </c>
      <c r="AQ1108" s="18" t="n">
        <f aca="false">SUMPRODUCT(MIN($B$23:$M$23+B1108:M1108+Z1108:AK1108))</f>
        <v>544.650292809857</v>
      </c>
      <c r="AR1108" s="13" t="n">
        <f aca="false">IF(Y1108&lt;0,1,0)</f>
        <v>0</v>
      </c>
    </row>
    <row r="1109" customFormat="false" ht="15" hidden="false" customHeight="false" outlineLevel="0" collapsed="false">
      <c r="A1109" s="13" t="n">
        <v>1084</v>
      </c>
      <c r="B1109" s="18" t="n">
        <f aca="false">Shock_sd*Draws!B1088</f>
        <v>-7.49381079889988</v>
      </c>
      <c r="C1109" s="18" t="n">
        <f aca="false">Persist_a*B1109+Shock_sd*Draws!C1088</f>
        <v>-50.6235639459678</v>
      </c>
      <c r="D1109" s="18" t="n">
        <f aca="false">Persist_a*C1109+Shock_sd*Draws!D1088</f>
        <v>-43.9456139848085</v>
      </c>
      <c r="E1109" s="18" t="n">
        <f aca="false">Persist_a*D1109+Shock_sd*Draws!E1088</f>
        <v>16.0693654127807</v>
      </c>
      <c r="F1109" s="18" t="n">
        <f aca="false">Persist_a*E1109+Shock_sd*Draws!F1088</f>
        <v>-106.400188884148</v>
      </c>
      <c r="G1109" s="18" t="n">
        <f aca="false">Persist_a*F1109+Shock_sd*Draws!G1088</f>
        <v>-157.28393675197</v>
      </c>
      <c r="H1109" s="18" t="n">
        <f aca="false">Persist_a*G1109+Shock_sd*Draws!H1088</f>
        <v>-118.632873310906</v>
      </c>
      <c r="I1109" s="18" t="n">
        <f aca="false">Persist_a*H1109+Shock_sd*Draws!I1088</f>
        <v>-68.4852427984336</v>
      </c>
      <c r="J1109" s="18" t="n">
        <f aca="false">Persist_a*I1109+Shock_sd*Draws!J1088</f>
        <v>-80.1255325567859</v>
      </c>
      <c r="K1109" s="18" t="n">
        <f aca="false">Persist_a*J1109+Shock_sd*Draws!K1088</f>
        <v>-84.8470527261531</v>
      </c>
      <c r="L1109" s="18" t="n">
        <f aca="false">Persist_a*K1109+Shock_sd*Draws!L1088</f>
        <v>-36.1778415722906</v>
      </c>
      <c r="M1109" s="18" t="n">
        <f aca="false">Persist_a*L1109+Shock_sd*Draws!M1088</f>
        <v>-52.9816924388882</v>
      </c>
      <c r="N1109" s="18" t="n">
        <f aca="false">0-(Draws!N1088+Draws!Z1088)</f>
        <v>0</v>
      </c>
      <c r="O1109" s="18" t="n">
        <f aca="false">N1109-(Draws!O1088+Draws!AA1088)</f>
        <v>0</v>
      </c>
      <c r="P1109" s="18" t="n">
        <f aca="false">O1109-(Draws!P1088+Draws!AB1088)</f>
        <v>0</v>
      </c>
      <c r="Q1109" s="18" t="n">
        <f aca="false">P1109-(Draws!Q1088+Draws!AC1088)</f>
        <v>0</v>
      </c>
      <c r="R1109" s="18" t="n">
        <f aca="false">Q1109-(Draws!R1088+Draws!AD1088)</f>
        <v>0</v>
      </c>
      <c r="S1109" s="18" t="n">
        <f aca="false">R1109-(Draws!S1088+Draws!AE1088)</f>
        <v>0</v>
      </c>
      <c r="T1109" s="18" t="n">
        <f aca="false">S1109-(Draws!T1088+Draws!AF1088)</f>
        <v>0</v>
      </c>
      <c r="U1109" s="18" t="n">
        <f aca="false">T1109-(Draws!U1088+Draws!AG1088)</f>
        <v>0</v>
      </c>
      <c r="V1109" s="18" t="n">
        <f aca="false">U1109-(Draws!V1088+Draws!AH1088)</f>
        <v>0</v>
      </c>
      <c r="W1109" s="18" t="n">
        <f aca="false">V1109-(Draws!W1088+Draws!AI1088)</f>
        <v>0</v>
      </c>
      <c r="X1109" s="18" t="n">
        <f aca="false">W1109-(Draws!X1088+Draws!AJ1088)</f>
        <v>0</v>
      </c>
      <c r="Y1109" s="18" t="n">
        <f aca="false">X1109-(Draws!Y1088+Draws!AK1088)</f>
        <v>0</v>
      </c>
      <c r="Z1109" s="18" t="n">
        <f aca="false">0-(MAX(Draws!N1088-Line_cap,0)+MAX(Draws!Z1088-Line_cap,0))</f>
        <v>0</v>
      </c>
      <c r="AA1109" s="18" t="n">
        <f aca="false">Z1109-(MAX(Draws!O1088-Line_cap,0)+MAX(Draws!AA1088-Line_cap,0))</f>
        <v>0</v>
      </c>
      <c r="AB1109" s="18" t="n">
        <f aca="false">AA1109-(MAX(Draws!P1088-Line_cap,0)+MAX(Draws!AB1088-Line_cap,0))</f>
        <v>0</v>
      </c>
      <c r="AC1109" s="18" t="n">
        <f aca="false">AB1109-(MAX(Draws!Q1088-Line_cap,0)+MAX(Draws!AC1088-Line_cap,0))</f>
        <v>0</v>
      </c>
      <c r="AD1109" s="18" t="n">
        <f aca="false">AC1109-(MAX(Draws!R1088-Line_cap,0)+MAX(Draws!AD1088-Line_cap,0))</f>
        <v>0</v>
      </c>
      <c r="AE1109" s="18" t="n">
        <f aca="false">AD1109-(MAX(Draws!S1088-Line_cap,0)+MAX(Draws!AE1088-Line_cap,0))</f>
        <v>0</v>
      </c>
      <c r="AF1109" s="18" t="n">
        <f aca="false">AE1109-(MAX(Draws!T1088-Line_cap,0)+MAX(Draws!AF1088-Line_cap,0))</f>
        <v>0</v>
      </c>
      <c r="AG1109" s="18" t="n">
        <f aca="false">AF1109-(MAX(Draws!U1088-Line_cap,0)+MAX(Draws!AG1088-Line_cap,0))</f>
        <v>0</v>
      </c>
      <c r="AH1109" s="18" t="n">
        <f aca="false">AG1109-(MAX(Draws!V1088-Line_cap,0)+MAX(Draws!AH1088-Line_cap,0))</f>
        <v>0</v>
      </c>
      <c r="AI1109" s="18" t="n">
        <f aca="false">AH1109-(MAX(Draws!W1088-Line_cap,0)+MAX(Draws!AI1088-Line_cap,0))</f>
        <v>0</v>
      </c>
      <c r="AJ1109" s="18" t="n">
        <f aca="false">AI1109-(MAX(Draws!X1088-Line_cap,0)+MAX(Draws!AJ1088-Line_cap,0))</f>
        <v>0</v>
      </c>
      <c r="AK1109" s="18" t="n">
        <f aca="false">AJ1109-(MAX(Draws!Y1088-Line_cap,0)+MAX(Draws!AK1088-Line_cap,0))</f>
        <v>0</v>
      </c>
      <c r="AL1109" s="18" t="n">
        <f aca="false">SUMPRODUCT(MIN($B$22:$M$22+B1109:M1109+N1109:Y1109))</f>
        <v>325.924234886395</v>
      </c>
      <c r="AM1109" s="18" t="n">
        <f aca="false">SUMPRODUCT(MIN($B$22:$M$22+B1109:M1109))</f>
        <v>325.924234886395</v>
      </c>
      <c r="AN1109" s="18" t="n">
        <f aca="false">SUMPRODUCT(MIN($B$22:$M$22+N1109:Y1109))</f>
        <v>481.950382357786</v>
      </c>
      <c r="AO1109" s="18" t="n">
        <f aca="false">SUMPRODUCT(MIN($B$22:$M$22+B1109:M1109+Z1109:AK1109))</f>
        <v>325.924234886395</v>
      </c>
      <c r="AP1109" s="18" t="n">
        <f aca="false">SUMPRODUCT(MIN($B$23:$M$23+B1109:M1109+N1109:Y1109))</f>
        <v>373.689980387179</v>
      </c>
      <c r="AQ1109" s="18" t="n">
        <f aca="false">SUMPRODUCT(MIN($B$23:$M$23+B1109:M1109+Z1109:AK1109))</f>
        <v>373.689980387179</v>
      </c>
      <c r="AR1109" s="13" t="n">
        <f aca="false">IF(Y1109&lt;0,1,0)</f>
        <v>0</v>
      </c>
    </row>
    <row r="1110" customFormat="false" ht="15" hidden="false" customHeight="false" outlineLevel="0" collapsed="false">
      <c r="A1110" s="13" t="n">
        <v>1085</v>
      </c>
      <c r="B1110" s="18" t="n">
        <f aca="false">Shock_sd*Draws!B1089</f>
        <v>-13.5280590695518</v>
      </c>
      <c r="C1110" s="18" t="n">
        <f aca="false">Persist_a*B1110+Shock_sd*Draws!C1089</f>
        <v>42.5838931437961</v>
      </c>
      <c r="D1110" s="18" t="n">
        <f aca="false">Persist_a*C1110+Shock_sd*Draws!D1089</f>
        <v>39.3767052301934</v>
      </c>
      <c r="E1110" s="18" t="n">
        <f aca="false">Persist_a*D1110+Shock_sd*Draws!E1089</f>
        <v>30.3196477833935</v>
      </c>
      <c r="F1110" s="18" t="n">
        <f aca="false">Persist_a*E1110+Shock_sd*Draws!F1089</f>
        <v>-45.8976669274667</v>
      </c>
      <c r="G1110" s="18" t="n">
        <f aca="false">Persist_a*F1110+Shock_sd*Draws!G1089</f>
        <v>-66.1048923347251</v>
      </c>
      <c r="H1110" s="18" t="n">
        <f aca="false">Persist_a*G1110+Shock_sd*Draws!H1089</f>
        <v>-21.3505856456281</v>
      </c>
      <c r="I1110" s="18" t="n">
        <f aca="false">Persist_a*H1110+Shock_sd*Draws!I1089</f>
        <v>82.1379136277484</v>
      </c>
      <c r="J1110" s="18" t="n">
        <f aca="false">Persist_a*I1110+Shock_sd*Draws!J1089</f>
        <v>58.3649436153817</v>
      </c>
      <c r="K1110" s="18" t="n">
        <f aca="false">Persist_a*J1110+Shock_sd*Draws!K1089</f>
        <v>53.4023761754983</v>
      </c>
      <c r="L1110" s="18" t="n">
        <f aca="false">Persist_a*K1110+Shock_sd*Draws!L1089</f>
        <v>80.8621433517714</v>
      </c>
      <c r="M1110" s="18" t="n">
        <f aca="false">Persist_a*L1110+Shock_sd*Draws!M1089</f>
        <v>-66.7820993155936</v>
      </c>
      <c r="N1110" s="18" t="n">
        <f aca="false">0-(Draws!N1089+Draws!Z1089)</f>
        <v>0</v>
      </c>
      <c r="O1110" s="18" t="n">
        <f aca="false">N1110-(Draws!O1089+Draws!AA1089)</f>
        <v>0</v>
      </c>
      <c r="P1110" s="18" t="n">
        <f aca="false">O1110-(Draws!P1089+Draws!AB1089)</f>
        <v>0</v>
      </c>
      <c r="Q1110" s="18" t="n">
        <f aca="false">P1110-(Draws!Q1089+Draws!AC1089)</f>
        <v>0</v>
      </c>
      <c r="R1110" s="18" t="n">
        <f aca="false">Q1110-(Draws!R1089+Draws!AD1089)</f>
        <v>0</v>
      </c>
      <c r="S1110" s="18" t="n">
        <f aca="false">R1110-(Draws!S1089+Draws!AE1089)</f>
        <v>0</v>
      </c>
      <c r="T1110" s="18" t="n">
        <f aca="false">S1110-(Draws!T1089+Draws!AF1089)</f>
        <v>0</v>
      </c>
      <c r="U1110" s="18" t="n">
        <f aca="false">T1110-(Draws!U1089+Draws!AG1089)</f>
        <v>0</v>
      </c>
      <c r="V1110" s="18" t="n">
        <f aca="false">U1110-(Draws!V1089+Draws!AH1089)</f>
        <v>0</v>
      </c>
      <c r="W1110" s="18" t="n">
        <f aca="false">V1110-(Draws!W1089+Draws!AI1089)</f>
        <v>0</v>
      </c>
      <c r="X1110" s="18" t="n">
        <f aca="false">W1110-(Draws!X1089+Draws!AJ1089)</f>
        <v>0</v>
      </c>
      <c r="Y1110" s="18" t="n">
        <f aca="false">X1110-(Draws!Y1089+Draws!AK1089)</f>
        <v>0</v>
      </c>
      <c r="Z1110" s="18" t="n">
        <f aca="false">0-(MAX(Draws!N1089-Line_cap,0)+MAX(Draws!Z1089-Line_cap,0))</f>
        <v>0</v>
      </c>
      <c r="AA1110" s="18" t="n">
        <f aca="false">Z1110-(MAX(Draws!O1089-Line_cap,0)+MAX(Draws!AA1089-Line_cap,0))</f>
        <v>0</v>
      </c>
      <c r="AB1110" s="18" t="n">
        <f aca="false">AA1110-(MAX(Draws!P1089-Line_cap,0)+MAX(Draws!AB1089-Line_cap,0))</f>
        <v>0</v>
      </c>
      <c r="AC1110" s="18" t="n">
        <f aca="false">AB1110-(MAX(Draws!Q1089-Line_cap,0)+MAX(Draws!AC1089-Line_cap,0))</f>
        <v>0</v>
      </c>
      <c r="AD1110" s="18" t="n">
        <f aca="false">AC1110-(MAX(Draws!R1089-Line_cap,0)+MAX(Draws!AD1089-Line_cap,0))</f>
        <v>0</v>
      </c>
      <c r="AE1110" s="18" t="n">
        <f aca="false">AD1110-(MAX(Draws!S1089-Line_cap,0)+MAX(Draws!AE1089-Line_cap,0))</f>
        <v>0</v>
      </c>
      <c r="AF1110" s="18" t="n">
        <f aca="false">AE1110-(MAX(Draws!T1089-Line_cap,0)+MAX(Draws!AF1089-Line_cap,0))</f>
        <v>0</v>
      </c>
      <c r="AG1110" s="18" t="n">
        <f aca="false">AF1110-(MAX(Draws!U1089-Line_cap,0)+MAX(Draws!AG1089-Line_cap,0))</f>
        <v>0</v>
      </c>
      <c r="AH1110" s="18" t="n">
        <f aca="false">AG1110-(MAX(Draws!V1089-Line_cap,0)+MAX(Draws!AH1089-Line_cap,0))</f>
        <v>0</v>
      </c>
      <c r="AI1110" s="18" t="n">
        <f aca="false">AH1110-(MAX(Draws!W1089-Line_cap,0)+MAX(Draws!AI1089-Line_cap,0))</f>
        <v>0</v>
      </c>
      <c r="AJ1110" s="18" t="n">
        <f aca="false">AI1110-(MAX(Draws!X1089-Line_cap,0)+MAX(Draws!AJ1089-Line_cap,0))</f>
        <v>0</v>
      </c>
      <c r="AK1110" s="18" t="n">
        <f aca="false">AJ1110-(MAX(Draws!Y1089-Line_cap,0)+MAX(Draws!AK1089-Line_cap,0))</f>
        <v>0</v>
      </c>
      <c r="AL1110" s="18" t="n">
        <f aca="false">SUMPRODUCT(MIN($B$22:$M$22+B1110:M1110+N1110:Y1110))</f>
        <v>417.10327930364</v>
      </c>
      <c r="AM1110" s="18" t="n">
        <f aca="false">SUMPRODUCT(MIN($B$22:$M$22+B1110:M1110))</f>
        <v>417.10327930364</v>
      </c>
      <c r="AN1110" s="18" t="n">
        <f aca="false">SUMPRODUCT(MIN($B$22:$M$22+N1110:Y1110))</f>
        <v>481.950382357786</v>
      </c>
      <c r="AO1110" s="18" t="n">
        <f aca="false">SUMPRODUCT(MIN($B$22:$M$22+B1110:M1110+Z1110:AK1110))</f>
        <v>417.10327930364</v>
      </c>
      <c r="AP1110" s="18" t="n">
        <f aca="false">SUMPRODUCT(MIN($B$23:$M$23+B1110:M1110+N1110:Y1110))</f>
        <v>464.869024804424</v>
      </c>
      <c r="AQ1110" s="18" t="n">
        <f aca="false">SUMPRODUCT(MIN($B$23:$M$23+B1110:M1110+Z1110:AK1110))</f>
        <v>464.869024804424</v>
      </c>
      <c r="AR1110" s="13" t="n">
        <f aca="false">IF(Y1110&lt;0,1,0)</f>
        <v>0</v>
      </c>
    </row>
    <row r="1111" customFormat="false" ht="15" hidden="false" customHeight="false" outlineLevel="0" collapsed="false">
      <c r="A1111" s="13" t="n">
        <v>1086</v>
      </c>
      <c r="B1111" s="18" t="n">
        <f aca="false">Shock_sd*Draws!B1090</f>
        <v>-90.8080059914761</v>
      </c>
      <c r="C1111" s="18" t="n">
        <f aca="false">Persist_a*B1111+Shock_sd*Draws!C1090</f>
        <v>-158.186819844</v>
      </c>
      <c r="D1111" s="18" t="n">
        <f aca="false">Persist_a*C1111+Shock_sd*Draws!D1090</f>
        <v>14.0156877240869</v>
      </c>
      <c r="E1111" s="18" t="n">
        <f aca="false">Persist_a*D1111+Shock_sd*Draws!E1090</f>
        <v>38.234545769418</v>
      </c>
      <c r="F1111" s="18" t="n">
        <f aca="false">Persist_a*E1111+Shock_sd*Draws!F1090</f>
        <v>-41.1869063745148</v>
      </c>
      <c r="G1111" s="18" t="n">
        <f aca="false">Persist_a*F1111+Shock_sd*Draws!G1090</f>
        <v>-2.57698230731521</v>
      </c>
      <c r="H1111" s="18" t="n">
        <f aca="false">Persist_a*G1111+Shock_sd*Draws!H1090</f>
        <v>-2.91313849837382</v>
      </c>
      <c r="I1111" s="18" t="n">
        <f aca="false">Persist_a*H1111+Shock_sd*Draws!I1090</f>
        <v>85.0943362038913</v>
      </c>
      <c r="J1111" s="18" t="n">
        <f aca="false">Persist_a*I1111+Shock_sd*Draws!J1090</f>
        <v>17.0307519853733</v>
      </c>
      <c r="K1111" s="18" t="n">
        <f aca="false">Persist_a*J1111+Shock_sd*Draws!K1090</f>
        <v>-16.2487851363562</v>
      </c>
      <c r="L1111" s="18" t="n">
        <f aca="false">Persist_a*K1111+Shock_sd*Draws!L1090</f>
        <v>-107.785408943788</v>
      </c>
      <c r="M1111" s="18" t="n">
        <f aca="false">Persist_a*L1111+Shock_sd*Draws!M1090</f>
        <v>1.29751931052618</v>
      </c>
      <c r="N1111" s="18" t="n">
        <f aca="false">0-(Draws!N1090+Draws!Z1090)</f>
        <v>0</v>
      </c>
      <c r="O1111" s="18" t="n">
        <f aca="false">N1111-(Draws!O1090+Draws!AA1090)</f>
        <v>0</v>
      </c>
      <c r="P1111" s="18" t="n">
        <f aca="false">O1111-(Draws!P1090+Draws!AB1090)</f>
        <v>0</v>
      </c>
      <c r="Q1111" s="18" t="n">
        <f aca="false">P1111-(Draws!Q1090+Draws!AC1090)</f>
        <v>0</v>
      </c>
      <c r="R1111" s="18" t="n">
        <f aca="false">Q1111-(Draws!R1090+Draws!AD1090)</f>
        <v>0</v>
      </c>
      <c r="S1111" s="18" t="n">
        <f aca="false">R1111-(Draws!S1090+Draws!AE1090)</f>
        <v>0</v>
      </c>
      <c r="T1111" s="18" t="n">
        <f aca="false">S1111-(Draws!T1090+Draws!AF1090)</f>
        <v>0</v>
      </c>
      <c r="U1111" s="18" t="n">
        <f aca="false">T1111-(Draws!U1090+Draws!AG1090)</f>
        <v>0</v>
      </c>
      <c r="V1111" s="18" t="n">
        <f aca="false">U1111-(Draws!V1090+Draws!AH1090)</f>
        <v>0</v>
      </c>
      <c r="W1111" s="18" t="n">
        <f aca="false">V1111-(Draws!W1090+Draws!AI1090)</f>
        <v>0</v>
      </c>
      <c r="X1111" s="18" t="n">
        <f aca="false">W1111-(Draws!X1090+Draws!AJ1090)</f>
        <v>0</v>
      </c>
      <c r="Y1111" s="18" t="n">
        <f aca="false">X1111-(Draws!Y1090+Draws!AK1090)</f>
        <v>0</v>
      </c>
      <c r="Z1111" s="18" t="n">
        <f aca="false">0-(MAX(Draws!N1090-Line_cap,0)+MAX(Draws!Z1090-Line_cap,0))</f>
        <v>0</v>
      </c>
      <c r="AA1111" s="18" t="n">
        <f aca="false">Z1111-(MAX(Draws!O1090-Line_cap,0)+MAX(Draws!AA1090-Line_cap,0))</f>
        <v>0</v>
      </c>
      <c r="AB1111" s="18" t="n">
        <f aca="false">AA1111-(MAX(Draws!P1090-Line_cap,0)+MAX(Draws!AB1090-Line_cap,0))</f>
        <v>0</v>
      </c>
      <c r="AC1111" s="18" t="n">
        <f aca="false">AB1111-(MAX(Draws!Q1090-Line_cap,0)+MAX(Draws!AC1090-Line_cap,0))</f>
        <v>0</v>
      </c>
      <c r="AD1111" s="18" t="n">
        <f aca="false">AC1111-(MAX(Draws!R1090-Line_cap,0)+MAX(Draws!AD1090-Line_cap,0))</f>
        <v>0</v>
      </c>
      <c r="AE1111" s="18" t="n">
        <f aca="false">AD1111-(MAX(Draws!S1090-Line_cap,0)+MAX(Draws!AE1090-Line_cap,0))</f>
        <v>0</v>
      </c>
      <c r="AF1111" s="18" t="n">
        <f aca="false">AE1111-(MAX(Draws!T1090-Line_cap,0)+MAX(Draws!AF1090-Line_cap,0))</f>
        <v>0</v>
      </c>
      <c r="AG1111" s="18" t="n">
        <f aca="false">AF1111-(MAX(Draws!U1090-Line_cap,0)+MAX(Draws!AG1090-Line_cap,0))</f>
        <v>0</v>
      </c>
      <c r="AH1111" s="18" t="n">
        <f aca="false">AG1111-(MAX(Draws!V1090-Line_cap,0)+MAX(Draws!AH1090-Line_cap,0))</f>
        <v>0</v>
      </c>
      <c r="AI1111" s="18" t="n">
        <f aca="false">AH1111-(MAX(Draws!W1090-Line_cap,0)+MAX(Draws!AI1090-Line_cap,0))</f>
        <v>0</v>
      </c>
      <c r="AJ1111" s="18" t="n">
        <f aca="false">AI1111-(MAX(Draws!X1090-Line_cap,0)+MAX(Draws!AJ1090-Line_cap,0))</f>
        <v>0</v>
      </c>
      <c r="AK1111" s="18" t="n">
        <f aca="false">AJ1111-(MAX(Draws!Y1090-Line_cap,0)+MAX(Draws!AK1090-Line_cap,0))</f>
        <v>0</v>
      </c>
      <c r="AL1111" s="18" t="n">
        <f aca="false">SUMPRODUCT(MIN($B$22:$M$22+B1111:M1111+N1111:Y1111))</f>
        <v>381.879777089781</v>
      </c>
      <c r="AM1111" s="18" t="n">
        <f aca="false">SUMPRODUCT(MIN($B$22:$M$22+B1111:M1111))</f>
        <v>381.879777089781</v>
      </c>
      <c r="AN1111" s="18" t="n">
        <f aca="false">SUMPRODUCT(MIN($B$22:$M$22+N1111:Y1111))</f>
        <v>481.950382357786</v>
      </c>
      <c r="AO1111" s="18" t="n">
        <f aca="false">SUMPRODUCT(MIN($B$22:$M$22+B1111:M1111+Z1111:AK1111))</f>
        <v>381.879777089781</v>
      </c>
      <c r="AP1111" s="18" t="n">
        <f aca="false">SUMPRODUCT(MIN($B$23:$M$23+B1111:M1111+N1111:Y1111))</f>
        <v>408.130577295778</v>
      </c>
      <c r="AQ1111" s="18" t="n">
        <f aca="false">SUMPRODUCT(MIN($B$23:$M$23+B1111:M1111+Z1111:AK1111))</f>
        <v>408.130577295778</v>
      </c>
      <c r="AR1111" s="13" t="n">
        <f aca="false">IF(Y1111&lt;0,1,0)</f>
        <v>0</v>
      </c>
    </row>
    <row r="1112" customFormat="false" ht="15" hidden="false" customHeight="false" outlineLevel="0" collapsed="false">
      <c r="A1112" s="13" t="n">
        <v>1087</v>
      </c>
      <c r="B1112" s="18" t="n">
        <f aca="false">Shock_sd*Draws!B1091</f>
        <v>52.4343338486638</v>
      </c>
      <c r="C1112" s="18" t="n">
        <f aca="false">Persist_a*B1112+Shock_sd*Draws!C1091</f>
        <v>33.9376440697712</v>
      </c>
      <c r="D1112" s="18" t="n">
        <f aca="false">Persist_a*C1112+Shock_sd*Draws!D1091</f>
        <v>82.1260632016239</v>
      </c>
      <c r="E1112" s="18" t="n">
        <f aca="false">Persist_a*D1112+Shock_sd*Draws!E1091</f>
        <v>-4.03931539565534</v>
      </c>
      <c r="F1112" s="18" t="n">
        <f aca="false">Persist_a*E1112+Shock_sd*Draws!F1091</f>
        <v>-40.9591020372643</v>
      </c>
      <c r="G1112" s="18" t="n">
        <f aca="false">Persist_a*F1112+Shock_sd*Draws!G1091</f>
        <v>-77.4441874837887</v>
      </c>
      <c r="H1112" s="18" t="n">
        <f aca="false">Persist_a*G1112+Shock_sd*Draws!H1091</f>
        <v>0.221328826081709</v>
      </c>
      <c r="I1112" s="18" t="n">
        <f aca="false">Persist_a*H1112+Shock_sd*Draws!I1091</f>
        <v>64.5827910092016</v>
      </c>
      <c r="J1112" s="18" t="n">
        <f aca="false">Persist_a*I1112+Shock_sd*Draws!J1091</f>
        <v>-21.560440830886</v>
      </c>
      <c r="K1112" s="18" t="n">
        <f aca="false">Persist_a*J1112+Shock_sd*Draws!K1091</f>
        <v>-81.8337875511874</v>
      </c>
      <c r="L1112" s="18" t="n">
        <f aca="false">Persist_a*K1112+Shock_sd*Draws!L1091</f>
        <v>-24.956158308216</v>
      </c>
      <c r="M1112" s="18" t="n">
        <f aca="false">Persist_a*L1112+Shock_sd*Draws!M1091</f>
        <v>7.82270654859232</v>
      </c>
      <c r="N1112" s="18" t="n">
        <f aca="false">0-(Draws!N1091+Draws!Z1091)</f>
        <v>0</v>
      </c>
      <c r="O1112" s="18" t="n">
        <f aca="false">N1112-(Draws!O1091+Draws!AA1091)</f>
        <v>0</v>
      </c>
      <c r="P1112" s="18" t="n">
        <f aca="false">O1112-(Draws!P1091+Draws!AB1091)</f>
        <v>0</v>
      </c>
      <c r="Q1112" s="18" t="n">
        <f aca="false">P1112-(Draws!Q1091+Draws!AC1091)</f>
        <v>-147.82403854422</v>
      </c>
      <c r="R1112" s="18" t="n">
        <f aca="false">Q1112-(Draws!R1091+Draws!AD1091)</f>
        <v>-147.82403854422</v>
      </c>
      <c r="S1112" s="18" t="n">
        <f aca="false">R1112-(Draws!S1091+Draws!AE1091)</f>
        <v>-147.82403854422</v>
      </c>
      <c r="T1112" s="18" t="n">
        <f aca="false">S1112-(Draws!T1091+Draws!AF1091)</f>
        <v>-147.82403854422</v>
      </c>
      <c r="U1112" s="18" t="n">
        <f aca="false">T1112-(Draws!U1091+Draws!AG1091)</f>
        <v>-147.82403854422</v>
      </c>
      <c r="V1112" s="18" t="n">
        <f aca="false">U1112-(Draws!V1091+Draws!AH1091)</f>
        <v>-147.82403854422</v>
      </c>
      <c r="W1112" s="18" t="n">
        <f aca="false">V1112-(Draws!W1091+Draws!AI1091)</f>
        <v>-147.82403854422</v>
      </c>
      <c r="X1112" s="18" t="n">
        <f aca="false">W1112-(Draws!X1091+Draws!AJ1091)</f>
        <v>-147.82403854422</v>
      </c>
      <c r="Y1112" s="18" t="n">
        <f aca="false">X1112-(Draws!Y1091+Draws!AK1091)</f>
        <v>-147.82403854422</v>
      </c>
      <c r="Z1112" s="18" t="n">
        <f aca="false">0-(MAX(Draws!N1091-Line_cap,0)+MAX(Draws!Z1091-Line_cap,0))</f>
        <v>0</v>
      </c>
      <c r="AA1112" s="18" t="n">
        <f aca="false">Z1112-(MAX(Draws!O1091-Line_cap,0)+MAX(Draws!AA1091-Line_cap,0))</f>
        <v>0</v>
      </c>
      <c r="AB1112" s="18" t="n">
        <f aca="false">AA1112-(MAX(Draws!P1091-Line_cap,0)+MAX(Draws!AB1091-Line_cap,0))</f>
        <v>0</v>
      </c>
      <c r="AC1112" s="18" t="n">
        <f aca="false">AB1112-(MAX(Draws!Q1091-Line_cap,0)+MAX(Draws!AC1091-Line_cap,0))</f>
        <v>-47.8240385442202</v>
      </c>
      <c r="AD1112" s="18" t="n">
        <f aca="false">AC1112-(MAX(Draws!R1091-Line_cap,0)+MAX(Draws!AD1091-Line_cap,0))</f>
        <v>-47.8240385442202</v>
      </c>
      <c r="AE1112" s="18" t="n">
        <f aca="false">AD1112-(MAX(Draws!S1091-Line_cap,0)+MAX(Draws!AE1091-Line_cap,0))</f>
        <v>-47.8240385442202</v>
      </c>
      <c r="AF1112" s="18" t="n">
        <f aca="false">AE1112-(MAX(Draws!T1091-Line_cap,0)+MAX(Draws!AF1091-Line_cap,0))</f>
        <v>-47.8240385442202</v>
      </c>
      <c r="AG1112" s="18" t="n">
        <f aca="false">AF1112-(MAX(Draws!U1091-Line_cap,0)+MAX(Draws!AG1091-Line_cap,0))</f>
        <v>-47.8240385442202</v>
      </c>
      <c r="AH1112" s="18" t="n">
        <f aca="false">AG1112-(MAX(Draws!V1091-Line_cap,0)+MAX(Draws!AH1091-Line_cap,0))</f>
        <v>-47.8240385442202</v>
      </c>
      <c r="AI1112" s="18" t="n">
        <f aca="false">AH1112-(MAX(Draws!W1091-Line_cap,0)+MAX(Draws!AI1091-Line_cap,0))</f>
        <v>-47.8240385442202</v>
      </c>
      <c r="AJ1112" s="18" t="n">
        <f aca="false">AI1112-(MAX(Draws!X1091-Line_cap,0)+MAX(Draws!AJ1091-Line_cap,0))</f>
        <v>-47.8240385442202</v>
      </c>
      <c r="AK1112" s="18" t="n">
        <f aca="false">AJ1112-(MAX(Draws!Y1091-Line_cap,0)+MAX(Draws!AK1091-Line_cap,0))</f>
        <v>-47.8240385442202</v>
      </c>
      <c r="AL1112" s="18" t="n">
        <f aca="false">SUMPRODUCT(MIN($B$22:$M$22+B1112:M1112+N1112:Y1112))</f>
        <v>257.939945610356</v>
      </c>
      <c r="AM1112" s="18" t="n">
        <f aca="false">SUMPRODUCT(MIN($B$22:$M$22+B1112:M1112))</f>
        <v>405.763984154576</v>
      </c>
      <c r="AN1112" s="18" t="n">
        <f aca="false">SUMPRODUCT(MIN($B$22:$M$22+N1112:Y1112))</f>
        <v>334.126343813565</v>
      </c>
      <c r="AO1112" s="18" t="n">
        <f aca="false">SUMPRODUCT(MIN($B$22:$M$22+B1112:M1112+Z1112:AK1112))</f>
        <v>357.939945610356</v>
      </c>
      <c r="AP1112" s="18" t="n">
        <f aca="false">SUMPRODUCT(MIN($B$23:$M$23+B1112:M1112+N1112:Y1112))</f>
        <v>305.70569111114</v>
      </c>
      <c r="AQ1112" s="18" t="n">
        <f aca="false">SUMPRODUCT(MIN($B$23:$M$23+B1112:M1112+Z1112:AK1112))</f>
        <v>405.70569111114</v>
      </c>
      <c r="AR1112" s="13" t="n">
        <f aca="false">IF(Y1112&lt;0,1,0)</f>
        <v>1</v>
      </c>
    </row>
    <row r="1113" customFormat="false" ht="15" hidden="false" customHeight="false" outlineLevel="0" collapsed="false">
      <c r="A1113" s="13" t="n">
        <v>1088</v>
      </c>
      <c r="B1113" s="18" t="n">
        <f aca="false">Shock_sd*Draws!B1092</f>
        <v>-58.4295338853213</v>
      </c>
      <c r="C1113" s="18" t="n">
        <f aca="false">Persist_a*B1113+Shock_sd*Draws!C1092</f>
        <v>-26.914377436138</v>
      </c>
      <c r="D1113" s="18" t="n">
        <f aca="false">Persist_a*C1113+Shock_sd*Draws!D1092</f>
        <v>-34.2809089385745</v>
      </c>
      <c r="E1113" s="18" t="n">
        <f aca="false">Persist_a*D1113+Shock_sd*Draws!E1092</f>
        <v>-56.9108524654043</v>
      </c>
      <c r="F1113" s="18" t="n">
        <f aca="false">Persist_a*E1113+Shock_sd*Draws!F1092</f>
        <v>-22.8544942380849</v>
      </c>
      <c r="G1113" s="18" t="n">
        <f aca="false">Persist_a*F1113+Shock_sd*Draws!G1092</f>
        <v>-30.2377280702237</v>
      </c>
      <c r="H1113" s="18" t="n">
        <f aca="false">Persist_a*G1113+Shock_sd*Draws!H1092</f>
        <v>-35.9781731543003</v>
      </c>
      <c r="I1113" s="18" t="n">
        <f aca="false">Persist_a*H1113+Shock_sd*Draws!I1092</f>
        <v>-65.7637343281568</v>
      </c>
      <c r="J1113" s="18" t="n">
        <f aca="false">Persist_a*I1113+Shock_sd*Draws!J1092</f>
        <v>8.27955630643033</v>
      </c>
      <c r="K1113" s="18" t="n">
        <f aca="false">Persist_a*J1113+Shock_sd*Draws!K1092</f>
        <v>-115.996856919062</v>
      </c>
      <c r="L1113" s="18" t="n">
        <f aca="false">Persist_a*K1113+Shock_sd*Draws!L1092</f>
        <v>-25.6964323034197</v>
      </c>
      <c r="M1113" s="18" t="n">
        <f aca="false">Persist_a*L1113+Shock_sd*Draws!M1092</f>
        <v>0.991601020986812</v>
      </c>
      <c r="N1113" s="18" t="n">
        <f aca="false">0-(Draws!N1092+Draws!Z1092)</f>
        <v>0</v>
      </c>
      <c r="O1113" s="18" t="n">
        <f aca="false">N1113-(Draws!O1092+Draws!AA1092)</f>
        <v>0</v>
      </c>
      <c r="P1113" s="18" t="n">
        <f aca="false">O1113-(Draws!P1092+Draws!AB1092)</f>
        <v>0</v>
      </c>
      <c r="Q1113" s="18" t="n">
        <f aca="false">P1113-(Draws!Q1092+Draws!AC1092)</f>
        <v>0</v>
      </c>
      <c r="R1113" s="18" t="n">
        <f aca="false">Q1113-(Draws!R1092+Draws!AD1092)</f>
        <v>0</v>
      </c>
      <c r="S1113" s="18" t="n">
        <f aca="false">R1113-(Draws!S1092+Draws!AE1092)</f>
        <v>0</v>
      </c>
      <c r="T1113" s="18" t="n">
        <f aca="false">S1113-(Draws!T1092+Draws!AF1092)</f>
        <v>0</v>
      </c>
      <c r="U1113" s="18" t="n">
        <f aca="false">T1113-(Draws!U1092+Draws!AG1092)</f>
        <v>0</v>
      </c>
      <c r="V1113" s="18" t="n">
        <f aca="false">U1113-(Draws!V1092+Draws!AH1092)</f>
        <v>0</v>
      </c>
      <c r="W1113" s="18" t="n">
        <f aca="false">V1113-(Draws!W1092+Draws!AI1092)</f>
        <v>0</v>
      </c>
      <c r="X1113" s="18" t="n">
        <f aca="false">W1113-(Draws!X1092+Draws!AJ1092)</f>
        <v>0</v>
      </c>
      <c r="Y1113" s="18" t="n">
        <f aca="false">X1113-(Draws!Y1092+Draws!AK1092)</f>
        <v>0</v>
      </c>
      <c r="Z1113" s="18" t="n">
        <f aca="false">0-(MAX(Draws!N1092-Line_cap,0)+MAX(Draws!Z1092-Line_cap,0))</f>
        <v>0</v>
      </c>
      <c r="AA1113" s="18" t="n">
        <f aca="false">Z1113-(MAX(Draws!O1092-Line_cap,0)+MAX(Draws!AA1092-Line_cap,0))</f>
        <v>0</v>
      </c>
      <c r="AB1113" s="18" t="n">
        <f aca="false">AA1113-(MAX(Draws!P1092-Line_cap,0)+MAX(Draws!AB1092-Line_cap,0))</f>
        <v>0</v>
      </c>
      <c r="AC1113" s="18" t="n">
        <f aca="false">AB1113-(MAX(Draws!Q1092-Line_cap,0)+MAX(Draws!AC1092-Line_cap,0))</f>
        <v>0</v>
      </c>
      <c r="AD1113" s="18" t="n">
        <f aca="false">AC1113-(MAX(Draws!R1092-Line_cap,0)+MAX(Draws!AD1092-Line_cap,0))</f>
        <v>0</v>
      </c>
      <c r="AE1113" s="18" t="n">
        <f aca="false">AD1113-(MAX(Draws!S1092-Line_cap,0)+MAX(Draws!AE1092-Line_cap,0))</f>
        <v>0</v>
      </c>
      <c r="AF1113" s="18" t="n">
        <f aca="false">AE1113-(MAX(Draws!T1092-Line_cap,0)+MAX(Draws!AF1092-Line_cap,0))</f>
        <v>0</v>
      </c>
      <c r="AG1113" s="18" t="n">
        <f aca="false">AF1113-(MAX(Draws!U1092-Line_cap,0)+MAX(Draws!AG1092-Line_cap,0))</f>
        <v>0</v>
      </c>
      <c r="AH1113" s="18" t="n">
        <f aca="false">AG1113-(MAX(Draws!V1092-Line_cap,0)+MAX(Draws!AH1092-Line_cap,0))</f>
        <v>0</v>
      </c>
      <c r="AI1113" s="18" t="n">
        <f aca="false">AH1113-(MAX(Draws!W1092-Line_cap,0)+MAX(Draws!AI1092-Line_cap,0))</f>
        <v>0</v>
      </c>
      <c r="AJ1113" s="18" t="n">
        <f aca="false">AI1113-(MAX(Draws!X1092-Line_cap,0)+MAX(Draws!AJ1092-Line_cap,0))</f>
        <v>0</v>
      </c>
      <c r="AK1113" s="18" t="n">
        <f aca="false">AJ1113-(MAX(Draws!Y1092-Line_cap,0)+MAX(Draws!AK1092-Line_cap,0))</f>
        <v>0</v>
      </c>
      <c r="AL1113" s="18" t="n">
        <f aca="false">SUMPRODUCT(MIN($B$22:$M$22+B1113:M1113+N1113:Y1113))</f>
        <v>378.388838890362</v>
      </c>
      <c r="AM1113" s="18" t="n">
        <f aca="false">SUMPRODUCT(MIN($B$22:$M$22+B1113:M1113))</f>
        <v>378.388838890362</v>
      </c>
      <c r="AN1113" s="18" t="n">
        <f aca="false">SUMPRODUCT(MIN($B$22:$M$22+N1113:Y1113))</f>
        <v>481.950382357786</v>
      </c>
      <c r="AO1113" s="18" t="n">
        <f aca="false">SUMPRODUCT(MIN($B$22:$M$22+B1113:M1113+Z1113:AK1113))</f>
        <v>378.388838890362</v>
      </c>
      <c r="AP1113" s="18" t="n">
        <f aca="false">SUMPRODUCT(MIN($B$23:$M$23+B1113:M1113+N1113:Y1113))</f>
        <v>426.674487440789</v>
      </c>
      <c r="AQ1113" s="18" t="n">
        <f aca="false">SUMPRODUCT(MIN($B$23:$M$23+B1113:M1113+Z1113:AK1113))</f>
        <v>426.674487440789</v>
      </c>
      <c r="AR1113" s="13" t="n">
        <f aca="false">IF(Y1113&lt;0,1,0)</f>
        <v>0</v>
      </c>
    </row>
    <row r="1114" customFormat="false" ht="15" hidden="false" customHeight="false" outlineLevel="0" collapsed="false">
      <c r="A1114" s="13" t="n">
        <v>1089</v>
      </c>
      <c r="B1114" s="18" t="n">
        <f aca="false">Shock_sd*Draws!B1093</f>
        <v>53.4100244017765</v>
      </c>
      <c r="C1114" s="18" t="n">
        <f aca="false">Persist_a*B1114+Shock_sd*Draws!C1093</f>
        <v>16.2245325695993</v>
      </c>
      <c r="D1114" s="18" t="n">
        <f aca="false">Persist_a*C1114+Shock_sd*Draws!D1093</f>
        <v>34.4916913135209</v>
      </c>
      <c r="E1114" s="18" t="n">
        <f aca="false">Persist_a*D1114+Shock_sd*Draws!E1093</f>
        <v>66.2212165941681</v>
      </c>
      <c r="F1114" s="18" t="n">
        <f aca="false">Persist_a*E1114+Shock_sd*Draws!F1093</f>
        <v>39.0187588502071</v>
      </c>
      <c r="G1114" s="18" t="n">
        <f aca="false">Persist_a*F1114+Shock_sd*Draws!G1093</f>
        <v>34.1100228331136</v>
      </c>
      <c r="H1114" s="18" t="n">
        <f aca="false">Persist_a*G1114+Shock_sd*Draws!H1093</f>
        <v>41.0419508018091</v>
      </c>
      <c r="I1114" s="18" t="n">
        <f aca="false">Persist_a*H1114+Shock_sd*Draws!I1093</f>
        <v>-77.3731593415729</v>
      </c>
      <c r="J1114" s="18" t="n">
        <f aca="false">Persist_a*I1114+Shock_sd*Draws!J1093</f>
        <v>-31.8881870148035</v>
      </c>
      <c r="K1114" s="18" t="n">
        <f aca="false">Persist_a*J1114+Shock_sd*Draws!K1093</f>
        <v>-25.0106614881909</v>
      </c>
      <c r="L1114" s="18" t="n">
        <f aca="false">Persist_a*K1114+Shock_sd*Draws!L1093</f>
        <v>30.6924571966928</v>
      </c>
      <c r="M1114" s="18" t="n">
        <f aca="false">Persist_a*L1114+Shock_sd*Draws!M1093</f>
        <v>-7.48484673222478</v>
      </c>
      <c r="N1114" s="18" t="n">
        <f aca="false">0-(Draws!N1093+Draws!Z1093)</f>
        <v>0</v>
      </c>
      <c r="O1114" s="18" t="n">
        <f aca="false">N1114-(Draws!O1093+Draws!AA1093)</f>
        <v>0</v>
      </c>
      <c r="P1114" s="18" t="n">
        <f aca="false">O1114-(Draws!P1093+Draws!AB1093)</f>
        <v>0</v>
      </c>
      <c r="Q1114" s="18" t="n">
        <f aca="false">P1114-(Draws!Q1093+Draws!AC1093)</f>
        <v>0</v>
      </c>
      <c r="R1114" s="18" t="n">
        <f aca="false">Q1114-(Draws!R1093+Draws!AD1093)</f>
        <v>0</v>
      </c>
      <c r="S1114" s="18" t="n">
        <f aca="false">R1114-(Draws!S1093+Draws!AE1093)</f>
        <v>0</v>
      </c>
      <c r="T1114" s="18" t="n">
        <f aca="false">S1114-(Draws!T1093+Draws!AF1093)</f>
        <v>0</v>
      </c>
      <c r="U1114" s="18" t="n">
        <f aca="false">T1114-(Draws!U1093+Draws!AG1093)</f>
        <v>0</v>
      </c>
      <c r="V1114" s="18" t="n">
        <f aca="false">U1114-(Draws!V1093+Draws!AH1093)</f>
        <v>0</v>
      </c>
      <c r="W1114" s="18" t="n">
        <f aca="false">V1114-(Draws!W1093+Draws!AI1093)</f>
        <v>0</v>
      </c>
      <c r="X1114" s="18" t="n">
        <f aca="false">W1114-(Draws!X1093+Draws!AJ1093)</f>
        <v>0</v>
      </c>
      <c r="Y1114" s="18" t="n">
        <f aca="false">X1114-(Draws!Y1093+Draws!AK1093)</f>
        <v>0</v>
      </c>
      <c r="Z1114" s="18" t="n">
        <f aca="false">0-(MAX(Draws!N1093-Line_cap,0)+MAX(Draws!Z1093-Line_cap,0))</f>
        <v>0</v>
      </c>
      <c r="AA1114" s="18" t="n">
        <f aca="false">Z1114-(MAX(Draws!O1093-Line_cap,0)+MAX(Draws!AA1093-Line_cap,0))</f>
        <v>0</v>
      </c>
      <c r="AB1114" s="18" t="n">
        <f aca="false">AA1114-(MAX(Draws!P1093-Line_cap,0)+MAX(Draws!AB1093-Line_cap,0))</f>
        <v>0</v>
      </c>
      <c r="AC1114" s="18" t="n">
        <f aca="false">AB1114-(MAX(Draws!Q1093-Line_cap,0)+MAX(Draws!AC1093-Line_cap,0))</f>
        <v>0</v>
      </c>
      <c r="AD1114" s="18" t="n">
        <f aca="false">AC1114-(MAX(Draws!R1093-Line_cap,0)+MAX(Draws!AD1093-Line_cap,0))</f>
        <v>0</v>
      </c>
      <c r="AE1114" s="18" t="n">
        <f aca="false">AD1114-(MAX(Draws!S1093-Line_cap,0)+MAX(Draws!AE1093-Line_cap,0))</f>
        <v>0</v>
      </c>
      <c r="AF1114" s="18" t="n">
        <f aca="false">AE1114-(MAX(Draws!T1093-Line_cap,0)+MAX(Draws!AF1093-Line_cap,0))</f>
        <v>0</v>
      </c>
      <c r="AG1114" s="18" t="n">
        <f aca="false">AF1114-(MAX(Draws!U1093-Line_cap,0)+MAX(Draws!AG1093-Line_cap,0))</f>
        <v>0</v>
      </c>
      <c r="AH1114" s="18" t="n">
        <f aca="false">AG1114-(MAX(Draws!V1093-Line_cap,0)+MAX(Draws!AH1093-Line_cap,0))</f>
        <v>0</v>
      </c>
      <c r="AI1114" s="18" t="n">
        <f aca="false">AH1114-(MAX(Draws!W1093-Line_cap,0)+MAX(Draws!AI1093-Line_cap,0))</f>
        <v>0</v>
      </c>
      <c r="AJ1114" s="18" t="n">
        <f aca="false">AI1114-(MAX(Draws!X1093-Line_cap,0)+MAX(Draws!AJ1093-Line_cap,0))</f>
        <v>0</v>
      </c>
      <c r="AK1114" s="18" t="n">
        <f aca="false">AJ1114-(MAX(Draws!Y1093-Line_cap,0)+MAX(Draws!AK1093-Line_cap,0))</f>
        <v>0</v>
      </c>
      <c r="AL1114" s="18" t="n">
        <f aca="false">SUMPRODUCT(MIN($B$22:$M$22+B1114:M1114+N1114:Y1114))</f>
        <v>406.480894056346</v>
      </c>
      <c r="AM1114" s="18" t="n">
        <f aca="false">SUMPRODUCT(MIN($B$22:$M$22+B1114:M1114))</f>
        <v>406.480894056346</v>
      </c>
      <c r="AN1114" s="18" t="n">
        <f aca="false">SUMPRODUCT(MIN($B$22:$M$22+N1114:Y1114))</f>
        <v>481.950382357786</v>
      </c>
      <c r="AO1114" s="18" t="n">
        <f aca="false">SUMPRODUCT(MIN($B$22:$M$22+B1114:M1114+Z1114:AK1114))</f>
        <v>406.480894056346</v>
      </c>
      <c r="AP1114" s="18" t="n">
        <f aca="false">SUMPRODUCT(MIN($B$23:$M$23+B1114:M1114+N1114:Y1114))</f>
        <v>456.080894056346</v>
      </c>
      <c r="AQ1114" s="18" t="n">
        <f aca="false">SUMPRODUCT(MIN($B$23:$M$23+B1114:M1114+Z1114:AK1114))</f>
        <v>456.080894056346</v>
      </c>
      <c r="AR1114" s="13" t="n">
        <f aca="false">IF(Y1114&lt;0,1,0)</f>
        <v>0</v>
      </c>
    </row>
    <row r="1115" customFormat="false" ht="15" hidden="false" customHeight="false" outlineLevel="0" collapsed="false">
      <c r="A1115" s="13" t="n">
        <v>1090</v>
      </c>
      <c r="B1115" s="18" t="n">
        <f aca="false">Shock_sd*Draws!B1094</f>
        <v>-119.860019741971</v>
      </c>
      <c r="C1115" s="18" t="n">
        <f aca="false">Persist_a*B1115+Shock_sd*Draws!C1094</f>
        <v>-54.0987626914576</v>
      </c>
      <c r="D1115" s="18" t="n">
        <f aca="false">Persist_a*C1115+Shock_sd*Draws!D1094</f>
        <v>-13.8995743207856</v>
      </c>
      <c r="E1115" s="18" t="n">
        <f aca="false">Persist_a*D1115+Shock_sd*Draws!E1094</f>
        <v>-35.3020571820859</v>
      </c>
      <c r="F1115" s="18" t="n">
        <f aca="false">Persist_a*E1115+Shock_sd*Draws!F1094</f>
        <v>-79.8672722647439</v>
      </c>
      <c r="G1115" s="18" t="n">
        <f aca="false">Persist_a*F1115+Shock_sd*Draws!G1094</f>
        <v>-48.5897664914505</v>
      </c>
      <c r="H1115" s="18" t="n">
        <f aca="false">Persist_a*G1115+Shock_sd*Draws!H1094</f>
        <v>-62.7310343085502</v>
      </c>
      <c r="I1115" s="18" t="n">
        <f aca="false">Persist_a*H1115+Shock_sd*Draws!I1094</f>
        <v>-113.133742792426</v>
      </c>
      <c r="J1115" s="18" t="n">
        <f aca="false">Persist_a*I1115+Shock_sd*Draws!J1094</f>
        <v>-63.0262798730745</v>
      </c>
      <c r="K1115" s="18" t="n">
        <f aca="false">Persist_a*J1115+Shock_sd*Draws!K1094</f>
        <v>18.5638216715928</v>
      </c>
      <c r="L1115" s="18" t="n">
        <f aca="false">Persist_a*K1115+Shock_sd*Draws!L1094</f>
        <v>-33.8508635724789</v>
      </c>
      <c r="M1115" s="18" t="n">
        <f aca="false">Persist_a*L1115+Shock_sd*Draws!M1094</f>
        <v>-79.2073182022023</v>
      </c>
      <c r="N1115" s="18" t="n">
        <f aca="false">0-(Draws!N1094+Draws!Z1094)</f>
        <v>0</v>
      </c>
      <c r="O1115" s="18" t="n">
        <f aca="false">N1115-(Draws!O1094+Draws!AA1094)</f>
        <v>0</v>
      </c>
      <c r="P1115" s="18" t="n">
        <f aca="false">O1115-(Draws!P1094+Draws!AB1094)</f>
        <v>0</v>
      </c>
      <c r="Q1115" s="18" t="n">
        <f aca="false">P1115-(Draws!Q1094+Draws!AC1094)</f>
        <v>0</v>
      </c>
      <c r="R1115" s="18" t="n">
        <f aca="false">Q1115-(Draws!R1094+Draws!AD1094)</f>
        <v>0</v>
      </c>
      <c r="S1115" s="18" t="n">
        <f aca="false">R1115-(Draws!S1094+Draws!AE1094)</f>
        <v>0</v>
      </c>
      <c r="T1115" s="18" t="n">
        <f aca="false">S1115-(Draws!T1094+Draws!AF1094)</f>
        <v>0</v>
      </c>
      <c r="U1115" s="18" t="n">
        <f aca="false">T1115-(Draws!U1094+Draws!AG1094)</f>
        <v>0</v>
      </c>
      <c r="V1115" s="18" t="n">
        <f aca="false">U1115-(Draws!V1094+Draws!AH1094)</f>
        <v>0</v>
      </c>
      <c r="W1115" s="18" t="n">
        <f aca="false">V1115-(Draws!W1094+Draws!AI1094)</f>
        <v>0</v>
      </c>
      <c r="X1115" s="18" t="n">
        <f aca="false">W1115-(Draws!X1094+Draws!AJ1094)</f>
        <v>0</v>
      </c>
      <c r="Y1115" s="18" t="n">
        <f aca="false">X1115-(Draws!Y1094+Draws!AK1094)</f>
        <v>0</v>
      </c>
      <c r="Z1115" s="18" t="n">
        <f aca="false">0-(MAX(Draws!N1094-Line_cap,0)+MAX(Draws!Z1094-Line_cap,0))</f>
        <v>0</v>
      </c>
      <c r="AA1115" s="18" t="n">
        <f aca="false">Z1115-(MAX(Draws!O1094-Line_cap,0)+MAX(Draws!AA1094-Line_cap,0))</f>
        <v>0</v>
      </c>
      <c r="AB1115" s="18" t="n">
        <f aca="false">AA1115-(MAX(Draws!P1094-Line_cap,0)+MAX(Draws!AB1094-Line_cap,0))</f>
        <v>0</v>
      </c>
      <c r="AC1115" s="18" t="n">
        <f aca="false">AB1115-(MAX(Draws!Q1094-Line_cap,0)+MAX(Draws!AC1094-Line_cap,0))</f>
        <v>0</v>
      </c>
      <c r="AD1115" s="18" t="n">
        <f aca="false">AC1115-(MAX(Draws!R1094-Line_cap,0)+MAX(Draws!AD1094-Line_cap,0))</f>
        <v>0</v>
      </c>
      <c r="AE1115" s="18" t="n">
        <f aca="false">AD1115-(MAX(Draws!S1094-Line_cap,0)+MAX(Draws!AE1094-Line_cap,0))</f>
        <v>0</v>
      </c>
      <c r="AF1115" s="18" t="n">
        <f aca="false">AE1115-(MAX(Draws!T1094-Line_cap,0)+MAX(Draws!AF1094-Line_cap,0))</f>
        <v>0</v>
      </c>
      <c r="AG1115" s="18" t="n">
        <f aca="false">AF1115-(MAX(Draws!U1094-Line_cap,0)+MAX(Draws!AG1094-Line_cap,0))</f>
        <v>0</v>
      </c>
      <c r="AH1115" s="18" t="n">
        <f aca="false">AG1115-(MAX(Draws!V1094-Line_cap,0)+MAX(Draws!AH1094-Line_cap,0))</f>
        <v>0</v>
      </c>
      <c r="AI1115" s="18" t="n">
        <f aca="false">AH1115-(MAX(Draws!W1094-Line_cap,0)+MAX(Draws!AI1094-Line_cap,0))</f>
        <v>0</v>
      </c>
      <c r="AJ1115" s="18" t="n">
        <f aca="false">AI1115-(MAX(Draws!X1094-Line_cap,0)+MAX(Draws!AJ1094-Line_cap,0))</f>
        <v>0</v>
      </c>
      <c r="AK1115" s="18" t="n">
        <f aca="false">AJ1115-(MAX(Draws!Y1094-Line_cap,0)+MAX(Draws!AK1094-Line_cap,0))</f>
        <v>0</v>
      </c>
      <c r="AL1115" s="18" t="n">
        <f aca="false">SUMPRODUCT(MIN($B$22:$M$22+B1115:M1115+N1115:Y1115))</f>
        <v>370.720310605493</v>
      </c>
      <c r="AM1115" s="18" t="n">
        <f aca="false">SUMPRODUCT(MIN($B$22:$M$22+B1115:M1115))</f>
        <v>370.720310605493</v>
      </c>
      <c r="AN1115" s="18" t="n">
        <f aca="false">SUMPRODUCT(MIN($B$22:$M$22+N1115:Y1115))</f>
        <v>481.950382357786</v>
      </c>
      <c r="AO1115" s="18" t="n">
        <f aca="false">SUMPRODUCT(MIN($B$22:$M$22+B1115:M1115+Z1115:AK1115))</f>
        <v>370.720310605493</v>
      </c>
      <c r="AP1115" s="18" t="n">
        <f aca="false">SUMPRODUCT(MIN($B$23:$M$23+B1115:M1115+N1115:Y1115))</f>
        <v>420.320310605493</v>
      </c>
      <c r="AQ1115" s="18" t="n">
        <f aca="false">SUMPRODUCT(MIN($B$23:$M$23+B1115:M1115+Z1115:AK1115))</f>
        <v>420.320310605493</v>
      </c>
      <c r="AR1115" s="13" t="n">
        <f aca="false">IF(Y1115&lt;0,1,0)</f>
        <v>0</v>
      </c>
    </row>
    <row r="1116" customFormat="false" ht="15" hidden="false" customHeight="false" outlineLevel="0" collapsed="false">
      <c r="A1116" s="13" t="n">
        <v>1091</v>
      </c>
      <c r="B1116" s="18" t="n">
        <f aca="false">Shock_sd*Draws!B1095</f>
        <v>-42.1213285998336</v>
      </c>
      <c r="C1116" s="18" t="n">
        <f aca="false">Persist_a*B1116+Shock_sd*Draws!C1095</f>
        <v>9.17820126368222</v>
      </c>
      <c r="D1116" s="18" t="n">
        <f aca="false">Persist_a*C1116+Shock_sd*Draws!D1095</f>
        <v>9.71642283466362</v>
      </c>
      <c r="E1116" s="18" t="n">
        <f aca="false">Persist_a*D1116+Shock_sd*Draws!E1095</f>
        <v>64.896849081822</v>
      </c>
      <c r="F1116" s="18" t="n">
        <f aca="false">Persist_a*E1116+Shock_sd*Draws!F1095</f>
        <v>61.2261693460003</v>
      </c>
      <c r="G1116" s="18" t="n">
        <f aca="false">Persist_a*F1116+Shock_sd*Draws!G1095</f>
        <v>-18.7177499281564</v>
      </c>
      <c r="H1116" s="18" t="n">
        <f aca="false">Persist_a*G1116+Shock_sd*Draws!H1095</f>
        <v>-28.2878809479423</v>
      </c>
      <c r="I1116" s="18" t="n">
        <f aca="false">Persist_a*H1116+Shock_sd*Draws!I1095</f>
        <v>-42.8124546134539</v>
      </c>
      <c r="J1116" s="18" t="n">
        <f aca="false">Persist_a*I1116+Shock_sd*Draws!J1095</f>
        <v>-0.27586457196432</v>
      </c>
      <c r="K1116" s="18" t="n">
        <f aca="false">Persist_a*J1116+Shock_sd*Draws!K1095</f>
        <v>24.803735237815</v>
      </c>
      <c r="L1116" s="18" t="n">
        <f aca="false">Persist_a*K1116+Shock_sd*Draws!L1095</f>
        <v>-41.0581232578445</v>
      </c>
      <c r="M1116" s="18" t="n">
        <f aca="false">Persist_a*L1116+Shock_sd*Draws!M1095</f>
        <v>-97.9036109001006</v>
      </c>
      <c r="N1116" s="18" t="n">
        <f aca="false">0-(Draws!N1095+Draws!Z1095)</f>
        <v>0</v>
      </c>
      <c r="O1116" s="18" t="n">
        <f aca="false">N1116-(Draws!O1095+Draws!AA1095)</f>
        <v>0</v>
      </c>
      <c r="P1116" s="18" t="n">
        <f aca="false">O1116-(Draws!P1095+Draws!AB1095)</f>
        <v>0</v>
      </c>
      <c r="Q1116" s="18" t="n">
        <f aca="false">P1116-(Draws!Q1095+Draws!AC1095)</f>
        <v>0</v>
      </c>
      <c r="R1116" s="18" t="n">
        <f aca="false">Q1116-(Draws!R1095+Draws!AD1095)</f>
        <v>0</v>
      </c>
      <c r="S1116" s="18" t="n">
        <f aca="false">R1116-(Draws!S1095+Draws!AE1095)</f>
        <v>0</v>
      </c>
      <c r="T1116" s="18" t="n">
        <f aca="false">S1116-(Draws!T1095+Draws!AF1095)</f>
        <v>0</v>
      </c>
      <c r="U1116" s="18" t="n">
        <f aca="false">T1116-(Draws!U1095+Draws!AG1095)</f>
        <v>0</v>
      </c>
      <c r="V1116" s="18" t="n">
        <f aca="false">U1116-(Draws!V1095+Draws!AH1095)</f>
        <v>0</v>
      </c>
      <c r="W1116" s="18" t="n">
        <f aca="false">V1116-(Draws!W1095+Draws!AI1095)</f>
        <v>0</v>
      </c>
      <c r="X1116" s="18" t="n">
        <f aca="false">W1116-(Draws!X1095+Draws!AJ1095)</f>
        <v>0</v>
      </c>
      <c r="Y1116" s="18" t="n">
        <f aca="false">X1116-(Draws!Y1095+Draws!AK1095)</f>
        <v>0</v>
      </c>
      <c r="Z1116" s="18" t="n">
        <f aca="false">0-(MAX(Draws!N1095-Line_cap,0)+MAX(Draws!Z1095-Line_cap,0))</f>
        <v>0</v>
      </c>
      <c r="AA1116" s="18" t="n">
        <f aca="false">Z1116-(MAX(Draws!O1095-Line_cap,0)+MAX(Draws!AA1095-Line_cap,0))</f>
        <v>0</v>
      </c>
      <c r="AB1116" s="18" t="n">
        <f aca="false">AA1116-(MAX(Draws!P1095-Line_cap,0)+MAX(Draws!AB1095-Line_cap,0))</f>
        <v>0</v>
      </c>
      <c r="AC1116" s="18" t="n">
        <f aca="false">AB1116-(MAX(Draws!Q1095-Line_cap,0)+MAX(Draws!AC1095-Line_cap,0))</f>
        <v>0</v>
      </c>
      <c r="AD1116" s="18" t="n">
        <f aca="false">AC1116-(MAX(Draws!R1095-Line_cap,0)+MAX(Draws!AD1095-Line_cap,0))</f>
        <v>0</v>
      </c>
      <c r="AE1116" s="18" t="n">
        <f aca="false">AD1116-(MAX(Draws!S1095-Line_cap,0)+MAX(Draws!AE1095-Line_cap,0))</f>
        <v>0</v>
      </c>
      <c r="AF1116" s="18" t="n">
        <f aca="false">AE1116-(MAX(Draws!T1095-Line_cap,0)+MAX(Draws!AF1095-Line_cap,0))</f>
        <v>0</v>
      </c>
      <c r="AG1116" s="18" t="n">
        <f aca="false">AF1116-(MAX(Draws!U1095-Line_cap,0)+MAX(Draws!AG1095-Line_cap,0))</f>
        <v>0</v>
      </c>
      <c r="AH1116" s="18" t="n">
        <f aca="false">AG1116-(MAX(Draws!V1095-Line_cap,0)+MAX(Draws!AH1095-Line_cap,0))</f>
        <v>0</v>
      </c>
      <c r="AI1116" s="18" t="n">
        <f aca="false">AH1116-(MAX(Draws!W1095-Line_cap,0)+MAX(Draws!AI1095-Line_cap,0))</f>
        <v>0</v>
      </c>
      <c r="AJ1116" s="18" t="n">
        <f aca="false">AI1116-(MAX(Draws!X1095-Line_cap,0)+MAX(Draws!AJ1095-Line_cap,0))</f>
        <v>0</v>
      </c>
      <c r="AK1116" s="18" t="n">
        <f aca="false">AJ1116-(MAX(Draws!Y1095-Line_cap,0)+MAX(Draws!AK1095-Line_cap,0))</f>
        <v>0</v>
      </c>
      <c r="AL1116" s="18" t="n">
        <f aca="false">SUMPRODUCT(MIN($B$22:$M$22+B1116:M1116+N1116:Y1116))</f>
        <v>412.52043677686</v>
      </c>
      <c r="AM1116" s="18" t="n">
        <f aca="false">SUMPRODUCT(MIN($B$22:$M$22+B1116:M1116))</f>
        <v>412.52043677686</v>
      </c>
      <c r="AN1116" s="18" t="n">
        <f aca="false">SUMPRODUCT(MIN($B$22:$M$22+N1116:Y1116))</f>
        <v>481.950382357786</v>
      </c>
      <c r="AO1116" s="18" t="n">
        <f aca="false">SUMPRODUCT(MIN($B$22:$M$22+B1116:M1116+Z1116:AK1116))</f>
        <v>412.52043677686</v>
      </c>
      <c r="AP1116" s="18" t="n">
        <f aca="false">SUMPRODUCT(MIN($B$23:$M$23+B1116:M1116+N1116:Y1116))</f>
        <v>457.64631785948</v>
      </c>
      <c r="AQ1116" s="18" t="n">
        <f aca="false">SUMPRODUCT(MIN($B$23:$M$23+B1116:M1116+Z1116:AK1116))</f>
        <v>457.64631785948</v>
      </c>
      <c r="AR1116" s="13" t="n">
        <f aca="false">IF(Y1116&lt;0,1,0)</f>
        <v>0</v>
      </c>
    </row>
    <row r="1117" customFormat="false" ht="15" hidden="false" customHeight="false" outlineLevel="0" collapsed="false">
      <c r="A1117" s="13" t="n">
        <v>1092</v>
      </c>
      <c r="B1117" s="18" t="n">
        <f aca="false">Shock_sd*Draws!B1096</f>
        <v>35.2339564078025</v>
      </c>
      <c r="C1117" s="18" t="n">
        <f aca="false">Persist_a*B1117+Shock_sd*Draws!C1096</f>
        <v>44.9449376368827</v>
      </c>
      <c r="D1117" s="18" t="n">
        <f aca="false">Persist_a*C1117+Shock_sd*Draws!D1096</f>
        <v>-91.136621730463</v>
      </c>
      <c r="E1117" s="18" t="n">
        <f aca="false">Persist_a*D1117+Shock_sd*Draws!E1096</f>
        <v>-101.981041113785</v>
      </c>
      <c r="F1117" s="18" t="n">
        <f aca="false">Persist_a*E1117+Shock_sd*Draws!F1096</f>
        <v>-51.0074460072636</v>
      </c>
      <c r="G1117" s="18" t="n">
        <f aca="false">Persist_a*F1117+Shock_sd*Draws!G1096</f>
        <v>-26.2189136366148</v>
      </c>
      <c r="H1117" s="18" t="n">
        <f aca="false">Persist_a*G1117+Shock_sd*Draws!H1096</f>
        <v>26.061710364602</v>
      </c>
      <c r="I1117" s="18" t="n">
        <f aca="false">Persist_a*H1117+Shock_sd*Draws!I1096</f>
        <v>24.8346950225632</v>
      </c>
      <c r="J1117" s="18" t="n">
        <f aca="false">Persist_a*I1117+Shock_sd*Draws!J1096</f>
        <v>30.4448982117565</v>
      </c>
      <c r="K1117" s="18" t="n">
        <f aca="false">Persist_a*J1117+Shock_sd*Draws!K1096</f>
        <v>-13.7946669514306</v>
      </c>
      <c r="L1117" s="18" t="n">
        <f aca="false">Persist_a*K1117+Shock_sd*Draws!L1096</f>
        <v>-57.3746503153211</v>
      </c>
      <c r="M1117" s="18" t="n">
        <f aca="false">Persist_a*L1117+Shock_sd*Draws!M1096</f>
        <v>53.9369499155202</v>
      </c>
      <c r="N1117" s="18" t="n">
        <f aca="false">0-(Draws!N1096+Draws!Z1096)</f>
        <v>0</v>
      </c>
      <c r="O1117" s="18" t="n">
        <f aca="false">N1117-(Draws!O1096+Draws!AA1096)</f>
        <v>0</v>
      </c>
      <c r="P1117" s="18" t="n">
        <f aca="false">O1117-(Draws!P1096+Draws!AB1096)</f>
        <v>0</v>
      </c>
      <c r="Q1117" s="18" t="n">
        <f aca="false">P1117-(Draws!Q1096+Draws!AC1096)</f>
        <v>0</v>
      </c>
      <c r="R1117" s="18" t="n">
        <f aca="false">Q1117-(Draws!R1096+Draws!AD1096)</f>
        <v>0</v>
      </c>
      <c r="S1117" s="18" t="n">
        <f aca="false">R1117-(Draws!S1096+Draws!AE1096)</f>
        <v>0</v>
      </c>
      <c r="T1117" s="18" t="n">
        <f aca="false">S1117-(Draws!T1096+Draws!AF1096)</f>
        <v>0</v>
      </c>
      <c r="U1117" s="18" t="n">
        <f aca="false">T1117-(Draws!U1096+Draws!AG1096)</f>
        <v>0</v>
      </c>
      <c r="V1117" s="18" t="n">
        <f aca="false">U1117-(Draws!V1096+Draws!AH1096)</f>
        <v>0</v>
      </c>
      <c r="W1117" s="18" t="n">
        <f aca="false">V1117-(Draws!W1096+Draws!AI1096)</f>
        <v>0</v>
      </c>
      <c r="X1117" s="18" t="n">
        <f aca="false">W1117-(Draws!X1096+Draws!AJ1096)</f>
        <v>0</v>
      </c>
      <c r="Y1117" s="18" t="n">
        <f aca="false">X1117-(Draws!Y1096+Draws!AK1096)</f>
        <v>0</v>
      </c>
      <c r="Z1117" s="18" t="n">
        <f aca="false">0-(MAX(Draws!N1096-Line_cap,0)+MAX(Draws!Z1096-Line_cap,0))</f>
        <v>0</v>
      </c>
      <c r="AA1117" s="18" t="n">
        <f aca="false">Z1117-(MAX(Draws!O1096-Line_cap,0)+MAX(Draws!AA1096-Line_cap,0))</f>
        <v>0</v>
      </c>
      <c r="AB1117" s="18" t="n">
        <f aca="false">AA1117-(MAX(Draws!P1096-Line_cap,0)+MAX(Draws!AB1096-Line_cap,0))</f>
        <v>0</v>
      </c>
      <c r="AC1117" s="18" t="n">
        <f aca="false">AB1117-(MAX(Draws!Q1096-Line_cap,0)+MAX(Draws!AC1096-Line_cap,0))</f>
        <v>0</v>
      </c>
      <c r="AD1117" s="18" t="n">
        <f aca="false">AC1117-(MAX(Draws!R1096-Line_cap,0)+MAX(Draws!AD1096-Line_cap,0))</f>
        <v>0</v>
      </c>
      <c r="AE1117" s="18" t="n">
        <f aca="false">AD1117-(MAX(Draws!S1096-Line_cap,0)+MAX(Draws!AE1096-Line_cap,0))</f>
        <v>0</v>
      </c>
      <c r="AF1117" s="18" t="n">
        <f aca="false">AE1117-(MAX(Draws!T1096-Line_cap,0)+MAX(Draws!AF1096-Line_cap,0))</f>
        <v>0</v>
      </c>
      <c r="AG1117" s="18" t="n">
        <f aca="false">AF1117-(MAX(Draws!U1096-Line_cap,0)+MAX(Draws!AG1096-Line_cap,0))</f>
        <v>0</v>
      </c>
      <c r="AH1117" s="18" t="n">
        <f aca="false">AG1117-(MAX(Draws!V1096-Line_cap,0)+MAX(Draws!AH1096-Line_cap,0))</f>
        <v>0</v>
      </c>
      <c r="AI1117" s="18" t="n">
        <f aca="false">AH1117-(MAX(Draws!W1096-Line_cap,0)+MAX(Draws!AI1096-Line_cap,0))</f>
        <v>0</v>
      </c>
      <c r="AJ1117" s="18" t="n">
        <f aca="false">AI1117-(MAX(Draws!X1096-Line_cap,0)+MAX(Draws!AJ1096-Line_cap,0))</f>
        <v>0</v>
      </c>
      <c r="AK1117" s="18" t="n">
        <f aca="false">AJ1117-(MAX(Draws!Y1096-Line_cap,0)+MAX(Draws!AK1096-Line_cap,0))</f>
        <v>0</v>
      </c>
      <c r="AL1117" s="18" t="n">
        <f aca="false">SUMPRODUCT(MIN($B$22:$M$22+B1117:M1117+N1117:Y1117))</f>
        <v>396.881158714371</v>
      </c>
      <c r="AM1117" s="18" t="n">
        <f aca="false">SUMPRODUCT(MIN($B$22:$M$22+B1117:M1117))</f>
        <v>396.881158714371</v>
      </c>
      <c r="AN1117" s="18" t="n">
        <f aca="false">SUMPRODUCT(MIN($B$22:$M$22+N1117:Y1117))</f>
        <v>481.950382357786</v>
      </c>
      <c r="AO1117" s="18" t="n">
        <f aca="false">SUMPRODUCT(MIN($B$22:$M$22+B1117:M1117+Z1117:AK1117))</f>
        <v>396.881158714371</v>
      </c>
      <c r="AP1117" s="18" t="n">
        <f aca="false">SUMPRODUCT(MIN($B$23:$M$23+B1117:M1117+N1117:Y1117))</f>
        <v>437.769446227734</v>
      </c>
      <c r="AQ1117" s="18" t="n">
        <f aca="false">SUMPRODUCT(MIN($B$23:$M$23+B1117:M1117+Z1117:AK1117))</f>
        <v>437.769446227734</v>
      </c>
      <c r="AR1117" s="13" t="n">
        <f aca="false">IF(Y1117&lt;0,1,0)</f>
        <v>0</v>
      </c>
    </row>
    <row r="1118" customFormat="false" ht="15" hidden="false" customHeight="false" outlineLevel="0" collapsed="false">
      <c r="A1118" s="13" t="n">
        <v>1093</v>
      </c>
      <c r="B1118" s="18" t="n">
        <f aca="false">Shock_sd*Draws!B1097</f>
        <v>19.1648796826799</v>
      </c>
      <c r="C1118" s="18" t="n">
        <f aca="false">Persist_a*B1118+Shock_sd*Draws!C1097</f>
        <v>-24.8956725613919</v>
      </c>
      <c r="D1118" s="18" t="n">
        <f aca="false">Persist_a*C1118+Shock_sd*Draws!D1097</f>
        <v>-97.8272039191656</v>
      </c>
      <c r="E1118" s="18" t="n">
        <f aca="false">Persist_a*D1118+Shock_sd*Draws!E1097</f>
        <v>-36.0017117771862</v>
      </c>
      <c r="F1118" s="18" t="n">
        <f aca="false">Persist_a*E1118+Shock_sd*Draws!F1097</f>
        <v>-74.5368582472569</v>
      </c>
      <c r="G1118" s="18" t="n">
        <f aca="false">Persist_a*F1118+Shock_sd*Draws!G1097</f>
        <v>-62.8341362557582</v>
      </c>
      <c r="H1118" s="18" t="n">
        <f aca="false">Persist_a*G1118+Shock_sd*Draws!H1097</f>
        <v>31.7428415039486</v>
      </c>
      <c r="I1118" s="18" t="n">
        <f aca="false">Persist_a*H1118+Shock_sd*Draws!I1097</f>
        <v>24.5800233423478</v>
      </c>
      <c r="J1118" s="18" t="n">
        <f aca="false">Persist_a*I1118+Shock_sd*Draws!J1097</f>
        <v>82.762381935458</v>
      </c>
      <c r="K1118" s="18" t="n">
        <f aca="false">Persist_a*J1118+Shock_sd*Draws!K1097</f>
        <v>33.8616903906434</v>
      </c>
      <c r="L1118" s="18" t="n">
        <f aca="false">Persist_a*K1118+Shock_sd*Draws!L1097</f>
        <v>-48.3954062414795</v>
      </c>
      <c r="M1118" s="18" t="n">
        <f aca="false">Persist_a*L1118+Shock_sd*Draws!M1097</f>
        <v>104.588628569721</v>
      </c>
      <c r="N1118" s="18" t="n">
        <f aca="false">0-(Draws!N1097+Draws!Z1097)</f>
        <v>0</v>
      </c>
      <c r="O1118" s="18" t="n">
        <f aca="false">N1118-(Draws!O1097+Draws!AA1097)</f>
        <v>0</v>
      </c>
      <c r="P1118" s="18" t="n">
        <f aca="false">O1118-(Draws!P1097+Draws!AB1097)</f>
        <v>0</v>
      </c>
      <c r="Q1118" s="18" t="n">
        <f aca="false">P1118-(Draws!Q1097+Draws!AC1097)</f>
        <v>0</v>
      </c>
      <c r="R1118" s="18" t="n">
        <f aca="false">Q1118-(Draws!R1097+Draws!AD1097)</f>
        <v>0</v>
      </c>
      <c r="S1118" s="18" t="n">
        <f aca="false">R1118-(Draws!S1097+Draws!AE1097)</f>
        <v>0</v>
      </c>
      <c r="T1118" s="18" t="n">
        <f aca="false">S1118-(Draws!T1097+Draws!AF1097)</f>
        <v>0</v>
      </c>
      <c r="U1118" s="18" t="n">
        <f aca="false">T1118-(Draws!U1097+Draws!AG1097)</f>
        <v>0</v>
      </c>
      <c r="V1118" s="18" t="n">
        <f aca="false">U1118-(Draws!V1097+Draws!AH1097)</f>
        <v>0</v>
      </c>
      <c r="W1118" s="18" t="n">
        <f aca="false">V1118-(Draws!W1097+Draws!AI1097)</f>
        <v>0</v>
      </c>
      <c r="X1118" s="18" t="n">
        <f aca="false">W1118-(Draws!X1097+Draws!AJ1097)</f>
        <v>0</v>
      </c>
      <c r="Y1118" s="18" t="n">
        <f aca="false">X1118-(Draws!Y1097+Draws!AK1097)</f>
        <v>0</v>
      </c>
      <c r="Z1118" s="18" t="n">
        <f aca="false">0-(MAX(Draws!N1097-Line_cap,0)+MAX(Draws!Z1097-Line_cap,0))</f>
        <v>0</v>
      </c>
      <c r="AA1118" s="18" t="n">
        <f aca="false">Z1118-(MAX(Draws!O1097-Line_cap,0)+MAX(Draws!AA1097-Line_cap,0))</f>
        <v>0</v>
      </c>
      <c r="AB1118" s="18" t="n">
        <f aca="false">AA1118-(MAX(Draws!P1097-Line_cap,0)+MAX(Draws!AB1097-Line_cap,0))</f>
        <v>0</v>
      </c>
      <c r="AC1118" s="18" t="n">
        <f aca="false">AB1118-(MAX(Draws!Q1097-Line_cap,0)+MAX(Draws!AC1097-Line_cap,0))</f>
        <v>0</v>
      </c>
      <c r="AD1118" s="18" t="n">
        <f aca="false">AC1118-(MAX(Draws!R1097-Line_cap,0)+MAX(Draws!AD1097-Line_cap,0))</f>
        <v>0</v>
      </c>
      <c r="AE1118" s="18" t="n">
        <f aca="false">AD1118-(MAX(Draws!S1097-Line_cap,0)+MAX(Draws!AE1097-Line_cap,0))</f>
        <v>0</v>
      </c>
      <c r="AF1118" s="18" t="n">
        <f aca="false">AE1118-(MAX(Draws!T1097-Line_cap,0)+MAX(Draws!AF1097-Line_cap,0))</f>
        <v>0</v>
      </c>
      <c r="AG1118" s="18" t="n">
        <f aca="false">AF1118-(MAX(Draws!U1097-Line_cap,0)+MAX(Draws!AG1097-Line_cap,0))</f>
        <v>0</v>
      </c>
      <c r="AH1118" s="18" t="n">
        <f aca="false">AG1118-(MAX(Draws!V1097-Line_cap,0)+MAX(Draws!AH1097-Line_cap,0))</f>
        <v>0</v>
      </c>
      <c r="AI1118" s="18" t="n">
        <f aca="false">AH1118-(MAX(Draws!W1097-Line_cap,0)+MAX(Draws!AI1097-Line_cap,0))</f>
        <v>0</v>
      </c>
      <c r="AJ1118" s="18" t="n">
        <f aca="false">AI1118-(MAX(Draws!X1097-Line_cap,0)+MAX(Draws!AJ1097-Line_cap,0))</f>
        <v>0</v>
      </c>
      <c r="AK1118" s="18" t="n">
        <f aca="false">AJ1118-(MAX(Draws!Y1097-Line_cap,0)+MAX(Draws!AK1097-Line_cap,0))</f>
        <v>0</v>
      </c>
      <c r="AL1118" s="18" t="n">
        <f aca="false">SUMPRODUCT(MIN($B$22:$M$22+B1118:M1118+N1118:Y1118))</f>
        <v>413.960322900433</v>
      </c>
      <c r="AM1118" s="18" t="n">
        <f aca="false">SUMPRODUCT(MIN($B$22:$M$22+B1118:M1118))</f>
        <v>413.960322900433</v>
      </c>
      <c r="AN1118" s="18" t="n">
        <f aca="false">SUMPRODUCT(MIN($B$22:$M$22+N1118:Y1118))</f>
        <v>481.950382357786</v>
      </c>
      <c r="AO1118" s="18" t="n">
        <f aca="false">SUMPRODUCT(MIN($B$22:$M$22+B1118:M1118+Z1118:AK1118))</f>
        <v>413.960322900433</v>
      </c>
      <c r="AP1118" s="18" t="n">
        <f aca="false">SUMPRODUCT(MIN($B$23:$M$23+B1118:M1118+N1118:Y1118))</f>
        <v>452.476357551214</v>
      </c>
      <c r="AQ1118" s="18" t="n">
        <f aca="false">SUMPRODUCT(MIN($B$23:$M$23+B1118:M1118+Z1118:AK1118))</f>
        <v>452.476357551214</v>
      </c>
      <c r="AR1118" s="13" t="n">
        <f aca="false">IF(Y1118&lt;0,1,0)</f>
        <v>0</v>
      </c>
    </row>
    <row r="1119" customFormat="false" ht="15" hidden="false" customHeight="false" outlineLevel="0" collapsed="false">
      <c r="A1119" s="13" t="n">
        <v>1094</v>
      </c>
      <c r="B1119" s="18" t="n">
        <f aca="false">Shock_sd*Draws!B1098</f>
        <v>22.6210376700861</v>
      </c>
      <c r="C1119" s="18" t="n">
        <f aca="false">Persist_a*B1119+Shock_sd*Draws!C1098</f>
        <v>29.3893587964803</v>
      </c>
      <c r="D1119" s="18" t="n">
        <f aca="false">Persist_a*C1119+Shock_sd*Draws!D1098</f>
        <v>-30.0203473265495</v>
      </c>
      <c r="E1119" s="18" t="n">
        <f aca="false">Persist_a*D1119+Shock_sd*Draws!E1098</f>
        <v>-62.2067915729935</v>
      </c>
      <c r="F1119" s="18" t="n">
        <f aca="false">Persist_a*E1119+Shock_sd*Draws!F1098</f>
        <v>-49.5418097743085</v>
      </c>
      <c r="G1119" s="18" t="n">
        <f aca="false">Persist_a*F1119+Shock_sd*Draws!G1098</f>
        <v>-48.3630684154028</v>
      </c>
      <c r="H1119" s="18" t="n">
        <f aca="false">Persist_a*G1119+Shock_sd*Draws!H1098</f>
        <v>-58.5281133859257</v>
      </c>
      <c r="I1119" s="18" t="n">
        <f aca="false">Persist_a*H1119+Shock_sd*Draws!I1098</f>
        <v>-37.3167014351793</v>
      </c>
      <c r="J1119" s="18" t="n">
        <f aca="false">Persist_a*I1119+Shock_sd*Draws!J1098</f>
        <v>-8.02869740382944</v>
      </c>
      <c r="K1119" s="18" t="n">
        <f aca="false">Persist_a*J1119+Shock_sd*Draws!K1098</f>
        <v>-89.2816240525348</v>
      </c>
      <c r="L1119" s="18" t="n">
        <f aca="false">Persist_a*K1119+Shock_sd*Draws!L1098</f>
        <v>-46.327901228467</v>
      </c>
      <c r="M1119" s="18" t="n">
        <f aca="false">Persist_a*L1119+Shock_sd*Draws!M1098</f>
        <v>-18.9818308687163</v>
      </c>
      <c r="N1119" s="18" t="n">
        <f aca="false">0-(Draws!N1098+Draws!Z1098)</f>
        <v>0</v>
      </c>
      <c r="O1119" s="18" t="n">
        <f aca="false">N1119-(Draws!O1098+Draws!AA1098)</f>
        <v>0</v>
      </c>
      <c r="P1119" s="18" t="n">
        <f aca="false">O1119-(Draws!P1098+Draws!AB1098)</f>
        <v>0</v>
      </c>
      <c r="Q1119" s="18" t="n">
        <f aca="false">P1119-(Draws!Q1098+Draws!AC1098)</f>
        <v>0</v>
      </c>
      <c r="R1119" s="18" t="n">
        <f aca="false">Q1119-(Draws!R1098+Draws!AD1098)</f>
        <v>0</v>
      </c>
      <c r="S1119" s="18" t="n">
        <f aca="false">R1119-(Draws!S1098+Draws!AE1098)</f>
        <v>0</v>
      </c>
      <c r="T1119" s="18" t="n">
        <f aca="false">S1119-(Draws!T1098+Draws!AF1098)</f>
        <v>0</v>
      </c>
      <c r="U1119" s="18" t="n">
        <f aca="false">T1119-(Draws!U1098+Draws!AG1098)</f>
        <v>0</v>
      </c>
      <c r="V1119" s="18" t="n">
        <f aca="false">U1119-(Draws!V1098+Draws!AH1098)</f>
        <v>0</v>
      </c>
      <c r="W1119" s="18" t="n">
        <f aca="false">V1119-(Draws!W1098+Draws!AI1098)</f>
        <v>0</v>
      </c>
      <c r="X1119" s="18" t="n">
        <f aca="false">W1119-(Draws!X1098+Draws!AJ1098)</f>
        <v>0</v>
      </c>
      <c r="Y1119" s="18" t="n">
        <f aca="false">X1119-(Draws!Y1098+Draws!AK1098)</f>
        <v>0</v>
      </c>
      <c r="Z1119" s="18" t="n">
        <f aca="false">0-(MAX(Draws!N1098-Line_cap,0)+MAX(Draws!Z1098-Line_cap,0))</f>
        <v>0</v>
      </c>
      <c r="AA1119" s="18" t="n">
        <f aca="false">Z1119-(MAX(Draws!O1098-Line_cap,0)+MAX(Draws!AA1098-Line_cap,0))</f>
        <v>0</v>
      </c>
      <c r="AB1119" s="18" t="n">
        <f aca="false">AA1119-(MAX(Draws!P1098-Line_cap,0)+MAX(Draws!AB1098-Line_cap,0))</f>
        <v>0</v>
      </c>
      <c r="AC1119" s="18" t="n">
        <f aca="false">AB1119-(MAX(Draws!Q1098-Line_cap,0)+MAX(Draws!AC1098-Line_cap,0))</f>
        <v>0</v>
      </c>
      <c r="AD1119" s="18" t="n">
        <f aca="false">AC1119-(MAX(Draws!R1098-Line_cap,0)+MAX(Draws!AD1098-Line_cap,0))</f>
        <v>0</v>
      </c>
      <c r="AE1119" s="18" t="n">
        <f aca="false">AD1119-(MAX(Draws!S1098-Line_cap,0)+MAX(Draws!AE1098-Line_cap,0))</f>
        <v>0</v>
      </c>
      <c r="AF1119" s="18" t="n">
        <f aca="false">AE1119-(MAX(Draws!T1098-Line_cap,0)+MAX(Draws!AF1098-Line_cap,0))</f>
        <v>0</v>
      </c>
      <c r="AG1119" s="18" t="n">
        <f aca="false">AF1119-(MAX(Draws!U1098-Line_cap,0)+MAX(Draws!AG1098-Line_cap,0))</f>
        <v>0</v>
      </c>
      <c r="AH1119" s="18" t="n">
        <f aca="false">AG1119-(MAX(Draws!V1098-Line_cap,0)+MAX(Draws!AH1098-Line_cap,0))</f>
        <v>0</v>
      </c>
      <c r="AI1119" s="18" t="n">
        <f aca="false">AH1119-(MAX(Draws!W1098-Line_cap,0)+MAX(Draws!AI1098-Line_cap,0))</f>
        <v>0</v>
      </c>
      <c r="AJ1119" s="18" t="n">
        <f aca="false">AI1119-(MAX(Draws!X1098-Line_cap,0)+MAX(Draws!AJ1098-Line_cap,0))</f>
        <v>0</v>
      </c>
      <c r="AK1119" s="18" t="n">
        <f aca="false">AJ1119-(MAX(Draws!Y1098-Line_cap,0)+MAX(Draws!AK1098-Line_cap,0))</f>
        <v>0</v>
      </c>
      <c r="AL1119" s="18" t="n">
        <f aca="false">SUMPRODUCT(MIN($B$22:$M$22+B1119:M1119+N1119:Y1119))</f>
        <v>405.104071756889</v>
      </c>
      <c r="AM1119" s="18" t="n">
        <f aca="false">SUMPRODUCT(MIN($B$22:$M$22+B1119:M1119))</f>
        <v>405.104071756889</v>
      </c>
      <c r="AN1119" s="18" t="n">
        <f aca="false">SUMPRODUCT(MIN($B$22:$M$22+N1119:Y1119))</f>
        <v>481.950382357786</v>
      </c>
      <c r="AO1119" s="18" t="n">
        <f aca="false">SUMPRODUCT(MIN($B$22:$M$22+B1119:M1119+Z1119:AK1119))</f>
        <v>405.104071756889</v>
      </c>
      <c r="AP1119" s="18" t="n">
        <f aca="false">SUMPRODUCT(MIN($B$23:$M$23+B1119:M1119+N1119:Y1119))</f>
        <v>453.389720307316</v>
      </c>
      <c r="AQ1119" s="18" t="n">
        <f aca="false">SUMPRODUCT(MIN($B$23:$M$23+B1119:M1119+Z1119:AK1119))</f>
        <v>453.389720307316</v>
      </c>
      <c r="AR1119" s="13" t="n">
        <f aca="false">IF(Y1119&lt;0,1,0)</f>
        <v>0</v>
      </c>
    </row>
    <row r="1120" customFormat="false" ht="15" hidden="false" customHeight="false" outlineLevel="0" collapsed="false">
      <c r="A1120" s="13" t="n">
        <v>1095</v>
      </c>
      <c r="B1120" s="18" t="n">
        <f aca="false">Shock_sd*Draws!B1099</f>
        <v>-4.65299402765926</v>
      </c>
      <c r="C1120" s="18" t="n">
        <f aca="false">Persist_a*B1120+Shock_sd*Draws!C1099</f>
        <v>-48.4560318184789</v>
      </c>
      <c r="D1120" s="18" t="n">
        <f aca="false">Persist_a*C1120+Shock_sd*Draws!D1099</f>
        <v>75.7669139689512</v>
      </c>
      <c r="E1120" s="18" t="n">
        <f aca="false">Persist_a*D1120+Shock_sd*Draws!E1099</f>
        <v>111.544036941981</v>
      </c>
      <c r="F1120" s="18" t="n">
        <f aca="false">Persist_a*E1120+Shock_sd*Draws!F1099</f>
        <v>85.7298865737412</v>
      </c>
      <c r="G1120" s="18" t="n">
        <f aca="false">Persist_a*F1120+Shock_sd*Draws!G1099</f>
        <v>25.1877025789491</v>
      </c>
      <c r="H1120" s="18" t="n">
        <f aca="false">Persist_a*G1120+Shock_sd*Draws!H1099</f>
        <v>-23.3781606718676</v>
      </c>
      <c r="I1120" s="18" t="n">
        <f aca="false">Persist_a*H1120+Shock_sd*Draws!I1099</f>
        <v>55.287877482849</v>
      </c>
      <c r="J1120" s="18" t="n">
        <f aca="false">Persist_a*I1120+Shock_sd*Draws!J1099</f>
        <v>-1.71335810041575</v>
      </c>
      <c r="K1120" s="18" t="n">
        <f aca="false">Persist_a*J1120+Shock_sd*Draws!K1099</f>
        <v>29.3471723995236</v>
      </c>
      <c r="L1120" s="18" t="n">
        <f aca="false">Persist_a*K1120+Shock_sd*Draws!L1099</f>
        <v>-42.210657616303</v>
      </c>
      <c r="M1120" s="18" t="n">
        <f aca="false">Persist_a*L1120+Shock_sd*Draws!M1099</f>
        <v>0.83808027850522</v>
      </c>
      <c r="N1120" s="18" t="n">
        <f aca="false">0-(Draws!N1099+Draws!Z1099)</f>
        <v>0</v>
      </c>
      <c r="O1120" s="18" t="n">
        <f aca="false">N1120-(Draws!O1099+Draws!AA1099)</f>
        <v>0</v>
      </c>
      <c r="P1120" s="18" t="n">
        <f aca="false">O1120-(Draws!P1099+Draws!AB1099)</f>
        <v>0</v>
      </c>
      <c r="Q1120" s="18" t="n">
        <f aca="false">P1120-(Draws!Q1099+Draws!AC1099)</f>
        <v>0</v>
      </c>
      <c r="R1120" s="18" t="n">
        <f aca="false">Q1120-(Draws!R1099+Draws!AD1099)</f>
        <v>0</v>
      </c>
      <c r="S1120" s="18" t="n">
        <f aca="false">R1120-(Draws!S1099+Draws!AE1099)</f>
        <v>0</v>
      </c>
      <c r="T1120" s="18" t="n">
        <f aca="false">S1120-(Draws!T1099+Draws!AF1099)</f>
        <v>0</v>
      </c>
      <c r="U1120" s="18" t="n">
        <f aca="false">T1120-(Draws!U1099+Draws!AG1099)</f>
        <v>0</v>
      </c>
      <c r="V1120" s="18" t="n">
        <f aca="false">U1120-(Draws!V1099+Draws!AH1099)</f>
        <v>0</v>
      </c>
      <c r="W1120" s="18" t="n">
        <f aca="false">V1120-(Draws!W1099+Draws!AI1099)</f>
        <v>0</v>
      </c>
      <c r="X1120" s="18" t="n">
        <f aca="false">W1120-(Draws!X1099+Draws!AJ1099)</f>
        <v>0</v>
      </c>
      <c r="Y1120" s="18" t="n">
        <f aca="false">X1120-(Draws!Y1099+Draws!AK1099)</f>
        <v>0</v>
      </c>
      <c r="Z1120" s="18" t="n">
        <f aca="false">0-(MAX(Draws!N1099-Line_cap,0)+MAX(Draws!Z1099-Line_cap,0))</f>
        <v>0</v>
      </c>
      <c r="AA1120" s="18" t="n">
        <f aca="false">Z1120-(MAX(Draws!O1099-Line_cap,0)+MAX(Draws!AA1099-Line_cap,0))</f>
        <v>0</v>
      </c>
      <c r="AB1120" s="18" t="n">
        <f aca="false">AA1120-(MAX(Draws!P1099-Line_cap,0)+MAX(Draws!AB1099-Line_cap,0))</f>
        <v>0</v>
      </c>
      <c r="AC1120" s="18" t="n">
        <f aca="false">AB1120-(MAX(Draws!Q1099-Line_cap,0)+MAX(Draws!AC1099-Line_cap,0))</f>
        <v>0</v>
      </c>
      <c r="AD1120" s="18" t="n">
        <f aca="false">AC1120-(MAX(Draws!R1099-Line_cap,0)+MAX(Draws!AD1099-Line_cap,0))</f>
        <v>0</v>
      </c>
      <c r="AE1120" s="18" t="n">
        <f aca="false">AD1120-(MAX(Draws!S1099-Line_cap,0)+MAX(Draws!AE1099-Line_cap,0))</f>
        <v>0</v>
      </c>
      <c r="AF1120" s="18" t="n">
        <f aca="false">AE1120-(MAX(Draws!T1099-Line_cap,0)+MAX(Draws!AF1099-Line_cap,0))</f>
        <v>0</v>
      </c>
      <c r="AG1120" s="18" t="n">
        <f aca="false">AF1120-(MAX(Draws!U1099-Line_cap,0)+MAX(Draws!AG1099-Line_cap,0))</f>
        <v>0</v>
      </c>
      <c r="AH1120" s="18" t="n">
        <f aca="false">AG1120-(MAX(Draws!V1099-Line_cap,0)+MAX(Draws!AH1099-Line_cap,0))</f>
        <v>0</v>
      </c>
      <c r="AI1120" s="18" t="n">
        <f aca="false">AH1120-(MAX(Draws!W1099-Line_cap,0)+MAX(Draws!AI1099-Line_cap,0))</f>
        <v>0</v>
      </c>
      <c r="AJ1120" s="18" t="n">
        <f aca="false">AI1120-(MAX(Draws!X1099-Line_cap,0)+MAX(Draws!AJ1099-Line_cap,0))</f>
        <v>0</v>
      </c>
      <c r="AK1120" s="18" t="n">
        <f aca="false">AJ1120-(MAX(Draws!Y1099-Line_cap,0)+MAX(Draws!AK1099-Line_cap,0))</f>
        <v>0</v>
      </c>
      <c r="AL1120" s="18" t="n">
        <f aca="false">SUMPRODUCT(MIN($B$22:$M$22+B1120:M1120+N1120:Y1120))</f>
        <v>458.572221685918</v>
      </c>
      <c r="AM1120" s="18" t="n">
        <f aca="false">SUMPRODUCT(MIN($B$22:$M$22+B1120:M1120))</f>
        <v>458.572221685918</v>
      </c>
      <c r="AN1120" s="18" t="n">
        <f aca="false">SUMPRODUCT(MIN($B$22:$M$22+N1120:Y1120))</f>
        <v>481.950382357786</v>
      </c>
      <c r="AO1120" s="18" t="n">
        <f aca="false">SUMPRODUCT(MIN($B$22:$M$22+B1120:M1120+Z1120:AK1120))</f>
        <v>458.572221685918</v>
      </c>
      <c r="AP1120" s="18" t="n">
        <f aca="false">SUMPRODUCT(MIN($B$23:$M$23+B1120:M1120+N1120:Y1120))</f>
        <v>506.590418761623</v>
      </c>
      <c r="AQ1120" s="18" t="n">
        <f aca="false">SUMPRODUCT(MIN($B$23:$M$23+B1120:M1120+Z1120:AK1120))</f>
        <v>506.590418761623</v>
      </c>
      <c r="AR1120" s="13" t="n">
        <f aca="false">IF(Y1120&lt;0,1,0)</f>
        <v>0</v>
      </c>
    </row>
    <row r="1121" customFormat="false" ht="15" hidden="false" customHeight="false" outlineLevel="0" collapsed="false">
      <c r="A1121" s="13" t="n">
        <v>1096</v>
      </c>
      <c r="B1121" s="18" t="n">
        <f aca="false">Shock_sd*Draws!B1100</f>
        <v>100.586031635681</v>
      </c>
      <c r="C1121" s="18" t="n">
        <f aca="false">Persist_a*B1121+Shock_sd*Draws!C1100</f>
        <v>48.3935227826169</v>
      </c>
      <c r="D1121" s="18" t="n">
        <f aca="false">Persist_a*C1121+Shock_sd*Draws!D1100</f>
        <v>32.031480407752</v>
      </c>
      <c r="E1121" s="18" t="n">
        <f aca="false">Persist_a*D1121+Shock_sd*Draws!E1100</f>
        <v>-55.3307901102794</v>
      </c>
      <c r="F1121" s="18" t="n">
        <f aca="false">Persist_a*E1121+Shock_sd*Draws!F1100</f>
        <v>-18.5852179617182</v>
      </c>
      <c r="G1121" s="18" t="n">
        <f aca="false">Persist_a*F1121+Shock_sd*Draws!G1100</f>
        <v>-42.0082356230295</v>
      </c>
      <c r="H1121" s="18" t="n">
        <f aca="false">Persist_a*G1121+Shock_sd*Draws!H1100</f>
        <v>-36.2821781258913</v>
      </c>
      <c r="I1121" s="18" t="n">
        <f aca="false">Persist_a*H1121+Shock_sd*Draws!I1100</f>
        <v>-0.664424332462247</v>
      </c>
      <c r="J1121" s="18" t="n">
        <f aca="false">Persist_a*I1121+Shock_sd*Draws!J1100</f>
        <v>-52.2943551911813</v>
      </c>
      <c r="K1121" s="18" t="n">
        <f aca="false">Persist_a*J1121+Shock_sd*Draws!K1100</f>
        <v>-17.8123176689462</v>
      </c>
      <c r="L1121" s="18" t="n">
        <f aca="false">Persist_a*K1121+Shock_sd*Draws!L1100</f>
        <v>19.4622216819545</v>
      </c>
      <c r="M1121" s="18" t="n">
        <f aca="false">Persist_a*L1121+Shock_sd*Draws!M1100</f>
        <v>-83.8811768769347</v>
      </c>
      <c r="N1121" s="18" t="n">
        <f aca="false">0-(Draws!N1100+Draws!Z1100)</f>
        <v>0</v>
      </c>
      <c r="O1121" s="18" t="n">
        <f aca="false">N1121-(Draws!O1100+Draws!AA1100)</f>
        <v>-66.0224989466997</v>
      </c>
      <c r="P1121" s="18" t="n">
        <f aca="false">O1121-(Draws!P1100+Draws!AB1100)</f>
        <v>-66.0224989466997</v>
      </c>
      <c r="Q1121" s="18" t="n">
        <f aca="false">P1121-(Draws!Q1100+Draws!AC1100)</f>
        <v>-66.0224989466997</v>
      </c>
      <c r="R1121" s="18" t="n">
        <f aca="false">Q1121-(Draws!R1100+Draws!AD1100)</f>
        <v>-66.0224989466997</v>
      </c>
      <c r="S1121" s="18" t="n">
        <f aca="false">R1121-(Draws!S1100+Draws!AE1100)</f>
        <v>-66.0224989466997</v>
      </c>
      <c r="T1121" s="18" t="n">
        <f aca="false">S1121-(Draws!T1100+Draws!AF1100)</f>
        <v>-66.0224989466997</v>
      </c>
      <c r="U1121" s="18" t="n">
        <f aca="false">T1121-(Draws!U1100+Draws!AG1100)</f>
        <v>-66.0224989466997</v>
      </c>
      <c r="V1121" s="18" t="n">
        <f aca="false">U1121-(Draws!V1100+Draws!AH1100)</f>
        <v>-66.0224989466997</v>
      </c>
      <c r="W1121" s="18" t="n">
        <f aca="false">V1121-(Draws!W1100+Draws!AI1100)</f>
        <v>-66.0224989466997</v>
      </c>
      <c r="X1121" s="18" t="n">
        <f aca="false">W1121-(Draws!X1100+Draws!AJ1100)</f>
        <v>-66.0224989466997</v>
      </c>
      <c r="Y1121" s="18" t="n">
        <f aca="false">X1121-(Draws!Y1100+Draws!AK1100)</f>
        <v>-66.0224989466997</v>
      </c>
      <c r="Z1121" s="18" t="n">
        <f aca="false">0-(MAX(Draws!N1100-Line_cap,0)+MAX(Draws!Z1100-Line_cap,0))</f>
        <v>0</v>
      </c>
      <c r="AA1121" s="18" t="n">
        <f aca="false">Z1121-(MAX(Draws!O1100-Line_cap,0)+MAX(Draws!AA1100-Line_cap,0))</f>
        <v>0</v>
      </c>
      <c r="AB1121" s="18" t="n">
        <f aca="false">AA1121-(MAX(Draws!P1100-Line_cap,0)+MAX(Draws!AB1100-Line_cap,0))</f>
        <v>0</v>
      </c>
      <c r="AC1121" s="18" t="n">
        <f aca="false">AB1121-(MAX(Draws!Q1100-Line_cap,0)+MAX(Draws!AC1100-Line_cap,0))</f>
        <v>0</v>
      </c>
      <c r="AD1121" s="18" t="n">
        <f aca="false">AC1121-(MAX(Draws!R1100-Line_cap,0)+MAX(Draws!AD1100-Line_cap,0))</f>
        <v>0</v>
      </c>
      <c r="AE1121" s="18" t="n">
        <f aca="false">AD1121-(MAX(Draws!S1100-Line_cap,0)+MAX(Draws!AE1100-Line_cap,0))</f>
        <v>0</v>
      </c>
      <c r="AF1121" s="18" t="n">
        <f aca="false">AE1121-(MAX(Draws!T1100-Line_cap,0)+MAX(Draws!AF1100-Line_cap,0))</f>
        <v>0</v>
      </c>
      <c r="AG1121" s="18" t="n">
        <f aca="false">AF1121-(MAX(Draws!U1100-Line_cap,0)+MAX(Draws!AG1100-Line_cap,0))</f>
        <v>0</v>
      </c>
      <c r="AH1121" s="18" t="n">
        <f aca="false">AG1121-(MAX(Draws!V1100-Line_cap,0)+MAX(Draws!AH1100-Line_cap,0))</f>
        <v>0</v>
      </c>
      <c r="AI1121" s="18" t="n">
        <f aca="false">AH1121-(MAX(Draws!W1100-Line_cap,0)+MAX(Draws!AI1100-Line_cap,0))</f>
        <v>0</v>
      </c>
      <c r="AJ1121" s="18" t="n">
        <f aca="false">AI1121-(MAX(Draws!X1100-Line_cap,0)+MAX(Draws!AJ1100-Line_cap,0))</f>
        <v>0</v>
      </c>
      <c r="AK1121" s="18" t="n">
        <f aca="false">AJ1121-(MAX(Draws!Y1100-Line_cap,0)+MAX(Draws!AK1100-Line_cap,0))</f>
        <v>0</v>
      </c>
      <c r="AL1121" s="18" t="n">
        <f aca="false">SUMPRODUCT(MIN($B$22:$M$22+B1121:M1121+N1121:Y1121))</f>
        <v>360.520371853326</v>
      </c>
      <c r="AM1121" s="18" t="n">
        <f aca="false">SUMPRODUCT(MIN($B$22:$M$22+B1121:M1121))</f>
        <v>426.542870800026</v>
      </c>
      <c r="AN1121" s="18" t="n">
        <f aca="false">SUMPRODUCT(MIN($B$22:$M$22+N1121:Y1121))</f>
        <v>415.927883411086</v>
      </c>
      <c r="AO1121" s="18" t="n">
        <f aca="false">SUMPRODUCT(MIN($B$22:$M$22+B1121:M1121+Z1121:AK1121))</f>
        <v>426.542870800026</v>
      </c>
      <c r="AP1121" s="18" t="n">
        <f aca="false">SUMPRODUCT(MIN($B$23:$M$23+B1121:M1121+N1121:Y1121))</f>
        <v>405.646252935946</v>
      </c>
      <c r="AQ1121" s="18" t="n">
        <f aca="false">SUMPRODUCT(MIN($B$23:$M$23+B1121:M1121+Z1121:AK1121))</f>
        <v>471.668751882646</v>
      </c>
      <c r="AR1121" s="13" t="n">
        <f aca="false">IF(Y1121&lt;0,1,0)</f>
        <v>1</v>
      </c>
    </row>
    <row r="1122" customFormat="false" ht="15" hidden="false" customHeight="false" outlineLevel="0" collapsed="false">
      <c r="A1122" s="13" t="n">
        <v>1097</v>
      </c>
      <c r="B1122" s="18" t="n">
        <f aca="false">Shock_sd*Draws!B1101</f>
        <v>1.0983496113299</v>
      </c>
      <c r="C1122" s="18" t="n">
        <f aca="false">Persist_a*B1122+Shock_sd*Draws!C1101</f>
        <v>28.2714229715327</v>
      </c>
      <c r="D1122" s="18" t="n">
        <f aca="false">Persist_a*C1122+Shock_sd*Draws!D1101</f>
        <v>26.064840141126</v>
      </c>
      <c r="E1122" s="18" t="n">
        <f aca="false">Persist_a*D1122+Shock_sd*Draws!E1101</f>
        <v>-28.3671586525752</v>
      </c>
      <c r="F1122" s="18" t="n">
        <f aca="false">Persist_a*E1122+Shock_sd*Draws!F1101</f>
        <v>-36.2661269462165</v>
      </c>
      <c r="G1122" s="18" t="n">
        <f aca="false">Persist_a*F1122+Shock_sd*Draws!G1101</f>
        <v>-66.494854941133</v>
      </c>
      <c r="H1122" s="18" t="n">
        <f aca="false">Persist_a*G1122+Shock_sd*Draws!H1101</f>
        <v>-2.75068838521542</v>
      </c>
      <c r="I1122" s="18" t="n">
        <f aca="false">Persist_a*H1122+Shock_sd*Draws!I1101</f>
        <v>28.6155322090865</v>
      </c>
      <c r="J1122" s="18" t="n">
        <f aca="false">Persist_a*I1122+Shock_sd*Draws!J1101</f>
        <v>-81.0364705831026</v>
      </c>
      <c r="K1122" s="18" t="n">
        <f aca="false">Persist_a*J1122+Shock_sd*Draws!K1101</f>
        <v>-79.1117790802309</v>
      </c>
      <c r="L1122" s="18" t="n">
        <f aca="false">Persist_a*K1122+Shock_sd*Draws!L1101</f>
        <v>-32.7614676912473</v>
      </c>
      <c r="M1122" s="18" t="n">
        <f aca="false">Persist_a*L1122+Shock_sd*Draws!M1101</f>
        <v>12.857078198647</v>
      </c>
      <c r="N1122" s="18" t="n">
        <f aca="false">0-(Draws!N1101+Draws!Z1101)</f>
        <v>0</v>
      </c>
      <c r="O1122" s="18" t="n">
        <f aca="false">N1122-(Draws!O1101+Draws!AA1101)</f>
        <v>0</v>
      </c>
      <c r="P1122" s="18" t="n">
        <f aca="false">O1122-(Draws!P1101+Draws!AB1101)</f>
        <v>0</v>
      </c>
      <c r="Q1122" s="18" t="n">
        <f aca="false">P1122-(Draws!Q1101+Draws!AC1101)</f>
        <v>0</v>
      </c>
      <c r="R1122" s="18" t="n">
        <f aca="false">Q1122-(Draws!R1101+Draws!AD1101)</f>
        <v>0</v>
      </c>
      <c r="S1122" s="18" t="n">
        <f aca="false">R1122-(Draws!S1101+Draws!AE1101)</f>
        <v>0</v>
      </c>
      <c r="T1122" s="18" t="n">
        <f aca="false">S1122-(Draws!T1101+Draws!AF1101)</f>
        <v>0</v>
      </c>
      <c r="U1122" s="18" t="n">
        <f aca="false">T1122-(Draws!U1101+Draws!AG1101)</f>
        <v>0</v>
      </c>
      <c r="V1122" s="18" t="n">
        <f aca="false">U1122-(Draws!V1101+Draws!AH1101)</f>
        <v>0</v>
      </c>
      <c r="W1122" s="18" t="n">
        <f aca="false">V1122-(Draws!W1101+Draws!AI1101)</f>
        <v>0</v>
      </c>
      <c r="X1122" s="18" t="n">
        <f aca="false">W1122-(Draws!X1101+Draws!AJ1101)</f>
        <v>0</v>
      </c>
      <c r="Y1122" s="18" t="n">
        <f aca="false">X1122-(Draws!Y1101+Draws!AK1101)</f>
        <v>0</v>
      </c>
      <c r="Z1122" s="18" t="n">
        <f aca="false">0-(MAX(Draws!N1101-Line_cap,0)+MAX(Draws!Z1101-Line_cap,0))</f>
        <v>0</v>
      </c>
      <c r="AA1122" s="18" t="n">
        <f aca="false">Z1122-(MAX(Draws!O1101-Line_cap,0)+MAX(Draws!AA1101-Line_cap,0))</f>
        <v>0</v>
      </c>
      <c r="AB1122" s="18" t="n">
        <f aca="false">AA1122-(MAX(Draws!P1101-Line_cap,0)+MAX(Draws!AB1101-Line_cap,0))</f>
        <v>0</v>
      </c>
      <c r="AC1122" s="18" t="n">
        <f aca="false">AB1122-(MAX(Draws!Q1101-Line_cap,0)+MAX(Draws!AC1101-Line_cap,0))</f>
        <v>0</v>
      </c>
      <c r="AD1122" s="18" t="n">
        <f aca="false">AC1122-(MAX(Draws!R1101-Line_cap,0)+MAX(Draws!AD1101-Line_cap,0))</f>
        <v>0</v>
      </c>
      <c r="AE1122" s="18" t="n">
        <f aca="false">AD1122-(MAX(Draws!S1101-Line_cap,0)+MAX(Draws!AE1101-Line_cap,0))</f>
        <v>0</v>
      </c>
      <c r="AF1122" s="18" t="n">
        <f aca="false">AE1122-(MAX(Draws!T1101-Line_cap,0)+MAX(Draws!AF1101-Line_cap,0))</f>
        <v>0</v>
      </c>
      <c r="AG1122" s="18" t="n">
        <f aca="false">AF1122-(MAX(Draws!U1101-Line_cap,0)+MAX(Draws!AG1101-Line_cap,0))</f>
        <v>0</v>
      </c>
      <c r="AH1122" s="18" t="n">
        <f aca="false">AG1122-(MAX(Draws!V1101-Line_cap,0)+MAX(Draws!AH1101-Line_cap,0))</f>
        <v>0</v>
      </c>
      <c r="AI1122" s="18" t="n">
        <f aca="false">AH1122-(MAX(Draws!W1101-Line_cap,0)+MAX(Draws!AI1101-Line_cap,0))</f>
        <v>0</v>
      </c>
      <c r="AJ1122" s="18" t="n">
        <f aca="false">AI1122-(MAX(Draws!X1101-Line_cap,0)+MAX(Draws!AJ1101-Line_cap,0))</f>
        <v>0</v>
      </c>
      <c r="AK1122" s="18" t="n">
        <f aca="false">AJ1122-(MAX(Draws!Y1101-Line_cap,0)+MAX(Draws!AK1101-Line_cap,0))</f>
        <v>0</v>
      </c>
      <c r="AL1122" s="18" t="n">
        <f aca="false">SUMPRODUCT(MIN($B$22:$M$22+B1122:M1122+N1122:Y1122))</f>
        <v>407.161310834294</v>
      </c>
      <c r="AM1122" s="18" t="n">
        <f aca="false">SUMPRODUCT(MIN($B$22:$M$22+B1122:M1122))</f>
        <v>407.161310834294</v>
      </c>
      <c r="AN1122" s="18" t="n">
        <f aca="false">SUMPRODUCT(MIN($B$22:$M$22+N1122:Y1122))</f>
        <v>481.950382357786</v>
      </c>
      <c r="AO1122" s="18" t="n">
        <f aca="false">SUMPRODUCT(MIN($B$22:$M$22+B1122:M1122+Z1122:AK1122))</f>
        <v>407.161310834294</v>
      </c>
      <c r="AP1122" s="18" t="n">
        <f aca="false">SUMPRODUCT(MIN($B$23:$M$23+B1122:M1122+N1122:Y1122))</f>
        <v>456.404637998514</v>
      </c>
      <c r="AQ1122" s="18" t="n">
        <f aca="false">SUMPRODUCT(MIN($B$23:$M$23+B1122:M1122+Z1122:AK1122))</f>
        <v>456.404637998514</v>
      </c>
      <c r="AR1122" s="13" t="n">
        <f aca="false">IF(Y1122&lt;0,1,0)</f>
        <v>0</v>
      </c>
    </row>
    <row r="1123" customFormat="false" ht="15" hidden="false" customHeight="false" outlineLevel="0" collapsed="false">
      <c r="A1123" s="13" t="n">
        <v>1098</v>
      </c>
      <c r="B1123" s="18" t="n">
        <f aca="false">Shock_sd*Draws!B1102</f>
        <v>14.8629304730021</v>
      </c>
      <c r="C1123" s="18" t="n">
        <f aca="false">Persist_a*B1123+Shock_sd*Draws!C1102</f>
        <v>-19.9739884712405</v>
      </c>
      <c r="D1123" s="18" t="n">
        <f aca="false">Persist_a*C1123+Shock_sd*Draws!D1102</f>
        <v>11.9086743860895</v>
      </c>
      <c r="E1123" s="18" t="n">
        <f aca="false">Persist_a*D1123+Shock_sd*Draws!E1102</f>
        <v>34.5251150318691</v>
      </c>
      <c r="F1123" s="18" t="n">
        <f aca="false">Persist_a*E1123+Shock_sd*Draws!F1102</f>
        <v>-15.6955817683621</v>
      </c>
      <c r="G1123" s="18" t="n">
        <f aca="false">Persist_a*F1123+Shock_sd*Draws!G1102</f>
        <v>-30.9841232816315</v>
      </c>
      <c r="H1123" s="18" t="n">
        <f aca="false">Persist_a*G1123+Shock_sd*Draws!H1102</f>
        <v>-17.1468462751288</v>
      </c>
      <c r="I1123" s="18" t="n">
        <f aca="false">Persist_a*H1123+Shock_sd*Draws!I1102</f>
        <v>-83.0510586875038</v>
      </c>
      <c r="J1123" s="18" t="n">
        <f aca="false">Persist_a*I1123+Shock_sd*Draws!J1102</f>
        <v>-49.1701002480846</v>
      </c>
      <c r="K1123" s="18" t="n">
        <f aca="false">Persist_a*J1123+Shock_sd*Draws!K1102</f>
        <v>-82.0281974791282</v>
      </c>
      <c r="L1123" s="18" t="n">
        <f aca="false">Persist_a*K1123+Shock_sd*Draws!L1102</f>
        <v>-1.44190977923218</v>
      </c>
      <c r="M1123" s="18" t="n">
        <f aca="false">Persist_a*L1123+Shock_sd*Draws!M1102</f>
        <v>-72.6919510894812</v>
      </c>
      <c r="N1123" s="18" t="n">
        <f aca="false">0-(Draws!N1102+Draws!Z1102)</f>
        <v>0</v>
      </c>
      <c r="O1123" s="18" t="n">
        <f aca="false">N1123-(Draws!O1102+Draws!AA1102)</f>
        <v>0</v>
      </c>
      <c r="P1123" s="18" t="n">
        <f aca="false">O1123-(Draws!P1102+Draws!AB1102)</f>
        <v>0</v>
      </c>
      <c r="Q1123" s="18" t="n">
        <f aca="false">P1123-(Draws!Q1102+Draws!AC1102)</f>
        <v>0</v>
      </c>
      <c r="R1123" s="18" t="n">
        <f aca="false">Q1123-(Draws!R1102+Draws!AD1102)</f>
        <v>0</v>
      </c>
      <c r="S1123" s="18" t="n">
        <f aca="false">R1123-(Draws!S1102+Draws!AE1102)</f>
        <v>0</v>
      </c>
      <c r="T1123" s="18" t="n">
        <f aca="false">S1123-(Draws!T1102+Draws!AF1102)</f>
        <v>0</v>
      </c>
      <c r="U1123" s="18" t="n">
        <f aca="false">T1123-(Draws!U1102+Draws!AG1102)</f>
        <v>0</v>
      </c>
      <c r="V1123" s="18" t="n">
        <f aca="false">U1123-(Draws!V1102+Draws!AH1102)</f>
        <v>0</v>
      </c>
      <c r="W1123" s="18" t="n">
        <f aca="false">V1123-(Draws!W1102+Draws!AI1102)</f>
        <v>0</v>
      </c>
      <c r="X1123" s="18" t="n">
        <f aca="false">W1123-(Draws!X1102+Draws!AJ1102)</f>
        <v>0</v>
      </c>
      <c r="Y1123" s="18" t="n">
        <f aca="false">X1123-(Draws!Y1102+Draws!AK1102)</f>
        <v>0</v>
      </c>
      <c r="Z1123" s="18" t="n">
        <f aca="false">0-(MAX(Draws!N1102-Line_cap,0)+MAX(Draws!Z1102-Line_cap,0))</f>
        <v>0</v>
      </c>
      <c r="AA1123" s="18" t="n">
        <f aca="false">Z1123-(MAX(Draws!O1102-Line_cap,0)+MAX(Draws!AA1102-Line_cap,0))</f>
        <v>0</v>
      </c>
      <c r="AB1123" s="18" t="n">
        <f aca="false">AA1123-(MAX(Draws!P1102-Line_cap,0)+MAX(Draws!AB1102-Line_cap,0))</f>
        <v>0</v>
      </c>
      <c r="AC1123" s="18" t="n">
        <f aca="false">AB1123-(MAX(Draws!Q1102-Line_cap,0)+MAX(Draws!AC1102-Line_cap,0))</f>
        <v>0</v>
      </c>
      <c r="AD1123" s="18" t="n">
        <f aca="false">AC1123-(MAX(Draws!R1102-Line_cap,0)+MAX(Draws!AD1102-Line_cap,0))</f>
        <v>0</v>
      </c>
      <c r="AE1123" s="18" t="n">
        <f aca="false">AD1123-(MAX(Draws!S1102-Line_cap,0)+MAX(Draws!AE1102-Line_cap,0))</f>
        <v>0</v>
      </c>
      <c r="AF1123" s="18" t="n">
        <f aca="false">AE1123-(MAX(Draws!T1102-Line_cap,0)+MAX(Draws!AF1102-Line_cap,0))</f>
        <v>0</v>
      </c>
      <c r="AG1123" s="18" t="n">
        <f aca="false">AF1123-(MAX(Draws!U1102-Line_cap,0)+MAX(Draws!AG1102-Line_cap,0))</f>
        <v>0</v>
      </c>
      <c r="AH1123" s="18" t="n">
        <f aca="false">AG1123-(MAX(Draws!V1102-Line_cap,0)+MAX(Draws!AH1102-Line_cap,0))</f>
        <v>0</v>
      </c>
      <c r="AI1123" s="18" t="n">
        <f aca="false">AH1123-(MAX(Draws!W1102-Line_cap,0)+MAX(Draws!AI1102-Line_cap,0))</f>
        <v>0</v>
      </c>
      <c r="AJ1123" s="18" t="n">
        <f aca="false">AI1123-(MAX(Draws!X1102-Line_cap,0)+MAX(Draws!AJ1102-Line_cap,0))</f>
        <v>0</v>
      </c>
      <c r="AK1123" s="18" t="n">
        <f aca="false">AJ1123-(MAX(Draws!Y1102-Line_cap,0)+MAX(Draws!AK1102-Line_cap,0))</f>
        <v>0</v>
      </c>
      <c r="AL1123" s="18" t="n">
        <f aca="false">SUMPRODUCT(MIN($B$22:$M$22+B1123:M1123+N1123:Y1123))</f>
        <v>400.802994710415</v>
      </c>
      <c r="AM1123" s="18" t="n">
        <f aca="false">SUMPRODUCT(MIN($B$22:$M$22+B1123:M1123))</f>
        <v>400.802994710415</v>
      </c>
      <c r="AN1123" s="18" t="n">
        <f aca="false">SUMPRODUCT(MIN($B$22:$M$22+N1123:Y1123))</f>
        <v>481.950382357786</v>
      </c>
      <c r="AO1123" s="18" t="n">
        <f aca="false">SUMPRODUCT(MIN($B$22:$M$22+B1123:M1123+Z1123:AK1123))</f>
        <v>400.802994710415</v>
      </c>
      <c r="AP1123" s="18" t="n">
        <f aca="false">SUMPRODUCT(MIN($B$23:$M$23+B1123:M1123+N1123:Y1123))</f>
        <v>450.402994710415</v>
      </c>
      <c r="AQ1123" s="18" t="n">
        <f aca="false">SUMPRODUCT(MIN($B$23:$M$23+B1123:M1123+Z1123:AK1123))</f>
        <v>450.402994710415</v>
      </c>
      <c r="AR1123" s="13" t="n">
        <f aca="false">IF(Y1123&lt;0,1,0)</f>
        <v>0</v>
      </c>
    </row>
    <row r="1124" customFormat="false" ht="15" hidden="false" customHeight="false" outlineLevel="0" collapsed="false">
      <c r="A1124" s="13" t="n">
        <v>1099</v>
      </c>
      <c r="B1124" s="18" t="n">
        <f aca="false">Shock_sd*Draws!B1103</f>
        <v>-38.2594507380399</v>
      </c>
      <c r="C1124" s="18" t="n">
        <f aca="false">Persist_a*B1124+Shock_sd*Draws!C1103</f>
        <v>-27.2099733385484</v>
      </c>
      <c r="D1124" s="18" t="n">
        <f aca="false">Persist_a*C1124+Shock_sd*Draws!D1103</f>
        <v>-32.5561751800653</v>
      </c>
      <c r="E1124" s="18" t="n">
        <f aca="false">Persist_a*D1124+Shock_sd*Draws!E1103</f>
        <v>-31.939206159981</v>
      </c>
      <c r="F1124" s="18" t="n">
        <f aca="false">Persist_a*E1124+Shock_sd*Draws!F1103</f>
        <v>-102.092623321469</v>
      </c>
      <c r="G1124" s="18" t="n">
        <f aca="false">Persist_a*F1124+Shock_sd*Draws!G1103</f>
        <v>-38.4791041970314</v>
      </c>
      <c r="H1124" s="18" t="n">
        <f aca="false">Persist_a*G1124+Shock_sd*Draws!H1103</f>
        <v>-62.3010877006869</v>
      </c>
      <c r="I1124" s="18" t="n">
        <f aca="false">Persist_a*H1124+Shock_sd*Draws!I1103</f>
        <v>-42.1369188417757</v>
      </c>
      <c r="J1124" s="18" t="n">
        <f aca="false">Persist_a*I1124+Shock_sd*Draws!J1103</f>
        <v>-62.6936022133866</v>
      </c>
      <c r="K1124" s="18" t="n">
        <f aca="false">Persist_a*J1124+Shock_sd*Draws!K1103</f>
        <v>-46.1389127798167</v>
      </c>
      <c r="L1124" s="18" t="n">
        <f aca="false">Persist_a*K1124+Shock_sd*Draws!L1103</f>
        <v>12.8206880767988</v>
      </c>
      <c r="M1124" s="18" t="n">
        <f aca="false">Persist_a*L1124+Shock_sd*Draws!M1103</f>
        <v>77.2517142604507</v>
      </c>
      <c r="N1124" s="18" t="n">
        <f aca="false">0-(Draws!N1103+Draws!Z1103)</f>
        <v>0</v>
      </c>
      <c r="O1124" s="18" t="n">
        <f aca="false">N1124-(Draws!O1103+Draws!AA1103)</f>
        <v>0</v>
      </c>
      <c r="P1124" s="18" t="n">
        <f aca="false">O1124-(Draws!P1103+Draws!AB1103)</f>
        <v>0</v>
      </c>
      <c r="Q1124" s="18" t="n">
        <f aca="false">P1124-(Draws!Q1103+Draws!AC1103)</f>
        <v>0</v>
      </c>
      <c r="R1124" s="18" t="n">
        <f aca="false">Q1124-(Draws!R1103+Draws!AD1103)</f>
        <v>0</v>
      </c>
      <c r="S1124" s="18" t="n">
        <f aca="false">R1124-(Draws!S1103+Draws!AE1103)</f>
        <v>0</v>
      </c>
      <c r="T1124" s="18" t="n">
        <f aca="false">S1124-(Draws!T1103+Draws!AF1103)</f>
        <v>0</v>
      </c>
      <c r="U1124" s="18" t="n">
        <f aca="false">T1124-(Draws!U1103+Draws!AG1103)</f>
        <v>0</v>
      </c>
      <c r="V1124" s="18" t="n">
        <f aca="false">U1124-(Draws!V1103+Draws!AH1103)</f>
        <v>0</v>
      </c>
      <c r="W1124" s="18" t="n">
        <f aca="false">V1124-(Draws!W1103+Draws!AI1103)</f>
        <v>0</v>
      </c>
      <c r="X1124" s="18" t="n">
        <f aca="false">W1124-(Draws!X1103+Draws!AJ1103)</f>
        <v>0</v>
      </c>
      <c r="Y1124" s="18" t="n">
        <f aca="false">X1124-(Draws!Y1103+Draws!AK1103)</f>
        <v>0</v>
      </c>
      <c r="Z1124" s="18" t="n">
        <f aca="false">0-(MAX(Draws!N1103-Line_cap,0)+MAX(Draws!Z1103-Line_cap,0))</f>
        <v>0</v>
      </c>
      <c r="AA1124" s="18" t="n">
        <f aca="false">Z1124-(MAX(Draws!O1103-Line_cap,0)+MAX(Draws!AA1103-Line_cap,0))</f>
        <v>0</v>
      </c>
      <c r="AB1124" s="18" t="n">
        <f aca="false">AA1124-(MAX(Draws!P1103-Line_cap,0)+MAX(Draws!AB1103-Line_cap,0))</f>
        <v>0</v>
      </c>
      <c r="AC1124" s="18" t="n">
        <f aca="false">AB1124-(MAX(Draws!Q1103-Line_cap,0)+MAX(Draws!AC1103-Line_cap,0))</f>
        <v>0</v>
      </c>
      <c r="AD1124" s="18" t="n">
        <f aca="false">AC1124-(MAX(Draws!R1103-Line_cap,0)+MAX(Draws!AD1103-Line_cap,0))</f>
        <v>0</v>
      </c>
      <c r="AE1124" s="18" t="n">
        <f aca="false">AD1124-(MAX(Draws!S1103-Line_cap,0)+MAX(Draws!AE1103-Line_cap,0))</f>
        <v>0</v>
      </c>
      <c r="AF1124" s="18" t="n">
        <f aca="false">AE1124-(MAX(Draws!T1103-Line_cap,0)+MAX(Draws!AF1103-Line_cap,0))</f>
        <v>0</v>
      </c>
      <c r="AG1124" s="18" t="n">
        <f aca="false">AF1124-(MAX(Draws!U1103-Line_cap,0)+MAX(Draws!AG1103-Line_cap,0))</f>
        <v>0</v>
      </c>
      <c r="AH1124" s="18" t="n">
        <f aca="false">AG1124-(MAX(Draws!V1103-Line_cap,0)+MAX(Draws!AH1103-Line_cap,0))</f>
        <v>0</v>
      </c>
      <c r="AI1124" s="18" t="n">
        <f aca="false">AH1124-(MAX(Draws!W1103-Line_cap,0)+MAX(Draws!AI1103-Line_cap,0))</f>
        <v>0</v>
      </c>
      <c r="AJ1124" s="18" t="n">
        <f aca="false">AI1124-(MAX(Draws!X1103-Line_cap,0)+MAX(Draws!AJ1103-Line_cap,0))</f>
        <v>0</v>
      </c>
      <c r="AK1124" s="18" t="n">
        <f aca="false">AJ1124-(MAX(Draws!Y1103-Line_cap,0)+MAX(Draws!AK1103-Line_cap,0))</f>
        <v>0</v>
      </c>
      <c r="AL1124" s="18" t="n">
        <f aca="false">SUMPRODUCT(MIN($B$22:$M$22+B1124:M1124+N1124:Y1124))</f>
        <v>386.404557826221</v>
      </c>
      <c r="AM1124" s="18" t="n">
        <f aca="false">SUMPRODUCT(MIN($B$22:$M$22+B1124:M1124))</f>
        <v>386.404557826221</v>
      </c>
      <c r="AN1124" s="18" t="n">
        <f aca="false">SUMPRODUCT(MIN($B$22:$M$22+N1124:Y1124))</f>
        <v>481.950382357786</v>
      </c>
      <c r="AO1124" s="18" t="n">
        <f aca="false">SUMPRODUCT(MIN($B$22:$M$22+B1124:M1124+Z1124:AK1124))</f>
        <v>386.404557826221</v>
      </c>
      <c r="AP1124" s="18" t="n">
        <f aca="false">SUMPRODUCT(MIN($B$23:$M$23+B1124:M1124+N1124:Y1124))</f>
        <v>431.509291679385</v>
      </c>
      <c r="AQ1124" s="18" t="n">
        <f aca="false">SUMPRODUCT(MIN($B$23:$M$23+B1124:M1124+Z1124:AK1124))</f>
        <v>431.509291679385</v>
      </c>
      <c r="AR1124" s="13" t="n">
        <f aca="false">IF(Y1124&lt;0,1,0)</f>
        <v>0</v>
      </c>
    </row>
    <row r="1125" customFormat="false" ht="15" hidden="false" customHeight="false" outlineLevel="0" collapsed="false">
      <c r="A1125" s="13" t="n">
        <v>1100</v>
      </c>
      <c r="B1125" s="18" t="n">
        <f aca="false">Shock_sd*Draws!B1104</f>
        <v>-41.8035601762386</v>
      </c>
      <c r="C1125" s="18" t="n">
        <f aca="false">Persist_a*B1125+Shock_sd*Draws!C1104</f>
        <v>-45.2929920554857</v>
      </c>
      <c r="D1125" s="18" t="n">
        <f aca="false">Persist_a*C1125+Shock_sd*Draws!D1104</f>
        <v>36.2016179817438</v>
      </c>
      <c r="E1125" s="18" t="n">
        <f aca="false">Persist_a*D1125+Shock_sd*Draws!E1104</f>
        <v>35.0972413329362</v>
      </c>
      <c r="F1125" s="18" t="n">
        <f aca="false">Persist_a*E1125+Shock_sd*Draws!F1104</f>
        <v>5.14699185092289</v>
      </c>
      <c r="G1125" s="18" t="n">
        <f aca="false">Persist_a*F1125+Shock_sd*Draws!G1104</f>
        <v>-44.3720959357719</v>
      </c>
      <c r="H1125" s="18" t="n">
        <f aca="false">Persist_a*G1125+Shock_sd*Draws!H1104</f>
        <v>-124.658233057088</v>
      </c>
      <c r="I1125" s="18" t="n">
        <f aca="false">Persist_a*H1125+Shock_sd*Draws!I1104</f>
        <v>-97.4413604449116</v>
      </c>
      <c r="J1125" s="18" t="n">
        <f aca="false">Persist_a*I1125+Shock_sd*Draws!J1104</f>
        <v>-45.0832272819958</v>
      </c>
      <c r="K1125" s="18" t="n">
        <f aca="false">Persist_a*J1125+Shock_sd*Draws!K1104</f>
        <v>65.8786516823701</v>
      </c>
      <c r="L1125" s="18" t="n">
        <f aca="false">Persist_a*K1125+Shock_sd*Draws!L1104</f>
        <v>95.4417961079634</v>
      </c>
      <c r="M1125" s="18" t="n">
        <f aca="false">Persist_a*L1125+Shock_sd*Draws!M1104</f>
        <v>-3.40310779446503</v>
      </c>
      <c r="N1125" s="18" t="n">
        <f aca="false">0-(Draws!N1104+Draws!Z1104)</f>
        <v>0</v>
      </c>
      <c r="O1125" s="18" t="n">
        <f aca="false">N1125-(Draws!O1104+Draws!AA1104)</f>
        <v>0</v>
      </c>
      <c r="P1125" s="18" t="n">
        <f aca="false">O1125-(Draws!P1104+Draws!AB1104)</f>
        <v>0</v>
      </c>
      <c r="Q1125" s="18" t="n">
        <f aca="false">P1125-(Draws!Q1104+Draws!AC1104)</f>
        <v>0</v>
      </c>
      <c r="R1125" s="18" t="n">
        <f aca="false">Q1125-(Draws!R1104+Draws!AD1104)</f>
        <v>0</v>
      </c>
      <c r="S1125" s="18" t="n">
        <f aca="false">R1125-(Draws!S1104+Draws!AE1104)</f>
        <v>0</v>
      </c>
      <c r="T1125" s="18" t="n">
        <f aca="false">S1125-(Draws!T1104+Draws!AF1104)</f>
        <v>0</v>
      </c>
      <c r="U1125" s="18" t="n">
        <f aca="false">T1125-(Draws!U1104+Draws!AG1104)</f>
        <v>0</v>
      </c>
      <c r="V1125" s="18" t="n">
        <f aca="false">U1125-(Draws!V1104+Draws!AH1104)</f>
        <v>0</v>
      </c>
      <c r="W1125" s="18" t="n">
        <f aca="false">V1125-(Draws!W1104+Draws!AI1104)</f>
        <v>0</v>
      </c>
      <c r="X1125" s="18" t="n">
        <f aca="false">W1125-(Draws!X1104+Draws!AJ1104)</f>
        <v>0</v>
      </c>
      <c r="Y1125" s="18" t="n">
        <f aca="false">X1125-(Draws!Y1104+Draws!AK1104)</f>
        <v>0</v>
      </c>
      <c r="Z1125" s="18" t="n">
        <f aca="false">0-(MAX(Draws!N1104-Line_cap,0)+MAX(Draws!Z1104-Line_cap,0))</f>
        <v>0</v>
      </c>
      <c r="AA1125" s="18" t="n">
        <f aca="false">Z1125-(MAX(Draws!O1104-Line_cap,0)+MAX(Draws!AA1104-Line_cap,0))</f>
        <v>0</v>
      </c>
      <c r="AB1125" s="18" t="n">
        <f aca="false">AA1125-(MAX(Draws!P1104-Line_cap,0)+MAX(Draws!AB1104-Line_cap,0))</f>
        <v>0</v>
      </c>
      <c r="AC1125" s="18" t="n">
        <f aca="false">AB1125-(MAX(Draws!Q1104-Line_cap,0)+MAX(Draws!AC1104-Line_cap,0))</f>
        <v>0</v>
      </c>
      <c r="AD1125" s="18" t="n">
        <f aca="false">AC1125-(MAX(Draws!R1104-Line_cap,0)+MAX(Draws!AD1104-Line_cap,0))</f>
        <v>0</v>
      </c>
      <c r="AE1125" s="18" t="n">
        <f aca="false">AD1125-(MAX(Draws!S1104-Line_cap,0)+MAX(Draws!AE1104-Line_cap,0))</f>
        <v>0</v>
      </c>
      <c r="AF1125" s="18" t="n">
        <f aca="false">AE1125-(MAX(Draws!T1104-Line_cap,0)+MAX(Draws!AF1104-Line_cap,0))</f>
        <v>0</v>
      </c>
      <c r="AG1125" s="18" t="n">
        <f aca="false">AF1125-(MAX(Draws!U1104-Line_cap,0)+MAX(Draws!AG1104-Line_cap,0))</f>
        <v>0</v>
      </c>
      <c r="AH1125" s="18" t="n">
        <f aca="false">AG1125-(MAX(Draws!V1104-Line_cap,0)+MAX(Draws!AH1104-Line_cap,0))</f>
        <v>0</v>
      </c>
      <c r="AI1125" s="18" t="n">
        <f aca="false">AH1125-(MAX(Draws!W1104-Line_cap,0)+MAX(Draws!AI1104-Line_cap,0))</f>
        <v>0</v>
      </c>
      <c r="AJ1125" s="18" t="n">
        <f aca="false">AI1125-(MAX(Draws!X1104-Line_cap,0)+MAX(Draws!AJ1104-Line_cap,0))</f>
        <v>0</v>
      </c>
      <c r="AK1125" s="18" t="n">
        <f aca="false">AJ1125-(MAX(Draws!Y1104-Line_cap,0)+MAX(Draws!AK1104-Line_cap,0))</f>
        <v>0</v>
      </c>
      <c r="AL1125" s="18" t="n">
        <f aca="false">SUMPRODUCT(MIN($B$22:$M$22+B1125:M1125+N1125:Y1125))</f>
        <v>357.292149300697</v>
      </c>
      <c r="AM1125" s="18" t="n">
        <f aca="false">SUMPRODUCT(MIN($B$22:$M$22+B1125:M1125))</f>
        <v>357.292149300697</v>
      </c>
      <c r="AN1125" s="18" t="n">
        <f aca="false">SUMPRODUCT(MIN($B$22:$M$22+N1125:Y1125))</f>
        <v>481.950382357786</v>
      </c>
      <c r="AO1125" s="18" t="n">
        <f aca="false">SUMPRODUCT(MIN($B$22:$M$22+B1125:M1125+Z1125:AK1125))</f>
        <v>357.292149300697</v>
      </c>
      <c r="AP1125" s="18" t="n">
        <f aca="false">SUMPRODUCT(MIN($B$23:$M$23+B1125:M1125+N1125:Y1125))</f>
        <v>406.470792163797</v>
      </c>
      <c r="AQ1125" s="18" t="n">
        <f aca="false">SUMPRODUCT(MIN($B$23:$M$23+B1125:M1125+Z1125:AK1125))</f>
        <v>406.470792163797</v>
      </c>
      <c r="AR1125" s="13" t="n">
        <f aca="false">IF(Y1125&lt;0,1,0)</f>
        <v>0</v>
      </c>
    </row>
    <row r="1126" customFormat="false" ht="15" hidden="false" customHeight="false" outlineLevel="0" collapsed="false">
      <c r="A1126" s="13" t="n">
        <v>1101</v>
      </c>
      <c r="B1126" s="18" t="n">
        <f aca="false">Shock_sd*Draws!B1105</f>
        <v>67.1142761945153</v>
      </c>
      <c r="C1126" s="18" t="n">
        <f aca="false">Persist_a*B1126+Shock_sd*Draws!C1105</f>
        <v>51.6189410555274</v>
      </c>
      <c r="D1126" s="18" t="n">
        <f aca="false">Persist_a*C1126+Shock_sd*Draws!D1105</f>
        <v>87.9247324020289</v>
      </c>
      <c r="E1126" s="18" t="n">
        <f aca="false">Persist_a*D1126+Shock_sd*Draws!E1105</f>
        <v>5.09011325009944</v>
      </c>
      <c r="F1126" s="18" t="n">
        <f aca="false">Persist_a*E1126+Shock_sd*Draws!F1105</f>
        <v>-49.7762383941472</v>
      </c>
      <c r="G1126" s="18" t="n">
        <f aca="false">Persist_a*F1126+Shock_sd*Draws!G1105</f>
        <v>80.6583261282167</v>
      </c>
      <c r="H1126" s="18" t="n">
        <f aca="false">Persist_a*G1126+Shock_sd*Draws!H1105</f>
        <v>-11.1109547240931</v>
      </c>
      <c r="I1126" s="18" t="n">
        <f aca="false">Persist_a*H1126+Shock_sd*Draws!I1105</f>
        <v>15.3702795117204</v>
      </c>
      <c r="J1126" s="18" t="n">
        <f aca="false">Persist_a*I1126+Shock_sd*Draws!J1105</f>
        <v>-91.644317436944</v>
      </c>
      <c r="K1126" s="18" t="n">
        <f aca="false">Persist_a*J1126+Shock_sd*Draws!K1105</f>
        <v>-129.210932012206</v>
      </c>
      <c r="L1126" s="18" t="n">
        <f aca="false">Persist_a*K1126+Shock_sd*Draws!L1105</f>
        <v>-28.3712822535136</v>
      </c>
      <c r="M1126" s="18" t="n">
        <f aca="false">Persist_a*L1126+Shock_sd*Draws!M1105</f>
        <v>-5.29108001623179</v>
      </c>
      <c r="N1126" s="18" t="n">
        <f aca="false">0-(Draws!N1105+Draws!Z1105)</f>
        <v>0</v>
      </c>
      <c r="O1126" s="18" t="n">
        <f aca="false">N1126-(Draws!O1105+Draws!AA1105)</f>
        <v>0</v>
      </c>
      <c r="P1126" s="18" t="n">
        <f aca="false">O1126-(Draws!P1105+Draws!AB1105)</f>
        <v>0</v>
      </c>
      <c r="Q1126" s="18" t="n">
        <f aca="false">P1126-(Draws!Q1105+Draws!AC1105)</f>
        <v>0</v>
      </c>
      <c r="R1126" s="18" t="n">
        <f aca="false">Q1126-(Draws!R1105+Draws!AD1105)</f>
        <v>0</v>
      </c>
      <c r="S1126" s="18" t="n">
        <f aca="false">R1126-(Draws!S1105+Draws!AE1105)</f>
        <v>0</v>
      </c>
      <c r="T1126" s="18" t="n">
        <f aca="false">S1126-(Draws!T1105+Draws!AF1105)</f>
        <v>0</v>
      </c>
      <c r="U1126" s="18" t="n">
        <f aca="false">T1126-(Draws!U1105+Draws!AG1105)</f>
        <v>0</v>
      </c>
      <c r="V1126" s="18" t="n">
        <f aca="false">U1126-(Draws!V1105+Draws!AH1105)</f>
        <v>0</v>
      </c>
      <c r="W1126" s="18" t="n">
        <f aca="false">V1126-(Draws!W1105+Draws!AI1105)</f>
        <v>0</v>
      </c>
      <c r="X1126" s="18" t="n">
        <f aca="false">W1126-(Draws!X1105+Draws!AJ1105)</f>
        <v>0</v>
      </c>
      <c r="Y1126" s="18" t="n">
        <f aca="false">X1126-(Draws!Y1105+Draws!AK1105)</f>
        <v>0</v>
      </c>
      <c r="Z1126" s="18" t="n">
        <f aca="false">0-(MAX(Draws!N1105-Line_cap,0)+MAX(Draws!Z1105-Line_cap,0))</f>
        <v>0</v>
      </c>
      <c r="AA1126" s="18" t="n">
        <f aca="false">Z1126-(MAX(Draws!O1105-Line_cap,0)+MAX(Draws!AA1105-Line_cap,0))</f>
        <v>0</v>
      </c>
      <c r="AB1126" s="18" t="n">
        <f aca="false">AA1126-(MAX(Draws!P1105-Line_cap,0)+MAX(Draws!AB1105-Line_cap,0))</f>
        <v>0</v>
      </c>
      <c r="AC1126" s="18" t="n">
        <f aca="false">AB1126-(MAX(Draws!Q1105-Line_cap,0)+MAX(Draws!AC1105-Line_cap,0))</f>
        <v>0</v>
      </c>
      <c r="AD1126" s="18" t="n">
        <f aca="false">AC1126-(MAX(Draws!R1105-Line_cap,0)+MAX(Draws!AD1105-Line_cap,0))</f>
        <v>0</v>
      </c>
      <c r="AE1126" s="18" t="n">
        <f aca="false">AD1126-(MAX(Draws!S1105-Line_cap,0)+MAX(Draws!AE1105-Line_cap,0))</f>
        <v>0</v>
      </c>
      <c r="AF1126" s="18" t="n">
        <f aca="false">AE1126-(MAX(Draws!T1105-Line_cap,0)+MAX(Draws!AF1105-Line_cap,0))</f>
        <v>0</v>
      </c>
      <c r="AG1126" s="18" t="n">
        <f aca="false">AF1126-(MAX(Draws!U1105-Line_cap,0)+MAX(Draws!AG1105-Line_cap,0))</f>
        <v>0</v>
      </c>
      <c r="AH1126" s="18" t="n">
        <f aca="false">AG1126-(MAX(Draws!V1105-Line_cap,0)+MAX(Draws!AH1105-Line_cap,0))</f>
        <v>0</v>
      </c>
      <c r="AI1126" s="18" t="n">
        <f aca="false">AH1126-(MAX(Draws!W1105-Line_cap,0)+MAX(Draws!AI1105-Line_cap,0))</f>
        <v>0</v>
      </c>
      <c r="AJ1126" s="18" t="n">
        <f aca="false">AI1126-(MAX(Draws!X1105-Line_cap,0)+MAX(Draws!AJ1105-Line_cap,0))</f>
        <v>0</v>
      </c>
      <c r="AK1126" s="18" t="n">
        <f aca="false">AJ1126-(MAX(Draws!Y1105-Line_cap,0)+MAX(Draws!AK1105-Line_cap,0))</f>
        <v>0</v>
      </c>
      <c r="AL1126" s="18" t="n">
        <f aca="false">SUMPRODUCT(MIN($B$22:$M$22+B1126:M1126+N1126:Y1126))</f>
        <v>365.174763797218</v>
      </c>
      <c r="AM1126" s="18" t="n">
        <f aca="false">SUMPRODUCT(MIN($B$22:$M$22+B1126:M1126))</f>
        <v>365.174763797218</v>
      </c>
      <c r="AN1126" s="18" t="n">
        <f aca="false">SUMPRODUCT(MIN($B$22:$M$22+N1126:Y1126))</f>
        <v>481.950382357786</v>
      </c>
      <c r="AO1126" s="18" t="n">
        <f aca="false">SUMPRODUCT(MIN($B$22:$M$22+B1126:M1126+Z1126:AK1126))</f>
        <v>365.174763797218</v>
      </c>
      <c r="AP1126" s="18" t="n">
        <f aca="false">SUMPRODUCT(MIN($B$23:$M$23+B1126:M1126+N1126:Y1126))</f>
        <v>413.460412347645</v>
      </c>
      <c r="AQ1126" s="18" t="n">
        <f aca="false">SUMPRODUCT(MIN($B$23:$M$23+B1126:M1126+Z1126:AK1126))</f>
        <v>413.460412347645</v>
      </c>
      <c r="AR1126" s="13" t="n">
        <f aca="false">IF(Y1126&lt;0,1,0)</f>
        <v>0</v>
      </c>
    </row>
    <row r="1127" customFormat="false" ht="15" hidden="false" customHeight="false" outlineLevel="0" collapsed="false">
      <c r="A1127" s="13" t="n">
        <v>1102</v>
      </c>
      <c r="B1127" s="18" t="n">
        <f aca="false">Shock_sd*Draws!B1106</f>
        <v>67.4899249998733</v>
      </c>
      <c r="C1127" s="18" t="n">
        <f aca="false">Persist_a*B1127+Shock_sd*Draws!C1106</f>
        <v>-17.15634379421</v>
      </c>
      <c r="D1127" s="18" t="n">
        <f aca="false">Persist_a*C1127+Shock_sd*Draws!D1106</f>
        <v>-96.9905483411993</v>
      </c>
      <c r="E1127" s="18" t="n">
        <f aca="false">Persist_a*D1127+Shock_sd*Draws!E1106</f>
        <v>-87.1990402003803</v>
      </c>
      <c r="F1127" s="18" t="n">
        <f aca="false">Persist_a*E1127+Shock_sd*Draws!F1106</f>
        <v>-44.5175632449766</v>
      </c>
      <c r="G1127" s="18" t="n">
        <f aca="false">Persist_a*F1127+Shock_sd*Draws!G1106</f>
        <v>13.2278396193345</v>
      </c>
      <c r="H1127" s="18" t="n">
        <f aca="false">Persist_a*G1127+Shock_sd*Draws!H1106</f>
        <v>43.658193841878</v>
      </c>
      <c r="I1127" s="18" t="n">
        <f aca="false">Persist_a*H1127+Shock_sd*Draws!I1106</f>
        <v>-55.3020266698591</v>
      </c>
      <c r="J1127" s="18" t="n">
        <f aca="false">Persist_a*I1127+Shock_sd*Draws!J1106</f>
        <v>-61.6372934165117</v>
      </c>
      <c r="K1127" s="18" t="n">
        <f aca="false">Persist_a*J1127+Shock_sd*Draws!K1106</f>
        <v>-30.1319637203333</v>
      </c>
      <c r="L1127" s="18" t="n">
        <f aca="false">Persist_a*K1127+Shock_sd*Draws!L1106</f>
        <v>-4.2930641111059</v>
      </c>
      <c r="M1127" s="18" t="n">
        <f aca="false">Persist_a*L1127+Shock_sd*Draws!M1106</f>
        <v>23.5915076538146</v>
      </c>
      <c r="N1127" s="18" t="n">
        <f aca="false">0-(Draws!N1106+Draws!Z1106)</f>
        <v>0</v>
      </c>
      <c r="O1127" s="18" t="n">
        <f aca="false">N1127-(Draws!O1106+Draws!AA1106)</f>
        <v>0</v>
      </c>
      <c r="P1127" s="18" t="n">
        <f aca="false">O1127-(Draws!P1106+Draws!AB1106)</f>
        <v>0</v>
      </c>
      <c r="Q1127" s="18" t="n">
        <f aca="false">P1127-(Draws!Q1106+Draws!AC1106)</f>
        <v>0</v>
      </c>
      <c r="R1127" s="18" t="n">
        <f aca="false">Q1127-(Draws!R1106+Draws!AD1106)</f>
        <v>0</v>
      </c>
      <c r="S1127" s="18" t="n">
        <f aca="false">R1127-(Draws!S1106+Draws!AE1106)</f>
        <v>0</v>
      </c>
      <c r="T1127" s="18" t="n">
        <f aca="false">S1127-(Draws!T1106+Draws!AF1106)</f>
        <v>-93.9826803707189</v>
      </c>
      <c r="U1127" s="18" t="n">
        <f aca="false">T1127-(Draws!U1106+Draws!AG1106)</f>
        <v>-93.9826803707189</v>
      </c>
      <c r="V1127" s="18" t="n">
        <f aca="false">U1127-(Draws!V1106+Draws!AH1106)</f>
        <v>-93.9826803707189</v>
      </c>
      <c r="W1127" s="18" t="n">
        <f aca="false">V1127-(Draws!W1106+Draws!AI1106)</f>
        <v>-93.9826803707189</v>
      </c>
      <c r="X1127" s="18" t="n">
        <f aca="false">W1127-(Draws!X1106+Draws!AJ1106)</f>
        <v>-93.9826803707189</v>
      </c>
      <c r="Y1127" s="18" t="n">
        <f aca="false">X1127-(Draws!Y1106+Draws!AK1106)</f>
        <v>-93.9826803707189</v>
      </c>
      <c r="Z1127" s="18" t="n">
        <f aca="false">0-(MAX(Draws!N1106-Line_cap,0)+MAX(Draws!Z1106-Line_cap,0))</f>
        <v>0</v>
      </c>
      <c r="AA1127" s="18" t="n">
        <f aca="false">Z1127-(MAX(Draws!O1106-Line_cap,0)+MAX(Draws!AA1106-Line_cap,0))</f>
        <v>0</v>
      </c>
      <c r="AB1127" s="18" t="n">
        <f aca="false">AA1127-(MAX(Draws!P1106-Line_cap,0)+MAX(Draws!AB1106-Line_cap,0))</f>
        <v>0</v>
      </c>
      <c r="AC1127" s="18" t="n">
        <f aca="false">AB1127-(MAX(Draws!Q1106-Line_cap,0)+MAX(Draws!AC1106-Line_cap,0))</f>
        <v>0</v>
      </c>
      <c r="AD1127" s="18" t="n">
        <f aca="false">AC1127-(MAX(Draws!R1106-Line_cap,0)+MAX(Draws!AD1106-Line_cap,0))</f>
        <v>0</v>
      </c>
      <c r="AE1127" s="18" t="n">
        <f aca="false">AD1127-(MAX(Draws!S1106-Line_cap,0)+MAX(Draws!AE1106-Line_cap,0))</f>
        <v>0</v>
      </c>
      <c r="AF1127" s="18" t="n">
        <f aca="false">AE1127-(MAX(Draws!T1106-Line_cap,0)+MAX(Draws!AF1106-Line_cap,0))</f>
        <v>0</v>
      </c>
      <c r="AG1127" s="18" t="n">
        <f aca="false">AF1127-(MAX(Draws!U1106-Line_cap,0)+MAX(Draws!AG1106-Line_cap,0))</f>
        <v>0</v>
      </c>
      <c r="AH1127" s="18" t="n">
        <f aca="false">AG1127-(MAX(Draws!V1106-Line_cap,0)+MAX(Draws!AH1106-Line_cap,0))</f>
        <v>0</v>
      </c>
      <c r="AI1127" s="18" t="n">
        <f aca="false">AH1127-(MAX(Draws!W1106-Line_cap,0)+MAX(Draws!AI1106-Line_cap,0))</f>
        <v>0</v>
      </c>
      <c r="AJ1127" s="18" t="n">
        <f aca="false">AI1127-(MAX(Draws!X1106-Line_cap,0)+MAX(Draws!AJ1106-Line_cap,0))</f>
        <v>0</v>
      </c>
      <c r="AK1127" s="18" t="n">
        <f aca="false">AJ1127-(MAX(Draws!Y1106-Line_cap,0)+MAX(Draws!AK1106-Line_cap,0))</f>
        <v>0</v>
      </c>
      <c r="AL1127" s="18" t="n">
        <f aca="false">SUMPRODUCT(MIN($B$22:$M$22+B1127:M1127+N1127:Y1127))</f>
        <v>332.577807630166</v>
      </c>
      <c r="AM1127" s="18" t="n">
        <f aca="false">SUMPRODUCT(MIN($B$22:$M$22+B1127:M1127))</f>
        <v>411.663159627776</v>
      </c>
      <c r="AN1127" s="18" t="n">
        <f aca="false">SUMPRODUCT(MIN($B$22:$M$22+N1127:Y1127))</f>
        <v>387.967701987067</v>
      </c>
      <c r="AO1127" s="18" t="n">
        <f aca="false">SUMPRODUCT(MIN($B$22:$M$22+B1127:M1127+Z1127:AK1127))</f>
        <v>411.663159627776</v>
      </c>
      <c r="AP1127" s="18" t="n">
        <f aca="false">SUMPRODUCT(MIN($B$23:$M$23+B1127:M1127+N1127:Y1127))</f>
        <v>381.821134794386</v>
      </c>
      <c r="AQ1127" s="18" t="n">
        <f aca="false">SUMPRODUCT(MIN($B$23:$M$23+B1127:M1127+Z1127:AK1127))</f>
        <v>452.551447141139</v>
      </c>
      <c r="AR1127" s="13" t="n">
        <f aca="false">IF(Y1127&lt;0,1,0)</f>
        <v>1</v>
      </c>
    </row>
    <row r="1128" customFormat="false" ht="15" hidden="false" customHeight="false" outlineLevel="0" collapsed="false">
      <c r="A1128" s="13" t="n">
        <v>1103</v>
      </c>
      <c r="B1128" s="18" t="n">
        <f aca="false">Shock_sd*Draws!B1107</f>
        <v>-92.0282726179185</v>
      </c>
      <c r="C1128" s="18" t="n">
        <f aca="false">Persist_a*B1128+Shock_sd*Draws!C1107</f>
        <v>16.6931581060652</v>
      </c>
      <c r="D1128" s="18" t="n">
        <f aca="false">Persist_a*C1128+Shock_sd*Draws!D1107</f>
        <v>1.92678219570112</v>
      </c>
      <c r="E1128" s="18" t="n">
        <f aca="false">Persist_a*D1128+Shock_sd*Draws!E1107</f>
        <v>-41.7133471206073</v>
      </c>
      <c r="F1128" s="18" t="n">
        <f aca="false">Persist_a*E1128+Shock_sd*Draws!F1107</f>
        <v>45.4352707765579</v>
      </c>
      <c r="G1128" s="18" t="n">
        <f aca="false">Persist_a*F1128+Shock_sd*Draws!G1107</f>
        <v>17.0438745087828</v>
      </c>
      <c r="H1128" s="18" t="n">
        <f aca="false">Persist_a*G1128+Shock_sd*Draws!H1107</f>
        <v>-40.2718543258648</v>
      </c>
      <c r="I1128" s="18" t="n">
        <f aca="false">Persist_a*H1128+Shock_sd*Draws!I1107</f>
        <v>-9.58860027275972</v>
      </c>
      <c r="J1128" s="18" t="n">
        <f aca="false">Persist_a*I1128+Shock_sd*Draws!J1107</f>
        <v>36.9065847088974</v>
      </c>
      <c r="K1128" s="18" t="n">
        <f aca="false">Persist_a*J1128+Shock_sd*Draws!K1107</f>
        <v>27.5675067238144</v>
      </c>
      <c r="L1128" s="18" t="n">
        <f aca="false">Persist_a*K1128+Shock_sd*Draws!L1107</f>
        <v>32.5673876253481</v>
      </c>
      <c r="M1128" s="18" t="n">
        <f aca="false">Persist_a*L1128+Shock_sd*Draws!M1107</f>
        <v>-129.372265436645</v>
      </c>
      <c r="N1128" s="18" t="n">
        <f aca="false">0-(Draws!N1107+Draws!Z1107)</f>
        <v>0</v>
      </c>
      <c r="O1128" s="18" t="n">
        <f aca="false">N1128-(Draws!O1107+Draws!AA1107)</f>
        <v>0</v>
      </c>
      <c r="P1128" s="18" t="n">
        <f aca="false">O1128-(Draws!P1107+Draws!AB1107)</f>
        <v>0</v>
      </c>
      <c r="Q1128" s="18" t="n">
        <f aca="false">P1128-(Draws!Q1107+Draws!AC1107)</f>
        <v>0</v>
      </c>
      <c r="R1128" s="18" t="n">
        <f aca="false">Q1128-(Draws!R1107+Draws!AD1107)</f>
        <v>-76.5708191919079</v>
      </c>
      <c r="S1128" s="18" t="n">
        <f aca="false">R1128-(Draws!S1107+Draws!AE1107)</f>
        <v>-76.5708191919079</v>
      </c>
      <c r="T1128" s="18" t="n">
        <f aca="false">S1128-(Draws!T1107+Draws!AF1107)</f>
        <v>-76.5708191919079</v>
      </c>
      <c r="U1128" s="18" t="n">
        <f aca="false">T1128-(Draws!U1107+Draws!AG1107)</f>
        <v>-76.5708191919079</v>
      </c>
      <c r="V1128" s="18" t="n">
        <f aca="false">U1128-(Draws!V1107+Draws!AH1107)</f>
        <v>-76.5708191919079</v>
      </c>
      <c r="W1128" s="18" t="n">
        <f aca="false">V1128-(Draws!W1107+Draws!AI1107)</f>
        <v>-76.5708191919079</v>
      </c>
      <c r="X1128" s="18" t="n">
        <f aca="false">W1128-(Draws!X1107+Draws!AJ1107)</f>
        <v>-76.5708191919079</v>
      </c>
      <c r="Y1128" s="18" t="n">
        <f aca="false">X1128-(Draws!Y1107+Draws!AK1107)</f>
        <v>-76.5708191919079</v>
      </c>
      <c r="Z1128" s="18" t="n">
        <f aca="false">0-(MAX(Draws!N1107-Line_cap,0)+MAX(Draws!Z1107-Line_cap,0))</f>
        <v>0</v>
      </c>
      <c r="AA1128" s="18" t="n">
        <f aca="false">Z1128-(MAX(Draws!O1107-Line_cap,0)+MAX(Draws!AA1107-Line_cap,0))</f>
        <v>0</v>
      </c>
      <c r="AB1128" s="18" t="n">
        <f aca="false">AA1128-(MAX(Draws!P1107-Line_cap,0)+MAX(Draws!AB1107-Line_cap,0))</f>
        <v>0</v>
      </c>
      <c r="AC1128" s="18" t="n">
        <f aca="false">AB1128-(MAX(Draws!Q1107-Line_cap,0)+MAX(Draws!AC1107-Line_cap,0))</f>
        <v>0</v>
      </c>
      <c r="AD1128" s="18" t="n">
        <f aca="false">AC1128-(MAX(Draws!R1107-Line_cap,0)+MAX(Draws!AD1107-Line_cap,0))</f>
        <v>0</v>
      </c>
      <c r="AE1128" s="18" t="n">
        <f aca="false">AD1128-(MAX(Draws!S1107-Line_cap,0)+MAX(Draws!AE1107-Line_cap,0))</f>
        <v>0</v>
      </c>
      <c r="AF1128" s="18" t="n">
        <f aca="false">AE1128-(MAX(Draws!T1107-Line_cap,0)+MAX(Draws!AF1107-Line_cap,0))</f>
        <v>0</v>
      </c>
      <c r="AG1128" s="18" t="n">
        <f aca="false">AF1128-(MAX(Draws!U1107-Line_cap,0)+MAX(Draws!AG1107-Line_cap,0))</f>
        <v>0</v>
      </c>
      <c r="AH1128" s="18" t="n">
        <f aca="false">AG1128-(MAX(Draws!V1107-Line_cap,0)+MAX(Draws!AH1107-Line_cap,0))</f>
        <v>0</v>
      </c>
      <c r="AI1128" s="18" t="n">
        <f aca="false">AH1128-(MAX(Draws!W1107-Line_cap,0)+MAX(Draws!AI1107-Line_cap,0))</f>
        <v>0</v>
      </c>
      <c r="AJ1128" s="18" t="n">
        <f aca="false">AI1128-(MAX(Draws!X1107-Line_cap,0)+MAX(Draws!AJ1107-Line_cap,0))</f>
        <v>0</v>
      </c>
      <c r="AK1128" s="18" t="n">
        <f aca="false">AJ1128-(MAX(Draws!Y1107-Line_cap,0)+MAX(Draws!AK1107-Line_cap,0))</f>
        <v>0</v>
      </c>
      <c r="AL1128" s="18" t="n">
        <f aca="false">SUMPRODUCT(MIN($B$22:$M$22+B1128:M1128+N1128:Y1128))</f>
        <v>304.480963048407</v>
      </c>
      <c r="AM1128" s="18" t="n">
        <f aca="false">SUMPRODUCT(MIN($B$22:$M$22+B1128:M1128))</f>
        <v>381.051782240315</v>
      </c>
      <c r="AN1128" s="18" t="n">
        <f aca="false">SUMPRODUCT(MIN($B$22:$M$22+N1128:Y1128))</f>
        <v>405.379563165878</v>
      </c>
      <c r="AO1128" s="18" t="n">
        <f aca="false">SUMPRODUCT(MIN($B$22:$M$22+B1128:M1128+Z1128:AK1128))</f>
        <v>381.051782240315</v>
      </c>
      <c r="AP1128" s="18" t="n">
        <f aca="false">SUMPRODUCT(MIN($B$23:$M$23+B1128:M1128+N1128:Y1128))</f>
        <v>349.606844131027</v>
      </c>
      <c r="AQ1128" s="18" t="n">
        <f aca="false">SUMPRODUCT(MIN($B$23:$M$23+B1128:M1128+Z1128:AK1128))</f>
        <v>426.177663322935</v>
      </c>
      <c r="AR1128" s="13" t="n">
        <f aca="false">IF(Y1128&lt;0,1,0)</f>
        <v>1</v>
      </c>
    </row>
    <row r="1129" customFormat="false" ht="15" hidden="false" customHeight="false" outlineLevel="0" collapsed="false">
      <c r="A1129" s="13" t="n">
        <v>1104</v>
      </c>
      <c r="B1129" s="18" t="n">
        <f aca="false">Shock_sd*Draws!B1108</f>
        <v>-29.1167486918513</v>
      </c>
      <c r="C1129" s="18" t="n">
        <f aca="false">Persist_a*B1129+Shock_sd*Draws!C1108</f>
        <v>78.5776884954889</v>
      </c>
      <c r="D1129" s="18" t="n">
        <f aca="false">Persist_a*C1129+Shock_sd*Draws!D1108</f>
        <v>92.6780056397617</v>
      </c>
      <c r="E1129" s="18" t="n">
        <f aca="false">Persist_a*D1129+Shock_sd*Draws!E1108</f>
        <v>92.4051521800279</v>
      </c>
      <c r="F1129" s="18" t="n">
        <f aca="false">Persist_a*E1129+Shock_sd*Draws!F1108</f>
        <v>8.76628611647787</v>
      </c>
      <c r="G1129" s="18" t="n">
        <f aca="false">Persist_a*F1129+Shock_sd*Draws!G1108</f>
        <v>-99.9634481574688</v>
      </c>
      <c r="H1129" s="18" t="n">
        <f aca="false">Persist_a*G1129+Shock_sd*Draws!H1108</f>
        <v>4.49718806101976</v>
      </c>
      <c r="I1129" s="18" t="n">
        <f aca="false">Persist_a*H1129+Shock_sd*Draws!I1108</f>
        <v>41.5084773761066</v>
      </c>
      <c r="J1129" s="18" t="n">
        <f aca="false">Persist_a*I1129+Shock_sd*Draws!J1108</f>
        <v>90.9039272321716</v>
      </c>
      <c r="K1129" s="18" t="n">
        <f aca="false">Persist_a*J1129+Shock_sd*Draws!K1108</f>
        <v>46.3412456127918</v>
      </c>
      <c r="L1129" s="18" t="n">
        <f aca="false">Persist_a*K1129+Shock_sd*Draws!L1108</f>
        <v>47.4396767706641</v>
      </c>
      <c r="M1129" s="18" t="n">
        <f aca="false">Persist_a*L1129+Shock_sd*Draws!M1108</f>
        <v>-22.056904398315</v>
      </c>
      <c r="N1129" s="18" t="n">
        <f aca="false">0-(Draws!N1108+Draws!Z1108)</f>
        <v>-88.8221052827619</v>
      </c>
      <c r="O1129" s="18" t="n">
        <f aca="false">N1129-(Draws!O1108+Draws!AA1108)</f>
        <v>-88.8221052827619</v>
      </c>
      <c r="P1129" s="18" t="n">
        <f aca="false">O1129-(Draws!P1108+Draws!AB1108)</f>
        <v>-88.8221052827619</v>
      </c>
      <c r="Q1129" s="18" t="n">
        <f aca="false">P1129-(Draws!Q1108+Draws!AC1108)</f>
        <v>-88.8221052827619</v>
      </c>
      <c r="R1129" s="18" t="n">
        <f aca="false">Q1129-(Draws!R1108+Draws!AD1108)</f>
        <v>-88.8221052827619</v>
      </c>
      <c r="S1129" s="18" t="n">
        <f aca="false">R1129-(Draws!S1108+Draws!AE1108)</f>
        <v>-88.8221052827619</v>
      </c>
      <c r="T1129" s="18" t="n">
        <f aca="false">S1129-(Draws!T1108+Draws!AF1108)</f>
        <v>-88.8221052827619</v>
      </c>
      <c r="U1129" s="18" t="n">
        <f aca="false">T1129-(Draws!U1108+Draws!AG1108)</f>
        <v>-88.8221052827619</v>
      </c>
      <c r="V1129" s="18" t="n">
        <f aca="false">U1129-(Draws!V1108+Draws!AH1108)</f>
        <v>-88.8221052827619</v>
      </c>
      <c r="W1129" s="18" t="n">
        <f aca="false">V1129-(Draws!W1108+Draws!AI1108)</f>
        <v>-88.8221052827619</v>
      </c>
      <c r="X1129" s="18" t="n">
        <f aca="false">W1129-(Draws!X1108+Draws!AJ1108)</f>
        <v>-88.8221052827619</v>
      </c>
      <c r="Y1129" s="18" t="n">
        <f aca="false">X1129-(Draws!Y1108+Draws!AK1108)</f>
        <v>-88.8221052827619</v>
      </c>
      <c r="Z1129" s="18" t="n">
        <f aca="false">0-(MAX(Draws!N1108-Line_cap,0)+MAX(Draws!Z1108-Line_cap,0))</f>
        <v>0</v>
      </c>
      <c r="AA1129" s="18" t="n">
        <f aca="false">Z1129-(MAX(Draws!O1108-Line_cap,0)+MAX(Draws!AA1108-Line_cap,0))</f>
        <v>0</v>
      </c>
      <c r="AB1129" s="18" t="n">
        <f aca="false">AA1129-(MAX(Draws!P1108-Line_cap,0)+MAX(Draws!AB1108-Line_cap,0))</f>
        <v>0</v>
      </c>
      <c r="AC1129" s="18" t="n">
        <f aca="false">AB1129-(MAX(Draws!Q1108-Line_cap,0)+MAX(Draws!AC1108-Line_cap,0))</f>
        <v>0</v>
      </c>
      <c r="AD1129" s="18" t="n">
        <f aca="false">AC1129-(MAX(Draws!R1108-Line_cap,0)+MAX(Draws!AD1108-Line_cap,0))</f>
        <v>0</v>
      </c>
      <c r="AE1129" s="18" t="n">
        <f aca="false">AD1129-(MAX(Draws!S1108-Line_cap,0)+MAX(Draws!AE1108-Line_cap,0))</f>
        <v>0</v>
      </c>
      <c r="AF1129" s="18" t="n">
        <f aca="false">AE1129-(MAX(Draws!T1108-Line_cap,0)+MAX(Draws!AF1108-Line_cap,0))</f>
        <v>0</v>
      </c>
      <c r="AG1129" s="18" t="n">
        <f aca="false">AF1129-(MAX(Draws!U1108-Line_cap,0)+MAX(Draws!AG1108-Line_cap,0))</f>
        <v>0</v>
      </c>
      <c r="AH1129" s="18" t="n">
        <f aca="false">AG1129-(MAX(Draws!V1108-Line_cap,0)+MAX(Draws!AH1108-Line_cap,0))</f>
        <v>0</v>
      </c>
      <c r="AI1129" s="18" t="n">
        <f aca="false">AH1129-(MAX(Draws!W1108-Line_cap,0)+MAX(Draws!AI1108-Line_cap,0))</f>
        <v>0</v>
      </c>
      <c r="AJ1129" s="18" t="n">
        <f aca="false">AI1129-(MAX(Draws!X1108-Line_cap,0)+MAX(Draws!AJ1108-Line_cap,0))</f>
        <v>0</v>
      </c>
      <c r="AK1129" s="18" t="n">
        <f aca="false">AJ1129-(MAX(Draws!Y1108-Line_cap,0)+MAX(Draws!AK1108-Line_cap,0))</f>
        <v>0</v>
      </c>
      <c r="AL1129" s="18" t="n">
        <f aca="false">SUMPRODUCT(MIN($B$22:$M$22+B1129:M1129+N1129:Y1129))</f>
        <v>294.422618198134</v>
      </c>
      <c r="AM1129" s="18" t="n">
        <f aca="false">SUMPRODUCT(MIN($B$22:$M$22+B1129:M1129))</f>
        <v>383.244723480896</v>
      </c>
      <c r="AN1129" s="18" t="n">
        <f aca="false">SUMPRODUCT(MIN($B$22:$M$22+N1129:Y1129))</f>
        <v>393.128277075024</v>
      </c>
      <c r="AO1129" s="18" t="n">
        <f aca="false">SUMPRODUCT(MIN($B$22:$M$22+B1129:M1129+Z1129:AK1129))</f>
        <v>383.244723480896</v>
      </c>
      <c r="AP1129" s="18" t="n">
        <f aca="false">SUMPRODUCT(MIN($B$23:$M$23+B1129:M1129+N1129:Y1129))</f>
        <v>342.188363698918</v>
      </c>
      <c r="AQ1129" s="18" t="n">
        <f aca="false">SUMPRODUCT(MIN($B$23:$M$23+B1129:M1129+Z1129:AK1129))</f>
        <v>431.01046898168</v>
      </c>
      <c r="AR1129" s="13" t="n">
        <f aca="false">IF(Y1129&lt;0,1,0)</f>
        <v>1</v>
      </c>
    </row>
    <row r="1130" customFormat="false" ht="15" hidden="false" customHeight="false" outlineLevel="0" collapsed="false">
      <c r="A1130" s="13" t="n">
        <v>1105</v>
      </c>
      <c r="B1130" s="18" t="n">
        <f aca="false">Shock_sd*Draws!B1109</f>
        <v>61.6613776271465</v>
      </c>
      <c r="C1130" s="18" t="n">
        <f aca="false">Persist_a*B1130+Shock_sd*Draws!C1109</f>
        <v>73.7681525541958</v>
      </c>
      <c r="D1130" s="18" t="n">
        <f aca="false">Persist_a*C1130+Shock_sd*Draws!D1109</f>
        <v>47.6352514330223</v>
      </c>
      <c r="E1130" s="18" t="n">
        <f aca="false">Persist_a*D1130+Shock_sd*Draws!E1109</f>
        <v>39.6833042660035</v>
      </c>
      <c r="F1130" s="18" t="n">
        <f aca="false">Persist_a*E1130+Shock_sd*Draws!F1109</f>
        <v>-14.9649831212094</v>
      </c>
      <c r="G1130" s="18" t="n">
        <f aca="false">Persist_a*F1130+Shock_sd*Draws!G1109</f>
        <v>-60.3107461887144</v>
      </c>
      <c r="H1130" s="18" t="n">
        <f aca="false">Persist_a*G1130+Shock_sd*Draws!H1109</f>
        <v>-2.45845418107717</v>
      </c>
      <c r="I1130" s="18" t="n">
        <f aca="false">Persist_a*H1130+Shock_sd*Draws!I1109</f>
        <v>14.8383492162735</v>
      </c>
      <c r="J1130" s="18" t="n">
        <f aca="false">Persist_a*I1130+Shock_sd*Draws!J1109</f>
        <v>110.845246876411</v>
      </c>
      <c r="K1130" s="18" t="n">
        <f aca="false">Persist_a*J1130+Shock_sd*Draws!K1109</f>
        <v>133.702108825738</v>
      </c>
      <c r="L1130" s="18" t="n">
        <f aca="false">Persist_a*K1130+Shock_sd*Draws!L1109</f>
        <v>116.14582299661</v>
      </c>
      <c r="M1130" s="18" t="n">
        <f aca="false">Persist_a*L1130+Shock_sd*Draws!M1109</f>
        <v>55.1120772827784</v>
      </c>
      <c r="N1130" s="18" t="n">
        <f aca="false">0-(Draws!N1109+Draws!Z1109)</f>
        <v>0</v>
      </c>
      <c r="O1130" s="18" t="n">
        <f aca="false">N1130-(Draws!O1109+Draws!AA1109)</f>
        <v>0</v>
      </c>
      <c r="P1130" s="18" t="n">
        <f aca="false">O1130-(Draws!P1109+Draws!AB1109)</f>
        <v>0</v>
      </c>
      <c r="Q1130" s="18" t="n">
        <f aca="false">P1130-(Draws!Q1109+Draws!AC1109)</f>
        <v>0</v>
      </c>
      <c r="R1130" s="18" t="n">
        <f aca="false">Q1130-(Draws!R1109+Draws!AD1109)</f>
        <v>0</v>
      </c>
      <c r="S1130" s="18" t="n">
        <f aca="false">R1130-(Draws!S1109+Draws!AE1109)</f>
        <v>0</v>
      </c>
      <c r="T1130" s="18" t="n">
        <f aca="false">S1130-(Draws!T1109+Draws!AF1109)</f>
        <v>0</v>
      </c>
      <c r="U1130" s="18" t="n">
        <f aca="false">T1130-(Draws!U1109+Draws!AG1109)</f>
        <v>0</v>
      </c>
      <c r="V1130" s="18" t="n">
        <f aca="false">U1130-(Draws!V1109+Draws!AH1109)</f>
        <v>0</v>
      </c>
      <c r="W1130" s="18" t="n">
        <f aca="false">V1130-(Draws!W1109+Draws!AI1109)</f>
        <v>0</v>
      </c>
      <c r="X1130" s="18" t="n">
        <f aca="false">W1130-(Draws!X1109+Draws!AJ1109)</f>
        <v>0</v>
      </c>
      <c r="Y1130" s="18" t="n">
        <f aca="false">X1130-(Draws!Y1109+Draws!AK1109)</f>
        <v>0</v>
      </c>
      <c r="Z1130" s="18" t="n">
        <f aca="false">0-(MAX(Draws!N1109-Line_cap,0)+MAX(Draws!Z1109-Line_cap,0))</f>
        <v>0</v>
      </c>
      <c r="AA1130" s="18" t="n">
        <f aca="false">Z1130-(MAX(Draws!O1109-Line_cap,0)+MAX(Draws!AA1109-Line_cap,0))</f>
        <v>0</v>
      </c>
      <c r="AB1130" s="18" t="n">
        <f aca="false">AA1130-(MAX(Draws!P1109-Line_cap,0)+MAX(Draws!AB1109-Line_cap,0))</f>
        <v>0</v>
      </c>
      <c r="AC1130" s="18" t="n">
        <f aca="false">AB1130-(MAX(Draws!Q1109-Line_cap,0)+MAX(Draws!AC1109-Line_cap,0))</f>
        <v>0</v>
      </c>
      <c r="AD1130" s="18" t="n">
        <f aca="false">AC1130-(MAX(Draws!R1109-Line_cap,0)+MAX(Draws!AD1109-Line_cap,0))</f>
        <v>0</v>
      </c>
      <c r="AE1130" s="18" t="n">
        <f aca="false">AD1130-(MAX(Draws!S1109-Line_cap,0)+MAX(Draws!AE1109-Line_cap,0))</f>
        <v>0</v>
      </c>
      <c r="AF1130" s="18" t="n">
        <f aca="false">AE1130-(MAX(Draws!T1109-Line_cap,0)+MAX(Draws!AF1109-Line_cap,0))</f>
        <v>0</v>
      </c>
      <c r="AG1130" s="18" t="n">
        <f aca="false">AF1130-(MAX(Draws!U1109-Line_cap,0)+MAX(Draws!AG1109-Line_cap,0))</f>
        <v>0</v>
      </c>
      <c r="AH1130" s="18" t="n">
        <f aca="false">AG1130-(MAX(Draws!V1109-Line_cap,0)+MAX(Draws!AH1109-Line_cap,0))</f>
        <v>0</v>
      </c>
      <c r="AI1130" s="18" t="n">
        <f aca="false">AH1130-(MAX(Draws!W1109-Line_cap,0)+MAX(Draws!AI1109-Line_cap,0))</f>
        <v>0</v>
      </c>
      <c r="AJ1130" s="18" t="n">
        <f aca="false">AI1130-(MAX(Draws!X1109-Line_cap,0)+MAX(Draws!AJ1109-Line_cap,0))</f>
        <v>0</v>
      </c>
      <c r="AK1130" s="18" t="n">
        <f aca="false">AJ1130-(MAX(Draws!Y1109-Line_cap,0)+MAX(Draws!AK1109-Line_cap,0))</f>
        <v>0</v>
      </c>
      <c r="AL1130" s="18" t="n">
        <f aca="false">SUMPRODUCT(MIN($B$22:$M$22+B1130:M1130+N1130:Y1130))</f>
        <v>422.897425449651</v>
      </c>
      <c r="AM1130" s="18" t="n">
        <f aca="false">SUMPRODUCT(MIN($B$22:$M$22+B1130:M1130))</f>
        <v>422.897425449651</v>
      </c>
      <c r="AN1130" s="18" t="n">
        <f aca="false">SUMPRODUCT(MIN($B$22:$M$22+N1130:Y1130))</f>
        <v>481.950382357786</v>
      </c>
      <c r="AO1130" s="18" t="n">
        <f aca="false">SUMPRODUCT(MIN($B$22:$M$22+B1130:M1130+Z1130:AK1130))</f>
        <v>422.897425449651</v>
      </c>
      <c r="AP1130" s="18" t="n">
        <f aca="false">SUMPRODUCT(MIN($B$23:$M$23+B1130:M1130+N1130:Y1130))</f>
        <v>470.663170950435</v>
      </c>
      <c r="AQ1130" s="18" t="n">
        <f aca="false">SUMPRODUCT(MIN($B$23:$M$23+B1130:M1130+Z1130:AK1130))</f>
        <v>470.663170950435</v>
      </c>
      <c r="AR1130" s="13" t="n">
        <f aca="false">IF(Y1130&lt;0,1,0)</f>
        <v>0</v>
      </c>
    </row>
    <row r="1131" customFormat="false" ht="15" hidden="false" customHeight="false" outlineLevel="0" collapsed="false">
      <c r="A1131" s="13" t="n">
        <v>1106</v>
      </c>
      <c r="B1131" s="18" t="n">
        <f aca="false">Shock_sd*Draws!B1110</f>
        <v>3.50332069465671</v>
      </c>
      <c r="C1131" s="18" t="n">
        <f aca="false">Persist_a*B1131+Shock_sd*Draws!C1110</f>
        <v>34.6599126327911</v>
      </c>
      <c r="D1131" s="18" t="n">
        <f aca="false">Persist_a*C1131+Shock_sd*Draws!D1110</f>
        <v>-0.166483346750912</v>
      </c>
      <c r="E1131" s="18" t="n">
        <f aca="false">Persist_a*D1131+Shock_sd*Draws!E1110</f>
        <v>-26.780901683407</v>
      </c>
      <c r="F1131" s="18" t="n">
        <f aca="false">Persist_a*E1131+Shock_sd*Draws!F1110</f>
        <v>-90.9734270208977</v>
      </c>
      <c r="G1131" s="18" t="n">
        <f aca="false">Persist_a*F1131+Shock_sd*Draws!G1110</f>
        <v>-146.430234788576</v>
      </c>
      <c r="H1131" s="18" t="n">
        <f aca="false">Persist_a*G1131+Shock_sd*Draws!H1110</f>
        <v>-75.8978977152311</v>
      </c>
      <c r="I1131" s="18" t="n">
        <f aca="false">Persist_a*H1131+Shock_sd*Draws!I1110</f>
        <v>31.4428617317941</v>
      </c>
      <c r="J1131" s="18" t="n">
        <f aca="false">Persist_a*I1131+Shock_sd*Draws!J1110</f>
        <v>-14.9800682776412</v>
      </c>
      <c r="K1131" s="18" t="n">
        <f aca="false">Persist_a*J1131+Shock_sd*Draws!K1110</f>
        <v>25.3593784707469</v>
      </c>
      <c r="L1131" s="18" t="n">
        <f aca="false">Persist_a*K1131+Shock_sd*Draws!L1110</f>
        <v>108.733112478917</v>
      </c>
      <c r="M1131" s="18" t="n">
        <f aca="false">Persist_a*L1131+Shock_sd*Draws!M1110</f>
        <v>17.6480092257765</v>
      </c>
      <c r="N1131" s="18" t="n">
        <f aca="false">0-(Draws!N1110+Draws!Z1110)</f>
        <v>0</v>
      </c>
      <c r="O1131" s="18" t="n">
        <f aca="false">N1131-(Draws!O1110+Draws!AA1110)</f>
        <v>0</v>
      </c>
      <c r="P1131" s="18" t="n">
        <f aca="false">O1131-(Draws!P1110+Draws!AB1110)</f>
        <v>0</v>
      </c>
      <c r="Q1131" s="18" t="n">
        <f aca="false">P1131-(Draws!Q1110+Draws!AC1110)</f>
        <v>0</v>
      </c>
      <c r="R1131" s="18" t="n">
        <f aca="false">Q1131-(Draws!R1110+Draws!AD1110)</f>
        <v>0</v>
      </c>
      <c r="S1131" s="18" t="n">
        <f aca="false">R1131-(Draws!S1110+Draws!AE1110)</f>
        <v>0</v>
      </c>
      <c r="T1131" s="18" t="n">
        <f aca="false">S1131-(Draws!T1110+Draws!AF1110)</f>
        <v>-98.0196417475545</v>
      </c>
      <c r="U1131" s="18" t="n">
        <f aca="false">T1131-(Draws!U1110+Draws!AG1110)</f>
        <v>-98.0196417475545</v>
      </c>
      <c r="V1131" s="18" t="n">
        <f aca="false">U1131-(Draws!V1110+Draws!AH1110)</f>
        <v>-98.0196417475545</v>
      </c>
      <c r="W1131" s="18" t="n">
        <f aca="false">V1131-(Draws!W1110+Draws!AI1110)</f>
        <v>-98.0196417475545</v>
      </c>
      <c r="X1131" s="18" t="n">
        <f aca="false">W1131-(Draws!X1110+Draws!AJ1110)</f>
        <v>-98.0196417475545</v>
      </c>
      <c r="Y1131" s="18" t="n">
        <f aca="false">X1131-(Draws!Y1110+Draws!AK1110)</f>
        <v>-98.0196417475545</v>
      </c>
      <c r="Z1131" s="18" t="n">
        <f aca="false">0-(MAX(Draws!N1110-Line_cap,0)+MAX(Draws!Z1110-Line_cap,0))</f>
        <v>0</v>
      </c>
      <c r="AA1131" s="18" t="n">
        <f aca="false">Z1131-(MAX(Draws!O1110-Line_cap,0)+MAX(Draws!AA1110-Line_cap,0))</f>
        <v>0</v>
      </c>
      <c r="AB1131" s="18" t="n">
        <f aca="false">AA1131-(MAX(Draws!P1110-Line_cap,0)+MAX(Draws!AB1110-Line_cap,0))</f>
        <v>0</v>
      </c>
      <c r="AC1131" s="18" t="n">
        <f aca="false">AB1131-(MAX(Draws!Q1110-Line_cap,0)+MAX(Draws!AC1110-Line_cap,0))</f>
        <v>0</v>
      </c>
      <c r="AD1131" s="18" t="n">
        <f aca="false">AC1131-(MAX(Draws!R1110-Line_cap,0)+MAX(Draws!AD1110-Line_cap,0))</f>
        <v>0</v>
      </c>
      <c r="AE1131" s="18" t="n">
        <f aca="false">AD1131-(MAX(Draws!S1110-Line_cap,0)+MAX(Draws!AE1110-Line_cap,0))</f>
        <v>0</v>
      </c>
      <c r="AF1131" s="18" t="n">
        <f aca="false">AE1131-(MAX(Draws!T1110-Line_cap,0)+MAX(Draws!AF1110-Line_cap,0))</f>
        <v>0</v>
      </c>
      <c r="AG1131" s="18" t="n">
        <f aca="false">AF1131-(MAX(Draws!U1110-Line_cap,0)+MAX(Draws!AG1110-Line_cap,0))</f>
        <v>0</v>
      </c>
      <c r="AH1131" s="18" t="n">
        <f aca="false">AG1131-(MAX(Draws!V1110-Line_cap,0)+MAX(Draws!AH1110-Line_cap,0))</f>
        <v>0</v>
      </c>
      <c r="AI1131" s="18" t="n">
        <f aca="false">AH1131-(MAX(Draws!W1110-Line_cap,0)+MAX(Draws!AI1110-Line_cap,0))</f>
        <v>0</v>
      </c>
      <c r="AJ1131" s="18" t="n">
        <f aca="false">AI1131-(MAX(Draws!X1110-Line_cap,0)+MAX(Draws!AJ1110-Line_cap,0))</f>
        <v>0</v>
      </c>
      <c r="AK1131" s="18" t="n">
        <f aca="false">AJ1131-(MAX(Draws!Y1110-Line_cap,0)+MAX(Draws!AK1110-Line_cap,0))</f>
        <v>0</v>
      </c>
      <c r="AL1131" s="18" t="n">
        <f aca="false">SUMPRODUCT(MIN($B$22:$M$22+B1131:M1131+N1131:Y1131))</f>
        <v>308.032842895</v>
      </c>
      <c r="AM1131" s="18" t="n">
        <f aca="false">SUMPRODUCT(MIN($B$22:$M$22+B1131:M1131))</f>
        <v>336.777936849789</v>
      </c>
      <c r="AN1131" s="18" t="n">
        <f aca="false">SUMPRODUCT(MIN($B$22:$M$22+N1131:Y1131))</f>
        <v>383.930740610231</v>
      </c>
      <c r="AO1131" s="18" t="n">
        <f aca="false">SUMPRODUCT(MIN($B$22:$M$22+B1131:M1131+Z1131:AK1131))</f>
        <v>336.777936849789</v>
      </c>
      <c r="AP1131" s="18" t="n">
        <f aca="false">SUMPRODUCT(MIN($B$23:$M$23+B1131:M1131+N1131:Y1131))</f>
        <v>357.2114857581</v>
      </c>
      <c r="AQ1131" s="18" t="n">
        <f aca="false">SUMPRODUCT(MIN($B$23:$M$23+B1131:M1131+Z1131:AK1131))</f>
        <v>384.543682350573</v>
      </c>
      <c r="AR1131" s="13" t="n">
        <f aca="false">IF(Y1131&lt;0,1,0)</f>
        <v>1</v>
      </c>
    </row>
    <row r="1132" customFormat="false" ht="15" hidden="false" customHeight="false" outlineLevel="0" collapsed="false">
      <c r="A1132" s="13" t="n">
        <v>1107</v>
      </c>
      <c r="B1132" s="18" t="n">
        <f aca="false">Shock_sd*Draws!B1111</f>
        <v>48.1037939739201</v>
      </c>
      <c r="C1132" s="18" t="n">
        <f aca="false">Persist_a*B1132+Shock_sd*Draws!C1111</f>
        <v>-0.692791889590129</v>
      </c>
      <c r="D1132" s="18" t="n">
        <f aca="false">Persist_a*C1132+Shock_sd*Draws!D1111</f>
        <v>-26.230765096433</v>
      </c>
      <c r="E1132" s="18" t="n">
        <f aca="false">Persist_a*D1132+Shock_sd*Draws!E1111</f>
        <v>-39.3873982768335</v>
      </c>
      <c r="F1132" s="18" t="n">
        <f aca="false">Persist_a*E1132+Shock_sd*Draws!F1111</f>
        <v>-64.1450267169084</v>
      </c>
      <c r="G1132" s="18" t="n">
        <f aca="false">Persist_a*F1132+Shock_sd*Draws!G1111</f>
        <v>22.3321824640468</v>
      </c>
      <c r="H1132" s="18" t="n">
        <f aca="false">Persist_a*G1132+Shock_sd*Draws!H1111</f>
        <v>-60.4102286616288</v>
      </c>
      <c r="I1132" s="18" t="n">
        <f aca="false">Persist_a*H1132+Shock_sd*Draws!I1111</f>
        <v>28.3046614218156</v>
      </c>
      <c r="J1132" s="18" t="n">
        <f aca="false">Persist_a*I1132+Shock_sd*Draws!J1111</f>
        <v>5.83577380225073</v>
      </c>
      <c r="K1132" s="18" t="n">
        <f aca="false">Persist_a*J1132+Shock_sd*Draws!K1111</f>
        <v>-7.11986418693071</v>
      </c>
      <c r="L1132" s="18" t="n">
        <f aca="false">Persist_a*K1132+Shock_sd*Draws!L1111</f>
        <v>48.088232576214</v>
      </c>
      <c r="M1132" s="18" t="n">
        <f aca="false">Persist_a*L1132+Shock_sd*Draws!M1111</f>
        <v>-11.0638613408432</v>
      </c>
      <c r="N1132" s="18" t="n">
        <f aca="false">0-(Draws!N1111+Draws!Z1111)</f>
        <v>0</v>
      </c>
      <c r="O1132" s="18" t="n">
        <f aca="false">N1132-(Draws!O1111+Draws!AA1111)</f>
        <v>0</v>
      </c>
      <c r="P1132" s="18" t="n">
        <f aca="false">O1132-(Draws!P1111+Draws!AB1111)</f>
        <v>-90.7389801620657</v>
      </c>
      <c r="Q1132" s="18" t="n">
        <f aca="false">P1132-(Draws!Q1111+Draws!AC1111)</f>
        <v>-90.7389801620657</v>
      </c>
      <c r="R1132" s="18" t="n">
        <f aca="false">Q1132-(Draws!R1111+Draws!AD1111)</f>
        <v>-90.7389801620657</v>
      </c>
      <c r="S1132" s="18" t="n">
        <f aca="false">R1132-(Draws!S1111+Draws!AE1111)</f>
        <v>-90.7389801620657</v>
      </c>
      <c r="T1132" s="18" t="n">
        <f aca="false">S1132-(Draws!T1111+Draws!AF1111)</f>
        <v>-90.7389801620657</v>
      </c>
      <c r="U1132" s="18" t="n">
        <f aca="false">T1132-(Draws!U1111+Draws!AG1111)</f>
        <v>-90.7389801620657</v>
      </c>
      <c r="V1132" s="18" t="n">
        <f aca="false">U1132-(Draws!V1111+Draws!AH1111)</f>
        <v>-90.7389801620657</v>
      </c>
      <c r="W1132" s="18" t="n">
        <f aca="false">V1132-(Draws!W1111+Draws!AI1111)</f>
        <v>-90.7389801620657</v>
      </c>
      <c r="X1132" s="18" t="n">
        <f aca="false">W1132-(Draws!X1111+Draws!AJ1111)</f>
        <v>-90.7389801620657</v>
      </c>
      <c r="Y1132" s="18" t="n">
        <f aca="false">X1132-(Draws!Y1111+Draws!AK1111)</f>
        <v>-90.7389801620657</v>
      </c>
      <c r="Z1132" s="18" t="n">
        <f aca="false">0-(MAX(Draws!N1111-Line_cap,0)+MAX(Draws!Z1111-Line_cap,0))</f>
        <v>0</v>
      </c>
      <c r="AA1132" s="18" t="n">
        <f aca="false">Z1132-(MAX(Draws!O1111-Line_cap,0)+MAX(Draws!AA1111-Line_cap,0))</f>
        <v>0</v>
      </c>
      <c r="AB1132" s="18" t="n">
        <f aca="false">AA1132-(MAX(Draws!P1111-Line_cap,0)+MAX(Draws!AB1111-Line_cap,0))</f>
        <v>0</v>
      </c>
      <c r="AC1132" s="18" t="n">
        <f aca="false">AB1132-(MAX(Draws!Q1111-Line_cap,0)+MAX(Draws!AC1111-Line_cap,0))</f>
        <v>0</v>
      </c>
      <c r="AD1132" s="18" t="n">
        <f aca="false">AC1132-(MAX(Draws!R1111-Line_cap,0)+MAX(Draws!AD1111-Line_cap,0))</f>
        <v>0</v>
      </c>
      <c r="AE1132" s="18" t="n">
        <f aca="false">AD1132-(MAX(Draws!S1111-Line_cap,0)+MAX(Draws!AE1111-Line_cap,0))</f>
        <v>0</v>
      </c>
      <c r="AF1132" s="18" t="n">
        <f aca="false">AE1132-(MAX(Draws!T1111-Line_cap,0)+MAX(Draws!AF1111-Line_cap,0))</f>
        <v>0</v>
      </c>
      <c r="AG1132" s="18" t="n">
        <f aca="false">AF1132-(MAX(Draws!U1111-Line_cap,0)+MAX(Draws!AG1111-Line_cap,0))</f>
        <v>0</v>
      </c>
      <c r="AH1132" s="18" t="n">
        <f aca="false">AG1132-(MAX(Draws!V1111-Line_cap,0)+MAX(Draws!AH1111-Line_cap,0))</f>
        <v>0</v>
      </c>
      <c r="AI1132" s="18" t="n">
        <f aca="false">AH1132-(MAX(Draws!W1111-Line_cap,0)+MAX(Draws!AI1111-Line_cap,0))</f>
        <v>0</v>
      </c>
      <c r="AJ1132" s="18" t="n">
        <f aca="false">AI1132-(MAX(Draws!X1111-Line_cap,0)+MAX(Draws!AJ1111-Line_cap,0))</f>
        <v>0</v>
      </c>
      <c r="AK1132" s="18" t="n">
        <f aca="false">AJ1132-(MAX(Draws!Y1111-Line_cap,0)+MAX(Draws!AK1111-Line_cap,0))</f>
        <v>0</v>
      </c>
      <c r="AL1132" s="18" t="n">
        <f aca="false">SUMPRODUCT(MIN($B$22:$M$22+B1132:M1132+N1132:Y1132))</f>
        <v>330.801173534091</v>
      </c>
      <c r="AM1132" s="18" t="n">
        <f aca="false">SUMPRODUCT(MIN($B$22:$M$22+B1132:M1132))</f>
        <v>421.540153696157</v>
      </c>
      <c r="AN1132" s="18" t="n">
        <f aca="false">SUMPRODUCT(MIN($B$22:$M$22+N1132:Y1132))</f>
        <v>391.21140219572</v>
      </c>
      <c r="AO1132" s="18" t="n">
        <f aca="false">SUMPRODUCT(MIN($B$22:$M$22+B1132:M1132+Z1132:AK1132))</f>
        <v>421.540153696157</v>
      </c>
      <c r="AP1132" s="18" t="n">
        <f aca="false">SUMPRODUCT(MIN($B$23:$M$23+B1132:M1132+N1132:Y1132))</f>
        <v>378.71790812188</v>
      </c>
      <c r="AQ1132" s="18" t="n">
        <f aca="false">SUMPRODUCT(MIN($B$23:$M$23+B1132:M1132+Z1132:AK1132))</f>
        <v>469.456888283946</v>
      </c>
      <c r="AR1132" s="13" t="n">
        <f aca="false">IF(Y1132&lt;0,1,0)</f>
        <v>1</v>
      </c>
    </row>
    <row r="1133" customFormat="false" ht="15" hidden="false" customHeight="false" outlineLevel="0" collapsed="false">
      <c r="A1133" s="13" t="n">
        <v>1108</v>
      </c>
      <c r="B1133" s="18" t="n">
        <f aca="false">Shock_sd*Draws!B1112</f>
        <v>-91.2643359751618</v>
      </c>
      <c r="C1133" s="18" t="n">
        <f aca="false">Persist_a*B1133+Shock_sd*Draws!C1112</f>
        <v>0.824780903438246</v>
      </c>
      <c r="D1133" s="18" t="n">
        <f aca="false">Persist_a*C1133+Shock_sd*Draws!D1112</f>
        <v>1.54810564609052</v>
      </c>
      <c r="E1133" s="18" t="n">
        <f aca="false">Persist_a*D1133+Shock_sd*Draws!E1112</f>
        <v>-76.4401009711309</v>
      </c>
      <c r="F1133" s="18" t="n">
        <f aca="false">Persist_a*E1133+Shock_sd*Draws!F1112</f>
        <v>-92.9075909547434</v>
      </c>
      <c r="G1133" s="18" t="n">
        <f aca="false">Persist_a*F1133+Shock_sd*Draws!G1112</f>
        <v>10.8058202101223</v>
      </c>
      <c r="H1133" s="18" t="n">
        <f aca="false">Persist_a*G1133+Shock_sd*Draws!H1112</f>
        <v>-74.8023335571574</v>
      </c>
      <c r="I1133" s="18" t="n">
        <f aca="false">Persist_a*H1133+Shock_sd*Draws!I1112</f>
        <v>-54.8465850253751</v>
      </c>
      <c r="J1133" s="18" t="n">
        <f aca="false">Persist_a*I1133+Shock_sd*Draws!J1112</f>
        <v>-18.7251487375623</v>
      </c>
      <c r="K1133" s="18" t="n">
        <f aca="false">Persist_a*J1133+Shock_sd*Draws!K1112</f>
        <v>-8.2665242517921</v>
      </c>
      <c r="L1133" s="18" t="n">
        <f aca="false">Persist_a*K1133+Shock_sd*Draws!L1112</f>
        <v>51.5765929043061</v>
      </c>
      <c r="M1133" s="18" t="n">
        <f aca="false">Persist_a*L1133+Shock_sd*Draws!M1112</f>
        <v>19.7196682415588</v>
      </c>
      <c r="N1133" s="18" t="n">
        <f aca="false">0-(Draws!N1112+Draws!Z1112)</f>
        <v>0</v>
      </c>
      <c r="O1133" s="18" t="n">
        <f aca="false">N1133-(Draws!O1112+Draws!AA1112)</f>
        <v>0</v>
      </c>
      <c r="P1133" s="18" t="n">
        <f aca="false">O1133-(Draws!P1112+Draws!AB1112)</f>
        <v>0</v>
      </c>
      <c r="Q1133" s="18" t="n">
        <f aca="false">P1133-(Draws!Q1112+Draws!AC1112)</f>
        <v>0</v>
      </c>
      <c r="R1133" s="18" t="n">
        <f aca="false">Q1133-(Draws!R1112+Draws!AD1112)</f>
        <v>0</v>
      </c>
      <c r="S1133" s="18" t="n">
        <f aca="false">R1133-(Draws!S1112+Draws!AE1112)</f>
        <v>0</v>
      </c>
      <c r="T1133" s="18" t="n">
        <f aca="false">S1133-(Draws!T1112+Draws!AF1112)</f>
        <v>0</v>
      </c>
      <c r="U1133" s="18" t="n">
        <f aca="false">T1133-(Draws!U1112+Draws!AG1112)</f>
        <v>0</v>
      </c>
      <c r="V1133" s="18" t="n">
        <f aca="false">U1133-(Draws!V1112+Draws!AH1112)</f>
        <v>0</v>
      </c>
      <c r="W1133" s="18" t="n">
        <f aca="false">V1133-(Draws!W1112+Draws!AI1112)</f>
        <v>0</v>
      </c>
      <c r="X1133" s="18" t="n">
        <f aca="false">W1133-(Draws!X1112+Draws!AJ1112)</f>
        <v>0</v>
      </c>
      <c r="Y1133" s="18" t="n">
        <f aca="false">X1133-(Draws!Y1112+Draws!AK1112)</f>
        <v>0</v>
      </c>
      <c r="Z1133" s="18" t="n">
        <f aca="false">0-(MAX(Draws!N1112-Line_cap,0)+MAX(Draws!Z1112-Line_cap,0))</f>
        <v>0</v>
      </c>
      <c r="AA1133" s="18" t="n">
        <f aca="false">Z1133-(MAX(Draws!O1112-Line_cap,0)+MAX(Draws!AA1112-Line_cap,0))</f>
        <v>0</v>
      </c>
      <c r="AB1133" s="18" t="n">
        <f aca="false">AA1133-(MAX(Draws!P1112-Line_cap,0)+MAX(Draws!AB1112-Line_cap,0))</f>
        <v>0</v>
      </c>
      <c r="AC1133" s="18" t="n">
        <f aca="false">AB1133-(MAX(Draws!Q1112-Line_cap,0)+MAX(Draws!AC1112-Line_cap,0))</f>
        <v>0</v>
      </c>
      <c r="AD1133" s="18" t="n">
        <f aca="false">AC1133-(MAX(Draws!R1112-Line_cap,0)+MAX(Draws!AD1112-Line_cap,0))</f>
        <v>0</v>
      </c>
      <c r="AE1133" s="18" t="n">
        <f aca="false">AD1133-(MAX(Draws!S1112-Line_cap,0)+MAX(Draws!AE1112-Line_cap,0))</f>
        <v>0</v>
      </c>
      <c r="AF1133" s="18" t="n">
        <f aca="false">AE1133-(MAX(Draws!T1112-Line_cap,0)+MAX(Draws!AF1112-Line_cap,0))</f>
        <v>0</v>
      </c>
      <c r="AG1133" s="18" t="n">
        <f aca="false">AF1133-(MAX(Draws!U1112-Line_cap,0)+MAX(Draws!AG1112-Line_cap,0))</f>
        <v>0</v>
      </c>
      <c r="AH1133" s="18" t="n">
        <f aca="false">AG1133-(MAX(Draws!V1112-Line_cap,0)+MAX(Draws!AH1112-Line_cap,0))</f>
        <v>0</v>
      </c>
      <c r="AI1133" s="18" t="n">
        <f aca="false">AH1133-(MAX(Draws!W1112-Line_cap,0)+MAX(Draws!AI1112-Line_cap,0))</f>
        <v>0</v>
      </c>
      <c r="AJ1133" s="18" t="n">
        <f aca="false">AI1133-(MAX(Draws!X1112-Line_cap,0)+MAX(Draws!AJ1112-Line_cap,0))</f>
        <v>0</v>
      </c>
      <c r="AK1133" s="18" t="n">
        <f aca="false">AJ1133-(MAX(Draws!Y1112-Line_cap,0)+MAX(Draws!AK1112-Line_cap,0))</f>
        <v>0</v>
      </c>
      <c r="AL1133" s="18" t="n">
        <f aca="false">SUMPRODUCT(MIN($B$22:$M$22+B1133:M1133+N1133:Y1133))</f>
        <v>395.589590192947</v>
      </c>
      <c r="AM1133" s="18" t="n">
        <f aca="false">SUMPRODUCT(MIN($B$22:$M$22+B1133:M1133))</f>
        <v>395.589590192947</v>
      </c>
      <c r="AN1133" s="18" t="n">
        <f aca="false">SUMPRODUCT(MIN($B$22:$M$22+N1133:Y1133))</f>
        <v>481.950382357786</v>
      </c>
      <c r="AO1133" s="18" t="n">
        <f aca="false">SUMPRODUCT(MIN($B$22:$M$22+B1133:M1133+Z1133:AK1133))</f>
        <v>395.589590192947</v>
      </c>
      <c r="AP1133" s="18" t="n">
        <f aca="false">SUMPRODUCT(MIN($B$23:$M$23+B1133:M1133+N1133:Y1133))</f>
        <v>440.694324046111</v>
      </c>
      <c r="AQ1133" s="18" t="n">
        <f aca="false">SUMPRODUCT(MIN($B$23:$M$23+B1133:M1133+Z1133:AK1133))</f>
        <v>440.694324046111</v>
      </c>
      <c r="AR1133" s="13" t="n">
        <f aca="false">IF(Y1133&lt;0,1,0)</f>
        <v>0</v>
      </c>
    </row>
    <row r="1134" customFormat="false" ht="15" hidden="false" customHeight="false" outlineLevel="0" collapsed="false">
      <c r="A1134" s="13" t="n">
        <v>1109</v>
      </c>
      <c r="B1134" s="18" t="n">
        <f aca="false">Shock_sd*Draws!B1113</f>
        <v>8.73974609505481</v>
      </c>
      <c r="C1134" s="18" t="n">
        <f aca="false">Persist_a*B1134+Shock_sd*Draws!C1113</f>
        <v>-57.1103852470649</v>
      </c>
      <c r="D1134" s="18" t="n">
        <f aca="false">Persist_a*C1134+Shock_sd*Draws!D1113</f>
        <v>-33.4182607785321</v>
      </c>
      <c r="E1134" s="18" t="n">
        <f aca="false">Persist_a*D1134+Shock_sd*Draws!E1113</f>
        <v>63.9756300689874</v>
      </c>
      <c r="F1134" s="18" t="n">
        <f aca="false">Persist_a*E1134+Shock_sd*Draws!F1113</f>
        <v>49.4521729128669</v>
      </c>
      <c r="G1134" s="18" t="n">
        <f aca="false">Persist_a*F1134+Shock_sd*Draws!G1113</f>
        <v>59.5080640181801</v>
      </c>
      <c r="H1134" s="18" t="n">
        <f aca="false">Persist_a*G1134+Shock_sd*Draws!H1113</f>
        <v>51.0801857439312</v>
      </c>
      <c r="I1134" s="18" t="n">
        <f aca="false">Persist_a*H1134+Shock_sd*Draws!I1113</f>
        <v>7.37975387429093</v>
      </c>
      <c r="J1134" s="18" t="n">
        <f aca="false">Persist_a*I1134+Shock_sd*Draws!J1113</f>
        <v>32.0083521853624</v>
      </c>
      <c r="K1134" s="18" t="n">
        <f aca="false">Persist_a*J1134+Shock_sd*Draws!K1113</f>
        <v>-5.94326302209421</v>
      </c>
      <c r="L1134" s="18" t="n">
        <f aca="false">Persist_a*K1134+Shock_sd*Draws!L1113</f>
        <v>-34.8239750757497</v>
      </c>
      <c r="M1134" s="18" t="n">
        <f aca="false">Persist_a*L1134+Shock_sd*Draws!M1113</f>
        <v>-108.671799994874</v>
      </c>
      <c r="N1134" s="18" t="n">
        <f aca="false">0-(Draws!N1113+Draws!Z1113)</f>
        <v>0</v>
      </c>
      <c r="O1134" s="18" t="n">
        <f aca="false">N1134-(Draws!O1113+Draws!AA1113)</f>
        <v>0</v>
      </c>
      <c r="P1134" s="18" t="n">
        <f aca="false">O1134-(Draws!P1113+Draws!AB1113)</f>
        <v>0</v>
      </c>
      <c r="Q1134" s="18" t="n">
        <f aca="false">P1134-(Draws!Q1113+Draws!AC1113)</f>
        <v>0</v>
      </c>
      <c r="R1134" s="18" t="n">
        <f aca="false">Q1134-(Draws!R1113+Draws!AD1113)</f>
        <v>0</v>
      </c>
      <c r="S1134" s="18" t="n">
        <f aca="false">R1134-(Draws!S1113+Draws!AE1113)</f>
        <v>0</v>
      </c>
      <c r="T1134" s="18" t="n">
        <f aca="false">S1134-(Draws!T1113+Draws!AF1113)</f>
        <v>0</v>
      </c>
      <c r="U1134" s="18" t="n">
        <f aca="false">T1134-(Draws!U1113+Draws!AG1113)</f>
        <v>0</v>
      </c>
      <c r="V1134" s="18" t="n">
        <f aca="false">U1134-(Draws!V1113+Draws!AH1113)</f>
        <v>0</v>
      </c>
      <c r="W1134" s="18" t="n">
        <f aca="false">V1134-(Draws!W1113+Draws!AI1113)</f>
        <v>0</v>
      </c>
      <c r="X1134" s="18" t="n">
        <f aca="false">W1134-(Draws!X1113+Draws!AJ1113)</f>
        <v>0</v>
      </c>
      <c r="Y1134" s="18" t="n">
        <f aca="false">X1134-(Draws!Y1113+Draws!AK1113)</f>
        <v>0</v>
      </c>
      <c r="Z1134" s="18" t="n">
        <f aca="false">0-(MAX(Draws!N1113-Line_cap,0)+MAX(Draws!Z1113-Line_cap,0))</f>
        <v>0</v>
      </c>
      <c r="AA1134" s="18" t="n">
        <f aca="false">Z1134-(MAX(Draws!O1113-Line_cap,0)+MAX(Draws!AA1113-Line_cap,0))</f>
        <v>0</v>
      </c>
      <c r="AB1134" s="18" t="n">
        <f aca="false">AA1134-(MAX(Draws!P1113-Line_cap,0)+MAX(Draws!AB1113-Line_cap,0))</f>
        <v>0</v>
      </c>
      <c r="AC1134" s="18" t="n">
        <f aca="false">AB1134-(MAX(Draws!Q1113-Line_cap,0)+MAX(Draws!AC1113-Line_cap,0))</f>
        <v>0</v>
      </c>
      <c r="AD1134" s="18" t="n">
        <f aca="false">AC1134-(MAX(Draws!R1113-Line_cap,0)+MAX(Draws!AD1113-Line_cap,0))</f>
        <v>0</v>
      </c>
      <c r="AE1134" s="18" t="n">
        <f aca="false">AD1134-(MAX(Draws!S1113-Line_cap,0)+MAX(Draws!AE1113-Line_cap,0))</f>
        <v>0</v>
      </c>
      <c r="AF1134" s="18" t="n">
        <f aca="false">AE1134-(MAX(Draws!T1113-Line_cap,0)+MAX(Draws!AF1113-Line_cap,0))</f>
        <v>0</v>
      </c>
      <c r="AG1134" s="18" t="n">
        <f aca="false">AF1134-(MAX(Draws!U1113-Line_cap,0)+MAX(Draws!AG1113-Line_cap,0))</f>
        <v>0</v>
      </c>
      <c r="AH1134" s="18" t="n">
        <f aca="false">AG1134-(MAX(Draws!V1113-Line_cap,0)+MAX(Draws!AH1113-Line_cap,0))</f>
        <v>0</v>
      </c>
      <c r="AI1134" s="18" t="n">
        <f aca="false">AH1134-(MAX(Draws!W1113-Line_cap,0)+MAX(Draws!AI1113-Line_cap,0))</f>
        <v>0</v>
      </c>
      <c r="AJ1134" s="18" t="n">
        <f aca="false">AI1134-(MAX(Draws!X1113-Line_cap,0)+MAX(Draws!AJ1113-Line_cap,0))</f>
        <v>0</v>
      </c>
      <c r="AK1134" s="18" t="n">
        <f aca="false">AJ1134-(MAX(Draws!Y1113-Line_cap,0)+MAX(Draws!AK1113-Line_cap,0))</f>
        <v>0</v>
      </c>
      <c r="AL1134" s="18" t="n">
        <f aca="false">SUMPRODUCT(MIN($B$22:$M$22+B1134:M1134+N1134:Y1134))</f>
        <v>401.752247682087</v>
      </c>
      <c r="AM1134" s="18" t="n">
        <f aca="false">SUMPRODUCT(MIN($B$22:$M$22+B1134:M1134))</f>
        <v>401.752247682087</v>
      </c>
      <c r="AN1134" s="18" t="n">
        <f aca="false">SUMPRODUCT(MIN($B$22:$M$22+N1134:Y1134))</f>
        <v>481.950382357786</v>
      </c>
      <c r="AO1134" s="18" t="n">
        <f aca="false">SUMPRODUCT(MIN($B$22:$M$22+B1134:M1134+Z1134:AK1134))</f>
        <v>401.752247682087</v>
      </c>
      <c r="AP1134" s="18" t="n">
        <f aca="false">SUMPRODUCT(MIN($B$23:$M$23+B1134:M1134+N1134:Y1134))</f>
        <v>446.878128764706</v>
      </c>
      <c r="AQ1134" s="18" t="n">
        <f aca="false">SUMPRODUCT(MIN($B$23:$M$23+B1134:M1134+Z1134:AK1134))</f>
        <v>446.878128764706</v>
      </c>
      <c r="AR1134" s="13" t="n">
        <f aca="false">IF(Y1134&lt;0,1,0)</f>
        <v>0</v>
      </c>
    </row>
    <row r="1135" customFormat="false" ht="15" hidden="false" customHeight="false" outlineLevel="0" collapsed="false">
      <c r="A1135" s="13" t="n">
        <v>1110</v>
      </c>
      <c r="B1135" s="18" t="n">
        <f aca="false">Shock_sd*Draws!B1114</f>
        <v>0.371691402499293</v>
      </c>
      <c r="C1135" s="18" t="n">
        <f aca="false">Persist_a*B1135+Shock_sd*Draws!C1114</f>
        <v>-113.274661548994</v>
      </c>
      <c r="D1135" s="18" t="n">
        <f aca="false">Persist_a*C1135+Shock_sd*Draws!D1114</f>
        <v>-76.265719624075</v>
      </c>
      <c r="E1135" s="18" t="n">
        <f aca="false">Persist_a*D1135+Shock_sd*Draws!E1114</f>
        <v>-41.1269214005012</v>
      </c>
      <c r="F1135" s="18" t="n">
        <f aca="false">Persist_a*E1135+Shock_sd*Draws!F1114</f>
        <v>-9.03798876035945</v>
      </c>
      <c r="G1135" s="18" t="n">
        <f aca="false">Persist_a*F1135+Shock_sd*Draws!G1114</f>
        <v>65.7093764007874</v>
      </c>
      <c r="H1135" s="18" t="n">
        <f aca="false">Persist_a*G1135+Shock_sd*Draws!H1114</f>
        <v>57.7932928987565</v>
      </c>
      <c r="I1135" s="18" t="n">
        <f aca="false">Persist_a*H1135+Shock_sd*Draws!I1114</f>
        <v>38.0183957390061</v>
      </c>
      <c r="J1135" s="18" t="n">
        <f aca="false">Persist_a*I1135+Shock_sd*Draws!J1114</f>
        <v>7.59206846736024</v>
      </c>
      <c r="K1135" s="18" t="n">
        <f aca="false">Persist_a*J1135+Shock_sd*Draws!K1114</f>
        <v>48.904500537714</v>
      </c>
      <c r="L1135" s="18" t="n">
        <f aca="false">Persist_a*K1135+Shock_sd*Draws!L1114</f>
        <v>-78.0896076036666</v>
      </c>
      <c r="M1135" s="18" t="n">
        <f aca="false">Persist_a*L1135+Shock_sd*Draws!M1114</f>
        <v>29.1069282948224</v>
      </c>
      <c r="N1135" s="18" t="n">
        <f aca="false">0-(Draws!N1114+Draws!Z1114)</f>
        <v>0</v>
      </c>
      <c r="O1135" s="18" t="n">
        <f aca="false">N1135-(Draws!O1114+Draws!AA1114)</f>
        <v>0</v>
      </c>
      <c r="P1135" s="18" t="n">
        <f aca="false">O1135-(Draws!P1114+Draws!AB1114)</f>
        <v>0</v>
      </c>
      <c r="Q1135" s="18" t="n">
        <f aca="false">P1135-(Draws!Q1114+Draws!AC1114)</f>
        <v>0</v>
      </c>
      <c r="R1135" s="18" t="n">
        <f aca="false">Q1135-(Draws!R1114+Draws!AD1114)</f>
        <v>0</v>
      </c>
      <c r="S1135" s="18" t="n">
        <f aca="false">R1135-(Draws!S1114+Draws!AE1114)</f>
        <v>0</v>
      </c>
      <c r="T1135" s="18" t="n">
        <f aca="false">S1135-(Draws!T1114+Draws!AF1114)</f>
        <v>0</v>
      </c>
      <c r="U1135" s="18" t="n">
        <f aca="false">T1135-(Draws!U1114+Draws!AG1114)</f>
        <v>0</v>
      </c>
      <c r="V1135" s="18" t="n">
        <f aca="false">U1135-(Draws!V1114+Draws!AH1114)</f>
        <v>0</v>
      </c>
      <c r="W1135" s="18" t="n">
        <f aca="false">V1135-(Draws!W1114+Draws!AI1114)</f>
        <v>0</v>
      </c>
      <c r="X1135" s="18" t="n">
        <f aca="false">W1135-(Draws!X1114+Draws!AJ1114)</f>
        <v>-179.089644024785</v>
      </c>
      <c r="Y1135" s="18" t="n">
        <f aca="false">X1135-(Draws!Y1114+Draws!AK1114)</f>
        <v>-179.089644024785</v>
      </c>
      <c r="Z1135" s="18" t="n">
        <f aca="false">0-(MAX(Draws!N1114-Line_cap,0)+MAX(Draws!Z1114-Line_cap,0))</f>
        <v>0</v>
      </c>
      <c r="AA1135" s="18" t="n">
        <f aca="false">Z1135-(MAX(Draws!O1114-Line_cap,0)+MAX(Draws!AA1114-Line_cap,0))</f>
        <v>0</v>
      </c>
      <c r="AB1135" s="18" t="n">
        <f aca="false">AA1135-(MAX(Draws!P1114-Line_cap,0)+MAX(Draws!AB1114-Line_cap,0))</f>
        <v>0</v>
      </c>
      <c r="AC1135" s="18" t="n">
        <f aca="false">AB1135-(MAX(Draws!Q1114-Line_cap,0)+MAX(Draws!AC1114-Line_cap,0))</f>
        <v>0</v>
      </c>
      <c r="AD1135" s="18" t="n">
        <f aca="false">AC1135-(MAX(Draws!R1114-Line_cap,0)+MAX(Draws!AD1114-Line_cap,0))</f>
        <v>0</v>
      </c>
      <c r="AE1135" s="18" t="n">
        <f aca="false">AD1135-(MAX(Draws!S1114-Line_cap,0)+MAX(Draws!AE1114-Line_cap,0))</f>
        <v>0</v>
      </c>
      <c r="AF1135" s="18" t="n">
        <f aca="false">AE1135-(MAX(Draws!T1114-Line_cap,0)+MAX(Draws!AF1114-Line_cap,0))</f>
        <v>0</v>
      </c>
      <c r="AG1135" s="18" t="n">
        <f aca="false">AF1135-(MAX(Draws!U1114-Line_cap,0)+MAX(Draws!AG1114-Line_cap,0))</f>
        <v>0</v>
      </c>
      <c r="AH1135" s="18" t="n">
        <f aca="false">AG1135-(MAX(Draws!V1114-Line_cap,0)+MAX(Draws!AH1114-Line_cap,0))</f>
        <v>0</v>
      </c>
      <c r="AI1135" s="18" t="n">
        <f aca="false">AH1135-(MAX(Draws!W1114-Line_cap,0)+MAX(Draws!AI1114-Line_cap,0))</f>
        <v>0</v>
      </c>
      <c r="AJ1135" s="18" t="n">
        <f aca="false">AI1135-(MAX(Draws!X1114-Line_cap,0)+MAX(Draws!AJ1114-Line_cap,0))</f>
        <v>-79.0896440247849</v>
      </c>
      <c r="AK1135" s="18" t="n">
        <f aca="false">AJ1135-(MAX(Draws!Y1114-Line_cap,0)+MAX(Draws!AK1114-Line_cap,0))</f>
        <v>-79.0896440247849</v>
      </c>
      <c r="AL1135" s="18" t="n">
        <f aca="false">SUMPRODUCT(MIN($B$22:$M$22+B1135:M1135+N1135:Y1135))</f>
        <v>244.74869593593</v>
      </c>
      <c r="AM1135" s="18" t="n">
        <f aca="false">SUMPRODUCT(MIN($B$22:$M$22+B1135:M1135))</f>
        <v>423.838339960715</v>
      </c>
      <c r="AN1135" s="18" t="n">
        <f aca="false">SUMPRODUCT(MIN($B$22:$M$22+N1135:Y1135))</f>
        <v>322.838303539596</v>
      </c>
      <c r="AO1135" s="18" t="n">
        <f aca="false">SUMPRODUCT(MIN($B$22:$M$22+B1135:M1135+Z1135:AK1135))</f>
        <v>344.74869593593</v>
      </c>
      <c r="AP1135" s="18" t="n">
        <f aca="false">SUMPRODUCT(MIN($B$23:$M$23+B1135:M1135+N1135:Y1135))</f>
        <v>291.621824749474</v>
      </c>
      <c r="AQ1135" s="18" t="n">
        <f aca="false">SUMPRODUCT(MIN($B$23:$M$23+B1135:M1135+Z1135:AK1135))</f>
        <v>391.621824749474</v>
      </c>
      <c r="AR1135" s="13" t="n">
        <f aca="false">IF(Y1135&lt;0,1,0)</f>
        <v>1</v>
      </c>
    </row>
    <row r="1136" customFormat="false" ht="15" hidden="false" customHeight="false" outlineLevel="0" collapsed="false">
      <c r="A1136" s="13" t="n">
        <v>1111</v>
      </c>
      <c r="B1136" s="18" t="n">
        <f aca="false">Shock_sd*Draws!B1115</f>
        <v>2.9898307559706</v>
      </c>
      <c r="C1136" s="18" t="n">
        <f aca="false">Persist_a*B1136+Shock_sd*Draws!C1115</f>
        <v>22.0028148275772</v>
      </c>
      <c r="D1136" s="18" t="n">
        <f aca="false">Persist_a*C1136+Shock_sd*Draws!D1115</f>
        <v>63.030100808008</v>
      </c>
      <c r="E1136" s="18" t="n">
        <f aca="false">Persist_a*D1136+Shock_sd*Draws!E1115</f>
        <v>79.4757283573748</v>
      </c>
      <c r="F1136" s="18" t="n">
        <f aca="false">Persist_a*E1136+Shock_sd*Draws!F1115</f>
        <v>182.723307136567</v>
      </c>
      <c r="G1136" s="18" t="n">
        <f aca="false">Persist_a*F1136+Shock_sd*Draws!G1115</f>
        <v>47.1809532846534</v>
      </c>
      <c r="H1136" s="18" t="n">
        <f aca="false">Persist_a*G1136+Shock_sd*Draws!H1115</f>
        <v>-29.5988237046346</v>
      </c>
      <c r="I1136" s="18" t="n">
        <f aca="false">Persist_a*H1136+Shock_sd*Draws!I1115</f>
        <v>-42.6707348495732</v>
      </c>
      <c r="J1136" s="18" t="n">
        <f aca="false">Persist_a*I1136+Shock_sd*Draws!J1115</f>
        <v>26.7666066847425</v>
      </c>
      <c r="K1136" s="18" t="n">
        <f aca="false">Persist_a*J1136+Shock_sd*Draws!K1115</f>
        <v>9.52393979143173</v>
      </c>
      <c r="L1136" s="18" t="n">
        <f aca="false">Persist_a*K1136+Shock_sd*Draws!L1115</f>
        <v>30.2833016527266</v>
      </c>
      <c r="M1136" s="18" t="n">
        <f aca="false">Persist_a*L1136+Shock_sd*Draws!M1115</f>
        <v>9.44517648970597</v>
      </c>
      <c r="N1136" s="18" t="n">
        <f aca="false">0-(Draws!N1115+Draws!Z1115)</f>
        <v>0</v>
      </c>
      <c r="O1136" s="18" t="n">
        <f aca="false">N1136-(Draws!O1115+Draws!AA1115)</f>
        <v>0</v>
      </c>
      <c r="P1136" s="18" t="n">
        <f aca="false">O1136-(Draws!P1115+Draws!AB1115)</f>
        <v>0</v>
      </c>
      <c r="Q1136" s="18" t="n">
        <f aca="false">P1136-(Draws!Q1115+Draws!AC1115)</f>
        <v>0</v>
      </c>
      <c r="R1136" s="18" t="n">
        <f aca="false">Q1136-(Draws!R1115+Draws!AD1115)</f>
        <v>0</v>
      </c>
      <c r="S1136" s="18" t="n">
        <f aca="false">R1136-(Draws!S1115+Draws!AE1115)</f>
        <v>0</v>
      </c>
      <c r="T1136" s="18" t="n">
        <f aca="false">S1136-(Draws!T1115+Draws!AF1115)</f>
        <v>0</v>
      </c>
      <c r="U1136" s="18" t="n">
        <f aca="false">T1136-(Draws!U1115+Draws!AG1115)</f>
        <v>-108.680874546687</v>
      </c>
      <c r="V1136" s="18" t="n">
        <f aca="false">U1136-(Draws!V1115+Draws!AH1115)</f>
        <v>-108.680874546687</v>
      </c>
      <c r="W1136" s="18" t="n">
        <f aca="false">V1136-(Draws!W1115+Draws!AI1115)</f>
        <v>-108.680874546687</v>
      </c>
      <c r="X1136" s="18" t="n">
        <f aca="false">W1136-(Draws!X1115+Draws!AJ1115)</f>
        <v>-108.680874546687</v>
      </c>
      <c r="Y1136" s="18" t="n">
        <f aca="false">X1136-(Draws!Y1115+Draws!AK1115)</f>
        <v>-108.680874546687</v>
      </c>
      <c r="Z1136" s="18" t="n">
        <f aca="false">0-(MAX(Draws!N1115-Line_cap,0)+MAX(Draws!Z1115-Line_cap,0))</f>
        <v>0</v>
      </c>
      <c r="AA1136" s="18" t="n">
        <f aca="false">Z1136-(MAX(Draws!O1115-Line_cap,0)+MAX(Draws!AA1115-Line_cap,0))</f>
        <v>0</v>
      </c>
      <c r="AB1136" s="18" t="n">
        <f aca="false">AA1136-(MAX(Draws!P1115-Line_cap,0)+MAX(Draws!AB1115-Line_cap,0))</f>
        <v>0</v>
      </c>
      <c r="AC1136" s="18" t="n">
        <f aca="false">AB1136-(MAX(Draws!Q1115-Line_cap,0)+MAX(Draws!AC1115-Line_cap,0))</f>
        <v>0</v>
      </c>
      <c r="AD1136" s="18" t="n">
        <f aca="false">AC1136-(MAX(Draws!R1115-Line_cap,0)+MAX(Draws!AD1115-Line_cap,0))</f>
        <v>0</v>
      </c>
      <c r="AE1136" s="18" t="n">
        <f aca="false">AD1136-(MAX(Draws!S1115-Line_cap,0)+MAX(Draws!AE1115-Line_cap,0))</f>
        <v>0</v>
      </c>
      <c r="AF1136" s="18" t="n">
        <f aca="false">AE1136-(MAX(Draws!T1115-Line_cap,0)+MAX(Draws!AF1115-Line_cap,0))</f>
        <v>0</v>
      </c>
      <c r="AG1136" s="18" t="n">
        <f aca="false">AF1136-(MAX(Draws!U1115-Line_cap,0)+MAX(Draws!AG1115-Line_cap,0))</f>
        <v>-8.6808745466865</v>
      </c>
      <c r="AH1136" s="18" t="n">
        <f aca="false">AG1136-(MAX(Draws!V1115-Line_cap,0)+MAX(Draws!AH1115-Line_cap,0))</f>
        <v>-8.6808745466865</v>
      </c>
      <c r="AI1136" s="18" t="n">
        <f aca="false">AH1136-(MAX(Draws!W1115-Line_cap,0)+MAX(Draws!AI1115-Line_cap,0))</f>
        <v>-8.6808745466865</v>
      </c>
      <c r="AJ1136" s="18" t="n">
        <f aca="false">AI1136-(MAX(Draws!X1115-Line_cap,0)+MAX(Draws!AJ1115-Line_cap,0))</f>
        <v>-8.6808745466865</v>
      </c>
      <c r="AK1136" s="18" t="n">
        <f aca="false">AJ1136-(MAX(Draws!Y1115-Line_cap,0)+MAX(Draws!AK1115-Line_cap,0))</f>
        <v>-8.6808745466865</v>
      </c>
      <c r="AL1136" s="18" t="n">
        <f aca="false">SUMPRODUCT(MIN($B$22:$M$22+B1136:M1136+N1136:Y1136))</f>
        <v>332.502444001659</v>
      </c>
      <c r="AM1136" s="18" t="n">
        <f aca="false">SUMPRODUCT(MIN($B$22:$M$22+B1136:M1136))</f>
        <v>441.183318548346</v>
      </c>
      <c r="AN1136" s="18" t="n">
        <f aca="false">SUMPRODUCT(MIN($B$22:$M$22+N1136:Y1136))</f>
        <v>375.173178851233</v>
      </c>
      <c r="AO1136" s="18" t="n">
        <f aca="false">SUMPRODUCT(MIN($B$22:$M$22+B1136:M1136+Z1136:AK1136))</f>
        <v>432.502444001659</v>
      </c>
      <c r="AP1136" s="18" t="n">
        <f aca="false">SUMPRODUCT(MIN($B$23:$M$23+B1136:M1136+N1136:Y1136))</f>
        <v>382.10244400166</v>
      </c>
      <c r="AQ1136" s="18" t="n">
        <f aca="false">SUMPRODUCT(MIN($B$23:$M$23+B1136:M1136+Z1136:AK1136))</f>
        <v>482.10244400166</v>
      </c>
      <c r="AR1136" s="13" t="n">
        <f aca="false">IF(Y1136&lt;0,1,0)</f>
        <v>1</v>
      </c>
    </row>
    <row r="1137" customFormat="false" ht="15" hidden="false" customHeight="false" outlineLevel="0" collapsed="false">
      <c r="A1137" s="13" t="n">
        <v>1112</v>
      </c>
      <c r="B1137" s="18" t="n">
        <f aca="false">Shock_sd*Draws!B1116</f>
        <v>-32.8867347196661</v>
      </c>
      <c r="C1137" s="18" t="n">
        <f aca="false">Persist_a*B1137+Shock_sd*Draws!C1116</f>
        <v>-2.41309899459841</v>
      </c>
      <c r="D1137" s="18" t="n">
        <f aca="false">Persist_a*C1137+Shock_sd*Draws!D1116</f>
        <v>16.6877352138474</v>
      </c>
      <c r="E1137" s="18" t="n">
        <f aca="false">Persist_a*D1137+Shock_sd*Draws!E1116</f>
        <v>-12.5637603215156</v>
      </c>
      <c r="F1137" s="18" t="n">
        <f aca="false">Persist_a*E1137+Shock_sd*Draws!F1116</f>
        <v>-30.017095228488</v>
      </c>
      <c r="G1137" s="18" t="n">
        <f aca="false">Persist_a*F1137+Shock_sd*Draws!G1116</f>
        <v>-57.5160644527465</v>
      </c>
      <c r="H1137" s="18" t="n">
        <f aca="false">Persist_a*G1137+Shock_sd*Draws!H1116</f>
        <v>-82.7406047438966</v>
      </c>
      <c r="I1137" s="18" t="n">
        <f aca="false">Persist_a*H1137+Shock_sd*Draws!I1116</f>
        <v>-102.596614231329</v>
      </c>
      <c r="J1137" s="18" t="n">
        <f aca="false">Persist_a*I1137+Shock_sd*Draws!J1116</f>
        <v>-93.2727041657524</v>
      </c>
      <c r="K1137" s="18" t="n">
        <f aca="false">Persist_a*J1137+Shock_sd*Draws!K1116</f>
        <v>-47.0057920311663</v>
      </c>
      <c r="L1137" s="18" t="n">
        <f aca="false">Persist_a*K1137+Shock_sd*Draws!L1116</f>
        <v>-68.1728193394825</v>
      </c>
      <c r="M1137" s="18" t="n">
        <f aca="false">Persist_a*L1137+Shock_sd*Draws!M1116</f>
        <v>-108.707949823537</v>
      </c>
      <c r="N1137" s="18" t="n">
        <f aca="false">0-(Draws!N1116+Draws!Z1116)</f>
        <v>0</v>
      </c>
      <c r="O1137" s="18" t="n">
        <f aca="false">N1137-(Draws!O1116+Draws!AA1116)</f>
        <v>0</v>
      </c>
      <c r="P1137" s="18" t="n">
        <f aca="false">O1137-(Draws!P1116+Draws!AB1116)</f>
        <v>0</v>
      </c>
      <c r="Q1137" s="18" t="n">
        <f aca="false">P1137-(Draws!Q1116+Draws!AC1116)</f>
        <v>0</v>
      </c>
      <c r="R1137" s="18" t="n">
        <f aca="false">Q1137-(Draws!R1116+Draws!AD1116)</f>
        <v>0</v>
      </c>
      <c r="S1137" s="18" t="n">
        <f aca="false">R1137-(Draws!S1116+Draws!AE1116)</f>
        <v>0</v>
      </c>
      <c r="T1137" s="18" t="n">
        <f aca="false">S1137-(Draws!T1116+Draws!AF1116)</f>
        <v>0</v>
      </c>
      <c r="U1137" s="18" t="n">
        <f aca="false">T1137-(Draws!U1116+Draws!AG1116)</f>
        <v>0</v>
      </c>
      <c r="V1137" s="18" t="n">
        <f aca="false">U1137-(Draws!V1116+Draws!AH1116)</f>
        <v>0</v>
      </c>
      <c r="W1137" s="18" t="n">
        <f aca="false">V1137-(Draws!W1116+Draws!AI1116)</f>
        <v>0</v>
      </c>
      <c r="X1137" s="18" t="n">
        <f aca="false">W1137-(Draws!X1116+Draws!AJ1116)</f>
        <v>0</v>
      </c>
      <c r="Y1137" s="18" t="n">
        <f aca="false">X1137-(Draws!Y1116+Draws!AK1116)</f>
        <v>0</v>
      </c>
      <c r="Z1137" s="18" t="n">
        <f aca="false">0-(MAX(Draws!N1116-Line_cap,0)+MAX(Draws!Z1116-Line_cap,0))</f>
        <v>0</v>
      </c>
      <c r="AA1137" s="18" t="n">
        <f aca="false">Z1137-(MAX(Draws!O1116-Line_cap,0)+MAX(Draws!AA1116-Line_cap,0))</f>
        <v>0</v>
      </c>
      <c r="AB1137" s="18" t="n">
        <f aca="false">AA1137-(MAX(Draws!P1116-Line_cap,0)+MAX(Draws!AB1116-Line_cap,0))</f>
        <v>0</v>
      </c>
      <c r="AC1137" s="18" t="n">
        <f aca="false">AB1137-(MAX(Draws!Q1116-Line_cap,0)+MAX(Draws!AC1116-Line_cap,0))</f>
        <v>0</v>
      </c>
      <c r="AD1137" s="18" t="n">
        <f aca="false">AC1137-(MAX(Draws!R1116-Line_cap,0)+MAX(Draws!AD1116-Line_cap,0))</f>
        <v>0</v>
      </c>
      <c r="AE1137" s="18" t="n">
        <f aca="false">AD1137-(MAX(Draws!S1116-Line_cap,0)+MAX(Draws!AE1116-Line_cap,0))</f>
        <v>0</v>
      </c>
      <c r="AF1137" s="18" t="n">
        <f aca="false">AE1137-(MAX(Draws!T1116-Line_cap,0)+MAX(Draws!AF1116-Line_cap,0))</f>
        <v>0</v>
      </c>
      <c r="AG1137" s="18" t="n">
        <f aca="false">AF1137-(MAX(Draws!U1116-Line_cap,0)+MAX(Draws!AG1116-Line_cap,0))</f>
        <v>0</v>
      </c>
      <c r="AH1137" s="18" t="n">
        <f aca="false">AG1137-(MAX(Draws!V1116-Line_cap,0)+MAX(Draws!AH1116-Line_cap,0))</f>
        <v>0</v>
      </c>
      <c r="AI1137" s="18" t="n">
        <f aca="false">AH1137-(MAX(Draws!W1116-Line_cap,0)+MAX(Draws!AI1116-Line_cap,0))</f>
        <v>0</v>
      </c>
      <c r="AJ1137" s="18" t="n">
        <f aca="false">AI1137-(MAX(Draws!X1116-Line_cap,0)+MAX(Draws!AJ1116-Line_cap,0))</f>
        <v>0</v>
      </c>
      <c r="AK1137" s="18" t="n">
        <f aca="false">AJ1137-(MAX(Draws!Y1116-Line_cap,0)+MAX(Draws!AK1116-Line_cap,0))</f>
        <v>0</v>
      </c>
      <c r="AL1137" s="18" t="n">
        <f aca="false">SUMPRODUCT(MIN($B$22:$M$22+B1137:M1137+N1137:Y1137))</f>
        <v>381.25743916659</v>
      </c>
      <c r="AM1137" s="18" t="n">
        <f aca="false">SUMPRODUCT(MIN($B$22:$M$22+B1137:M1137))</f>
        <v>381.25743916659</v>
      </c>
      <c r="AN1137" s="18" t="n">
        <f aca="false">SUMPRODUCT(MIN($B$22:$M$22+N1137:Y1137))</f>
        <v>481.950382357786</v>
      </c>
      <c r="AO1137" s="18" t="n">
        <f aca="false">SUMPRODUCT(MIN($B$22:$M$22+B1137:M1137+Z1137:AK1137))</f>
        <v>381.25743916659</v>
      </c>
      <c r="AP1137" s="18" t="n">
        <f aca="false">SUMPRODUCT(MIN($B$23:$M$23+B1137:M1137+N1137:Y1137))</f>
        <v>430.85743916659</v>
      </c>
      <c r="AQ1137" s="18" t="n">
        <f aca="false">SUMPRODUCT(MIN($B$23:$M$23+B1137:M1137+Z1137:AK1137))</f>
        <v>430.85743916659</v>
      </c>
      <c r="AR1137" s="13" t="n">
        <f aca="false">IF(Y1137&lt;0,1,0)</f>
        <v>0</v>
      </c>
    </row>
    <row r="1138" customFormat="false" ht="15" hidden="false" customHeight="false" outlineLevel="0" collapsed="false">
      <c r="A1138" s="13" t="n">
        <v>1113</v>
      </c>
      <c r="B1138" s="18" t="n">
        <f aca="false">Shock_sd*Draws!B1117</f>
        <v>-2.12335988580323</v>
      </c>
      <c r="C1138" s="18" t="n">
        <f aca="false">Persist_a*B1138+Shock_sd*Draws!C1117</f>
        <v>-91.0901621386839</v>
      </c>
      <c r="D1138" s="18" t="n">
        <f aca="false">Persist_a*C1138+Shock_sd*Draws!D1117</f>
        <v>-54.2108677768448</v>
      </c>
      <c r="E1138" s="18" t="n">
        <f aca="false">Persist_a*D1138+Shock_sd*Draws!E1117</f>
        <v>-100.46496058585</v>
      </c>
      <c r="F1138" s="18" t="n">
        <f aca="false">Persist_a*E1138+Shock_sd*Draws!F1117</f>
        <v>-69.6716304386611</v>
      </c>
      <c r="G1138" s="18" t="n">
        <f aca="false">Persist_a*F1138+Shock_sd*Draws!G1117</f>
        <v>28.7076066273784</v>
      </c>
      <c r="H1138" s="18" t="n">
        <f aca="false">Persist_a*G1138+Shock_sd*Draws!H1117</f>
        <v>54.6084454868031</v>
      </c>
      <c r="I1138" s="18" t="n">
        <f aca="false">Persist_a*H1138+Shock_sd*Draws!I1117</f>
        <v>4.4098922881641</v>
      </c>
      <c r="J1138" s="18" t="n">
        <f aca="false">Persist_a*I1138+Shock_sd*Draws!J1117</f>
        <v>-68.6709154313246</v>
      </c>
      <c r="K1138" s="18" t="n">
        <f aca="false">Persist_a*J1138+Shock_sd*Draws!K1117</f>
        <v>-56.1466057633209</v>
      </c>
      <c r="L1138" s="18" t="n">
        <f aca="false">Persist_a*K1138+Shock_sd*Draws!L1117</f>
        <v>-108.2447572413</v>
      </c>
      <c r="M1138" s="18" t="n">
        <f aca="false">Persist_a*L1138+Shock_sd*Draws!M1117</f>
        <v>-30.087702944838</v>
      </c>
      <c r="N1138" s="18" t="n">
        <f aca="false">0-(Draws!N1117+Draws!Z1117)</f>
        <v>0</v>
      </c>
      <c r="O1138" s="18" t="n">
        <f aca="false">N1138-(Draws!O1117+Draws!AA1117)</f>
        <v>0</v>
      </c>
      <c r="P1138" s="18" t="n">
        <f aca="false">O1138-(Draws!P1117+Draws!AB1117)</f>
        <v>0</v>
      </c>
      <c r="Q1138" s="18" t="n">
        <f aca="false">P1138-(Draws!Q1117+Draws!AC1117)</f>
        <v>0</v>
      </c>
      <c r="R1138" s="18" t="n">
        <f aca="false">Q1138-(Draws!R1117+Draws!AD1117)</f>
        <v>-207.529553763414</v>
      </c>
      <c r="S1138" s="18" t="n">
        <f aca="false">R1138-(Draws!S1117+Draws!AE1117)</f>
        <v>-207.529553763414</v>
      </c>
      <c r="T1138" s="18" t="n">
        <f aca="false">S1138-(Draws!T1117+Draws!AF1117)</f>
        <v>-207.529553763414</v>
      </c>
      <c r="U1138" s="18" t="n">
        <f aca="false">T1138-(Draws!U1117+Draws!AG1117)</f>
        <v>-207.529553763414</v>
      </c>
      <c r="V1138" s="18" t="n">
        <f aca="false">U1138-(Draws!V1117+Draws!AH1117)</f>
        <v>-207.529553763414</v>
      </c>
      <c r="W1138" s="18" t="n">
        <f aca="false">V1138-(Draws!W1117+Draws!AI1117)</f>
        <v>-207.529553763414</v>
      </c>
      <c r="X1138" s="18" t="n">
        <f aca="false">W1138-(Draws!X1117+Draws!AJ1117)</f>
        <v>-207.529553763414</v>
      </c>
      <c r="Y1138" s="18" t="n">
        <f aca="false">X1138-(Draws!Y1117+Draws!AK1117)</f>
        <v>-207.529553763414</v>
      </c>
      <c r="Z1138" s="18" t="n">
        <f aca="false">0-(MAX(Draws!N1117-Line_cap,0)+MAX(Draws!Z1117-Line_cap,0))</f>
        <v>0</v>
      </c>
      <c r="AA1138" s="18" t="n">
        <f aca="false">Z1138-(MAX(Draws!O1117-Line_cap,0)+MAX(Draws!AA1117-Line_cap,0))</f>
        <v>0</v>
      </c>
      <c r="AB1138" s="18" t="n">
        <f aca="false">AA1138-(MAX(Draws!P1117-Line_cap,0)+MAX(Draws!AB1117-Line_cap,0))</f>
        <v>0</v>
      </c>
      <c r="AC1138" s="18" t="n">
        <f aca="false">AB1138-(MAX(Draws!Q1117-Line_cap,0)+MAX(Draws!AC1117-Line_cap,0))</f>
        <v>0</v>
      </c>
      <c r="AD1138" s="18" t="n">
        <f aca="false">AC1138-(MAX(Draws!R1117-Line_cap,0)+MAX(Draws!AD1117-Line_cap,0))</f>
        <v>-107.529553763414</v>
      </c>
      <c r="AE1138" s="18" t="n">
        <f aca="false">AD1138-(MAX(Draws!S1117-Line_cap,0)+MAX(Draws!AE1117-Line_cap,0))</f>
        <v>-107.529553763414</v>
      </c>
      <c r="AF1138" s="18" t="n">
        <f aca="false">AE1138-(MAX(Draws!T1117-Line_cap,0)+MAX(Draws!AF1117-Line_cap,0))</f>
        <v>-107.529553763414</v>
      </c>
      <c r="AG1138" s="18" t="n">
        <f aca="false">AF1138-(MAX(Draws!U1117-Line_cap,0)+MAX(Draws!AG1117-Line_cap,0))</f>
        <v>-107.529553763414</v>
      </c>
      <c r="AH1138" s="18" t="n">
        <f aca="false">AG1138-(MAX(Draws!V1117-Line_cap,0)+MAX(Draws!AH1117-Line_cap,0))</f>
        <v>-107.529553763414</v>
      </c>
      <c r="AI1138" s="18" t="n">
        <f aca="false">AH1138-(MAX(Draws!W1117-Line_cap,0)+MAX(Draws!AI1117-Line_cap,0))</f>
        <v>-107.529553763414</v>
      </c>
      <c r="AJ1138" s="18" t="n">
        <f aca="false">AI1138-(MAX(Draws!X1117-Line_cap,0)+MAX(Draws!AJ1117-Line_cap,0))</f>
        <v>-107.529553763414</v>
      </c>
      <c r="AK1138" s="18" t="n">
        <f aca="false">AJ1138-(MAX(Draws!Y1117-Line_cap,0)+MAX(Draws!AK1117-Line_cap,0))</f>
        <v>-107.529553763414</v>
      </c>
      <c r="AL1138" s="18" t="n">
        <f aca="false">SUMPRODUCT(MIN($B$22:$M$22+B1138:M1138+N1138:Y1138))</f>
        <v>186.153636559667</v>
      </c>
      <c r="AM1138" s="18" t="n">
        <f aca="false">SUMPRODUCT(MIN($B$22:$M$22+B1138:M1138))</f>
        <v>393.683190323081</v>
      </c>
      <c r="AN1138" s="18" t="n">
        <f aca="false">SUMPRODUCT(MIN($B$22:$M$22+N1138:Y1138))</f>
        <v>274.420828594371</v>
      </c>
      <c r="AO1138" s="18" t="n">
        <f aca="false">SUMPRODUCT(MIN($B$22:$M$22+B1138:M1138+Z1138:AK1138))</f>
        <v>286.153636559667</v>
      </c>
      <c r="AP1138" s="18" t="n">
        <f aca="false">SUMPRODUCT(MIN($B$23:$M$23+B1138:M1138+N1138:Y1138))</f>
        <v>233.026765373211</v>
      </c>
      <c r="AQ1138" s="18" t="n">
        <f aca="false">SUMPRODUCT(MIN($B$23:$M$23+B1138:M1138+Z1138:AK1138))</f>
        <v>333.026765373211</v>
      </c>
      <c r="AR1138" s="13" t="n">
        <f aca="false">IF(Y1138&lt;0,1,0)</f>
        <v>1</v>
      </c>
    </row>
    <row r="1139" customFormat="false" ht="15" hidden="false" customHeight="false" outlineLevel="0" collapsed="false">
      <c r="A1139" s="13" t="n">
        <v>1114</v>
      </c>
      <c r="B1139" s="18" t="n">
        <f aca="false">Shock_sd*Draws!B1118</f>
        <v>89.1116781869727</v>
      </c>
      <c r="C1139" s="18" t="n">
        <f aca="false">Persist_a*B1139+Shock_sd*Draws!C1118</f>
        <v>135.973952613808</v>
      </c>
      <c r="D1139" s="18" t="n">
        <f aca="false">Persist_a*C1139+Shock_sd*Draws!D1118</f>
        <v>73.0238399597893</v>
      </c>
      <c r="E1139" s="18" t="n">
        <f aca="false">Persist_a*D1139+Shock_sd*Draws!E1118</f>
        <v>-21.1983960055278</v>
      </c>
      <c r="F1139" s="18" t="n">
        <f aca="false">Persist_a*E1139+Shock_sd*Draws!F1118</f>
        <v>-9.55116753242023</v>
      </c>
      <c r="G1139" s="18" t="n">
        <f aca="false">Persist_a*F1139+Shock_sd*Draws!G1118</f>
        <v>33.4511842876492</v>
      </c>
      <c r="H1139" s="18" t="n">
        <f aca="false">Persist_a*G1139+Shock_sd*Draws!H1118</f>
        <v>-47.7876430803127</v>
      </c>
      <c r="I1139" s="18" t="n">
        <f aca="false">Persist_a*H1139+Shock_sd*Draws!I1118</f>
        <v>-24.4280580435011</v>
      </c>
      <c r="J1139" s="18" t="n">
        <f aca="false">Persist_a*I1139+Shock_sd*Draws!J1118</f>
        <v>-30.2182680869345</v>
      </c>
      <c r="K1139" s="18" t="n">
        <f aca="false">Persist_a*J1139+Shock_sd*Draws!K1118</f>
        <v>73.5509165233599</v>
      </c>
      <c r="L1139" s="18" t="n">
        <f aca="false">Persist_a*K1139+Shock_sd*Draws!L1118</f>
        <v>46.2536929677254</v>
      </c>
      <c r="M1139" s="18" t="n">
        <f aca="false">Persist_a*L1139+Shock_sd*Draws!M1118</f>
        <v>-7.81726496178058</v>
      </c>
      <c r="N1139" s="18" t="n">
        <f aca="false">0-(Draws!N1118+Draws!Z1118)</f>
        <v>0</v>
      </c>
      <c r="O1139" s="18" t="n">
        <f aca="false">N1139-(Draws!O1118+Draws!AA1118)</f>
        <v>0</v>
      </c>
      <c r="P1139" s="18" t="n">
        <f aca="false">O1139-(Draws!P1118+Draws!AB1118)</f>
        <v>0</v>
      </c>
      <c r="Q1139" s="18" t="n">
        <f aca="false">P1139-(Draws!Q1118+Draws!AC1118)</f>
        <v>0</v>
      </c>
      <c r="R1139" s="18" t="n">
        <f aca="false">Q1139-(Draws!R1118+Draws!AD1118)</f>
        <v>0</v>
      </c>
      <c r="S1139" s="18" t="n">
        <f aca="false">R1139-(Draws!S1118+Draws!AE1118)</f>
        <v>0</v>
      </c>
      <c r="T1139" s="18" t="n">
        <f aca="false">S1139-(Draws!T1118+Draws!AF1118)</f>
        <v>0</v>
      </c>
      <c r="U1139" s="18" t="n">
        <f aca="false">T1139-(Draws!U1118+Draws!AG1118)</f>
        <v>0</v>
      </c>
      <c r="V1139" s="18" t="n">
        <f aca="false">U1139-(Draws!V1118+Draws!AH1118)</f>
        <v>0</v>
      </c>
      <c r="W1139" s="18" t="n">
        <f aca="false">V1139-(Draws!W1118+Draws!AI1118)</f>
        <v>0</v>
      </c>
      <c r="X1139" s="18" t="n">
        <f aca="false">W1139-(Draws!X1118+Draws!AJ1118)</f>
        <v>0</v>
      </c>
      <c r="Y1139" s="18" t="n">
        <f aca="false">X1139-(Draws!Y1118+Draws!AK1118)</f>
        <v>0</v>
      </c>
      <c r="Z1139" s="18" t="n">
        <f aca="false">0-(MAX(Draws!N1118-Line_cap,0)+MAX(Draws!Z1118-Line_cap,0))</f>
        <v>0</v>
      </c>
      <c r="AA1139" s="18" t="n">
        <f aca="false">Z1139-(MAX(Draws!O1118-Line_cap,0)+MAX(Draws!AA1118-Line_cap,0))</f>
        <v>0</v>
      </c>
      <c r="AB1139" s="18" t="n">
        <f aca="false">AA1139-(MAX(Draws!P1118-Line_cap,0)+MAX(Draws!AB1118-Line_cap,0))</f>
        <v>0</v>
      </c>
      <c r="AC1139" s="18" t="n">
        <f aca="false">AB1139-(MAX(Draws!Q1118-Line_cap,0)+MAX(Draws!AC1118-Line_cap,0))</f>
        <v>0</v>
      </c>
      <c r="AD1139" s="18" t="n">
        <f aca="false">AC1139-(MAX(Draws!R1118-Line_cap,0)+MAX(Draws!AD1118-Line_cap,0))</f>
        <v>0</v>
      </c>
      <c r="AE1139" s="18" t="n">
        <f aca="false">AD1139-(MAX(Draws!S1118-Line_cap,0)+MAX(Draws!AE1118-Line_cap,0))</f>
        <v>0</v>
      </c>
      <c r="AF1139" s="18" t="n">
        <f aca="false">AE1139-(MAX(Draws!T1118-Line_cap,0)+MAX(Draws!AF1118-Line_cap,0))</f>
        <v>0</v>
      </c>
      <c r="AG1139" s="18" t="n">
        <f aca="false">AF1139-(MAX(Draws!U1118-Line_cap,0)+MAX(Draws!AG1118-Line_cap,0))</f>
        <v>0</v>
      </c>
      <c r="AH1139" s="18" t="n">
        <f aca="false">AG1139-(MAX(Draws!V1118-Line_cap,0)+MAX(Draws!AH1118-Line_cap,0))</f>
        <v>0</v>
      </c>
      <c r="AI1139" s="18" t="n">
        <f aca="false">AH1139-(MAX(Draws!W1118-Line_cap,0)+MAX(Draws!AI1118-Line_cap,0))</f>
        <v>0</v>
      </c>
      <c r="AJ1139" s="18" t="n">
        <f aca="false">AI1139-(MAX(Draws!X1118-Line_cap,0)+MAX(Draws!AJ1118-Line_cap,0))</f>
        <v>0</v>
      </c>
      <c r="AK1139" s="18" t="n">
        <f aca="false">AJ1139-(MAX(Draws!Y1118-Line_cap,0)+MAX(Draws!AK1118-Line_cap,0))</f>
        <v>0</v>
      </c>
      <c r="AL1139" s="18" t="n">
        <f aca="false">SUMPRODUCT(MIN($B$22:$M$22+B1139:M1139+N1139:Y1139))</f>
        <v>434.162739277473</v>
      </c>
      <c r="AM1139" s="18" t="n">
        <f aca="false">SUMPRODUCT(MIN($B$22:$M$22+B1139:M1139))</f>
        <v>434.162739277473</v>
      </c>
      <c r="AN1139" s="18" t="n">
        <f aca="false">SUMPRODUCT(MIN($B$22:$M$22+N1139:Y1139))</f>
        <v>481.950382357786</v>
      </c>
      <c r="AO1139" s="18" t="n">
        <f aca="false">SUMPRODUCT(MIN($B$22:$M$22+B1139:M1139+Z1139:AK1139))</f>
        <v>434.162739277473</v>
      </c>
      <c r="AP1139" s="18" t="n">
        <f aca="false">SUMPRODUCT(MIN($B$23:$M$23+B1139:M1139+N1139:Y1139))</f>
        <v>483.341382140573</v>
      </c>
      <c r="AQ1139" s="18" t="n">
        <f aca="false">SUMPRODUCT(MIN($B$23:$M$23+B1139:M1139+Z1139:AK1139))</f>
        <v>483.341382140573</v>
      </c>
      <c r="AR1139" s="13" t="n">
        <f aca="false">IF(Y1139&lt;0,1,0)</f>
        <v>0</v>
      </c>
    </row>
    <row r="1140" customFormat="false" ht="15" hidden="false" customHeight="false" outlineLevel="0" collapsed="false">
      <c r="A1140" s="13" t="n">
        <v>1115</v>
      </c>
      <c r="B1140" s="18" t="n">
        <f aca="false">Shock_sd*Draws!B1119</f>
        <v>-54.2318757284437</v>
      </c>
      <c r="C1140" s="18" t="n">
        <f aca="false">Persist_a*B1140+Shock_sd*Draws!C1119</f>
        <v>0.774700369219787</v>
      </c>
      <c r="D1140" s="18" t="n">
        <f aca="false">Persist_a*C1140+Shock_sd*Draws!D1119</f>
        <v>-22.6960646121007</v>
      </c>
      <c r="E1140" s="18" t="n">
        <f aca="false">Persist_a*D1140+Shock_sd*Draws!E1119</f>
        <v>24.8550583280557</v>
      </c>
      <c r="F1140" s="18" t="n">
        <f aca="false">Persist_a*E1140+Shock_sd*Draws!F1119</f>
        <v>83.1662407536529</v>
      </c>
      <c r="G1140" s="18" t="n">
        <f aca="false">Persist_a*F1140+Shock_sd*Draws!G1119</f>
        <v>101.914707388225</v>
      </c>
      <c r="H1140" s="18" t="n">
        <f aca="false">Persist_a*G1140+Shock_sd*Draws!H1119</f>
        <v>35.0437736907369</v>
      </c>
      <c r="I1140" s="18" t="n">
        <f aca="false">Persist_a*H1140+Shock_sd*Draws!I1119</f>
        <v>-2.92602659051343</v>
      </c>
      <c r="J1140" s="18" t="n">
        <f aca="false">Persist_a*I1140+Shock_sd*Draws!J1119</f>
        <v>31.4060986353186</v>
      </c>
      <c r="K1140" s="18" t="n">
        <f aca="false">Persist_a*J1140+Shock_sd*Draws!K1119</f>
        <v>4.97228334158054</v>
      </c>
      <c r="L1140" s="18" t="n">
        <f aca="false">Persist_a*K1140+Shock_sd*Draws!L1119</f>
        <v>59.9611397152753</v>
      </c>
      <c r="M1140" s="18" t="n">
        <f aca="false">Persist_a*L1140+Shock_sd*Draws!M1119</f>
        <v>60.2751028641057</v>
      </c>
      <c r="N1140" s="18" t="n">
        <f aca="false">0-(Draws!N1119+Draws!Z1119)</f>
        <v>0</v>
      </c>
      <c r="O1140" s="18" t="n">
        <f aca="false">N1140-(Draws!O1119+Draws!AA1119)</f>
        <v>0</v>
      </c>
      <c r="P1140" s="18" t="n">
        <f aca="false">O1140-(Draws!P1119+Draws!AB1119)</f>
        <v>0</v>
      </c>
      <c r="Q1140" s="18" t="n">
        <f aca="false">P1140-(Draws!Q1119+Draws!AC1119)</f>
        <v>0</v>
      </c>
      <c r="R1140" s="18" t="n">
        <f aca="false">Q1140-(Draws!R1119+Draws!AD1119)</f>
        <v>0</v>
      </c>
      <c r="S1140" s="18" t="n">
        <f aca="false">R1140-(Draws!S1119+Draws!AE1119)</f>
        <v>0</v>
      </c>
      <c r="T1140" s="18" t="n">
        <f aca="false">S1140-(Draws!T1119+Draws!AF1119)</f>
        <v>0</v>
      </c>
      <c r="U1140" s="18" t="n">
        <f aca="false">T1140-(Draws!U1119+Draws!AG1119)</f>
        <v>0</v>
      </c>
      <c r="V1140" s="18" t="n">
        <f aca="false">U1140-(Draws!V1119+Draws!AH1119)</f>
        <v>0</v>
      </c>
      <c r="W1140" s="18" t="n">
        <f aca="false">V1140-(Draws!W1119+Draws!AI1119)</f>
        <v>0</v>
      </c>
      <c r="X1140" s="18" t="n">
        <f aca="false">W1140-(Draws!X1119+Draws!AJ1119)</f>
        <v>0</v>
      </c>
      <c r="Y1140" s="18" t="n">
        <f aca="false">X1140-(Draws!Y1119+Draws!AK1119)</f>
        <v>0</v>
      </c>
      <c r="Z1140" s="18" t="n">
        <f aca="false">0-(MAX(Draws!N1119-Line_cap,0)+MAX(Draws!Z1119-Line_cap,0))</f>
        <v>0</v>
      </c>
      <c r="AA1140" s="18" t="n">
        <f aca="false">Z1140-(MAX(Draws!O1119-Line_cap,0)+MAX(Draws!AA1119-Line_cap,0))</f>
        <v>0</v>
      </c>
      <c r="AB1140" s="18" t="n">
        <f aca="false">AA1140-(MAX(Draws!P1119-Line_cap,0)+MAX(Draws!AB1119-Line_cap,0))</f>
        <v>0</v>
      </c>
      <c r="AC1140" s="18" t="n">
        <f aca="false">AB1140-(MAX(Draws!Q1119-Line_cap,0)+MAX(Draws!AC1119-Line_cap,0))</f>
        <v>0</v>
      </c>
      <c r="AD1140" s="18" t="n">
        <f aca="false">AC1140-(MAX(Draws!R1119-Line_cap,0)+MAX(Draws!AD1119-Line_cap,0))</f>
        <v>0</v>
      </c>
      <c r="AE1140" s="18" t="n">
        <f aca="false">AD1140-(MAX(Draws!S1119-Line_cap,0)+MAX(Draws!AE1119-Line_cap,0))</f>
        <v>0</v>
      </c>
      <c r="AF1140" s="18" t="n">
        <f aca="false">AE1140-(MAX(Draws!T1119-Line_cap,0)+MAX(Draws!AF1119-Line_cap,0))</f>
        <v>0</v>
      </c>
      <c r="AG1140" s="18" t="n">
        <f aca="false">AF1140-(MAX(Draws!U1119-Line_cap,0)+MAX(Draws!AG1119-Line_cap,0))</f>
        <v>0</v>
      </c>
      <c r="AH1140" s="18" t="n">
        <f aca="false">AG1140-(MAX(Draws!V1119-Line_cap,0)+MAX(Draws!AH1119-Line_cap,0))</f>
        <v>0</v>
      </c>
      <c r="AI1140" s="18" t="n">
        <f aca="false">AH1140-(MAX(Draws!W1119-Line_cap,0)+MAX(Draws!AI1119-Line_cap,0))</f>
        <v>0</v>
      </c>
      <c r="AJ1140" s="18" t="n">
        <f aca="false">AI1140-(MAX(Draws!X1119-Line_cap,0)+MAX(Draws!AJ1119-Line_cap,0))</f>
        <v>0</v>
      </c>
      <c r="AK1140" s="18" t="n">
        <f aca="false">AJ1140-(MAX(Draws!Y1119-Line_cap,0)+MAX(Draws!AK1119-Line_cap,0))</f>
        <v>0</v>
      </c>
      <c r="AL1140" s="18" t="n">
        <f aca="false">SUMPRODUCT(MIN($B$22:$M$22+B1140:M1140+N1140:Y1140))</f>
        <v>480.928026807406</v>
      </c>
      <c r="AM1140" s="18" t="n">
        <f aca="false">SUMPRODUCT(MIN($B$22:$M$22+B1140:M1140))</f>
        <v>480.928026807406</v>
      </c>
      <c r="AN1140" s="18" t="n">
        <f aca="false">SUMPRODUCT(MIN($B$22:$M$22+N1140:Y1140))</f>
        <v>481.950382357786</v>
      </c>
      <c r="AO1140" s="18" t="n">
        <f aca="false">SUMPRODUCT(MIN($B$22:$M$22+B1140:M1140+Z1140:AK1140))</f>
        <v>480.928026807406</v>
      </c>
      <c r="AP1140" s="18" t="n">
        <f aca="false">SUMPRODUCT(MIN($B$23:$M$23+B1140:M1140+N1140:Y1140))</f>
        <v>527.607496858279</v>
      </c>
      <c r="AQ1140" s="18" t="n">
        <f aca="false">SUMPRODUCT(MIN($B$23:$M$23+B1140:M1140+Z1140:AK1140))</f>
        <v>527.607496858279</v>
      </c>
      <c r="AR1140" s="13" t="n">
        <f aca="false">IF(Y1140&lt;0,1,0)</f>
        <v>0</v>
      </c>
    </row>
    <row r="1141" customFormat="false" ht="15" hidden="false" customHeight="false" outlineLevel="0" collapsed="false">
      <c r="A1141" s="13" t="n">
        <v>1116</v>
      </c>
      <c r="B1141" s="18" t="n">
        <f aca="false">Shock_sd*Draws!B1120</f>
        <v>-3.47363930244228</v>
      </c>
      <c r="C1141" s="18" t="n">
        <f aca="false">Persist_a*B1141+Shock_sd*Draws!C1120</f>
        <v>-9.12954804969104</v>
      </c>
      <c r="D1141" s="18" t="n">
        <f aca="false">Persist_a*C1141+Shock_sd*Draws!D1120</f>
        <v>-97.1315369527444</v>
      </c>
      <c r="E1141" s="18" t="n">
        <f aca="false">Persist_a*D1141+Shock_sd*Draws!E1120</f>
        <v>-13.6544405678694</v>
      </c>
      <c r="F1141" s="18" t="n">
        <f aca="false">Persist_a*E1141+Shock_sd*Draws!F1120</f>
        <v>26.462654082863</v>
      </c>
      <c r="G1141" s="18" t="n">
        <f aca="false">Persist_a*F1141+Shock_sd*Draws!G1120</f>
        <v>56.9904788607052</v>
      </c>
      <c r="H1141" s="18" t="n">
        <f aca="false">Persist_a*G1141+Shock_sd*Draws!H1120</f>
        <v>60.4673188428752</v>
      </c>
      <c r="I1141" s="18" t="n">
        <f aca="false">Persist_a*H1141+Shock_sd*Draws!I1120</f>
        <v>23.4832400429754</v>
      </c>
      <c r="J1141" s="18" t="n">
        <f aca="false">Persist_a*I1141+Shock_sd*Draws!J1120</f>
        <v>-57.3568382804049</v>
      </c>
      <c r="K1141" s="18" t="n">
        <f aca="false">Persist_a*J1141+Shock_sd*Draws!K1120</f>
        <v>20.030656203676</v>
      </c>
      <c r="L1141" s="18" t="n">
        <f aca="false">Persist_a*K1141+Shock_sd*Draws!L1120</f>
        <v>15.3328973165214</v>
      </c>
      <c r="M1141" s="18" t="n">
        <f aca="false">Persist_a*L1141+Shock_sd*Draws!M1120</f>
        <v>50.78812713213</v>
      </c>
      <c r="N1141" s="18" t="n">
        <f aca="false">0-(Draws!N1120+Draws!Z1120)</f>
        <v>0</v>
      </c>
      <c r="O1141" s="18" t="n">
        <f aca="false">N1141-(Draws!O1120+Draws!AA1120)</f>
        <v>0</v>
      </c>
      <c r="P1141" s="18" t="n">
        <f aca="false">O1141-(Draws!P1120+Draws!AB1120)</f>
        <v>0</v>
      </c>
      <c r="Q1141" s="18" t="n">
        <f aca="false">P1141-(Draws!Q1120+Draws!AC1120)</f>
        <v>0</v>
      </c>
      <c r="R1141" s="18" t="n">
        <f aca="false">Q1141-(Draws!R1120+Draws!AD1120)</f>
        <v>0</v>
      </c>
      <c r="S1141" s="18" t="n">
        <f aca="false">R1141-(Draws!S1120+Draws!AE1120)</f>
        <v>0</v>
      </c>
      <c r="T1141" s="18" t="n">
        <f aca="false">S1141-(Draws!T1120+Draws!AF1120)</f>
        <v>0</v>
      </c>
      <c r="U1141" s="18" t="n">
        <f aca="false">T1141-(Draws!U1120+Draws!AG1120)</f>
        <v>0</v>
      </c>
      <c r="V1141" s="18" t="n">
        <f aca="false">U1141-(Draws!V1120+Draws!AH1120)</f>
        <v>0</v>
      </c>
      <c r="W1141" s="18" t="n">
        <f aca="false">V1141-(Draws!W1120+Draws!AI1120)</f>
        <v>0</v>
      </c>
      <c r="X1141" s="18" t="n">
        <f aca="false">W1141-(Draws!X1120+Draws!AJ1120)</f>
        <v>0</v>
      </c>
      <c r="Y1141" s="18" t="n">
        <f aca="false">X1141-(Draws!Y1120+Draws!AK1120)</f>
        <v>0</v>
      </c>
      <c r="Z1141" s="18" t="n">
        <f aca="false">0-(MAX(Draws!N1120-Line_cap,0)+MAX(Draws!Z1120-Line_cap,0))</f>
        <v>0</v>
      </c>
      <c r="AA1141" s="18" t="n">
        <f aca="false">Z1141-(MAX(Draws!O1120-Line_cap,0)+MAX(Draws!AA1120-Line_cap,0))</f>
        <v>0</v>
      </c>
      <c r="AB1141" s="18" t="n">
        <f aca="false">AA1141-(MAX(Draws!P1120-Line_cap,0)+MAX(Draws!AB1120-Line_cap,0))</f>
        <v>0</v>
      </c>
      <c r="AC1141" s="18" t="n">
        <f aca="false">AB1141-(MAX(Draws!Q1120-Line_cap,0)+MAX(Draws!AC1120-Line_cap,0))</f>
        <v>0</v>
      </c>
      <c r="AD1141" s="18" t="n">
        <f aca="false">AC1141-(MAX(Draws!R1120-Line_cap,0)+MAX(Draws!AD1120-Line_cap,0))</f>
        <v>0</v>
      </c>
      <c r="AE1141" s="18" t="n">
        <f aca="false">AD1141-(MAX(Draws!S1120-Line_cap,0)+MAX(Draws!AE1120-Line_cap,0))</f>
        <v>0</v>
      </c>
      <c r="AF1141" s="18" t="n">
        <f aca="false">AE1141-(MAX(Draws!T1120-Line_cap,0)+MAX(Draws!AF1120-Line_cap,0))</f>
        <v>0</v>
      </c>
      <c r="AG1141" s="18" t="n">
        <f aca="false">AF1141-(MAX(Draws!U1120-Line_cap,0)+MAX(Draws!AG1120-Line_cap,0))</f>
        <v>0</v>
      </c>
      <c r="AH1141" s="18" t="n">
        <f aca="false">AG1141-(MAX(Draws!V1120-Line_cap,0)+MAX(Draws!AH1120-Line_cap,0))</f>
        <v>0</v>
      </c>
      <c r="AI1141" s="18" t="n">
        <f aca="false">AH1141-(MAX(Draws!W1120-Line_cap,0)+MAX(Draws!AI1120-Line_cap,0))</f>
        <v>0</v>
      </c>
      <c r="AJ1141" s="18" t="n">
        <f aca="false">AI1141-(MAX(Draws!X1120-Line_cap,0)+MAX(Draws!AJ1120-Line_cap,0))</f>
        <v>0</v>
      </c>
      <c r="AK1141" s="18" t="n">
        <f aca="false">AJ1141-(MAX(Draws!Y1120-Line_cap,0)+MAX(Draws!AK1120-Line_cap,0))</f>
        <v>0</v>
      </c>
      <c r="AL1141" s="18" t="n">
        <f aca="false">SUMPRODUCT(MIN($B$22:$M$22+B1141:M1141+N1141:Y1141))</f>
        <v>418.422649709396</v>
      </c>
      <c r="AM1141" s="18" t="n">
        <f aca="false">SUMPRODUCT(MIN($B$22:$M$22+B1141:M1141))</f>
        <v>418.422649709396</v>
      </c>
      <c r="AN1141" s="18" t="n">
        <f aca="false">SUMPRODUCT(MIN($B$22:$M$22+N1141:Y1141))</f>
        <v>481.950382357786</v>
      </c>
      <c r="AO1141" s="18" t="n">
        <f aca="false">SUMPRODUCT(MIN($B$22:$M$22+B1141:M1141+Z1141:AK1141))</f>
        <v>418.422649709396</v>
      </c>
      <c r="AP1141" s="18" t="n">
        <f aca="false">SUMPRODUCT(MIN($B$23:$M$23+B1141:M1141+N1141:Y1141))</f>
        <v>453.172024517636</v>
      </c>
      <c r="AQ1141" s="18" t="n">
        <f aca="false">SUMPRODUCT(MIN($B$23:$M$23+B1141:M1141+Z1141:AK1141))</f>
        <v>453.172024517636</v>
      </c>
      <c r="AR1141" s="13" t="n">
        <f aca="false">IF(Y1141&lt;0,1,0)</f>
        <v>0</v>
      </c>
    </row>
    <row r="1142" customFormat="false" ht="15" hidden="false" customHeight="false" outlineLevel="0" collapsed="false">
      <c r="A1142" s="13" t="n">
        <v>1117</v>
      </c>
      <c r="B1142" s="18" t="n">
        <f aca="false">Shock_sd*Draws!B1121</f>
        <v>-15.464360560754</v>
      </c>
      <c r="C1142" s="18" t="n">
        <f aca="false">Persist_a*B1142+Shock_sd*Draws!C1121</f>
        <v>-70.1973952485168</v>
      </c>
      <c r="D1142" s="18" t="n">
        <f aca="false">Persist_a*C1142+Shock_sd*Draws!D1121</f>
        <v>-49.7158913434173</v>
      </c>
      <c r="E1142" s="18" t="n">
        <f aca="false">Persist_a*D1142+Shock_sd*Draws!E1121</f>
        <v>111.02910179305</v>
      </c>
      <c r="F1142" s="18" t="n">
        <f aca="false">Persist_a*E1142+Shock_sd*Draws!F1121</f>
        <v>108.366814062514</v>
      </c>
      <c r="G1142" s="18" t="n">
        <f aca="false">Persist_a*F1142+Shock_sd*Draws!G1121</f>
        <v>91.2122776649687</v>
      </c>
      <c r="H1142" s="18" t="n">
        <f aca="false">Persist_a*G1142+Shock_sd*Draws!H1121</f>
        <v>58.0942589135935</v>
      </c>
      <c r="I1142" s="18" t="n">
        <f aca="false">Persist_a*H1142+Shock_sd*Draws!I1121</f>
        <v>13.3358767173007</v>
      </c>
      <c r="J1142" s="18" t="n">
        <f aca="false">Persist_a*I1142+Shock_sd*Draws!J1121</f>
        <v>-23.2776392875885</v>
      </c>
      <c r="K1142" s="18" t="n">
        <f aca="false">Persist_a*J1142+Shock_sd*Draws!K1121</f>
        <v>54.1446512037198</v>
      </c>
      <c r="L1142" s="18" t="n">
        <f aca="false">Persist_a*K1142+Shock_sd*Draws!L1121</f>
        <v>39.7009312472964</v>
      </c>
      <c r="M1142" s="18" t="n">
        <f aca="false">Persist_a*L1142+Shock_sd*Draws!M1121</f>
        <v>14.4949285049339</v>
      </c>
      <c r="N1142" s="18" t="n">
        <f aca="false">0-(Draws!N1121+Draws!Z1121)</f>
        <v>0</v>
      </c>
      <c r="O1142" s="18" t="n">
        <f aca="false">N1142-(Draws!O1121+Draws!AA1121)</f>
        <v>0</v>
      </c>
      <c r="P1142" s="18" t="n">
        <f aca="false">O1142-(Draws!P1121+Draws!AB1121)</f>
        <v>0</v>
      </c>
      <c r="Q1142" s="18" t="n">
        <f aca="false">P1142-(Draws!Q1121+Draws!AC1121)</f>
        <v>0</v>
      </c>
      <c r="R1142" s="18" t="n">
        <f aca="false">Q1142-(Draws!R1121+Draws!AD1121)</f>
        <v>0</v>
      </c>
      <c r="S1142" s="18" t="n">
        <f aca="false">R1142-(Draws!S1121+Draws!AE1121)</f>
        <v>0</v>
      </c>
      <c r="T1142" s="18" t="n">
        <f aca="false">S1142-(Draws!T1121+Draws!AF1121)</f>
        <v>0</v>
      </c>
      <c r="U1142" s="18" t="n">
        <f aca="false">T1142-(Draws!U1121+Draws!AG1121)</f>
        <v>0</v>
      </c>
      <c r="V1142" s="18" t="n">
        <f aca="false">U1142-(Draws!V1121+Draws!AH1121)</f>
        <v>0</v>
      </c>
      <c r="W1142" s="18" t="n">
        <f aca="false">V1142-(Draws!W1121+Draws!AI1121)</f>
        <v>0</v>
      </c>
      <c r="X1142" s="18" t="n">
        <f aca="false">W1142-(Draws!X1121+Draws!AJ1121)</f>
        <v>0</v>
      </c>
      <c r="Y1142" s="18" t="n">
        <f aca="false">X1142-(Draws!Y1121+Draws!AK1121)</f>
        <v>0</v>
      </c>
      <c r="Z1142" s="18" t="n">
        <f aca="false">0-(MAX(Draws!N1121-Line_cap,0)+MAX(Draws!Z1121-Line_cap,0))</f>
        <v>0</v>
      </c>
      <c r="AA1142" s="18" t="n">
        <f aca="false">Z1142-(MAX(Draws!O1121-Line_cap,0)+MAX(Draws!AA1121-Line_cap,0))</f>
        <v>0</v>
      </c>
      <c r="AB1142" s="18" t="n">
        <f aca="false">AA1142-(MAX(Draws!P1121-Line_cap,0)+MAX(Draws!AB1121-Line_cap,0))</f>
        <v>0</v>
      </c>
      <c r="AC1142" s="18" t="n">
        <f aca="false">AB1142-(MAX(Draws!Q1121-Line_cap,0)+MAX(Draws!AC1121-Line_cap,0))</f>
        <v>0</v>
      </c>
      <c r="AD1142" s="18" t="n">
        <f aca="false">AC1142-(MAX(Draws!R1121-Line_cap,0)+MAX(Draws!AD1121-Line_cap,0))</f>
        <v>0</v>
      </c>
      <c r="AE1142" s="18" t="n">
        <f aca="false">AD1142-(MAX(Draws!S1121-Line_cap,0)+MAX(Draws!AE1121-Line_cap,0))</f>
        <v>0</v>
      </c>
      <c r="AF1142" s="18" t="n">
        <f aca="false">AE1142-(MAX(Draws!T1121-Line_cap,0)+MAX(Draws!AF1121-Line_cap,0))</f>
        <v>0</v>
      </c>
      <c r="AG1142" s="18" t="n">
        <f aca="false">AF1142-(MAX(Draws!U1121-Line_cap,0)+MAX(Draws!AG1121-Line_cap,0))</f>
        <v>0</v>
      </c>
      <c r="AH1142" s="18" t="n">
        <f aca="false">AG1142-(MAX(Draws!V1121-Line_cap,0)+MAX(Draws!AH1121-Line_cap,0))</f>
        <v>0</v>
      </c>
      <c r="AI1142" s="18" t="n">
        <f aca="false">AH1142-(MAX(Draws!W1121-Line_cap,0)+MAX(Draws!AI1121-Line_cap,0))</f>
        <v>0</v>
      </c>
      <c r="AJ1142" s="18" t="n">
        <f aca="false">AI1142-(MAX(Draws!X1121-Line_cap,0)+MAX(Draws!AJ1121-Line_cap,0))</f>
        <v>0</v>
      </c>
      <c r="AK1142" s="18" t="n">
        <f aca="false">AJ1142-(MAX(Draws!Y1121-Line_cap,0)+MAX(Draws!AK1121-Line_cap,0))</f>
        <v>0</v>
      </c>
      <c r="AL1142" s="18" t="n">
        <f aca="false">SUMPRODUCT(MIN($B$22:$M$22+B1142:M1142+N1142:Y1142))</f>
        <v>464.920142129808</v>
      </c>
      <c r="AM1142" s="18" t="n">
        <f aca="false">SUMPRODUCT(MIN($B$22:$M$22+B1142:M1142))</f>
        <v>464.920142129808</v>
      </c>
      <c r="AN1142" s="18" t="n">
        <f aca="false">SUMPRODUCT(MIN($B$22:$M$22+N1142:Y1142))</f>
        <v>481.950382357786</v>
      </c>
      <c r="AO1142" s="18" t="n">
        <f aca="false">SUMPRODUCT(MIN($B$22:$M$22+B1142:M1142+Z1142:AK1142))</f>
        <v>464.920142129808</v>
      </c>
      <c r="AP1142" s="18" t="n">
        <f aca="false">SUMPRODUCT(MIN($B$23:$M$23+B1142:M1142+N1142:Y1142))</f>
        <v>496.120001891261</v>
      </c>
      <c r="AQ1142" s="18" t="n">
        <f aca="false">SUMPRODUCT(MIN($B$23:$M$23+B1142:M1142+Z1142:AK1142))</f>
        <v>496.120001891261</v>
      </c>
      <c r="AR1142" s="13" t="n">
        <f aca="false">IF(Y1142&lt;0,1,0)</f>
        <v>0</v>
      </c>
    </row>
    <row r="1143" customFormat="false" ht="15" hidden="false" customHeight="false" outlineLevel="0" collapsed="false">
      <c r="A1143" s="13" t="n">
        <v>1118</v>
      </c>
      <c r="B1143" s="18" t="n">
        <f aca="false">Shock_sd*Draws!B1122</f>
        <v>-13.455420632699</v>
      </c>
      <c r="C1143" s="18" t="n">
        <f aca="false">Persist_a*B1143+Shock_sd*Draws!C1122</f>
        <v>17.9949576650747</v>
      </c>
      <c r="D1143" s="18" t="n">
        <f aca="false">Persist_a*C1143+Shock_sd*Draws!D1122</f>
        <v>51.5204210296722</v>
      </c>
      <c r="E1143" s="18" t="n">
        <f aca="false">Persist_a*D1143+Shock_sd*Draws!E1122</f>
        <v>44.8302346096834</v>
      </c>
      <c r="F1143" s="18" t="n">
        <f aca="false">Persist_a*E1143+Shock_sd*Draws!F1122</f>
        <v>-1.03106822600322</v>
      </c>
      <c r="G1143" s="18" t="n">
        <f aca="false">Persist_a*F1143+Shock_sd*Draws!G1122</f>
        <v>-69.7764988617423</v>
      </c>
      <c r="H1143" s="18" t="n">
        <f aca="false">Persist_a*G1143+Shock_sd*Draws!H1122</f>
        <v>-2.76363392490286</v>
      </c>
      <c r="I1143" s="18" t="n">
        <f aca="false">Persist_a*H1143+Shock_sd*Draws!I1122</f>
        <v>-35.4199064878564</v>
      </c>
      <c r="J1143" s="18" t="n">
        <f aca="false">Persist_a*I1143+Shock_sd*Draws!J1122</f>
        <v>119.08974478464</v>
      </c>
      <c r="K1143" s="18" t="n">
        <f aca="false">Persist_a*J1143+Shock_sd*Draws!K1122</f>
        <v>85.6397069548218</v>
      </c>
      <c r="L1143" s="18" t="n">
        <f aca="false">Persist_a*K1143+Shock_sd*Draws!L1122</f>
        <v>122.140319735135</v>
      </c>
      <c r="M1143" s="18" t="n">
        <f aca="false">Persist_a*L1143+Shock_sd*Draws!M1122</f>
        <v>55.6850326283431</v>
      </c>
      <c r="N1143" s="18" t="n">
        <f aca="false">0-(Draws!N1122+Draws!Z1122)</f>
        <v>0</v>
      </c>
      <c r="O1143" s="18" t="n">
        <f aca="false">N1143-(Draws!O1122+Draws!AA1122)</f>
        <v>0</v>
      </c>
      <c r="P1143" s="18" t="n">
        <f aca="false">O1143-(Draws!P1122+Draws!AB1122)</f>
        <v>0</v>
      </c>
      <c r="Q1143" s="18" t="n">
        <f aca="false">P1143-(Draws!Q1122+Draws!AC1122)</f>
        <v>0</v>
      </c>
      <c r="R1143" s="18" t="n">
        <f aca="false">Q1143-(Draws!R1122+Draws!AD1122)</f>
        <v>0</v>
      </c>
      <c r="S1143" s="18" t="n">
        <f aca="false">R1143-(Draws!S1122+Draws!AE1122)</f>
        <v>0</v>
      </c>
      <c r="T1143" s="18" t="n">
        <f aca="false">S1143-(Draws!T1122+Draws!AF1122)</f>
        <v>0</v>
      </c>
      <c r="U1143" s="18" t="n">
        <f aca="false">T1143-(Draws!U1122+Draws!AG1122)</f>
        <v>0</v>
      </c>
      <c r="V1143" s="18" t="n">
        <f aca="false">U1143-(Draws!V1122+Draws!AH1122)</f>
        <v>0</v>
      </c>
      <c r="W1143" s="18" t="n">
        <f aca="false">V1143-(Draws!W1122+Draws!AI1122)</f>
        <v>0</v>
      </c>
      <c r="X1143" s="18" t="n">
        <f aca="false">W1143-(Draws!X1122+Draws!AJ1122)</f>
        <v>0</v>
      </c>
      <c r="Y1143" s="18" t="n">
        <f aca="false">X1143-(Draws!Y1122+Draws!AK1122)</f>
        <v>0</v>
      </c>
      <c r="Z1143" s="18" t="n">
        <f aca="false">0-(MAX(Draws!N1122-Line_cap,0)+MAX(Draws!Z1122-Line_cap,0))</f>
        <v>0</v>
      </c>
      <c r="AA1143" s="18" t="n">
        <f aca="false">Z1143-(MAX(Draws!O1122-Line_cap,0)+MAX(Draws!AA1122-Line_cap,0))</f>
        <v>0</v>
      </c>
      <c r="AB1143" s="18" t="n">
        <f aca="false">AA1143-(MAX(Draws!P1122-Line_cap,0)+MAX(Draws!AB1122-Line_cap,0))</f>
        <v>0</v>
      </c>
      <c r="AC1143" s="18" t="n">
        <f aca="false">AB1143-(MAX(Draws!Q1122-Line_cap,0)+MAX(Draws!AC1122-Line_cap,0))</f>
        <v>0</v>
      </c>
      <c r="AD1143" s="18" t="n">
        <f aca="false">AC1143-(MAX(Draws!R1122-Line_cap,0)+MAX(Draws!AD1122-Line_cap,0))</f>
        <v>0</v>
      </c>
      <c r="AE1143" s="18" t="n">
        <f aca="false">AD1143-(MAX(Draws!S1122-Line_cap,0)+MAX(Draws!AE1122-Line_cap,0))</f>
        <v>0</v>
      </c>
      <c r="AF1143" s="18" t="n">
        <f aca="false">AE1143-(MAX(Draws!T1122-Line_cap,0)+MAX(Draws!AF1122-Line_cap,0))</f>
        <v>0</v>
      </c>
      <c r="AG1143" s="18" t="n">
        <f aca="false">AF1143-(MAX(Draws!U1122-Line_cap,0)+MAX(Draws!AG1122-Line_cap,0))</f>
        <v>0</v>
      </c>
      <c r="AH1143" s="18" t="n">
        <f aca="false">AG1143-(MAX(Draws!V1122-Line_cap,0)+MAX(Draws!AH1122-Line_cap,0))</f>
        <v>0</v>
      </c>
      <c r="AI1143" s="18" t="n">
        <f aca="false">AH1143-(MAX(Draws!W1122-Line_cap,0)+MAX(Draws!AI1122-Line_cap,0))</f>
        <v>0</v>
      </c>
      <c r="AJ1143" s="18" t="n">
        <f aca="false">AI1143-(MAX(Draws!X1122-Line_cap,0)+MAX(Draws!AJ1122-Line_cap,0))</f>
        <v>0</v>
      </c>
      <c r="AK1143" s="18" t="n">
        <f aca="false">AJ1143-(MAX(Draws!Y1122-Line_cap,0)+MAX(Draws!AK1122-Line_cap,0))</f>
        <v>0</v>
      </c>
      <c r="AL1143" s="18" t="n">
        <f aca="false">SUMPRODUCT(MIN($B$22:$M$22+B1143:M1143+N1143:Y1143))</f>
        <v>413.431672776623</v>
      </c>
      <c r="AM1143" s="18" t="n">
        <f aca="false">SUMPRODUCT(MIN($B$22:$M$22+B1143:M1143))</f>
        <v>413.431672776623</v>
      </c>
      <c r="AN1143" s="18" t="n">
        <f aca="false">SUMPRODUCT(MIN($B$22:$M$22+N1143:Y1143))</f>
        <v>481.950382357786</v>
      </c>
      <c r="AO1143" s="18" t="n">
        <f aca="false">SUMPRODUCT(MIN($B$22:$M$22+B1143:M1143+Z1143:AK1143))</f>
        <v>413.431672776623</v>
      </c>
      <c r="AP1143" s="18" t="n">
        <f aca="false">SUMPRODUCT(MIN($B$23:$M$23+B1143:M1143+N1143:Y1143))</f>
        <v>461.197418277407</v>
      </c>
      <c r="AQ1143" s="18" t="n">
        <f aca="false">SUMPRODUCT(MIN($B$23:$M$23+B1143:M1143+Z1143:AK1143))</f>
        <v>461.197418277407</v>
      </c>
      <c r="AR1143" s="13" t="n">
        <f aca="false">IF(Y1143&lt;0,1,0)</f>
        <v>0</v>
      </c>
    </row>
    <row r="1144" customFormat="false" ht="15" hidden="false" customHeight="false" outlineLevel="0" collapsed="false">
      <c r="A1144" s="13" t="n">
        <v>1119</v>
      </c>
      <c r="B1144" s="18" t="n">
        <f aca="false">Shock_sd*Draws!B1123</f>
        <v>90.9733427258139</v>
      </c>
      <c r="C1144" s="18" t="n">
        <f aca="false">Persist_a*B1144+Shock_sd*Draws!C1123</f>
        <v>168.478897594168</v>
      </c>
      <c r="D1144" s="18" t="n">
        <f aca="false">Persist_a*C1144+Shock_sd*Draws!D1123</f>
        <v>117.389752715322</v>
      </c>
      <c r="E1144" s="18" t="n">
        <f aca="false">Persist_a*D1144+Shock_sd*Draws!E1123</f>
        <v>13.5596207844001</v>
      </c>
      <c r="F1144" s="18" t="n">
        <f aca="false">Persist_a*E1144+Shock_sd*Draws!F1123</f>
        <v>6.70294767463543</v>
      </c>
      <c r="G1144" s="18" t="n">
        <f aca="false">Persist_a*F1144+Shock_sd*Draws!G1123</f>
        <v>61.0364379539211</v>
      </c>
      <c r="H1144" s="18" t="n">
        <f aca="false">Persist_a*G1144+Shock_sd*Draws!H1123</f>
        <v>11.4992982096613</v>
      </c>
      <c r="I1144" s="18" t="n">
        <f aca="false">Persist_a*H1144+Shock_sd*Draws!I1123</f>
        <v>24.1905638091807</v>
      </c>
      <c r="J1144" s="18" t="n">
        <f aca="false">Persist_a*I1144+Shock_sd*Draws!J1123</f>
        <v>105.13011415835</v>
      </c>
      <c r="K1144" s="18" t="n">
        <f aca="false">Persist_a*J1144+Shock_sd*Draws!K1123</f>
        <v>93.1501287581912</v>
      </c>
      <c r="L1144" s="18" t="n">
        <f aca="false">Persist_a*K1144+Shock_sd*Draws!L1123</f>
        <v>76.3916298376344</v>
      </c>
      <c r="M1144" s="18" t="n">
        <f aca="false">Persist_a*L1144+Shock_sd*Draws!M1123</f>
        <v>3.53566452364632</v>
      </c>
      <c r="N1144" s="18" t="n">
        <f aca="false">0-(Draws!N1123+Draws!Z1123)</f>
        <v>0</v>
      </c>
      <c r="O1144" s="18" t="n">
        <f aca="false">N1144-(Draws!O1123+Draws!AA1123)</f>
        <v>0</v>
      </c>
      <c r="P1144" s="18" t="n">
        <f aca="false">O1144-(Draws!P1123+Draws!AB1123)</f>
        <v>0</v>
      </c>
      <c r="Q1144" s="18" t="n">
        <f aca="false">P1144-(Draws!Q1123+Draws!AC1123)</f>
        <v>0</v>
      </c>
      <c r="R1144" s="18" t="n">
        <f aca="false">Q1144-(Draws!R1123+Draws!AD1123)</f>
        <v>0</v>
      </c>
      <c r="S1144" s="18" t="n">
        <f aca="false">R1144-(Draws!S1123+Draws!AE1123)</f>
        <v>0</v>
      </c>
      <c r="T1144" s="18" t="n">
        <f aca="false">S1144-(Draws!T1123+Draws!AF1123)</f>
        <v>0</v>
      </c>
      <c r="U1144" s="18" t="n">
        <f aca="false">T1144-(Draws!U1123+Draws!AG1123)</f>
        <v>0</v>
      </c>
      <c r="V1144" s="18" t="n">
        <f aca="false">U1144-(Draws!V1123+Draws!AH1123)</f>
        <v>0</v>
      </c>
      <c r="W1144" s="18" t="n">
        <f aca="false">V1144-(Draws!W1123+Draws!AI1123)</f>
        <v>0</v>
      </c>
      <c r="X1144" s="18" t="n">
        <f aca="false">W1144-(Draws!X1123+Draws!AJ1123)</f>
        <v>0</v>
      </c>
      <c r="Y1144" s="18" t="n">
        <f aca="false">X1144-(Draws!Y1123+Draws!AK1123)</f>
        <v>0</v>
      </c>
      <c r="Z1144" s="18" t="n">
        <f aca="false">0-(MAX(Draws!N1123-Line_cap,0)+MAX(Draws!Z1123-Line_cap,0))</f>
        <v>0</v>
      </c>
      <c r="AA1144" s="18" t="n">
        <f aca="false">Z1144-(MAX(Draws!O1123-Line_cap,0)+MAX(Draws!AA1123-Line_cap,0))</f>
        <v>0</v>
      </c>
      <c r="AB1144" s="18" t="n">
        <f aca="false">AA1144-(MAX(Draws!P1123-Line_cap,0)+MAX(Draws!AB1123-Line_cap,0))</f>
        <v>0</v>
      </c>
      <c r="AC1144" s="18" t="n">
        <f aca="false">AB1144-(MAX(Draws!Q1123-Line_cap,0)+MAX(Draws!AC1123-Line_cap,0))</f>
        <v>0</v>
      </c>
      <c r="AD1144" s="18" t="n">
        <f aca="false">AC1144-(MAX(Draws!R1123-Line_cap,0)+MAX(Draws!AD1123-Line_cap,0))</f>
        <v>0</v>
      </c>
      <c r="AE1144" s="18" t="n">
        <f aca="false">AD1144-(MAX(Draws!S1123-Line_cap,0)+MAX(Draws!AE1123-Line_cap,0))</f>
        <v>0</v>
      </c>
      <c r="AF1144" s="18" t="n">
        <f aca="false">AE1144-(MAX(Draws!T1123-Line_cap,0)+MAX(Draws!AF1123-Line_cap,0))</f>
        <v>0</v>
      </c>
      <c r="AG1144" s="18" t="n">
        <f aca="false">AF1144-(MAX(Draws!U1123-Line_cap,0)+MAX(Draws!AG1123-Line_cap,0))</f>
        <v>0</v>
      </c>
      <c r="AH1144" s="18" t="n">
        <f aca="false">AG1144-(MAX(Draws!V1123-Line_cap,0)+MAX(Draws!AH1123-Line_cap,0))</f>
        <v>0</v>
      </c>
      <c r="AI1144" s="18" t="n">
        <f aca="false">AH1144-(MAX(Draws!W1123-Line_cap,0)+MAX(Draws!AI1123-Line_cap,0))</f>
        <v>0</v>
      </c>
      <c r="AJ1144" s="18" t="n">
        <f aca="false">AI1144-(MAX(Draws!X1123-Line_cap,0)+MAX(Draws!AJ1123-Line_cap,0))</f>
        <v>0</v>
      </c>
      <c r="AK1144" s="18" t="n">
        <f aca="false">AJ1144-(MAX(Draws!Y1123-Line_cap,0)+MAX(Draws!AK1123-Line_cap,0))</f>
        <v>0</v>
      </c>
      <c r="AL1144" s="18" t="n">
        <f aca="false">SUMPRODUCT(MIN($B$22:$M$22+B1144:M1144+N1144:Y1144))</f>
        <v>493.449680567447</v>
      </c>
      <c r="AM1144" s="18" t="n">
        <f aca="false">SUMPRODUCT(MIN($B$22:$M$22+B1144:M1144))</f>
        <v>493.449680567447</v>
      </c>
      <c r="AN1144" s="18" t="n">
        <f aca="false">SUMPRODUCT(MIN($B$22:$M$22+N1144:Y1144))</f>
        <v>481.950382357786</v>
      </c>
      <c r="AO1144" s="18" t="n">
        <f aca="false">SUMPRODUCT(MIN($B$22:$M$22+B1144:M1144+Z1144:AK1144))</f>
        <v>493.449680567447</v>
      </c>
      <c r="AP1144" s="18" t="n">
        <f aca="false">SUMPRODUCT(MIN($B$23:$M$23+B1144:M1144+N1144:Y1144))</f>
        <v>540.30486267549</v>
      </c>
      <c r="AQ1144" s="18" t="n">
        <f aca="false">SUMPRODUCT(MIN($B$23:$M$23+B1144:M1144+Z1144:AK1144))</f>
        <v>540.30486267549</v>
      </c>
      <c r="AR1144" s="13" t="n">
        <f aca="false">IF(Y1144&lt;0,1,0)</f>
        <v>0</v>
      </c>
    </row>
    <row r="1145" customFormat="false" ht="15" hidden="false" customHeight="false" outlineLevel="0" collapsed="false">
      <c r="A1145" s="13" t="n">
        <v>1120</v>
      </c>
      <c r="B1145" s="18" t="n">
        <f aca="false">Shock_sd*Draws!B1124</f>
        <v>79.7940445386839</v>
      </c>
      <c r="C1145" s="18" t="n">
        <f aca="false">Persist_a*B1145+Shock_sd*Draws!C1124</f>
        <v>74.4674798360032</v>
      </c>
      <c r="D1145" s="18" t="n">
        <f aca="false">Persist_a*C1145+Shock_sd*Draws!D1124</f>
        <v>16.610508546845</v>
      </c>
      <c r="E1145" s="18" t="n">
        <f aca="false">Persist_a*D1145+Shock_sd*Draws!E1124</f>
        <v>-30.0216978496189</v>
      </c>
      <c r="F1145" s="18" t="n">
        <f aca="false">Persist_a*E1145+Shock_sd*Draws!F1124</f>
        <v>-83.3260341500019</v>
      </c>
      <c r="G1145" s="18" t="n">
        <f aca="false">Persist_a*F1145+Shock_sd*Draws!G1124</f>
        <v>-80.0102597958613</v>
      </c>
      <c r="H1145" s="18" t="n">
        <f aca="false">Persist_a*G1145+Shock_sd*Draws!H1124</f>
        <v>-45.2249358477919</v>
      </c>
      <c r="I1145" s="18" t="n">
        <f aca="false">Persist_a*H1145+Shock_sd*Draws!I1124</f>
        <v>-40.2354833999322</v>
      </c>
      <c r="J1145" s="18" t="n">
        <f aca="false">Persist_a*I1145+Shock_sd*Draws!J1124</f>
        <v>-27.6919147556318</v>
      </c>
      <c r="K1145" s="18" t="n">
        <f aca="false">Persist_a*J1145+Shock_sd*Draws!K1124</f>
        <v>-73.1712201929111</v>
      </c>
      <c r="L1145" s="18" t="n">
        <f aca="false">Persist_a*K1145+Shock_sd*Draws!L1124</f>
        <v>17.8711875027902</v>
      </c>
      <c r="M1145" s="18" t="n">
        <f aca="false">Persist_a*L1145+Shock_sd*Draws!M1124</f>
        <v>-12.201088454258</v>
      </c>
      <c r="N1145" s="18" t="n">
        <f aca="false">0-(Draws!N1124+Draws!Z1124)</f>
        <v>0</v>
      </c>
      <c r="O1145" s="18" t="n">
        <f aca="false">N1145-(Draws!O1124+Draws!AA1124)</f>
        <v>0</v>
      </c>
      <c r="P1145" s="18" t="n">
        <f aca="false">O1145-(Draws!P1124+Draws!AB1124)</f>
        <v>0</v>
      </c>
      <c r="Q1145" s="18" t="n">
        <f aca="false">P1145-(Draws!Q1124+Draws!AC1124)</f>
        <v>0</v>
      </c>
      <c r="R1145" s="18" t="n">
        <f aca="false">Q1145-(Draws!R1124+Draws!AD1124)</f>
        <v>0</v>
      </c>
      <c r="S1145" s="18" t="n">
        <f aca="false">R1145-(Draws!S1124+Draws!AE1124)</f>
        <v>0</v>
      </c>
      <c r="T1145" s="18" t="n">
        <f aca="false">S1145-(Draws!T1124+Draws!AF1124)</f>
        <v>0</v>
      </c>
      <c r="U1145" s="18" t="n">
        <f aca="false">T1145-(Draws!U1124+Draws!AG1124)</f>
        <v>-151.845686725443</v>
      </c>
      <c r="V1145" s="18" t="n">
        <f aca="false">U1145-(Draws!V1124+Draws!AH1124)</f>
        <v>-151.845686725443</v>
      </c>
      <c r="W1145" s="18" t="n">
        <f aca="false">V1145-(Draws!W1124+Draws!AI1124)</f>
        <v>-151.845686725443</v>
      </c>
      <c r="X1145" s="18" t="n">
        <f aca="false">W1145-(Draws!X1124+Draws!AJ1124)</f>
        <v>-151.845686725443</v>
      </c>
      <c r="Y1145" s="18" t="n">
        <f aca="false">X1145-(Draws!Y1124+Draws!AK1124)</f>
        <v>-151.845686725443</v>
      </c>
      <c r="Z1145" s="18" t="n">
        <f aca="false">0-(MAX(Draws!N1124-Line_cap,0)+MAX(Draws!Z1124-Line_cap,0))</f>
        <v>0</v>
      </c>
      <c r="AA1145" s="18" t="n">
        <f aca="false">Z1145-(MAX(Draws!O1124-Line_cap,0)+MAX(Draws!AA1124-Line_cap,0))</f>
        <v>0</v>
      </c>
      <c r="AB1145" s="18" t="n">
        <f aca="false">AA1145-(MAX(Draws!P1124-Line_cap,0)+MAX(Draws!AB1124-Line_cap,0))</f>
        <v>0</v>
      </c>
      <c r="AC1145" s="18" t="n">
        <f aca="false">AB1145-(MAX(Draws!Q1124-Line_cap,0)+MAX(Draws!AC1124-Line_cap,0))</f>
        <v>0</v>
      </c>
      <c r="AD1145" s="18" t="n">
        <f aca="false">AC1145-(MAX(Draws!R1124-Line_cap,0)+MAX(Draws!AD1124-Line_cap,0))</f>
        <v>0</v>
      </c>
      <c r="AE1145" s="18" t="n">
        <f aca="false">AD1145-(MAX(Draws!S1124-Line_cap,0)+MAX(Draws!AE1124-Line_cap,0))</f>
        <v>0</v>
      </c>
      <c r="AF1145" s="18" t="n">
        <f aca="false">AE1145-(MAX(Draws!T1124-Line_cap,0)+MAX(Draws!AF1124-Line_cap,0))</f>
        <v>0</v>
      </c>
      <c r="AG1145" s="18" t="n">
        <f aca="false">AF1145-(MAX(Draws!U1124-Line_cap,0)+MAX(Draws!AG1124-Line_cap,0))</f>
        <v>-51.8456867254432</v>
      </c>
      <c r="AH1145" s="18" t="n">
        <f aca="false">AG1145-(MAX(Draws!V1124-Line_cap,0)+MAX(Draws!AH1124-Line_cap,0))</f>
        <v>-51.8456867254432</v>
      </c>
      <c r="AI1145" s="18" t="n">
        <f aca="false">AH1145-(MAX(Draws!W1124-Line_cap,0)+MAX(Draws!AI1124-Line_cap,0))</f>
        <v>-51.8456867254432</v>
      </c>
      <c r="AJ1145" s="18" t="n">
        <f aca="false">AI1145-(MAX(Draws!X1124-Line_cap,0)+MAX(Draws!AJ1124-Line_cap,0))</f>
        <v>-51.8456867254432</v>
      </c>
      <c r="AK1145" s="18" t="n">
        <f aca="false">AJ1145-(MAX(Draws!Y1124-Line_cap,0)+MAX(Draws!AK1124-Line_cap,0))</f>
        <v>-51.8456867254432</v>
      </c>
      <c r="AL1145" s="18" t="n">
        <f aca="false">SUMPRODUCT(MIN($B$22:$M$22+B1145:M1145+N1145:Y1145))</f>
        <v>269.36878889107</v>
      </c>
      <c r="AM1145" s="18" t="n">
        <f aca="false">SUMPRODUCT(MIN($B$22:$M$22+B1145:M1145))</f>
        <v>403.197911842504</v>
      </c>
      <c r="AN1145" s="18" t="n">
        <f aca="false">SUMPRODUCT(MIN($B$22:$M$22+N1145:Y1145))</f>
        <v>332.008366672476</v>
      </c>
      <c r="AO1145" s="18" t="n">
        <f aca="false">SUMPRODUCT(MIN($B$22:$M$22+B1145:M1145+Z1145:AK1145))</f>
        <v>369.36878889107</v>
      </c>
      <c r="AP1145" s="18" t="n">
        <f aca="false">SUMPRODUCT(MIN($B$23:$M$23+B1145:M1145+N1145:Y1145))</f>
        <v>317.654437441497</v>
      </c>
      <c r="AQ1145" s="18" t="n">
        <f aca="false">SUMPRODUCT(MIN($B$23:$M$23+B1145:M1145+Z1145:AK1145))</f>
        <v>417.654437441497</v>
      </c>
      <c r="AR1145" s="13" t="n">
        <f aca="false">IF(Y1145&lt;0,1,0)</f>
        <v>1</v>
      </c>
    </row>
    <row r="1146" customFormat="false" ht="15" hidden="false" customHeight="false" outlineLevel="0" collapsed="false">
      <c r="A1146" s="13" t="n">
        <v>1121</v>
      </c>
      <c r="B1146" s="18" t="n">
        <f aca="false">Shock_sd*Draws!B1125</f>
        <v>-18.4115133633083</v>
      </c>
      <c r="C1146" s="18" t="n">
        <f aca="false">Persist_a*B1146+Shock_sd*Draws!C1125</f>
        <v>21.0274915568547</v>
      </c>
      <c r="D1146" s="18" t="n">
        <f aca="false">Persist_a*C1146+Shock_sd*Draws!D1125</f>
        <v>53.450434435802</v>
      </c>
      <c r="E1146" s="18" t="n">
        <f aca="false">Persist_a*D1146+Shock_sd*Draws!E1125</f>
        <v>20.9305002965287</v>
      </c>
      <c r="F1146" s="18" t="n">
        <f aca="false">Persist_a*E1146+Shock_sd*Draws!F1125</f>
        <v>10.6968551971829</v>
      </c>
      <c r="G1146" s="18" t="n">
        <f aca="false">Persist_a*F1146+Shock_sd*Draws!G1125</f>
        <v>-17.1704848000677</v>
      </c>
      <c r="H1146" s="18" t="n">
        <f aca="false">Persist_a*G1146+Shock_sd*Draws!H1125</f>
        <v>12.3045336400857</v>
      </c>
      <c r="I1146" s="18" t="n">
        <f aca="false">Persist_a*H1146+Shock_sd*Draws!I1125</f>
        <v>32.1631901645238</v>
      </c>
      <c r="J1146" s="18" t="n">
        <f aca="false">Persist_a*I1146+Shock_sd*Draws!J1125</f>
        <v>19.2637532421792</v>
      </c>
      <c r="K1146" s="18" t="n">
        <f aca="false">Persist_a*J1146+Shock_sd*Draws!K1125</f>
        <v>42.4838594983761</v>
      </c>
      <c r="L1146" s="18" t="n">
        <f aca="false">Persist_a*K1146+Shock_sd*Draws!L1125</f>
        <v>-5.97472658173051</v>
      </c>
      <c r="M1146" s="18" t="n">
        <f aca="false">Persist_a*L1146+Shock_sd*Draws!M1125</f>
        <v>28.2654873027813</v>
      </c>
      <c r="N1146" s="18" t="n">
        <f aca="false">0-(Draws!N1125+Draws!Z1125)</f>
        <v>0</v>
      </c>
      <c r="O1146" s="18" t="n">
        <f aca="false">N1146-(Draws!O1125+Draws!AA1125)</f>
        <v>0</v>
      </c>
      <c r="P1146" s="18" t="n">
        <f aca="false">O1146-(Draws!P1125+Draws!AB1125)</f>
        <v>0</v>
      </c>
      <c r="Q1146" s="18" t="n">
        <f aca="false">P1146-(Draws!Q1125+Draws!AC1125)</f>
        <v>0</v>
      </c>
      <c r="R1146" s="18" t="n">
        <f aca="false">Q1146-(Draws!R1125+Draws!AD1125)</f>
        <v>0</v>
      </c>
      <c r="S1146" s="18" t="n">
        <f aca="false">R1146-(Draws!S1125+Draws!AE1125)</f>
        <v>0</v>
      </c>
      <c r="T1146" s="18" t="n">
        <f aca="false">S1146-(Draws!T1125+Draws!AF1125)</f>
        <v>0</v>
      </c>
      <c r="U1146" s="18" t="n">
        <f aca="false">T1146-(Draws!U1125+Draws!AG1125)</f>
        <v>0</v>
      </c>
      <c r="V1146" s="18" t="n">
        <f aca="false">U1146-(Draws!V1125+Draws!AH1125)</f>
        <v>0</v>
      </c>
      <c r="W1146" s="18" t="n">
        <f aca="false">V1146-(Draws!W1125+Draws!AI1125)</f>
        <v>0</v>
      </c>
      <c r="X1146" s="18" t="n">
        <f aca="false">W1146-(Draws!X1125+Draws!AJ1125)</f>
        <v>0</v>
      </c>
      <c r="Y1146" s="18" t="n">
        <f aca="false">X1146-(Draws!Y1125+Draws!AK1125)</f>
        <v>0</v>
      </c>
      <c r="Z1146" s="18" t="n">
        <f aca="false">0-(MAX(Draws!N1125-Line_cap,0)+MAX(Draws!Z1125-Line_cap,0))</f>
        <v>0</v>
      </c>
      <c r="AA1146" s="18" t="n">
        <f aca="false">Z1146-(MAX(Draws!O1125-Line_cap,0)+MAX(Draws!AA1125-Line_cap,0))</f>
        <v>0</v>
      </c>
      <c r="AB1146" s="18" t="n">
        <f aca="false">AA1146-(MAX(Draws!P1125-Line_cap,0)+MAX(Draws!AB1125-Line_cap,0))</f>
        <v>0</v>
      </c>
      <c r="AC1146" s="18" t="n">
        <f aca="false">AB1146-(MAX(Draws!Q1125-Line_cap,0)+MAX(Draws!AC1125-Line_cap,0))</f>
        <v>0</v>
      </c>
      <c r="AD1146" s="18" t="n">
        <f aca="false">AC1146-(MAX(Draws!R1125-Line_cap,0)+MAX(Draws!AD1125-Line_cap,0))</f>
        <v>0</v>
      </c>
      <c r="AE1146" s="18" t="n">
        <f aca="false">AD1146-(MAX(Draws!S1125-Line_cap,0)+MAX(Draws!AE1125-Line_cap,0))</f>
        <v>0</v>
      </c>
      <c r="AF1146" s="18" t="n">
        <f aca="false">AE1146-(MAX(Draws!T1125-Line_cap,0)+MAX(Draws!AF1125-Line_cap,0))</f>
        <v>0</v>
      </c>
      <c r="AG1146" s="18" t="n">
        <f aca="false">AF1146-(MAX(Draws!U1125-Line_cap,0)+MAX(Draws!AG1125-Line_cap,0))</f>
        <v>0</v>
      </c>
      <c r="AH1146" s="18" t="n">
        <f aca="false">AG1146-(MAX(Draws!V1125-Line_cap,0)+MAX(Draws!AH1125-Line_cap,0))</f>
        <v>0</v>
      </c>
      <c r="AI1146" s="18" t="n">
        <f aca="false">AH1146-(MAX(Draws!W1125-Line_cap,0)+MAX(Draws!AI1125-Line_cap,0))</f>
        <v>0</v>
      </c>
      <c r="AJ1146" s="18" t="n">
        <f aca="false">AI1146-(MAX(Draws!X1125-Line_cap,0)+MAX(Draws!AJ1125-Line_cap,0))</f>
        <v>0</v>
      </c>
      <c r="AK1146" s="18" t="n">
        <f aca="false">AJ1146-(MAX(Draws!Y1125-Line_cap,0)+MAX(Draws!AK1125-Line_cap,0))</f>
        <v>0</v>
      </c>
      <c r="AL1146" s="18" t="n">
        <f aca="false">SUMPRODUCT(MIN($B$22:$M$22+B1146:M1146+N1146:Y1146))</f>
        <v>466.037686838297</v>
      </c>
      <c r="AM1146" s="18" t="n">
        <f aca="false">SUMPRODUCT(MIN($B$22:$M$22+B1146:M1146))</f>
        <v>466.037686838297</v>
      </c>
      <c r="AN1146" s="18" t="n">
        <f aca="false">SUMPRODUCT(MIN($B$22:$M$22+N1146:Y1146))</f>
        <v>481.950382357786</v>
      </c>
      <c r="AO1146" s="18" t="n">
        <f aca="false">SUMPRODUCT(MIN($B$22:$M$22+B1146:M1146+Z1146:AK1146))</f>
        <v>466.037686838297</v>
      </c>
      <c r="AP1146" s="18" t="n">
        <f aca="false">SUMPRODUCT(MIN($B$23:$M$23+B1146:M1146+N1146:Y1146))</f>
        <v>513.803432339081</v>
      </c>
      <c r="AQ1146" s="18" t="n">
        <f aca="false">SUMPRODUCT(MIN($B$23:$M$23+B1146:M1146+Z1146:AK1146))</f>
        <v>513.803432339081</v>
      </c>
      <c r="AR1146" s="13" t="n">
        <f aca="false">IF(Y1146&lt;0,1,0)</f>
        <v>0</v>
      </c>
    </row>
    <row r="1147" customFormat="false" ht="15" hidden="false" customHeight="false" outlineLevel="0" collapsed="false">
      <c r="A1147" s="13" t="n">
        <v>1122</v>
      </c>
      <c r="B1147" s="18" t="n">
        <f aca="false">Shock_sd*Draws!B1126</f>
        <v>26.9290085012178</v>
      </c>
      <c r="C1147" s="18" t="n">
        <f aca="false">Persist_a*B1147+Shock_sd*Draws!C1126</f>
        <v>-15.5917960263981</v>
      </c>
      <c r="D1147" s="18" t="n">
        <f aca="false">Persist_a*C1147+Shock_sd*Draws!D1126</f>
        <v>37.9059568979196</v>
      </c>
      <c r="E1147" s="18" t="n">
        <f aca="false">Persist_a*D1147+Shock_sd*Draws!E1126</f>
        <v>-2.95142031051797</v>
      </c>
      <c r="F1147" s="18" t="n">
        <f aca="false">Persist_a*E1147+Shock_sd*Draws!F1126</f>
        <v>-17.7521312460165</v>
      </c>
      <c r="G1147" s="18" t="n">
        <f aca="false">Persist_a*F1147+Shock_sd*Draws!G1126</f>
        <v>-116.637027242242</v>
      </c>
      <c r="H1147" s="18" t="n">
        <f aca="false">Persist_a*G1147+Shock_sd*Draws!H1126</f>
        <v>-79.0408823680917</v>
      </c>
      <c r="I1147" s="18" t="n">
        <f aca="false">Persist_a*H1147+Shock_sd*Draws!I1126</f>
        <v>-40.7997514921669</v>
      </c>
      <c r="J1147" s="18" t="n">
        <f aca="false">Persist_a*I1147+Shock_sd*Draws!J1126</f>
        <v>4.16333300859958</v>
      </c>
      <c r="K1147" s="18" t="n">
        <f aca="false">Persist_a*J1147+Shock_sd*Draws!K1126</f>
        <v>-8.58701148447138</v>
      </c>
      <c r="L1147" s="18" t="n">
        <f aca="false">Persist_a*K1147+Shock_sd*Draws!L1126</f>
        <v>48.0350003119106</v>
      </c>
      <c r="M1147" s="18" t="n">
        <f aca="false">Persist_a*L1147+Shock_sd*Draws!M1126</f>
        <v>38.9692411870426</v>
      </c>
      <c r="N1147" s="18" t="n">
        <f aca="false">0-(Draws!N1126+Draws!Z1126)</f>
        <v>0</v>
      </c>
      <c r="O1147" s="18" t="n">
        <f aca="false">N1147-(Draws!O1126+Draws!AA1126)</f>
        <v>0</v>
      </c>
      <c r="P1147" s="18" t="n">
        <f aca="false">O1147-(Draws!P1126+Draws!AB1126)</f>
        <v>0</v>
      </c>
      <c r="Q1147" s="18" t="n">
        <f aca="false">P1147-(Draws!Q1126+Draws!AC1126)</f>
        <v>0</v>
      </c>
      <c r="R1147" s="18" t="n">
        <f aca="false">Q1147-(Draws!R1126+Draws!AD1126)</f>
        <v>0</v>
      </c>
      <c r="S1147" s="18" t="n">
        <f aca="false">R1147-(Draws!S1126+Draws!AE1126)</f>
        <v>0</v>
      </c>
      <c r="T1147" s="18" t="n">
        <f aca="false">S1147-(Draws!T1126+Draws!AF1126)</f>
        <v>0</v>
      </c>
      <c r="U1147" s="18" t="n">
        <f aca="false">T1147-(Draws!U1126+Draws!AG1126)</f>
        <v>0</v>
      </c>
      <c r="V1147" s="18" t="n">
        <f aca="false">U1147-(Draws!V1126+Draws!AH1126)</f>
        <v>0</v>
      </c>
      <c r="W1147" s="18" t="n">
        <f aca="false">V1147-(Draws!W1126+Draws!AI1126)</f>
        <v>0</v>
      </c>
      <c r="X1147" s="18" t="n">
        <f aca="false">W1147-(Draws!X1126+Draws!AJ1126)</f>
        <v>0</v>
      </c>
      <c r="Y1147" s="18" t="n">
        <f aca="false">X1147-(Draws!Y1126+Draws!AK1126)</f>
        <v>0</v>
      </c>
      <c r="Z1147" s="18" t="n">
        <f aca="false">0-(MAX(Draws!N1126-Line_cap,0)+MAX(Draws!Z1126-Line_cap,0))</f>
        <v>0</v>
      </c>
      <c r="AA1147" s="18" t="n">
        <f aca="false">Z1147-(MAX(Draws!O1126-Line_cap,0)+MAX(Draws!AA1126-Line_cap,0))</f>
        <v>0</v>
      </c>
      <c r="AB1147" s="18" t="n">
        <f aca="false">AA1147-(MAX(Draws!P1126-Line_cap,0)+MAX(Draws!AB1126-Line_cap,0))</f>
        <v>0</v>
      </c>
      <c r="AC1147" s="18" t="n">
        <f aca="false">AB1147-(MAX(Draws!Q1126-Line_cap,0)+MAX(Draws!AC1126-Line_cap,0))</f>
        <v>0</v>
      </c>
      <c r="AD1147" s="18" t="n">
        <f aca="false">AC1147-(MAX(Draws!R1126-Line_cap,0)+MAX(Draws!AD1126-Line_cap,0))</f>
        <v>0</v>
      </c>
      <c r="AE1147" s="18" t="n">
        <f aca="false">AD1147-(MAX(Draws!S1126-Line_cap,0)+MAX(Draws!AE1126-Line_cap,0))</f>
        <v>0</v>
      </c>
      <c r="AF1147" s="18" t="n">
        <f aca="false">AE1147-(MAX(Draws!T1126-Line_cap,0)+MAX(Draws!AF1126-Line_cap,0))</f>
        <v>0</v>
      </c>
      <c r="AG1147" s="18" t="n">
        <f aca="false">AF1147-(MAX(Draws!U1126-Line_cap,0)+MAX(Draws!AG1126-Line_cap,0))</f>
        <v>0</v>
      </c>
      <c r="AH1147" s="18" t="n">
        <f aca="false">AG1147-(MAX(Draws!V1126-Line_cap,0)+MAX(Draws!AH1126-Line_cap,0))</f>
        <v>0</v>
      </c>
      <c r="AI1147" s="18" t="n">
        <f aca="false">AH1147-(MAX(Draws!W1126-Line_cap,0)+MAX(Draws!AI1126-Line_cap,0))</f>
        <v>0</v>
      </c>
      <c r="AJ1147" s="18" t="n">
        <f aca="false">AI1147-(MAX(Draws!X1126-Line_cap,0)+MAX(Draws!AJ1126-Line_cap,0))</f>
        <v>0</v>
      </c>
      <c r="AK1147" s="18" t="n">
        <f aca="false">AJ1147-(MAX(Draws!Y1126-Line_cap,0)+MAX(Draws!AK1126-Line_cap,0))</f>
        <v>0</v>
      </c>
      <c r="AL1147" s="18" t="n">
        <f aca="false">SUMPRODUCT(MIN($B$22:$M$22+B1147:M1147+N1147:Y1147))</f>
        <v>366.571144396123</v>
      </c>
      <c r="AM1147" s="18" t="n">
        <f aca="false">SUMPRODUCT(MIN($B$22:$M$22+B1147:M1147))</f>
        <v>366.571144396123</v>
      </c>
      <c r="AN1147" s="18" t="n">
        <f aca="false">SUMPRODUCT(MIN($B$22:$M$22+N1147:Y1147))</f>
        <v>481.950382357786</v>
      </c>
      <c r="AO1147" s="18" t="n">
        <f aca="false">SUMPRODUCT(MIN($B$22:$M$22+B1147:M1147+Z1147:AK1147))</f>
        <v>366.571144396123</v>
      </c>
      <c r="AP1147" s="18" t="n">
        <f aca="false">SUMPRODUCT(MIN($B$23:$M$23+B1147:M1147+N1147:Y1147))</f>
        <v>414.336889896907</v>
      </c>
      <c r="AQ1147" s="18" t="n">
        <f aca="false">SUMPRODUCT(MIN($B$23:$M$23+B1147:M1147+Z1147:AK1147))</f>
        <v>414.336889896907</v>
      </c>
      <c r="AR1147" s="13" t="n">
        <f aca="false">IF(Y1147&lt;0,1,0)</f>
        <v>0</v>
      </c>
    </row>
    <row r="1148" customFormat="false" ht="15" hidden="false" customHeight="false" outlineLevel="0" collapsed="false">
      <c r="A1148" s="13" t="n">
        <v>1123</v>
      </c>
      <c r="B1148" s="18" t="n">
        <f aca="false">Shock_sd*Draws!B1127</f>
        <v>-41.0276809515734</v>
      </c>
      <c r="C1148" s="18" t="n">
        <f aca="false">Persist_a*B1148+Shock_sd*Draws!C1127</f>
        <v>33.6886054200845</v>
      </c>
      <c r="D1148" s="18" t="n">
        <f aca="false">Persist_a*C1148+Shock_sd*Draws!D1127</f>
        <v>100.817582920891</v>
      </c>
      <c r="E1148" s="18" t="n">
        <f aca="false">Persist_a*D1148+Shock_sd*Draws!E1127</f>
        <v>108.265831752734</v>
      </c>
      <c r="F1148" s="18" t="n">
        <f aca="false">Persist_a*E1148+Shock_sd*Draws!F1127</f>
        <v>44.3052513584926</v>
      </c>
      <c r="G1148" s="18" t="n">
        <f aca="false">Persist_a*F1148+Shock_sd*Draws!G1127</f>
        <v>20.4374304626055</v>
      </c>
      <c r="H1148" s="18" t="n">
        <f aca="false">Persist_a*G1148+Shock_sd*Draws!H1127</f>
        <v>19.691448147265</v>
      </c>
      <c r="I1148" s="18" t="n">
        <f aca="false">Persist_a*H1148+Shock_sd*Draws!I1127</f>
        <v>1.47717061032613</v>
      </c>
      <c r="J1148" s="18" t="n">
        <f aca="false">Persist_a*I1148+Shock_sd*Draws!J1127</f>
        <v>31.4778125876774</v>
      </c>
      <c r="K1148" s="18" t="n">
        <f aca="false">Persist_a*J1148+Shock_sd*Draws!K1127</f>
        <v>35.0149416612787</v>
      </c>
      <c r="L1148" s="18" t="n">
        <f aca="false">Persist_a*K1148+Shock_sd*Draws!L1127</f>
        <v>-1.5354086784134</v>
      </c>
      <c r="M1148" s="18" t="n">
        <f aca="false">Persist_a*L1148+Shock_sd*Draws!M1127</f>
        <v>-30.1350330097508</v>
      </c>
      <c r="N1148" s="18" t="n">
        <f aca="false">0-(Draws!N1127+Draws!Z1127)</f>
        <v>0</v>
      </c>
      <c r="O1148" s="18" t="n">
        <f aca="false">N1148-(Draws!O1127+Draws!AA1127)</f>
        <v>0</v>
      </c>
      <c r="P1148" s="18" t="n">
        <f aca="false">O1148-(Draws!P1127+Draws!AB1127)</f>
        <v>0</v>
      </c>
      <c r="Q1148" s="18" t="n">
        <f aca="false">P1148-(Draws!Q1127+Draws!AC1127)</f>
        <v>0</v>
      </c>
      <c r="R1148" s="18" t="n">
        <f aca="false">Q1148-(Draws!R1127+Draws!AD1127)</f>
        <v>0</v>
      </c>
      <c r="S1148" s="18" t="n">
        <f aca="false">R1148-(Draws!S1127+Draws!AE1127)</f>
        <v>0</v>
      </c>
      <c r="T1148" s="18" t="n">
        <f aca="false">S1148-(Draws!T1127+Draws!AF1127)</f>
        <v>0</v>
      </c>
      <c r="U1148" s="18" t="n">
        <f aca="false">T1148-(Draws!U1127+Draws!AG1127)</f>
        <v>0</v>
      </c>
      <c r="V1148" s="18" t="n">
        <f aca="false">U1148-(Draws!V1127+Draws!AH1127)</f>
        <v>0</v>
      </c>
      <c r="W1148" s="18" t="n">
        <f aca="false">V1148-(Draws!W1127+Draws!AI1127)</f>
        <v>0</v>
      </c>
      <c r="X1148" s="18" t="n">
        <f aca="false">W1148-(Draws!X1127+Draws!AJ1127)</f>
        <v>0</v>
      </c>
      <c r="Y1148" s="18" t="n">
        <f aca="false">X1148-(Draws!Y1127+Draws!AK1127)</f>
        <v>0</v>
      </c>
      <c r="Z1148" s="18" t="n">
        <f aca="false">0-(MAX(Draws!N1127-Line_cap,0)+MAX(Draws!Z1127-Line_cap,0))</f>
        <v>0</v>
      </c>
      <c r="AA1148" s="18" t="n">
        <f aca="false">Z1148-(MAX(Draws!O1127-Line_cap,0)+MAX(Draws!AA1127-Line_cap,0))</f>
        <v>0</v>
      </c>
      <c r="AB1148" s="18" t="n">
        <f aca="false">AA1148-(MAX(Draws!P1127-Line_cap,0)+MAX(Draws!AB1127-Line_cap,0))</f>
        <v>0</v>
      </c>
      <c r="AC1148" s="18" t="n">
        <f aca="false">AB1148-(MAX(Draws!Q1127-Line_cap,0)+MAX(Draws!AC1127-Line_cap,0))</f>
        <v>0</v>
      </c>
      <c r="AD1148" s="18" t="n">
        <f aca="false">AC1148-(MAX(Draws!R1127-Line_cap,0)+MAX(Draws!AD1127-Line_cap,0))</f>
        <v>0</v>
      </c>
      <c r="AE1148" s="18" t="n">
        <f aca="false">AD1148-(MAX(Draws!S1127-Line_cap,0)+MAX(Draws!AE1127-Line_cap,0))</f>
        <v>0</v>
      </c>
      <c r="AF1148" s="18" t="n">
        <f aca="false">AE1148-(MAX(Draws!T1127-Line_cap,0)+MAX(Draws!AF1127-Line_cap,0))</f>
        <v>0</v>
      </c>
      <c r="AG1148" s="18" t="n">
        <f aca="false">AF1148-(MAX(Draws!U1127-Line_cap,0)+MAX(Draws!AG1127-Line_cap,0))</f>
        <v>0</v>
      </c>
      <c r="AH1148" s="18" t="n">
        <f aca="false">AG1148-(MAX(Draws!V1127-Line_cap,0)+MAX(Draws!AH1127-Line_cap,0))</f>
        <v>0</v>
      </c>
      <c r="AI1148" s="18" t="n">
        <f aca="false">AH1148-(MAX(Draws!W1127-Line_cap,0)+MAX(Draws!AI1127-Line_cap,0))</f>
        <v>0</v>
      </c>
      <c r="AJ1148" s="18" t="n">
        <f aca="false">AI1148-(MAX(Draws!X1127-Line_cap,0)+MAX(Draws!AJ1127-Line_cap,0))</f>
        <v>0</v>
      </c>
      <c r="AK1148" s="18" t="n">
        <f aca="false">AJ1148-(MAX(Draws!Y1127-Line_cap,0)+MAX(Draws!AK1127-Line_cap,0))</f>
        <v>0</v>
      </c>
      <c r="AL1148" s="18" t="n">
        <f aca="false">SUMPRODUCT(MIN($B$22:$M$22+B1148:M1148+N1148:Y1148))</f>
        <v>480.28901466721</v>
      </c>
      <c r="AM1148" s="18" t="n">
        <f aca="false">SUMPRODUCT(MIN($B$22:$M$22+B1148:M1148))</f>
        <v>480.28901466721</v>
      </c>
      <c r="AN1148" s="18" t="n">
        <f aca="false">SUMPRODUCT(MIN($B$22:$M$22+N1148:Y1148))</f>
        <v>481.950382357786</v>
      </c>
      <c r="AO1148" s="18" t="n">
        <f aca="false">SUMPRODUCT(MIN($B$22:$M$22+B1148:M1148+Z1148:AK1148))</f>
        <v>480.28901466721</v>
      </c>
      <c r="AP1148" s="18" t="n">
        <f aca="false">SUMPRODUCT(MIN($B$23:$M$23+B1148:M1148+N1148:Y1148))</f>
        <v>525.414895749829</v>
      </c>
      <c r="AQ1148" s="18" t="n">
        <f aca="false">SUMPRODUCT(MIN($B$23:$M$23+B1148:M1148+Z1148:AK1148))</f>
        <v>525.414895749829</v>
      </c>
      <c r="AR1148" s="13" t="n">
        <f aca="false">IF(Y1148&lt;0,1,0)</f>
        <v>0</v>
      </c>
    </row>
    <row r="1149" customFormat="false" ht="15" hidden="false" customHeight="false" outlineLevel="0" collapsed="false">
      <c r="A1149" s="13" t="n">
        <v>1124</v>
      </c>
      <c r="B1149" s="18" t="n">
        <f aca="false">Shock_sd*Draws!B1128</f>
        <v>16.4619660610009</v>
      </c>
      <c r="C1149" s="18" t="n">
        <f aca="false">Persist_a*B1149+Shock_sd*Draws!C1128</f>
        <v>23.4835308689858</v>
      </c>
      <c r="D1149" s="18" t="n">
        <f aca="false">Persist_a*C1149+Shock_sd*Draws!D1128</f>
        <v>42.6953534337638</v>
      </c>
      <c r="E1149" s="18" t="n">
        <f aca="false">Persist_a*D1149+Shock_sd*Draws!E1128</f>
        <v>-38.922178503548</v>
      </c>
      <c r="F1149" s="18" t="n">
        <f aca="false">Persist_a*E1149+Shock_sd*Draws!F1128</f>
        <v>-28.7169107218649</v>
      </c>
      <c r="G1149" s="18" t="n">
        <f aca="false">Persist_a*F1149+Shock_sd*Draws!G1128</f>
        <v>-18.0016271402617</v>
      </c>
      <c r="H1149" s="18" t="n">
        <f aca="false">Persist_a*G1149+Shock_sd*Draws!H1128</f>
        <v>12.7929299824716</v>
      </c>
      <c r="I1149" s="18" t="n">
        <f aca="false">Persist_a*H1149+Shock_sd*Draws!I1128</f>
        <v>13.5814990474959</v>
      </c>
      <c r="J1149" s="18" t="n">
        <f aca="false">Persist_a*I1149+Shock_sd*Draws!J1128</f>
        <v>59.1619130304105</v>
      </c>
      <c r="K1149" s="18" t="n">
        <f aca="false">Persist_a*J1149+Shock_sd*Draws!K1128</f>
        <v>72.9258213397031</v>
      </c>
      <c r="L1149" s="18" t="n">
        <f aca="false">Persist_a*K1149+Shock_sd*Draws!L1128</f>
        <v>118.017099959613</v>
      </c>
      <c r="M1149" s="18" t="n">
        <f aca="false">Persist_a*L1149+Shock_sd*Draws!M1128</f>
        <v>6.22254167077062</v>
      </c>
      <c r="N1149" s="18" t="n">
        <f aca="false">0-(Draws!N1128+Draws!Z1128)</f>
        <v>0</v>
      </c>
      <c r="O1149" s="18" t="n">
        <f aca="false">N1149-(Draws!O1128+Draws!AA1128)</f>
        <v>0</v>
      </c>
      <c r="P1149" s="18" t="n">
        <f aca="false">O1149-(Draws!P1128+Draws!AB1128)</f>
        <v>0</v>
      </c>
      <c r="Q1149" s="18" t="n">
        <f aca="false">P1149-(Draws!Q1128+Draws!AC1128)</f>
        <v>0</v>
      </c>
      <c r="R1149" s="18" t="n">
        <f aca="false">Q1149-(Draws!R1128+Draws!AD1128)</f>
        <v>0</v>
      </c>
      <c r="S1149" s="18" t="n">
        <f aca="false">R1149-(Draws!S1128+Draws!AE1128)</f>
        <v>0</v>
      </c>
      <c r="T1149" s="18" t="n">
        <f aca="false">S1149-(Draws!T1128+Draws!AF1128)</f>
        <v>0</v>
      </c>
      <c r="U1149" s="18" t="n">
        <f aca="false">T1149-(Draws!U1128+Draws!AG1128)</f>
        <v>0</v>
      </c>
      <c r="V1149" s="18" t="n">
        <f aca="false">U1149-(Draws!V1128+Draws!AH1128)</f>
        <v>0</v>
      </c>
      <c r="W1149" s="18" t="n">
        <f aca="false">V1149-(Draws!W1128+Draws!AI1128)</f>
        <v>0</v>
      </c>
      <c r="X1149" s="18" t="n">
        <f aca="false">W1149-(Draws!X1128+Draws!AJ1128)</f>
        <v>0</v>
      </c>
      <c r="Y1149" s="18" t="n">
        <f aca="false">X1149-(Draws!Y1128+Draws!AK1128)</f>
        <v>0</v>
      </c>
      <c r="Z1149" s="18" t="n">
        <f aca="false">0-(MAX(Draws!N1128-Line_cap,0)+MAX(Draws!Z1128-Line_cap,0))</f>
        <v>0</v>
      </c>
      <c r="AA1149" s="18" t="n">
        <f aca="false">Z1149-(MAX(Draws!O1128-Line_cap,0)+MAX(Draws!AA1128-Line_cap,0))</f>
        <v>0</v>
      </c>
      <c r="AB1149" s="18" t="n">
        <f aca="false">AA1149-(MAX(Draws!P1128-Line_cap,0)+MAX(Draws!AB1128-Line_cap,0))</f>
        <v>0</v>
      </c>
      <c r="AC1149" s="18" t="n">
        <f aca="false">AB1149-(MAX(Draws!Q1128-Line_cap,0)+MAX(Draws!AC1128-Line_cap,0))</f>
        <v>0</v>
      </c>
      <c r="AD1149" s="18" t="n">
        <f aca="false">AC1149-(MAX(Draws!R1128-Line_cap,0)+MAX(Draws!AD1128-Line_cap,0))</f>
        <v>0</v>
      </c>
      <c r="AE1149" s="18" t="n">
        <f aca="false">AD1149-(MAX(Draws!S1128-Line_cap,0)+MAX(Draws!AE1128-Line_cap,0))</f>
        <v>0</v>
      </c>
      <c r="AF1149" s="18" t="n">
        <f aca="false">AE1149-(MAX(Draws!T1128-Line_cap,0)+MAX(Draws!AF1128-Line_cap,0))</f>
        <v>0</v>
      </c>
      <c r="AG1149" s="18" t="n">
        <f aca="false">AF1149-(MAX(Draws!U1128-Line_cap,0)+MAX(Draws!AG1128-Line_cap,0))</f>
        <v>0</v>
      </c>
      <c r="AH1149" s="18" t="n">
        <f aca="false">AG1149-(MAX(Draws!V1128-Line_cap,0)+MAX(Draws!AH1128-Line_cap,0))</f>
        <v>0</v>
      </c>
      <c r="AI1149" s="18" t="n">
        <f aca="false">AH1149-(MAX(Draws!W1128-Line_cap,0)+MAX(Draws!AI1128-Line_cap,0))</f>
        <v>0</v>
      </c>
      <c r="AJ1149" s="18" t="n">
        <f aca="false">AI1149-(MAX(Draws!X1128-Line_cap,0)+MAX(Draws!AJ1128-Line_cap,0))</f>
        <v>0</v>
      </c>
      <c r="AK1149" s="18" t="n">
        <f aca="false">AJ1149-(MAX(Draws!Y1128-Line_cap,0)+MAX(Draws!AK1128-Line_cap,0))</f>
        <v>0</v>
      </c>
      <c r="AL1149" s="18" t="n">
        <f aca="false">SUMPRODUCT(MIN($B$22:$M$22+B1149:M1149+N1149:Y1149))</f>
        <v>459.780270425825</v>
      </c>
      <c r="AM1149" s="18" t="n">
        <f aca="false">SUMPRODUCT(MIN($B$22:$M$22+B1149:M1149))</f>
        <v>459.780270425825</v>
      </c>
      <c r="AN1149" s="18" t="n">
        <f aca="false">SUMPRODUCT(MIN($B$22:$M$22+N1149:Y1149))</f>
        <v>481.950382357786</v>
      </c>
      <c r="AO1149" s="18" t="n">
        <f aca="false">SUMPRODUCT(MIN($B$22:$M$22+B1149:M1149+Z1149:AK1149))</f>
        <v>459.780270425825</v>
      </c>
      <c r="AP1149" s="18" t="n">
        <f aca="false">SUMPRODUCT(MIN($B$23:$M$23+B1149:M1149+N1149:Y1149))</f>
        <v>500.828308837972</v>
      </c>
      <c r="AQ1149" s="18" t="n">
        <f aca="false">SUMPRODUCT(MIN($B$23:$M$23+B1149:M1149+Z1149:AK1149))</f>
        <v>500.828308837972</v>
      </c>
      <c r="AR1149" s="13" t="n">
        <f aca="false">IF(Y1149&lt;0,1,0)</f>
        <v>0</v>
      </c>
    </row>
    <row r="1150" customFormat="false" ht="15" hidden="false" customHeight="false" outlineLevel="0" collapsed="false">
      <c r="A1150" s="13" t="n">
        <v>1125</v>
      </c>
      <c r="B1150" s="18" t="n">
        <f aca="false">Shock_sd*Draws!B1129</f>
        <v>-18.5049817512158</v>
      </c>
      <c r="C1150" s="18" t="n">
        <f aca="false">Persist_a*B1150+Shock_sd*Draws!C1129</f>
        <v>-23.5990231115106</v>
      </c>
      <c r="D1150" s="18" t="n">
        <f aca="false">Persist_a*C1150+Shock_sd*Draws!D1129</f>
        <v>15.8145295602051</v>
      </c>
      <c r="E1150" s="18" t="n">
        <f aca="false">Persist_a*D1150+Shock_sd*Draws!E1129</f>
        <v>-4.86477241808905</v>
      </c>
      <c r="F1150" s="18" t="n">
        <f aca="false">Persist_a*E1150+Shock_sd*Draws!F1129</f>
        <v>-35.2131651981843</v>
      </c>
      <c r="G1150" s="18" t="n">
        <f aca="false">Persist_a*F1150+Shock_sd*Draws!G1129</f>
        <v>-31.8791042112985</v>
      </c>
      <c r="H1150" s="18" t="n">
        <f aca="false">Persist_a*G1150+Shock_sd*Draws!H1129</f>
        <v>-57.3629608828064</v>
      </c>
      <c r="I1150" s="18" t="n">
        <f aca="false">Persist_a*H1150+Shock_sd*Draws!I1129</f>
        <v>2.84851953656928</v>
      </c>
      <c r="J1150" s="18" t="n">
        <f aca="false">Persist_a*I1150+Shock_sd*Draws!J1129</f>
        <v>-13.540899560825</v>
      </c>
      <c r="K1150" s="18" t="n">
        <f aca="false">Persist_a*J1150+Shock_sd*Draws!K1129</f>
        <v>-8.53922221551909</v>
      </c>
      <c r="L1150" s="18" t="n">
        <f aca="false">Persist_a*K1150+Shock_sd*Draws!L1129</f>
        <v>-40.7306662543198</v>
      </c>
      <c r="M1150" s="18" t="n">
        <f aca="false">Persist_a*L1150+Shock_sd*Draws!M1129</f>
        <v>-75.9202705096474</v>
      </c>
      <c r="N1150" s="18" t="n">
        <f aca="false">0-(Draws!N1129+Draws!Z1129)</f>
        <v>0</v>
      </c>
      <c r="O1150" s="18" t="n">
        <f aca="false">N1150-(Draws!O1129+Draws!AA1129)</f>
        <v>0</v>
      </c>
      <c r="P1150" s="18" t="n">
        <f aca="false">O1150-(Draws!P1129+Draws!AB1129)</f>
        <v>0</v>
      </c>
      <c r="Q1150" s="18" t="n">
        <f aca="false">P1150-(Draws!Q1129+Draws!AC1129)</f>
        <v>0</v>
      </c>
      <c r="R1150" s="18" t="n">
        <f aca="false">Q1150-(Draws!R1129+Draws!AD1129)</f>
        <v>-147.855303853032</v>
      </c>
      <c r="S1150" s="18" t="n">
        <f aca="false">R1150-(Draws!S1129+Draws!AE1129)</f>
        <v>-147.855303853032</v>
      </c>
      <c r="T1150" s="18" t="n">
        <f aca="false">S1150-(Draws!T1129+Draws!AF1129)</f>
        <v>-147.855303853032</v>
      </c>
      <c r="U1150" s="18" t="n">
        <f aca="false">T1150-(Draws!U1129+Draws!AG1129)</f>
        <v>-147.855303853032</v>
      </c>
      <c r="V1150" s="18" t="n">
        <f aca="false">U1150-(Draws!V1129+Draws!AH1129)</f>
        <v>-147.855303853032</v>
      </c>
      <c r="W1150" s="18" t="n">
        <f aca="false">V1150-(Draws!W1129+Draws!AI1129)</f>
        <v>-147.855303853032</v>
      </c>
      <c r="X1150" s="18" t="n">
        <f aca="false">W1150-(Draws!X1129+Draws!AJ1129)</f>
        <v>-147.855303853032</v>
      </c>
      <c r="Y1150" s="18" t="n">
        <f aca="false">X1150-(Draws!Y1129+Draws!AK1129)</f>
        <v>-147.855303853032</v>
      </c>
      <c r="Z1150" s="18" t="n">
        <f aca="false">0-(MAX(Draws!N1129-Line_cap,0)+MAX(Draws!Z1129-Line_cap,0))</f>
        <v>0</v>
      </c>
      <c r="AA1150" s="18" t="n">
        <f aca="false">Z1150-(MAX(Draws!O1129-Line_cap,0)+MAX(Draws!AA1129-Line_cap,0))</f>
        <v>0</v>
      </c>
      <c r="AB1150" s="18" t="n">
        <f aca="false">AA1150-(MAX(Draws!P1129-Line_cap,0)+MAX(Draws!AB1129-Line_cap,0))</f>
        <v>0</v>
      </c>
      <c r="AC1150" s="18" t="n">
        <f aca="false">AB1150-(MAX(Draws!Q1129-Line_cap,0)+MAX(Draws!AC1129-Line_cap,0))</f>
        <v>0</v>
      </c>
      <c r="AD1150" s="18" t="n">
        <f aca="false">AC1150-(MAX(Draws!R1129-Line_cap,0)+MAX(Draws!AD1129-Line_cap,0))</f>
        <v>-47.8553038530322</v>
      </c>
      <c r="AE1150" s="18" t="n">
        <f aca="false">AD1150-(MAX(Draws!S1129-Line_cap,0)+MAX(Draws!AE1129-Line_cap,0))</f>
        <v>-47.8553038530322</v>
      </c>
      <c r="AF1150" s="18" t="n">
        <f aca="false">AE1150-(MAX(Draws!T1129-Line_cap,0)+MAX(Draws!AF1129-Line_cap,0))</f>
        <v>-47.8553038530322</v>
      </c>
      <c r="AG1150" s="18" t="n">
        <f aca="false">AF1150-(MAX(Draws!U1129-Line_cap,0)+MAX(Draws!AG1129-Line_cap,0))</f>
        <v>-47.8553038530322</v>
      </c>
      <c r="AH1150" s="18" t="n">
        <f aca="false">AG1150-(MAX(Draws!V1129-Line_cap,0)+MAX(Draws!AH1129-Line_cap,0))</f>
        <v>-47.8553038530322</v>
      </c>
      <c r="AI1150" s="18" t="n">
        <f aca="false">AH1150-(MAX(Draws!W1129-Line_cap,0)+MAX(Draws!AI1129-Line_cap,0))</f>
        <v>-47.8553038530322</v>
      </c>
      <c r="AJ1150" s="18" t="n">
        <f aca="false">AI1150-(MAX(Draws!X1129-Line_cap,0)+MAX(Draws!AJ1129-Line_cap,0))</f>
        <v>-47.8553038530322</v>
      </c>
      <c r="AK1150" s="18" t="n">
        <f aca="false">AJ1150-(MAX(Draws!Y1129-Line_cap,0)+MAX(Draws!AK1129-Line_cap,0))</f>
        <v>-47.8553038530322</v>
      </c>
      <c r="AL1150" s="18" t="n">
        <f aca="false">SUMPRODUCT(MIN($B$22:$M$22+B1150:M1150+N1150:Y1150))</f>
        <v>276.732117621947</v>
      </c>
      <c r="AM1150" s="18" t="n">
        <f aca="false">SUMPRODUCT(MIN($B$22:$M$22+B1150:M1150))</f>
        <v>424.587421474979</v>
      </c>
      <c r="AN1150" s="18" t="n">
        <f aca="false">SUMPRODUCT(MIN($B$22:$M$22+N1150:Y1150))</f>
        <v>334.095078504753</v>
      </c>
      <c r="AO1150" s="18" t="n">
        <f aca="false">SUMPRODUCT(MIN($B$22:$M$22+B1150:M1150+Z1150:AK1150))</f>
        <v>376.732117621947</v>
      </c>
      <c r="AP1150" s="18" t="n">
        <f aca="false">SUMPRODUCT(MIN($B$23:$M$23+B1150:M1150+N1150:Y1150))</f>
        <v>325.910760485047</v>
      </c>
      <c r="AQ1150" s="18" t="n">
        <f aca="false">SUMPRODUCT(MIN($B$23:$M$23+B1150:M1150+Z1150:AK1150))</f>
        <v>425.910760485047</v>
      </c>
      <c r="AR1150" s="13" t="n">
        <f aca="false">IF(Y1150&lt;0,1,0)</f>
        <v>1</v>
      </c>
    </row>
    <row r="1151" customFormat="false" ht="15" hidden="false" customHeight="false" outlineLevel="0" collapsed="false">
      <c r="A1151" s="13" t="n">
        <v>1126</v>
      </c>
      <c r="B1151" s="18" t="n">
        <f aca="false">Shock_sd*Draws!B1130</f>
        <v>74.7984124232665</v>
      </c>
      <c r="C1151" s="18" t="n">
        <f aca="false">Persist_a*B1151+Shock_sd*Draws!C1130</f>
        <v>79.5042953490963</v>
      </c>
      <c r="D1151" s="18" t="n">
        <f aca="false">Persist_a*C1151+Shock_sd*Draws!D1130</f>
        <v>28.6582732934362</v>
      </c>
      <c r="E1151" s="18" t="n">
        <f aca="false">Persist_a*D1151+Shock_sd*Draws!E1130</f>
        <v>51.8176935847822</v>
      </c>
      <c r="F1151" s="18" t="n">
        <f aca="false">Persist_a*E1151+Shock_sd*Draws!F1130</f>
        <v>20.0142610775316</v>
      </c>
      <c r="G1151" s="18" t="n">
        <f aca="false">Persist_a*F1151+Shock_sd*Draws!G1130</f>
        <v>39.2648726113164</v>
      </c>
      <c r="H1151" s="18" t="n">
        <f aca="false">Persist_a*G1151+Shock_sd*Draws!H1130</f>
        <v>34.952297937218</v>
      </c>
      <c r="I1151" s="18" t="n">
        <f aca="false">Persist_a*H1151+Shock_sd*Draws!I1130</f>
        <v>60.1165214130132</v>
      </c>
      <c r="J1151" s="18" t="n">
        <f aca="false">Persist_a*I1151+Shock_sd*Draws!J1130</f>
        <v>40.5131764583919</v>
      </c>
      <c r="K1151" s="18" t="n">
        <f aca="false">Persist_a*J1151+Shock_sd*Draws!K1130</f>
        <v>44.766790383781</v>
      </c>
      <c r="L1151" s="18" t="n">
        <f aca="false">Persist_a*K1151+Shock_sd*Draws!L1130</f>
        <v>59.2859206974632</v>
      </c>
      <c r="M1151" s="18" t="n">
        <f aca="false">Persist_a*L1151+Shock_sd*Draws!M1130</f>
        <v>-22.277418562169</v>
      </c>
      <c r="N1151" s="18" t="n">
        <f aca="false">0-(Draws!N1130+Draws!Z1130)</f>
        <v>0</v>
      </c>
      <c r="O1151" s="18" t="n">
        <f aca="false">N1151-(Draws!O1130+Draws!AA1130)</f>
        <v>0</v>
      </c>
      <c r="P1151" s="18" t="n">
        <f aca="false">O1151-(Draws!P1130+Draws!AB1130)</f>
        <v>0</v>
      </c>
      <c r="Q1151" s="18" t="n">
        <f aca="false">P1151-(Draws!Q1130+Draws!AC1130)</f>
        <v>0</v>
      </c>
      <c r="R1151" s="18" t="n">
        <f aca="false">Q1151-(Draws!R1130+Draws!AD1130)</f>
        <v>0</v>
      </c>
      <c r="S1151" s="18" t="n">
        <f aca="false">R1151-(Draws!S1130+Draws!AE1130)</f>
        <v>0</v>
      </c>
      <c r="T1151" s="18" t="n">
        <f aca="false">S1151-(Draws!T1130+Draws!AF1130)</f>
        <v>0</v>
      </c>
      <c r="U1151" s="18" t="n">
        <f aca="false">T1151-(Draws!U1130+Draws!AG1130)</f>
        <v>0</v>
      </c>
      <c r="V1151" s="18" t="n">
        <f aca="false">U1151-(Draws!V1130+Draws!AH1130)</f>
        <v>0</v>
      </c>
      <c r="W1151" s="18" t="n">
        <f aca="false">V1151-(Draws!W1130+Draws!AI1130)</f>
        <v>0</v>
      </c>
      <c r="X1151" s="18" t="n">
        <f aca="false">W1151-(Draws!X1130+Draws!AJ1130)</f>
        <v>0</v>
      </c>
      <c r="Y1151" s="18" t="n">
        <f aca="false">X1151-(Draws!Y1130+Draws!AK1130)</f>
        <v>0</v>
      </c>
      <c r="Z1151" s="18" t="n">
        <f aca="false">0-(MAX(Draws!N1130-Line_cap,0)+MAX(Draws!Z1130-Line_cap,0))</f>
        <v>0</v>
      </c>
      <c r="AA1151" s="18" t="n">
        <f aca="false">Z1151-(MAX(Draws!O1130-Line_cap,0)+MAX(Draws!AA1130-Line_cap,0))</f>
        <v>0</v>
      </c>
      <c r="AB1151" s="18" t="n">
        <f aca="false">AA1151-(MAX(Draws!P1130-Line_cap,0)+MAX(Draws!AB1130-Line_cap,0))</f>
        <v>0</v>
      </c>
      <c r="AC1151" s="18" t="n">
        <f aca="false">AB1151-(MAX(Draws!Q1130-Line_cap,0)+MAX(Draws!AC1130-Line_cap,0))</f>
        <v>0</v>
      </c>
      <c r="AD1151" s="18" t="n">
        <f aca="false">AC1151-(MAX(Draws!R1130-Line_cap,0)+MAX(Draws!AD1130-Line_cap,0))</f>
        <v>0</v>
      </c>
      <c r="AE1151" s="18" t="n">
        <f aca="false">AD1151-(MAX(Draws!S1130-Line_cap,0)+MAX(Draws!AE1130-Line_cap,0))</f>
        <v>0</v>
      </c>
      <c r="AF1151" s="18" t="n">
        <f aca="false">AE1151-(MAX(Draws!T1130-Line_cap,0)+MAX(Draws!AF1130-Line_cap,0))</f>
        <v>0</v>
      </c>
      <c r="AG1151" s="18" t="n">
        <f aca="false">AF1151-(MAX(Draws!U1130-Line_cap,0)+MAX(Draws!AG1130-Line_cap,0))</f>
        <v>0</v>
      </c>
      <c r="AH1151" s="18" t="n">
        <f aca="false">AG1151-(MAX(Draws!V1130-Line_cap,0)+MAX(Draws!AH1130-Line_cap,0))</f>
        <v>0</v>
      </c>
      <c r="AI1151" s="18" t="n">
        <f aca="false">AH1151-(MAX(Draws!W1130-Line_cap,0)+MAX(Draws!AI1130-Line_cap,0))</f>
        <v>0</v>
      </c>
      <c r="AJ1151" s="18" t="n">
        <f aca="false">AI1151-(MAX(Draws!X1130-Line_cap,0)+MAX(Draws!AJ1130-Line_cap,0))</f>
        <v>0</v>
      </c>
      <c r="AK1151" s="18" t="n">
        <f aca="false">AJ1151-(MAX(Draws!Y1130-Line_cap,0)+MAX(Draws!AK1130-Line_cap,0))</f>
        <v>0</v>
      </c>
      <c r="AL1151" s="18" t="n">
        <f aca="false">SUMPRODUCT(MIN($B$22:$M$22+B1151:M1151+N1151:Y1151))</f>
        <v>488.146629114791</v>
      </c>
      <c r="AM1151" s="18" t="n">
        <f aca="false">SUMPRODUCT(MIN($B$22:$M$22+B1151:M1151))</f>
        <v>488.146629114791</v>
      </c>
      <c r="AN1151" s="18" t="n">
        <f aca="false">SUMPRODUCT(MIN($B$22:$M$22+N1151:Y1151))</f>
        <v>481.950382357786</v>
      </c>
      <c r="AO1151" s="18" t="n">
        <f aca="false">SUMPRODUCT(MIN($B$22:$M$22+B1151:M1151+Z1151:AK1151))</f>
        <v>488.146629114791</v>
      </c>
      <c r="AP1151" s="18" t="n">
        <f aca="false">SUMPRODUCT(MIN($B$23:$M$23+B1151:M1151+N1151:Y1151))</f>
        <v>533.272510197411</v>
      </c>
      <c r="AQ1151" s="18" t="n">
        <f aca="false">SUMPRODUCT(MIN($B$23:$M$23+B1151:M1151+Z1151:AK1151))</f>
        <v>533.272510197411</v>
      </c>
      <c r="AR1151" s="13" t="n">
        <f aca="false">IF(Y1151&lt;0,1,0)</f>
        <v>0</v>
      </c>
    </row>
    <row r="1152" customFormat="false" ht="15" hidden="false" customHeight="false" outlineLevel="0" collapsed="false">
      <c r="A1152" s="13" t="n">
        <v>1127</v>
      </c>
      <c r="B1152" s="18" t="n">
        <f aca="false">Shock_sd*Draws!B1131</f>
        <v>23.2755318402669</v>
      </c>
      <c r="C1152" s="18" t="n">
        <f aca="false">Persist_a*B1152+Shock_sd*Draws!C1131</f>
        <v>-60.4280887458599</v>
      </c>
      <c r="D1152" s="18" t="n">
        <f aca="false">Persist_a*C1152+Shock_sd*Draws!D1131</f>
        <v>35.5320108376326</v>
      </c>
      <c r="E1152" s="18" t="n">
        <f aca="false">Persist_a*D1152+Shock_sd*Draws!E1131</f>
        <v>45.9068873407857</v>
      </c>
      <c r="F1152" s="18" t="n">
        <f aca="false">Persist_a*E1152+Shock_sd*Draws!F1131</f>
        <v>29.0127837834519</v>
      </c>
      <c r="G1152" s="18" t="n">
        <f aca="false">Persist_a*F1152+Shock_sd*Draws!G1131</f>
        <v>-6.46530759091731</v>
      </c>
      <c r="H1152" s="18" t="n">
        <f aca="false">Persist_a*G1152+Shock_sd*Draws!H1131</f>
        <v>34.0978378768818</v>
      </c>
      <c r="I1152" s="18" t="n">
        <f aca="false">Persist_a*H1152+Shock_sd*Draws!I1131</f>
        <v>-5.01943410052333</v>
      </c>
      <c r="J1152" s="18" t="n">
        <f aca="false">Persist_a*I1152+Shock_sd*Draws!J1131</f>
        <v>165.221038481114</v>
      </c>
      <c r="K1152" s="18" t="n">
        <f aca="false">Persist_a*J1152+Shock_sd*Draws!K1131</f>
        <v>138.357681538693</v>
      </c>
      <c r="L1152" s="18" t="n">
        <f aca="false">Persist_a*K1152+Shock_sd*Draws!L1131</f>
        <v>59.3178568772701</v>
      </c>
      <c r="M1152" s="18" t="n">
        <f aca="false">Persist_a*L1152+Shock_sd*Draws!M1131</f>
        <v>66.7043354632865</v>
      </c>
      <c r="N1152" s="18" t="n">
        <f aca="false">0-(Draws!N1131+Draws!Z1131)</f>
        <v>0</v>
      </c>
      <c r="O1152" s="18" t="n">
        <f aca="false">N1152-(Draws!O1131+Draws!AA1131)</f>
        <v>0</v>
      </c>
      <c r="P1152" s="18" t="n">
        <f aca="false">O1152-(Draws!P1131+Draws!AB1131)</f>
        <v>0</v>
      </c>
      <c r="Q1152" s="18" t="n">
        <f aca="false">P1152-(Draws!Q1131+Draws!AC1131)</f>
        <v>0</v>
      </c>
      <c r="R1152" s="18" t="n">
        <f aca="false">Q1152-(Draws!R1131+Draws!AD1131)</f>
        <v>0</v>
      </c>
      <c r="S1152" s="18" t="n">
        <f aca="false">R1152-(Draws!S1131+Draws!AE1131)</f>
        <v>0</v>
      </c>
      <c r="T1152" s="18" t="n">
        <f aca="false">S1152-(Draws!T1131+Draws!AF1131)</f>
        <v>0</v>
      </c>
      <c r="U1152" s="18" t="n">
        <f aca="false">T1152-(Draws!U1131+Draws!AG1131)</f>
        <v>0</v>
      </c>
      <c r="V1152" s="18" t="n">
        <f aca="false">U1152-(Draws!V1131+Draws!AH1131)</f>
        <v>0</v>
      </c>
      <c r="W1152" s="18" t="n">
        <f aca="false">V1152-(Draws!W1131+Draws!AI1131)</f>
        <v>0</v>
      </c>
      <c r="X1152" s="18" t="n">
        <f aca="false">W1152-(Draws!X1131+Draws!AJ1131)</f>
        <v>0</v>
      </c>
      <c r="Y1152" s="18" t="n">
        <f aca="false">X1152-(Draws!Y1131+Draws!AK1131)</f>
        <v>0</v>
      </c>
      <c r="Z1152" s="18" t="n">
        <f aca="false">0-(MAX(Draws!N1131-Line_cap,0)+MAX(Draws!Z1131-Line_cap,0))</f>
        <v>0</v>
      </c>
      <c r="AA1152" s="18" t="n">
        <f aca="false">Z1152-(MAX(Draws!O1131-Line_cap,0)+MAX(Draws!AA1131-Line_cap,0))</f>
        <v>0</v>
      </c>
      <c r="AB1152" s="18" t="n">
        <f aca="false">AA1152-(MAX(Draws!P1131-Line_cap,0)+MAX(Draws!AB1131-Line_cap,0))</f>
        <v>0</v>
      </c>
      <c r="AC1152" s="18" t="n">
        <f aca="false">AB1152-(MAX(Draws!Q1131-Line_cap,0)+MAX(Draws!AC1131-Line_cap,0))</f>
        <v>0</v>
      </c>
      <c r="AD1152" s="18" t="n">
        <f aca="false">AC1152-(MAX(Draws!R1131-Line_cap,0)+MAX(Draws!AD1131-Line_cap,0))</f>
        <v>0</v>
      </c>
      <c r="AE1152" s="18" t="n">
        <f aca="false">AD1152-(MAX(Draws!S1131-Line_cap,0)+MAX(Draws!AE1131-Line_cap,0))</f>
        <v>0</v>
      </c>
      <c r="AF1152" s="18" t="n">
        <f aca="false">AE1152-(MAX(Draws!T1131-Line_cap,0)+MAX(Draws!AF1131-Line_cap,0))</f>
        <v>0</v>
      </c>
      <c r="AG1152" s="18" t="n">
        <f aca="false">AF1152-(MAX(Draws!U1131-Line_cap,0)+MAX(Draws!AG1131-Line_cap,0))</f>
        <v>0</v>
      </c>
      <c r="AH1152" s="18" t="n">
        <f aca="false">AG1152-(MAX(Draws!V1131-Line_cap,0)+MAX(Draws!AH1131-Line_cap,0))</f>
        <v>0</v>
      </c>
      <c r="AI1152" s="18" t="n">
        <f aca="false">AH1152-(MAX(Draws!W1131-Line_cap,0)+MAX(Draws!AI1131-Line_cap,0))</f>
        <v>0</v>
      </c>
      <c r="AJ1152" s="18" t="n">
        <f aca="false">AI1152-(MAX(Draws!X1131-Line_cap,0)+MAX(Draws!AJ1131-Line_cap,0))</f>
        <v>0</v>
      </c>
      <c r="AK1152" s="18" t="n">
        <f aca="false">AJ1152-(MAX(Draws!Y1131-Line_cap,0)+MAX(Draws!AK1131-Line_cap,0))</f>
        <v>0</v>
      </c>
      <c r="AL1152" s="18" t="n">
        <f aca="false">SUMPRODUCT(MIN($B$22:$M$22+B1152:M1152+N1152:Y1152))</f>
        <v>476.742864047448</v>
      </c>
      <c r="AM1152" s="18" t="n">
        <f aca="false">SUMPRODUCT(MIN($B$22:$M$22+B1152:M1152))</f>
        <v>476.742864047448</v>
      </c>
      <c r="AN1152" s="18" t="n">
        <f aca="false">SUMPRODUCT(MIN($B$22:$M$22+N1152:Y1152))</f>
        <v>481.950382357786</v>
      </c>
      <c r="AO1152" s="18" t="n">
        <f aca="false">SUMPRODUCT(MIN($B$22:$M$22+B1152:M1152+Z1152:AK1152))</f>
        <v>476.742864047448</v>
      </c>
      <c r="AP1152" s="18" t="n">
        <f aca="false">SUMPRODUCT(MIN($B$23:$M$23+B1152:M1152+N1152:Y1152))</f>
        <v>505.889308393918</v>
      </c>
      <c r="AQ1152" s="18" t="n">
        <f aca="false">SUMPRODUCT(MIN($B$23:$M$23+B1152:M1152+Z1152:AK1152))</f>
        <v>505.889308393918</v>
      </c>
      <c r="AR1152" s="13" t="n">
        <f aca="false">IF(Y1152&lt;0,1,0)</f>
        <v>0</v>
      </c>
    </row>
    <row r="1153" customFormat="false" ht="15" hidden="false" customHeight="false" outlineLevel="0" collapsed="false">
      <c r="A1153" s="13" t="n">
        <v>1128</v>
      </c>
      <c r="B1153" s="18" t="n">
        <f aca="false">Shock_sd*Draws!B1132</f>
        <v>-52.8224190070096</v>
      </c>
      <c r="C1153" s="18" t="n">
        <f aca="false">Persist_a*B1153+Shock_sd*Draws!C1132</f>
        <v>-1.95668641623395</v>
      </c>
      <c r="D1153" s="18" t="n">
        <f aca="false">Persist_a*C1153+Shock_sd*Draws!D1132</f>
        <v>36.2126757170689</v>
      </c>
      <c r="E1153" s="18" t="n">
        <f aca="false">Persist_a*D1153+Shock_sd*Draws!E1132</f>
        <v>106.855369640951</v>
      </c>
      <c r="F1153" s="18" t="n">
        <f aca="false">Persist_a*E1153+Shock_sd*Draws!F1132</f>
        <v>134.496469796996</v>
      </c>
      <c r="G1153" s="18" t="n">
        <f aca="false">Persist_a*F1153+Shock_sd*Draws!G1132</f>
        <v>114.070566287642</v>
      </c>
      <c r="H1153" s="18" t="n">
        <f aca="false">Persist_a*G1153+Shock_sd*Draws!H1132</f>
        <v>42.7823916881197</v>
      </c>
      <c r="I1153" s="18" t="n">
        <f aca="false">Persist_a*H1153+Shock_sd*Draws!I1132</f>
        <v>17.521310748362</v>
      </c>
      <c r="J1153" s="18" t="n">
        <f aca="false">Persist_a*I1153+Shock_sd*Draws!J1132</f>
        <v>45.317297664191</v>
      </c>
      <c r="K1153" s="18" t="n">
        <f aca="false">Persist_a*J1153+Shock_sd*Draws!K1132</f>
        <v>67.7185664055114</v>
      </c>
      <c r="L1153" s="18" t="n">
        <f aca="false">Persist_a*K1153+Shock_sd*Draws!L1132</f>
        <v>-16.9703149665014</v>
      </c>
      <c r="M1153" s="18" t="n">
        <f aca="false">Persist_a*L1153+Shock_sd*Draws!M1132</f>
        <v>9.93348041136973</v>
      </c>
      <c r="N1153" s="18" t="n">
        <f aca="false">0-(Draws!N1132+Draws!Z1132)</f>
        <v>0</v>
      </c>
      <c r="O1153" s="18" t="n">
        <f aca="false">N1153-(Draws!O1132+Draws!AA1132)</f>
        <v>0</v>
      </c>
      <c r="P1153" s="18" t="n">
        <f aca="false">O1153-(Draws!P1132+Draws!AB1132)</f>
        <v>0</v>
      </c>
      <c r="Q1153" s="18" t="n">
        <f aca="false">P1153-(Draws!Q1132+Draws!AC1132)</f>
        <v>0</v>
      </c>
      <c r="R1153" s="18" t="n">
        <f aca="false">Q1153-(Draws!R1132+Draws!AD1132)</f>
        <v>0</v>
      </c>
      <c r="S1153" s="18" t="n">
        <f aca="false">R1153-(Draws!S1132+Draws!AE1132)</f>
        <v>0</v>
      </c>
      <c r="T1153" s="18" t="n">
        <f aca="false">S1153-(Draws!T1132+Draws!AF1132)</f>
        <v>0</v>
      </c>
      <c r="U1153" s="18" t="n">
        <f aca="false">T1153-(Draws!U1132+Draws!AG1132)</f>
        <v>0</v>
      </c>
      <c r="V1153" s="18" t="n">
        <f aca="false">U1153-(Draws!V1132+Draws!AH1132)</f>
        <v>0</v>
      </c>
      <c r="W1153" s="18" t="n">
        <f aca="false">V1153-(Draws!W1132+Draws!AI1132)</f>
        <v>0</v>
      </c>
      <c r="X1153" s="18" t="n">
        <f aca="false">W1153-(Draws!X1132+Draws!AJ1132)</f>
        <v>0</v>
      </c>
      <c r="Y1153" s="18" t="n">
        <f aca="false">X1153-(Draws!Y1132+Draws!AK1132)</f>
        <v>0</v>
      </c>
      <c r="Z1153" s="18" t="n">
        <f aca="false">0-(MAX(Draws!N1132-Line_cap,0)+MAX(Draws!Z1132-Line_cap,0))</f>
        <v>0</v>
      </c>
      <c r="AA1153" s="18" t="n">
        <f aca="false">Z1153-(MAX(Draws!O1132-Line_cap,0)+MAX(Draws!AA1132-Line_cap,0))</f>
        <v>0</v>
      </c>
      <c r="AB1153" s="18" t="n">
        <f aca="false">AA1153-(MAX(Draws!P1132-Line_cap,0)+MAX(Draws!AB1132-Line_cap,0))</f>
        <v>0</v>
      </c>
      <c r="AC1153" s="18" t="n">
        <f aca="false">AB1153-(MAX(Draws!Q1132-Line_cap,0)+MAX(Draws!AC1132-Line_cap,0))</f>
        <v>0</v>
      </c>
      <c r="AD1153" s="18" t="n">
        <f aca="false">AC1153-(MAX(Draws!R1132-Line_cap,0)+MAX(Draws!AD1132-Line_cap,0))</f>
        <v>0</v>
      </c>
      <c r="AE1153" s="18" t="n">
        <f aca="false">AD1153-(MAX(Draws!S1132-Line_cap,0)+MAX(Draws!AE1132-Line_cap,0))</f>
        <v>0</v>
      </c>
      <c r="AF1153" s="18" t="n">
        <f aca="false">AE1153-(MAX(Draws!T1132-Line_cap,0)+MAX(Draws!AF1132-Line_cap,0))</f>
        <v>0</v>
      </c>
      <c r="AG1153" s="18" t="n">
        <f aca="false">AF1153-(MAX(Draws!U1132-Line_cap,0)+MAX(Draws!AG1132-Line_cap,0))</f>
        <v>0</v>
      </c>
      <c r="AH1153" s="18" t="n">
        <f aca="false">AG1153-(MAX(Draws!V1132-Line_cap,0)+MAX(Draws!AH1132-Line_cap,0))</f>
        <v>0</v>
      </c>
      <c r="AI1153" s="18" t="n">
        <f aca="false">AH1153-(MAX(Draws!W1132-Line_cap,0)+MAX(Draws!AI1132-Line_cap,0))</f>
        <v>0</v>
      </c>
      <c r="AJ1153" s="18" t="n">
        <f aca="false">AI1153-(MAX(Draws!X1132-Line_cap,0)+MAX(Draws!AJ1132-Line_cap,0))</f>
        <v>0</v>
      </c>
      <c r="AK1153" s="18" t="n">
        <f aca="false">AJ1153-(MAX(Draws!Y1132-Line_cap,0)+MAX(Draws!AK1132-Line_cap,0))</f>
        <v>0</v>
      </c>
      <c r="AL1153" s="18" t="n">
        <f aca="false">SUMPRODUCT(MIN($B$22:$M$22+B1153:M1153+N1153:Y1153))</f>
        <v>484.95763259788</v>
      </c>
      <c r="AM1153" s="18" t="n">
        <f aca="false">SUMPRODUCT(MIN($B$22:$M$22+B1153:M1153))</f>
        <v>484.95763259788</v>
      </c>
      <c r="AN1153" s="18" t="n">
        <f aca="false">SUMPRODUCT(MIN($B$22:$M$22+N1153:Y1153))</f>
        <v>481.950382357786</v>
      </c>
      <c r="AO1153" s="18" t="n">
        <f aca="false">SUMPRODUCT(MIN($B$22:$M$22+B1153:M1153+Z1153:AK1153))</f>
        <v>484.95763259788</v>
      </c>
      <c r="AP1153" s="18" t="n">
        <f aca="false">SUMPRODUCT(MIN($B$23:$M$23+B1153:M1153+N1153:Y1153))</f>
        <v>531.830761411424</v>
      </c>
      <c r="AQ1153" s="18" t="n">
        <f aca="false">SUMPRODUCT(MIN($B$23:$M$23+B1153:M1153+Z1153:AK1153))</f>
        <v>531.830761411424</v>
      </c>
      <c r="AR1153" s="13" t="n">
        <f aca="false">IF(Y1153&lt;0,1,0)</f>
        <v>0</v>
      </c>
    </row>
    <row r="1154" customFormat="false" ht="15" hidden="false" customHeight="false" outlineLevel="0" collapsed="false">
      <c r="A1154" s="13" t="n">
        <v>1129</v>
      </c>
      <c r="B1154" s="18" t="n">
        <f aca="false">Shock_sd*Draws!B1133</f>
        <v>-90.216541469612</v>
      </c>
      <c r="C1154" s="18" t="n">
        <f aca="false">Persist_a*B1154+Shock_sd*Draws!C1133</f>
        <v>-133.687542410768</v>
      </c>
      <c r="D1154" s="18" t="n">
        <f aca="false">Persist_a*C1154+Shock_sd*Draws!D1133</f>
        <v>17.9219194980717</v>
      </c>
      <c r="E1154" s="18" t="n">
        <f aca="false">Persist_a*D1154+Shock_sd*Draws!E1133</f>
        <v>-111.803100184719</v>
      </c>
      <c r="F1154" s="18" t="n">
        <f aca="false">Persist_a*E1154+Shock_sd*Draws!F1133</f>
        <v>-59.6555736439053</v>
      </c>
      <c r="G1154" s="18" t="n">
        <f aca="false">Persist_a*F1154+Shock_sd*Draws!G1133</f>
        <v>-35.4991711060846</v>
      </c>
      <c r="H1154" s="18" t="n">
        <f aca="false">Persist_a*G1154+Shock_sd*Draws!H1133</f>
        <v>14.4997519623509</v>
      </c>
      <c r="I1154" s="18" t="n">
        <f aca="false">Persist_a*H1154+Shock_sd*Draws!I1133</f>
        <v>-29.3146021657045</v>
      </c>
      <c r="J1154" s="18" t="n">
        <f aca="false">Persist_a*I1154+Shock_sd*Draws!J1133</f>
        <v>6.40616733076229</v>
      </c>
      <c r="K1154" s="18" t="n">
        <f aca="false">Persist_a*J1154+Shock_sd*Draws!K1133</f>
        <v>30.9454685048542</v>
      </c>
      <c r="L1154" s="18" t="n">
        <f aca="false">Persist_a*K1154+Shock_sd*Draws!L1133</f>
        <v>-21.5770217954325</v>
      </c>
      <c r="M1154" s="18" t="n">
        <f aca="false">Persist_a*L1154+Shock_sd*Draws!M1133</f>
        <v>-83.4900563816334</v>
      </c>
      <c r="N1154" s="18" t="n">
        <f aca="false">0-(Draws!N1133+Draws!Z1133)</f>
        <v>0</v>
      </c>
      <c r="O1154" s="18" t="n">
        <f aca="false">N1154-(Draws!O1133+Draws!AA1133)</f>
        <v>0</v>
      </c>
      <c r="P1154" s="18" t="n">
        <f aca="false">O1154-(Draws!P1133+Draws!AB1133)</f>
        <v>0</v>
      </c>
      <c r="Q1154" s="18" t="n">
        <f aca="false">P1154-(Draws!Q1133+Draws!AC1133)</f>
        <v>0</v>
      </c>
      <c r="R1154" s="18" t="n">
        <f aca="false">Q1154-(Draws!R1133+Draws!AD1133)</f>
        <v>0</v>
      </c>
      <c r="S1154" s="18" t="n">
        <f aca="false">R1154-(Draws!S1133+Draws!AE1133)</f>
        <v>0</v>
      </c>
      <c r="T1154" s="18" t="n">
        <f aca="false">S1154-(Draws!T1133+Draws!AF1133)</f>
        <v>0</v>
      </c>
      <c r="U1154" s="18" t="n">
        <f aca="false">T1154-(Draws!U1133+Draws!AG1133)</f>
        <v>0</v>
      </c>
      <c r="V1154" s="18" t="n">
        <f aca="false">U1154-(Draws!V1133+Draws!AH1133)</f>
        <v>0</v>
      </c>
      <c r="W1154" s="18" t="n">
        <f aca="false">V1154-(Draws!W1133+Draws!AI1133)</f>
        <v>0</v>
      </c>
      <c r="X1154" s="18" t="n">
        <f aca="false">W1154-(Draws!X1133+Draws!AJ1133)</f>
        <v>0</v>
      </c>
      <c r="Y1154" s="18" t="n">
        <f aca="false">X1154-(Draws!Y1133+Draws!AK1133)</f>
        <v>0</v>
      </c>
      <c r="Z1154" s="18" t="n">
        <f aca="false">0-(MAX(Draws!N1133-Line_cap,0)+MAX(Draws!Z1133-Line_cap,0))</f>
        <v>0</v>
      </c>
      <c r="AA1154" s="18" t="n">
        <f aca="false">Z1154-(MAX(Draws!O1133-Line_cap,0)+MAX(Draws!AA1133-Line_cap,0))</f>
        <v>0</v>
      </c>
      <c r="AB1154" s="18" t="n">
        <f aca="false">AA1154-(MAX(Draws!P1133-Line_cap,0)+MAX(Draws!AB1133-Line_cap,0))</f>
        <v>0</v>
      </c>
      <c r="AC1154" s="18" t="n">
        <f aca="false">AB1154-(MAX(Draws!Q1133-Line_cap,0)+MAX(Draws!AC1133-Line_cap,0))</f>
        <v>0</v>
      </c>
      <c r="AD1154" s="18" t="n">
        <f aca="false">AC1154-(MAX(Draws!R1133-Line_cap,0)+MAX(Draws!AD1133-Line_cap,0))</f>
        <v>0</v>
      </c>
      <c r="AE1154" s="18" t="n">
        <f aca="false">AD1154-(MAX(Draws!S1133-Line_cap,0)+MAX(Draws!AE1133-Line_cap,0))</f>
        <v>0</v>
      </c>
      <c r="AF1154" s="18" t="n">
        <f aca="false">AE1154-(MAX(Draws!T1133-Line_cap,0)+MAX(Draws!AF1133-Line_cap,0))</f>
        <v>0</v>
      </c>
      <c r="AG1154" s="18" t="n">
        <f aca="false">AF1154-(MAX(Draws!U1133-Line_cap,0)+MAX(Draws!AG1133-Line_cap,0))</f>
        <v>0</v>
      </c>
      <c r="AH1154" s="18" t="n">
        <f aca="false">AG1154-(MAX(Draws!V1133-Line_cap,0)+MAX(Draws!AH1133-Line_cap,0))</f>
        <v>0</v>
      </c>
      <c r="AI1154" s="18" t="n">
        <f aca="false">AH1154-(MAX(Draws!W1133-Line_cap,0)+MAX(Draws!AI1133-Line_cap,0))</f>
        <v>0</v>
      </c>
      <c r="AJ1154" s="18" t="n">
        <f aca="false">AI1154-(MAX(Draws!X1133-Line_cap,0)+MAX(Draws!AJ1133-Line_cap,0))</f>
        <v>0</v>
      </c>
      <c r="AK1154" s="18" t="n">
        <f aca="false">AJ1154-(MAX(Draws!Y1133-Line_cap,0)+MAX(Draws!AK1133-Line_cap,0))</f>
        <v>0</v>
      </c>
      <c r="AL1154" s="18" t="n">
        <f aca="false">SUMPRODUCT(MIN($B$22:$M$22+B1154:M1154+N1154:Y1154))</f>
        <v>387.059099643438</v>
      </c>
      <c r="AM1154" s="18" t="n">
        <f aca="false">SUMPRODUCT(MIN($B$22:$M$22+B1154:M1154))</f>
        <v>387.059099643438</v>
      </c>
      <c r="AN1154" s="18" t="n">
        <f aca="false">SUMPRODUCT(MIN($B$22:$M$22+N1154:Y1154))</f>
        <v>481.950382357786</v>
      </c>
      <c r="AO1154" s="18" t="n">
        <f aca="false">SUMPRODUCT(MIN($B$22:$M$22+B1154:M1154+Z1154:AK1154))</f>
        <v>387.059099643438</v>
      </c>
      <c r="AP1154" s="18" t="n">
        <f aca="false">SUMPRODUCT(MIN($B$23:$M$23+B1154:M1154+N1154:Y1154))</f>
        <v>427.947387156801</v>
      </c>
      <c r="AQ1154" s="18" t="n">
        <f aca="false">SUMPRODUCT(MIN($B$23:$M$23+B1154:M1154+Z1154:AK1154))</f>
        <v>427.947387156801</v>
      </c>
      <c r="AR1154" s="13" t="n">
        <f aca="false">IF(Y1154&lt;0,1,0)</f>
        <v>0</v>
      </c>
    </row>
    <row r="1155" customFormat="false" ht="15" hidden="false" customHeight="false" outlineLevel="0" collapsed="false">
      <c r="A1155" s="13" t="n">
        <v>1130</v>
      </c>
      <c r="B1155" s="18" t="n">
        <f aca="false">Shock_sd*Draws!B1134</f>
        <v>-56.1308546895089</v>
      </c>
      <c r="C1155" s="18" t="n">
        <f aca="false">Persist_a*B1155+Shock_sd*Draws!C1134</f>
        <v>-102.495661774186</v>
      </c>
      <c r="D1155" s="18" t="n">
        <f aca="false">Persist_a*C1155+Shock_sd*Draws!D1134</f>
        <v>-30.8254185529475</v>
      </c>
      <c r="E1155" s="18" t="n">
        <f aca="false">Persist_a*D1155+Shock_sd*Draws!E1134</f>
        <v>-15.3614035305531</v>
      </c>
      <c r="F1155" s="18" t="n">
        <f aca="false">Persist_a*E1155+Shock_sd*Draws!F1134</f>
        <v>111.491782186688</v>
      </c>
      <c r="G1155" s="18" t="n">
        <f aca="false">Persist_a*F1155+Shock_sd*Draws!G1134</f>
        <v>87.711119652582</v>
      </c>
      <c r="H1155" s="18" t="n">
        <f aca="false">Persist_a*G1155+Shock_sd*Draws!H1134</f>
        <v>77.9035665608524</v>
      </c>
      <c r="I1155" s="18" t="n">
        <f aca="false">Persist_a*H1155+Shock_sd*Draws!I1134</f>
        <v>54.0978652543953</v>
      </c>
      <c r="J1155" s="18" t="n">
        <f aca="false">Persist_a*I1155+Shock_sd*Draws!J1134</f>
        <v>-6.16534902818188</v>
      </c>
      <c r="K1155" s="18" t="n">
        <f aca="false">Persist_a*J1155+Shock_sd*Draws!K1134</f>
        <v>17.5956717839951</v>
      </c>
      <c r="L1155" s="18" t="n">
        <f aca="false">Persist_a*K1155+Shock_sd*Draws!L1134</f>
        <v>66.8109431708751</v>
      </c>
      <c r="M1155" s="18" t="n">
        <f aca="false">Persist_a*L1155+Shock_sd*Draws!M1134</f>
        <v>44.8188167863221</v>
      </c>
      <c r="N1155" s="18" t="n">
        <f aca="false">0-(Draws!N1134+Draws!Z1134)</f>
        <v>0</v>
      </c>
      <c r="O1155" s="18" t="n">
        <f aca="false">N1155-(Draws!O1134+Draws!AA1134)</f>
        <v>0</v>
      </c>
      <c r="P1155" s="18" t="n">
        <f aca="false">O1155-(Draws!P1134+Draws!AB1134)</f>
        <v>0</v>
      </c>
      <c r="Q1155" s="18" t="n">
        <f aca="false">P1155-(Draws!Q1134+Draws!AC1134)</f>
        <v>0</v>
      </c>
      <c r="R1155" s="18" t="n">
        <f aca="false">Q1155-(Draws!R1134+Draws!AD1134)</f>
        <v>0</v>
      </c>
      <c r="S1155" s="18" t="n">
        <f aca="false">R1155-(Draws!S1134+Draws!AE1134)</f>
        <v>0</v>
      </c>
      <c r="T1155" s="18" t="n">
        <f aca="false">S1155-(Draws!T1134+Draws!AF1134)</f>
        <v>0</v>
      </c>
      <c r="U1155" s="18" t="n">
        <f aca="false">T1155-(Draws!U1134+Draws!AG1134)</f>
        <v>0</v>
      </c>
      <c r="V1155" s="18" t="n">
        <f aca="false">U1155-(Draws!V1134+Draws!AH1134)</f>
        <v>0</v>
      </c>
      <c r="W1155" s="18" t="n">
        <f aca="false">V1155-(Draws!W1134+Draws!AI1134)</f>
        <v>0</v>
      </c>
      <c r="X1155" s="18" t="n">
        <f aca="false">W1155-(Draws!X1134+Draws!AJ1134)</f>
        <v>0</v>
      </c>
      <c r="Y1155" s="18" t="n">
        <f aca="false">X1155-(Draws!Y1134+Draws!AK1134)</f>
        <v>0</v>
      </c>
      <c r="Z1155" s="18" t="n">
        <f aca="false">0-(MAX(Draws!N1134-Line_cap,0)+MAX(Draws!Z1134-Line_cap,0))</f>
        <v>0</v>
      </c>
      <c r="AA1155" s="18" t="n">
        <f aca="false">Z1155-(MAX(Draws!O1134-Line_cap,0)+MAX(Draws!AA1134-Line_cap,0))</f>
        <v>0</v>
      </c>
      <c r="AB1155" s="18" t="n">
        <f aca="false">AA1155-(MAX(Draws!P1134-Line_cap,0)+MAX(Draws!AB1134-Line_cap,0))</f>
        <v>0</v>
      </c>
      <c r="AC1155" s="18" t="n">
        <f aca="false">AB1155-(MAX(Draws!Q1134-Line_cap,0)+MAX(Draws!AC1134-Line_cap,0))</f>
        <v>0</v>
      </c>
      <c r="AD1155" s="18" t="n">
        <f aca="false">AC1155-(MAX(Draws!R1134-Line_cap,0)+MAX(Draws!AD1134-Line_cap,0))</f>
        <v>0</v>
      </c>
      <c r="AE1155" s="18" t="n">
        <f aca="false">AD1155-(MAX(Draws!S1134-Line_cap,0)+MAX(Draws!AE1134-Line_cap,0))</f>
        <v>0</v>
      </c>
      <c r="AF1155" s="18" t="n">
        <f aca="false">AE1155-(MAX(Draws!T1134-Line_cap,0)+MAX(Draws!AF1134-Line_cap,0))</f>
        <v>0</v>
      </c>
      <c r="AG1155" s="18" t="n">
        <f aca="false">AF1155-(MAX(Draws!U1134-Line_cap,0)+MAX(Draws!AG1134-Line_cap,0))</f>
        <v>0</v>
      </c>
      <c r="AH1155" s="18" t="n">
        <f aca="false">AG1155-(MAX(Draws!V1134-Line_cap,0)+MAX(Draws!AH1134-Line_cap,0))</f>
        <v>0</v>
      </c>
      <c r="AI1155" s="18" t="n">
        <f aca="false">AH1155-(MAX(Draws!W1134-Line_cap,0)+MAX(Draws!AI1134-Line_cap,0))</f>
        <v>0</v>
      </c>
      <c r="AJ1155" s="18" t="n">
        <f aca="false">AI1155-(MAX(Draws!X1134-Line_cap,0)+MAX(Draws!AJ1134-Line_cap,0))</f>
        <v>0</v>
      </c>
      <c r="AK1155" s="18" t="n">
        <f aca="false">AJ1155-(MAX(Draws!Y1134-Line_cap,0)+MAX(Draws!AK1134-Line_cap,0))</f>
        <v>0</v>
      </c>
      <c r="AL1155" s="18" t="n">
        <f aca="false">SUMPRODUCT(MIN($B$22:$M$22+B1155:M1155+N1155:Y1155))</f>
        <v>437.570935159595</v>
      </c>
      <c r="AM1155" s="18" t="n">
        <f aca="false">SUMPRODUCT(MIN($B$22:$M$22+B1155:M1155))</f>
        <v>437.570935159595</v>
      </c>
      <c r="AN1155" s="18" t="n">
        <f aca="false">SUMPRODUCT(MIN($B$22:$M$22+N1155:Y1155))</f>
        <v>481.950382357786</v>
      </c>
      <c r="AO1155" s="18" t="n">
        <f aca="false">SUMPRODUCT(MIN($B$22:$M$22+B1155:M1155+Z1155:AK1155))</f>
        <v>437.570935159595</v>
      </c>
      <c r="AP1155" s="18" t="n">
        <f aca="false">SUMPRODUCT(MIN($B$23:$M$23+B1155:M1155+N1155:Y1155))</f>
        <v>463.821735365592</v>
      </c>
      <c r="AQ1155" s="18" t="n">
        <f aca="false">SUMPRODUCT(MIN($B$23:$M$23+B1155:M1155+Z1155:AK1155))</f>
        <v>463.821735365592</v>
      </c>
      <c r="AR1155" s="13" t="n">
        <f aca="false">IF(Y1155&lt;0,1,0)</f>
        <v>0</v>
      </c>
    </row>
    <row r="1156" customFormat="false" ht="15" hidden="false" customHeight="false" outlineLevel="0" collapsed="false">
      <c r="A1156" s="13" t="n">
        <v>1131</v>
      </c>
      <c r="B1156" s="18" t="n">
        <f aca="false">Shock_sd*Draws!B1135</f>
        <v>107.018979078487</v>
      </c>
      <c r="C1156" s="18" t="n">
        <f aca="false">Persist_a*B1156+Shock_sd*Draws!C1135</f>
        <v>7.21609877840664</v>
      </c>
      <c r="D1156" s="18" t="n">
        <f aca="false">Persist_a*C1156+Shock_sd*Draws!D1135</f>
        <v>17.9426484919778</v>
      </c>
      <c r="E1156" s="18" t="n">
        <f aca="false">Persist_a*D1156+Shock_sd*Draws!E1135</f>
        <v>60.0953958340805</v>
      </c>
      <c r="F1156" s="18" t="n">
        <f aca="false">Persist_a*E1156+Shock_sd*Draws!F1135</f>
        <v>48.647044814261</v>
      </c>
      <c r="G1156" s="18" t="n">
        <f aca="false">Persist_a*F1156+Shock_sd*Draws!G1135</f>
        <v>78.2231446125077</v>
      </c>
      <c r="H1156" s="18" t="n">
        <f aca="false">Persist_a*G1156+Shock_sd*Draws!H1135</f>
        <v>165.834496057219</v>
      </c>
      <c r="I1156" s="18" t="n">
        <f aca="false">Persist_a*H1156+Shock_sd*Draws!I1135</f>
        <v>104.386512781457</v>
      </c>
      <c r="J1156" s="18" t="n">
        <f aca="false">Persist_a*I1156+Shock_sd*Draws!J1135</f>
        <v>-5.40048393553873</v>
      </c>
      <c r="K1156" s="18" t="n">
        <f aca="false">Persist_a*J1156+Shock_sd*Draws!K1135</f>
        <v>48.2502248798329</v>
      </c>
      <c r="L1156" s="18" t="n">
        <f aca="false">Persist_a*K1156+Shock_sd*Draws!L1135</f>
        <v>-0.495930365956824</v>
      </c>
      <c r="M1156" s="18" t="n">
        <f aca="false">Persist_a*L1156+Shock_sd*Draws!M1135</f>
        <v>-102.808947944139</v>
      </c>
      <c r="N1156" s="18" t="n">
        <f aca="false">0-(Draws!N1135+Draws!Z1135)</f>
        <v>0</v>
      </c>
      <c r="O1156" s="18" t="n">
        <f aca="false">N1156-(Draws!O1135+Draws!AA1135)</f>
        <v>0</v>
      </c>
      <c r="P1156" s="18" t="n">
        <f aca="false">O1156-(Draws!P1135+Draws!AB1135)</f>
        <v>0</v>
      </c>
      <c r="Q1156" s="18" t="n">
        <f aca="false">P1156-(Draws!Q1135+Draws!AC1135)</f>
        <v>0</v>
      </c>
      <c r="R1156" s="18" t="n">
        <f aca="false">Q1156-(Draws!R1135+Draws!AD1135)</f>
        <v>0</v>
      </c>
      <c r="S1156" s="18" t="n">
        <f aca="false">R1156-(Draws!S1135+Draws!AE1135)</f>
        <v>0</v>
      </c>
      <c r="T1156" s="18" t="n">
        <f aca="false">S1156-(Draws!T1135+Draws!AF1135)</f>
        <v>0</v>
      </c>
      <c r="U1156" s="18" t="n">
        <f aca="false">T1156-(Draws!U1135+Draws!AG1135)</f>
        <v>0</v>
      </c>
      <c r="V1156" s="18" t="n">
        <f aca="false">U1156-(Draws!V1135+Draws!AH1135)</f>
        <v>0</v>
      </c>
      <c r="W1156" s="18" t="n">
        <f aca="false">V1156-(Draws!W1135+Draws!AI1135)</f>
        <v>0</v>
      </c>
      <c r="X1156" s="18" t="n">
        <f aca="false">W1156-(Draws!X1135+Draws!AJ1135)</f>
        <v>0</v>
      </c>
      <c r="Y1156" s="18" t="n">
        <f aca="false">X1156-(Draws!Y1135+Draws!AK1135)</f>
        <v>0</v>
      </c>
      <c r="Z1156" s="18" t="n">
        <f aca="false">0-(MAX(Draws!N1135-Line_cap,0)+MAX(Draws!Z1135-Line_cap,0))</f>
        <v>0</v>
      </c>
      <c r="AA1156" s="18" t="n">
        <f aca="false">Z1156-(MAX(Draws!O1135-Line_cap,0)+MAX(Draws!AA1135-Line_cap,0))</f>
        <v>0</v>
      </c>
      <c r="AB1156" s="18" t="n">
        <f aca="false">AA1156-(MAX(Draws!P1135-Line_cap,0)+MAX(Draws!AB1135-Line_cap,0))</f>
        <v>0</v>
      </c>
      <c r="AC1156" s="18" t="n">
        <f aca="false">AB1156-(MAX(Draws!Q1135-Line_cap,0)+MAX(Draws!AC1135-Line_cap,0))</f>
        <v>0</v>
      </c>
      <c r="AD1156" s="18" t="n">
        <f aca="false">AC1156-(MAX(Draws!R1135-Line_cap,0)+MAX(Draws!AD1135-Line_cap,0))</f>
        <v>0</v>
      </c>
      <c r="AE1156" s="18" t="n">
        <f aca="false">AD1156-(MAX(Draws!S1135-Line_cap,0)+MAX(Draws!AE1135-Line_cap,0))</f>
        <v>0</v>
      </c>
      <c r="AF1156" s="18" t="n">
        <f aca="false">AE1156-(MAX(Draws!T1135-Line_cap,0)+MAX(Draws!AF1135-Line_cap,0))</f>
        <v>0</v>
      </c>
      <c r="AG1156" s="18" t="n">
        <f aca="false">AF1156-(MAX(Draws!U1135-Line_cap,0)+MAX(Draws!AG1135-Line_cap,0))</f>
        <v>0</v>
      </c>
      <c r="AH1156" s="18" t="n">
        <f aca="false">AG1156-(MAX(Draws!V1135-Line_cap,0)+MAX(Draws!AH1135-Line_cap,0))</f>
        <v>0</v>
      </c>
      <c r="AI1156" s="18" t="n">
        <f aca="false">AH1156-(MAX(Draws!W1135-Line_cap,0)+MAX(Draws!AI1135-Line_cap,0))</f>
        <v>0</v>
      </c>
      <c r="AJ1156" s="18" t="n">
        <f aca="false">AI1156-(MAX(Draws!X1135-Line_cap,0)+MAX(Draws!AJ1135-Line_cap,0))</f>
        <v>0</v>
      </c>
      <c r="AK1156" s="18" t="n">
        <f aca="false">AJ1156-(MAX(Draws!Y1135-Line_cap,0)+MAX(Draws!AK1135-Line_cap,0))</f>
        <v>0</v>
      </c>
      <c r="AL1156" s="18" t="n">
        <f aca="false">SUMPRODUCT(MIN($B$22:$M$22+B1156:M1156+N1156:Y1156))</f>
        <v>407.615099732821</v>
      </c>
      <c r="AM1156" s="18" t="n">
        <f aca="false">SUMPRODUCT(MIN($B$22:$M$22+B1156:M1156))</f>
        <v>407.615099732821</v>
      </c>
      <c r="AN1156" s="18" t="n">
        <f aca="false">SUMPRODUCT(MIN($B$22:$M$22+N1156:Y1156))</f>
        <v>481.950382357786</v>
      </c>
      <c r="AO1156" s="18" t="n">
        <f aca="false">SUMPRODUCT(MIN($B$22:$M$22+B1156:M1156+Z1156:AK1156))</f>
        <v>407.615099732821</v>
      </c>
      <c r="AP1156" s="18" t="n">
        <f aca="false">SUMPRODUCT(MIN($B$23:$M$23+B1156:M1156+N1156:Y1156))</f>
        <v>452.740980815441</v>
      </c>
      <c r="AQ1156" s="18" t="n">
        <f aca="false">SUMPRODUCT(MIN($B$23:$M$23+B1156:M1156+Z1156:AK1156))</f>
        <v>452.740980815441</v>
      </c>
      <c r="AR1156" s="13" t="n">
        <f aca="false">IF(Y1156&lt;0,1,0)</f>
        <v>0</v>
      </c>
    </row>
    <row r="1157" customFormat="false" ht="15" hidden="false" customHeight="false" outlineLevel="0" collapsed="false">
      <c r="A1157" s="13" t="n">
        <v>1132</v>
      </c>
      <c r="B1157" s="18" t="n">
        <f aca="false">Shock_sd*Draws!B1136</f>
        <v>-48.8446161552153</v>
      </c>
      <c r="C1157" s="18" t="n">
        <f aca="false">Persist_a*B1157+Shock_sd*Draws!C1136</f>
        <v>-21.7880687043909</v>
      </c>
      <c r="D1157" s="18" t="n">
        <f aca="false">Persist_a*C1157+Shock_sd*Draws!D1136</f>
        <v>-18.7819850726881</v>
      </c>
      <c r="E1157" s="18" t="n">
        <f aca="false">Persist_a*D1157+Shock_sd*Draws!E1136</f>
        <v>3.48694866641038</v>
      </c>
      <c r="F1157" s="18" t="n">
        <f aca="false">Persist_a*E1157+Shock_sd*Draws!F1136</f>
        <v>4.88957254756418</v>
      </c>
      <c r="G1157" s="18" t="n">
        <f aca="false">Persist_a*F1157+Shock_sd*Draws!G1136</f>
        <v>-35.4037317068295</v>
      </c>
      <c r="H1157" s="18" t="n">
        <f aca="false">Persist_a*G1157+Shock_sd*Draws!H1136</f>
        <v>-50.3624252142676</v>
      </c>
      <c r="I1157" s="18" t="n">
        <f aca="false">Persist_a*H1157+Shock_sd*Draws!I1136</f>
        <v>30.0695933012964</v>
      </c>
      <c r="J1157" s="18" t="n">
        <f aca="false">Persist_a*I1157+Shock_sd*Draws!J1136</f>
        <v>68.682684051208</v>
      </c>
      <c r="K1157" s="18" t="n">
        <f aca="false">Persist_a*J1157+Shock_sd*Draws!K1136</f>
        <v>110.702043393097</v>
      </c>
      <c r="L1157" s="18" t="n">
        <f aca="false">Persist_a*K1157+Shock_sd*Draws!L1136</f>
        <v>108.846556032235</v>
      </c>
      <c r="M1157" s="18" t="n">
        <f aca="false">Persist_a*L1157+Shock_sd*Draws!M1136</f>
        <v>37.5842514291861</v>
      </c>
      <c r="N1157" s="18" t="n">
        <f aca="false">0-(Draws!N1136+Draws!Z1136)</f>
        <v>0</v>
      </c>
      <c r="O1157" s="18" t="n">
        <f aca="false">N1157-(Draws!O1136+Draws!AA1136)</f>
        <v>0</v>
      </c>
      <c r="P1157" s="18" t="n">
        <f aca="false">O1157-(Draws!P1136+Draws!AB1136)</f>
        <v>0</v>
      </c>
      <c r="Q1157" s="18" t="n">
        <f aca="false">P1157-(Draws!Q1136+Draws!AC1136)</f>
        <v>0</v>
      </c>
      <c r="R1157" s="18" t="n">
        <f aca="false">Q1157-(Draws!R1136+Draws!AD1136)</f>
        <v>0</v>
      </c>
      <c r="S1157" s="18" t="n">
        <f aca="false">R1157-(Draws!S1136+Draws!AE1136)</f>
        <v>0</v>
      </c>
      <c r="T1157" s="18" t="n">
        <f aca="false">S1157-(Draws!T1136+Draws!AF1136)</f>
        <v>0</v>
      </c>
      <c r="U1157" s="18" t="n">
        <f aca="false">T1157-(Draws!U1136+Draws!AG1136)</f>
        <v>0</v>
      </c>
      <c r="V1157" s="18" t="n">
        <f aca="false">U1157-(Draws!V1136+Draws!AH1136)</f>
        <v>0</v>
      </c>
      <c r="W1157" s="18" t="n">
        <f aca="false">V1157-(Draws!W1136+Draws!AI1136)</f>
        <v>0</v>
      </c>
      <c r="X1157" s="18" t="n">
        <f aca="false">W1157-(Draws!X1136+Draws!AJ1136)</f>
        <v>-155.044391471014</v>
      </c>
      <c r="Y1157" s="18" t="n">
        <f aca="false">X1157-(Draws!Y1136+Draws!AK1136)</f>
        <v>-155.044391471014</v>
      </c>
      <c r="Z1157" s="18" t="n">
        <f aca="false">0-(MAX(Draws!N1136-Line_cap,0)+MAX(Draws!Z1136-Line_cap,0))</f>
        <v>0</v>
      </c>
      <c r="AA1157" s="18" t="n">
        <f aca="false">Z1157-(MAX(Draws!O1136-Line_cap,0)+MAX(Draws!AA1136-Line_cap,0))</f>
        <v>0</v>
      </c>
      <c r="AB1157" s="18" t="n">
        <f aca="false">AA1157-(MAX(Draws!P1136-Line_cap,0)+MAX(Draws!AB1136-Line_cap,0))</f>
        <v>0</v>
      </c>
      <c r="AC1157" s="18" t="n">
        <f aca="false">AB1157-(MAX(Draws!Q1136-Line_cap,0)+MAX(Draws!AC1136-Line_cap,0))</f>
        <v>0</v>
      </c>
      <c r="AD1157" s="18" t="n">
        <f aca="false">AC1157-(MAX(Draws!R1136-Line_cap,0)+MAX(Draws!AD1136-Line_cap,0))</f>
        <v>0</v>
      </c>
      <c r="AE1157" s="18" t="n">
        <f aca="false">AD1157-(MAX(Draws!S1136-Line_cap,0)+MAX(Draws!AE1136-Line_cap,0))</f>
        <v>0</v>
      </c>
      <c r="AF1157" s="18" t="n">
        <f aca="false">AE1157-(MAX(Draws!T1136-Line_cap,0)+MAX(Draws!AF1136-Line_cap,0))</f>
        <v>0</v>
      </c>
      <c r="AG1157" s="18" t="n">
        <f aca="false">AF1157-(MAX(Draws!U1136-Line_cap,0)+MAX(Draws!AG1136-Line_cap,0))</f>
        <v>0</v>
      </c>
      <c r="AH1157" s="18" t="n">
        <f aca="false">AG1157-(MAX(Draws!V1136-Line_cap,0)+MAX(Draws!AH1136-Line_cap,0))</f>
        <v>0</v>
      </c>
      <c r="AI1157" s="18" t="n">
        <f aca="false">AH1157-(MAX(Draws!W1136-Line_cap,0)+MAX(Draws!AI1136-Line_cap,0))</f>
        <v>0</v>
      </c>
      <c r="AJ1157" s="18" t="n">
        <f aca="false">AI1157-(MAX(Draws!X1136-Line_cap,0)+MAX(Draws!AJ1136-Line_cap,0))</f>
        <v>-55.044391471014</v>
      </c>
      <c r="AK1157" s="18" t="n">
        <f aca="false">AJ1157-(MAX(Draws!Y1136-Line_cap,0)+MAX(Draws!AK1136-Line_cap,0))</f>
        <v>-55.044391471014</v>
      </c>
      <c r="AL1157" s="18" t="n">
        <f aca="false">SUMPRODUCT(MIN($B$22:$M$22+B1157:M1157+N1157:Y1157))</f>
        <v>392.963907635132</v>
      </c>
      <c r="AM1157" s="18" t="n">
        <f aca="false">SUMPRODUCT(MIN($B$22:$M$22+B1157:M1157))</f>
        <v>431.587957143518</v>
      </c>
      <c r="AN1157" s="18" t="n">
        <f aca="false">SUMPRODUCT(MIN($B$22:$M$22+N1157:Y1157))</f>
        <v>346.883556093367</v>
      </c>
      <c r="AO1157" s="18" t="n">
        <f aca="false">SUMPRODUCT(MIN($B$22:$M$22+B1157:M1157+Z1157:AK1157))</f>
        <v>431.587957143518</v>
      </c>
      <c r="AP1157" s="18" t="n">
        <f aca="false">SUMPRODUCT(MIN($B$23:$M$23+B1157:M1157+N1157:Y1157))</f>
        <v>438.089788717752</v>
      </c>
      <c r="AQ1157" s="18" t="n">
        <f aca="false">SUMPRODUCT(MIN($B$23:$M$23+B1157:M1157+Z1157:AK1157))</f>
        <v>480.766600006618</v>
      </c>
      <c r="AR1157" s="13" t="n">
        <f aca="false">IF(Y1157&lt;0,1,0)</f>
        <v>1</v>
      </c>
    </row>
    <row r="1158" customFormat="false" ht="15" hidden="false" customHeight="false" outlineLevel="0" collapsed="false">
      <c r="A1158" s="13" t="n">
        <v>1133</v>
      </c>
      <c r="B1158" s="18" t="n">
        <f aca="false">Shock_sd*Draws!B1137</f>
        <v>-71.3049088213571</v>
      </c>
      <c r="C1158" s="18" t="n">
        <f aca="false">Persist_a*B1158+Shock_sd*Draws!C1137</f>
        <v>-53.0586655407161</v>
      </c>
      <c r="D1158" s="18" t="n">
        <f aca="false">Persist_a*C1158+Shock_sd*Draws!D1137</f>
        <v>40.8702607679267</v>
      </c>
      <c r="E1158" s="18" t="n">
        <f aca="false">Persist_a*D1158+Shock_sd*Draws!E1137</f>
        <v>2.298132240742</v>
      </c>
      <c r="F1158" s="18" t="n">
        <f aca="false">Persist_a*E1158+Shock_sd*Draws!F1137</f>
        <v>61.3264999178248</v>
      </c>
      <c r="G1158" s="18" t="n">
        <f aca="false">Persist_a*F1158+Shock_sd*Draws!G1137</f>
        <v>51.0270111350153</v>
      </c>
      <c r="H1158" s="18" t="n">
        <f aca="false">Persist_a*G1158+Shock_sd*Draws!H1137</f>
        <v>16.90723578466</v>
      </c>
      <c r="I1158" s="18" t="n">
        <f aca="false">Persist_a*H1158+Shock_sd*Draws!I1137</f>
        <v>-50.1320271597633</v>
      </c>
      <c r="J1158" s="18" t="n">
        <f aca="false">Persist_a*I1158+Shock_sd*Draws!J1137</f>
        <v>-18.5605215402466</v>
      </c>
      <c r="K1158" s="18" t="n">
        <f aca="false">Persist_a*J1158+Shock_sd*Draws!K1137</f>
        <v>-33.7820585580728</v>
      </c>
      <c r="L1158" s="18" t="n">
        <f aca="false">Persist_a*K1158+Shock_sd*Draws!L1137</f>
        <v>70.7072991130745</v>
      </c>
      <c r="M1158" s="18" t="n">
        <f aca="false">Persist_a*L1158+Shock_sd*Draws!M1137</f>
        <v>-56.811500766214</v>
      </c>
      <c r="N1158" s="18" t="n">
        <f aca="false">0-(Draws!N1137+Draws!Z1137)</f>
        <v>0</v>
      </c>
      <c r="O1158" s="18" t="n">
        <f aca="false">N1158-(Draws!O1137+Draws!AA1137)</f>
        <v>0</v>
      </c>
      <c r="P1158" s="18" t="n">
        <f aca="false">O1158-(Draws!P1137+Draws!AB1137)</f>
        <v>0</v>
      </c>
      <c r="Q1158" s="18" t="n">
        <f aca="false">P1158-(Draws!Q1137+Draws!AC1137)</f>
        <v>0</v>
      </c>
      <c r="R1158" s="18" t="n">
        <f aca="false">Q1158-(Draws!R1137+Draws!AD1137)</f>
        <v>0</v>
      </c>
      <c r="S1158" s="18" t="n">
        <f aca="false">R1158-(Draws!S1137+Draws!AE1137)</f>
        <v>0</v>
      </c>
      <c r="T1158" s="18" t="n">
        <f aca="false">S1158-(Draws!T1137+Draws!AF1137)</f>
        <v>0</v>
      </c>
      <c r="U1158" s="18" t="n">
        <f aca="false">T1158-(Draws!U1137+Draws!AG1137)</f>
        <v>0</v>
      </c>
      <c r="V1158" s="18" t="n">
        <f aca="false">U1158-(Draws!V1137+Draws!AH1137)</f>
        <v>0</v>
      </c>
      <c r="W1158" s="18" t="n">
        <f aca="false">V1158-(Draws!W1137+Draws!AI1137)</f>
        <v>0</v>
      </c>
      <c r="X1158" s="18" t="n">
        <f aca="false">W1158-(Draws!X1137+Draws!AJ1137)</f>
        <v>0</v>
      </c>
      <c r="Y1158" s="18" t="n">
        <f aca="false">X1158-(Draws!Y1137+Draws!AK1137)</f>
        <v>0</v>
      </c>
      <c r="Z1158" s="18" t="n">
        <f aca="false">0-(MAX(Draws!N1137-Line_cap,0)+MAX(Draws!Z1137-Line_cap,0))</f>
        <v>0</v>
      </c>
      <c r="AA1158" s="18" t="n">
        <f aca="false">Z1158-(MAX(Draws!O1137-Line_cap,0)+MAX(Draws!AA1137-Line_cap,0))</f>
        <v>0</v>
      </c>
      <c r="AB1158" s="18" t="n">
        <f aca="false">AA1158-(MAX(Draws!P1137-Line_cap,0)+MAX(Draws!AB1137-Line_cap,0))</f>
        <v>0</v>
      </c>
      <c r="AC1158" s="18" t="n">
        <f aca="false">AB1158-(MAX(Draws!Q1137-Line_cap,0)+MAX(Draws!AC1137-Line_cap,0))</f>
        <v>0</v>
      </c>
      <c r="AD1158" s="18" t="n">
        <f aca="false">AC1158-(MAX(Draws!R1137-Line_cap,0)+MAX(Draws!AD1137-Line_cap,0))</f>
        <v>0</v>
      </c>
      <c r="AE1158" s="18" t="n">
        <f aca="false">AD1158-(MAX(Draws!S1137-Line_cap,0)+MAX(Draws!AE1137-Line_cap,0))</f>
        <v>0</v>
      </c>
      <c r="AF1158" s="18" t="n">
        <f aca="false">AE1158-(MAX(Draws!T1137-Line_cap,0)+MAX(Draws!AF1137-Line_cap,0))</f>
        <v>0</v>
      </c>
      <c r="AG1158" s="18" t="n">
        <f aca="false">AF1158-(MAX(Draws!U1137-Line_cap,0)+MAX(Draws!AG1137-Line_cap,0))</f>
        <v>0</v>
      </c>
      <c r="AH1158" s="18" t="n">
        <f aca="false">AG1158-(MAX(Draws!V1137-Line_cap,0)+MAX(Draws!AH1137-Line_cap,0))</f>
        <v>0</v>
      </c>
      <c r="AI1158" s="18" t="n">
        <f aca="false">AH1158-(MAX(Draws!W1137-Line_cap,0)+MAX(Draws!AI1137-Line_cap,0))</f>
        <v>0</v>
      </c>
      <c r="AJ1158" s="18" t="n">
        <f aca="false">AI1158-(MAX(Draws!X1137-Line_cap,0)+MAX(Draws!AJ1137-Line_cap,0))</f>
        <v>0</v>
      </c>
      <c r="AK1158" s="18" t="n">
        <f aca="false">AJ1158-(MAX(Draws!Y1137-Line_cap,0)+MAX(Draws!AK1137-Line_cap,0))</f>
        <v>0</v>
      </c>
      <c r="AL1158" s="18" t="n">
        <f aca="false">SUMPRODUCT(MIN($B$22:$M$22+B1158:M1158+N1158:Y1158))</f>
        <v>433.722026238156</v>
      </c>
      <c r="AM1158" s="18" t="n">
        <f aca="false">SUMPRODUCT(MIN($B$22:$M$22+B1158:M1158))</f>
        <v>433.722026238156</v>
      </c>
      <c r="AN1158" s="18" t="n">
        <f aca="false">SUMPRODUCT(MIN($B$22:$M$22+N1158:Y1158))</f>
        <v>481.950382357786</v>
      </c>
      <c r="AO1158" s="18" t="n">
        <f aca="false">SUMPRODUCT(MIN($B$22:$M$22+B1158:M1158+Z1158:AK1158))</f>
        <v>433.722026238156</v>
      </c>
      <c r="AP1158" s="18" t="n">
        <f aca="false">SUMPRODUCT(MIN($B$23:$M$23+B1158:M1158+N1158:Y1158))</f>
        <v>483.322026238156</v>
      </c>
      <c r="AQ1158" s="18" t="n">
        <f aca="false">SUMPRODUCT(MIN($B$23:$M$23+B1158:M1158+Z1158:AK1158))</f>
        <v>483.322026238156</v>
      </c>
      <c r="AR1158" s="13" t="n">
        <f aca="false">IF(Y1158&lt;0,1,0)</f>
        <v>0</v>
      </c>
    </row>
    <row r="1159" customFormat="false" ht="15" hidden="false" customHeight="false" outlineLevel="0" collapsed="false">
      <c r="A1159" s="13" t="n">
        <v>1134</v>
      </c>
      <c r="B1159" s="18" t="n">
        <f aca="false">Shock_sd*Draws!B1138</f>
        <v>-33.891017993892</v>
      </c>
      <c r="C1159" s="18" t="n">
        <f aca="false">Persist_a*B1159+Shock_sd*Draws!C1138</f>
        <v>5.84332035060259</v>
      </c>
      <c r="D1159" s="18" t="n">
        <f aca="false">Persist_a*C1159+Shock_sd*Draws!D1138</f>
        <v>-41.0017527028827</v>
      </c>
      <c r="E1159" s="18" t="n">
        <f aca="false">Persist_a*D1159+Shock_sd*Draws!E1138</f>
        <v>17.7619622912306</v>
      </c>
      <c r="F1159" s="18" t="n">
        <f aca="false">Persist_a*E1159+Shock_sd*Draws!F1138</f>
        <v>5.58524198131768</v>
      </c>
      <c r="G1159" s="18" t="n">
        <f aca="false">Persist_a*F1159+Shock_sd*Draws!G1138</f>
        <v>50.5897782310849</v>
      </c>
      <c r="H1159" s="18" t="n">
        <f aca="false">Persist_a*G1159+Shock_sd*Draws!H1138</f>
        <v>-2.789634463113</v>
      </c>
      <c r="I1159" s="18" t="n">
        <f aca="false">Persist_a*H1159+Shock_sd*Draws!I1138</f>
        <v>76.5355711213599</v>
      </c>
      <c r="J1159" s="18" t="n">
        <f aca="false">Persist_a*I1159+Shock_sd*Draws!J1138</f>
        <v>-86.8017678292951</v>
      </c>
      <c r="K1159" s="18" t="n">
        <f aca="false">Persist_a*J1159+Shock_sd*Draws!K1138</f>
        <v>-21.887316451883</v>
      </c>
      <c r="L1159" s="18" t="n">
        <f aca="false">Persist_a*K1159+Shock_sd*Draws!L1138</f>
        <v>-24.7469347283537</v>
      </c>
      <c r="M1159" s="18" t="n">
        <f aca="false">Persist_a*L1159+Shock_sd*Draws!M1138</f>
        <v>-13.6112350364942</v>
      </c>
      <c r="N1159" s="18" t="n">
        <f aca="false">0-(Draws!N1138+Draws!Z1138)</f>
        <v>0</v>
      </c>
      <c r="O1159" s="18" t="n">
        <f aca="false">N1159-(Draws!O1138+Draws!AA1138)</f>
        <v>0</v>
      </c>
      <c r="P1159" s="18" t="n">
        <f aca="false">O1159-(Draws!P1138+Draws!AB1138)</f>
        <v>0</v>
      </c>
      <c r="Q1159" s="18" t="n">
        <f aca="false">P1159-(Draws!Q1138+Draws!AC1138)</f>
        <v>0</v>
      </c>
      <c r="R1159" s="18" t="n">
        <f aca="false">Q1159-(Draws!R1138+Draws!AD1138)</f>
        <v>-69.7066698731431</v>
      </c>
      <c r="S1159" s="18" t="n">
        <f aca="false">R1159-(Draws!S1138+Draws!AE1138)</f>
        <v>-69.7066698731431</v>
      </c>
      <c r="T1159" s="18" t="n">
        <f aca="false">S1159-(Draws!T1138+Draws!AF1138)</f>
        <v>-69.7066698731431</v>
      </c>
      <c r="U1159" s="18" t="n">
        <f aca="false">T1159-(Draws!U1138+Draws!AG1138)</f>
        <v>-69.7066698731431</v>
      </c>
      <c r="V1159" s="18" t="n">
        <f aca="false">U1159-(Draws!V1138+Draws!AH1138)</f>
        <v>-69.7066698731431</v>
      </c>
      <c r="W1159" s="18" t="n">
        <f aca="false">V1159-(Draws!W1138+Draws!AI1138)</f>
        <v>-69.7066698731431</v>
      </c>
      <c r="X1159" s="18" t="n">
        <f aca="false">W1159-(Draws!X1138+Draws!AJ1138)</f>
        <v>-69.7066698731431</v>
      </c>
      <c r="Y1159" s="18" t="n">
        <f aca="false">X1159-(Draws!Y1138+Draws!AK1138)</f>
        <v>-69.7066698731431</v>
      </c>
      <c r="Z1159" s="18" t="n">
        <f aca="false">0-(MAX(Draws!N1138-Line_cap,0)+MAX(Draws!Z1138-Line_cap,0))</f>
        <v>0</v>
      </c>
      <c r="AA1159" s="18" t="n">
        <f aca="false">Z1159-(MAX(Draws!O1138-Line_cap,0)+MAX(Draws!AA1138-Line_cap,0))</f>
        <v>0</v>
      </c>
      <c r="AB1159" s="18" t="n">
        <f aca="false">AA1159-(MAX(Draws!P1138-Line_cap,0)+MAX(Draws!AB1138-Line_cap,0))</f>
        <v>0</v>
      </c>
      <c r="AC1159" s="18" t="n">
        <f aca="false">AB1159-(MAX(Draws!Q1138-Line_cap,0)+MAX(Draws!AC1138-Line_cap,0))</f>
        <v>0</v>
      </c>
      <c r="AD1159" s="18" t="n">
        <f aca="false">AC1159-(MAX(Draws!R1138-Line_cap,0)+MAX(Draws!AD1138-Line_cap,0))</f>
        <v>0</v>
      </c>
      <c r="AE1159" s="18" t="n">
        <f aca="false">AD1159-(MAX(Draws!S1138-Line_cap,0)+MAX(Draws!AE1138-Line_cap,0))</f>
        <v>0</v>
      </c>
      <c r="AF1159" s="18" t="n">
        <f aca="false">AE1159-(MAX(Draws!T1138-Line_cap,0)+MAX(Draws!AF1138-Line_cap,0))</f>
        <v>0</v>
      </c>
      <c r="AG1159" s="18" t="n">
        <f aca="false">AF1159-(MAX(Draws!U1138-Line_cap,0)+MAX(Draws!AG1138-Line_cap,0))</f>
        <v>0</v>
      </c>
      <c r="AH1159" s="18" t="n">
        <f aca="false">AG1159-(MAX(Draws!V1138-Line_cap,0)+MAX(Draws!AH1138-Line_cap,0))</f>
        <v>0</v>
      </c>
      <c r="AI1159" s="18" t="n">
        <f aca="false">AH1159-(MAX(Draws!W1138-Line_cap,0)+MAX(Draws!AI1138-Line_cap,0))</f>
        <v>0</v>
      </c>
      <c r="AJ1159" s="18" t="n">
        <f aca="false">AI1159-(MAX(Draws!X1138-Line_cap,0)+MAX(Draws!AJ1138-Line_cap,0))</f>
        <v>0</v>
      </c>
      <c r="AK1159" s="18" t="n">
        <f aca="false">AJ1159-(MAX(Draws!Y1138-Line_cap,0)+MAX(Draws!AK1138-Line_cap,0))</f>
        <v>0</v>
      </c>
      <c r="AL1159" s="18" t="n">
        <f aca="false">SUMPRODUCT(MIN($B$22:$M$22+B1159:M1159+N1159:Y1159))</f>
        <v>331.689343714958</v>
      </c>
      <c r="AM1159" s="18" t="n">
        <f aca="false">SUMPRODUCT(MIN($B$22:$M$22+B1159:M1159))</f>
        <v>401.396013588101</v>
      </c>
      <c r="AN1159" s="18" t="n">
        <f aca="false">SUMPRODUCT(MIN($B$22:$M$22+N1159:Y1159))</f>
        <v>412.243712484643</v>
      </c>
      <c r="AO1159" s="18" t="n">
        <f aca="false">SUMPRODUCT(MIN($B$22:$M$22+B1159:M1159+Z1159:AK1159))</f>
        <v>401.396013588101</v>
      </c>
      <c r="AP1159" s="18" t="n">
        <f aca="false">SUMPRODUCT(MIN($B$23:$M$23+B1159:M1159+N1159:Y1159))</f>
        <v>380.932670879179</v>
      </c>
      <c r="AQ1159" s="18" t="n">
        <f aca="false">SUMPRODUCT(MIN($B$23:$M$23+B1159:M1159+Z1159:AK1159))</f>
        <v>450.639340752322</v>
      </c>
      <c r="AR1159" s="13" t="n">
        <f aca="false">IF(Y1159&lt;0,1,0)</f>
        <v>1</v>
      </c>
    </row>
    <row r="1160" customFormat="false" ht="15" hidden="false" customHeight="false" outlineLevel="0" collapsed="false">
      <c r="A1160" s="13" t="n">
        <v>1135</v>
      </c>
      <c r="B1160" s="18" t="n">
        <f aca="false">Shock_sd*Draws!B1139</f>
        <v>-24.4919501523952</v>
      </c>
      <c r="C1160" s="18" t="n">
        <f aca="false">Persist_a*B1160+Shock_sd*Draws!C1139</f>
        <v>-69.8344819632468</v>
      </c>
      <c r="D1160" s="18" t="n">
        <f aca="false">Persist_a*C1160+Shock_sd*Draws!D1139</f>
        <v>-72.796487941289</v>
      </c>
      <c r="E1160" s="18" t="n">
        <f aca="false">Persist_a*D1160+Shock_sd*Draws!E1139</f>
        <v>-47.4820388153363</v>
      </c>
      <c r="F1160" s="18" t="n">
        <f aca="false">Persist_a*E1160+Shock_sd*Draws!F1139</f>
        <v>-36.8104525127276</v>
      </c>
      <c r="G1160" s="18" t="n">
        <f aca="false">Persist_a*F1160+Shock_sd*Draws!G1139</f>
        <v>-75.8766804442263</v>
      </c>
      <c r="H1160" s="18" t="n">
        <f aca="false">Persist_a*G1160+Shock_sd*Draws!H1139</f>
        <v>-23.9505896956052</v>
      </c>
      <c r="I1160" s="18" t="n">
        <f aca="false">Persist_a*H1160+Shock_sd*Draws!I1139</f>
        <v>23.3249709353021</v>
      </c>
      <c r="J1160" s="18" t="n">
        <f aca="false">Persist_a*I1160+Shock_sd*Draws!J1139</f>
        <v>75.2011714106578</v>
      </c>
      <c r="K1160" s="18" t="n">
        <f aca="false">Persist_a*J1160+Shock_sd*Draws!K1139</f>
        <v>84.0874761217684</v>
      </c>
      <c r="L1160" s="18" t="n">
        <f aca="false">Persist_a*K1160+Shock_sd*Draws!L1139</f>
        <v>61.6826517218539</v>
      </c>
      <c r="M1160" s="18" t="n">
        <f aca="false">Persist_a*L1160+Shock_sd*Draws!M1139</f>
        <v>6.73348594742069</v>
      </c>
      <c r="N1160" s="18" t="n">
        <f aca="false">0-(Draws!N1139+Draws!Z1139)</f>
        <v>0</v>
      </c>
      <c r="O1160" s="18" t="n">
        <f aca="false">N1160-(Draws!O1139+Draws!AA1139)</f>
        <v>0</v>
      </c>
      <c r="P1160" s="18" t="n">
        <f aca="false">O1160-(Draws!P1139+Draws!AB1139)</f>
        <v>0</v>
      </c>
      <c r="Q1160" s="18" t="n">
        <f aca="false">P1160-(Draws!Q1139+Draws!AC1139)</f>
        <v>0</v>
      </c>
      <c r="R1160" s="18" t="n">
        <f aca="false">Q1160-(Draws!R1139+Draws!AD1139)</f>
        <v>0</v>
      </c>
      <c r="S1160" s="18" t="n">
        <f aca="false">R1160-(Draws!S1139+Draws!AE1139)</f>
        <v>0</v>
      </c>
      <c r="T1160" s="18" t="n">
        <f aca="false">S1160-(Draws!T1139+Draws!AF1139)</f>
        <v>-42.0249741822616</v>
      </c>
      <c r="U1160" s="18" t="n">
        <f aca="false">T1160-(Draws!U1139+Draws!AG1139)</f>
        <v>-42.0249741822616</v>
      </c>
      <c r="V1160" s="18" t="n">
        <f aca="false">U1160-(Draws!V1139+Draws!AH1139)</f>
        <v>-42.0249741822616</v>
      </c>
      <c r="W1160" s="18" t="n">
        <f aca="false">V1160-(Draws!W1139+Draws!AI1139)</f>
        <v>-42.0249741822616</v>
      </c>
      <c r="X1160" s="18" t="n">
        <f aca="false">W1160-(Draws!X1139+Draws!AJ1139)</f>
        <v>-42.0249741822616</v>
      </c>
      <c r="Y1160" s="18" t="n">
        <f aca="false">X1160-(Draws!Y1139+Draws!AK1139)</f>
        <v>-42.0249741822616</v>
      </c>
      <c r="Z1160" s="18" t="n">
        <f aca="false">0-(MAX(Draws!N1139-Line_cap,0)+MAX(Draws!Z1139-Line_cap,0))</f>
        <v>0</v>
      </c>
      <c r="AA1160" s="18" t="n">
        <f aca="false">Z1160-(MAX(Draws!O1139-Line_cap,0)+MAX(Draws!AA1139-Line_cap,0))</f>
        <v>0</v>
      </c>
      <c r="AB1160" s="18" t="n">
        <f aca="false">AA1160-(MAX(Draws!P1139-Line_cap,0)+MAX(Draws!AB1139-Line_cap,0))</f>
        <v>0</v>
      </c>
      <c r="AC1160" s="18" t="n">
        <f aca="false">AB1160-(MAX(Draws!Q1139-Line_cap,0)+MAX(Draws!AC1139-Line_cap,0))</f>
        <v>0</v>
      </c>
      <c r="AD1160" s="18" t="n">
        <f aca="false">AC1160-(MAX(Draws!R1139-Line_cap,0)+MAX(Draws!AD1139-Line_cap,0))</f>
        <v>0</v>
      </c>
      <c r="AE1160" s="18" t="n">
        <f aca="false">AD1160-(MAX(Draws!S1139-Line_cap,0)+MAX(Draws!AE1139-Line_cap,0))</f>
        <v>0</v>
      </c>
      <c r="AF1160" s="18" t="n">
        <f aca="false">AE1160-(MAX(Draws!T1139-Line_cap,0)+MAX(Draws!AF1139-Line_cap,0))</f>
        <v>0</v>
      </c>
      <c r="AG1160" s="18" t="n">
        <f aca="false">AF1160-(MAX(Draws!U1139-Line_cap,0)+MAX(Draws!AG1139-Line_cap,0))</f>
        <v>0</v>
      </c>
      <c r="AH1160" s="18" t="n">
        <f aca="false">AG1160-(MAX(Draws!V1139-Line_cap,0)+MAX(Draws!AH1139-Line_cap,0))</f>
        <v>0</v>
      </c>
      <c r="AI1160" s="18" t="n">
        <f aca="false">AH1160-(MAX(Draws!W1139-Line_cap,0)+MAX(Draws!AI1139-Line_cap,0))</f>
        <v>0</v>
      </c>
      <c r="AJ1160" s="18" t="n">
        <f aca="false">AI1160-(MAX(Draws!X1139-Line_cap,0)+MAX(Draws!AJ1139-Line_cap,0))</f>
        <v>0</v>
      </c>
      <c r="AK1160" s="18" t="n">
        <f aca="false">AJ1160-(MAX(Draws!Y1139-Line_cap,0)+MAX(Draws!AK1139-Line_cap,0))</f>
        <v>0</v>
      </c>
      <c r="AL1160" s="18" t="n">
        <f aca="false">SUMPRODUCT(MIN($B$22:$M$22+B1160:M1160+N1160:Y1160))</f>
        <v>407.331491194139</v>
      </c>
      <c r="AM1160" s="18" t="n">
        <f aca="false">SUMPRODUCT(MIN($B$22:$M$22+B1160:M1160))</f>
        <v>407.331491194139</v>
      </c>
      <c r="AN1160" s="18" t="n">
        <f aca="false">SUMPRODUCT(MIN($B$22:$M$22+N1160:Y1160))</f>
        <v>439.925408175524</v>
      </c>
      <c r="AO1160" s="18" t="n">
        <f aca="false">SUMPRODUCT(MIN($B$22:$M$22+B1160:M1160+Z1160:AK1160))</f>
        <v>407.331491194139</v>
      </c>
      <c r="AP1160" s="18" t="n">
        <f aca="false">SUMPRODUCT(MIN($B$23:$M$23+B1160:M1160+N1160:Y1160))</f>
        <v>455.097236694923</v>
      </c>
      <c r="AQ1160" s="18" t="n">
        <f aca="false">SUMPRODUCT(MIN($B$23:$M$23+B1160:M1160+Z1160:AK1160))</f>
        <v>455.097236694923</v>
      </c>
      <c r="AR1160" s="13" t="n">
        <f aca="false">IF(Y1160&lt;0,1,0)</f>
        <v>1</v>
      </c>
    </row>
    <row r="1161" customFormat="false" ht="15" hidden="false" customHeight="false" outlineLevel="0" collapsed="false">
      <c r="A1161" s="13" t="n">
        <v>1136</v>
      </c>
      <c r="B1161" s="18" t="n">
        <f aca="false">Shock_sd*Draws!B1140</f>
        <v>31.5083813686509</v>
      </c>
      <c r="C1161" s="18" t="n">
        <f aca="false">Persist_a*B1161+Shock_sd*Draws!C1140</f>
        <v>123.153037843281</v>
      </c>
      <c r="D1161" s="18" t="n">
        <f aca="false">Persist_a*C1161+Shock_sd*Draws!D1140</f>
        <v>131.109731713682</v>
      </c>
      <c r="E1161" s="18" t="n">
        <f aca="false">Persist_a*D1161+Shock_sd*Draws!E1140</f>
        <v>45.982633545758</v>
      </c>
      <c r="F1161" s="18" t="n">
        <f aca="false">Persist_a*E1161+Shock_sd*Draws!F1140</f>
        <v>56.8060533518683</v>
      </c>
      <c r="G1161" s="18" t="n">
        <f aca="false">Persist_a*F1161+Shock_sd*Draws!G1140</f>
        <v>33.7672875744521</v>
      </c>
      <c r="H1161" s="18" t="n">
        <f aca="false">Persist_a*G1161+Shock_sd*Draws!H1140</f>
        <v>66.3293207648136</v>
      </c>
      <c r="I1161" s="18" t="n">
        <f aca="false">Persist_a*H1161+Shock_sd*Draws!I1140</f>
        <v>-15.1021990126027</v>
      </c>
      <c r="J1161" s="18" t="n">
        <f aca="false">Persist_a*I1161+Shock_sd*Draws!J1140</f>
        <v>60.809227705883</v>
      </c>
      <c r="K1161" s="18" t="n">
        <f aca="false">Persist_a*J1161+Shock_sd*Draws!K1140</f>
        <v>55.9068237441407</v>
      </c>
      <c r="L1161" s="18" t="n">
        <f aca="false">Persist_a*K1161+Shock_sd*Draws!L1140</f>
        <v>29.760928371828</v>
      </c>
      <c r="M1161" s="18" t="n">
        <f aca="false">Persist_a*L1161+Shock_sd*Draws!M1140</f>
        <v>71.2819984809001</v>
      </c>
      <c r="N1161" s="18" t="n">
        <f aca="false">0-(Draws!N1140+Draws!Z1140)</f>
        <v>0</v>
      </c>
      <c r="O1161" s="18" t="n">
        <f aca="false">N1161-(Draws!O1140+Draws!AA1140)</f>
        <v>0</v>
      </c>
      <c r="P1161" s="18" t="n">
        <f aca="false">O1161-(Draws!P1140+Draws!AB1140)</f>
        <v>0</v>
      </c>
      <c r="Q1161" s="18" t="n">
        <f aca="false">P1161-(Draws!Q1140+Draws!AC1140)</f>
        <v>0</v>
      </c>
      <c r="R1161" s="18" t="n">
        <f aca="false">Q1161-(Draws!R1140+Draws!AD1140)</f>
        <v>0</v>
      </c>
      <c r="S1161" s="18" t="n">
        <f aca="false">R1161-(Draws!S1140+Draws!AE1140)</f>
        <v>0</v>
      </c>
      <c r="T1161" s="18" t="n">
        <f aca="false">S1161-(Draws!T1140+Draws!AF1140)</f>
        <v>0</v>
      </c>
      <c r="U1161" s="18" t="n">
        <f aca="false">T1161-(Draws!U1140+Draws!AG1140)</f>
        <v>0</v>
      </c>
      <c r="V1161" s="18" t="n">
        <f aca="false">U1161-(Draws!V1140+Draws!AH1140)</f>
        <v>0</v>
      </c>
      <c r="W1161" s="18" t="n">
        <f aca="false">V1161-(Draws!W1140+Draws!AI1140)</f>
        <v>0</v>
      </c>
      <c r="X1161" s="18" t="n">
        <f aca="false">W1161-(Draws!X1140+Draws!AJ1140)</f>
        <v>0</v>
      </c>
      <c r="Y1161" s="18" t="n">
        <f aca="false">X1161-(Draws!Y1140+Draws!AK1140)</f>
        <v>0</v>
      </c>
      <c r="Z1161" s="18" t="n">
        <f aca="false">0-(MAX(Draws!N1140-Line_cap,0)+MAX(Draws!Z1140-Line_cap,0))</f>
        <v>0</v>
      </c>
      <c r="AA1161" s="18" t="n">
        <f aca="false">Z1161-(MAX(Draws!O1140-Line_cap,0)+MAX(Draws!AA1140-Line_cap,0))</f>
        <v>0</v>
      </c>
      <c r="AB1161" s="18" t="n">
        <f aca="false">AA1161-(MAX(Draws!P1140-Line_cap,0)+MAX(Draws!AB1140-Line_cap,0))</f>
        <v>0</v>
      </c>
      <c r="AC1161" s="18" t="n">
        <f aca="false">AB1161-(MAX(Draws!Q1140-Line_cap,0)+MAX(Draws!AC1140-Line_cap,0))</f>
        <v>0</v>
      </c>
      <c r="AD1161" s="18" t="n">
        <f aca="false">AC1161-(MAX(Draws!R1140-Line_cap,0)+MAX(Draws!AD1140-Line_cap,0))</f>
        <v>0</v>
      </c>
      <c r="AE1161" s="18" t="n">
        <f aca="false">AD1161-(MAX(Draws!S1140-Line_cap,0)+MAX(Draws!AE1140-Line_cap,0))</f>
        <v>0</v>
      </c>
      <c r="AF1161" s="18" t="n">
        <f aca="false">AE1161-(MAX(Draws!T1140-Line_cap,0)+MAX(Draws!AF1140-Line_cap,0))</f>
        <v>0</v>
      </c>
      <c r="AG1161" s="18" t="n">
        <f aca="false">AF1161-(MAX(Draws!U1140-Line_cap,0)+MAX(Draws!AG1140-Line_cap,0))</f>
        <v>0</v>
      </c>
      <c r="AH1161" s="18" t="n">
        <f aca="false">AG1161-(MAX(Draws!V1140-Line_cap,0)+MAX(Draws!AH1140-Line_cap,0))</f>
        <v>0</v>
      </c>
      <c r="AI1161" s="18" t="n">
        <f aca="false">AH1161-(MAX(Draws!W1140-Line_cap,0)+MAX(Draws!AI1140-Line_cap,0))</f>
        <v>0</v>
      </c>
      <c r="AJ1161" s="18" t="n">
        <f aca="false">AI1161-(MAX(Draws!X1140-Line_cap,0)+MAX(Draws!AJ1140-Line_cap,0))</f>
        <v>0</v>
      </c>
      <c r="AK1161" s="18" t="n">
        <f aca="false">AJ1161-(MAX(Draws!Y1140-Line_cap,0)+MAX(Draws!AK1140-Line_cap,0))</f>
        <v>0</v>
      </c>
      <c r="AL1161" s="18" t="n">
        <f aca="false">SUMPRODUCT(MIN($B$22:$M$22+B1161:M1161+N1161:Y1161))</f>
        <v>468.751854385316</v>
      </c>
      <c r="AM1161" s="18" t="n">
        <f aca="false">SUMPRODUCT(MIN($B$22:$M$22+B1161:M1161))</f>
        <v>468.751854385316</v>
      </c>
      <c r="AN1161" s="18" t="n">
        <f aca="false">SUMPRODUCT(MIN($B$22:$M$22+N1161:Y1161))</f>
        <v>481.950382357786</v>
      </c>
      <c r="AO1161" s="18" t="n">
        <f aca="false">SUMPRODUCT(MIN($B$22:$M$22+B1161:M1161+Z1161:AK1161))</f>
        <v>468.751854385316</v>
      </c>
      <c r="AP1161" s="18" t="n">
        <f aca="false">SUMPRODUCT(MIN($B$23:$M$23+B1161:M1161+N1161:Y1161))</f>
        <v>518.351854385317</v>
      </c>
      <c r="AQ1161" s="18" t="n">
        <f aca="false">SUMPRODUCT(MIN($B$23:$M$23+B1161:M1161+Z1161:AK1161))</f>
        <v>518.351854385317</v>
      </c>
      <c r="AR1161" s="13" t="n">
        <f aca="false">IF(Y1161&lt;0,1,0)</f>
        <v>0</v>
      </c>
    </row>
    <row r="1162" customFormat="false" ht="15" hidden="false" customHeight="false" outlineLevel="0" collapsed="false">
      <c r="A1162" s="13" t="n">
        <v>1137</v>
      </c>
      <c r="B1162" s="18" t="n">
        <f aca="false">Shock_sd*Draws!B1141</f>
        <v>-37.9984021905983</v>
      </c>
      <c r="C1162" s="18" t="n">
        <f aca="false">Persist_a*B1162+Shock_sd*Draws!C1141</f>
        <v>-13.9324570269249</v>
      </c>
      <c r="D1162" s="18" t="n">
        <f aca="false">Persist_a*C1162+Shock_sd*Draws!D1141</f>
        <v>-18.9900093415278</v>
      </c>
      <c r="E1162" s="18" t="n">
        <f aca="false">Persist_a*D1162+Shock_sd*Draws!E1141</f>
        <v>-84.4639449035644</v>
      </c>
      <c r="F1162" s="18" t="n">
        <f aca="false">Persist_a*E1162+Shock_sd*Draws!F1141</f>
        <v>-46.5917726571761</v>
      </c>
      <c r="G1162" s="18" t="n">
        <f aca="false">Persist_a*F1162+Shock_sd*Draws!G1141</f>
        <v>-24.2090716778839</v>
      </c>
      <c r="H1162" s="18" t="n">
        <f aca="false">Persist_a*G1162+Shock_sd*Draws!H1141</f>
        <v>46.6127987904718</v>
      </c>
      <c r="I1162" s="18" t="n">
        <f aca="false">Persist_a*H1162+Shock_sd*Draws!I1141</f>
        <v>30.8420303577682</v>
      </c>
      <c r="J1162" s="18" t="n">
        <f aca="false">Persist_a*I1162+Shock_sd*Draws!J1141</f>
        <v>-19.7785687739843</v>
      </c>
      <c r="K1162" s="18" t="n">
        <f aca="false">Persist_a*J1162+Shock_sd*Draws!K1141</f>
        <v>49.7736770881198</v>
      </c>
      <c r="L1162" s="18" t="n">
        <f aca="false">Persist_a*K1162+Shock_sd*Draws!L1141</f>
        <v>108.971866561445</v>
      </c>
      <c r="M1162" s="18" t="n">
        <f aca="false">Persist_a*L1162+Shock_sd*Draws!M1141</f>
        <v>39.1656121008595</v>
      </c>
      <c r="N1162" s="18" t="n">
        <f aca="false">0-(Draws!N1141+Draws!Z1141)</f>
        <v>0</v>
      </c>
      <c r="O1162" s="18" t="n">
        <f aca="false">N1162-(Draws!O1141+Draws!AA1141)</f>
        <v>0</v>
      </c>
      <c r="P1162" s="18" t="n">
        <f aca="false">O1162-(Draws!P1141+Draws!AB1141)</f>
        <v>0</v>
      </c>
      <c r="Q1162" s="18" t="n">
        <f aca="false">P1162-(Draws!Q1141+Draws!AC1141)</f>
        <v>0</v>
      </c>
      <c r="R1162" s="18" t="n">
        <f aca="false">Q1162-(Draws!R1141+Draws!AD1141)</f>
        <v>0</v>
      </c>
      <c r="S1162" s="18" t="n">
        <f aca="false">R1162-(Draws!S1141+Draws!AE1141)</f>
        <v>0</v>
      </c>
      <c r="T1162" s="18" t="n">
        <f aca="false">S1162-(Draws!T1141+Draws!AF1141)</f>
        <v>0</v>
      </c>
      <c r="U1162" s="18" t="n">
        <f aca="false">T1162-(Draws!U1141+Draws!AG1141)</f>
        <v>0</v>
      </c>
      <c r="V1162" s="18" t="n">
        <f aca="false">U1162-(Draws!V1141+Draws!AH1141)</f>
        <v>0</v>
      </c>
      <c r="W1162" s="18" t="n">
        <f aca="false">V1162-(Draws!W1141+Draws!AI1141)</f>
        <v>0</v>
      </c>
      <c r="X1162" s="18" t="n">
        <f aca="false">W1162-(Draws!X1141+Draws!AJ1141)</f>
        <v>0</v>
      </c>
      <c r="Y1162" s="18" t="n">
        <f aca="false">X1162-(Draws!Y1141+Draws!AK1141)</f>
        <v>-121.084140888123</v>
      </c>
      <c r="Z1162" s="18" t="n">
        <f aca="false">0-(MAX(Draws!N1141-Line_cap,0)+MAX(Draws!Z1141-Line_cap,0))</f>
        <v>0</v>
      </c>
      <c r="AA1162" s="18" t="n">
        <f aca="false">Z1162-(MAX(Draws!O1141-Line_cap,0)+MAX(Draws!AA1141-Line_cap,0))</f>
        <v>0</v>
      </c>
      <c r="AB1162" s="18" t="n">
        <f aca="false">AA1162-(MAX(Draws!P1141-Line_cap,0)+MAX(Draws!AB1141-Line_cap,0))</f>
        <v>0</v>
      </c>
      <c r="AC1162" s="18" t="n">
        <f aca="false">AB1162-(MAX(Draws!Q1141-Line_cap,0)+MAX(Draws!AC1141-Line_cap,0))</f>
        <v>0</v>
      </c>
      <c r="AD1162" s="18" t="n">
        <f aca="false">AC1162-(MAX(Draws!R1141-Line_cap,0)+MAX(Draws!AD1141-Line_cap,0))</f>
        <v>0</v>
      </c>
      <c r="AE1162" s="18" t="n">
        <f aca="false">AD1162-(MAX(Draws!S1141-Line_cap,0)+MAX(Draws!AE1141-Line_cap,0))</f>
        <v>0</v>
      </c>
      <c r="AF1162" s="18" t="n">
        <f aca="false">AE1162-(MAX(Draws!T1141-Line_cap,0)+MAX(Draws!AF1141-Line_cap,0))</f>
        <v>0</v>
      </c>
      <c r="AG1162" s="18" t="n">
        <f aca="false">AF1162-(MAX(Draws!U1141-Line_cap,0)+MAX(Draws!AG1141-Line_cap,0))</f>
        <v>0</v>
      </c>
      <c r="AH1162" s="18" t="n">
        <f aca="false">AG1162-(MAX(Draws!V1141-Line_cap,0)+MAX(Draws!AH1141-Line_cap,0))</f>
        <v>0</v>
      </c>
      <c r="AI1162" s="18" t="n">
        <f aca="false">AH1162-(MAX(Draws!W1141-Line_cap,0)+MAX(Draws!AI1141-Line_cap,0))</f>
        <v>0</v>
      </c>
      <c r="AJ1162" s="18" t="n">
        <f aca="false">AI1162-(MAX(Draws!X1141-Line_cap,0)+MAX(Draws!AJ1141-Line_cap,0))</f>
        <v>0</v>
      </c>
      <c r="AK1162" s="18" t="n">
        <f aca="false">AJ1162-(MAX(Draws!Y1141-Line_cap,0)+MAX(Draws!AK1141-Line_cap,0))</f>
        <v>-21.0841408881232</v>
      </c>
      <c r="AL1162" s="18" t="n">
        <f aca="false">SUMPRODUCT(MIN($B$22:$M$22+B1162:M1162+N1162:Y1162))</f>
        <v>414.398254924592</v>
      </c>
      <c r="AM1162" s="18" t="n">
        <f aca="false">SUMPRODUCT(MIN($B$22:$M$22+B1162:M1162))</f>
        <v>414.398254924592</v>
      </c>
      <c r="AN1162" s="18" t="n">
        <f aca="false">SUMPRODUCT(MIN($B$22:$M$22+N1162:Y1162))</f>
        <v>389.339906788837</v>
      </c>
      <c r="AO1162" s="18" t="n">
        <f aca="false">SUMPRODUCT(MIN($B$22:$M$22+B1162:M1162+Z1162:AK1162))</f>
        <v>414.398254924592</v>
      </c>
      <c r="AP1162" s="18" t="n">
        <f aca="false">SUMPRODUCT(MIN($B$23:$M$23+B1162:M1162+N1162:Y1162))</f>
        <v>455.286542437955</v>
      </c>
      <c r="AQ1162" s="18" t="n">
        <f aca="false">SUMPRODUCT(MIN($B$23:$M$23+B1162:M1162+Z1162:AK1162))</f>
        <v>455.286542437955</v>
      </c>
      <c r="AR1162" s="13" t="n">
        <f aca="false">IF(Y1162&lt;0,1,0)</f>
        <v>1</v>
      </c>
    </row>
    <row r="1163" customFormat="false" ht="15" hidden="false" customHeight="false" outlineLevel="0" collapsed="false">
      <c r="A1163" s="13" t="n">
        <v>1138</v>
      </c>
      <c r="B1163" s="18" t="n">
        <f aca="false">Shock_sd*Draws!B1142</f>
        <v>84.5907575970602</v>
      </c>
      <c r="C1163" s="18" t="n">
        <f aca="false">Persist_a*B1163+Shock_sd*Draws!C1142</f>
        <v>86.4133351048137</v>
      </c>
      <c r="D1163" s="18" t="n">
        <f aca="false">Persist_a*C1163+Shock_sd*Draws!D1142</f>
        <v>82.4814899527858</v>
      </c>
      <c r="E1163" s="18" t="n">
        <f aca="false">Persist_a*D1163+Shock_sd*Draws!E1142</f>
        <v>80.7904863173485</v>
      </c>
      <c r="F1163" s="18" t="n">
        <f aca="false">Persist_a*E1163+Shock_sd*Draws!F1142</f>
        <v>44.4880701777403</v>
      </c>
      <c r="G1163" s="18" t="n">
        <f aca="false">Persist_a*F1163+Shock_sd*Draws!G1142</f>
        <v>40.9758227077685</v>
      </c>
      <c r="H1163" s="18" t="n">
        <f aca="false">Persist_a*G1163+Shock_sd*Draws!H1142</f>
        <v>-51.6275568308152</v>
      </c>
      <c r="I1163" s="18" t="n">
        <f aca="false">Persist_a*H1163+Shock_sd*Draws!I1142</f>
        <v>-67.8860275282321</v>
      </c>
      <c r="J1163" s="18" t="n">
        <f aca="false">Persist_a*I1163+Shock_sd*Draws!J1142</f>
        <v>-11.3355939836812</v>
      </c>
      <c r="K1163" s="18" t="n">
        <f aca="false">Persist_a*J1163+Shock_sd*Draws!K1142</f>
        <v>13.9390846731893</v>
      </c>
      <c r="L1163" s="18" t="n">
        <f aca="false">Persist_a*K1163+Shock_sd*Draws!L1142</f>
        <v>43.449310597281</v>
      </c>
      <c r="M1163" s="18" t="n">
        <f aca="false">Persist_a*L1163+Shock_sd*Draws!M1142</f>
        <v>2.06035500023446</v>
      </c>
      <c r="N1163" s="18" t="n">
        <f aca="false">0-(Draws!N1142+Draws!Z1142)</f>
        <v>0</v>
      </c>
      <c r="O1163" s="18" t="n">
        <f aca="false">N1163-(Draws!O1142+Draws!AA1142)</f>
        <v>0</v>
      </c>
      <c r="P1163" s="18" t="n">
        <f aca="false">O1163-(Draws!P1142+Draws!AB1142)</f>
        <v>0</v>
      </c>
      <c r="Q1163" s="18" t="n">
        <f aca="false">P1163-(Draws!Q1142+Draws!AC1142)</f>
        <v>0</v>
      </c>
      <c r="R1163" s="18" t="n">
        <f aca="false">Q1163-(Draws!R1142+Draws!AD1142)</f>
        <v>0</v>
      </c>
      <c r="S1163" s="18" t="n">
        <f aca="false">R1163-(Draws!S1142+Draws!AE1142)</f>
        <v>0</v>
      </c>
      <c r="T1163" s="18" t="n">
        <f aca="false">S1163-(Draws!T1142+Draws!AF1142)</f>
        <v>0</v>
      </c>
      <c r="U1163" s="18" t="n">
        <f aca="false">T1163-(Draws!U1142+Draws!AG1142)</f>
        <v>0</v>
      </c>
      <c r="V1163" s="18" t="n">
        <f aca="false">U1163-(Draws!V1142+Draws!AH1142)</f>
        <v>0</v>
      </c>
      <c r="W1163" s="18" t="n">
        <f aca="false">V1163-(Draws!W1142+Draws!AI1142)</f>
        <v>0</v>
      </c>
      <c r="X1163" s="18" t="n">
        <f aca="false">W1163-(Draws!X1142+Draws!AJ1142)</f>
        <v>0</v>
      </c>
      <c r="Y1163" s="18" t="n">
        <f aca="false">X1163-(Draws!Y1142+Draws!AK1142)</f>
        <v>0</v>
      </c>
      <c r="Z1163" s="18" t="n">
        <f aca="false">0-(MAX(Draws!N1142-Line_cap,0)+MAX(Draws!Z1142-Line_cap,0))</f>
        <v>0</v>
      </c>
      <c r="AA1163" s="18" t="n">
        <f aca="false">Z1163-(MAX(Draws!O1142-Line_cap,0)+MAX(Draws!AA1142-Line_cap,0))</f>
        <v>0</v>
      </c>
      <c r="AB1163" s="18" t="n">
        <f aca="false">AA1163-(MAX(Draws!P1142-Line_cap,0)+MAX(Draws!AB1142-Line_cap,0))</f>
        <v>0</v>
      </c>
      <c r="AC1163" s="18" t="n">
        <f aca="false">AB1163-(MAX(Draws!Q1142-Line_cap,0)+MAX(Draws!AC1142-Line_cap,0))</f>
        <v>0</v>
      </c>
      <c r="AD1163" s="18" t="n">
        <f aca="false">AC1163-(MAX(Draws!R1142-Line_cap,0)+MAX(Draws!AD1142-Line_cap,0))</f>
        <v>0</v>
      </c>
      <c r="AE1163" s="18" t="n">
        <f aca="false">AD1163-(MAX(Draws!S1142-Line_cap,0)+MAX(Draws!AE1142-Line_cap,0))</f>
        <v>0</v>
      </c>
      <c r="AF1163" s="18" t="n">
        <f aca="false">AE1163-(MAX(Draws!T1142-Line_cap,0)+MAX(Draws!AF1142-Line_cap,0))</f>
        <v>0</v>
      </c>
      <c r="AG1163" s="18" t="n">
        <f aca="false">AF1163-(MAX(Draws!U1142-Line_cap,0)+MAX(Draws!AG1142-Line_cap,0))</f>
        <v>0</v>
      </c>
      <c r="AH1163" s="18" t="n">
        <f aca="false">AG1163-(MAX(Draws!V1142-Line_cap,0)+MAX(Draws!AH1142-Line_cap,0))</f>
        <v>0</v>
      </c>
      <c r="AI1163" s="18" t="n">
        <f aca="false">AH1163-(MAX(Draws!W1142-Line_cap,0)+MAX(Draws!AI1142-Line_cap,0))</f>
        <v>0</v>
      </c>
      <c r="AJ1163" s="18" t="n">
        <f aca="false">AI1163-(MAX(Draws!X1142-Line_cap,0)+MAX(Draws!AJ1142-Line_cap,0))</f>
        <v>0</v>
      </c>
      <c r="AK1163" s="18" t="n">
        <f aca="false">AJ1163-(MAX(Draws!Y1142-Line_cap,0)+MAX(Draws!AK1142-Line_cap,0))</f>
        <v>0</v>
      </c>
      <c r="AL1163" s="18" t="n">
        <f aca="false">SUMPRODUCT(MIN($B$22:$M$22+B1163:M1163+N1163:Y1163))</f>
        <v>415.968025869687</v>
      </c>
      <c r="AM1163" s="18" t="n">
        <f aca="false">SUMPRODUCT(MIN($B$22:$M$22+B1163:M1163))</f>
        <v>415.968025869687</v>
      </c>
      <c r="AN1163" s="18" t="n">
        <f aca="false">SUMPRODUCT(MIN($B$22:$M$22+N1163:Y1163))</f>
        <v>481.950382357786</v>
      </c>
      <c r="AO1163" s="18" t="n">
        <f aca="false">SUMPRODUCT(MIN($B$22:$M$22+B1163:M1163+Z1163:AK1163))</f>
        <v>415.968025869687</v>
      </c>
      <c r="AP1163" s="18" t="n">
        <f aca="false">SUMPRODUCT(MIN($B$23:$M$23+B1163:M1163+N1163:Y1163))</f>
        <v>465.568025869687</v>
      </c>
      <c r="AQ1163" s="18" t="n">
        <f aca="false">SUMPRODUCT(MIN($B$23:$M$23+B1163:M1163+Z1163:AK1163))</f>
        <v>465.568025869687</v>
      </c>
      <c r="AR1163" s="13" t="n">
        <f aca="false">IF(Y1163&lt;0,1,0)</f>
        <v>0</v>
      </c>
    </row>
    <row r="1164" customFormat="false" ht="15" hidden="false" customHeight="false" outlineLevel="0" collapsed="false">
      <c r="A1164" s="13" t="n">
        <v>1139</v>
      </c>
      <c r="B1164" s="18" t="n">
        <f aca="false">Shock_sd*Draws!B1143</f>
        <v>0.894229311995472</v>
      </c>
      <c r="C1164" s="18" t="n">
        <f aca="false">Persist_a*B1164+Shock_sd*Draws!C1143</f>
        <v>-41.4222198528478</v>
      </c>
      <c r="D1164" s="18" t="n">
        <f aca="false">Persist_a*C1164+Shock_sd*Draws!D1143</f>
        <v>-14.8061586511337</v>
      </c>
      <c r="E1164" s="18" t="n">
        <f aca="false">Persist_a*D1164+Shock_sd*Draws!E1143</f>
        <v>-40.2223227871004</v>
      </c>
      <c r="F1164" s="18" t="n">
        <f aca="false">Persist_a*E1164+Shock_sd*Draws!F1143</f>
        <v>-31.9235963676886</v>
      </c>
      <c r="G1164" s="18" t="n">
        <f aca="false">Persist_a*F1164+Shock_sd*Draws!G1143</f>
        <v>38.7566281193204</v>
      </c>
      <c r="H1164" s="18" t="n">
        <f aca="false">Persist_a*G1164+Shock_sd*Draws!H1143</f>
        <v>94.9613782283016</v>
      </c>
      <c r="I1164" s="18" t="n">
        <f aca="false">Persist_a*H1164+Shock_sd*Draws!I1143</f>
        <v>-3.83236470896786</v>
      </c>
      <c r="J1164" s="18" t="n">
        <f aca="false">Persist_a*I1164+Shock_sd*Draws!J1143</f>
        <v>51.0176247264664</v>
      </c>
      <c r="K1164" s="18" t="n">
        <f aca="false">Persist_a*J1164+Shock_sd*Draws!K1143</f>
        <v>76.1667032072879</v>
      </c>
      <c r="L1164" s="18" t="n">
        <f aca="false">Persist_a*K1164+Shock_sd*Draws!L1143</f>
        <v>29.7045420744937</v>
      </c>
      <c r="M1164" s="18" t="n">
        <f aca="false">Persist_a*L1164+Shock_sd*Draws!M1143</f>
        <v>28.9942211842705</v>
      </c>
      <c r="N1164" s="18" t="n">
        <f aca="false">0-(Draws!N1143+Draws!Z1143)</f>
        <v>0</v>
      </c>
      <c r="O1164" s="18" t="n">
        <f aca="false">N1164-(Draws!O1143+Draws!AA1143)</f>
        <v>0</v>
      </c>
      <c r="P1164" s="18" t="n">
        <f aca="false">O1164-(Draws!P1143+Draws!AB1143)</f>
        <v>0</v>
      </c>
      <c r="Q1164" s="18" t="n">
        <f aca="false">P1164-(Draws!Q1143+Draws!AC1143)</f>
        <v>0</v>
      </c>
      <c r="R1164" s="18" t="n">
        <f aca="false">Q1164-(Draws!R1143+Draws!AD1143)</f>
        <v>0</v>
      </c>
      <c r="S1164" s="18" t="n">
        <f aca="false">R1164-(Draws!S1143+Draws!AE1143)</f>
        <v>0</v>
      </c>
      <c r="T1164" s="18" t="n">
        <f aca="false">S1164-(Draws!T1143+Draws!AF1143)</f>
        <v>0</v>
      </c>
      <c r="U1164" s="18" t="n">
        <f aca="false">T1164-(Draws!U1143+Draws!AG1143)</f>
        <v>0</v>
      </c>
      <c r="V1164" s="18" t="n">
        <f aca="false">U1164-(Draws!V1143+Draws!AH1143)</f>
        <v>0</v>
      </c>
      <c r="W1164" s="18" t="n">
        <f aca="false">V1164-(Draws!W1143+Draws!AI1143)</f>
        <v>0</v>
      </c>
      <c r="X1164" s="18" t="n">
        <f aca="false">W1164-(Draws!X1143+Draws!AJ1143)</f>
        <v>0</v>
      </c>
      <c r="Y1164" s="18" t="n">
        <f aca="false">X1164-(Draws!Y1143+Draws!AK1143)</f>
        <v>0</v>
      </c>
      <c r="Z1164" s="18" t="n">
        <f aca="false">0-(MAX(Draws!N1143-Line_cap,0)+MAX(Draws!Z1143-Line_cap,0))</f>
        <v>0</v>
      </c>
      <c r="AA1164" s="18" t="n">
        <f aca="false">Z1164-(MAX(Draws!O1143-Line_cap,0)+MAX(Draws!AA1143-Line_cap,0))</f>
        <v>0</v>
      </c>
      <c r="AB1164" s="18" t="n">
        <f aca="false">AA1164-(MAX(Draws!P1143-Line_cap,0)+MAX(Draws!AB1143-Line_cap,0))</f>
        <v>0</v>
      </c>
      <c r="AC1164" s="18" t="n">
        <f aca="false">AB1164-(MAX(Draws!Q1143-Line_cap,0)+MAX(Draws!AC1143-Line_cap,0))</f>
        <v>0</v>
      </c>
      <c r="AD1164" s="18" t="n">
        <f aca="false">AC1164-(MAX(Draws!R1143-Line_cap,0)+MAX(Draws!AD1143-Line_cap,0))</f>
        <v>0</v>
      </c>
      <c r="AE1164" s="18" t="n">
        <f aca="false">AD1164-(MAX(Draws!S1143-Line_cap,0)+MAX(Draws!AE1143-Line_cap,0))</f>
        <v>0</v>
      </c>
      <c r="AF1164" s="18" t="n">
        <f aca="false">AE1164-(MAX(Draws!T1143-Line_cap,0)+MAX(Draws!AF1143-Line_cap,0))</f>
        <v>0</v>
      </c>
      <c r="AG1164" s="18" t="n">
        <f aca="false">AF1164-(MAX(Draws!U1143-Line_cap,0)+MAX(Draws!AG1143-Line_cap,0))</f>
        <v>0</v>
      </c>
      <c r="AH1164" s="18" t="n">
        <f aca="false">AG1164-(MAX(Draws!V1143-Line_cap,0)+MAX(Draws!AH1143-Line_cap,0))</f>
        <v>0</v>
      </c>
      <c r="AI1164" s="18" t="n">
        <f aca="false">AH1164-(MAX(Draws!W1143-Line_cap,0)+MAX(Draws!AI1143-Line_cap,0))</f>
        <v>0</v>
      </c>
      <c r="AJ1164" s="18" t="n">
        <f aca="false">AI1164-(MAX(Draws!X1143-Line_cap,0)+MAX(Draws!AJ1143-Line_cap,0))</f>
        <v>0</v>
      </c>
      <c r="AK1164" s="18" t="n">
        <f aca="false">AJ1164-(MAX(Draws!Y1143-Line_cap,0)+MAX(Draws!AK1143-Line_cap,0))</f>
        <v>0</v>
      </c>
      <c r="AL1164" s="18" t="n">
        <f aca="false">SUMPRODUCT(MIN($B$22:$M$22+B1164:M1164+N1164:Y1164))</f>
        <v>456.573584780001</v>
      </c>
      <c r="AM1164" s="18" t="n">
        <f aca="false">SUMPRODUCT(MIN($B$22:$M$22+B1164:M1164))</f>
        <v>456.573584780001</v>
      </c>
      <c r="AN1164" s="18" t="n">
        <f aca="false">SUMPRODUCT(MIN($B$22:$M$22+N1164:Y1164))</f>
        <v>481.950382357786</v>
      </c>
      <c r="AO1164" s="18" t="n">
        <f aca="false">SUMPRODUCT(MIN($B$22:$M$22+B1164:M1164+Z1164:AK1164))</f>
        <v>456.573584780001</v>
      </c>
      <c r="AP1164" s="18" t="n">
        <f aca="false">SUMPRODUCT(MIN($B$23:$M$23+B1164:M1164+N1164:Y1164))</f>
        <v>499.528164554419</v>
      </c>
      <c r="AQ1164" s="18" t="n">
        <f aca="false">SUMPRODUCT(MIN($B$23:$M$23+B1164:M1164+Z1164:AK1164))</f>
        <v>499.528164554419</v>
      </c>
      <c r="AR1164" s="13" t="n">
        <f aca="false">IF(Y1164&lt;0,1,0)</f>
        <v>0</v>
      </c>
    </row>
    <row r="1165" customFormat="false" ht="15" hidden="false" customHeight="false" outlineLevel="0" collapsed="false">
      <c r="A1165" s="13" t="n">
        <v>1140</v>
      </c>
      <c r="B1165" s="18" t="n">
        <f aca="false">Shock_sd*Draws!B1144</f>
        <v>15.8372838760555</v>
      </c>
      <c r="C1165" s="18" t="n">
        <f aca="false">Persist_a*B1165+Shock_sd*Draws!C1144</f>
        <v>-30.1239962424742</v>
      </c>
      <c r="D1165" s="18" t="n">
        <f aca="false">Persist_a*C1165+Shock_sd*Draws!D1144</f>
        <v>-109.968254620031</v>
      </c>
      <c r="E1165" s="18" t="n">
        <f aca="false">Persist_a*D1165+Shock_sd*Draws!E1144</f>
        <v>-62.4484892224759</v>
      </c>
      <c r="F1165" s="18" t="n">
        <f aca="false">Persist_a*E1165+Shock_sd*Draws!F1144</f>
        <v>40.3192643737234</v>
      </c>
      <c r="G1165" s="18" t="n">
        <f aca="false">Persist_a*F1165+Shock_sd*Draws!G1144</f>
        <v>16.3794758478516</v>
      </c>
      <c r="H1165" s="18" t="n">
        <f aca="false">Persist_a*G1165+Shock_sd*Draws!H1144</f>
        <v>11.7007541695858</v>
      </c>
      <c r="I1165" s="18" t="n">
        <f aca="false">Persist_a*H1165+Shock_sd*Draws!I1144</f>
        <v>5.24739880094621</v>
      </c>
      <c r="J1165" s="18" t="n">
        <f aca="false">Persist_a*I1165+Shock_sd*Draws!J1144</f>
        <v>8.13099935251708</v>
      </c>
      <c r="K1165" s="18" t="n">
        <f aca="false">Persist_a*J1165+Shock_sd*Draws!K1144</f>
        <v>-24.7713859832701</v>
      </c>
      <c r="L1165" s="18" t="n">
        <f aca="false">Persist_a*K1165+Shock_sd*Draws!L1144</f>
        <v>18.9311626247339</v>
      </c>
      <c r="M1165" s="18" t="n">
        <f aca="false">Persist_a*L1165+Shock_sd*Draws!M1144</f>
        <v>118.796637601019</v>
      </c>
      <c r="N1165" s="18" t="n">
        <f aca="false">0-(Draws!N1144+Draws!Z1144)</f>
        <v>0</v>
      </c>
      <c r="O1165" s="18" t="n">
        <f aca="false">N1165-(Draws!O1144+Draws!AA1144)</f>
        <v>-84.8226604214558</v>
      </c>
      <c r="P1165" s="18" t="n">
        <f aca="false">O1165-(Draws!P1144+Draws!AB1144)</f>
        <v>-84.8226604214558</v>
      </c>
      <c r="Q1165" s="18" t="n">
        <f aca="false">P1165-(Draws!Q1144+Draws!AC1144)</f>
        <v>-84.8226604214558</v>
      </c>
      <c r="R1165" s="18" t="n">
        <f aca="false">Q1165-(Draws!R1144+Draws!AD1144)</f>
        <v>-84.8226604214558</v>
      </c>
      <c r="S1165" s="18" t="n">
        <f aca="false">R1165-(Draws!S1144+Draws!AE1144)</f>
        <v>-84.8226604214558</v>
      </c>
      <c r="T1165" s="18" t="n">
        <f aca="false">S1165-(Draws!T1144+Draws!AF1144)</f>
        <v>-84.8226604214558</v>
      </c>
      <c r="U1165" s="18" t="n">
        <f aca="false">T1165-(Draws!U1144+Draws!AG1144)</f>
        <v>-84.8226604214558</v>
      </c>
      <c r="V1165" s="18" t="n">
        <f aca="false">U1165-(Draws!V1144+Draws!AH1144)</f>
        <v>-84.8226604214558</v>
      </c>
      <c r="W1165" s="18" t="n">
        <f aca="false">V1165-(Draws!W1144+Draws!AI1144)</f>
        <v>-84.8226604214558</v>
      </c>
      <c r="X1165" s="18" t="n">
        <f aca="false">W1165-(Draws!X1144+Draws!AJ1144)</f>
        <v>-84.8226604214558</v>
      </c>
      <c r="Y1165" s="18" t="n">
        <f aca="false">X1165-(Draws!Y1144+Draws!AK1144)</f>
        <v>-84.8226604214558</v>
      </c>
      <c r="Z1165" s="18" t="n">
        <f aca="false">0-(MAX(Draws!N1144-Line_cap,0)+MAX(Draws!Z1144-Line_cap,0))</f>
        <v>0</v>
      </c>
      <c r="AA1165" s="18" t="n">
        <f aca="false">Z1165-(MAX(Draws!O1144-Line_cap,0)+MAX(Draws!AA1144-Line_cap,0))</f>
        <v>0</v>
      </c>
      <c r="AB1165" s="18" t="n">
        <f aca="false">AA1165-(MAX(Draws!P1144-Line_cap,0)+MAX(Draws!AB1144-Line_cap,0))</f>
        <v>0</v>
      </c>
      <c r="AC1165" s="18" t="n">
        <f aca="false">AB1165-(MAX(Draws!Q1144-Line_cap,0)+MAX(Draws!AC1144-Line_cap,0))</f>
        <v>0</v>
      </c>
      <c r="AD1165" s="18" t="n">
        <f aca="false">AC1165-(MAX(Draws!R1144-Line_cap,0)+MAX(Draws!AD1144-Line_cap,0))</f>
        <v>0</v>
      </c>
      <c r="AE1165" s="18" t="n">
        <f aca="false">AD1165-(MAX(Draws!S1144-Line_cap,0)+MAX(Draws!AE1144-Line_cap,0))</f>
        <v>0</v>
      </c>
      <c r="AF1165" s="18" t="n">
        <f aca="false">AE1165-(MAX(Draws!T1144-Line_cap,0)+MAX(Draws!AF1144-Line_cap,0))</f>
        <v>0</v>
      </c>
      <c r="AG1165" s="18" t="n">
        <f aca="false">AF1165-(MAX(Draws!U1144-Line_cap,0)+MAX(Draws!AG1144-Line_cap,0))</f>
        <v>0</v>
      </c>
      <c r="AH1165" s="18" t="n">
        <f aca="false">AG1165-(MAX(Draws!V1144-Line_cap,0)+MAX(Draws!AH1144-Line_cap,0))</f>
        <v>0</v>
      </c>
      <c r="AI1165" s="18" t="n">
        <f aca="false">AH1165-(MAX(Draws!W1144-Line_cap,0)+MAX(Draws!AI1144-Line_cap,0))</f>
        <v>0</v>
      </c>
      <c r="AJ1165" s="18" t="n">
        <f aca="false">AI1165-(MAX(Draws!X1144-Line_cap,0)+MAX(Draws!AJ1144-Line_cap,0))</f>
        <v>0</v>
      </c>
      <c r="AK1165" s="18" t="n">
        <f aca="false">AJ1165-(MAX(Draws!Y1144-Line_cap,0)+MAX(Draws!AK1144-Line_cap,0))</f>
        <v>0</v>
      </c>
      <c r="AL1165" s="18" t="n">
        <f aca="false">SUMPRODUCT(MIN($B$22:$M$22+B1165:M1165+N1165:Y1165))</f>
        <v>320.763271620654</v>
      </c>
      <c r="AM1165" s="18" t="n">
        <f aca="false">SUMPRODUCT(MIN($B$22:$M$22+B1165:M1165))</f>
        <v>405.58593204211</v>
      </c>
      <c r="AN1165" s="18" t="n">
        <f aca="false">SUMPRODUCT(MIN($B$22:$M$22+N1165:Y1165))</f>
        <v>397.12772193633</v>
      </c>
      <c r="AO1165" s="18" t="n">
        <f aca="false">SUMPRODUCT(MIN($B$22:$M$22+B1165:M1165+Z1165:AK1165))</f>
        <v>405.58593204211</v>
      </c>
      <c r="AP1165" s="18" t="n">
        <f aca="false">SUMPRODUCT(MIN($B$23:$M$23+B1165:M1165+N1165:Y1165))</f>
        <v>355.512646428893</v>
      </c>
      <c r="AQ1165" s="18" t="n">
        <f aca="false">SUMPRODUCT(MIN($B$23:$M$23+B1165:M1165+Z1165:AK1165))</f>
        <v>440.335306850349</v>
      </c>
      <c r="AR1165" s="13" t="n">
        <f aca="false">IF(Y1165&lt;0,1,0)</f>
        <v>1</v>
      </c>
    </row>
    <row r="1166" customFormat="false" ht="15" hidden="false" customHeight="false" outlineLevel="0" collapsed="false">
      <c r="A1166" s="13" t="n">
        <v>1141</v>
      </c>
      <c r="B1166" s="18" t="n">
        <f aca="false">Shock_sd*Draws!B1145</f>
        <v>72.4929196339271</v>
      </c>
      <c r="C1166" s="18" t="n">
        <f aca="false">Persist_a*B1166+Shock_sd*Draws!C1145</f>
        <v>89.3302711849495</v>
      </c>
      <c r="D1166" s="18" t="n">
        <f aca="false">Persist_a*C1166+Shock_sd*Draws!D1145</f>
        <v>59.8656459146191</v>
      </c>
      <c r="E1166" s="18" t="n">
        <f aca="false">Persist_a*D1166+Shock_sd*Draws!E1145</f>
        <v>28.1524574586906</v>
      </c>
      <c r="F1166" s="18" t="n">
        <f aca="false">Persist_a*E1166+Shock_sd*Draws!F1145</f>
        <v>13.8506990735211</v>
      </c>
      <c r="G1166" s="18" t="n">
        <f aca="false">Persist_a*F1166+Shock_sd*Draws!G1145</f>
        <v>35.8513431583854</v>
      </c>
      <c r="H1166" s="18" t="n">
        <f aca="false">Persist_a*G1166+Shock_sd*Draws!H1145</f>
        <v>15.0578179084233</v>
      </c>
      <c r="I1166" s="18" t="n">
        <f aca="false">Persist_a*H1166+Shock_sd*Draws!I1145</f>
        <v>62.7384954170785</v>
      </c>
      <c r="J1166" s="18" t="n">
        <f aca="false">Persist_a*I1166+Shock_sd*Draws!J1145</f>
        <v>-15.7047765188515</v>
      </c>
      <c r="K1166" s="18" t="n">
        <f aca="false">Persist_a*J1166+Shock_sd*Draws!K1145</f>
        <v>116.617003697754</v>
      </c>
      <c r="L1166" s="18" t="n">
        <f aca="false">Persist_a*K1166+Shock_sd*Draws!L1145</f>
        <v>54.7386778197038</v>
      </c>
      <c r="M1166" s="18" t="n">
        <f aca="false">Persist_a*L1166+Shock_sd*Draws!M1145</f>
        <v>148.910596810278</v>
      </c>
      <c r="N1166" s="18" t="n">
        <f aca="false">0-(Draws!N1145+Draws!Z1145)</f>
        <v>0</v>
      </c>
      <c r="O1166" s="18" t="n">
        <f aca="false">N1166-(Draws!O1145+Draws!AA1145)</f>
        <v>0</v>
      </c>
      <c r="P1166" s="18" t="n">
        <f aca="false">O1166-(Draws!P1145+Draws!AB1145)</f>
        <v>0</v>
      </c>
      <c r="Q1166" s="18" t="n">
        <f aca="false">P1166-(Draws!Q1145+Draws!AC1145)</f>
        <v>0</v>
      </c>
      <c r="R1166" s="18" t="n">
        <f aca="false">Q1166-(Draws!R1145+Draws!AD1145)</f>
        <v>0</v>
      </c>
      <c r="S1166" s="18" t="n">
        <f aca="false">R1166-(Draws!S1145+Draws!AE1145)</f>
        <v>0</v>
      </c>
      <c r="T1166" s="18" t="n">
        <f aca="false">S1166-(Draws!T1145+Draws!AF1145)</f>
        <v>0</v>
      </c>
      <c r="U1166" s="18" t="n">
        <f aca="false">T1166-(Draws!U1145+Draws!AG1145)</f>
        <v>0</v>
      </c>
      <c r="V1166" s="18" t="n">
        <f aca="false">U1166-(Draws!V1145+Draws!AH1145)</f>
        <v>-74.9351379492927</v>
      </c>
      <c r="W1166" s="18" t="n">
        <f aca="false">V1166-(Draws!W1145+Draws!AI1145)</f>
        <v>-74.9351379492927</v>
      </c>
      <c r="X1166" s="18" t="n">
        <f aca="false">W1166-(Draws!X1145+Draws!AJ1145)</f>
        <v>-74.9351379492927</v>
      </c>
      <c r="Y1166" s="18" t="n">
        <f aca="false">X1166-(Draws!Y1145+Draws!AK1145)</f>
        <v>-74.9351379492927</v>
      </c>
      <c r="Z1166" s="18" t="n">
        <f aca="false">0-(MAX(Draws!N1145-Line_cap,0)+MAX(Draws!Z1145-Line_cap,0))</f>
        <v>0</v>
      </c>
      <c r="AA1166" s="18" t="n">
        <f aca="false">Z1166-(MAX(Draws!O1145-Line_cap,0)+MAX(Draws!AA1145-Line_cap,0))</f>
        <v>0</v>
      </c>
      <c r="AB1166" s="18" t="n">
        <f aca="false">AA1166-(MAX(Draws!P1145-Line_cap,0)+MAX(Draws!AB1145-Line_cap,0))</f>
        <v>0</v>
      </c>
      <c r="AC1166" s="18" t="n">
        <f aca="false">AB1166-(MAX(Draws!Q1145-Line_cap,0)+MAX(Draws!AC1145-Line_cap,0))</f>
        <v>0</v>
      </c>
      <c r="AD1166" s="18" t="n">
        <f aca="false">AC1166-(MAX(Draws!R1145-Line_cap,0)+MAX(Draws!AD1145-Line_cap,0))</f>
        <v>0</v>
      </c>
      <c r="AE1166" s="18" t="n">
        <f aca="false">AD1166-(MAX(Draws!S1145-Line_cap,0)+MAX(Draws!AE1145-Line_cap,0))</f>
        <v>0</v>
      </c>
      <c r="AF1166" s="18" t="n">
        <f aca="false">AE1166-(MAX(Draws!T1145-Line_cap,0)+MAX(Draws!AF1145-Line_cap,0))</f>
        <v>0</v>
      </c>
      <c r="AG1166" s="18" t="n">
        <f aca="false">AF1166-(MAX(Draws!U1145-Line_cap,0)+MAX(Draws!AG1145-Line_cap,0))</f>
        <v>0</v>
      </c>
      <c r="AH1166" s="18" t="n">
        <f aca="false">AG1166-(MAX(Draws!V1145-Line_cap,0)+MAX(Draws!AH1145-Line_cap,0))</f>
        <v>0</v>
      </c>
      <c r="AI1166" s="18" t="n">
        <f aca="false">AH1166-(MAX(Draws!W1145-Line_cap,0)+MAX(Draws!AI1145-Line_cap,0))</f>
        <v>0</v>
      </c>
      <c r="AJ1166" s="18" t="n">
        <f aca="false">AI1166-(MAX(Draws!X1145-Line_cap,0)+MAX(Draws!AJ1145-Line_cap,0))</f>
        <v>0</v>
      </c>
      <c r="AK1166" s="18" t="n">
        <f aca="false">AJ1166-(MAX(Draws!Y1145-Line_cap,0)+MAX(Draws!AK1145-Line_cap,0))</f>
        <v>0</v>
      </c>
      <c r="AL1166" s="18" t="n">
        <f aca="false">SUMPRODUCT(MIN($B$22:$M$22+B1166:M1166+N1166:Y1166))</f>
        <v>397.557866949252</v>
      </c>
      <c r="AM1166" s="18" t="n">
        <f aca="false">SUMPRODUCT(MIN($B$22:$M$22+B1166:M1166))</f>
        <v>472.493004898545</v>
      </c>
      <c r="AN1166" s="18" t="n">
        <f aca="false">SUMPRODUCT(MIN($B$22:$M$22+N1166:Y1166))</f>
        <v>413.262643468104</v>
      </c>
      <c r="AO1166" s="18" t="n">
        <f aca="false">SUMPRODUCT(MIN($B$22:$M$22+B1166:M1166+Z1166:AK1166))</f>
        <v>472.493004898545</v>
      </c>
      <c r="AP1166" s="18" t="n">
        <f aca="false">SUMPRODUCT(MIN($B$23:$M$23+B1166:M1166+N1166:Y1166))</f>
        <v>446.801194113473</v>
      </c>
      <c r="AQ1166" s="18" t="n">
        <f aca="false">SUMPRODUCT(MIN($B$23:$M$23+B1166:M1166+Z1166:AK1166))</f>
        <v>521.736332062765</v>
      </c>
      <c r="AR1166" s="13" t="n">
        <f aca="false">IF(Y1166&lt;0,1,0)</f>
        <v>1</v>
      </c>
    </row>
    <row r="1167" customFormat="false" ht="15" hidden="false" customHeight="false" outlineLevel="0" collapsed="false">
      <c r="A1167" s="13" t="n">
        <v>1142</v>
      </c>
      <c r="B1167" s="18" t="n">
        <f aca="false">Shock_sd*Draws!B1146</f>
        <v>9.69449886818004</v>
      </c>
      <c r="C1167" s="18" t="n">
        <f aca="false">Persist_a*B1167+Shock_sd*Draws!C1146</f>
        <v>51.9233913089023</v>
      </c>
      <c r="D1167" s="18" t="n">
        <f aca="false">Persist_a*C1167+Shock_sd*Draws!D1146</f>
        <v>65.5056486568628</v>
      </c>
      <c r="E1167" s="18" t="n">
        <f aca="false">Persist_a*D1167+Shock_sd*Draws!E1146</f>
        <v>-36.9318531701477</v>
      </c>
      <c r="F1167" s="18" t="n">
        <f aca="false">Persist_a*E1167+Shock_sd*Draws!F1146</f>
        <v>0.4556519921553</v>
      </c>
      <c r="G1167" s="18" t="n">
        <f aca="false">Persist_a*F1167+Shock_sd*Draws!G1146</f>
        <v>15.7446461559417</v>
      </c>
      <c r="H1167" s="18" t="n">
        <f aca="false">Persist_a*G1167+Shock_sd*Draws!H1146</f>
        <v>-4.54025959386785</v>
      </c>
      <c r="I1167" s="18" t="n">
        <f aca="false">Persist_a*H1167+Shock_sd*Draws!I1146</f>
        <v>-94.8392388484148</v>
      </c>
      <c r="J1167" s="18" t="n">
        <f aca="false">Persist_a*I1167+Shock_sd*Draws!J1146</f>
        <v>-78.3977742571514</v>
      </c>
      <c r="K1167" s="18" t="n">
        <f aca="false">Persist_a*J1167+Shock_sd*Draws!K1146</f>
        <v>-71.5412405683611</v>
      </c>
      <c r="L1167" s="18" t="n">
        <f aca="false">Persist_a*K1167+Shock_sd*Draws!L1146</f>
        <v>-43.6410288628334</v>
      </c>
      <c r="M1167" s="18" t="n">
        <f aca="false">Persist_a*L1167+Shock_sd*Draws!M1146</f>
        <v>-34.0641405449242</v>
      </c>
      <c r="N1167" s="18" t="n">
        <f aca="false">0-(Draws!N1146+Draws!Z1146)</f>
        <v>0</v>
      </c>
      <c r="O1167" s="18" t="n">
        <f aca="false">N1167-(Draws!O1146+Draws!AA1146)</f>
        <v>0</v>
      </c>
      <c r="P1167" s="18" t="n">
        <f aca="false">O1167-(Draws!P1146+Draws!AB1146)</f>
        <v>0</v>
      </c>
      <c r="Q1167" s="18" t="n">
        <f aca="false">P1167-(Draws!Q1146+Draws!AC1146)</f>
        <v>0</v>
      </c>
      <c r="R1167" s="18" t="n">
        <f aca="false">Q1167-(Draws!R1146+Draws!AD1146)</f>
        <v>0</v>
      </c>
      <c r="S1167" s="18" t="n">
        <f aca="false">R1167-(Draws!S1146+Draws!AE1146)</f>
        <v>0</v>
      </c>
      <c r="T1167" s="18" t="n">
        <f aca="false">S1167-(Draws!T1146+Draws!AF1146)</f>
        <v>0</v>
      </c>
      <c r="U1167" s="18" t="n">
        <f aca="false">T1167-(Draws!U1146+Draws!AG1146)</f>
        <v>0</v>
      </c>
      <c r="V1167" s="18" t="n">
        <f aca="false">U1167-(Draws!V1146+Draws!AH1146)</f>
        <v>0</v>
      </c>
      <c r="W1167" s="18" t="n">
        <f aca="false">V1167-(Draws!W1146+Draws!AI1146)</f>
        <v>0</v>
      </c>
      <c r="X1167" s="18" t="n">
        <f aca="false">W1167-(Draws!X1146+Draws!AJ1146)</f>
        <v>0</v>
      </c>
      <c r="Y1167" s="18" t="n">
        <f aca="false">X1167-(Draws!Y1146+Draws!AK1146)</f>
        <v>0</v>
      </c>
      <c r="Z1167" s="18" t="n">
        <f aca="false">0-(MAX(Draws!N1146-Line_cap,0)+MAX(Draws!Z1146-Line_cap,0))</f>
        <v>0</v>
      </c>
      <c r="AA1167" s="18" t="n">
        <f aca="false">Z1167-(MAX(Draws!O1146-Line_cap,0)+MAX(Draws!AA1146-Line_cap,0))</f>
        <v>0</v>
      </c>
      <c r="AB1167" s="18" t="n">
        <f aca="false">AA1167-(MAX(Draws!P1146-Line_cap,0)+MAX(Draws!AB1146-Line_cap,0))</f>
        <v>0</v>
      </c>
      <c r="AC1167" s="18" t="n">
        <f aca="false">AB1167-(MAX(Draws!Q1146-Line_cap,0)+MAX(Draws!AC1146-Line_cap,0))</f>
        <v>0</v>
      </c>
      <c r="AD1167" s="18" t="n">
        <f aca="false">AC1167-(MAX(Draws!R1146-Line_cap,0)+MAX(Draws!AD1146-Line_cap,0))</f>
        <v>0</v>
      </c>
      <c r="AE1167" s="18" t="n">
        <f aca="false">AD1167-(MAX(Draws!S1146-Line_cap,0)+MAX(Draws!AE1146-Line_cap,0))</f>
        <v>0</v>
      </c>
      <c r="AF1167" s="18" t="n">
        <f aca="false">AE1167-(MAX(Draws!T1146-Line_cap,0)+MAX(Draws!AF1146-Line_cap,0))</f>
        <v>0</v>
      </c>
      <c r="AG1167" s="18" t="n">
        <f aca="false">AF1167-(MAX(Draws!U1146-Line_cap,0)+MAX(Draws!AG1146-Line_cap,0))</f>
        <v>0</v>
      </c>
      <c r="AH1167" s="18" t="n">
        <f aca="false">AG1167-(MAX(Draws!V1146-Line_cap,0)+MAX(Draws!AH1146-Line_cap,0))</f>
        <v>0</v>
      </c>
      <c r="AI1167" s="18" t="n">
        <f aca="false">AH1167-(MAX(Draws!W1146-Line_cap,0)+MAX(Draws!AI1146-Line_cap,0))</f>
        <v>0</v>
      </c>
      <c r="AJ1167" s="18" t="n">
        <f aca="false">AI1167-(MAX(Draws!X1146-Line_cap,0)+MAX(Draws!AJ1146-Line_cap,0))</f>
        <v>0</v>
      </c>
      <c r="AK1167" s="18" t="n">
        <f aca="false">AJ1167-(MAX(Draws!Y1146-Line_cap,0)+MAX(Draws!AK1146-Line_cap,0))</f>
        <v>0</v>
      </c>
      <c r="AL1167" s="18" t="n">
        <f aca="false">SUMPRODUCT(MIN($B$22:$M$22+B1167:M1167+N1167:Y1167))</f>
        <v>389.014814549504</v>
      </c>
      <c r="AM1167" s="18" t="n">
        <f aca="false">SUMPRODUCT(MIN($B$22:$M$22+B1167:M1167))</f>
        <v>389.014814549504</v>
      </c>
      <c r="AN1167" s="18" t="n">
        <f aca="false">SUMPRODUCT(MIN($B$22:$M$22+N1167:Y1167))</f>
        <v>481.950382357786</v>
      </c>
      <c r="AO1167" s="18" t="n">
        <f aca="false">SUMPRODUCT(MIN($B$22:$M$22+B1167:M1167+Z1167:AK1167))</f>
        <v>389.014814549504</v>
      </c>
      <c r="AP1167" s="18" t="n">
        <f aca="false">SUMPRODUCT(MIN($B$23:$M$23+B1167:M1167+N1167:Y1167))</f>
        <v>438.614814549504</v>
      </c>
      <c r="AQ1167" s="18" t="n">
        <f aca="false">SUMPRODUCT(MIN($B$23:$M$23+B1167:M1167+Z1167:AK1167))</f>
        <v>438.614814549504</v>
      </c>
      <c r="AR1167" s="13" t="n">
        <f aca="false">IF(Y1167&lt;0,1,0)</f>
        <v>0</v>
      </c>
    </row>
    <row r="1168" customFormat="false" ht="15" hidden="false" customHeight="false" outlineLevel="0" collapsed="false">
      <c r="A1168" s="13" t="n">
        <v>1143</v>
      </c>
      <c r="B1168" s="18" t="n">
        <f aca="false">Shock_sd*Draws!B1147</f>
        <v>16.9521048480582</v>
      </c>
      <c r="C1168" s="18" t="n">
        <f aca="false">Persist_a*B1168+Shock_sd*Draws!C1147</f>
        <v>7.09697771746901</v>
      </c>
      <c r="D1168" s="18" t="n">
        <f aca="false">Persist_a*C1168+Shock_sd*Draws!D1147</f>
        <v>-15.5728754794345</v>
      </c>
      <c r="E1168" s="18" t="n">
        <f aca="false">Persist_a*D1168+Shock_sd*Draws!E1147</f>
        <v>-14.7250426895219</v>
      </c>
      <c r="F1168" s="18" t="n">
        <f aca="false">Persist_a*E1168+Shock_sd*Draws!F1147</f>
        <v>31.7859742302724</v>
      </c>
      <c r="G1168" s="18" t="n">
        <f aca="false">Persist_a*F1168+Shock_sd*Draws!G1147</f>
        <v>38.3239714789445</v>
      </c>
      <c r="H1168" s="18" t="n">
        <f aca="false">Persist_a*G1168+Shock_sd*Draws!H1147</f>
        <v>10.7352362796621</v>
      </c>
      <c r="I1168" s="18" t="n">
        <f aca="false">Persist_a*H1168+Shock_sd*Draws!I1147</f>
        <v>-72.3004223448298</v>
      </c>
      <c r="J1168" s="18" t="n">
        <f aca="false">Persist_a*I1168+Shock_sd*Draws!J1147</f>
        <v>-21.6874896942541</v>
      </c>
      <c r="K1168" s="18" t="n">
        <f aca="false">Persist_a*J1168+Shock_sd*Draws!K1147</f>
        <v>-32.4634164351822</v>
      </c>
      <c r="L1168" s="18" t="n">
        <f aca="false">Persist_a*K1168+Shock_sd*Draws!L1147</f>
        <v>4.11589542036235</v>
      </c>
      <c r="M1168" s="18" t="n">
        <f aca="false">Persist_a*L1168+Shock_sd*Draws!M1147</f>
        <v>50.4072904986388</v>
      </c>
      <c r="N1168" s="18" t="n">
        <f aca="false">0-(Draws!N1147+Draws!Z1147)</f>
        <v>0</v>
      </c>
      <c r="O1168" s="18" t="n">
        <f aca="false">N1168-(Draws!O1147+Draws!AA1147)</f>
        <v>0</v>
      </c>
      <c r="P1168" s="18" t="n">
        <f aca="false">O1168-(Draws!P1147+Draws!AB1147)</f>
        <v>-164.461389403151</v>
      </c>
      <c r="Q1168" s="18" t="n">
        <f aca="false">P1168-(Draws!Q1147+Draws!AC1147)</f>
        <v>-164.461389403151</v>
      </c>
      <c r="R1168" s="18" t="n">
        <f aca="false">Q1168-(Draws!R1147+Draws!AD1147)</f>
        <v>-164.461389403151</v>
      </c>
      <c r="S1168" s="18" t="n">
        <f aca="false">R1168-(Draws!S1147+Draws!AE1147)</f>
        <v>-164.461389403151</v>
      </c>
      <c r="T1168" s="18" t="n">
        <f aca="false">S1168-(Draws!T1147+Draws!AF1147)</f>
        <v>-164.461389403151</v>
      </c>
      <c r="U1168" s="18" t="n">
        <f aca="false">T1168-(Draws!U1147+Draws!AG1147)</f>
        <v>-164.461389403151</v>
      </c>
      <c r="V1168" s="18" t="n">
        <f aca="false">U1168-(Draws!V1147+Draws!AH1147)</f>
        <v>-164.461389403151</v>
      </c>
      <c r="W1168" s="18" t="n">
        <f aca="false">V1168-(Draws!W1147+Draws!AI1147)</f>
        <v>-164.461389403151</v>
      </c>
      <c r="X1168" s="18" t="n">
        <f aca="false">W1168-(Draws!X1147+Draws!AJ1147)</f>
        <v>-164.461389403151</v>
      </c>
      <c r="Y1168" s="18" t="n">
        <f aca="false">X1168-(Draws!Y1147+Draws!AK1147)</f>
        <v>-164.461389403151</v>
      </c>
      <c r="Z1168" s="18" t="n">
        <f aca="false">0-(MAX(Draws!N1147-Line_cap,0)+MAX(Draws!Z1147-Line_cap,0))</f>
        <v>0</v>
      </c>
      <c r="AA1168" s="18" t="n">
        <f aca="false">Z1168-(MAX(Draws!O1147-Line_cap,0)+MAX(Draws!AA1147-Line_cap,0))</f>
        <v>0</v>
      </c>
      <c r="AB1168" s="18" t="n">
        <f aca="false">AA1168-(MAX(Draws!P1147-Line_cap,0)+MAX(Draws!AB1147-Line_cap,0))</f>
        <v>-64.4613894031513</v>
      </c>
      <c r="AC1168" s="18" t="n">
        <f aca="false">AB1168-(MAX(Draws!Q1147-Line_cap,0)+MAX(Draws!AC1147-Line_cap,0))</f>
        <v>-64.4613894031513</v>
      </c>
      <c r="AD1168" s="18" t="n">
        <f aca="false">AC1168-(MAX(Draws!R1147-Line_cap,0)+MAX(Draws!AD1147-Line_cap,0))</f>
        <v>-64.4613894031513</v>
      </c>
      <c r="AE1168" s="18" t="n">
        <f aca="false">AD1168-(MAX(Draws!S1147-Line_cap,0)+MAX(Draws!AE1147-Line_cap,0))</f>
        <v>-64.4613894031513</v>
      </c>
      <c r="AF1168" s="18" t="n">
        <f aca="false">AE1168-(MAX(Draws!T1147-Line_cap,0)+MAX(Draws!AF1147-Line_cap,0))</f>
        <v>-64.4613894031513</v>
      </c>
      <c r="AG1168" s="18" t="n">
        <f aca="false">AF1168-(MAX(Draws!U1147-Line_cap,0)+MAX(Draws!AG1147-Line_cap,0))</f>
        <v>-64.4613894031513</v>
      </c>
      <c r="AH1168" s="18" t="n">
        <f aca="false">AG1168-(MAX(Draws!V1147-Line_cap,0)+MAX(Draws!AH1147-Line_cap,0))</f>
        <v>-64.4613894031513</v>
      </c>
      <c r="AI1168" s="18" t="n">
        <f aca="false">AH1168-(MAX(Draws!W1147-Line_cap,0)+MAX(Draws!AI1147-Line_cap,0))</f>
        <v>-64.4613894031513</v>
      </c>
      <c r="AJ1168" s="18" t="n">
        <f aca="false">AI1168-(MAX(Draws!X1147-Line_cap,0)+MAX(Draws!AJ1147-Line_cap,0))</f>
        <v>-64.4613894031513</v>
      </c>
      <c r="AK1168" s="18" t="n">
        <f aca="false">AJ1168-(MAX(Draws!Y1147-Line_cap,0)+MAX(Draws!AK1147-Line_cap,0))</f>
        <v>-64.4613894031513</v>
      </c>
      <c r="AL1168" s="18" t="n">
        <f aca="false">SUMPRODUCT(MIN($B$22:$M$22+B1168:M1168+N1168:Y1168))</f>
        <v>247.092241649938</v>
      </c>
      <c r="AM1168" s="18" t="n">
        <f aca="false">SUMPRODUCT(MIN($B$22:$M$22+B1168:M1168))</f>
        <v>411.553631053089</v>
      </c>
      <c r="AN1168" s="18" t="n">
        <f aca="false">SUMPRODUCT(MIN($B$22:$M$22+N1168:Y1168))</f>
        <v>317.488992954634</v>
      </c>
      <c r="AO1168" s="18" t="n">
        <f aca="false">SUMPRODUCT(MIN($B$22:$M$22+B1168:M1168+Z1168:AK1168))</f>
        <v>347.092241649938</v>
      </c>
      <c r="AP1168" s="18" t="n">
        <f aca="false">SUMPRODUCT(MIN($B$23:$M$23+B1168:M1168+N1168:Y1168))</f>
        <v>296.692241649938</v>
      </c>
      <c r="AQ1168" s="18" t="n">
        <f aca="false">SUMPRODUCT(MIN($B$23:$M$23+B1168:M1168+Z1168:AK1168))</f>
        <v>396.692241649938</v>
      </c>
      <c r="AR1168" s="13" t="n">
        <f aca="false">IF(Y1168&lt;0,1,0)</f>
        <v>1</v>
      </c>
    </row>
    <row r="1169" customFormat="false" ht="15" hidden="false" customHeight="false" outlineLevel="0" collapsed="false">
      <c r="A1169" s="13" t="n">
        <v>1144</v>
      </c>
      <c r="B1169" s="18" t="n">
        <f aca="false">Shock_sd*Draws!B1148</f>
        <v>33.1236009187836</v>
      </c>
      <c r="C1169" s="18" t="n">
        <f aca="false">Persist_a*B1169+Shock_sd*Draws!C1148</f>
        <v>71.1334952310953</v>
      </c>
      <c r="D1169" s="18" t="n">
        <f aca="false">Persist_a*C1169+Shock_sd*Draws!D1148</f>
        <v>55.7497663677503</v>
      </c>
      <c r="E1169" s="18" t="n">
        <f aca="false">Persist_a*D1169+Shock_sd*Draws!E1148</f>
        <v>45.1672576291106</v>
      </c>
      <c r="F1169" s="18" t="n">
        <f aca="false">Persist_a*E1169+Shock_sd*Draws!F1148</f>
        <v>46.8488119286511</v>
      </c>
      <c r="G1169" s="18" t="n">
        <f aca="false">Persist_a*F1169+Shock_sd*Draws!G1148</f>
        <v>0.163198318931794</v>
      </c>
      <c r="H1169" s="18" t="n">
        <f aca="false">Persist_a*G1169+Shock_sd*Draws!H1148</f>
        <v>-7.64567134748823</v>
      </c>
      <c r="I1169" s="18" t="n">
        <f aca="false">Persist_a*H1169+Shock_sd*Draws!I1148</f>
        <v>-7.48176319674482</v>
      </c>
      <c r="J1169" s="18" t="n">
        <f aca="false">Persist_a*I1169+Shock_sd*Draws!J1148</f>
        <v>22.2025435336976</v>
      </c>
      <c r="K1169" s="18" t="n">
        <f aca="false">Persist_a*J1169+Shock_sd*Draws!K1148</f>
        <v>21.4431130605659</v>
      </c>
      <c r="L1169" s="18" t="n">
        <f aca="false">Persist_a*K1169+Shock_sd*Draws!L1148</f>
        <v>47.9222450240366</v>
      </c>
      <c r="M1169" s="18" t="n">
        <f aca="false">Persist_a*L1169+Shock_sd*Draws!M1148</f>
        <v>44.9461300031142</v>
      </c>
      <c r="N1169" s="18" t="n">
        <f aca="false">0-(Draws!N1148+Draws!Z1148)</f>
        <v>0</v>
      </c>
      <c r="O1169" s="18" t="n">
        <f aca="false">N1169-(Draws!O1148+Draws!AA1148)</f>
        <v>0</v>
      </c>
      <c r="P1169" s="18" t="n">
        <f aca="false">O1169-(Draws!P1148+Draws!AB1148)</f>
        <v>0</v>
      </c>
      <c r="Q1169" s="18" t="n">
        <f aca="false">P1169-(Draws!Q1148+Draws!AC1148)</f>
        <v>0</v>
      </c>
      <c r="R1169" s="18" t="n">
        <f aca="false">Q1169-(Draws!R1148+Draws!AD1148)</f>
        <v>0</v>
      </c>
      <c r="S1169" s="18" t="n">
        <f aca="false">R1169-(Draws!S1148+Draws!AE1148)</f>
        <v>0</v>
      </c>
      <c r="T1169" s="18" t="n">
        <f aca="false">S1169-(Draws!T1148+Draws!AF1148)</f>
        <v>0</v>
      </c>
      <c r="U1169" s="18" t="n">
        <f aca="false">T1169-(Draws!U1148+Draws!AG1148)</f>
        <v>0</v>
      </c>
      <c r="V1169" s="18" t="n">
        <f aca="false">U1169-(Draws!V1148+Draws!AH1148)</f>
        <v>0</v>
      </c>
      <c r="W1169" s="18" t="n">
        <f aca="false">V1169-(Draws!W1148+Draws!AI1148)</f>
        <v>0</v>
      </c>
      <c r="X1169" s="18" t="n">
        <f aca="false">W1169-(Draws!X1148+Draws!AJ1148)</f>
        <v>0</v>
      </c>
      <c r="Y1169" s="18" t="n">
        <f aca="false">X1169-(Draws!Y1148+Draws!AK1148)</f>
        <v>0</v>
      </c>
      <c r="Z1169" s="18" t="n">
        <f aca="false">0-(MAX(Draws!N1148-Line_cap,0)+MAX(Draws!Z1148-Line_cap,0))</f>
        <v>0</v>
      </c>
      <c r="AA1169" s="18" t="n">
        <f aca="false">Z1169-(MAX(Draws!O1148-Line_cap,0)+MAX(Draws!AA1148-Line_cap,0))</f>
        <v>0</v>
      </c>
      <c r="AB1169" s="18" t="n">
        <f aca="false">AA1169-(MAX(Draws!P1148-Line_cap,0)+MAX(Draws!AB1148-Line_cap,0))</f>
        <v>0</v>
      </c>
      <c r="AC1169" s="18" t="n">
        <f aca="false">AB1169-(MAX(Draws!Q1148-Line_cap,0)+MAX(Draws!AC1148-Line_cap,0))</f>
        <v>0</v>
      </c>
      <c r="AD1169" s="18" t="n">
        <f aca="false">AC1169-(MAX(Draws!R1148-Line_cap,0)+MAX(Draws!AD1148-Line_cap,0))</f>
        <v>0</v>
      </c>
      <c r="AE1169" s="18" t="n">
        <f aca="false">AD1169-(MAX(Draws!S1148-Line_cap,0)+MAX(Draws!AE1148-Line_cap,0))</f>
        <v>0</v>
      </c>
      <c r="AF1169" s="18" t="n">
        <f aca="false">AE1169-(MAX(Draws!T1148-Line_cap,0)+MAX(Draws!AF1148-Line_cap,0))</f>
        <v>0</v>
      </c>
      <c r="AG1169" s="18" t="n">
        <f aca="false">AF1169-(MAX(Draws!U1148-Line_cap,0)+MAX(Draws!AG1148-Line_cap,0))</f>
        <v>0</v>
      </c>
      <c r="AH1169" s="18" t="n">
        <f aca="false">AG1169-(MAX(Draws!V1148-Line_cap,0)+MAX(Draws!AH1148-Line_cap,0))</f>
        <v>0</v>
      </c>
      <c r="AI1169" s="18" t="n">
        <f aca="false">AH1169-(MAX(Draws!W1148-Line_cap,0)+MAX(Draws!AI1148-Line_cap,0))</f>
        <v>0</v>
      </c>
      <c r="AJ1169" s="18" t="n">
        <f aca="false">AI1169-(MAX(Draws!X1148-Line_cap,0)+MAX(Draws!AJ1148-Line_cap,0))</f>
        <v>0</v>
      </c>
      <c r="AK1169" s="18" t="n">
        <f aca="false">AJ1169-(MAX(Draws!Y1148-Line_cap,0)+MAX(Draws!AK1148-Line_cap,0))</f>
        <v>0</v>
      </c>
      <c r="AL1169" s="18" t="n">
        <f aca="false">SUMPRODUCT(MIN($B$22:$M$22+B1169:M1169+N1169:Y1169))</f>
        <v>474.304711010297</v>
      </c>
      <c r="AM1169" s="18" t="n">
        <f aca="false">SUMPRODUCT(MIN($B$22:$M$22+B1169:M1169))</f>
        <v>474.304711010297</v>
      </c>
      <c r="AN1169" s="18" t="n">
        <f aca="false">SUMPRODUCT(MIN($B$22:$M$22+N1169:Y1169))</f>
        <v>481.950382357786</v>
      </c>
      <c r="AO1169" s="18" t="n">
        <f aca="false">SUMPRODUCT(MIN($B$22:$M$22+B1169:M1169+Z1169:AK1169))</f>
        <v>474.304711010297</v>
      </c>
      <c r="AP1169" s="18" t="n">
        <f aca="false">SUMPRODUCT(MIN($B$23:$M$23+B1169:M1169+N1169:Y1169))</f>
        <v>523.483353873398</v>
      </c>
      <c r="AQ1169" s="18" t="n">
        <f aca="false">SUMPRODUCT(MIN($B$23:$M$23+B1169:M1169+Z1169:AK1169))</f>
        <v>523.483353873398</v>
      </c>
      <c r="AR1169" s="13" t="n">
        <f aca="false">IF(Y1169&lt;0,1,0)</f>
        <v>0</v>
      </c>
    </row>
    <row r="1170" customFormat="false" ht="15" hidden="false" customHeight="false" outlineLevel="0" collapsed="false">
      <c r="A1170" s="13" t="n">
        <v>1145</v>
      </c>
      <c r="B1170" s="18" t="n">
        <f aca="false">Shock_sd*Draws!B1149</f>
        <v>-36.126145473739</v>
      </c>
      <c r="C1170" s="18" t="n">
        <f aca="false">Persist_a*B1170+Shock_sd*Draws!C1149</f>
        <v>4.54867340314771</v>
      </c>
      <c r="D1170" s="18" t="n">
        <f aca="false">Persist_a*C1170+Shock_sd*Draws!D1149</f>
        <v>12.7114326584113</v>
      </c>
      <c r="E1170" s="18" t="n">
        <f aca="false">Persist_a*D1170+Shock_sd*Draws!E1149</f>
        <v>-37.7467505752783</v>
      </c>
      <c r="F1170" s="18" t="n">
        <f aca="false">Persist_a*E1170+Shock_sd*Draws!F1149</f>
        <v>-47.4772575242777</v>
      </c>
      <c r="G1170" s="18" t="n">
        <f aca="false">Persist_a*F1170+Shock_sd*Draws!G1149</f>
        <v>-127.912107491721</v>
      </c>
      <c r="H1170" s="18" t="n">
        <f aca="false">Persist_a*G1170+Shock_sd*Draws!H1149</f>
        <v>-128.067354733004</v>
      </c>
      <c r="I1170" s="18" t="n">
        <f aca="false">Persist_a*H1170+Shock_sd*Draws!I1149</f>
        <v>-120.246022762885</v>
      </c>
      <c r="J1170" s="18" t="n">
        <f aca="false">Persist_a*I1170+Shock_sd*Draws!J1149</f>
        <v>-89.0878124955071</v>
      </c>
      <c r="K1170" s="18" t="n">
        <f aca="false">Persist_a*J1170+Shock_sd*Draws!K1149</f>
        <v>-63.0906269208674</v>
      </c>
      <c r="L1170" s="18" t="n">
        <f aca="false">Persist_a*K1170+Shock_sd*Draws!L1149</f>
        <v>-61.2968534431079</v>
      </c>
      <c r="M1170" s="18" t="n">
        <f aca="false">Persist_a*L1170+Shock_sd*Draws!M1149</f>
        <v>-100.627327773211</v>
      </c>
      <c r="N1170" s="18" t="n">
        <f aca="false">0-(Draws!N1149+Draws!Z1149)</f>
        <v>0</v>
      </c>
      <c r="O1170" s="18" t="n">
        <f aca="false">N1170-(Draws!O1149+Draws!AA1149)</f>
        <v>0</v>
      </c>
      <c r="P1170" s="18" t="n">
        <f aca="false">O1170-(Draws!P1149+Draws!AB1149)</f>
        <v>0</v>
      </c>
      <c r="Q1170" s="18" t="n">
        <f aca="false">P1170-(Draws!Q1149+Draws!AC1149)</f>
        <v>0</v>
      </c>
      <c r="R1170" s="18" t="n">
        <f aca="false">Q1170-(Draws!R1149+Draws!AD1149)</f>
        <v>0</v>
      </c>
      <c r="S1170" s="18" t="n">
        <f aca="false">R1170-(Draws!S1149+Draws!AE1149)</f>
        <v>0</v>
      </c>
      <c r="T1170" s="18" t="n">
        <f aca="false">S1170-(Draws!T1149+Draws!AF1149)</f>
        <v>0</v>
      </c>
      <c r="U1170" s="18" t="n">
        <f aca="false">T1170-(Draws!U1149+Draws!AG1149)</f>
        <v>0</v>
      </c>
      <c r="V1170" s="18" t="n">
        <f aca="false">U1170-(Draws!V1149+Draws!AH1149)</f>
        <v>0</v>
      </c>
      <c r="W1170" s="18" t="n">
        <f aca="false">V1170-(Draws!W1149+Draws!AI1149)</f>
        <v>0</v>
      </c>
      <c r="X1170" s="18" t="n">
        <f aca="false">W1170-(Draws!X1149+Draws!AJ1149)</f>
        <v>0</v>
      </c>
      <c r="Y1170" s="18" t="n">
        <f aca="false">X1170-(Draws!Y1149+Draws!AK1149)</f>
        <v>0</v>
      </c>
      <c r="Z1170" s="18" t="n">
        <f aca="false">0-(MAX(Draws!N1149-Line_cap,0)+MAX(Draws!Z1149-Line_cap,0))</f>
        <v>0</v>
      </c>
      <c r="AA1170" s="18" t="n">
        <f aca="false">Z1170-(MAX(Draws!O1149-Line_cap,0)+MAX(Draws!AA1149-Line_cap,0))</f>
        <v>0</v>
      </c>
      <c r="AB1170" s="18" t="n">
        <f aca="false">AA1170-(MAX(Draws!P1149-Line_cap,0)+MAX(Draws!AB1149-Line_cap,0))</f>
        <v>0</v>
      </c>
      <c r="AC1170" s="18" t="n">
        <f aca="false">AB1170-(MAX(Draws!Q1149-Line_cap,0)+MAX(Draws!AC1149-Line_cap,0))</f>
        <v>0</v>
      </c>
      <c r="AD1170" s="18" t="n">
        <f aca="false">AC1170-(MAX(Draws!R1149-Line_cap,0)+MAX(Draws!AD1149-Line_cap,0))</f>
        <v>0</v>
      </c>
      <c r="AE1170" s="18" t="n">
        <f aca="false">AD1170-(MAX(Draws!S1149-Line_cap,0)+MAX(Draws!AE1149-Line_cap,0))</f>
        <v>0</v>
      </c>
      <c r="AF1170" s="18" t="n">
        <f aca="false">AE1170-(MAX(Draws!T1149-Line_cap,0)+MAX(Draws!AF1149-Line_cap,0))</f>
        <v>0</v>
      </c>
      <c r="AG1170" s="18" t="n">
        <f aca="false">AF1170-(MAX(Draws!U1149-Line_cap,0)+MAX(Draws!AG1149-Line_cap,0))</f>
        <v>0</v>
      </c>
      <c r="AH1170" s="18" t="n">
        <f aca="false">AG1170-(MAX(Draws!V1149-Line_cap,0)+MAX(Draws!AH1149-Line_cap,0))</f>
        <v>0</v>
      </c>
      <c r="AI1170" s="18" t="n">
        <f aca="false">AH1170-(MAX(Draws!W1149-Line_cap,0)+MAX(Draws!AI1149-Line_cap,0))</f>
        <v>0</v>
      </c>
      <c r="AJ1170" s="18" t="n">
        <f aca="false">AI1170-(MAX(Draws!X1149-Line_cap,0)+MAX(Draws!AJ1149-Line_cap,0))</f>
        <v>0</v>
      </c>
      <c r="AK1170" s="18" t="n">
        <f aca="false">AJ1170-(MAX(Draws!Y1149-Line_cap,0)+MAX(Draws!AK1149-Line_cap,0))</f>
        <v>0</v>
      </c>
      <c r="AL1170" s="18" t="n">
        <f aca="false">SUMPRODUCT(MIN($B$22:$M$22+B1170:M1170+N1170:Y1170))</f>
        <v>353.883027624782</v>
      </c>
      <c r="AM1170" s="18" t="n">
        <f aca="false">SUMPRODUCT(MIN($B$22:$M$22+B1170:M1170))</f>
        <v>353.883027624782</v>
      </c>
      <c r="AN1170" s="18" t="n">
        <f aca="false">SUMPRODUCT(MIN($B$22:$M$22+N1170:Y1170))</f>
        <v>481.950382357786</v>
      </c>
      <c r="AO1170" s="18" t="n">
        <f aca="false">SUMPRODUCT(MIN($B$22:$M$22+B1170:M1170+Z1170:AK1170))</f>
        <v>353.883027624782</v>
      </c>
      <c r="AP1170" s="18" t="n">
        <f aca="false">SUMPRODUCT(MIN($B$23:$M$23+B1170:M1170+N1170:Y1170))</f>
        <v>403.061670487882</v>
      </c>
      <c r="AQ1170" s="18" t="n">
        <f aca="false">SUMPRODUCT(MIN($B$23:$M$23+B1170:M1170+Z1170:AK1170))</f>
        <v>403.061670487882</v>
      </c>
      <c r="AR1170" s="13" t="n">
        <f aca="false">IF(Y1170&lt;0,1,0)</f>
        <v>0</v>
      </c>
    </row>
    <row r="1171" customFormat="false" ht="15" hidden="false" customHeight="false" outlineLevel="0" collapsed="false">
      <c r="A1171" s="13" t="n">
        <v>1146</v>
      </c>
      <c r="B1171" s="18" t="n">
        <f aca="false">Shock_sd*Draws!B1150</f>
        <v>-26.4280534125082</v>
      </c>
      <c r="C1171" s="18" t="n">
        <f aca="false">Persist_a*B1171+Shock_sd*Draws!C1150</f>
        <v>-18.8888713558612</v>
      </c>
      <c r="D1171" s="18" t="n">
        <f aca="false">Persist_a*C1171+Shock_sd*Draws!D1150</f>
        <v>74.6281503242776</v>
      </c>
      <c r="E1171" s="18" t="n">
        <f aca="false">Persist_a*D1171+Shock_sd*Draws!E1150</f>
        <v>-59.4240226370488</v>
      </c>
      <c r="F1171" s="18" t="n">
        <f aca="false">Persist_a*E1171+Shock_sd*Draws!F1150</f>
        <v>5.66111255697801</v>
      </c>
      <c r="G1171" s="18" t="n">
        <f aca="false">Persist_a*F1171+Shock_sd*Draws!G1150</f>
        <v>29.4009990246381</v>
      </c>
      <c r="H1171" s="18" t="n">
        <f aca="false">Persist_a*G1171+Shock_sd*Draws!H1150</f>
        <v>36.1808723049818</v>
      </c>
      <c r="I1171" s="18" t="n">
        <f aca="false">Persist_a*H1171+Shock_sd*Draws!I1150</f>
        <v>26.0393100342689</v>
      </c>
      <c r="J1171" s="18" t="n">
        <f aca="false">Persist_a*I1171+Shock_sd*Draws!J1150</f>
        <v>20.7649145277539</v>
      </c>
      <c r="K1171" s="18" t="n">
        <f aca="false">Persist_a*J1171+Shock_sd*Draws!K1150</f>
        <v>114.184641856671</v>
      </c>
      <c r="L1171" s="18" t="n">
        <f aca="false">Persist_a*K1171+Shock_sd*Draws!L1150</f>
        <v>114.916841755265</v>
      </c>
      <c r="M1171" s="18" t="n">
        <f aca="false">Persist_a*L1171+Shock_sd*Draws!M1150</f>
        <v>23.4092961744917</v>
      </c>
      <c r="N1171" s="18" t="n">
        <f aca="false">0-(Draws!N1150+Draws!Z1150)</f>
        <v>0</v>
      </c>
      <c r="O1171" s="18" t="n">
        <f aca="false">N1171-(Draws!O1150+Draws!AA1150)</f>
        <v>0</v>
      </c>
      <c r="P1171" s="18" t="n">
        <f aca="false">O1171-(Draws!P1150+Draws!AB1150)</f>
        <v>0</v>
      </c>
      <c r="Q1171" s="18" t="n">
        <f aca="false">P1171-(Draws!Q1150+Draws!AC1150)</f>
        <v>0</v>
      </c>
      <c r="R1171" s="18" t="n">
        <f aca="false">Q1171-(Draws!R1150+Draws!AD1150)</f>
        <v>0</v>
      </c>
      <c r="S1171" s="18" t="n">
        <f aca="false">R1171-(Draws!S1150+Draws!AE1150)</f>
        <v>0</v>
      </c>
      <c r="T1171" s="18" t="n">
        <f aca="false">S1171-(Draws!T1150+Draws!AF1150)</f>
        <v>0</v>
      </c>
      <c r="U1171" s="18" t="n">
        <f aca="false">T1171-(Draws!U1150+Draws!AG1150)</f>
        <v>0</v>
      </c>
      <c r="V1171" s="18" t="n">
        <f aca="false">U1171-(Draws!V1150+Draws!AH1150)</f>
        <v>0</v>
      </c>
      <c r="W1171" s="18" t="n">
        <f aca="false">V1171-(Draws!W1150+Draws!AI1150)</f>
        <v>0</v>
      </c>
      <c r="X1171" s="18" t="n">
        <f aca="false">W1171-(Draws!X1150+Draws!AJ1150)</f>
        <v>0</v>
      </c>
      <c r="Y1171" s="18" t="n">
        <f aca="false">X1171-(Draws!Y1150+Draws!AK1150)</f>
        <v>0</v>
      </c>
      <c r="Z1171" s="18" t="n">
        <f aca="false">0-(MAX(Draws!N1150-Line_cap,0)+MAX(Draws!Z1150-Line_cap,0))</f>
        <v>0</v>
      </c>
      <c r="AA1171" s="18" t="n">
        <f aca="false">Z1171-(MAX(Draws!O1150-Line_cap,0)+MAX(Draws!AA1150-Line_cap,0))</f>
        <v>0</v>
      </c>
      <c r="AB1171" s="18" t="n">
        <f aca="false">AA1171-(MAX(Draws!P1150-Line_cap,0)+MAX(Draws!AB1150-Line_cap,0))</f>
        <v>0</v>
      </c>
      <c r="AC1171" s="18" t="n">
        <f aca="false">AB1171-(MAX(Draws!Q1150-Line_cap,0)+MAX(Draws!AC1150-Line_cap,0))</f>
        <v>0</v>
      </c>
      <c r="AD1171" s="18" t="n">
        <f aca="false">AC1171-(MAX(Draws!R1150-Line_cap,0)+MAX(Draws!AD1150-Line_cap,0))</f>
        <v>0</v>
      </c>
      <c r="AE1171" s="18" t="n">
        <f aca="false">AD1171-(MAX(Draws!S1150-Line_cap,0)+MAX(Draws!AE1150-Line_cap,0))</f>
        <v>0</v>
      </c>
      <c r="AF1171" s="18" t="n">
        <f aca="false">AE1171-(MAX(Draws!T1150-Line_cap,0)+MAX(Draws!AF1150-Line_cap,0))</f>
        <v>0</v>
      </c>
      <c r="AG1171" s="18" t="n">
        <f aca="false">AF1171-(MAX(Draws!U1150-Line_cap,0)+MAX(Draws!AG1150-Line_cap,0))</f>
        <v>0</v>
      </c>
      <c r="AH1171" s="18" t="n">
        <f aca="false">AG1171-(MAX(Draws!V1150-Line_cap,0)+MAX(Draws!AH1150-Line_cap,0))</f>
        <v>0</v>
      </c>
      <c r="AI1171" s="18" t="n">
        <f aca="false">AH1171-(MAX(Draws!W1150-Line_cap,0)+MAX(Draws!AI1150-Line_cap,0))</f>
        <v>0</v>
      </c>
      <c r="AJ1171" s="18" t="n">
        <f aca="false">AI1171-(MAX(Draws!X1150-Line_cap,0)+MAX(Draws!AJ1150-Line_cap,0))</f>
        <v>0</v>
      </c>
      <c r="AK1171" s="18" t="n">
        <f aca="false">AJ1171-(MAX(Draws!Y1150-Line_cap,0)+MAX(Draws!AK1150-Line_cap,0))</f>
        <v>0</v>
      </c>
      <c r="AL1171" s="18" t="n">
        <f aca="false">SUMPRODUCT(MIN($B$22:$M$22+B1171:M1171+N1171:Y1171))</f>
        <v>439.438177191108</v>
      </c>
      <c r="AM1171" s="18" t="n">
        <f aca="false">SUMPRODUCT(MIN($B$22:$M$22+B1171:M1171))</f>
        <v>439.438177191108</v>
      </c>
      <c r="AN1171" s="18" t="n">
        <f aca="false">SUMPRODUCT(MIN($B$22:$M$22+N1171:Y1171))</f>
        <v>481.950382357786</v>
      </c>
      <c r="AO1171" s="18" t="n">
        <f aca="false">SUMPRODUCT(MIN($B$22:$M$22+B1171:M1171+Z1171:AK1171))</f>
        <v>439.438177191108</v>
      </c>
      <c r="AP1171" s="18" t="n">
        <f aca="false">SUMPRODUCT(MIN($B$23:$M$23+B1171:M1171+N1171:Y1171))</f>
        <v>480.326464704471</v>
      </c>
      <c r="AQ1171" s="18" t="n">
        <f aca="false">SUMPRODUCT(MIN($B$23:$M$23+B1171:M1171+Z1171:AK1171))</f>
        <v>480.326464704471</v>
      </c>
      <c r="AR1171" s="13" t="n">
        <f aca="false">IF(Y1171&lt;0,1,0)</f>
        <v>0</v>
      </c>
    </row>
    <row r="1172" customFormat="false" ht="15" hidden="false" customHeight="false" outlineLevel="0" collapsed="false">
      <c r="A1172" s="13" t="n">
        <v>1147</v>
      </c>
      <c r="B1172" s="18" t="n">
        <f aca="false">Shock_sd*Draws!B1151</f>
        <v>35.0395958216046</v>
      </c>
      <c r="C1172" s="18" t="n">
        <f aca="false">Persist_a*B1172+Shock_sd*Draws!C1151</f>
        <v>-43.2448371625671</v>
      </c>
      <c r="D1172" s="18" t="n">
        <f aca="false">Persist_a*C1172+Shock_sd*Draws!D1151</f>
        <v>-78.7690941108444</v>
      </c>
      <c r="E1172" s="18" t="n">
        <f aca="false">Persist_a*D1172+Shock_sd*Draws!E1151</f>
        <v>-104.7020292763</v>
      </c>
      <c r="F1172" s="18" t="n">
        <f aca="false">Persist_a*E1172+Shock_sd*Draws!F1151</f>
        <v>-38.659492742842</v>
      </c>
      <c r="G1172" s="18" t="n">
        <f aca="false">Persist_a*F1172+Shock_sd*Draws!G1151</f>
        <v>-7.08303542953271</v>
      </c>
      <c r="H1172" s="18" t="n">
        <f aca="false">Persist_a*G1172+Shock_sd*Draws!H1151</f>
        <v>39.7576559767845</v>
      </c>
      <c r="I1172" s="18" t="n">
        <f aca="false">Persist_a*H1172+Shock_sd*Draws!I1151</f>
        <v>17.8685625840052</v>
      </c>
      <c r="J1172" s="18" t="n">
        <f aca="false">Persist_a*I1172+Shock_sd*Draws!J1151</f>
        <v>-35.7954815049832</v>
      </c>
      <c r="K1172" s="18" t="n">
        <f aca="false">Persist_a*J1172+Shock_sd*Draws!K1151</f>
        <v>-19.270677200686</v>
      </c>
      <c r="L1172" s="18" t="n">
        <f aca="false">Persist_a*K1172+Shock_sd*Draws!L1151</f>
        <v>22.4161194944719</v>
      </c>
      <c r="M1172" s="18" t="n">
        <f aca="false">Persist_a*L1172+Shock_sd*Draws!M1151</f>
        <v>76.7975012074264</v>
      </c>
      <c r="N1172" s="18" t="n">
        <f aca="false">0-(Draws!N1151+Draws!Z1151)</f>
        <v>0</v>
      </c>
      <c r="O1172" s="18" t="n">
        <f aca="false">N1172-(Draws!O1151+Draws!AA1151)</f>
        <v>0</v>
      </c>
      <c r="P1172" s="18" t="n">
        <f aca="false">O1172-(Draws!P1151+Draws!AB1151)</f>
        <v>0</v>
      </c>
      <c r="Q1172" s="18" t="n">
        <f aca="false">P1172-(Draws!Q1151+Draws!AC1151)</f>
        <v>0</v>
      </c>
      <c r="R1172" s="18" t="n">
        <f aca="false">Q1172-(Draws!R1151+Draws!AD1151)</f>
        <v>0</v>
      </c>
      <c r="S1172" s="18" t="n">
        <f aca="false">R1172-(Draws!S1151+Draws!AE1151)</f>
        <v>0</v>
      </c>
      <c r="T1172" s="18" t="n">
        <f aca="false">S1172-(Draws!T1151+Draws!AF1151)</f>
        <v>-194.866865257621</v>
      </c>
      <c r="U1172" s="18" t="n">
        <f aca="false">T1172-(Draws!U1151+Draws!AG1151)</f>
        <v>-194.866865257621</v>
      </c>
      <c r="V1172" s="18" t="n">
        <f aca="false">U1172-(Draws!V1151+Draws!AH1151)</f>
        <v>-194.866865257621</v>
      </c>
      <c r="W1172" s="18" t="n">
        <f aca="false">V1172-(Draws!W1151+Draws!AI1151)</f>
        <v>-194.866865257621</v>
      </c>
      <c r="X1172" s="18" t="n">
        <f aca="false">W1172-(Draws!X1151+Draws!AJ1151)</f>
        <v>-194.866865257621</v>
      </c>
      <c r="Y1172" s="18" t="n">
        <f aca="false">X1172-(Draws!Y1151+Draws!AK1151)</f>
        <v>-194.866865257621</v>
      </c>
      <c r="Z1172" s="18" t="n">
        <f aca="false">0-(MAX(Draws!N1151-Line_cap,0)+MAX(Draws!Z1151-Line_cap,0))</f>
        <v>0</v>
      </c>
      <c r="AA1172" s="18" t="n">
        <f aca="false">Z1172-(MAX(Draws!O1151-Line_cap,0)+MAX(Draws!AA1151-Line_cap,0))</f>
        <v>0</v>
      </c>
      <c r="AB1172" s="18" t="n">
        <f aca="false">AA1172-(MAX(Draws!P1151-Line_cap,0)+MAX(Draws!AB1151-Line_cap,0))</f>
        <v>0</v>
      </c>
      <c r="AC1172" s="18" t="n">
        <f aca="false">AB1172-(MAX(Draws!Q1151-Line_cap,0)+MAX(Draws!AC1151-Line_cap,0))</f>
        <v>0</v>
      </c>
      <c r="AD1172" s="18" t="n">
        <f aca="false">AC1172-(MAX(Draws!R1151-Line_cap,0)+MAX(Draws!AD1151-Line_cap,0))</f>
        <v>0</v>
      </c>
      <c r="AE1172" s="18" t="n">
        <f aca="false">AD1172-(MAX(Draws!S1151-Line_cap,0)+MAX(Draws!AE1151-Line_cap,0))</f>
        <v>0</v>
      </c>
      <c r="AF1172" s="18" t="n">
        <f aca="false">AE1172-(MAX(Draws!T1151-Line_cap,0)+MAX(Draws!AF1151-Line_cap,0))</f>
        <v>-94.8668652576208</v>
      </c>
      <c r="AG1172" s="18" t="n">
        <f aca="false">AF1172-(MAX(Draws!U1151-Line_cap,0)+MAX(Draws!AG1151-Line_cap,0))</f>
        <v>-94.8668652576208</v>
      </c>
      <c r="AH1172" s="18" t="n">
        <f aca="false">AG1172-(MAX(Draws!V1151-Line_cap,0)+MAX(Draws!AH1151-Line_cap,0))</f>
        <v>-94.8668652576208</v>
      </c>
      <c r="AI1172" s="18" t="n">
        <f aca="false">AH1172-(MAX(Draws!W1151-Line_cap,0)+MAX(Draws!AI1151-Line_cap,0))</f>
        <v>-94.8668652576208</v>
      </c>
      <c r="AJ1172" s="18" t="n">
        <f aca="false">AI1172-(MAX(Draws!X1151-Line_cap,0)+MAX(Draws!AJ1151-Line_cap,0))</f>
        <v>-94.8668652576208</v>
      </c>
      <c r="AK1172" s="18" t="n">
        <f aca="false">AJ1172-(MAX(Draws!Y1151-Line_cap,0)+MAX(Draws!AK1151-Line_cap,0))</f>
        <v>-94.8668652576208</v>
      </c>
      <c r="AL1172" s="18" t="n">
        <f aca="false">SUMPRODUCT(MIN($B$22:$M$22+B1172:M1172+N1172:Y1172))</f>
        <v>257.535434654792</v>
      </c>
      <c r="AM1172" s="18" t="n">
        <f aca="false">SUMPRODUCT(MIN($B$22:$M$22+B1172:M1172))</f>
        <v>394.160170551856</v>
      </c>
      <c r="AN1172" s="18" t="n">
        <f aca="false">SUMPRODUCT(MIN($B$22:$M$22+N1172:Y1172))</f>
        <v>287.083517100165</v>
      </c>
      <c r="AO1172" s="18" t="n">
        <f aca="false">SUMPRODUCT(MIN($B$22:$M$22+B1172:M1172+Z1172:AK1172))</f>
        <v>357.535434654792</v>
      </c>
      <c r="AP1172" s="18" t="n">
        <f aca="false">SUMPRODUCT(MIN($B$23:$M$23+B1172:M1172+N1172:Y1172))</f>
        <v>306.778761819013</v>
      </c>
      <c r="AQ1172" s="18" t="n">
        <f aca="false">SUMPRODUCT(MIN($B$23:$M$23+B1172:M1172+Z1172:AK1172))</f>
        <v>406.778761819013</v>
      </c>
      <c r="AR1172" s="13" t="n">
        <f aca="false">IF(Y1172&lt;0,1,0)</f>
        <v>1</v>
      </c>
    </row>
    <row r="1173" customFormat="false" ht="15" hidden="false" customHeight="false" outlineLevel="0" collapsed="false">
      <c r="A1173" s="13" t="n">
        <v>1148</v>
      </c>
      <c r="B1173" s="18" t="n">
        <f aca="false">Shock_sd*Draws!B1152</f>
        <v>-38.7921406272974</v>
      </c>
      <c r="C1173" s="18" t="n">
        <f aca="false">Persist_a*B1173+Shock_sd*Draws!C1152</f>
        <v>53.1280977092508</v>
      </c>
      <c r="D1173" s="18" t="n">
        <f aca="false">Persist_a*C1173+Shock_sd*Draws!D1152</f>
        <v>71.1697439811856</v>
      </c>
      <c r="E1173" s="18" t="n">
        <f aca="false">Persist_a*D1173+Shock_sd*Draws!E1152</f>
        <v>61.8359155735649</v>
      </c>
      <c r="F1173" s="18" t="n">
        <f aca="false">Persist_a*E1173+Shock_sd*Draws!F1152</f>
        <v>97.1517436531044</v>
      </c>
      <c r="G1173" s="18" t="n">
        <f aca="false">Persist_a*F1173+Shock_sd*Draws!G1152</f>
        <v>12.5353783826384</v>
      </c>
      <c r="H1173" s="18" t="n">
        <f aca="false">Persist_a*G1173+Shock_sd*Draws!H1152</f>
        <v>-57.2642831683199</v>
      </c>
      <c r="I1173" s="18" t="n">
        <f aca="false">Persist_a*H1173+Shock_sd*Draws!I1152</f>
        <v>21.9826447785169</v>
      </c>
      <c r="J1173" s="18" t="n">
        <f aca="false">Persist_a*I1173+Shock_sd*Draws!J1152</f>
        <v>38.5485853986143</v>
      </c>
      <c r="K1173" s="18" t="n">
        <f aca="false">Persist_a*J1173+Shock_sd*Draws!K1152</f>
        <v>1.11175812691652</v>
      </c>
      <c r="L1173" s="18" t="n">
        <f aca="false">Persist_a*K1173+Shock_sd*Draws!L1152</f>
        <v>1.21348877260513</v>
      </c>
      <c r="M1173" s="18" t="n">
        <f aca="false">Persist_a*L1173+Shock_sd*Draws!M1152</f>
        <v>-16.4907777368225</v>
      </c>
      <c r="N1173" s="18" t="n">
        <f aca="false">0-(Draws!N1152+Draws!Z1152)</f>
        <v>0</v>
      </c>
      <c r="O1173" s="18" t="n">
        <f aca="false">N1173-(Draws!O1152+Draws!AA1152)</f>
        <v>0</v>
      </c>
      <c r="P1173" s="18" t="n">
        <f aca="false">O1173-(Draws!P1152+Draws!AB1152)</f>
        <v>0</v>
      </c>
      <c r="Q1173" s="18" t="n">
        <f aca="false">P1173-(Draws!Q1152+Draws!AC1152)</f>
        <v>0</v>
      </c>
      <c r="R1173" s="18" t="n">
        <f aca="false">Q1173-(Draws!R1152+Draws!AD1152)</f>
        <v>0</v>
      </c>
      <c r="S1173" s="18" t="n">
        <f aca="false">R1173-(Draws!S1152+Draws!AE1152)</f>
        <v>0</v>
      </c>
      <c r="T1173" s="18" t="n">
        <f aca="false">S1173-(Draws!T1152+Draws!AF1152)</f>
        <v>0</v>
      </c>
      <c r="U1173" s="18" t="n">
        <f aca="false">T1173-(Draws!U1152+Draws!AG1152)</f>
        <v>0</v>
      </c>
      <c r="V1173" s="18" t="n">
        <f aca="false">U1173-(Draws!V1152+Draws!AH1152)</f>
        <v>0</v>
      </c>
      <c r="W1173" s="18" t="n">
        <f aca="false">V1173-(Draws!W1152+Draws!AI1152)</f>
        <v>0</v>
      </c>
      <c r="X1173" s="18" t="n">
        <f aca="false">W1173-(Draws!X1152+Draws!AJ1152)</f>
        <v>0</v>
      </c>
      <c r="Y1173" s="18" t="n">
        <f aca="false">X1173-(Draws!Y1152+Draws!AK1152)</f>
        <v>0</v>
      </c>
      <c r="Z1173" s="18" t="n">
        <f aca="false">0-(MAX(Draws!N1152-Line_cap,0)+MAX(Draws!Z1152-Line_cap,0))</f>
        <v>0</v>
      </c>
      <c r="AA1173" s="18" t="n">
        <f aca="false">Z1173-(MAX(Draws!O1152-Line_cap,0)+MAX(Draws!AA1152-Line_cap,0))</f>
        <v>0</v>
      </c>
      <c r="AB1173" s="18" t="n">
        <f aca="false">AA1173-(MAX(Draws!P1152-Line_cap,0)+MAX(Draws!AB1152-Line_cap,0))</f>
        <v>0</v>
      </c>
      <c r="AC1173" s="18" t="n">
        <f aca="false">AB1173-(MAX(Draws!Q1152-Line_cap,0)+MAX(Draws!AC1152-Line_cap,0))</f>
        <v>0</v>
      </c>
      <c r="AD1173" s="18" t="n">
        <f aca="false">AC1173-(MAX(Draws!R1152-Line_cap,0)+MAX(Draws!AD1152-Line_cap,0))</f>
        <v>0</v>
      </c>
      <c r="AE1173" s="18" t="n">
        <f aca="false">AD1173-(MAX(Draws!S1152-Line_cap,0)+MAX(Draws!AE1152-Line_cap,0))</f>
        <v>0</v>
      </c>
      <c r="AF1173" s="18" t="n">
        <f aca="false">AE1173-(MAX(Draws!T1152-Line_cap,0)+MAX(Draws!AF1152-Line_cap,0))</f>
        <v>0</v>
      </c>
      <c r="AG1173" s="18" t="n">
        <f aca="false">AF1173-(MAX(Draws!U1152-Line_cap,0)+MAX(Draws!AG1152-Line_cap,0))</f>
        <v>0</v>
      </c>
      <c r="AH1173" s="18" t="n">
        <f aca="false">AG1173-(MAX(Draws!V1152-Line_cap,0)+MAX(Draws!AH1152-Line_cap,0))</f>
        <v>0</v>
      </c>
      <c r="AI1173" s="18" t="n">
        <f aca="false">AH1173-(MAX(Draws!W1152-Line_cap,0)+MAX(Draws!AI1152-Line_cap,0))</f>
        <v>0</v>
      </c>
      <c r="AJ1173" s="18" t="n">
        <f aca="false">AI1173-(MAX(Draws!X1152-Line_cap,0)+MAX(Draws!AJ1152-Line_cap,0))</f>
        <v>0</v>
      </c>
      <c r="AK1173" s="18" t="n">
        <f aca="false">AJ1173-(MAX(Draws!Y1152-Line_cap,0)+MAX(Draws!AK1152-Line_cap,0))</f>
        <v>0</v>
      </c>
      <c r="AL1173" s="18" t="n">
        <f aca="false">SUMPRODUCT(MIN($B$22:$M$22+B1173:M1173+N1173:Y1173))</f>
        <v>424.686099189466</v>
      </c>
      <c r="AM1173" s="18" t="n">
        <f aca="false">SUMPRODUCT(MIN($B$22:$M$22+B1173:M1173))</f>
        <v>424.686099189466</v>
      </c>
      <c r="AN1173" s="18" t="n">
        <f aca="false">SUMPRODUCT(MIN($B$22:$M$22+N1173:Y1173))</f>
        <v>481.950382357786</v>
      </c>
      <c r="AO1173" s="18" t="n">
        <f aca="false">SUMPRODUCT(MIN($B$22:$M$22+B1173:M1173+Z1173:AK1173))</f>
        <v>424.686099189466</v>
      </c>
      <c r="AP1173" s="18" t="n">
        <f aca="false">SUMPRODUCT(MIN($B$23:$M$23+B1173:M1173+N1173:Y1173))</f>
        <v>473.864742052566</v>
      </c>
      <c r="AQ1173" s="18" t="n">
        <f aca="false">SUMPRODUCT(MIN($B$23:$M$23+B1173:M1173+Z1173:AK1173))</f>
        <v>473.864742052566</v>
      </c>
      <c r="AR1173" s="13" t="n">
        <f aca="false">IF(Y1173&lt;0,1,0)</f>
        <v>0</v>
      </c>
    </row>
    <row r="1174" customFormat="false" ht="15" hidden="false" customHeight="false" outlineLevel="0" collapsed="false">
      <c r="A1174" s="13" t="n">
        <v>1149</v>
      </c>
      <c r="B1174" s="18" t="n">
        <f aca="false">Shock_sd*Draws!B1153</f>
        <v>-28.245671753667</v>
      </c>
      <c r="C1174" s="18" t="n">
        <f aca="false">Persist_a*B1174+Shock_sd*Draws!C1153</f>
        <v>-0.531673941223385</v>
      </c>
      <c r="D1174" s="18" t="n">
        <f aca="false">Persist_a*C1174+Shock_sd*Draws!D1153</f>
        <v>44.3081188460459</v>
      </c>
      <c r="E1174" s="18" t="n">
        <f aca="false">Persist_a*D1174+Shock_sd*Draws!E1153</f>
        <v>-64.6216943449067</v>
      </c>
      <c r="F1174" s="18" t="n">
        <f aca="false">Persist_a*E1174+Shock_sd*Draws!F1153</f>
        <v>-52.5029629011442</v>
      </c>
      <c r="G1174" s="18" t="n">
        <f aca="false">Persist_a*F1174+Shock_sd*Draws!G1153</f>
        <v>-13.1366477338453</v>
      </c>
      <c r="H1174" s="18" t="n">
        <f aca="false">Persist_a*G1174+Shock_sd*Draws!H1153</f>
        <v>5.19117993719055</v>
      </c>
      <c r="I1174" s="18" t="n">
        <f aca="false">Persist_a*H1174+Shock_sd*Draws!I1153</f>
        <v>-80.8676757362742</v>
      </c>
      <c r="J1174" s="18" t="n">
        <f aca="false">Persist_a*I1174+Shock_sd*Draws!J1153</f>
        <v>5.84953650641252</v>
      </c>
      <c r="K1174" s="18" t="n">
        <f aca="false">Persist_a*J1174+Shock_sd*Draws!K1153</f>
        <v>-77.1528406733029</v>
      </c>
      <c r="L1174" s="18" t="n">
        <f aca="false">Persist_a*K1174+Shock_sd*Draws!L1153</f>
        <v>-16.3073016478622</v>
      </c>
      <c r="M1174" s="18" t="n">
        <f aca="false">Persist_a*L1174+Shock_sd*Draws!M1153</f>
        <v>-63.9581760836234</v>
      </c>
      <c r="N1174" s="18" t="n">
        <f aca="false">0-(Draws!N1153+Draws!Z1153)</f>
        <v>0</v>
      </c>
      <c r="O1174" s="18" t="n">
        <f aca="false">N1174-(Draws!O1153+Draws!AA1153)</f>
        <v>0</v>
      </c>
      <c r="P1174" s="18" t="n">
        <f aca="false">O1174-(Draws!P1153+Draws!AB1153)</f>
        <v>0</v>
      </c>
      <c r="Q1174" s="18" t="n">
        <f aca="false">P1174-(Draws!Q1153+Draws!AC1153)</f>
        <v>0</v>
      </c>
      <c r="R1174" s="18" t="n">
        <f aca="false">Q1174-(Draws!R1153+Draws!AD1153)</f>
        <v>0</v>
      </c>
      <c r="S1174" s="18" t="n">
        <f aca="false">R1174-(Draws!S1153+Draws!AE1153)</f>
        <v>0</v>
      </c>
      <c r="T1174" s="18" t="n">
        <f aca="false">S1174-(Draws!T1153+Draws!AF1153)</f>
        <v>0</v>
      </c>
      <c r="U1174" s="18" t="n">
        <f aca="false">T1174-(Draws!U1153+Draws!AG1153)</f>
        <v>0</v>
      </c>
      <c r="V1174" s="18" t="n">
        <f aca="false">U1174-(Draws!V1153+Draws!AH1153)</f>
        <v>0</v>
      </c>
      <c r="W1174" s="18" t="n">
        <f aca="false">V1174-(Draws!W1153+Draws!AI1153)</f>
        <v>0</v>
      </c>
      <c r="X1174" s="18" t="n">
        <f aca="false">W1174-(Draws!X1153+Draws!AJ1153)</f>
        <v>0</v>
      </c>
      <c r="Y1174" s="18" t="n">
        <f aca="false">X1174-(Draws!Y1153+Draws!AK1153)</f>
        <v>0</v>
      </c>
      <c r="Z1174" s="18" t="n">
        <f aca="false">0-(MAX(Draws!N1153-Line_cap,0)+MAX(Draws!Z1153-Line_cap,0))</f>
        <v>0</v>
      </c>
      <c r="AA1174" s="18" t="n">
        <f aca="false">Z1174-(MAX(Draws!O1153-Line_cap,0)+MAX(Draws!AA1153-Line_cap,0))</f>
        <v>0</v>
      </c>
      <c r="AB1174" s="18" t="n">
        <f aca="false">AA1174-(MAX(Draws!P1153-Line_cap,0)+MAX(Draws!AB1153-Line_cap,0))</f>
        <v>0</v>
      </c>
      <c r="AC1174" s="18" t="n">
        <f aca="false">AB1174-(MAX(Draws!Q1153-Line_cap,0)+MAX(Draws!AC1153-Line_cap,0))</f>
        <v>0</v>
      </c>
      <c r="AD1174" s="18" t="n">
        <f aca="false">AC1174-(MAX(Draws!R1153-Line_cap,0)+MAX(Draws!AD1153-Line_cap,0))</f>
        <v>0</v>
      </c>
      <c r="AE1174" s="18" t="n">
        <f aca="false">AD1174-(MAX(Draws!S1153-Line_cap,0)+MAX(Draws!AE1153-Line_cap,0))</f>
        <v>0</v>
      </c>
      <c r="AF1174" s="18" t="n">
        <f aca="false">AE1174-(MAX(Draws!T1153-Line_cap,0)+MAX(Draws!AF1153-Line_cap,0))</f>
        <v>0</v>
      </c>
      <c r="AG1174" s="18" t="n">
        <f aca="false">AF1174-(MAX(Draws!U1153-Line_cap,0)+MAX(Draws!AG1153-Line_cap,0))</f>
        <v>0</v>
      </c>
      <c r="AH1174" s="18" t="n">
        <f aca="false">AG1174-(MAX(Draws!V1153-Line_cap,0)+MAX(Draws!AH1153-Line_cap,0))</f>
        <v>0</v>
      </c>
      <c r="AI1174" s="18" t="n">
        <f aca="false">AH1174-(MAX(Draws!W1153-Line_cap,0)+MAX(Draws!AI1153-Line_cap,0))</f>
        <v>0</v>
      </c>
      <c r="AJ1174" s="18" t="n">
        <f aca="false">AI1174-(MAX(Draws!X1153-Line_cap,0)+MAX(Draws!AJ1153-Line_cap,0))</f>
        <v>0</v>
      </c>
      <c r="AK1174" s="18" t="n">
        <f aca="false">AJ1174-(MAX(Draws!Y1153-Line_cap,0)+MAX(Draws!AK1153-Line_cap,0))</f>
        <v>0</v>
      </c>
      <c r="AL1174" s="18" t="n">
        <f aca="false">SUMPRODUCT(MIN($B$22:$M$22+B1174:M1174+N1174:Y1174))</f>
        <v>402.986377661645</v>
      </c>
      <c r="AM1174" s="18" t="n">
        <f aca="false">SUMPRODUCT(MIN($B$22:$M$22+B1174:M1174))</f>
        <v>402.986377661645</v>
      </c>
      <c r="AN1174" s="18" t="n">
        <f aca="false">SUMPRODUCT(MIN($B$22:$M$22+N1174:Y1174))</f>
        <v>481.950382357786</v>
      </c>
      <c r="AO1174" s="18" t="n">
        <f aca="false">SUMPRODUCT(MIN($B$22:$M$22+B1174:M1174+Z1174:AK1174))</f>
        <v>402.986377661645</v>
      </c>
      <c r="AP1174" s="18" t="n">
        <f aca="false">SUMPRODUCT(MIN($B$23:$M$23+B1174:M1174+N1174:Y1174))</f>
        <v>452.586377661645</v>
      </c>
      <c r="AQ1174" s="18" t="n">
        <f aca="false">SUMPRODUCT(MIN($B$23:$M$23+B1174:M1174+Z1174:AK1174))</f>
        <v>452.586377661645</v>
      </c>
      <c r="AR1174" s="13" t="n">
        <f aca="false">IF(Y1174&lt;0,1,0)</f>
        <v>0</v>
      </c>
    </row>
    <row r="1175" customFormat="false" ht="15" hidden="false" customHeight="false" outlineLevel="0" collapsed="false">
      <c r="A1175" s="13" t="n">
        <v>1150</v>
      </c>
      <c r="B1175" s="18" t="n">
        <f aca="false">Shock_sd*Draws!B1154</f>
        <v>47.8936193548538</v>
      </c>
      <c r="C1175" s="18" t="n">
        <f aca="false">Persist_a*B1175+Shock_sd*Draws!C1154</f>
        <v>76.3777416157859</v>
      </c>
      <c r="D1175" s="18" t="n">
        <f aca="false">Persist_a*C1175+Shock_sd*Draws!D1154</f>
        <v>76.4148339863571</v>
      </c>
      <c r="E1175" s="18" t="n">
        <f aca="false">Persist_a*D1175+Shock_sd*Draws!E1154</f>
        <v>66.5902567693045</v>
      </c>
      <c r="F1175" s="18" t="n">
        <f aca="false">Persist_a*E1175+Shock_sd*Draws!F1154</f>
        <v>41.7132687457845</v>
      </c>
      <c r="G1175" s="18" t="n">
        <f aca="false">Persist_a*F1175+Shock_sd*Draws!G1154</f>
        <v>-41.4114223387702</v>
      </c>
      <c r="H1175" s="18" t="n">
        <f aca="false">Persist_a*G1175+Shock_sd*Draws!H1154</f>
        <v>-15.864227989036</v>
      </c>
      <c r="I1175" s="18" t="n">
        <f aca="false">Persist_a*H1175+Shock_sd*Draws!I1154</f>
        <v>-83.0281490120468</v>
      </c>
      <c r="J1175" s="18" t="n">
        <f aca="false">Persist_a*I1175+Shock_sd*Draws!J1154</f>
        <v>11.6138912767916</v>
      </c>
      <c r="K1175" s="18" t="n">
        <f aca="false">Persist_a*J1175+Shock_sd*Draws!K1154</f>
        <v>15.0324905702739</v>
      </c>
      <c r="L1175" s="18" t="n">
        <f aca="false">Persist_a*K1175+Shock_sd*Draws!L1154</f>
        <v>-4.30153626959336</v>
      </c>
      <c r="M1175" s="18" t="n">
        <f aca="false">Persist_a*L1175+Shock_sd*Draws!M1154</f>
        <v>-31.1286443025461</v>
      </c>
      <c r="N1175" s="18" t="n">
        <f aca="false">0-(Draws!N1154+Draws!Z1154)</f>
        <v>0</v>
      </c>
      <c r="O1175" s="18" t="n">
        <f aca="false">N1175-(Draws!O1154+Draws!AA1154)</f>
        <v>0</v>
      </c>
      <c r="P1175" s="18" t="n">
        <f aca="false">O1175-(Draws!P1154+Draws!AB1154)</f>
        <v>0</v>
      </c>
      <c r="Q1175" s="18" t="n">
        <f aca="false">P1175-(Draws!Q1154+Draws!AC1154)</f>
        <v>0</v>
      </c>
      <c r="R1175" s="18" t="n">
        <f aca="false">Q1175-(Draws!R1154+Draws!AD1154)</f>
        <v>0</v>
      </c>
      <c r="S1175" s="18" t="n">
        <f aca="false">R1175-(Draws!S1154+Draws!AE1154)</f>
        <v>-159.061010901203</v>
      </c>
      <c r="T1175" s="18" t="n">
        <f aca="false">S1175-(Draws!T1154+Draws!AF1154)</f>
        <v>-159.061010901203</v>
      </c>
      <c r="U1175" s="18" t="n">
        <f aca="false">T1175-(Draws!U1154+Draws!AG1154)</f>
        <v>-159.061010901203</v>
      </c>
      <c r="V1175" s="18" t="n">
        <f aca="false">U1175-(Draws!V1154+Draws!AH1154)</f>
        <v>-159.061010901203</v>
      </c>
      <c r="W1175" s="18" t="n">
        <f aca="false">V1175-(Draws!W1154+Draws!AI1154)</f>
        <v>-159.061010901203</v>
      </c>
      <c r="X1175" s="18" t="n">
        <f aca="false">W1175-(Draws!X1154+Draws!AJ1154)</f>
        <v>-159.061010901203</v>
      </c>
      <c r="Y1175" s="18" t="n">
        <f aca="false">X1175-(Draws!Y1154+Draws!AK1154)</f>
        <v>-159.061010901203</v>
      </c>
      <c r="Z1175" s="18" t="n">
        <f aca="false">0-(MAX(Draws!N1154-Line_cap,0)+MAX(Draws!Z1154-Line_cap,0))</f>
        <v>0</v>
      </c>
      <c r="AA1175" s="18" t="n">
        <f aca="false">Z1175-(MAX(Draws!O1154-Line_cap,0)+MAX(Draws!AA1154-Line_cap,0))</f>
        <v>0</v>
      </c>
      <c r="AB1175" s="18" t="n">
        <f aca="false">AA1175-(MAX(Draws!P1154-Line_cap,0)+MAX(Draws!AB1154-Line_cap,0))</f>
        <v>0</v>
      </c>
      <c r="AC1175" s="18" t="n">
        <f aca="false">AB1175-(MAX(Draws!Q1154-Line_cap,0)+MAX(Draws!AC1154-Line_cap,0))</f>
        <v>0</v>
      </c>
      <c r="AD1175" s="18" t="n">
        <f aca="false">AC1175-(MAX(Draws!R1154-Line_cap,0)+MAX(Draws!AD1154-Line_cap,0))</f>
        <v>0</v>
      </c>
      <c r="AE1175" s="18" t="n">
        <f aca="false">AD1175-(MAX(Draws!S1154-Line_cap,0)+MAX(Draws!AE1154-Line_cap,0))</f>
        <v>-59.0610109012029</v>
      </c>
      <c r="AF1175" s="18" t="n">
        <f aca="false">AE1175-(MAX(Draws!T1154-Line_cap,0)+MAX(Draws!AF1154-Line_cap,0))</f>
        <v>-59.0610109012029</v>
      </c>
      <c r="AG1175" s="18" t="n">
        <f aca="false">AF1175-(MAX(Draws!U1154-Line_cap,0)+MAX(Draws!AG1154-Line_cap,0))</f>
        <v>-59.0610109012029</v>
      </c>
      <c r="AH1175" s="18" t="n">
        <f aca="false">AG1175-(MAX(Draws!V1154-Line_cap,0)+MAX(Draws!AH1154-Line_cap,0))</f>
        <v>-59.0610109012029</v>
      </c>
      <c r="AI1175" s="18" t="n">
        <f aca="false">AH1175-(MAX(Draws!W1154-Line_cap,0)+MAX(Draws!AI1154-Line_cap,0))</f>
        <v>-59.0610109012029</v>
      </c>
      <c r="AJ1175" s="18" t="n">
        <f aca="false">AI1175-(MAX(Draws!X1154-Line_cap,0)+MAX(Draws!AJ1154-Line_cap,0))</f>
        <v>-59.0610109012029</v>
      </c>
      <c r="AK1175" s="18" t="n">
        <f aca="false">AJ1175-(MAX(Draws!Y1154-Line_cap,0)+MAX(Draws!AK1154-Line_cap,0))</f>
        <v>-59.0610109012029</v>
      </c>
      <c r="AL1175" s="18" t="n">
        <f aca="false">SUMPRODUCT(MIN($B$22:$M$22+B1175:M1175+N1175:Y1175))</f>
        <v>241.764893484669</v>
      </c>
      <c r="AM1175" s="18" t="n">
        <f aca="false">SUMPRODUCT(MIN($B$22:$M$22+B1175:M1175))</f>
        <v>400.825904385872</v>
      </c>
      <c r="AN1175" s="18" t="n">
        <f aca="false">SUMPRODUCT(MIN($B$22:$M$22+N1175:Y1175))</f>
        <v>322.889371456583</v>
      </c>
      <c r="AO1175" s="18" t="n">
        <f aca="false">SUMPRODUCT(MIN($B$22:$M$22+B1175:M1175+Z1175:AK1175))</f>
        <v>341.764893484669</v>
      </c>
      <c r="AP1175" s="18" t="n">
        <f aca="false">SUMPRODUCT(MIN($B$23:$M$23+B1175:M1175+N1175:Y1175))</f>
        <v>291.36489348467</v>
      </c>
      <c r="AQ1175" s="18" t="n">
        <f aca="false">SUMPRODUCT(MIN($B$23:$M$23+B1175:M1175+Z1175:AK1175))</f>
        <v>391.36489348467</v>
      </c>
      <c r="AR1175" s="13" t="n">
        <f aca="false">IF(Y1175&lt;0,1,0)</f>
        <v>1</v>
      </c>
    </row>
    <row r="1176" customFormat="false" ht="15" hidden="false" customHeight="false" outlineLevel="0" collapsed="false">
      <c r="A1176" s="13" t="n">
        <v>1151</v>
      </c>
      <c r="B1176" s="18" t="n">
        <f aca="false">Shock_sd*Draws!B1155</f>
        <v>30.7903107768798</v>
      </c>
      <c r="C1176" s="18" t="n">
        <f aca="false">Persist_a*B1176+Shock_sd*Draws!C1155</f>
        <v>9.06096181943097</v>
      </c>
      <c r="D1176" s="18" t="n">
        <f aca="false">Persist_a*C1176+Shock_sd*Draws!D1155</f>
        <v>-59.6834979442294</v>
      </c>
      <c r="E1176" s="18" t="n">
        <f aca="false">Persist_a*D1176+Shock_sd*Draws!E1155</f>
        <v>-67.1260509013978</v>
      </c>
      <c r="F1176" s="18" t="n">
        <f aca="false">Persist_a*E1176+Shock_sd*Draws!F1155</f>
        <v>-50.3827839773127</v>
      </c>
      <c r="G1176" s="18" t="n">
        <f aca="false">Persist_a*F1176+Shock_sd*Draws!G1155</f>
        <v>-31.0053929630996</v>
      </c>
      <c r="H1176" s="18" t="n">
        <f aca="false">Persist_a*G1176+Shock_sd*Draws!H1155</f>
        <v>-2.6313400171957</v>
      </c>
      <c r="I1176" s="18" t="n">
        <f aca="false">Persist_a*H1176+Shock_sd*Draws!I1155</f>
        <v>-8.93019122834055</v>
      </c>
      <c r="J1176" s="18" t="n">
        <f aca="false">Persist_a*I1176+Shock_sd*Draws!J1155</f>
        <v>-36.4822882917398</v>
      </c>
      <c r="K1176" s="18" t="n">
        <f aca="false">Persist_a*J1176+Shock_sd*Draws!K1155</f>
        <v>10.7201669789331</v>
      </c>
      <c r="L1176" s="18" t="n">
        <f aca="false">Persist_a*K1176+Shock_sd*Draws!L1155</f>
        <v>26.6008183318706</v>
      </c>
      <c r="M1176" s="18" t="n">
        <f aca="false">Persist_a*L1176+Shock_sd*Draws!M1155</f>
        <v>-10.1041246010399</v>
      </c>
      <c r="N1176" s="18" t="n">
        <f aca="false">0-(Draws!N1155+Draws!Z1155)</f>
        <v>0</v>
      </c>
      <c r="O1176" s="18" t="n">
        <f aca="false">N1176-(Draws!O1155+Draws!AA1155)</f>
        <v>0</v>
      </c>
      <c r="P1176" s="18" t="n">
        <f aca="false">O1176-(Draws!P1155+Draws!AB1155)</f>
        <v>0</v>
      </c>
      <c r="Q1176" s="18" t="n">
        <f aca="false">P1176-(Draws!Q1155+Draws!AC1155)</f>
        <v>0</v>
      </c>
      <c r="R1176" s="18" t="n">
        <f aca="false">Q1176-(Draws!R1155+Draws!AD1155)</f>
        <v>0</v>
      </c>
      <c r="S1176" s="18" t="n">
        <f aca="false">R1176-(Draws!S1155+Draws!AE1155)</f>
        <v>-74.3992912249356</v>
      </c>
      <c r="T1176" s="18" t="n">
        <f aca="false">S1176-(Draws!T1155+Draws!AF1155)</f>
        <v>-74.3992912249356</v>
      </c>
      <c r="U1176" s="18" t="n">
        <f aca="false">T1176-(Draws!U1155+Draws!AG1155)</f>
        <v>-74.3992912249356</v>
      </c>
      <c r="V1176" s="18" t="n">
        <f aca="false">U1176-(Draws!V1155+Draws!AH1155)</f>
        <v>-74.3992912249356</v>
      </c>
      <c r="W1176" s="18" t="n">
        <f aca="false">V1176-(Draws!W1155+Draws!AI1155)</f>
        <v>-74.3992912249356</v>
      </c>
      <c r="X1176" s="18" t="n">
        <f aca="false">W1176-(Draws!X1155+Draws!AJ1155)</f>
        <v>-74.3992912249356</v>
      </c>
      <c r="Y1176" s="18" t="n">
        <f aca="false">X1176-(Draws!Y1155+Draws!AK1155)</f>
        <v>-74.3992912249356</v>
      </c>
      <c r="Z1176" s="18" t="n">
        <f aca="false">0-(MAX(Draws!N1155-Line_cap,0)+MAX(Draws!Z1155-Line_cap,0))</f>
        <v>0</v>
      </c>
      <c r="AA1176" s="18" t="n">
        <f aca="false">Z1176-(MAX(Draws!O1155-Line_cap,0)+MAX(Draws!AA1155-Line_cap,0))</f>
        <v>0</v>
      </c>
      <c r="AB1176" s="18" t="n">
        <f aca="false">AA1176-(MAX(Draws!P1155-Line_cap,0)+MAX(Draws!AB1155-Line_cap,0))</f>
        <v>0</v>
      </c>
      <c r="AC1176" s="18" t="n">
        <f aca="false">AB1176-(MAX(Draws!Q1155-Line_cap,0)+MAX(Draws!AC1155-Line_cap,0))</f>
        <v>0</v>
      </c>
      <c r="AD1176" s="18" t="n">
        <f aca="false">AC1176-(MAX(Draws!R1155-Line_cap,0)+MAX(Draws!AD1155-Line_cap,0))</f>
        <v>0</v>
      </c>
      <c r="AE1176" s="18" t="n">
        <f aca="false">AD1176-(MAX(Draws!S1155-Line_cap,0)+MAX(Draws!AE1155-Line_cap,0))</f>
        <v>0</v>
      </c>
      <c r="AF1176" s="18" t="n">
        <f aca="false">AE1176-(MAX(Draws!T1155-Line_cap,0)+MAX(Draws!AF1155-Line_cap,0))</f>
        <v>0</v>
      </c>
      <c r="AG1176" s="18" t="n">
        <f aca="false">AF1176-(MAX(Draws!U1155-Line_cap,0)+MAX(Draws!AG1155-Line_cap,0))</f>
        <v>0</v>
      </c>
      <c r="AH1176" s="18" t="n">
        <f aca="false">AG1176-(MAX(Draws!V1155-Line_cap,0)+MAX(Draws!AH1155-Line_cap,0))</f>
        <v>0</v>
      </c>
      <c r="AI1176" s="18" t="n">
        <f aca="false">AH1176-(MAX(Draws!W1155-Line_cap,0)+MAX(Draws!AI1155-Line_cap,0))</f>
        <v>0</v>
      </c>
      <c r="AJ1176" s="18" t="n">
        <f aca="false">AI1176-(MAX(Draws!X1155-Line_cap,0)+MAX(Draws!AJ1155-Line_cap,0))</f>
        <v>0</v>
      </c>
      <c r="AK1176" s="18" t="n">
        <f aca="false">AJ1176-(MAX(Draws!Y1155-Line_cap,0)+MAX(Draws!AK1155-Line_cap,0))</f>
        <v>0</v>
      </c>
      <c r="AL1176" s="18" t="n">
        <f aca="false">SUMPRODUCT(MIN($B$22:$M$22+B1176:M1176+N1176:Y1176))</f>
        <v>377.316201900721</v>
      </c>
      <c r="AM1176" s="18" t="n">
        <f aca="false">SUMPRODUCT(MIN($B$22:$M$22+B1176:M1176))</f>
        <v>431.736148926759</v>
      </c>
      <c r="AN1176" s="18" t="n">
        <f aca="false">SUMPRODUCT(MIN($B$22:$M$22+N1176:Y1176))</f>
        <v>407.55109113285</v>
      </c>
      <c r="AO1176" s="18" t="n">
        <f aca="false">SUMPRODUCT(MIN($B$22:$M$22+B1176:M1176+Z1176:AK1176))</f>
        <v>431.736148926759</v>
      </c>
      <c r="AP1176" s="18" t="n">
        <f aca="false">SUMPRODUCT(MIN($B$23:$M$23+B1176:M1176+N1176:Y1176))</f>
        <v>425.569232951114</v>
      </c>
      <c r="AQ1176" s="18" t="n">
        <f aca="false">SUMPRODUCT(MIN($B$23:$M$23+B1176:M1176+Z1176:AK1176))</f>
        <v>472.624436440122</v>
      </c>
      <c r="AR1176" s="13" t="n">
        <f aca="false">IF(Y1176&lt;0,1,0)</f>
        <v>1</v>
      </c>
    </row>
    <row r="1177" customFormat="false" ht="15" hidden="false" customHeight="false" outlineLevel="0" collapsed="false">
      <c r="A1177" s="13" t="n">
        <v>1152</v>
      </c>
      <c r="B1177" s="18" t="n">
        <f aca="false">Shock_sd*Draws!B1156</f>
        <v>17.9309690053386</v>
      </c>
      <c r="C1177" s="18" t="n">
        <f aca="false">Persist_a*B1177+Shock_sd*Draws!C1156</f>
        <v>38.9236062897676</v>
      </c>
      <c r="D1177" s="18" t="n">
        <f aca="false">Persist_a*C1177+Shock_sd*Draws!D1156</f>
        <v>15.0397533606946</v>
      </c>
      <c r="E1177" s="18" t="n">
        <f aca="false">Persist_a*D1177+Shock_sd*Draws!E1156</f>
        <v>-47.2352628013076</v>
      </c>
      <c r="F1177" s="18" t="n">
        <f aca="false">Persist_a*E1177+Shock_sd*Draws!F1156</f>
        <v>2.59064912428937</v>
      </c>
      <c r="G1177" s="18" t="n">
        <f aca="false">Persist_a*F1177+Shock_sd*Draws!G1156</f>
        <v>-21.1211242782505</v>
      </c>
      <c r="H1177" s="18" t="n">
        <f aca="false">Persist_a*G1177+Shock_sd*Draws!H1156</f>
        <v>-87.8007481049277</v>
      </c>
      <c r="I1177" s="18" t="n">
        <f aca="false">Persist_a*H1177+Shock_sd*Draws!I1156</f>
        <v>-69.3144387317701</v>
      </c>
      <c r="J1177" s="18" t="n">
        <f aca="false">Persist_a*I1177+Shock_sd*Draws!J1156</f>
        <v>-38.0840440278277</v>
      </c>
      <c r="K1177" s="18" t="n">
        <f aca="false">Persist_a*J1177+Shock_sd*Draws!K1156</f>
        <v>0.967027562157728</v>
      </c>
      <c r="L1177" s="18" t="n">
        <f aca="false">Persist_a*K1177+Shock_sd*Draws!L1156</f>
        <v>81.0766654076919</v>
      </c>
      <c r="M1177" s="18" t="n">
        <f aca="false">Persist_a*L1177+Shock_sd*Draws!M1156</f>
        <v>3.86009188061241</v>
      </c>
      <c r="N1177" s="18" t="n">
        <f aca="false">0-(Draws!N1156+Draws!Z1156)</f>
        <v>0</v>
      </c>
      <c r="O1177" s="18" t="n">
        <f aca="false">N1177-(Draws!O1156+Draws!AA1156)</f>
        <v>0</v>
      </c>
      <c r="P1177" s="18" t="n">
        <f aca="false">O1177-(Draws!P1156+Draws!AB1156)</f>
        <v>0</v>
      </c>
      <c r="Q1177" s="18" t="n">
        <f aca="false">P1177-(Draws!Q1156+Draws!AC1156)</f>
        <v>0</v>
      </c>
      <c r="R1177" s="18" t="n">
        <f aca="false">Q1177-(Draws!R1156+Draws!AD1156)</f>
        <v>0</v>
      </c>
      <c r="S1177" s="18" t="n">
        <f aca="false">R1177-(Draws!S1156+Draws!AE1156)</f>
        <v>0</v>
      </c>
      <c r="T1177" s="18" t="n">
        <f aca="false">S1177-(Draws!T1156+Draws!AF1156)</f>
        <v>0</v>
      </c>
      <c r="U1177" s="18" t="n">
        <f aca="false">T1177-(Draws!U1156+Draws!AG1156)</f>
        <v>0</v>
      </c>
      <c r="V1177" s="18" t="n">
        <f aca="false">U1177-(Draws!V1156+Draws!AH1156)</f>
        <v>0</v>
      </c>
      <c r="W1177" s="18" t="n">
        <f aca="false">V1177-(Draws!W1156+Draws!AI1156)</f>
        <v>0</v>
      </c>
      <c r="X1177" s="18" t="n">
        <f aca="false">W1177-(Draws!X1156+Draws!AJ1156)</f>
        <v>0</v>
      </c>
      <c r="Y1177" s="18" t="n">
        <f aca="false">X1177-(Draws!Y1156+Draws!AK1156)</f>
        <v>0</v>
      </c>
      <c r="Z1177" s="18" t="n">
        <f aca="false">0-(MAX(Draws!N1156-Line_cap,0)+MAX(Draws!Z1156-Line_cap,0))</f>
        <v>0</v>
      </c>
      <c r="AA1177" s="18" t="n">
        <f aca="false">Z1177-(MAX(Draws!O1156-Line_cap,0)+MAX(Draws!AA1156-Line_cap,0))</f>
        <v>0</v>
      </c>
      <c r="AB1177" s="18" t="n">
        <f aca="false">AA1177-(MAX(Draws!P1156-Line_cap,0)+MAX(Draws!AB1156-Line_cap,0))</f>
        <v>0</v>
      </c>
      <c r="AC1177" s="18" t="n">
        <f aca="false">AB1177-(MAX(Draws!Q1156-Line_cap,0)+MAX(Draws!AC1156-Line_cap,0))</f>
        <v>0</v>
      </c>
      <c r="AD1177" s="18" t="n">
        <f aca="false">AC1177-(MAX(Draws!R1156-Line_cap,0)+MAX(Draws!AD1156-Line_cap,0))</f>
        <v>0</v>
      </c>
      <c r="AE1177" s="18" t="n">
        <f aca="false">AD1177-(MAX(Draws!S1156-Line_cap,0)+MAX(Draws!AE1156-Line_cap,0))</f>
        <v>0</v>
      </c>
      <c r="AF1177" s="18" t="n">
        <f aca="false">AE1177-(MAX(Draws!T1156-Line_cap,0)+MAX(Draws!AF1156-Line_cap,0))</f>
        <v>0</v>
      </c>
      <c r="AG1177" s="18" t="n">
        <f aca="false">AF1177-(MAX(Draws!U1156-Line_cap,0)+MAX(Draws!AG1156-Line_cap,0))</f>
        <v>0</v>
      </c>
      <c r="AH1177" s="18" t="n">
        <f aca="false">AG1177-(MAX(Draws!V1156-Line_cap,0)+MAX(Draws!AH1156-Line_cap,0))</f>
        <v>0</v>
      </c>
      <c r="AI1177" s="18" t="n">
        <f aca="false">AH1177-(MAX(Draws!W1156-Line_cap,0)+MAX(Draws!AI1156-Line_cap,0))</f>
        <v>0</v>
      </c>
      <c r="AJ1177" s="18" t="n">
        <f aca="false">AI1177-(MAX(Draws!X1156-Line_cap,0)+MAX(Draws!AJ1156-Line_cap,0))</f>
        <v>0</v>
      </c>
      <c r="AK1177" s="18" t="n">
        <f aca="false">AJ1177-(MAX(Draws!Y1156-Line_cap,0)+MAX(Draws!AK1156-Line_cap,0))</f>
        <v>0</v>
      </c>
      <c r="AL1177" s="18" t="n">
        <f aca="false">SUMPRODUCT(MIN($B$22:$M$22+B1177:M1177+N1177:Y1177))</f>
        <v>394.149634252858</v>
      </c>
      <c r="AM1177" s="18" t="n">
        <f aca="false">SUMPRODUCT(MIN($B$22:$M$22+B1177:M1177))</f>
        <v>394.149634252858</v>
      </c>
      <c r="AN1177" s="18" t="n">
        <f aca="false">SUMPRODUCT(MIN($B$22:$M$22+N1177:Y1177))</f>
        <v>481.950382357786</v>
      </c>
      <c r="AO1177" s="18" t="n">
        <f aca="false">SUMPRODUCT(MIN($B$22:$M$22+B1177:M1177+Z1177:AK1177))</f>
        <v>394.149634252858</v>
      </c>
      <c r="AP1177" s="18" t="n">
        <f aca="false">SUMPRODUCT(MIN($B$23:$M$23+B1177:M1177+N1177:Y1177))</f>
        <v>443.328277115958</v>
      </c>
      <c r="AQ1177" s="18" t="n">
        <f aca="false">SUMPRODUCT(MIN($B$23:$M$23+B1177:M1177+Z1177:AK1177))</f>
        <v>443.328277115958</v>
      </c>
      <c r="AR1177" s="13" t="n">
        <f aca="false">IF(Y1177&lt;0,1,0)</f>
        <v>0</v>
      </c>
    </row>
    <row r="1178" customFormat="false" ht="15" hidden="false" customHeight="false" outlineLevel="0" collapsed="false">
      <c r="A1178" s="13" t="n">
        <v>1153</v>
      </c>
      <c r="B1178" s="18" t="n">
        <f aca="false">Shock_sd*Draws!B1157</f>
        <v>-56.8287707042381</v>
      </c>
      <c r="C1178" s="18" t="n">
        <f aca="false">Persist_a*B1178+Shock_sd*Draws!C1157</f>
        <v>-58.1215597498889</v>
      </c>
      <c r="D1178" s="18" t="n">
        <f aca="false">Persist_a*C1178+Shock_sd*Draws!D1157</f>
        <v>-58.8280924825181</v>
      </c>
      <c r="E1178" s="18" t="n">
        <f aca="false">Persist_a*D1178+Shock_sd*Draws!E1157</f>
        <v>-124.170597847006</v>
      </c>
      <c r="F1178" s="18" t="n">
        <f aca="false">Persist_a*E1178+Shock_sd*Draws!F1157</f>
        <v>-38.8469792230445</v>
      </c>
      <c r="G1178" s="18" t="n">
        <f aca="false">Persist_a*F1178+Shock_sd*Draws!G1157</f>
        <v>-92.2894550949153</v>
      </c>
      <c r="H1178" s="18" t="n">
        <f aca="false">Persist_a*G1178+Shock_sd*Draws!H1157</f>
        <v>-20.2334985703233</v>
      </c>
      <c r="I1178" s="18" t="n">
        <f aca="false">Persist_a*H1178+Shock_sd*Draws!I1157</f>
        <v>3.6653724633111</v>
      </c>
      <c r="J1178" s="18" t="n">
        <f aca="false">Persist_a*I1178+Shock_sd*Draws!J1157</f>
        <v>0.535179518665174</v>
      </c>
      <c r="K1178" s="18" t="n">
        <f aca="false">Persist_a*J1178+Shock_sd*Draws!K1157</f>
        <v>-0.982918592163101</v>
      </c>
      <c r="L1178" s="18" t="n">
        <f aca="false">Persist_a*K1178+Shock_sd*Draws!L1157</f>
        <v>-48.2417765631159</v>
      </c>
      <c r="M1178" s="18" t="n">
        <f aca="false">Persist_a*L1178+Shock_sd*Draws!M1157</f>
        <v>-70.8714395105692</v>
      </c>
      <c r="N1178" s="18" t="n">
        <f aca="false">0-(Draws!N1157+Draws!Z1157)</f>
        <v>0</v>
      </c>
      <c r="O1178" s="18" t="n">
        <f aca="false">N1178-(Draws!O1157+Draws!AA1157)</f>
        <v>-107.198810624818</v>
      </c>
      <c r="P1178" s="18" t="n">
        <f aca="false">O1178-(Draws!P1157+Draws!AB1157)</f>
        <v>-107.198810624818</v>
      </c>
      <c r="Q1178" s="18" t="n">
        <f aca="false">P1178-(Draws!Q1157+Draws!AC1157)</f>
        <v>-107.198810624818</v>
      </c>
      <c r="R1178" s="18" t="n">
        <f aca="false">Q1178-(Draws!R1157+Draws!AD1157)</f>
        <v>-107.198810624818</v>
      </c>
      <c r="S1178" s="18" t="n">
        <f aca="false">R1178-(Draws!S1157+Draws!AE1157)</f>
        <v>-107.198810624818</v>
      </c>
      <c r="T1178" s="18" t="n">
        <f aca="false">S1178-(Draws!T1157+Draws!AF1157)</f>
        <v>-107.198810624818</v>
      </c>
      <c r="U1178" s="18" t="n">
        <f aca="false">T1178-(Draws!U1157+Draws!AG1157)</f>
        <v>-107.198810624818</v>
      </c>
      <c r="V1178" s="18" t="n">
        <f aca="false">U1178-(Draws!V1157+Draws!AH1157)</f>
        <v>-138.3191007475</v>
      </c>
      <c r="W1178" s="18" t="n">
        <f aca="false">V1178-(Draws!W1157+Draws!AI1157)</f>
        <v>-138.3191007475</v>
      </c>
      <c r="X1178" s="18" t="n">
        <f aca="false">W1178-(Draws!X1157+Draws!AJ1157)</f>
        <v>-192.626022745793</v>
      </c>
      <c r="Y1178" s="18" t="n">
        <f aca="false">X1178-(Draws!Y1157+Draws!AK1157)</f>
        <v>-192.626022745793</v>
      </c>
      <c r="Z1178" s="18" t="n">
        <f aca="false">0-(MAX(Draws!N1157-Line_cap,0)+MAX(Draws!Z1157-Line_cap,0))</f>
        <v>0</v>
      </c>
      <c r="AA1178" s="18" t="n">
        <f aca="false">Z1178-(MAX(Draws!O1157-Line_cap,0)+MAX(Draws!AA1157-Line_cap,0))</f>
        <v>-7.1988106248175</v>
      </c>
      <c r="AB1178" s="18" t="n">
        <f aca="false">AA1178-(MAX(Draws!P1157-Line_cap,0)+MAX(Draws!AB1157-Line_cap,0))</f>
        <v>-7.1988106248175</v>
      </c>
      <c r="AC1178" s="18" t="n">
        <f aca="false">AB1178-(MAX(Draws!Q1157-Line_cap,0)+MAX(Draws!AC1157-Line_cap,0))</f>
        <v>-7.1988106248175</v>
      </c>
      <c r="AD1178" s="18" t="n">
        <f aca="false">AC1178-(MAX(Draws!R1157-Line_cap,0)+MAX(Draws!AD1157-Line_cap,0))</f>
        <v>-7.1988106248175</v>
      </c>
      <c r="AE1178" s="18" t="n">
        <f aca="false">AD1178-(MAX(Draws!S1157-Line_cap,0)+MAX(Draws!AE1157-Line_cap,0))</f>
        <v>-7.1988106248175</v>
      </c>
      <c r="AF1178" s="18" t="n">
        <f aca="false">AE1178-(MAX(Draws!T1157-Line_cap,0)+MAX(Draws!AF1157-Line_cap,0))</f>
        <v>-7.1988106248175</v>
      </c>
      <c r="AG1178" s="18" t="n">
        <f aca="false">AF1178-(MAX(Draws!U1157-Line_cap,0)+MAX(Draws!AG1157-Line_cap,0))</f>
        <v>-7.1988106248175</v>
      </c>
      <c r="AH1178" s="18" t="n">
        <f aca="false">AG1178-(MAX(Draws!V1157-Line_cap,0)+MAX(Draws!AH1157-Line_cap,0))</f>
        <v>-7.1988106248175</v>
      </c>
      <c r="AI1178" s="18" t="n">
        <f aca="false">AH1178-(MAX(Draws!W1157-Line_cap,0)+MAX(Draws!AI1157-Line_cap,0))</f>
        <v>-7.1988106248175</v>
      </c>
      <c r="AJ1178" s="18" t="n">
        <f aca="false">AI1178-(MAX(Draws!X1157-Line_cap,0)+MAX(Draws!AJ1157-Line_cap,0))</f>
        <v>-7.1988106248175</v>
      </c>
      <c r="AK1178" s="18" t="n">
        <f aca="false">AJ1178-(MAX(Draws!Y1157-Line_cap,0)+MAX(Draws!AK1157-Line_cap,0))</f>
        <v>-7.1988106248175</v>
      </c>
      <c r="AL1178" s="18" t="n">
        <f aca="false">SUMPRODUCT(MIN($B$22:$M$22+B1178:M1178+N1178:Y1178))</f>
        <v>246.926585420598</v>
      </c>
      <c r="AM1178" s="18" t="n">
        <f aca="false">SUMPRODUCT(MIN($B$22:$M$22+B1178:M1178))</f>
        <v>374.69160198115</v>
      </c>
      <c r="AN1178" s="18" t="n">
        <f aca="false">SUMPRODUCT(MIN($B$22:$M$22+N1178:Y1178))</f>
        <v>309.301924818588</v>
      </c>
      <c r="AO1178" s="18" t="n">
        <f aca="false">SUMPRODUCT(MIN($B$22:$M$22+B1178:M1178+Z1178:AK1178))</f>
        <v>367.492791356333</v>
      </c>
      <c r="AP1178" s="18" t="n">
        <f aca="false">SUMPRODUCT(MIN($B$23:$M$23+B1178:M1178+N1178:Y1178))</f>
        <v>292.052466503218</v>
      </c>
      <c r="AQ1178" s="18" t="n">
        <f aca="false">SUMPRODUCT(MIN($B$23:$M$23+B1178:M1178+Z1178:AK1178))</f>
        <v>408.381078869696</v>
      </c>
      <c r="AR1178" s="13" t="n">
        <f aca="false">IF(Y1178&lt;0,1,0)</f>
        <v>1</v>
      </c>
    </row>
    <row r="1179" customFormat="false" ht="15" hidden="false" customHeight="false" outlineLevel="0" collapsed="false">
      <c r="A1179" s="13" t="n">
        <v>1154</v>
      </c>
      <c r="B1179" s="18" t="n">
        <f aca="false">Shock_sd*Draws!B1158</f>
        <v>100.389199207415</v>
      </c>
      <c r="C1179" s="18" t="n">
        <f aca="false">Persist_a*B1179+Shock_sd*Draws!C1158</f>
        <v>68.5324764507934</v>
      </c>
      <c r="D1179" s="18" t="n">
        <f aca="false">Persist_a*C1179+Shock_sd*Draws!D1158</f>
        <v>11.1215086519553</v>
      </c>
      <c r="E1179" s="18" t="n">
        <f aca="false">Persist_a*D1179+Shock_sd*Draws!E1158</f>
        <v>-110.483956107399</v>
      </c>
      <c r="F1179" s="18" t="n">
        <f aca="false">Persist_a*E1179+Shock_sd*Draws!F1158</f>
        <v>-91.3547561496039</v>
      </c>
      <c r="G1179" s="18" t="n">
        <f aca="false">Persist_a*F1179+Shock_sd*Draws!G1158</f>
        <v>-143.243961999181</v>
      </c>
      <c r="H1179" s="18" t="n">
        <f aca="false">Persist_a*G1179+Shock_sd*Draws!H1158</f>
        <v>-15.2678425472105</v>
      </c>
      <c r="I1179" s="18" t="n">
        <f aca="false">Persist_a*H1179+Shock_sd*Draws!I1158</f>
        <v>-42.9046544848606</v>
      </c>
      <c r="J1179" s="18" t="n">
        <f aca="false">Persist_a*I1179+Shock_sd*Draws!J1158</f>
        <v>16.9123971442645</v>
      </c>
      <c r="K1179" s="18" t="n">
        <f aca="false">Persist_a*J1179+Shock_sd*Draws!K1158</f>
        <v>-30.4295649171231</v>
      </c>
      <c r="L1179" s="18" t="n">
        <f aca="false">Persist_a*K1179+Shock_sd*Draws!L1158</f>
        <v>-73.3808413661259</v>
      </c>
      <c r="M1179" s="18" t="n">
        <f aca="false">Persist_a*L1179+Shock_sd*Draws!M1158</f>
        <v>-16.0784040799114</v>
      </c>
      <c r="N1179" s="18" t="n">
        <f aca="false">0-(Draws!N1158+Draws!Z1158)</f>
        <v>0</v>
      </c>
      <c r="O1179" s="18" t="n">
        <f aca="false">N1179-(Draws!O1158+Draws!AA1158)</f>
        <v>0</v>
      </c>
      <c r="P1179" s="18" t="n">
        <f aca="false">O1179-(Draws!P1158+Draws!AB1158)</f>
        <v>0</v>
      </c>
      <c r="Q1179" s="18" t="n">
        <f aca="false">P1179-(Draws!Q1158+Draws!AC1158)</f>
        <v>0</v>
      </c>
      <c r="R1179" s="18" t="n">
        <f aca="false">Q1179-(Draws!R1158+Draws!AD1158)</f>
        <v>0</v>
      </c>
      <c r="S1179" s="18" t="n">
        <f aca="false">R1179-(Draws!S1158+Draws!AE1158)</f>
        <v>0</v>
      </c>
      <c r="T1179" s="18" t="n">
        <f aca="false">S1179-(Draws!T1158+Draws!AF1158)</f>
        <v>0</v>
      </c>
      <c r="U1179" s="18" t="n">
        <f aca="false">T1179-(Draws!U1158+Draws!AG1158)</f>
        <v>0</v>
      </c>
      <c r="V1179" s="18" t="n">
        <f aca="false">U1179-(Draws!V1158+Draws!AH1158)</f>
        <v>0</v>
      </c>
      <c r="W1179" s="18" t="n">
        <f aca="false">V1179-(Draws!W1158+Draws!AI1158)</f>
        <v>0</v>
      </c>
      <c r="X1179" s="18" t="n">
        <f aca="false">W1179-(Draws!X1158+Draws!AJ1158)</f>
        <v>0</v>
      </c>
      <c r="Y1179" s="18" t="n">
        <f aca="false">X1179-(Draws!Y1158+Draws!AK1158)</f>
        <v>0</v>
      </c>
      <c r="Z1179" s="18" t="n">
        <f aca="false">0-(MAX(Draws!N1158-Line_cap,0)+MAX(Draws!Z1158-Line_cap,0))</f>
        <v>0</v>
      </c>
      <c r="AA1179" s="18" t="n">
        <f aca="false">Z1179-(MAX(Draws!O1158-Line_cap,0)+MAX(Draws!AA1158-Line_cap,0))</f>
        <v>0</v>
      </c>
      <c r="AB1179" s="18" t="n">
        <f aca="false">AA1179-(MAX(Draws!P1158-Line_cap,0)+MAX(Draws!AB1158-Line_cap,0))</f>
        <v>0</v>
      </c>
      <c r="AC1179" s="18" t="n">
        <f aca="false">AB1179-(MAX(Draws!Q1158-Line_cap,0)+MAX(Draws!AC1158-Line_cap,0))</f>
        <v>0</v>
      </c>
      <c r="AD1179" s="18" t="n">
        <f aca="false">AC1179-(MAX(Draws!R1158-Line_cap,0)+MAX(Draws!AD1158-Line_cap,0))</f>
        <v>0</v>
      </c>
      <c r="AE1179" s="18" t="n">
        <f aca="false">AD1179-(MAX(Draws!S1158-Line_cap,0)+MAX(Draws!AE1158-Line_cap,0))</f>
        <v>0</v>
      </c>
      <c r="AF1179" s="18" t="n">
        <f aca="false">AE1179-(MAX(Draws!T1158-Line_cap,0)+MAX(Draws!AF1158-Line_cap,0))</f>
        <v>0</v>
      </c>
      <c r="AG1179" s="18" t="n">
        <f aca="false">AF1179-(MAX(Draws!U1158-Line_cap,0)+MAX(Draws!AG1158-Line_cap,0))</f>
        <v>0</v>
      </c>
      <c r="AH1179" s="18" t="n">
        <f aca="false">AG1179-(MAX(Draws!V1158-Line_cap,0)+MAX(Draws!AH1158-Line_cap,0))</f>
        <v>0</v>
      </c>
      <c r="AI1179" s="18" t="n">
        <f aca="false">AH1179-(MAX(Draws!W1158-Line_cap,0)+MAX(Draws!AI1158-Line_cap,0))</f>
        <v>0</v>
      </c>
      <c r="AJ1179" s="18" t="n">
        <f aca="false">AI1179-(MAX(Draws!X1158-Line_cap,0)+MAX(Draws!AJ1158-Line_cap,0))</f>
        <v>0</v>
      </c>
      <c r="AK1179" s="18" t="n">
        <f aca="false">AJ1179-(MAX(Draws!Y1158-Line_cap,0)+MAX(Draws!AK1158-Line_cap,0))</f>
        <v>0</v>
      </c>
      <c r="AL1179" s="18" t="n">
        <f aca="false">SUMPRODUCT(MIN($B$22:$M$22+B1179:M1179+N1179:Y1179))</f>
        <v>339.964209639184</v>
      </c>
      <c r="AM1179" s="18" t="n">
        <f aca="false">SUMPRODUCT(MIN($B$22:$M$22+B1179:M1179))</f>
        <v>339.964209639184</v>
      </c>
      <c r="AN1179" s="18" t="n">
        <f aca="false">SUMPRODUCT(MIN($B$22:$M$22+N1179:Y1179))</f>
        <v>481.950382357786</v>
      </c>
      <c r="AO1179" s="18" t="n">
        <f aca="false">SUMPRODUCT(MIN($B$22:$M$22+B1179:M1179+Z1179:AK1179))</f>
        <v>339.964209639184</v>
      </c>
      <c r="AP1179" s="18" t="n">
        <f aca="false">SUMPRODUCT(MIN($B$23:$M$23+B1179:M1179+N1179:Y1179))</f>
        <v>387.729955139968</v>
      </c>
      <c r="AQ1179" s="18" t="n">
        <f aca="false">SUMPRODUCT(MIN($B$23:$M$23+B1179:M1179+Z1179:AK1179))</f>
        <v>387.729955139968</v>
      </c>
      <c r="AR1179" s="13" t="n">
        <f aca="false">IF(Y1179&lt;0,1,0)</f>
        <v>0</v>
      </c>
    </row>
    <row r="1180" customFormat="false" ht="15" hidden="false" customHeight="false" outlineLevel="0" collapsed="false">
      <c r="A1180" s="13" t="n">
        <v>1155</v>
      </c>
      <c r="B1180" s="18" t="n">
        <f aca="false">Shock_sd*Draws!B1159</f>
        <v>-6.9943129985582</v>
      </c>
      <c r="C1180" s="18" t="n">
        <f aca="false">Persist_a*B1180+Shock_sd*Draws!C1159</f>
        <v>36.0731209458672</v>
      </c>
      <c r="D1180" s="18" t="n">
        <f aca="false">Persist_a*C1180+Shock_sd*Draws!D1159</f>
        <v>177.236280663063</v>
      </c>
      <c r="E1180" s="18" t="n">
        <f aca="false">Persist_a*D1180+Shock_sd*Draws!E1159</f>
        <v>60.3670709863098</v>
      </c>
      <c r="F1180" s="18" t="n">
        <f aca="false">Persist_a*E1180+Shock_sd*Draws!F1159</f>
        <v>28.2377936051621</v>
      </c>
      <c r="G1180" s="18" t="n">
        <f aca="false">Persist_a*F1180+Shock_sd*Draws!G1159</f>
        <v>35.0421909443173</v>
      </c>
      <c r="H1180" s="18" t="n">
        <f aca="false">Persist_a*G1180+Shock_sd*Draws!H1159</f>
        <v>-10.713968414156</v>
      </c>
      <c r="I1180" s="18" t="n">
        <f aca="false">Persist_a*H1180+Shock_sd*Draws!I1159</f>
        <v>-27.0828741715359</v>
      </c>
      <c r="J1180" s="18" t="n">
        <f aca="false">Persist_a*I1180+Shock_sd*Draws!J1159</f>
        <v>17.0025842619141</v>
      </c>
      <c r="K1180" s="18" t="n">
        <f aca="false">Persist_a*J1180+Shock_sd*Draws!K1159</f>
        <v>10.0667247227249</v>
      </c>
      <c r="L1180" s="18" t="n">
        <f aca="false">Persist_a*K1180+Shock_sd*Draws!L1159</f>
        <v>-87.053890206879</v>
      </c>
      <c r="M1180" s="18" t="n">
        <f aca="false">Persist_a*L1180+Shock_sd*Draws!M1159</f>
        <v>-76.5179076738401</v>
      </c>
      <c r="N1180" s="18" t="n">
        <f aca="false">0-(Draws!N1159+Draws!Z1159)</f>
        <v>-89.0657449062698</v>
      </c>
      <c r="O1180" s="18" t="n">
        <f aca="false">N1180-(Draws!O1159+Draws!AA1159)</f>
        <v>-89.0657449062698</v>
      </c>
      <c r="P1180" s="18" t="n">
        <f aca="false">O1180-(Draws!P1159+Draws!AB1159)</f>
        <v>-89.0657449062698</v>
      </c>
      <c r="Q1180" s="18" t="n">
        <f aca="false">P1180-(Draws!Q1159+Draws!AC1159)</f>
        <v>-89.0657449062698</v>
      </c>
      <c r="R1180" s="18" t="n">
        <f aca="false">Q1180-(Draws!R1159+Draws!AD1159)</f>
        <v>-89.0657449062698</v>
      </c>
      <c r="S1180" s="18" t="n">
        <f aca="false">R1180-(Draws!S1159+Draws!AE1159)</f>
        <v>-89.0657449062698</v>
      </c>
      <c r="T1180" s="18" t="n">
        <f aca="false">S1180-(Draws!T1159+Draws!AF1159)</f>
        <v>-89.0657449062698</v>
      </c>
      <c r="U1180" s="18" t="n">
        <f aca="false">T1180-(Draws!U1159+Draws!AG1159)</f>
        <v>-89.0657449062698</v>
      </c>
      <c r="V1180" s="18" t="n">
        <f aca="false">U1180-(Draws!V1159+Draws!AH1159)</f>
        <v>-89.0657449062698</v>
      </c>
      <c r="W1180" s="18" t="n">
        <f aca="false">V1180-(Draws!W1159+Draws!AI1159)</f>
        <v>-89.0657449062698</v>
      </c>
      <c r="X1180" s="18" t="n">
        <f aca="false">W1180-(Draws!X1159+Draws!AJ1159)</f>
        <v>-89.0657449062698</v>
      </c>
      <c r="Y1180" s="18" t="n">
        <f aca="false">X1180-(Draws!Y1159+Draws!AK1159)</f>
        <v>-89.0657449062698</v>
      </c>
      <c r="Z1180" s="18" t="n">
        <f aca="false">0-(MAX(Draws!N1159-Line_cap,0)+MAX(Draws!Z1159-Line_cap,0))</f>
        <v>0</v>
      </c>
      <c r="AA1180" s="18" t="n">
        <f aca="false">Z1180-(MAX(Draws!O1159-Line_cap,0)+MAX(Draws!AA1159-Line_cap,0))</f>
        <v>0</v>
      </c>
      <c r="AB1180" s="18" t="n">
        <f aca="false">AA1180-(MAX(Draws!P1159-Line_cap,0)+MAX(Draws!AB1159-Line_cap,0))</f>
        <v>0</v>
      </c>
      <c r="AC1180" s="18" t="n">
        <f aca="false">AB1180-(MAX(Draws!Q1159-Line_cap,0)+MAX(Draws!AC1159-Line_cap,0))</f>
        <v>0</v>
      </c>
      <c r="AD1180" s="18" t="n">
        <f aca="false">AC1180-(MAX(Draws!R1159-Line_cap,0)+MAX(Draws!AD1159-Line_cap,0))</f>
        <v>0</v>
      </c>
      <c r="AE1180" s="18" t="n">
        <f aca="false">AD1180-(MAX(Draws!S1159-Line_cap,0)+MAX(Draws!AE1159-Line_cap,0))</f>
        <v>0</v>
      </c>
      <c r="AF1180" s="18" t="n">
        <f aca="false">AE1180-(MAX(Draws!T1159-Line_cap,0)+MAX(Draws!AF1159-Line_cap,0))</f>
        <v>0</v>
      </c>
      <c r="AG1180" s="18" t="n">
        <f aca="false">AF1180-(MAX(Draws!U1159-Line_cap,0)+MAX(Draws!AG1159-Line_cap,0))</f>
        <v>0</v>
      </c>
      <c r="AH1180" s="18" t="n">
        <f aca="false">AG1180-(MAX(Draws!V1159-Line_cap,0)+MAX(Draws!AH1159-Line_cap,0))</f>
        <v>0</v>
      </c>
      <c r="AI1180" s="18" t="n">
        <f aca="false">AH1180-(MAX(Draws!W1159-Line_cap,0)+MAX(Draws!AI1159-Line_cap,0))</f>
        <v>0</v>
      </c>
      <c r="AJ1180" s="18" t="n">
        <f aca="false">AI1180-(MAX(Draws!X1159-Line_cap,0)+MAX(Draws!AJ1159-Line_cap,0))</f>
        <v>0</v>
      </c>
      <c r="AK1180" s="18" t="n">
        <f aca="false">AJ1180-(MAX(Draws!Y1159-Line_cap,0)+MAX(Draws!AK1159-Line_cap,0))</f>
        <v>0</v>
      </c>
      <c r="AL1180" s="18" t="n">
        <f aca="false">SUMPRODUCT(MIN($B$22:$M$22+B1180:M1180+N1180:Y1180))</f>
        <v>325.808312451232</v>
      </c>
      <c r="AM1180" s="18" t="n">
        <f aca="false">SUMPRODUCT(MIN($B$22:$M$22+B1180:M1180))</f>
        <v>414.874057357502</v>
      </c>
      <c r="AN1180" s="18" t="n">
        <f aca="false">SUMPRODUCT(MIN($B$22:$M$22+N1180:Y1180))</f>
        <v>392.884637451516</v>
      </c>
      <c r="AO1180" s="18" t="n">
        <f aca="false">SUMPRODUCT(MIN($B$22:$M$22+B1180:M1180+Z1180:AK1180))</f>
        <v>414.874057357502</v>
      </c>
      <c r="AP1180" s="18" t="n">
        <f aca="false">SUMPRODUCT(MIN($B$23:$M$23+B1180:M1180+N1180:Y1180))</f>
        <v>372.681441264777</v>
      </c>
      <c r="AQ1180" s="18" t="n">
        <f aca="false">SUMPRODUCT(MIN($B$23:$M$23+B1180:M1180+Z1180:AK1180))</f>
        <v>461.747186171046</v>
      </c>
      <c r="AR1180" s="13" t="n">
        <f aca="false">IF(Y1180&lt;0,1,0)</f>
        <v>1</v>
      </c>
    </row>
    <row r="1181" customFormat="false" ht="15" hidden="false" customHeight="false" outlineLevel="0" collapsed="false">
      <c r="A1181" s="13" t="n">
        <v>1156</v>
      </c>
      <c r="B1181" s="18" t="n">
        <f aca="false">Shock_sd*Draws!B1160</f>
        <v>-15.4075892151026</v>
      </c>
      <c r="C1181" s="18" t="n">
        <f aca="false">Persist_a*B1181+Shock_sd*Draws!C1160</f>
        <v>-35.1578178697252</v>
      </c>
      <c r="D1181" s="18" t="n">
        <f aca="false">Persist_a*C1181+Shock_sd*Draws!D1160</f>
        <v>-33.1475320039776</v>
      </c>
      <c r="E1181" s="18" t="n">
        <f aca="false">Persist_a*D1181+Shock_sd*Draws!E1160</f>
        <v>19.2854484211457</v>
      </c>
      <c r="F1181" s="18" t="n">
        <f aca="false">Persist_a*E1181+Shock_sd*Draws!F1160</f>
        <v>27.3654756623249</v>
      </c>
      <c r="G1181" s="18" t="n">
        <f aca="false">Persist_a*F1181+Shock_sd*Draws!G1160</f>
        <v>65.8594055867381</v>
      </c>
      <c r="H1181" s="18" t="n">
        <f aca="false">Persist_a*G1181+Shock_sd*Draws!H1160</f>
        <v>2.84440448868639</v>
      </c>
      <c r="I1181" s="18" t="n">
        <f aca="false">Persist_a*H1181+Shock_sd*Draws!I1160</f>
        <v>-125.364245390853</v>
      </c>
      <c r="J1181" s="18" t="n">
        <f aca="false">Persist_a*I1181+Shock_sd*Draws!J1160</f>
        <v>26.513062701043</v>
      </c>
      <c r="K1181" s="18" t="n">
        <f aca="false">Persist_a*J1181+Shock_sd*Draws!K1160</f>
        <v>-5.49657749804967</v>
      </c>
      <c r="L1181" s="18" t="n">
        <f aca="false">Persist_a*K1181+Shock_sd*Draws!L1160</f>
        <v>-63.9964839236076</v>
      </c>
      <c r="M1181" s="18" t="n">
        <f aca="false">Persist_a*L1181+Shock_sd*Draws!M1160</f>
        <v>64.8731354746584</v>
      </c>
      <c r="N1181" s="18" t="n">
        <f aca="false">0-(Draws!N1160+Draws!Z1160)</f>
        <v>0</v>
      </c>
      <c r="O1181" s="18" t="n">
        <f aca="false">N1181-(Draws!O1160+Draws!AA1160)</f>
        <v>0</v>
      </c>
      <c r="P1181" s="18" t="n">
        <f aca="false">O1181-(Draws!P1160+Draws!AB1160)</f>
        <v>0</v>
      </c>
      <c r="Q1181" s="18" t="n">
        <f aca="false">P1181-(Draws!Q1160+Draws!AC1160)</f>
        <v>0</v>
      </c>
      <c r="R1181" s="18" t="n">
        <f aca="false">Q1181-(Draws!R1160+Draws!AD1160)</f>
        <v>0</v>
      </c>
      <c r="S1181" s="18" t="n">
        <f aca="false">R1181-(Draws!S1160+Draws!AE1160)</f>
        <v>0</v>
      </c>
      <c r="T1181" s="18" t="n">
        <f aca="false">S1181-(Draws!T1160+Draws!AF1160)</f>
        <v>0</v>
      </c>
      <c r="U1181" s="18" t="n">
        <f aca="false">T1181-(Draws!U1160+Draws!AG1160)</f>
        <v>0</v>
      </c>
      <c r="V1181" s="18" t="n">
        <f aca="false">U1181-(Draws!V1160+Draws!AH1160)</f>
        <v>0</v>
      </c>
      <c r="W1181" s="18" t="n">
        <f aca="false">V1181-(Draws!W1160+Draws!AI1160)</f>
        <v>0</v>
      </c>
      <c r="X1181" s="18" t="n">
        <f aca="false">W1181-(Draws!X1160+Draws!AJ1160)</f>
        <v>0</v>
      </c>
      <c r="Y1181" s="18" t="n">
        <f aca="false">X1181-(Draws!Y1160+Draws!AK1160)</f>
        <v>0</v>
      </c>
      <c r="Z1181" s="18" t="n">
        <f aca="false">0-(MAX(Draws!N1160-Line_cap,0)+MAX(Draws!Z1160-Line_cap,0))</f>
        <v>0</v>
      </c>
      <c r="AA1181" s="18" t="n">
        <f aca="false">Z1181-(MAX(Draws!O1160-Line_cap,0)+MAX(Draws!AA1160-Line_cap,0))</f>
        <v>0</v>
      </c>
      <c r="AB1181" s="18" t="n">
        <f aca="false">AA1181-(MAX(Draws!P1160-Line_cap,0)+MAX(Draws!AB1160-Line_cap,0))</f>
        <v>0</v>
      </c>
      <c r="AC1181" s="18" t="n">
        <f aca="false">AB1181-(MAX(Draws!Q1160-Line_cap,0)+MAX(Draws!AC1160-Line_cap,0))</f>
        <v>0</v>
      </c>
      <c r="AD1181" s="18" t="n">
        <f aca="false">AC1181-(MAX(Draws!R1160-Line_cap,0)+MAX(Draws!AD1160-Line_cap,0))</f>
        <v>0</v>
      </c>
      <c r="AE1181" s="18" t="n">
        <f aca="false">AD1181-(MAX(Draws!S1160-Line_cap,0)+MAX(Draws!AE1160-Line_cap,0))</f>
        <v>0</v>
      </c>
      <c r="AF1181" s="18" t="n">
        <f aca="false">AE1181-(MAX(Draws!T1160-Line_cap,0)+MAX(Draws!AF1160-Line_cap,0))</f>
        <v>0</v>
      </c>
      <c r="AG1181" s="18" t="n">
        <f aca="false">AF1181-(MAX(Draws!U1160-Line_cap,0)+MAX(Draws!AG1160-Line_cap,0))</f>
        <v>0</v>
      </c>
      <c r="AH1181" s="18" t="n">
        <f aca="false">AG1181-(MAX(Draws!V1160-Line_cap,0)+MAX(Draws!AH1160-Line_cap,0))</f>
        <v>0</v>
      </c>
      <c r="AI1181" s="18" t="n">
        <f aca="false">AH1181-(MAX(Draws!W1160-Line_cap,0)+MAX(Draws!AI1160-Line_cap,0))</f>
        <v>0</v>
      </c>
      <c r="AJ1181" s="18" t="n">
        <f aca="false">AI1181-(MAX(Draws!X1160-Line_cap,0)+MAX(Draws!AJ1160-Line_cap,0))</f>
        <v>0</v>
      </c>
      <c r="AK1181" s="18" t="n">
        <f aca="false">AJ1181-(MAX(Draws!Y1160-Line_cap,0)+MAX(Draws!AK1160-Line_cap,0))</f>
        <v>0</v>
      </c>
      <c r="AL1181" s="18" t="n">
        <f aca="false">SUMPRODUCT(MIN($B$22:$M$22+B1181:M1181+N1181:Y1181))</f>
        <v>358.489808007066</v>
      </c>
      <c r="AM1181" s="18" t="n">
        <f aca="false">SUMPRODUCT(MIN($B$22:$M$22+B1181:M1181))</f>
        <v>358.489808007066</v>
      </c>
      <c r="AN1181" s="18" t="n">
        <f aca="false">SUMPRODUCT(MIN($B$22:$M$22+N1181:Y1181))</f>
        <v>481.950382357786</v>
      </c>
      <c r="AO1181" s="18" t="n">
        <f aca="false">SUMPRODUCT(MIN($B$22:$M$22+B1181:M1181+Z1181:AK1181))</f>
        <v>358.489808007066</v>
      </c>
      <c r="AP1181" s="18" t="n">
        <f aca="false">SUMPRODUCT(MIN($B$23:$M$23+B1181:M1181+N1181:Y1181))</f>
        <v>408.089808007066</v>
      </c>
      <c r="AQ1181" s="18" t="n">
        <f aca="false">SUMPRODUCT(MIN($B$23:$M$23+B1181:M1181+Z1181:AK1181))</f>
        <v>408.089808007066</v>
      </c>
      <c r="AR1181" s="13" t="n">
        <f aca="false">IF(Y1181&lt;0,1,0)</f>
        <v>0</v>
      </c>
    </row>
    <row r="1182" customFormat="false" ht="15" hidden="false" customHeight="false" outlineLevel="0" collapsed="false">
      <c r="A1182" s="13" t="n">
        <v>1157</v>
      </c>
      <c r="B1182" s="18" t="n">
        <f aca="false">Shock_sd*Draws!B1161</f>
        <v>-8.52476929884635</v>
      </c>
      <c r="C1182" s="18" t="n">
        <f aca="false">Persist_a*B1182+Shock_sd*Draws!C1161</f>
        <v>10.6973558530459</v>
      </c>
      <c r="D1182" s="18" t="n">
        <f aca="false">Persist_a*C1182+Shock_sd*Draws!D1161</f>
        <v>-48.2497061089918</v>
      </c>
      <c r="E1182" s="18" t="n">
        <f aca="false">Persist_a*D1182+Shock_sd*Draws!E1161</f>
        <v>-60.4049511723999</v>
      </c>
      <c r="F1182" s="18" t="n">
        <f aca="false">Persist_a*E1182+Shock_sd*Draws!F1161</f>
        <v>6.80151355462085</v>
      </c>
      <c r="G1182" s="18" t="n">
        <f aca="false">Persist_a*F1182+Shock_sd*Draws!G1161</f>
        <v>-55.6310556993582</v>
      </c>
      <c r="H1182" s="18" t="n">
        <f aca="false">Persist_a*G1182+Shock_sd*Draws!H1161</f>
        <v>-27.8858431225507</v>
      </c>
      <c r="I1182" s="18" t="n">
        <f aca="false">Persist_a*H1182+Shock_sd*Draws!I1161</f>
        <v>-15.8614523312047</v>
      </c>
      <c r="J1182" s="18" t="n">
        <f aca="false">Persist_a*I1182+Shock_sd*Draws!J1161</f>
        <v>-35.9290805386224</v>
      </c>
      <c r="K1182" s="18" t="n">
        <f aca="false">Persist_a*J1182+Shock_sd*Draws!K1161</f>
        <v>-93.8105692309206</v>
      </c>
      <c r="L1182" s="18" t="n">
        <f aca="false">Persist_a*K1182+Shock_sd*Draws!L1161</f>
        <v>-54.6104155448253</v>
      </c>
      <c r="M1182" s="18" t="n">
        <f aca="false">Persist_a*L1182+Shock_sd*Draws!M1161</f>
        <v>-38.1605262113047</v>
      </c>
      <c r="N1182" s="18" t="n">
        <f aca="false">0-(Draws!N1161+Draws!Z1161)</f>
        <v>0</v>
      </c>
      <c r="O1182" s="18" t="n">
        <f aca="false">N1182-(Draws!O1161+Draws!AA1161)</f>
        <v>0</v>
      </c>
      <c r="P1182" s="18" t="n">
        <f aca="false">O1182-(Draws!P1161+Draws!AB1161)</f>
        <v>0</v>
      </c>
      <c r="Q1182" s="18" t="n">
        <f aca="false">P1182-(Draws!Q1161+Draws!AC1161)</f>
        <v>0</v>
      </c>
      <c r="R1182" s="18" t="n">
        <f aca="false">Q1182-(Draws!R1161+Draws!AD1161)</f>
        <v>0</v>
      </c>
      <c r="S1182" s="18" t="n">
        <f aca="false">R1182-(Draws!S1161+Draws!AE1161)</f>
        <v>0</v>
      </c>
      <c r="T1182" s="18" t="n">
        <f aca="false">S1182-(Draws!T1161+Draws!AF1161)</f>
        <v>0</v>
      </c>
      <c r="U1182" s="18" t="n">
        <f aca="false">T1182-(Draws!U1161+Draws!AG1161)</f>
        <v>0</v>
      </c>
      <c r="V1182" s="18" t="n">
        <f aca="false">U1182-(Draws!V1161+Draws!AH1161)</f>
        <v>0</v>
      </c>
      <c r="W1182" s="18" t="n">
        <f aca="false">V1182-(Draws!W1161+Draws!AI1161)</f>
        <v>0</v>
      </c>
      <c r="X1182" s="18" t="n">
        <f aca="false">W1182-(Draws!X1161+Draws!AJ1161)</f>
        <v>0</v>
      </c>
      <c r="Y1182" s="18" t="n">
        <f aca="false">X1182-(Draws!Y1161+Draws!AK1161)</f>
        <v>0</v>
      </c>
      <c r="Z1182" s="18" t="n">
        <f aca="false">0-(MAX(Draws!N1161-Line_cap,0)+MAX(Draws!Z1161-Line_cap,0))</f>
        <v>0</v>
      </c>
      <c r="AA1182" s="18" t="n">
        <f aca="false">Z1182-(MAX(Draws!O1161-Line_cap,0)+MAX(Draws!AA1161-Line_cap,0))</f>
        <v>0</v>
      </c>
      <c r="AB1182" s="18" t="n">
        <f aca="false">AA1182-(MAX(Draws!P1161-Line_cap,0)+MAX(Draws!AB1161-Line_cap,0))</f>
        <v>0</v>
      </c>
      <c r="AC1182" s="18" t="n">
        <f aca="false">AB1182-(MAX(Draws!Q1161-Line_cap,0)+MAX(Draws!AC1161-Line_cap,0))</f>
        <v>0</v>
      </c>
      <c r="AD1182" s="18" t="n">
        <f aca="false">AC1182-(MAX(Draws!R1161-Line_cap,0)+MAX(Draws!AD1161-Line_cap,0))</f>
        <v>0</v>
      </c>
      <c r="AE1182" s="18" t="n">
        <f aca="false">AD1182-(MAX(Draws!S1161-Line_cap,0)+MAX(Draws!AE1161-Line_cap,0))</f>
        <v>0</v>
      </c>
      <c r="AF1182" s="18" t="n">
        <f aca="false">AE1182-(MAX(Draws!T1161-Line_cap,0)+MAX(Draws!AF1161-Line_cap,0))</f>
        <v>0</v>
      </c>
      <c r="AG1182" s="18" t="n">
        <f aca="false">AF1182-(MAX(Draws!U1161-Line_cap,0)+MAX(Draws!AG1161-Line_cap,0))</f>
        <v>0</v>
      </c>
      <c r="AH1182" s="18" t="n">
        <f aca="false">AG1182-(MAX(Draws!V1161-Line_cap,0)+MAX(Draws!AH1161-Line_cap,0))</f>
        <v>0</v>
      </c>
      <c r="AI1182" s="18" t="n">
        <f aca="false">AH1182-(MAX(Draws!W1161-Line_cap,0)+MAX(Draws!AI1161-Line_cap,0))</f>
        <v>0</v>
      </c>
      <c r="AJ1182" s="18" t="n">
        <f aca="false">AI1182-(MAX(Draws!X1161-Line_cap,0)+MAX(Draws!AJ1161-Line_cap,0))</f>
        <v>0</v>
      </c>
      <c r="AK1182" s="18" t="n">
        <f aca="false">AJ1182-(MAX(Draws!Y1161-Line_cap,0)+MAX(Draws!AK1161-Line_cap,0))</f>
        <v>0</v>
      </c>
      <c r="AL1182" s="18" t="n">
        <f aca="false">SUMPRODUCT(MIN($B$22:$M$22+B1182:M1182+N1182:Y1182))</f>
        <v>400.575126578503</v>
      </c>
      <c r="AM1182" s="18" t="n">
        <f aca="false">SUMPRODUCT(MIN($B$22:$M$22+B1182:M1182))</f>
        <v>400.575126578503</v>
      </c>
      <c r="AN1182" s="18" t="n">
        <f aca="false">SUMPRODUCT(MIN($B$22:$M$22+N1182:Y1182))</f>
        <v>481.950382357786</v>
      </c>
      <c r="AO1182" s="18" t="n">
        <f aca="false">SUMPRODUCT(MIN($B$22:$M$22+B1182:M1182+Z1182:AK1182))</f>
        <v>400.575126578503</v>
      </c>
      <c r="AP1182" s="18" t="n">
        <f aca="false">SUMPRODUCT(MIN($B$23:$M$23+B1182:M1182+N1182:Y1182))</f>
        <v>448.860775128931</v>
      </c>
      <c r="AQ1182" s="18" t="n">
        <f aca="false">SUMPRODUCT(MIN($B$23:$M$23+B1182:M1182+Z1182:AK1182))</f>
        <v>448.860775128931</v>
      </c>
      <c r="AR1182" s="13" t="n">
        <f aca="false">IF(Y1182&lt;0,1,0)</f>
        <v>0</v>
      </c>
    </row>
    <row r="1183" customFormat="false" ht="15" hidden="false" customHeight="false" outlineLevel="0" collapsed="false">
      <c r="A1183" s="13" t="n">
        <v>1158</v>
      </c>
      <c r="B1183" s="18" t="n">
        <f aca="false">Shock_sd*Draws!B1162</f>
        <v>-41.9480130512481</v>
      </c>
      <c r="C1183" s="18" t="n">
        <f aca="false">Persist_a*B1183+Shock_sd*Draws!C1162</f>
        <v>44.5030950569388</v>
      </c>
      <c r="D1183" s="18" t="n">
        <f aca="false">Persist_a*C1183+Shock_sd*Draws!D1162</f>
        <v>26.928546476714</v>
      </c>
      <c r="E1183" s="18" t="n">
        <f aca="false">Persist_a*D1183+Shock_sd*Draws!E1162</f>
        <v>1.02754535456927</v>
      </c>
      <c r="F1183" s="18" t="n">
        <f aca="false">Persist_a*E1183+Shock_sd*Draws!F1162</f>
        <v>-47.4878819290434</v>
      </c>
      <c r="G1183" s="18" t="n">
        <f aca="false">Persist_a*F1183+Shock_sd*Draws!G1162</f>
        <v>-24.9392446552728</v>
      </c>
      <c r="H1183" s="18" t="n">
        <f aca="false">Persist_a*G1183+Shock_sd*Draws!H1162</f>
        <v>-54.8584231090586</v>
      </c>
      <c r="I1183" s="18" t="n">
        <f aca="false">Persist_a*H1183+Shock_sd*Draws!I1162</f>
        <v>-14.8584150943474</v>
      </c>
      <c r="J1183" s="18" t="n">
        <f aca="false">Persist_a*I1183+Shock_sd*Draws!J1162</f>
        <v>-31.9170538958592</v>
      </c>
      <c r="K1183" s="18" t="n">
        <f aca="false">Persist_a*J1183+Shock_sd*Draws!K1162</f>
        <v>9.28051930639657</v>
      </c>
      <c r="L1183" s="18" t="n">
        <f aca="false">Persist_a*K1183+Shock_sd*Draws!L1162</f>
        <v>-93.7969797473215</v>
      </c>
      <c r="M1183" s="18" t="n">
        <f aca="false">Persist_a*L1183+Shock_sd*Draws!M1162</f>
        <v>-108.855268643541</v>
      </c>
      <c r="N1183" s="18" t="n">
        <f aca="false">0-(Draws!N1162+Draws!Z1162)</f>
        <v>0</v>
      </c>
      <c r="O1183" s="18" t="n">
        <f aca="false">N1183-(Draws!O1162+Draws!AA1162)</f>
        <v>0</v>
      </c>
      <c r="P1183" s="18" t="n">
        <f aca="false">O1183-(Draws!P1162+Draws!AB1162)</f>
        <v>0</v>
      </c>
      <c r="Q1183" s="18" t="n">
        <f aca="false">P1183-(Draws!Q1162+Draws!AC1162)</f>
        <v>0</v>
      </c>
      <c r="R1183" s="18" t="n">
        <f aca="false">Q1183-(Draws!R1162+Draws!AD1162)</f>
        <v>0</v>
      </c>
      <c r="S1183" s="18" t="n">
        <f aca="false">R1183-(Draws!S1162+Draws!AE1162)</f>
        <v>0</v>
      </c>
      <c r="T1183" s="18" t="n">
        <f aca="false">S1183-(Draws!T1162+Draws!AF1162)</f>
        <v>0</v>
      </c>
      <c r="U1183" s="18" t="n">
        <f aca="false">T1183-(Draws!U1162+Draws!AG1162)</f>
        <v>0</v>
      </c>
      <c r="V1183" s="18" t="n">
        <f aca="false">U1183-(Draws!V1162+Draws!AH1162)</f>
        <v>0</v>
      </c>
      <c r="W1183" s="18" t="n">
        <f aca="false">V1183-(Draws!W1162+Draws!AI1162)</f>
        <v>0</v>
      </c>
      <c r="X1183" s="18" t="n">
        <f aca="false">W1183-(Draws!X1162+Draws!AJ1162)</f>
        <v>0</v>
      </c>
      <c r="Y1183" s="18" t="n">
        <f aca="false">X1183-(Draws!Y1162+Draws!AK1162)</f>
        <v>0</v>
      </c>
      <c r="Z1183" s="18" t="n">
        <f aca="false">0-(MAX(Draws!N1162-Line_cap,0)+MAX(Draws!Z1162-Line_cap,0))</f>
        <v>0</v>
      </c>
      <c r="AA1183" s="18" t="n">
        <f aca="false">Z1183-(MAX(Draws!O1162-Line_cap,0)+MAX(Draws!AA1162-Line_cap,0))</f>
        <v>0</v>
      </c>
      <c r="AB1183" s="18" t="n">
        <f aca="false">AA1183-(MAX(Draws!P1162-Line_cap,0)+MAX(Draws!AB1162-Line_cap,0))</f>
        <v>0</v>
      </c>
      <c r="AC1183" s="18" t="n">
        <f aca="false">AB1183-(MAX(Draws!Q1162-Line_cap,0)+MAX(Draws!AC1162-Line_cap,0))</f>
        <v>0</v>
      </c>
      <c r="AD1183" s="18" t="n">
        <f aca="false">AC1183-(MAX(Draws!R1162-Line_cap,0)+MAX(Draws!AD1162-Line_cap,0))</f>
        <v>0</v>
      </c>
      <c r="AE1183" s="18" t="n">
        <f aca="false">AD1183-(MAX(Draws!S1162-Line_cap,0)+MAX(Draws!AE1162-Line_cap,0))</f>
        <v>0</v>
      </c>
      <c r="AF1183" s="18" t="n">
        <f aca="false">AE1183-(MAX(Draws!T1162-Line_cap,0)+MAX(Draws!AF1162-Line_cap,0))</f>
        <v>0</v>
      </c>
      <c r="AG1183" s="18" t="n">
        <f aca="false">AF1183-(MAX(Draws!U1162-Line_cap,0)+MAX(Draws!AG1162-Line_cap,0))</f>
        <v>0</v>
      </c>
      <c r="AH1183" s="18" t="n">
        <f aca="false">AG1183-(MAX(Draws!V1162-Line_cap,0)+MAX(Draws!AH1162-Line_cap,0))</f>
        <v>0</v>
      </c>
      <c r="AI1183" s="18" t="n">
        <f aca="false">AH1183-(MAX(Draws!W1162-Line_cap,0)+MAX(Draws!AI1162-Line_cap,0))</f>
        <v>0</v>
      </c>
      <c r="AJ1183" s="18" t="n">
        <f aca="false">AI1183-(MAX(Draws!X1162-Line_cap,0)+MAX(Draws!AJ1162-Line_cap,0))</f>
        <v>0</v>
      </c>
      <c r="AK1183" s="18" t="n">
        <f aca="false">AJ1183-(MAX(Draws!Y1162-Line_cap,0)+MAX(Draws!AK1162-Line_cap,0))</f>
        <v>0</v>
      </c>
      <c r="AL1183" s="18" t="n">
        <f aca="false">SUMPRODUCT(MIN($B$22:$M$22+B1183:M1183+N1183:Y1183))</f>
        <v>401.568779033419</v>
      </c>
      <c r="AM1183" s="18" t="n">
        <f aca="false">SUMPRODUCT(MIN($B$22:$M$22+B1183:M1183))</f>
        <v>401.568779033419</v>
      </c>
      <c r="AN1183" s="18" t="n">
        <f aca="false">SUMPRODUCT(MIN($B$22:$M$22+N1183:Y1183))</f>
        <v>481.950382357786</v>
      </c>
      <c r="AO1183" s="18" t="n">
        <f aca="false">SUMPRODUCT(MIN($B$22:$M$22+B1183:M1183+Z1183:AK1183))</f>
        <v>401.568779033419</v>
      </c>
      <c r="AP1183" s="18" t="n">
        <f aca="false">SUMPRODUCT(MIN($B$23:$M$23+B1183:M1183+N1183:Y1183))</f>
        <v>446.694660116039</v>
      </c>
      <c r="AQ1183" s="18" t="n">
        <f aca="false">SUMPRODUCT(MIN($B$23:$M$23+B1183:M1183+Z1183:AK1183))</f>
        <v>446.694660116039</v>
      </c>
      <c r="AR1183" s="13" t="n">
        <f aca="false">IF(Y1183&lt;0,1,0)</f>
        <v>0</v>
      </c>
    </row>
    <row r="1184" customFormat="false" ht="15" hidden="false" customHeight="false" outlineLevel="0" collapsed="false">
      <c r="A1184" s="13" t="n">
        <v>1159</v>
      </c>
      <c r="B1184" s="18" t="n">
        <f aca="false">Shock_sd*Draws!B1163</f>
        <v>-13.3269467541428</v>
      </c>
      <c r="C1184" s="18" t="n">
        <f aca="false">Persist_a*B1184+Shock_sd*Draws!C1163</f>
        <v>35.6150609077264</v>
      </c>
      <c r="D1184" s="18" t="n">
        <f aca="false">Persist_a*C1184+Shock_sd*Draws!D1163</f>
        <v>23.9864252810394</v>
      </c>
      <c r="E1184" s="18" t="n">
        <f aca="false">Persist_a*D1184+Shock_sd*Draws!E1163</f>
        <v>46.2302181709484</v>
      </c>
      <c r="F1184" s="18" t="n">
        <f aca="false">Persist_a*E1184+Shock_sd*Draws!F1163</f>
        <v>-50.8535710960835</v>
      </c>
      <c r="G1184" s="18" t="n">
        <f aca="false">Persist_a*F1184+Shock_sd*Draws!G1163</f>
        <v>52.8977216233605</v>
      </c>
      <c r="H1184" s="18" t="n">
        <f aca="false">Persist_a*G1184+Shock_sd*Draws!H1163</f>
        <v>32.5581791076607</v>
      </c>
      <c r="I1184" s="18" t="n">
        <f aca="false">Persist_a*H1184+Shock_sd*Draws!I1163</f>
        <v>30.1164272320052</v>
      </c>
      <c r="J1184" s="18" t="n">
        <f aca="false">Persist_a*I1184+Shock_sd*Draws!J1163</f>
        <v>84.3886271355788</v>
      </c>
      <c r="K1184" s="18" t="n">
        <f aca="false">Persist_a*J1184+Shock_sd*Draws!K1163</f>
        <v>24.1401449001027</v>
      </c>
      <c r="L1184" s="18" t="n">
        <f aca="false">Persist_a*K1184+Shock_sd*Draws!L1163</f>
        <v>-25.763624690194</v>
      </c>
      <c r="M1184" s="18" t="n">
        <f aca="false">Persist_a*L1184+Shock_sd*Draws!M1163</f>
        <v>-75.808815406388</v>
      </c>
      <c r="N1184" s="18" t="n">
        <f aca="false">0-(Draws!N1163+Draws!Z1163)</f>
        <v>0</v>
      </c>
      <c r="O1184" s="18" t="n">
        <f aca="false">N1184-(Draws!O1163+Draws!AA1163)</f>
        <v>0</v>
      </c>
      <c r="P1184" s="18" t="n">
        <f aca="false">O1184-(Draws!P1163+Draws!AB1163)</f>
        <v>0</v>
      </c>
      <c r="Q1184" s="18" t="n">
        <f aca="false">P1184-(Draws!Q1163+Draws!AC1163)</f>
        <v>0</v>
      </c>
      <c r="R1184" s="18" t="n">
        <f aca="false">Q1184-(Draws!R1163+Draws!AD1163)</f>
        <v>0</v>
      </c>
      <c r="S1184" s="18" t="n">
        <f aca="false">R1184-(Draws!S1163+Draws!AE1163)</f>
        <v>0</v>
      </c>
      <c r="T1184" s="18" t="n">
        <f aca="false">S1184-(Draws!T1163+Draws!AF1163)</f>
        <v>0</v>
      </c>
      <c r="U1184" s="18" t="n">
        <f aca="false">T1184-(Draws!U1163+Draws!AG1163)</f>
        <v>0</v>
      </c>
      <c r="V1184" s="18" t="n">
        <f aca="false">U1184-(Draws!V1163+Draws!AH1163)</f>
        <v>0</v>
      </c>
      <c r="W1184" s="18" t="n">
        <f aca="false">V1184-(Draws!W1163+Draws!AI1163)</f>
        <v>0</v>
      </c>
      <c r="X1184" s="18" t="n">
        <f aca="false">W1184-(Draws!X1163+Draws!AJ1163)</f>
        <v>0</v>
      </c>
      <c r="Y1184" s="18" t="n">
        <f aca="false">X1184-(Draws!Y1163+Draws!AK1163)</f>
        <v>0</v>
      </c>
      <c r="Z1184" s="18" t="n">
        <f aca="false">0-(MAX(Draws!N1163-Line_cap,0)+MAX(Draws!Z1163-Line_cap,0))</f>
        <v>0</v>
      </c>
      <c r="AA1184" s="18" t="n">
        <f aca="false">Z1184-(MAX(Draws!O1163-Line_cap,0)+MAX(Draws!AA1163-Line_cap,0))</f>
        <v>0</v>
      </c>
      <c r="AB1184" s="18" t="n">
        <f aca="false">AA1184-(MAX(Draws!P1163-Line_cap,0)+MAX(Draws!AB1163-Line_cap,0))</f>
        <v>0</v>
      </c>
      <c r="AC1184" s="18" t="n">
        <f aca="false">AB1184-(MAX(Draws!Q1163-Line_cap,0)+MAX(Draws!AC1163-Line_cap,0))</f>
        <v>0</v>
      </c>
      <c r="AD1184" s="18" t="n">
        <f aca="false">AC1184-(MAX(Draws!R1163-Line_cap,0)+MAX(Draws!AD1163-Line_cap,0))</f>
        <v>0</v>
      </c>
      <c r="AE1184" s="18" t="n">
        <f aca="false">AD1184-(MAX(Draws!S1163-Line_cap,0)+MAX(Draws!AE1163-Line_cap,0))</f>
        <v>0</v>
      </c>
      <c r="AF1184" s="18" t="n">
        <f aca="false">AE1184-(MAX(Draws!T1163-Line_cap,0)+MAX(Draws!AF1163-Line_cap,0))</f>
        <v>0</v>
      </c>
      <c r="AG1184" s="18" t="n">
        <f aca="false">AF1184-(MAX(Draws!U1163-Line_cap,0)+MAX(Draws!AG1163-Line_cap,0))</f>
        <v>0</v>
      </c>
      <c r="AH1184" s="18" t="n">
        <f aca="false">AG1184-(MAX(Draws!V1163-Line_cap,0)+MAX(Draws!AH1163-Line_cap,0))</f>
        <v>0</v>
      </c>
      <c r="AI1184" s="18" t="n">
        <f aca="false">AH1184-(MAX(Draws!W1163-Line_cap,0)+MAX(Draws!AI1163-Line_cap,0))</f>
        <v>0</v>
      </c>
      <c r="AJ1184" s="18" t="n">
        <f aca="false">AI1184-(MAX(Draws!X1163-Line_cap,0)+MAX(Draws!AJ1163-Line_cap,0))</f>
        <v>0</v>
      </c>
      <c r="AK1184" s="18" t="n">
        <f aca="false">AJ1184-(MAX(Draws!Y1163-Line_cap,0)+MAX(Draws!AK1163-Line_cap,0))</f>
        <v>0</v>
      </c>
      <c r="AL1184" s="18" t="n">
        <f aca="false">SUMPRODUCT(MIN($B$22:$M$22+B1184:M1184+N1184:Y1184))</f>
        <v>434.615232270572</v>
      </c>
      <c r="AM1184" s="18" t="n">
        <f aca="false">SUMPRODUCT(MIN($B$22:$M$22+B1184:M1184))</f>
        <v>434.615232270572</v>
      </c>
      <c r="AN1184" s="18" t="n">
        <f aca="false">SUMPRODUCT(MIN($B$22:$M$22+N1184:Y1184))</f>
        <v>481.950382357786</v>
      </c>
      <c r="AO1184" s="18" t="n">
        <f aca="false">SUMPRODUCT(MIN($B$22:$M$22+B1184:M1184+Z1184:AK1184))</f>
        <v>434.615232270572</v>
      </c>
      <c r="AP1184" s="18" t="n">
        <f aca="false">SUMPRODUCT(MIN($B$23:$M$23+B1184:M1184+N1184:Y1184))</f>
        <v>479.741113353192</v>
      </c>
      <c r="AQ1184" s="18" t="n">
        <f aca="false">SUMPRODUCT(MIN($B$23:$M$23+B1184:M1184+Z1184:AK1184))</f>
        <v>479.741113353192</v>
      </c>
      <c r="AR1184" s="13" t="n">
        <f aca="false">IF(Y1184&lt;0,1,0)</f>
        <v>0</v>
      </c>
    </row>
    <row r="1185" customFormat="false" ht="15" hidden="false" customHeight="false" outlineLevel="0" collapsed="false">
      <c r="A1185" s="13" t="n">
        <v>1160</v>
      </c>
      <c r="B1185" s="18" t="n">
        <f aca="false">Shock_sd*Draws!B1164</f>
        <v>101.356963517319</v>
      </c>
      <c r="C1185" s="18" t="n">
        <f aca="false">Persist_a*B1185+Shock_sd*Draws!C1164</f>
        <v>101.975655536941</v>
      </c>
      <c r="D1185" s="18" t="n">
        <f aca="false">Persist_a*C1185+Shock_sd*Draws!D1164</f>
        <v>72.7744135951599</v>
      </c>
      <c r="E1185" s="18" t="n">
        <f aca="false">Persist_a*D1185+Shock_sd*Draws!E1164</f>
        <v>138.41970003293</v>
      </c>
      <c r="F1185" s="18" t="n">
        <f aca="false">Persist_a*E1185+Shock_sd*Draws!F1164</f>
        <v>-41.6807067497576</v>
      </c>
      <c r="G1185" s="18" t="n">
        <f aca="false">Persist_a*F1185+Shock_sd*Draws!G1164</f>
        <v>26.8282587500948</v>
      </c>
      <c r="H1185" s="18" t="n">
        <f aca="false">Persist_a*G1185+Shock_sd*Draws!H1164</f>
        <v>64.9857254374066</v>
      </c>
      <c r="I1185" s="18" t="n">
        <f aca="false">Persist_a*H1185+Shock_sd*Draws!I1164</f>
        <v>42.1167004322108</v>
      </c>
      <c r="J1185" s="18" t="n">
        <f aca="false">Persist_a*I1185+Shock_sd*Draws!J1164</f>
        <v>-41.1850955399176</v>
      </c>
      <c r="K1185" s="18" t="n">
        <f aca="false">Persist_a*J1185+Shock_sd*Draws!K1164</f>
        <v>5.23221498942078</v>
      </c>
      <c r="L1185" s="18" t="n">
        <f aca="false">Persist_a*K1185+Shock_sd*Draws!L1164</f>
        <v>-12.6619818730832</v>
      </c>
      <c r="M1185" s="18" t="n">
        <f aca="false">Persist_a*L1185+Shock_sd*Draws!M1164</f>
        <v>-72.9145270429369</v>
      </c>
      <c r="N1185" s="18" t="n">
        <f aca="false">0-(Draws!N1164+Draws!Z1164)</f>
        <v>0</v>
      </c>
      <c r="O1185" s="18" t="n">
        <f aca="false">N1185-(Draws!O1164+Draws!AA1164)</f>
        <v>0</v>
      </c>
      <c r="P1185" s="18" t="n">
        <f aca="false">O1185-(Draws!P1164+Draws!AB1164)</f>
        <v>0</v>
      </c>
      <c r="Q1185" s="18" t="n">
        <f aca="false">P1185-(Draws!Q1164+Draws!AC1164)</f>
        <v>0</v>
      </c>
      <c r="R1185" s="18" t="n">
        <f aca="false">Q1185-(Draws!R1164+Draws!AD1164)</f>
        <v>0</v>
      </c>
      <c r="S1185" s="18" t="n">
        <f aca="false">R1185-(Draws!S1164+Draws!AE1164)</f>
        <v>-254.07875458172</v>
      </c>
      <c r="T1185" s="18" t="n">
        <f aca="false">S1185-(Draws!T1164+Draws!AF1164)</f>
        <v>-254.07875458172</v>
      </c>
      <c r="U1185" s="18" t="n">
        <f aca="false">T1185-(Draws!U1164+Draws!AG1164)</f>
        <v>-329.935538281287</v>
      </c>
      <c r="V1185" s="18" t="n">
        <f aca="false">U1185-(Draws!V1164+Draws!AH1164)</f>
        <v>-329.935538281287</v>
      </c>
      <c r="W1185" s="18" t="n">
        <f aca="false">V1185-(Draws!W1164+Draws!AI1164)</f>
        <v>-329.935538281287</v>
      </c>
      <c r="X1185" s="18" t="n">
        <f aca="false">W1185-(Draws!X1164+Draws!AJ1164)</f>
        <v>-329.935538281287</v>
      </c>
      <c r="Y1185" s="18" t="n">
        <f aca="false">X1185-(Draws!Y1164+Draws!AK1164)</f>
        <v>-388.584664641723</v>
      </c>
      <c r="Z1185" s="18" t="n">
        <f aca="false">0-(MAX(Draws!N1164-Line_cap,0)+MAX(Draws!Z1164-Line_cap,0))</f>
        <v>0</v>
      </c>
      <c r="AA1185" s="18" t="n">
        <f aca="false">Z1185-(MAX(Draws!O1164-Line_cap,0)+MAX(Draws!AA1164-Line_cap,0))</f>
        <v>0</v>
      </c>
      <c r="AB1185" s="18" t="n">
        <f aca="false">AA1185-(MAX(Draws!P1164-Line_cap,0)+MAX(Draws!AB1164-Line_cap,0))</f>
        <v>0</v>
      </c>
      <c r="AC1185" s="18" t="n">
        <f aca="false">AB1185-(MAX(Draws!Q1164-Line_cap,0)+MAX(Draws!AC1164-Line_cap,0))</f>
        <v>0</v>
      </c>
      <c r="AD1185" s="18" t="n">
        <f aca="false">AC1185-(MAX(Draws!R1164-Line_cap,0)+MAX(Draws!AD1164-Line_cap,0))</f>
        <v>0</v>
      </c>
      <c r="AE1185" s="18" t="n">
        <f aca="false">AD1185-(MAX(Draws!S1164-Line_cap,0)+MAX(Draws!AE1164-Line_cap,0))</f>
        <v>-154.07875458172</v>
      </c>
      <c r="AF1185" s="18" t="n">
        <f aca="false">AE1185-(MAX(Draws!T1164-Line_cap,0)+MAX(Draws!AF1164-Line_cap,0))</f>
        <v>-154.07875458172</v>
      </c>
      <c r="AG1185" s="18" t="n">
        <f aca="false">AF1185-(MAX(Draws!U1164-Line_cap,0)+MAX(Draws!AG1164-Line_cap,0))</f>
        <v>-154.07875458172</v>
      </c>
      <c r="AH1185" s="18" t="n">
        <f aca="false">AG1185-(MAX(Draws!V1164-Line_cap,0)+MAX(Draws!AH1164-Line_cap,0))</f>
        <v>-154.07875458172</v>
      </c>
      <c r="AI1185" s="18" t="n">
        <f aca="false">AH1185-(MAX(Draws!W1164-Line_cap,0)+MAX(Draws!AI1164-Line_cap,0))</f>
        <v>-154.07875458172</v>
      </c>
      <c r="AJ1185" s="18" t="n">
        <f aca="false">AI1185-(MAX(Draws!X1164-Line_cap,0)+MAX(Draws!AJ1164-Line_cap,0))</f>
        <v>-154.07875458172</v>
      </c>
      <c r="AK1185" s="18" t="n">
        <f aca="false">AJ1185-(MAX(Draws!Y1164-Line_cap,0)+MAX(Draws!AK1164-Line_cap,0))</f>
        <v>-154.07875458172</v>
      </c>
      <c r="AL1185" s="18" t="n">
        <f aca="false">SUMPRODUCT(MIN($B$22:$M$22+B1185:M1185+N1185:Y1185))</f>
        <v>48.9248559923001</v>
      </c>
      <c r="AM1185" s="18" t="n">
        <f aca="false">SUMPRODUCT(MIN($B$22:$M$22+B1185:M1185))</f>
        <v>437.509520634023</v>
      </c>
      <c r="AN1185" s="18" t="n">
        <f aca="false">SUMPRODUCT(MIN($B$22:$M$22+N1185:Y1185))</f>
        <v>121.839383035237</v>
      </c>
      <c r="AO1185" s="18" t="n">
        <f aca="false">SUMPRODUCT(MIN($B$22:$M$22+B1185:M1185+Z1185:AK1185))</f>
        <v>283.430766052304</v>
      </c>
      <c r="AP1185" s="18" t="n">
        <f aca="false">SUMPRODUCT(MIN($B$23:$M$23+B1185:M1185+N1185:Y1185))</f>
        <v>94.05073707492</v>
      </c>
      <c r="AQ1185" s="18" t="n">
        <f aca="false">SUMPRODUCT(MIN($B$23:$M$23+B1185:M1185+Z1185:AK1185))</f>
        <v>328.556647134923</v>
      </c>
      <c r="AR1185" s="13" t="n">
        <f aca="false">IF(Y1185&lt;0,1,0)</f>
        <v>1</v>
      </c>
    </row>
    <row r="1186" customFormat="false" ht="15" hidden="false" customHeight="false" outlineLevel="0" collapsed="false">
      <c r="A1186" s="13" t="n">
        <v>1161</v>
      </c>
      <c r="B1186" s="18" t="n">
        <f aca="false">Shock_sd*Draws!B1165</f>
        <v>-75.8099618890506</v>
      </c>
      <c r="C1186" s="18" t="n">
        <f aca="false">Persist_a*B1186+Shock_sd*Draws!C1165</f>
        <v>40.2263595774214</v>
      </c>
      <c r="D1186" s="18" t="n">
        <f aca="false">Persist_a*C1186+Shock_sd*Draws!D1165</f>
        <v>107.065209282247</v>
      </c>
      <c r="E1186" s="18" t="n">
        <f aca="false">Persist_a*D1186+Shock_sd*Draws!E1165</f>
        <v>-32.5261150170975</v>
      </c>
      <c r="F1186" s="18" t="n">
        <f aca="false">Persist_a*E1186+Shock_sd*Draws!F1165</f>
        <v>-67.2186287333577</v>
      </c>
      <c r="G1186" s="18" t="n">
        <f aca="false">Persist_a*F1186+Shock_sd*Draws!G1165</f>
        <v>-80.2164921522836</v>
      </c>
      <c r="H1186" s="18" t="n">
        <f aca="false">Persist_a*G1186+Shock_sd*Draws!H1165</f>
        <v>60.6850399405748</v>
      </c>
      <c r="I1186" s="18" t="n">
        <f aca="false">Persist_a*H1186+Shock_sd*Draws!I1165</f>
        <v>61.2244919195409</v>
      </c>
      <c r="J1186" s="18" t="n">
        <f aca="false">Persist_a*I1186+Shock_sd*Draws!J1165</f>
        <v>29.8873370683015</v>
      </c>
      <c r="K1186" s="18" t="n">
        <f aca="false">Persist_a*J1186+Shock_sd*Draws!K1165</f>
        <v>102.984915625789</v>
      </c>
      <c r="L1186" s="18" t="n">
        <f aca="false">Persist_a*K1186+Shock_sd*Draws!L1165</f>
        <v>166.334354142416</v>
      </c>
      <c r="M1186" s="18" t="n">
        <f aca="false">Persist_a*L1186+Shock_sd*Draws!M1165</f>
        <v>186.103161730285</v>
      </c>
      <c r="N1186" s="18" t="n">
        <f aca="false">0-(Draws!N1165+Draws!Z1165)</f>
        <v>0</v>
      </c>
      <c r="O1186" s="18" t="n">
        <f aca="false">N1186-(Draws!O1165+Draws!AA1165)</f>
        <v>0</v>
      </c>
      <c r="P1186" s="18" t="n">
        <f aca="false">O1186-(Draws!P1165+Draws!AB1165)</f>
        <v>0</v>
      </c>
      <c r="Q1186" s="18" t="n">
        <f aca="false">P1186-(Draws!Q1165+Draws!AC1165)</f>
        <v>0</v>
      </c>
      <c r="R1186" s="18" t="n">
        <f aca="false">Q1186-(Draws!R1165+Draws!AD1165)</f>
        <v>0</v>
      </c>
      <c r="S1186" s="18" t="n">
        <f aca="false">R1186-(Draws!S1165+Draws!AE1165)</f>
        <v>0</v>
      </c>
      <c r="T1186" s="18" t="n">
        <f aca="false">S1186-(Draws!T1165+Draws!AF1165)</f>
        <v>0</v>
      </c>
      <c r="U1186" s="18" t="n">
        <f aca="false">T1186-(Draws!U1165+Draws!AG1165)</f>
        <v>0</v>
      </c>
      <c r="V1186" s="18" t="n">
        <f aca="false">U1186-(Draws!V1165+Draws!AH1165)</f>
        <v>0</v>
      </c>
      <c r="W1186" s="18" t="n">
        <f aca="false">V1186-(Draws!W1165+Draws!AI1165)</f>
        <v>0</v>
      </c>
      <c r="X1186" s="18" t="n">
        <f aca="false">W1186-(Draws!X1165+Draws!AJ1165)</f>
        <v>0</v>
      </c>
      <c r="Y1186" s="18" t="n">
        <f aca="false">X1186-(Draws!Y1165+Draws!AK1165)</f>
        <v>0</v>
      </c>
      <c r="Z1186" s="18" t="n">
        <f aca="false">0-(MAX(Draws!N1165-Line_cap,0)+MAX(Draws!Z1165-Line_cap,0))</f>
        <v>0</v>
      </c>
      <c r="AA1186" s="18" t="n">
        <f aca="false">Z1186-(MAX(Draws!O1165-Line_cap,0)+MAX(Draws!AA1165-Line_cap,0))</f>
        <v>0</v>
      </c>
      <c r="AB1186" s="18" t="n">
        <f aca="false">AA1186-(MAX(Draws!P1165-Line_cap,0)+MAX(Draws!AB1165-Line_cap,0))</f>
        <v>0</v>
      </c>
      <c r="AC1186" s="18" t="n">
        <f aca="false">AB1186-(MAX(Draws!Q1165-Line_cap,0)+MAX(Draws!AC1165-Line_cap,0))</f>
        <v>0</v>
      </c>
      <c r="AD1186" s="18" t="n">
        <f aca="false">AC1186-(MAX(Draws!R1165-Line_cap,0)+MAX(Draws!AD1165-Line_cap,0))</f>
        <v>0</v>
      </c>
      <c r="AE1186" s="18" t="n">
        <f aca="false">AD1186-(MAX(Draws!S1165-Line_cap,0)+MAX(Draws!AE1165-Line_cap,0))</f>
        <v>0</v>
      </c>
      <c r="AF1186" s="18" t="n">
        <f aca="false">AE1186-(MAX(Draws!T1165-Line_cap,0)+MAX(Draws!AF1165-Line_cap,0))</f>
        <v>0</v>
      </c>
      <c r="AG1186" s="18" t="n">
        <f aca="false">AF1186-(MAX(Draws!U1165-Line_cap,0)+MAX(Draws!AG1165-Line_cap,0))</f>
        <v>0</v>
      </c>
      <c r="AH1186" s="18" t="n">
        <f aca="false">AG1186-(MAX(Draws!V1165-Line_cap,0)+MAX(Draws!AH1165-Line_cap,0))</f>
        <v>0</v>
      </c>
      <c r="AI1186" s="18" t="n">
        <f aca="false">AH1186-(MAX(Draws!W1165-Line_cap,0)+MAX(Draws!AI1165-Line_cap,0))</f>
        <v>0</v>
      </c>
      <c r="AJ1186" s="18" t="n">
        <f aca="false">AI1186-(MAX(Draws!X1165-Line_cap,0)+MAX(Draws!AJ1165-Line_cap,0))</f>
        <v>0</v>
      </c>
      <c r="AK1186" s="18" t="n">
        <f aca="false">AJ1186-(MAX(Draws!Y1165-Line_cap,0)+MAX(Draws!AK1165-Line_cap,0))</f>
        <v>0</v>
      </c>
      <c r="AL1186" s="18" t="n">
        <f aca="false">SUMPRODUCT(MIN($B$22:$M$22+B1186:M1186+N1186:Y1186))</f>
        <v>402.991679486081</v>
      </c>
      <c r="AM1186" s="18" t="n">
        <f aca="false">SUMPRODUCT(MIN($B$22:$M$22+B1186:M1186))</f>
        <v>402.991679486081</v>
      </c>
      <c r="AN1186" s="18" t="n">
        <f aca="false">SUMPRODUCT(MIN($B$22:$M$22+N1186:Y1186))</f>
        <v>481.950382357786</v>
      </c>
      <c r="AO1186" s="18" t="n">
        <f aca="false">SUMPRODUCT(MIN($B$22:$M$22+B1186:M1186+Z1186:AK1186))</f>
        <v>402.991679486081</v>
      </c>
      <c r="AP1186" s="18" t="n">
        <f aca="false">SUMPRODUCT(MIN($B$23:$M$23+B1186:M1186+N1186:Y1186))</f>
        <v>450.757424986866</v>
      </c>
      <c r="AQ1186" s="18" t="n">
        <f aca="false">SUMPRODUCT(MIN($B$23:$M$23+B1186:M1186+Z1186:AK1186))</f>
        <v>450.757424986866</v>
      </c>
      <c r="AR1186" s="13" t="n">
        <f aca="false">IF(Y1186&lt;0,1,0)</f>
        <v>0</v>
      </c>
    </row>
    <row r="1187" customFormat="false" ht="15" hidden="false" customHeight="false" outlineLevel="0" collapsed="false">
      <c r="A1187" s="13" t="n">
        <v>1162</v>
      </c>
      <c r="B1187" s="18" t="n">
        <f aca="false">Shock_sd*Draws!B1166</f>
        <v>113.184779358318</v>
      </c>
      <c r="C1187" s="18" t="n">
        <f aca="false">Persist_a*B1187+Shock_sd*Draws!C1166</f>
        <v>-68.4304535499474</v>
      </c>
      <c r="D1187" s="18" t="n">
        <f aca="false">Persist_a*C1187+Shock_sd*Draws!D1166</f>
        <v>-40.9734510538956</v>
      </c>
      <c r="E1187" s="18" t="n">
        <f aca="false">Persist_a*D1187+Shock_sd*Draws!E1166</f>
        <v>-31.4063727800331</v>
      </c>
      <c r="F1187" s="18" t="n">
        <f aca="false">Persist_a*E1187+Shock_sd*Draws!F1166</f>
        <v>-1.74169472876249</v>
      </c>
      <c r="G1187" s="18" t="n">
        <f aca="false">Persist_a*F1187+Shock_sd*Draws!G1166</f>
        <v>-35.1741317810353</v>
      </c>
      <c r="H1187" s="18" t="n">
        <f aca="false">Persist_a*G1187+Shock_sd*Draws!H1166</f>
        <v>-41.3622463463627</v>
      </c>
      <c r="I1187" s="18" t="n">
        <f aca="false">Persist_a*H1187+Shock_sd*Draws!I1166</f>
        <v>43.1392119174484</v>
      </c>
      <c r="J1187" s="18" t="n">
        <f aca="false">Persist_a*I1187+Shock_sd*Draws!J1166</f>
        <v>13.6517369873005</v>
      </c>
      <c r="K1187" s="18" t="n">
        <f aca="false">Persist_a*J1187+Shock_sd*Draws!K1166</f>
        <v>27.9520736237286</v>
      </c>
      <c r="L1187" s="18" t="n">
        <f aca="false">Persist_a*K1187+Shock_sd*Draws!L1166</f>
        <v>19.031950995484</v>
      </c>
      <c r="M1187" s="18" t="n">
        <f aca="false">Persist_a*L1187+Shock_sd*Draws!M1166</f>
        <v>-12.2980062995039</v>
      </c>
      <c r="N1187" s="18" t="n">
        <f aca="false">0-(Draws!N1166+Draws!Z1166)</f>
        <v>0</v>
      </c>
      <c r="O1187" s="18" t="n">
        <f aca="false">N1187-(Draws!O1166+Draws!AA1166)</f>
        <v>0</v>
      </c>
      <c r="P1187" s="18" t="n">
        <f aca="false">O1187-(Draws!P1166+Draws!AB1166)</f>
        <v>0</v>
      </c>
      <c r="Q1187" s="18" t="n">
        <f aca="false">P1187-(Draws!Q1166+Draws!AC1166)</f>
        <v>0</v>
      </c>
      <c r="R1187" s="18" t="n">
        <f aca="false">Q1187-(Draws!R1166+Draws!AD1166)</f>
        <v>0</v>
      </c>
      <c r="S1187" s="18" t="n">
        <f aca="false">R1187-(Draws!S1166+Draws!AE1166)</f>
        <v>0</v>
      </c>
      <c r="T1187" s="18" t="n">
        <f aca="false">S1187-(Draws!T1166+Draws!AF1166)</f>
        <v>0</v>
      </c>
      <c r="U1187" s="18" t="n">
        <f aca="false">T1187-(Draws!U1166+Draws!AG1166)</f>
        <v>0</v>
      </c>
      <c r="V1187" s="18" t="n">
        <f aca="false">U1187-(Draws!V1166+Draws!AH1166)</f>
        <v>0</v>
      </c>
      <c r="W1187" s="18" t="n">
        <f aca="false">V1187-(Draws!W1166+Draws!AI1166)</f>
        <v>0</v>
      </c>
      <c r="X1187" s="18" t="n">
        <f aca="false">W1187-(Draws!X1166+Draws!AJ1166)</f>
        <v>0</v>
      </c>
      <c r="Y1187" s="18" t="n">
        <f aca="false">X1187-(Draws!Y1166+Draws!AK1166)</f>
        <v>0</v>
      </c>
      <c r="Z1187" s="18" t="n">
        <f aca="false">0-(MAX(Draws!N1166-Line_cap,0)+MAX(Draws!Z1166-Line_cap,0))</f>
        <v>0</v>
      </c>
      <c r="AA1187" s="18" t="n">
        <f aca="false">Z1187-(MAX(Draws!O1166-Line_cap,0)+MAX(Draws!AA1166-Line_cap,0))</f>
        <v>0</v>
      </c>
      <c r="AB1187" s="18" t="n">
        <f aca="false">AA1187-(MAX(Draws!P1166-Line_cap,0)+MAX(Draws!AB1166-Line_cap,0))</f>
        <v>0</v>
      </c>
      <c r="AC1187" s="18" t="n">
        <f aca="false">AB1187-(MAX(Draws!Q1166-Line_cap,0)+MAX(Draws!AC1166-Line_cap,0))</f>
        <v>0</v>
      </c>
      <c r="AD1187" s="18" t="n">
        <f aca="false">AC1187-(MAX(Draws!R1166-Line_cap,0)+MAX(Draws!AD1166-Line_cap,0))</f>
        <v>0</v>
      </c>
      <c r="AE1187" s="18" t="n">
        <f aca="false">AD1187-(MAX(Draws!S1166-Line_cap,0)+MAX(Draws!AE1166-Line_cap,0))</f>
        <v>0</v>
      </c>
      <c r="AF1187" s="18" t="n">
        <f aca="false">AE1187-(MAX(Draws!T1166-Line_cap,0)+MAX(Draws!AF1166-Line_cap,0))</f>
        <v>0</v>
      </c>
      <c r="AG1187" s="18" t="n">
        <f aca="false">AF1187-(MAX(Draws!U1166-Line_cap,0)+MAX(Draws!AG1166-Line_cap,0))</f>
        <v>0</v>
      </c>
      <c r="AH1187" s="18" t="n">
        <f aca="false">AG1187-(MAX(Draws!V1166-Line_cap,0)+MAX(Draws!AH1166-Line_cap,0))</f>
        <v>0</v>
      </c>
      <c r="AI1187" s="18" t="n">
        <f aca="false">AH1187-(MAX(Draws!W1166-Line_cap,0)+MAX(Draws!AI1166-Line_cap,0))</f>
        <v>0</v>
      </c>
      <c r="AJ1187" s="18" t="n">
        <f aca="false">AI1187-(MAX(Draws!X1166-Line_cap,0)+MAX(Draws!AJ1166-Line_cap,0))</f>
        <v>0</v>
      </c>
      <c r="AK1187" s="18" t="n">
        <f aca="false">AJ1187-(MAX(Draws!Y1166-Line_cap,0)+MAX(Draws!AK1166-Line_cap,0))</f>
        <v>0</v>
      </c>
      <c r="AL1187" s="18" t="n">
        <f aca="false">SUMPRODUCT(MIN($B$22:$M$22+B1187:M1187+N1187:Y1187))</f>
        <v>440.588136011423</v>
      </c>
      <c r="AM1187" s="18" t="n">
        <f aca="false">SUMPRODUCT(MIN($B$22:$M$22+B1187:M1187))</f>
        <v>440.588136011423</v>
      </c>
      <c r="AN1187" s="18" t="n">
        <f aca="false">SUMPRODUCT(MIN($B$22:$M$22+N1187:Y1187))</f>
        <v>481.950382357786</v>
      </c>
      <c r="AO1187" s="18" t="n">
        <f aca="false">SUMPRODUCT(MIN($B$22:$M$22+B1187:M1187+Z1187:AK1187))</f>
        <v>440.588136011423</v>
      </c>
      <c r="AP1187" s="18" t="n">
        <f aca="false">SUMPRODUCT(MIN($B$23:$M$23+B1187:M1187+N1187:Y1187))</f>
        <v>489.766778874523</v>
      </c>
      <c r="AQ1187" s="18" t="n">
        <f aca="false">SUMPRODUCT(MIN($B$23:$M$23+B1187:M1187+Z1187:AK1187))</f>
        <v>489.766778874523</v>
      </c>
      <c r="AR1187" s="13" t="n">
        <f aca="false">IF(Y1187&lt;0,1,0)</f>
        <v>0</v>
      </c>
    </row>
    <row r="1188" customFormat="false" ht="15" hidden="false" customHeight="false" outlineLevel="0" collapsed="false">
      <c r="A1188" s="13" t="n">
        <v>1163</v>
      </c>
      <c r="B1188" s="18" t="n">
        <f aca="false">Shock_sd*Draws!B1167</f>
        <v>-47.9431419814367</v>
      </c>
      <c r="C1188" s="18" t="n">
        <f aca="false">Persist_a*B1188+Shock_sd*Draws!C1167</f>
        <v>11.1422386808076</v>
      </c>
      <c r="D1188" s="18" t="n">
        <f aca="false">Persist_a*C1188+Shock_sd*Draws!D1167</f>
        <v>46.4805256971101</v>
      </c>
      <c r="E1188" s="18" t="n">
        <f aca="false">Persist_a*D1188+Shock_sd*Draws!E1167</f>
        <v>80.4590514934343</v>
      </c>
      <c r="F1188" s="18" t="n">
        <f aca="false">Persist_a*E1188+Shock_sd*Draws!F1167</f>
        <v>-15.9673937540635</v>
      </c>
      <c r="G1188" s="18" t="n">
        <f aca="false">Persist_a*F1188+Shock_sd*Draws!G1167</f>
        <v>-106.026533659327</v>
      </c>
      <c r="H1188" s="18" t="n">
        <f aca="false">Persist_a*G1188+Shock_sd*Draws!H1167</f>
        <v>-27.6381621476991</v>
      </c>
      <c r="I1188" s="18" t="n">
        <f aca="false">Persist_a*H1188+Shock_sd*Draws!I1167</f>
        <v>-47.1008477897186</v>
      </c>
      <c r="J1188" s="18" t="n">
        <f aca="false">Persist_a*I1188+Shock_sd*Draws!J1167</f>
        <v>-106.76511097722</v>
      </c>
      <c r="K1188" s="18" t="n">
        <f aca="false">Persist_a*J1188+Shock_sd*Draws!K1167</f>
        <v>-129.964606237196</v>
      </c>
      <c r="L1188" s="18" t="n">
        <f aca="false">Persist_a*K1188+Shock_sd*Draws!L1167</f>
        <v>-162.179430857412</v>
      </c>
      <c r="M1188" s="18" t="n">
        <f aca="false">Persist_a*L1188+Shock_sd*Draws!M1167</f>
        <v>-47.3624663811038</v>
      </c>
      <c r="N1188" s="18" t="n">
        <f aca="false">0-(Draws!N1167+Draws!Z1167)</f>
        <v>0</v>
      </c>
      <c r="O1188" s="18" t="n">
        <f aca="false">N1188-(Draws!O1167+Draws!AA1167)</f>
        <v>0</v>
      </c>
      <c r="P1188" s="18" t="n">
        <f aca="false">O1188-(Draws!P1167+Draws!AB1167)</f>
        <v>0</v>
      </c>
      <c r="Q1188" s="18" t="n">
        <f aca="false">P1188-(Draws!Q1167+Draws!AC1167)</f>
        <v>0</v>
      </c>
      <c r="R1188" s="18" t="n">
        <f aca="false">Q1188-(Draws!R1167+Draws!AD1167)</f>
        <v>0</v>
      </c>
      <c r="S1188" s="18" t="n">
        <f aca="false">R1188-(Draws!S1167+Draws!AE1167)</f>
        <v>0</v>
      </c>
      <c r="T1188" s="18" t="n">
        <f aca="false">S1188-(Draws!T1167+Draws!AF1167)</f>
        <v>0</v>
      </c>
      <c r="U1188" s="18" t="n">
        <f aca="false">T1188-(Draws!U1167+Draws!AG1167)</f>
        <v>0</v>
      </c>
      <c r="V1188" s="18" t="n">
        <f aca="false">U1188-(Draws!V1167+Draws!AH1167)</f>
        <v>0</v>
      </c>
      <c r="W1188" s="18" t="n">
        <f aca="false">V1188-(Draws!W1167+Draws!AI1167)</f>
        <v>0</v>
      </c>
      <c r="X1188" s="18" t="n">
        <f aca="false">W1188-(Draws!X1167+Draws!AJ1167)</f>
        <v>0</v>
      </c>
      <c r="Y1188" s="18" t="n">
        <f aca="false">X1188-(Draws!Y1167+Draws!AK1167)</f>
        <v>0</v>
      </c>
      <c r="Z1188" s="18" t="n">
        <f aca="false">0-(MAX(Draws!N1167-Line_cap,0)+MAX(Draws!Z1167-Line_cap,0))</f>
        <v>0</v>
      </c>
      <c r="AA1188" s="18" t="n">
        <f aca="false">Z1188-(MAX(Draws!O1167-Line_cap,0)+MAX(Draws!AA1167-Line_cap,0))</f>
        <v>0</v>
      </c>
      <c r="AB1188" s="18" t="n">
        <f aca="false">AA1188-(MAX(Draws!P1167-Line_cap,0)+MAX(Draws!AB1167-Line_cap,0))</f>
        <v>0</v>
      </c>
      <c r="AC1188" s="18" t="n">
        <f aca="false">AB1188-(MAX(Draws!Q1167-Line_cap,0)+MAX(Draws!AC1167-Line_cap,0))</f>
        <v>0</v>
      </c>
      <c r="AD1188" s="18" t="n">
        <f aca="false">AC1188-(MAX(Draws!R1167-Line_cap,0)+MAX(Draws!AD1167-Line_cap,0))</f>
        <v>0</v>
      </c>
      <c r="AE1188" s="18" t="n">
        <f aca="false">AD1188-(MAX(Draws!S1167-Line_cap,0)+MAX(Draws!AE1167-Line_cap,0))</f>
        <v>0</v>
      </c>
      <c r="AF1188" s="18" t="n">
        <f aca="false">AE1188-(MAX(Draws!T1167-Line_cap,0)+MAX(Draws!AF1167-Line_cap,0))</f>
        <v>0</v>
      </c>
      <c r="AG1188" s="18" t="n">
        <f aca="false">AF1188-(MAX(Draws!U1167-Line_cap,0)+MAX(Draws!AG1167-Line_cap,0))</f>
        <v>0</v>
      </c>
      <c r="AH1188" s="18" t="n">
        <f aca="false">AG1188-(MAX(Draws!V1167-Line_cap,0)+MAX(Draws!AH1167-Line_cap,0))</f>
        <v>0</v>
      </c>
      <c r="AI1188" s="18" t="n">
        <f aca="false">AH1188-(MAX(Draws!W1167-Line_cap,0)+MAX(Draws!AI1167-Line_cap,0))</f>
        <v>0</v>
      </c>
      <c r="AJ1188" s="18" t="n">
        <f aca="false">AI1188-(MAX(Draws!X1167-Line_cap,0)+MAX(Draws!AJ1167-Line_cap,0))</f>
        <v>0</v>
      </c>
      <c r="AK1188" s="18" t="n">
        <f aca="false">AJ1188-(MAX(Draws!Y1167-Line_cap,0)+MAX(Draws!AK1167-Line_cap,0))</f>
        <v>0</v>
      </c>
      <c r="AL1188" s="18" t="n">
        <f aca="false">SUMPRODUCT(MIN($B$22:$M$22+B1188:M1188+N1188:Y1188))</f>
        <v>339.748516706969</v>
      </c>
      <c r="AM1188" s="18" t="n">
        <f aca="false">SUMPRODUCT(MIN($B$22:$M$22+B1188:M1188))</f>
        <v>339.748516706969</v>
      </c>
      <c r="AN1188" s="18" t="n">
        <f aca="false">SUMPRODUCT(MIN($B$22:$M$22+N1188:Y1188))</f>
        <v>481.950382357786</v>
      </c>
      <c r="AO1188" s="18" t="n">
        <f aca="false">SUMPRODUCT(MIN($B$22:$M$22+B1188:M1188+Z1188:AK1188))</f>
        <v>339.748516706969</v>
      </c>
      <c r="AP1188" s="18" t="n">
        <f aca="false">SUMPRODUCT(MIN($B$23:$M$23+B1188:M1188+N1188:Y1188))</f>
        <v>386.621645520513</v>
      </c>
      <c r="AQ1188" s="18" t="n">
        <f aca="false">SUMPRODUCT(MIN($B$23:$M$23+B1188:M1188+Z1188:AK1188))</f>
        <v>386.621645520513</v>
      </c>
      <c r="AR1188" s="13" t="n">
        <f aca="false">IF(Y1188&lt;0,1,0)</f>
        <v>0</v>
      </c>
    </row>
    <row r="1189" customFormat="false" ht="15" hidden="false" customHeight="false" outlineLevel="0" collapsed="false">
      <c r="A1189" s="13" t="n">
        <v>1164</v>
      </c>
      <c r="B1189" s="18" t="n">
        <f aca="false">Shock_sd*Draws!B1168</f>
        <v>-47.9749852524243</v>
      </c>
      <c r="C1189" s="18" t="n">
        <f aca="false">Persist_a*B1189+Shock_sd*Draws!C1168</f>
        <v>-57.2255350436754</v>
      </c>
      <c r="D1189" s="18" t="n">
        <f aca="false">Persist_a*C1189+Shock_sd*Draws!D1168</f>
        <v>50.1086730184998</v>
      </c>
      <c r="E1189" s="18" t="n">
        <f aca="false">Persist_a*D1189+Shock_sd*Draws!E1168</f>
        <v>42.7307574345713</v>
      </c>
      <c r="F1189" s="18" t="n">
        <f aca="false">Persist_a*E1189+Shock_sd*Draws!F1168</f>
        <v>-7.75797647098005</v>
      </c>
      <c r="G1189" s="18" t="n">
        <f aca="false">Persist_a*F1189+Shock_sd*Draws!G1168</f>
        <v>-13.9028385306636</v>
      </c>
      <c r="H1189" s="18" t="n">
        <f aca="false">Persist_a*G1189+Shock_sd*Draws!H1168</f>
        <v>20.5487099437993</v>
      </c>
      <c r="I1189" s="18" t="n">
        <f aca="false">Persist_a*H1189+Shock_sd*Draws!I1168</f>
        <v>-89.9708665467226</v>
      </c>
      <c r="J1189" s="18" t="n">
        <f aca="false">Persist_a*I1189+Shock_sd*Draws!J1168</f>
        <v>-46.8074689009175</v>
      </c>
      <c r="K1189" s="18" t="n">
        <f aca="false">Persist_a*J1189+Shock_sd*Draws!K1168</f>
        <v>20.8520222348729</v>
      </c>
      <c r="L1189" s="18" t="n">
        <f aca="false">Persist_a*K1189+Shock_sd*Draws!L1168</f>
        <v>79.2665594231402</v>
      </c>
      <c r="M1189" s="18" t="n">
        <f aca="false">Persist_a*L1189+Shock_sd*Draws!M1168</f>
        <v>34.9432709308242</v>
      </c>
      <c r="N1189" s="18" t="n">
        <f aca="false">0-(Draws!N1168+Draws!Z1168)</f>
        <v>0</v>
      </c>
      <c r="O1189" s="18" t="n">
        <f aca="false">N1189-(Draws!O1168+Draws!AA1168)</f>
        <v>0</v>
      </c>
      <c r="P1189" s="18" t="n">
        <f aca="false">O1189-(Draws!P1168+Draws!AB1168)</f>
        <v>0</v>
      </c>
      <c r="Q1189" s="18" t="n">
        <f aca="false">P1189-(Draws!Q1168+Draws!AC1168)</f>
        <v>0</v>
      </c>
      <c r="R1189" s="18" t="n">
        <f aca="false">Q1189-(Draws!R1168+Draws!AD1168)</f>
        <v>0</v>
      </c>
      <c r="S1189" s="18" t="n">
        <f aca="false">R1189-(Draws!S1168+Draws!AE1168)</f>
        <v>0</v>
      </c>
      <c r="T1189" s="18" t="n">
        <f aca="false">S1189-(Draws!T1168+Draws!AF1168)</f>
        <v>0</v>
      </c>
      <c r="U1189" s="18" t="n">
        <f aca="false">T1189-(Draws!U1168+Draws!AG1168)</f>
        <v>0</v>
      </c>
      <c r="V1189" s="18" t="n">
        <f aca="false">U1189-(Draws!V1168+Draws!AH1168)</f>
        <v>0</v>
      </c>
      <c r="W1189" s="18" t="n">
        <f aca="false">V1189-(Draws!W1168+Draws!AI1168)</f>
        <v>0</v>
      </c>
      <c r="X1189" s="18" t="n">
        <f aca="false">W1189-(Draws!X1168+Draws!AJ1168)</f>
        <v>0</v>
      </c>
      <c r="Y1189" s="18" t="n">
        <f aca="false">X1189-(Draws!Y1168+Draws!AK1168)</f>
        <v>0</v>
      </c>
      <c r="Z1189" s="18" t="n">
        <f aca="false">0-(MAX(Draws!N1168-Line_cap,0)+MAX(Draws!Z1168-Line_cap,0))</f>
        <v>0</v>
      </c>
      <c r="AA1189" s="18" t="n">
        <f aca="false">Z1189-(MAX(Draws!O1168-Line_cap,0)+MAX(Draws!AA1168-Line_cap,0))</f>
        <v>0</v>
      </c>
      <c r="AB1189" s="18" t="n">
        <f aca="false">AA1189-(MAX(Draws!P1168-Line_cap,0)+MAX(Draws!AB1168-Line_cap,0))</f>
        <v>0</v>
      </c>
      <c r="AC1189" s="18" t="n">
        <f aca="false">AB1189-(MAX(Draws!Q1168-Line_cap,0)+MAX(Draws!AC1168-Line_cap,0))</f>
        <v>0</v>
      </c>
      <c r="AD1189" s="18" t="n">
        <f aca="false">AC1189-(MAX(Draws!R1168-Line_cap,0)+MAX(Draws!AD1168-Line_cap,0))</f>
        <v>0</v>
      </c>
      <c r="AE1189" s="18" t="n">
        <f aca="false">AD1189-(MAX(Draws!S1168-Line_cap,0)+MAX(Draws!AE1168-Line_cap,0))</f>
        <v>0</v>
      </c>
      <c r="AF1189" s="18" t="n">
        <f aca="false">AE1189-(MAX(Draws!T1168-Line_cap,0)+MAX(Draws!AF1168-Line_cap,0))</f>
        <v>0</v>
      </c>
      <c r="AG1189" s="18" t="n">
        <f aca="false">AF1189-(MAX(Draws!U1168-Line_cap,0)+MAX(Draws!AG1168-Line_cap,0))</f>
        <v>0</v>
      </c>
      <c r="AH1189" s="18" t="n">
        <f aca="false">AG1189-(MAX(Draws!V1168-Line_cap,0)+MAX(Draws!AH1168-Line_cap,0))</f>
        <v>0</v>
      </c>
      <c r="AI1189" s="18" t="n">
        <f aca="false">AH1189-(MAX(Draws!W1168-Line_cap,0)+MAX(Draws!AI1168-Line_cap,0))</f>
        <v>0</v>
      </c>
      <c r="AJ1189" s="18" t="n">
        <f aca="false">AI1189-(MAX(Draws!X1168-Line_cap,0)+MAX(Draws!AJ1168-Line_cap,0))</f>
        <v>0</v>
      </c>
      <c r="AK1189" s="18" t="n">
        <f aca="false">AJ1189-(MAX(Draws!Y1168-Line_cap,0)+MAX(Draws!AK1168-Line_cap,0))</f>
        <v>0</v>
      </c>
      <c r="AL1189" s="18" t="n">
        <f aca="false">SUMPRODUCT(MIN($B$22:$M$22+B1189:M1189+N1189:Y1189))</f>
        <v>393.883186851197</v>
      </c>
      <c r="AM1189" s="18" t="n">
        <f aca="false">SUMPRODUCT(MIN($B$22:$M$22+B1189:M1189))</f>
        <v>393.883186851197</v>
      </c>
      <c r="AN1189" s="18" t="n">
        <f aca="false">SUMPRODUCT(MIN($B$22:$M$22+N1189:Y1189))</f>
        <v>481.950382357786</v>
      </c>
      <c r="AO1189" s="18" t="n">
        <f aca="false">SUMPRODUCT(MIN($B$22:$M$22+B1189:M1189+Z1189:AK1189))</f>
        <v>393.883186851197</v>
      </c>
      <c r="AP1189" s="18" t="n">
        <f aca="false">SUMPRODUCT(MIN($B$23:$M$23+B1189:M1189+N1189:Y1189))</f>
        <v>443.483186851197</v>
      </c>
      <c r="AQ1189" s="18" t="n">
        <f aca="false">SUMPRODUCT(MIN($B$23:$M$23+B1189:M1189+Z1189:AK1189))</f>
        <v>443.483186851197</v>
      </c>
      <c r="AR1189" s="13" t="n">
        <f aca="false">IF(Y1189&lt;0,1,0)</f>
        <v>0</v>
      </c>
    </row>
    <row r="1190" customFormat="false" ht="15" hidden="false" customHeight="false" outlineLevel="0" collapsed="false">
      <c r="A1190" s="13" t="n">
        <v>1165</v>
      </c>
      <c r="B1190" s="18" t="n">
        <f aca="false">Shock_sd*Draws!B1169</f>
        <v>68.8157621286407</v>
      </c>
      <c r="C1190" s="18" t="n">
        <f aca="false">Persist_a*B1190+Shock_sd*Draws!C1169</f>
        <v>87.8397216318967</v>
      </c>
      <c r="D1190" s="18" t="n">
        <f aca="false">Persist_a*C1190+Shock_sd*Draws!D1169</f>
        <v>59.7904128295466</v>
      </c>
      <c r="E1190" s="18" t="n">
        <f aca="false">Persist_a*D1190+Shock_sd*Draws!E1169</f>
        <v>115.155316852983</v>
      </c>
      <c r="F1190" s="18" t="n">
        <f aca="false">Persist_a*E1190+Shock_sd*Draws!F1169</f>
        <v>2.1842197227511</v>
      </c>
      <c r="G1190" s="18" t="n">
        <f aca="false">Persist_a*F1190+Shock_sd*Draws!G1169</f>
        <v>-8.83277038656008</v>
      </c>
      <c r="H1190" s="18" t="n">
        <f aca="false">Persist_a*G1190+Shock_sd*Draws!H1169</f>
        <v>16.0678878361754</v>
      </c>
      <c r="I1190" s="18" t="n">
        <f aca="false">Persist_a*H1190+Shock_sd*Draws!I1169</f>
        <v>12.138493973828</v>
      </c>
      <c r="J1190" s="18" t="n">
        <f aca="false">Persist_a*I1190+Shock_sd*Draws!J1169</f>
        <v>20.9051587461537</v>
      </c>
      <c r="K1190" s="18" t="n">
        <f aca="false">Persist_a*J1190+Shock_sd*Draws!K1169</f>
        <v>0.150593957500689</v>
      </c>
      <c r="L1190" s="18" t="n">
        <f aca="false">Persist_a*K1190+Shock_sd*Draws!L1169</f>
        <v>18.6398156709283</v>
      </c>
      <c r="M1190" s="18" t="n">
        <f aca="false">Persist_a*L1190+Shock_sd*Draws!M1169</f>
        <v>149.674313538422</v>
      </c>
      <c r="N1190" s="18" t="n">
        <f aca="false">0-(Draws!N1169+Draws!Z1169)</f>
        <v>0</v>
      </c>
      <c r="O1190" s="18" t="n">
        <f aca="false">N1190-(Draws!O1169+Draws!AA1169)</f>
        <v>0</v>
      </c>
      <c r="P1190" s="18" t="n">
        <f aca="false">O1190-(Draws!P1169+Draws!AB1169)</f>
        <v>0</v>
      </c>
      <c r="Q1190" s="18" t="n">
        <f aca="false">P1190-(Draws!Q1169+Draws!AC1169)</f>
        <v>0</v>
      </c>
      <c r="R1190" s="18" t="n">
        <f aca="false">Q1190-(Draws!R1169+Draws!AD1169)</f>
        <v>0</v>
      </c>
      <c r="S1190" s="18" t="n">
        <f aca="false">R1190-(Draws!S1169+Draws!AE1169)</f>
        <v>0</v>
      </c>
      <c r="T1190" s="18" t="n">
        <f aca="false">S1190-(Draws!T1169+Draws!AF1169)</f>
        <v>0</v>
      </c>
      <c r="U1190" s="18" t="n">
        <f aca="false">T1190-(Draws!U1169+Draws!AG1169)</f>
        <v>0</v>
      </c>
      <c r="V1190" s="18" t="n">
        <f aca="false">U1190-(Draws!V1169+Draws!AH1169)</f>
        <v>0</v>
      </c>
      <c r="W1190" s="18" t="n">
        <f aca="false">V1190-(Draws!W1169+Draws!AI1169)</f>
        <v>0</v>
      </c>
      <c r="X1190" s="18" t="n">
        <f aca="false">W1190-(Draws!X1169+Draws!AJ1169)</f>
        <v>0</v>
      </c>
      <c r="Y1190" s="18" t="n">
        <f aca="false">X1190-(Draws!Y1169+Draws!AK1169)</f>
        <v>0</v>
      </c>
      <c r="Z1190" s="18" t="n">
        <f aca="false">0-(MAX(Draws!N1169-Line_cap,0)+MAX(Draws!Z1169-Line_cap,0))</f>
        <v>0</v>
      </c>
      <c r="AA1190" s="18" t="n">
        <f aca="false">Z1190-(MAX(Draws!O1169-Line_cap,0)+MAX(Draws!AA1169-Line_cap,0))</f>
        <v>0</v>
      </c>
      <c r="AB1190" s="18" t="n">
        <f aca="false">AA1190-(MAX(Draws!P1169-Line_cap,0)+MAX(Draws!AB1169-Line_cap,0))</f>
        <v>0</v>
      </c>
      <c r="AC1190" s="18" t="n">
        <f aca="false">AB1190-(MAX(Draws!Q1169-Line_cap,0)+MAX(Draws!AC1169-Line_cap,0))</f>
        <v>0</v>
      </c>
      <c r="AD1190" s="18" t="n">
        <f aca="false">AC1190-(MAX(Draws!R1169-Line_cap,0)+MAX(Draws!AD1169-Line_cap,0))</f>
        <v>0</v>
      </c>
      <c r="AE1190" s="18" t="n">
        <f aca="false">AD1190-(MAX(Draws!S1169-Line_cap,0)+MAX(Draws!AE1169-Line_cap,0))</f>
        <v>0</v>
      </c>
      <c r="AF1190" s="18" t="n">
        <f aca="false">AE1190-(MAX(Draws!T1169-Line_cap,0)+MAX(Draws!AF1169-Line_cap,0))</f>
        <v>0</v>
      </c>
      <c r="AG1190" s="18" t="n">
        <f aca="false">AF1190-(MAX(Draws!U1169-Line_cap,0)+MAX(Draws!AG1169-Line_cap,0))</f>
        <v>0</v>
      </c>
      <c r="AH1190" s="18" t="n">
        <f aca="false">AG1190-(MAX(Draws!V1169-Line_cap,0)+MAX(Draws!AH1169-Line_cap,0))</f>
        <v>0</v>
      </c>
      <c r="AI1190" s="18" t="n">
        <f aca="false">AH1190-(MAX(Draws!W1169-Line_cap,0)+MAX(Draws!AI1169-Line_cap,0))</f>
        <v>0</v>
      </c>
      <c r="AJ1190" s="18" t="n">
        <f aca="false">AI1190-(MAX(Draws!X1169-Line_cap,0)+MAX(Draws!AJ1169-Line_cap,0))</f>
        <v>0</v>
      </c>
      <c r="AK1190" s="18" t="n">
        <f aca="false">AJ1190-(MAX(Draws!Y1169-Line_cap,0)+MAX(Draws!AK1169-Line_cap,0))</f>
        <v>0</v>
      </c>
      <c r="AL1190" s="18" t="n">
        <f aca="false">SUMPRODUCT(MIN($B$22:$M$22+B1190:M1190+N1190:Y1190))</f>
        <v>474.375401251805</v>
      </c>
      <c r="AM1190" s="18" t="n">
        <f aca="false">SUMPRODUCT(MIN($B$22:$M$22+B1190:M1190))</f>
        <v>474.375401251805</v>
      </c>
      <c r="AN1190" s="18" t="n">
        <f aca="false">SUMPRODUCT(MIN($B$22:$M$22+N1190:Y1190))</f>
        <v>481.950382357786</v>
      </c>
      <c r="AO1190" s="18" t="n">
        <f aca="false">SUMPRODUCT(MIN($B$22:$M$22+B1190:M1190+Z1190:AK1190))</f>
        <v>474.375401251805</v>
      </c>
      <c r="AP1190" s="18" t="n">
        <f aca="false">SUMPRODUCT(MIN($B$23:$M$23+B1190:M1190+N1190:Y1190))</f>
        <v>522.141146752589</v>
      </c>
      <c r="AQ1190" s="18" t="n">
        <f aca="false">SUMPRODUCT(MIN($B$23:$M$23+B1190:M1190+Z1190:AK1190))</f>
        <v>522.141146752589</v>
      </c>
      <c r="AR1190" s="13" t="n">
        <f aca="false">IF(Y1190&lt;0,1,0)</f>
        <v>0</v>
      </c>
    </row>
    <row r="1191" customFormat="false" ht="15" hidden="false" customHeight="false" outlineLevel="0" collapsed="false">
      <c r="A1191" s="13" t="n">
        <v>1166</v>
      </c>
      <c r="B1191" s="18" t="n">
        <f aca="false">Shock_sd*Draws!B1170</f>
        <v>96.5391850077565</v>
      </c>
      <c r="C1191" s="18" t="n">
        <f aca="false">Persist_a*B1191+Shock_sd*Draws!C1170</f>
        <v>-16.7456074707549</v>
      </c>
      <c r="D1191" s="18" t="n">
        <f aca="false">Persist_a*C1191+Shock_sd*Draws!D1170</f>
        <v>111.341733193139</v>
      </c>
      <c r="E1191" s="18" t="n">
        <f aca="false">Persist_a*D1191+Shock_sd*Draws!E1170</f>
        <v>98.9075232780568</v>
      </c>
      <c r="F1191" s="18" t="n">
        <f aca="false">Persist_a*E1191+Shock_sd*Draws!F1170</f>
        <v>95.5504516931746</v>
      </c>
      <c r="G1191" s="18" t="n">
        <f aca="false">Persist_a*F1191+Shock_sd*Draws!G1170</f>
        <v>-1.32671690395915</v>
      </c>
      <c r="H1191" s="18" t="n">
        <f aca="false">Persist_a*G1191+Shock_sd*Draws!H1170</f>
        <v>-47.928353053273</v>
      </c>
      <c r="I1191" s="18" t="n">
        <f aca="false">Persist_a*H1191+Shock_sd*Draws!I1170</f>
        <v>-65.9349032944071</v>
      </c>
      <c r="J1191" s="18" t="n">
        <f aca="false">Persist_a*I1191+Shock_sd*Draws!J1170</f>
        <v>-26.7768660966143</v>
      </c>
      <c r="K1191" s="18" t="n">
        <f aca="false">Persist_a*J1191+Shock_sd*Draws!K1170</f>
        <v>24.6538961788504</v>
      </c>
      <c r="L1191" s="18" t="n">
        <f aca="false">Persist_a*K1191+Shock_sd*Draws!L1170</f>
        <v>-43.683142070512</v>
      </c>
      <c r="M1191" s="18" t="n">
        <f aca="false">Persist_a*L1191+Shock_sd*Draws!M1170</f>
        <v>66.4961306615468</v>
      </c>
      <c r="N1191" s="18" t="n">
        <f aca="false">0-(Draws!N1170+Draws!Z1170)</f>
        <v>0</v>
      </c>
      <c r="O1191" s="18" t="n">
        <f aca="false">N1191-(Draws!O1170+Draws!AA1170)</f>
        <v>0</v>
      </c>
      <c r="P1191" s="18" t="n">
        <f aca="false">O1191-(Draws!P1170+Draws!AB1170)</f>
        <v>0</v>
      </c>
      <c r="Q1191" s="18" t="n">
        <f aca="false">P1191-(Draws!Q1170+Draws!AC1170)</f>
        <v>0</v>
      </c>
      <c r="R1191" s="18" t="n">
        <f aca="false">Q1191-(Draws!R1170+Draws!AD1170)</f>
        <v>0</v>
      </c>
      <c r="S1191" s="18" t="n">
        <f aca="false">R1191-(Draws!S1170+Draws!AE1170)</f>
        <v>0</v>
      </c>
      <c r="T1191" s="18" t="n">
        <f aca="false">S1191-(Draws!T1170+Draws!AF1170)</f>
        <v>0</v>
      </c>
      <c r="U1191" s="18" t="n">
        <f aca="false">T1191-(Draws!U1170+Draws!AG1170)</f>
        <v>0</v>
      </c>
      <c r="V1191" s="18" t="n">
        <f aca="false">U1191-(Draws!V1170+Draws!AH1170)</f>
        <v>0</v>
      </c>
      <c r="W1191" s="18" t="n">
        <f aca="false">V1191-(Draws!W1170+Draws!AI1170)</f>
        <v>0</v>
      </c>
      <c r="X1191" s="18" t="n">
        <f aca="false">W1191-(Draws!X1170+Draws!AJ1170)</f>
        <v>0</v>
      </c>
      <c r="Y1191" s="18" t="n">
        <f aca="false">X1191-(Draws!Y1170+Draws!AK1170)</f>
        <v>-123.373254966178</v>
      </c>
      <c r="Z1191" s="18" t="n">
        <f aca="false">0-(MAX(Draws!N1170-Line_cap,0)+MAX(Draws!Z1170-Line_cap,0))</f>
        <v>0</v>
      </c>
      <c r="AA1191" s="18" t="n">
        <f aca="false">Z1191-(MAX(Draws!O1170-Line_cap,0)+MAX(Draws!AA1170-Line_cap,0))</f>
        <v>0</v>
      </c>
      <c r="AB1191" s="18" t="n">
        <f aca="false">AA1191-(MAX(Draws!P1170-Line_cap,0)+MAX(Draws!AB1170-Line_cap,0))</f>
        <v>0</v>
      </c>
      <c r="AC1191" s="18" t="n">
        <f aca="false">AB1191-(MAX(Draws!Q1170-Line_cap,0)+MAX(Draws!AC1170-Line_cap,0))</f>
        <v>0</v>
      </c>
      <c r="AD1191" s="18" t="n">
        <f aca="false">AC1191-(MAX(Draws!R1170-Line_cap,0)+MAX(Draws!AD1170-Line_cap,0))</f>
        <v>0</v>
      </c>
      <c r="AE1191" s="18" t="n">
        <f aca="false">AD1191-(MAX(Draws!S1170-Line_cap,0)+MAX(Draws!AE1170-Line_cap,0))</f>
        <v>0</v>
      </c>
      <c r="AF1191" s="18" t="n">
        <f aca="false">AE1191-(MAX(Draws!T1170-Line_cap,0)+MAX(Draws!AF1170-Line_cap,0))</f>
        <v>0</v>
      </c>
      <c r="AG1191" s="18" t="n">
        <f aca="false">AF1191-(MAX(Draws!U1170-Line_cap,0)+MAX(Draws!AG1170-Line_cap,0))</f>
        <v>0</v>
      </c>
      <c r="AH1191" s="18" t="n">
        <f aca="false">AG1191-(MAX(Draws!V1170-Line_cap,0)+MAX(Draws!AH1170-Line_cap,0))</f>
        <v>0</v>
      </c>
      <c r="AI1191" s="18" t="n">
        <f aca="false">AH1191-(MAX(Draws!W1170-Line_cap,0)+MAX(Draws!AI1170-Line_cap,0))</f>
        <v>0</v>
      </c>
      <c r="AJ1191" s="18" t="n">
        <f aca="false">AI1191-(MAX(Draws!X1170-Line_cap,0)+MAX(Draws!AJ1170-Line_cap,0))</f>
        <v>0</v>
      </c>
      <c r="AK1191" s="18" t="n">
        <f aca="false">AJ1191-(MAX(Draws!Y1170-Line_cap,0)+MAX(Draws!AK1170-Line_cap,0))</f>
        <v>-23.3732549661779</v>
      </c>
      <c r="AL1191" s="18" t="n">
        <f aca="false">SUMPRODUCT(MIN($B$22:$M$22+B1191:M1191+N1191:Y1191))</f>
        <v>417.919150103512</v>
      </c>
      <c r="AM1191" s="18" t="n">
        <f aca="false">SUMPRODUCT(MIN($B$22:$M$22+B1191:M1191))</f>
        <v>417.919150103512</v>
      </c>
      <c r="AN1191" s="18" t="n">
        <f aca="false">SUMPRODUCT(MIN($B$22:$M$22+N1191:Y1191))</f>
        <v>387.050792710782</v>
      </c>
      <c r="AO1191" s="18" t="n">
        <f aca="false">SUMPRODUCT(MIN($B$22:$M$22+B1191:M1191+Z1191:AK1191))</f>
        <v>417.919150103512</v>
      </c>
      <c r="AP1191" s="18" t="n">
        <f aca="false">SUMPRODUCT(MIN($B$23:$M$23+B1191:M1191+N1191:Y1191))</f>
        <v>467.519150103512</v>
      </c>
      <c r="AQ1191" s="18" t="n">
        <f aca="false">SUMPRODUCT(MIN($B$23:$M$23+B1191:M1191+Z1191:AK1191))</f>
        <v>467.519150103512</v>
      </c>
      <c r="AR1191" s="13" t="n">
        <f aca="false">IF(Y1191&lt;0,1,0)</f>
        <v>1</v>
      </c>
    </row>
    <row r="1192" customFormat="false" ht="15" hidden="false" customHeight="false" outlineLevel="0" collapsed="false">
      <c r="A1192" s="13" t="n">
        <v>1167</v>
      </c>
      <c r="B1192" s="18" t="n">
        <f aca="false">Shock_sd*Draws!B1171</f>
        <v>-20.3556925257272</v>
      </c>
      <c r="C1192" s="18" t="n">
        <f aca="false">Persist_a*B1192+Shock_sd*Draws!C1171</f>
        <v>-13.1944752896941</v>
      </c>
      <c r="D1192" s="18" t="n">
        <f aca="false">Persist_a*C1192+Shock_sd*Draws!D1171</f>
        <v>17.5620903917174</v>
      </c>
      <c r="E1192" s="18" t="n">
        <f aca="false">Persist_a*D1192+Shock_sd*Draws!E1171</f>
        <v>38.6726495819249</v>
      </c>
      <c r="F1192" s="18" t="n">
        <f aca="false">Persist_a*E1192+Shock_sd*Draws!F1171</f>
        <v>-5.31187895833431</v>
      </c>
      <c r="G1192" s="18" t="n">
        <f aca="false">Persist_a*F1192+Shock_sd*Draws!G1171</f>
        <v>14.5977575522057</v>
      </c>
      <c r="H1192" s="18" t="n">
        <f aca="false">Persist_a*G1192+Shock_sd*Draws!H1171</f>
        <v>41.3623150362764</v>
      </c>
      <c r="I1192" s="18" t="n">
        <f aca="false">Persist_a*H1192+Shock_sd*Draws!I1171</f>
        <v>35.3662245235186</v>
      </c>
      <c r="J1192" s="18" t="n">
        <f aca="false">Persist_a*I1192+Shock_sd*Draws!J1171</f>
        <v>-44.1349237225118</v>
      </c>
      <c r="K1192" s="18" t="n">
        <f aca="false">Persist_a*J1192+Shock_sd*Draws!K1171</f>
        <v>-94.1738082652756</v>
      </c>
      <c r="L1192" s="18" t="n">
        <f aca="false">Persist_a*K1192+Shock_sd*Draws!L1171</f>
        <v>-22.7340104852622</v>
      </c>
      <c r="M1192" s="18" t="n">
        <f aca="false">Persist_a*L1192+Shock_sd*Draws!M1171</f>
        <v>-10.2702259915781</v>
      </c>
      <c r="N1192" s="18" t="n">
        <f aca="false">0-(Draws!N1171+Draws!Z1171)</f>
        <v>0</v>
      </c>
      <c r="O1192" s="18" t="n">
        <f aca="false">N1192-(Draws!O1171+Draws!AA1171)</f>
        <v>0</v>
      </c>
      <c r="P1192" s="18" t="n">
        <f aca="false">O1192-(Draws!P1171+Draws!AB1171)</f>
        <v>0</v>
      </c>
      <c r="Q1192" s="18" t="n">
        <f aca="false">P1192-(Draws!Q1171+Draws!AC1171)</f>
        <v>0</v>
      </c>
      <c r="R1192" s="18" t="n">
        <f aca="false">Q1192-(Draws!R1171+Draws!AD1171)</f>
        <v>0</v>
      </c>
      <c r="S1192" s="18" t="n">
        <f aca="false">R1192-(Draws!S1171+Draws!AE1171)</f>
        <v>0</v>
      </c>
      <c r="T1192" s="18" t="n">
        <f aca="false">S1192-(Draws!T1171+Draws!AF1171)</f>
        <v>0</v>
      </c>
      <c r="U1192" s="18" t="n">
        <f aca="false">T1192-(Draws!U1171+Draws!AG1171)</f>
        <v>0</v>
      </c>
      <c r="V1192" s="18" t="n">
        <f aca="false">U1192-(Draws!V1171+Draws!AH1171)</f>
        <v>0</v>
      </c>
      <c r="W1192" s="18" t="n">
        <f aca="false">V1192-(Draws!W1171+Draws!AI1171)</f>
        <v>0</v>
      </c>
      <c r="X1192" s="18" t="n">
        <f aca="false">W1192-(Draws!X1171+Draws!AJ1171)</f>
        <v>0</v>
      </c>
      <c r="Y1192" s="18" t="n">
        <f aca="false">X1192-(Draws!Y1171+Draws!AK1171)</f>
        <v>0</v>
      </c>
      <c r="Z1192" s="18" t="n">
        <f aca="false">0-(MAX(Draws!N1171-Line_cap,0)+MAX(Draws!Z1171-Line_cap,0))</f>
        <v>0</v>
      </c>
      <c r="AA1192" s="18" t="n">
        <f aca="false">Z1192-(MAX(Draws!O1171-Line_cap,0)+MAX(Draws!AA1171-Line_cap,0))</f>
        <v>0</v>
      </c>
      <c r="AB1192" s="18" t="n">
        <f aca="false">AA1192-(MAX(Draws!P1171-Line_cap,0)+MAX(Draws!AB1171-Line_cap,0))</f>
        <v>0</v>
      </c>
      <c r="AC1192" s="18" t="n">
        <f aca="false">AB1192-(MAX(Draws!Q1171-Line_cap,0)+MAX(Draws!AC1171-Line_cap,0))</f>
        <v>0</v>
      </c>
      <c r="AD1192" s="18" t="n">
        <f aca="false">AC1192-(MAX(Draws!R1171-Line_cap,0)+MAX(Draws!AD1171-Line_cap,0))</f>
        <v>0</v>
      </c>
      <c r="AE1192" s="18" t="n">
        <f aca="false">AD1192-(MAX(Draws!S1171-Line_cap,0)+MAX(Draws!AE1171-Line_cap,0))</f>
        <v>0</v>
      </c>
      <c r="AF1192" s="18" t="n">
        <f aca="false">AE1192-(MAX(Draws!T1171-Line_cap,0)+MAX(Draws!AF1171-Line_cap,0))</f>
        <v>0</v>
      </c>
      <c r="AG1192" s="18" t="n">
        <f aca="false">AF1192-(MAX(Draws!U1171-Line_cap,0)+MAX(Draws!AG1171-Line_cap,0))</f>
        <v>0</v>
      </c>
      <c r="AH1192" s="18" t="n">
        <f aca="false">AG1192-(MAX(Draws!V1171-Line_cap,0)+MAX(Draws!AH1171-Line_cap,0))</f>
        <v>0</v>
      </c>
      <c r="AI1192" s="18" t="n">
        <f aca="false">AH1192-(MAX(Draws!W1171-Line_cap,0)+MAX(Draws!AI1171-Line_cap,0))</f>
        <v>0</v>
      </c>
      <c r="AJ1192" s="18" t="n">
        <f aca="false">AI1192-(MAX(Draws!X1171-Line_cap,0)+MAX(Draws!AJ1171-Line_cap,0))</f>
        <v>0</v>
      </c>
      <c r="AK1192" s="18" t="n">
        <f aca="false">AJ1192-(MAX(Draws!Y1171-Line_cap,0)+MAX(Draws!AK1171-Line_cap,0))</f>
        <v>0</v>
      </c>
      <c r="AL1192" s="18" t="n">
        <f aca="false">SUMPRODUCT(MIN($B$22:$M$22+B1192:M1192+N1192:Y1192))</f>
        <v>400.211887544149</v>
      </c>
      <c r="AM1192" s="18" t="n">
        <f aca="false">SUMPRODUCT(MIN($B$22:$M$22+B1192:M1192))</f>
        <v>400.211887544149</v>
      </c>
      <c r="AN1192" s="18" t="n">
        <f aca="false">SUMPRODUCT(MIN($B$22:$M$22+N1192:Y1192))</f>
        <v>481.950382357786</v>
      </c>
      <c r="AO1192" s="18" t="n">
        <f aca="false">SUMPRODUCT(MIN($B$22:$M$22+B1192:M1192+Z1192:AK1192))</f>
        <v>400.211887544149</v>
      </c>
      <c r="AP1192" s="18" t="n">
        <f aca="false">SUMPRODUCT(MIN($B$23:$M$23+B1192:M1192+N1192:Y1192))</f>
        <v>448.497536094576</v>
      </c>
      <c r="AQ1192" s="18" t="n">
        <f aca="false">SUMPRODUCT(MIN($B$23:$M$23+B1192:M1192+Z1192:AK1192))</f>
        <v>448.497536094576</v>
      </c>
      <c r="AR1192" s="13" t="n">
        <f aca="false">IF(Y1192&lt;0,1,0)</f>
        <v>0</v>
      </c>
    </row>
    <row r="1193" customFormat="false" ht="15" hidden="false" customHeight="false" outlineLevel="0" collapsed="false">
      <c r="A1193" s="13" t="n">
        <v>1168</v>
      </c>
      <c r="B1193" s="18" t="n">
        <f aca="false">Shock_sd*Draws!B1172</f>
        <v>41.4962591122089</v>
      </c>
      <c r="C1193" s="18" t="n">
        <f aca="false">Persist_a*B1193+Shock_sd*Draws!C1172</f>
        <v>175.82959232179</v>
      </c>
      <c r="D1193" s="18" t="n">
        <f aca="false">Persist_a*C1193+Shock_sd*Draws!D1172</f>
        <v>145.812706117194</v>
      </c>
      <c r="E1193" s="18" t="n">
        <f aca="false">Persist_a*D1193+Shock_sd*Draws!E1172</f>
        <v>4.24361753669189</v>
      </c>
      <c r="F1193" s="18" t="n">
        <f aca="false">Persist_a*E1193+Shock_sd*Draws!F1172</f>
        <v>83.861931502078</v>
      </c>
      <c r="G1193" s="18" t="n">
        <f aca="false">Persist_a*F1193+Shock_sd*Draws!G1172</f>
        <v>-37.1688701112909</v>
      </c>
      <c r="H1193" s="18" t="n">
        <f aca="false">Persist_a*G1193+Shock_sd*Draws!H1172</f>
        <v>-55.8816662419403</v>
      </c>
      <c r="I1193" s="18" t="n">
        <f aca="false">Persist_a*H1193+Shock_sd*Draws!I1172</f>
        <v>-28.0661449592941</v>
      </c>
      <c r="J1193" s="18" t="n">
        <f aca="false">Persist_a*I1193+Shock_sd*Draws!J1172</f>
        <v>-12.7203198688838</v>
      </c>
      <c r="K1193" s="18" t="n">
        <f aca="false">Persist_a*J1193+Shock_sd*Draws!K1172</f>
        <v>-81.5014371102921</v>
      </c>
      <c r="L1193" s="18" t="n">
        <f aca="false">Persist_a*K1193+Shock_sd*Draws!L1172</f>
        <v>-31.9119876147248</v>
      </c>
      <c r="M1193" s="18" t="n">
        <f aca="false">Persist_a*L1193+Shock_sd*Draws!M1172</f>
        <v>17.0194340144488</v>
      </c>
      <c r="N1193" s="18" t="n">
        <f aca="false">0-(Draws!N1172+Draws!Z1172)</f>
        <v>0</v>
      </c>
      <c r="O1193" s="18" t="n">
        <f aca="false">N1193-(Draws!O1172+Draws!AA1172)</f>
        <v>0</v>
      </c>
      <c r="P1193" s="18" t="n">
        <f aca="false">O1193-(Draws!P1172+Draws!AB1172)</f>
        <v>0</v>
      </c>
      <c r="Q1193" s="18" t="n">
        <f aca="false">P1193-(Draws!Q1172+Draws!AC1172)</f>
        <v>0</v>
      </c>
      <c r="R1193" s="18" t="n">
        <f aca="false">Q1193-(Draws!R1172+Draws!AD1172)</f>
        <v>0</v>
      </c>
      <c r="S1193" s="18" t="n">
        <f aca="false">R1193-(Draws!S1172+Draws!AE1172)</f>
        <v>0</v>
      </c>
      <c r="T1193" s="18" t="n">
        <f aca="false">S1193-(Draws!T1172+Draws!AF1172)</f>
        <v>0</v>
      </c>
      <c r="U1193" s="18" t="n">
        <f aca="false">T1193-(Draws!U1172+Draws!AG1172)</f>
        <v>0</v>
      </c>
      <c r="V1193" s="18" t="n">
        <f aca="false">U1193-(Draws!V1172+Draws!AH1172)</f>
        <v>0</v>
      </c>
      <c r="W1193" s="18" t="n">
        <f aca="false">V1193-(Draws!W1172+Draws!AI1172)</f>
        <v>0</v>
      </c>
      <c r="X1193" s="18" t="n">
        <f aca="false">W1193-(Draws!X1172+Draws!AJ1172)</f>
        <v>0</v>
      </c>
      <c r="Y1193" s="18" t="n">
        <f aca="false">X1193-(Draws!Y1172+Draws!AK1172)</f>
        <v>0</v>
      </c>
      <c r="Z1193" s="18" t="n">
        <f aca="false">0-(MAX(Draws!N1172-Line_cap,0)+MAX(Draws!Z1172-Line_cap,0))</f>
        <v>0</v>
      </c>
      <c r="AA1193" s="18" t="n">
        <f aca="false">Z1193-(MAX(Draws!O1172-Line_cap,0)+MAX(Draws!AA1172-Line_cap,0))</f>
        <v>0</v>
      </c>
      <c r="AB1193" s="18" t="n">
        <f aca="false">AA1193-(MAX(Draws!P1172-Line_cap,0)+MAX(Draws!AB1172-Line_cap,0))</f>
        <v>0</v>
      </c>
      <c r="AC1193" s="18" t="n">
        <f aca="false">AB1193-(MAX(Draws!Q1172-Line_cap,0)+MAX(Draws!AC1172-Line_cap,0))</f>
        <v>0</v>
      </c>
      <c r="AD1193" s="18" t="n">
        <f aca="false">AC1193-(MAX(Draws!R1172-Line_cap,0)+MAX(Draws!AD1172-Line_cap,0))</f>
        <v>0</v>
      </c>
      <c r="AE1193" s="18" t="n">
        <f aca="false">AD1193-(MAX(Draws!S1172-Line_cap,0)+MAX(Draws!AE1172-Line_cap,0))</f>
        <v>0</v>
      </c>
      <c r="AF1193" s="18" t="n">
        <f aca="false">AE1193-(MAX(Draws!T1172-Line_cap,0)+MAX(Draws!AF1172-Line_cap,0))</f>
        <v>0</v>
      </c>
      <c r="AG1193" s="18" t="n">
        <f aca="false">AF1193-(MAX(Draws!U1172-Line_cap,0)+MAX(Draws!AG1172-Line_cap,0))</f>
        <v>0</v>
      </c>
      <c r="AH1193" s="18" t="n">
        <f aca="false">AG1193-(MAX(Draws!V1172-Line_cap,0)+MAX(Draws!AH1172-Line_cap,0))</f>
        <v>0</v>
      </c>
      <c r="AI1193" s="18" t="n">
        <f aca="false">AH1193-(MAX(Draws!W1172-Line_cap,0)+MAX(Draws!AI1172-Line_cap,0))</f>
        <v>0</v>
      </c>
      <c r="AJ1193" s="18" t="n">
        <f aca="false">AI1193-(MAX(Draws!X1172-Line_cap,0)+MAX(Draws!AJ1172-Line_cap,0))</f>
        <v>0</v>
      </c>
      <c r="AK1193" s="18" t="n">
        <f aca="false">AJ1193-(MAX(Draws!Y1172-Line_cap,0)+MAX(Draws!AK1172-Line_cap,0))</f>
        <v>0</v>
      </c>
      <c r="AL1193" s="18" t="n">
        <f aca="false">SUMPRODUCT(MIN($B$22:$M$22+B1193:M1193+N1193:Y1193))</f>
        <v>412.884258699132</v>
      </c>
      <c r="AM1193" s="18" t="n">
        <f aca="false">SUMPRODUCT(MIN($B$22:$M$22+B1193:M1193))</f>
        <v>412.884258699132</v>
      </c>
      <c r="AN1193" s="18" t="n">
        <f aca="false">SUMPRODUCT(MIN($B$22:$M$22+N1193:Y1193))</f>
        <v>481.950382357786</v>
      </c>
      <c r="AO1193" s="18" t="n">
        <f aca="false">SUMPRODUCT(MIN($B$22:$M$22+B1193:M1193+Z1193:AK1193))</f>
        <v>412.884258699132</v>
      </c>
      <c r="AP1193" s="18" t="n">
        <f aca="false">SUMPRODUCT(MIN($B$23:$M$23+B1193:M1193+N1193:Y1193))</f>
        <v>461.169907249559</v>
      </c>
      <c r="AQ1193" s="18" t="n">
        <f aca="false">SUMPRODUCT(MIN($B$23:$M$23+B1193:M1193+Z1193:AK1193))</f>
        <v>461.169907249559</v>
      </c>
      <c r="AR1193" s="13" t="n">
        <f aca="false">IF(Y1193&lt;0,1,0)</f>
        <v>0</v>
      </c>
    </row>
    <row r="1194" customFormat="false" ht="15" hidden="false" customHeight="false" outlineLevel="0" collapsed="false">
      <c r="A1194" s="13" t="n">
        <v>1169</v>
      </c>
      <c r="B1194" s="18" t="n">
        <f aca="false">Shock_sd*Draws!B1173</f>
        <v>-39.8579213946831</v>
      </c>
      <c r="C1194" s="18" t="n">
        <f aca="false">Persist_a*B1194+Shock_sd*Draws!C1173</f>
        <v>-20.1969614944261</v>
      </c>
      <c r="D1194" s="18" t="n">
        <f aca="false">Persist_a*C1194+Shock_sd*Draws!D1173</f>
        <v>-23.7870719928078</v>
      </c>
      <c r="E1194" s="18" t="n">
        <f aca="false">Persist_a*D1194+Shock_sd*Draws!E1173</f>
        <v>29.5192815558287</v>
      </c>
      <c r="F1194" s="18" t="n">
        <f aca="false">Persist_a*E1194+Shock_sd*Draws!F1173</f>
        <v>-47.6022482684997</v>
      </c>
      <c r="G1194" s="18" t="n">
        <f aca="false">Persist_a*F1194+Shock_sd*Draws!G1173</f>
        <v>-40.6990128117124</v>
      </c>
      <c r="H1194" s="18" t="n">
        <f aca="false">Persist_a*G1194+Shock_sd*Draws!H1173</f>
        <v>-77.0951629394365</v>
      </c>
      <c r="I1194" s="18" t="n">
        <f aca="false">Persist_a*H1194+Shock_sd*Draws!I1173</f>
        <v>-16.8704686336622</v>
      </c>
      <c r="J1194" s="18" t="n">
        <f aca="false">Persist_a*I1194+Shock_sd*Draws!J1173</f>
        <v>18.3199019508656</v>
      </c>
      <c r="K1194" s="18" t="n">
        <f aca="false">Persist_a*J1194+Shock_sd*Draws!K1173</f>
        <v>-57.5090179085434</v>
      </c>
      <c r="L1194" s="18" t="n">
        <f aca="false">Persist_a*K1194+Shock_sd*Draws!L1173</f>
        <v>-48.0609938973327</v>
      </c>
      <c r="M1194" s="18" t="n">
        <f aca="false">Persist_a*L1194+Shock_sd*Draws!M1173</f>
        <v>61.0114344022353</v>
      </c>
      <c r="N1194" s="18" t="n">
        <f aca="false">0-(Draws!N1173+Draws!Z1173)</f>
        <v>0</v>
      </c>
      <c r="O1194" s="18" t="n">
        <f aca="false">N1194-(Draws!O1173+Draws!AA1173)</f>
        <v>0</v>
      </c>
      <c r="P1194" s="18" t="n">
        <f aca="false">O1194-(Draws!P1173+Draws!AB1173)</f>
        <v>0</v>
      </c>
      <c r="Q1194" s="18" t="n">
        <f aca="false">P1194-(Draws!Q1173+Draws!AC1173)</f>
        <v>0</v>
      </c>
      <c r="R1194" s="18" t="n">
        <f aca="false">Q1194-(Draws!R1173+Draws!AD1173)</f>
        <v>0</v>
      </c>
      <c r="S1194" s="18" t="n">
        <f aca="false">R1194-(Draws!S1173+Draws!AE1173)</f>
        <v>0</v>
      </c>
      <c r="T1194" s="18" t="n">
        <f aca="false">S1194-(Draws!T1173+Draws!AF1173)</f>
        <v>0</v>
      </c>
      <c r="U1194" s="18" t="n">
        <f aca="false">T1194-(Draws!U1173+Draws!AG1173)</f>
        <v>0</v>
      </c>
      <c r="V1194" s="18" t="n">
        <f aca="false">U1194-(Draws!V1173+Draws!AH1173)</f>
        <v>0</v>
      </c>
      <c r="W1194" s="18" t="n">
        <f aca="false">V1194-(Draws!W1173+Draws!AI1173)</f>
        <v>0</v>
      </c>
      <c r="X1194" s="18" t="n">
        <f aca="false">W1194-(Draws!X1173+Draws!AJ1173)</f>
        <v>0</v>
      </c>
      <c r="Y1194" s="18" t="n">
        <f aca="false">X1194-(Draws!Y1173+Draws!AK1173)</f>
        <v>0</v>
      </c>
      <c r="Z1194" s="18" t="n">
        <f aca="false">0-(MAX(Draws!N1173-Line_cap,0)+MAX(Draws!Z1173-Line_cap,0))</f>
        <v>0</v>
      </c>
      <c r="AA1194" s="18" t="n">
        <f aca="false">Z1194-(MAX(Draws!O1173-Line_cap,0)+MAX(Draws!AA1173-Line_cap,0))</f>
        <v>0</v>
      </c>
      <c r="AB1194" s="18" t="n">
        <f aca="false">AA1194-(MAX(Draws!P1173-Line_cap,0)+MAX(Draws!AB1173-Line_cap,0))</f>
        <v>0</v>
      </c>
      <c r="AC1194" s="18" t="n">
        <f aca="false">AB1194-(MAX(Draws!Q1173-Line_cap,0)+MAX(Draws!AC1173-Line_cap,0))</f>
        <v>0</v>
      </c>
      <c r="AD1194" s="18" t="n">
        <f aca="false">AC1194-(MAX(Draws!R1173-Line_cap,0)+MAX(Draws!AD1173-Line_cap,0))</f>
        <v>0</v>
      </c>
      <c r="AE1194" s="18" t="n">
        <f aca="false">AD1194-(MAX(Draws!S1173-Line_cap,0)+MAX(Draws!AE1173-Line_cap,0))</f>
        <v>0</v>
      </c>
      <c r="AF1194" s="18" t="n">
        <f aca="false">AE1194-(MAX(Draws!T1173-Line_cap,0)+MAX(Draws!AF1173-Line_cap,0))</f>
        <v>0</v>
      </c>
      <c r="AG1194" s="18" t="n">
        <f aca="false">AF1194-(MAX(Draws!U1173-Line_cap,0)+MAX(Draws!AG1173-Line_cap,0))</f>
        <v>0</v>
      </c>
      <c r="AH1194" s="18" t="n">
        <f aca="false">AG1194-(MAX(Draws!V1173-Line_cap,0)+MAX(Draws!AH1173-Line_cap,0))</f>
        <v>0</v>
      </c>
      <c r="AI1194" s="18" t="n">
        <f aca="false">AH1194-(MAX(Draws!W1173-Line_cap,0)+MAX(Draws!AI1173-Line_cap,0))</f>
        <v>0</v>
      </c>
      <c r="AJ1194" s="18" t="n">
        <f aca="false">AI1194-(MAX(Draws!X1173-Line_cap,0)+MAX(Draws!AJ1173-Line_cap,0))</f>
        <v>0</v>
      </c>
      <c r="AK1194" s="18" t="n">
        <f aca="false">AJ1194-(MAX(Draws!Y1173-Line_cap,0)+MAX(Draws!AK1173-Line_cap,0))</f>
        <v>0</v>
      </c>
      <c r="AL1194" s="18" t="n">
        <f aca="false">SUMPRODUCT(MIN($B$22:$M$22+B1194:M1194+N1194:Y1194))</f>
        <v>404.855219418349</v>
      </c>
      <c r="AM1194" s="18" t="n">
        <f aca="false">SUMPRODUCT(MIN($B$22:$M$22+B1194:M1194))</f>
        <v>404.855219418349</v>
      </c>
      <c r="AN1194" s="18" t="n">
        <f aca="false">SUMPRODUCT(MIN($B$22:$M$22+N1194:Y1194))</f>
        <v>481.950382357786</v>
      </c>
      <c r="AO1194" s="18" t="n">
        <f aca="false">SUMPRODUCT(MIN($B$22:$M$22+B1194:M1194+Z1194:AK1194))</f>
        <v>404.855219418349</v>
      </c>
      <c r="AP1194" s="18" t="n">
        <f aca="false">SUMPRODUCT(MIN($B$23:$M$23+B1194:M1194+N1194:Y1194))</f>
        <v>454.033862281449</v>
      </c>
      <c r="AQ1194" s="18" t="n">
        <f aca="false">SUMPRODUCT(MIN($B$23:$M$23+B1194:M1194+Z1194:AK1194))</f>
        <v>454.033862281449</v>
      </c>
      <c r="AR1194" s="13" t="n">
        <f aca="false">IF(Y1194&lt;0,1,0)</f>
        <v>0</v>
      </c>
    </row>
    <row r="1195" customFormat="false" ht="15" hidden="false" customHeight="false" outlineLevel="0" collapsed="false">
      <c r="A1195" s="13" t="n">
        <v>1170</v>
      </c>
      <c r="B1195" s="18" t="n">
        <f aca="false">Shock_sd*Draws!B1174</f>
        <v>-18.9000707469792</v>
      </c>
      <c r="C1195" s="18" t="n">
        <f aca="false">Persist_a*B1195+Shock_sd*Draws!C1174</f>
        <v>-26.1048908716743</v>
      </c>
      <c r="D1195" s="18" t="n">
        <f aca="false">Persist_a*C1195+Shock_sd*Draws!D1174</f>
        <v>-16.2498023933204</v>
      </c>
      <c r="E1195" s="18" t="n">
        <f aca="false">Persist_a*D1195+Shock_sd*Draws!E1174</f>
        <v>15.6255884416424</v>
      </c>
      <c r="F1195" s="18" t="n">
        <f aca="false">Persist_a*E1195+Shock_sd*Draws!F1174</f>
        <v>26.1996052966718</v>
      </c>
      <c r="G1195" s="18" t="n">
        <f aca="false">Persist_a*F1195+Shock_sd*Draws!G1174</f>
        <v>-61.752391052917</v>
      </c>
      <c r="H1195" s="18" t="n">
        <f aca="false">Persist_a*G1195+Shock_sd*Draws!H1174</f>
        <v>-46.2139927842731</v>
      </c>
      <c r="I1195" s="18" t="n">
        <f aca="false">Persist_a*H1195+Shock_sd*Draws!I1174</f>
        <v>-0.67757897356012</v>
      </c>
      <c r="J1195" s="18" t="n">
        <f aca="false">Persist_a*I1195+Shock_sd*Draws!J1174</f>
        <v>151.529411227132</v>
      </c>
      <c r="K1195" s="18" t="n">
        <f aca="false">Persist_a*J1195+Shock_sd*Draws!K1174</f>
        <v>27.9002285155174</v>
      </c>
      <c r="L1195" s="18" t="n">
        <f aca="false">Persist_a*K1195+Shock_sd*Draws!L1174</f>
        <v>-52.8044692710988</v>
      </c>
      <c r="M1195" s="18" t="n">
        <f aca="false">Persist_a*L1195+Shock_sd*Draws!M1174</f>
        <v>43.4356602991355</v>
      </c>
      <c r="N1195" s="18" t="n">
        <f aca="false">0-(Draws!N1174+Draws!Z1174)</f>
        <v>0</v>
      </c>
      <c r="O1195" s="18" t="n">
        <f aca="false">N1195-(Draws!O1174+Draws!AA1174)</f>
        <v>0</v>
      </c>
      <c r="P1195" s="18" t="n">
        <f aca="false">O1195-(Draws!P1174+Draws!AB1174)</f>
        <v>0</v>
      </c>
      <c r="Q1195" s="18" t="n">
        <f aca="false">P1195-(Draws!Q1174+Draws!AC1174)</f>
        <v>0</v>
      </c>
      <c r="R1195" s="18" t="n">
        <f aca="false">Q1195-(Draws!R1174+Draws!AD1174)</f>
        <v>0</v>
      </c>
      <c r="S1195" s="18" t="n">
        <f aca="false">R1195-(Draws!S1174+Draws!AE1174)</f>
        <v>0</v>
      </c>
      <c r="T1195" s="18" t="n">
        <f aca="false">S1195-(Draws!T1174+Draws!AF1174)</f>
        <v>0</v>
      </c>
      <c r="U1195" s="18" t="n">
        <f aca="false">T1195-(Draws!U1174+Draws!AG1174)</f>
        <v>0</v>
      </c>
      <c r="V1195" s="18" t="n">
        <f aca="false">U1195-(Draws!V1174+Draws!AH1174)</f>
        <v>0</v>
      </c>
      <c r="W1195" s="18" t="n">
        <f aca="false">V1195-(Draws!W1174+Draws!AI1174)</f>
        <v>0</v>
      </c>
      <c r="X1195" s="18" t="n">
        <f aca="false">W1195-(Draws!X1174+Draws!AJ1174)</f>
        <v>0</v>
      </c>
      <c r="Y1195" s="18" t="n">
        <f aca="false">X1195-(Draws!Y1174+Draws!AK1174)</f>
        <v>0</v>
      </c>
      <c r="Z1195" s="18" t="n">
        <f aca="false">0-(MAX(Draws!N1174-Line_cap,0)+MAX(Draws!Z1174-Line_cap,0))</f>
        <v>0</v>
      </c>
      <c r="AA1195" s="18" t="n">
        <f aca="false">Z1195-(MAX(Draws!O1174-Line_cap,0)+MAX(Draws!AA1174-Line_cap,0))</f>
        <v>0</v>
      </c>
      <c r="AB1195" s="18" t="n">
        <f aca="false">AA1195-(MAX(Draws!P1174-Line_cap,0)+MAX(Draws!AB1174-Line_cap,0))</f>
        <v>0</v>
      </c>
      <c r="AC1195" s="18" t="n">
        <f aca="false">AB1195-(MAX(Draws!Q1174-Line_cap,0)+MAX(Draws!AC1174-Line_cap,0))</f>
        <v>0</v>
      </c>
      <c r="AD1195" s="18" t="n">
        <f aca="false">AC1195-(MAX(Draws!R1174-Line_cap,0)+MAX(Draws!AD1174-Line_cap,0))</f>
        <v>0</v>
      </c>
      <c r="AE1195" s="18" t="n">
        <f aca="false">AD1195-(MAX(Draws!S1174-Line_cap,0)+MAX(Draws!AE1174-Line_cap,0))</f>
        <v>0</v>
      </c>
      <c r="AF1195" s="18" t="n">
        <f aca="false">AE1195-(MAX(Draws!T1174-Line_cap,0)+MAX(Draws!AF1174-Line_cap,0))</f>
        <v>0</v>
      </c>
      <c r="AG1195" s="18" t="n">
        <f aca="false">AF1195-(MAX(Draws!U1174-Line_cap,0)+MAX(Draws!AG1174-Line_cap,0))</f>
        <v>0</v>
      </c>
      <c r="AH1195" s="18" t="n">
        <f aca="false">AG1195-(MAX(Draws!V1174-Line_cap,0)+MAX(Draws!AH1174-Line_cap,0))</f>
        <v>0</v>
      </c>
      <c r="AI1195" s="18" t="n">
        <f aca="false">AH1195-(MAX(Draws!W1174-Line_cap,0)+MAX(Draws!AI1174-Line_cap,0))</f>
        <v>0</v>
      </c>
      <c r="AJ1195" s="18" t="n">
        <f aca="false">AI1195-(MAX(Draws!X1174-Line_cap,0)+MAX(Draws!AJ1174-Line_cap,0))</f>
        <v>0</v>
      </c>
      <c r="AK1195" s="18" t="n">
        <f aca="false">AJ1195-(MAX(Draws!Y1174-Line_cap,0)+MAX(Draws!AK1174-Line_cap,0))</f>
        <v>0</v>
      </c>
      <c r="AL1195" s="18" t="n">
        <f aca="false">SUMPRODUCT(MIN($B$22:$M$22+B1195:M1195+N1195:Y1195))</f>
        <v>421.455780585448</v>
      </c>
      <c r="AM1195" s="18" t="n">
        <f aca="false">SUMPRODUCT(MIN($B$22:$M$22+B1195:M1195))</f>
        <v>421.455780585448</v>
      </c>
      <c r="AN1195" s="18" t="n">
        <f aca="false">SUMPRODUCT(MIN($B$22:$M$22+N1195:Y1195))</f>
        <v>481.950382357786</v>
      </c>
      <c r="AO1195" s="18" t="n">
        <f aca="false">SUMPRODUCT(MIN($B$22:$M$22+B1195:M1195+Z1195:AK1195))</f>
        <v>421.455780585448</v>
      </c>
      <c r="AP1195" s="18" t="n">
        <f aca="false">SUMPRODUCT(MIN($B$23:$M$23+B1195:M1195+N1195:Y1195))</f>
        <v>469.221526086232</v>
      </c>
      <c r="AQ1195" s="18" t="n">
        <f aca="false">SUMPRODUCT(MIN($B$23:$M$23+B1195:M1195+Z1195:AK1195))</f>
        <v>469.221526086232</v>
      </c>
      <c r="AR1195" s="13" t="n">
        <f aca="false">IF(Y1195&lt;0,1,0)</f>
        <v>0</v>
      </c>
    </row>
    <row r="1196" customFormat="false" ht="15" hidden="false" customHeight="false" outlineLevel="0" collapsed="false">
      <c r="A1196" s="13" t="n">
        <v>1171</v>
      </c>
      <c r="B1196" s="18" t="n">
        <f aca="false">Shock_sd*Draws!B1175</f>
        <v>-39.104983653736</v>
      </c>
      <c r="C1196" s="18" t="n">
        <f aca="false">Persist_a*B1196+Shock_sd*Draws!C1175</f>
        <v>54.5743773548327</v>
      </c>
      <c r="D1196" s="18" t="n">
        <f aca="false">Persist_a*C1196+Shock_sd*Draws!D1175</f>
        <v>-57.98260567396</v>
      </c>
      <c r="E1196" s="18" t="n">
        <f aca="false">Persist_a*D1196+Shock_sd*Draws!E1175</f>
        <v>-2.53694203830693</v>
      </c>
      <c r="F1196" s="18" t="n">
        <f aca="false">Persist_a*E1196+Shock_sd*Draws!F1175</f>
        <v>-16.2205271680688</v>
      </c>
      <c r="G1196" s="18" t="n">
        <f aca="false">Persist_a*F1196+Shock_sd*Draws!G1175</f>
        <v>-36.6743572461842</v>
      </c>
      <c r="H1196" s="18" t="n">
        <f aca="false">Persist_a*G1196+Shock_sd*Draws!H1175</f>
        <v>-83.7446289128263</v>
      </c>
      <c r="I1196" s="18" t="n">
        <f aca="false">Persist_a*H1196+Shock_sd*Draws!I1175</f>
        <v>-71.4594379414884</v>
      </c>
      <c r="J1196" s="18" t="n">
        <f aca="false">Persist_a*I1196+Shock_sd*Draws!J1175</f>
        <v>-22.1924446422438</v>
      </c>
      <c r="K1196" s="18" t="n">
        <f aca="false">Persist_a*J1196+Shock_sd*Draws!K1175</f>
        <v>16.8767114214284</v>
      </c>
      <c r="L1196" s="18" t="n">
        <f aca="false">Persist_a*K1196+Shock_sd*Draws!L1175</f>
        <v>-19.7691864755321</v>
      </c>
      <c r="M1196" s="18" t="n">
        <f aca="false">Persist_a*L1196+Shock_sd*Draws!M1175</f>
        <v>-50.7887972570073</v>
      </c>
      <c r="N1196" s="18" t="n">
        <f aca="false">0-(Draws!N1175+Draws!Z1175)</f>
        <v>0</v>
      </c>
      <c r="O1196" s="18" t="n">
        <f aca="false">N1196-(Draws!O1175+Draws!AA1175)</f>
        <v>0</v>
      </c>
      <c r="P1196" s="18" t="n">
        <f aca="false">O1196-(Draws!P1175+Draws!AB1175)</f>
        <v>0</v>
      </c>
      <c r="Q1196" s="18" t="n">
        <f aca="false">P1196-(Draws!Q1175+Draws!AC1175)</f>
        <v>0</v>
      </c>
      <c r="R1196" s="18" t="n">
        <f aca="false">Q1196-(Draws!R1175+Draws!AD1175)</f>
        <v>0</v>
      </c>
      <c r="S1196" s="18" t="n">
        <f aca="false">R1196-(Draws!S1175+Draws!AE1175)</f>
        <v>0</v>
      </c>
      <c r="T1196" s="18" t="n">
        <f aca="false">S1196-(Draws!T1175+Draws!AF1175)</f>
        <v>0</v>
      </c>
      <c r="U1196" s="18" t="n">
        <f aca="false">T1196-(Draws!U1175+Draws!AG1175)</f>
        <v>0</v>
      </c>
      <c r="V1196" s="18" t="n">
        <f aca="false">U1196-(Draws!V1175+Draws!AH1175)</f>
        <v>0</v>
      </c>
      <c r="W1196" s="18" t="n">
        <f aca="false">V1196-(Draws!W1175+Draws!AI1175)</f>
        <v>0</v>
      </c>
      <c r="X1196" s="18" t="n">
        <f aca="false">W1196-(Draws!X1175+Draws!AJ1175)</f>
        <v>0</v>
      </c>
      <c r="Y1196" s="18" t="n">
        <f aca="false">X1196-(Draws!Y1175+Draws!AK1175)</f>
        <v>0</v>
      </c>
      <c r="Z1196" s="18" t="n">
        <f aca="false">0-(MAX(Draws!N1175-Line_cap,0)+MAX(Draws!Z1175-Line_cap,0))</f>
        <v>0</v>
      </c>
      <c r="AA1196" s="18" t="n">
        <f aca="false">Z1196-(MAX(Draws!O1175-Line_cap,0)+MAX(Draws!AA1175-Line_cap,0))</f>
        <v>0</v>
      </c>
      <c r="AB1196" s="18" t="n">
        <f aca="false">AA1196-(MAX(Draws!P1175-Line_cap,0)+MAX(Draws!AB1175-Line_cap,0))</f>
        <v>0</v>
      </c>
      <c r="AC1196" s="18" t="n">
        <f aca="false">AB1196-(MAX(Draws!Q1175-Line_cap,0)+MAX(Draws!AC1175-Line_cap,0))</f>
        <v>0</v>
      </c>
      <c r="AD1196" s="18" t="n">
        <f aca="false">AC1196-(MAX(Draws!R1175-Line_cap,0)+MAX(Draws!AD1175-Line_cap,0))</f>
        <v>0</v>
      </c>
      <c r="AE1196" s="18" t="n">
        <f aca="false">AD1196-(MAX(Draws!S1175-Line_cap,0)+MAX(Draws!AE1175-Line_cap,0))</f>
        <v>0</v>
      </c>
      <c r="AF1196" s="18" t="n">
        <f aca="false">AE1196-(MAX(Draws!T1175-Line_cap,0)+MAX(Draws!AF1175-Line_cap,0))</f>
        <v>0</v>
      </c>
      <c r="AG1196" s="18" t="n">
        <f aca="false">AF1196-(MAX(Draws!U1175-Line_cap,0)+MAX(Draws!AG1175-Line_cap,0))</f>
        <v>0</v>
      </c>
      <c r="AH1196" s="18" t="n">
        <f aca="false">AG1196-(MAX(Draws!V1175-Line_cap,0)+MAX(Draws!AH1175-Line_cap,0))</f>
        <v>0</v>
      </c>
      <c r="AI1196" s="18" t="n">
        <f aca="false">AH1196-(MAX(Draws!W1175-Line_cap,0)+MAX(Draws!AI1175-Line_cap,0))</f>
        <v>0</v>
      </c>
      <c r="AJ1196" s="18" t="n">
        <f aca="false">AI1196-(MAX(Draws!X1175-Line_cap,0)+MAX(Draws!AJ1175-Line_cap,0))</f>
        <v>0</v>
      </c>
      <c r="AK1196" s="18" t="n">
        <f aca="false">AJ1196-(MAX(Draws!Y1175-Line_cap,0)+MAX(Draws!AK1175-Line_cap,0))</f>
        <v>0</v>
      </c>
      <c r="AL1196" s="18" t="n">
        <f aca="false">SUMPRODUCT(MIN($B$22:$M$22+B1196:M1196+N1196:Y1196))</f>
        <v>398.205753444959</v>
      </c>
      <c r="AM1196" s="18" t="n">
        <f aca="false">SUMPRODUCT(MIN($B$22:$M$22+B1196:M1196))</f>
        <v>398.205753444959</v>
      </c>
      <c r="AN1196" s="18" t="n">
        <f aca="false">SUMPRODUCT(MIN($B$22:$M$22+N1196:Y1196))</f>
        <v>481.950382357786</v>
      </c>
      <c r="AO1196" s="18" t="n">
        <f aca="false">SUMPRODUCT(MIN($B$22:$M$22+B1196:M1196+Z1196:AK1196))</f>
        <v>398.205753444959</v>
      </c>
      <c r="AP1196" s="18" t="n">
        <f aca="false">SUMPRODUCT(MIN($B$23:$M$23+B1196:M1196+N1196:Y1196))</f>
        <v>447.38439630806</v>
      </c>
      <c r="AQ1196" s="18" t="n">
        <f aca="false">SUMPRODUCT(MIN($B$23:$M$23+B1196:M1196+Z1196:AK1196))</f>
        <v>447.38439630806</v>
      </c>
      <c r="AR1196" s="13" t="n">
        <f aca="false">IF(Y1196&lt;0,1,0)</f>
        <v>0</v>
      </c>
    </row>
    <row r="1197" customFormat="false" ht="15" hidden="false" customHeight="false" outlineLevel="0" collapsed="false">
      <c r="A1197" s="13" t="n">
        <v>1172</v>
      </c>
      <c r="B1197" s="18" t="n">
        <f aca="false">Shock_sd*Draws!B1176</f>
        <v>5.26753869150051</v>
      </c>
      <c r="C1197" s="18" t="n">
        <f aca="false">Persist_a*B1197+Shock_sd*Draws!C1176</f>
        <v>23.0500703567678</v>
      </c>
      <c r="D1197" s="18" t="n">
        <f aca="false">Persist_a*C1197+Shock_sd*Draws!D1176</f>
        <v>39.4708979099876</v>
      </c>
      <c r="E1197" s="18" t="n">
        <f aca="false">Persist_a*D1197+Shock_sd*Draws!E1176</f>
        <v>-15.2404097325213</v>
      </c>
      <c r="F1197" s="18" t="n">
        <f aca="false">Persist_a*E1197+Shock_sd*Draws!F1176</f>
        <v>-16.4795161693722</v>
      </c>
      <c r="G1197" s="18" t="n">
        <f aca="false">Persist_a*F1197+Shock_sd*Draws!G1176</f>
        <v>-69.3883118610771</v>
      </c>
      <c r="H1197" s="18" t="n">
        <f aca="false">Persist_a*G1197+Shock_sd*Draws!H1176</f>
        <v>-35.1440559729985</v>
      </c>
      <c r="I1197" s="18" t="n">
        <f aca="false">Persist_a*H1197+Shock_sd*Draws!I1176</f>
        <v>-77.428273133705</v>
      </c>
      <c r="J1197" s="18" t="n">
        <f aca="false">Persist_a*I1197+Shock_sd*Draws!J1176</f>
        <v>-43.3631472555197</v>
      </c>
      <c r="K1197" s="18" t="n">
        <f aca="false">Persist_a*J1197+Shock_sd*Draws!K1176</f>
        <v>-12.8202764542608</v>
      </c>
      <c r="L1197" s="18" t="n">
        <f aca="false">Persist_a*K1197+Shock_sd*Draws!L1176</f>
        <v>-13.0267881828768</v>
      </c>
      <c r="M1197" s="18" t="n">
        <f aca="false">Persist_a*L1197+Shock_sd*Draws!M1176</f>
        <v>-118.679887251553</v>
      </c>
      <c r="N1197" s="18" t="n">
        <f aca="false">0-(Draws!N1176+Draws!Z1176)</f>
        <v>0</v>
      </c>
      <c r="O1197" s="18" t="n">
        <f aca="false">N1197-(Draws!O1176+Draws!AA1176)</f>
        <v>0</v>
      </c>
      <c r="P1197" s="18" t="n">
        <f aca="false">O1197-(Draws!P1176+Draws!AB1176)</f>
        <v>0</v>
      </c>
      <c r="Q1197" s="18" t="n">
        <f aca="false">P1197-(Draws!Q1176+Draws!AC1176)</f>
        <v>0</v>
      </c>
      <c r="R1197" s="18" t="n">
        <f aca="false">Q1197-(Draws!R1176+Draws!AD1176)</f>
        <v>0</v>
      </c>
      <c r="S1197" s="18" t="n">
        <f aca="false">R1197-(Draws!S1176+Draws!AE1176)</f>
        <v>0</v>
      </c>
      <c r="T1197" s="18" t="n">
        <f aca="false">S1197-(Draws!T1176+Draws!AF1176)</f>
        <v>0</v>
      </c>
      <c r="U1197" s="18" t="n">
        <f aca="false">T1197-(Draws!U1176+Draws!AG1176)</f>
        <v>0</v>
      </c>
      <c r="V1197" s="18" t="n">
        <f aca="false">U1197-(Draws!V1176+Draws!AH1176)</f>
        <v>0</v>
      </c>
      <c r="W1197" s="18" t="n">
        <f aca="false">V1197-(Draws!W1176+Draws!AI1176)</f>
        <v>0</v>
      </c>
      <c r="X1197" s="18" t="n">
        <f aca="false">W1197-(Draws!X1176+Draws!AJ1176)</f>
        <v>0</v>
      </c>
      <c r="Y1197" s="18" t="n">
        <f aca="false">X1197-(Draws!Y1176+Draws!AK1176)</f>
        <v>0</v>
      </c>
      <c r="Z1197" s="18" t="n">
        <f aca="false">0-(MAX(Draws!N1176-Line_cap,0)+MAX(Draws!Z1176-Line_cap,0))</f>
        <v>0</v>
      </c>
      <c r="AA1197" s="18" t="n">
        <f aca="false">Z1197-(MAX(Draws!O1176-Line_cap,0)+MAX(Draws!AA1176-Line_cap,0))</f>
        <v>0</v>
      </c>
      <c r="AB1197" s="18" t="n">
        <f aca="false">AA1197-(MAX(Draws!P1176-Line_cap,0)+MAX(Draws!AB1176-Line_cap,0))</f>
        <v>0</v>
      </c>
      <c r="AC1197" s="18" t="n">
        <f aca="false">AB1197-(MAX(Draws!Q1176-Line_cap,0)+MAX(Draws!AC1176-Line_cap,0))</f>
        <v>0</v>
      </c>
      <c r="AD1197" s="18" t="n">
        <f aca="false">AC1197-(MAX(Draws!R1176-Line_cap,0)+MAX(Draws!AD1176-Line_cap,0))</f>
        <v>0</v>
      </c>
      <c r="AE1197" s="18" t="n">
        <f aca="false">AD1197-(MAX(Draws!S1176-Line_cap,0)+MAX(Draws!AE1176-Line_cap,0))</f>
        <v>0</v>
      </c>
      <c r="AF1197" s="18" t="n">
        <f aca="false">AE1197-(MAX(Draws!T1176-Line_cap,0)+MAX(Draws!AF1176-Line_cap,0))</f>
        <v>0</v>
      </c>
      <c r="AG1197" s="18" t="n">
        <f aca="false">AF1197-(MAX(Draws!U1176-Line_cap,0)+MAX(Draws!AG1176-Line_cap,0))</f>
        <v>0</v>
      </c>
      <c r="AH1197" s="18" t="n">
        <f aca="false">AG1197-(MAX(Draws!V1176-Line_cap,0)+MAX(Draws!AH1176-Line_cap,0))</f>
        <v>0</v>
      </c>
      <c r="AI1197" s="18" t="n">
        <f aca="false">AH1197-(MAX(Draws!W1176-Line_cap,0)+MAX(Draws!AI1176-Line_cap,0))</f>
        <v>0</v>
      </c>
      <c r="AJ1197" s="18" t="n">
        <f aca="false">AI1197-(MAX(Draws!X1176-Line_cap,0)+MAX(Draws!AJ1176-Line_cap,0))</f>
        <v>0</v>
      </c>
      <c r="AK1197" s="18" t="n">
        <f aca="false">AJ1197-(MAX(Draws!Y1176-Line_cap,0)+MAX(Draws!AK1176-Line_cap,0))</f>
        <v>0</v>
      </c>
      <c r="AL1197" s="18" t="n">
        <f aca="false">SUMPRODUCT(MIN($B$22:$M$22+B1197:M1197+N1197:Y1197))</f>
        <v>391.744160425408</v>
      </c>
      <c r="AM1197" s="18" t="n">
        <f aca="false">SUMPRODUCT(MIN($B$22:$M$22+B1197:M1197))</f>
        <v>391.744160425408</v>
      </c>
      <c r="AN1197" s="18" t="n">
        <f aca="false">SUMPRODUCT(MIN($B$22:$M$22+N1197:Y1197))</f>
        <v>481.950382357786</v>
      </c>
      <c r="AO1197" s="18" t="n">
        <f aca="false">SUMPRODUCT(MIN($B$22:$M$22+B1197:M1197+Z1197:AK1197))</f>
        <v>391.744160425408</v>
      </c>
      <c r="AP1197" s="18" t="n">
        <f aca="false">SUMPRODUCT(MIN($B$23:$M$23+B1197:M1197+N1197:Y1197))</f>
        <v>436.870041508028</v>
      </c>
      <c r="AQ1197" s="18" t="n">
        <f aca="false">SUMPRODUCT(MIN($B$23:$M$23+B1197:M1197+Z1197:AK1197))</f>
        <v>436.870041508028</v>
      </c>
      <c r="AR1197" s="13" t="n">
        <f aca="false">IF(Y1197&lt;0,1,0)</f>
        <v>0</v>
      </c>
    </row>
    <row r="1198" customFormat="false" ht="15" hidden="false" customHeight="false" outlineLevel="0" collapsed="false">
      <c r="A1198" s="13" t="n">
        <v>1173</v>
      </c>
      <c r="B1198" s="18" t="n">
        <f aca="false">Shock_sd*Draws!B1177</f>
        <v>-34.3804587124491</v>
      </c>
      <c r="C1198" s="18" t="n">
        <f aca="false">Persist_a*B1198+Shock_sd*Draws!C1177</f>
        <v>-8.13992180761602</v>
      </c>
      <c r="D1198" s="18" t="n">
        <f aca="false">Persist_a*C1198+Shock_sd*Draws!D1177</f>
        <v>-15.3942240692297</v>
      </c>
      <c r="E1198" s="18" t="n">
        <f aca="false">Persist_a*D1198+Shock_sd*Draws!E1177</f>
        <v>16.2022649313701</v>
      </c>
      <c r="F1198" s="18" t="n">
        <f aca="false">Persist_a*E1198+Shock_sd*Draws!F1177</f>
        <v>-69.3243156157717</v>
      </c>
      <c r="G1198" s="18" t="n">
        <f aca="false">Persist_a*F1198+Shock_sd*Draws!G1177</f>
        <v>-9.91191466133621</v>
      </c>
      <c r="H1198" s="18" t="n">
        <f aca="false">Persist_a*G1198+Shock_sd*Draws!H1177</f>
        <v>12.9809609096821</v>
      </c>
      <c r="I1198" s="18" t="n">
        <f aca="false">Persist_a*H1198+Shock_sd*Draws!I1177</f>
        <v>-27.4144033632152</v>
      </c>
      <c r="J1198" s="18" t="n">
        <f aca="false">Persist_a*I1198+Shock_sd*Draws!J1177</f>
        <v>-84.2120757722271</v>
      </c>
      <c r="K1198" s="18" t="n">
        <f aca="false">Persist_a*J1198+Shock_sd*Draws!K1177</f>
        <v>-86.5355774653307</v>
      </c>
      <c r="L1198" s="18" t="n">
        <f aca="false">Persist_a*K1198+Shock_sd*Draws!L1177</f>
        <v>1.28326463598295</v>
      </c>
      <c r="M1198" s="18" t="n">
        <f aca="false">Persist_a*L1198+Shock_sd*Draws!M1177</f>
        <v>-33.5173907289938</v>
      </c>
      <c r="N1198" s="18" t="n">
        <f aca="false">0-(Draws!N1177+Draws!Z1177)</f>
        <v>0</v>
      </c>
      <c r="O1198" s="18" t="n">
        <f aca="false">N1198-(Draws!O1177+Draws!AA1177)</f>
        <v>0</v>
      </c>
      <c r="P1198" s="18" t="n">
        <f aca="false">O1198-(Draws!P1177+Draws!AB1177)</f>
        <v>0</v>
      </c>
      <c r="Q1198" s="18" t="n">
        <f aca="false">P1198-(Draws!Q1177+Draws!AC1177)</f>
        <v>0</v>
      </c>
      <c r="R1198" s="18" t="n">
        <f aca="false">Q1198-(Draws!R1177+Draws!AD1177)</f>
        <v>0</v>
      </c>
      <c r="S1198" s="18" t="n">
        <f aca="false">R1198-(Draws!S1177+Draws!AE1177)</f>
        <v>0</v>
      </c>
      <c r="T1198" s="18" t="n">
        <f aca="false">S1198-(Draws!T1177+Draws!AF1177)</f>
        <v>0</v>
      </c>
      <c r="U1198" s="18" t="n">
        <f aca="false">T1198-(Draws!U1177+Draws!AG1177)</f>
        <v>0</v>
      </c>
      <c r="V1198" s="18" t="n">
        <f aca="false">U1198-(Draws!V1177+Draws!AH1177)</f>
        <v>0</v>
      </c>
      <c r="W1198" s="18" t="n">
        <f aca="false">V1198-(Draws!W1177+Draws!AI1177)</f>
        <v>0</v>
      </c>
      <c r="X1198" s="18" t="n">
        <f aca="false">W1198-(Draws!X1177+Draws!AJ1177)</f>
        <v>0</v>
      </c>
      <c r="Y1198" s="18" t="n">
        <f aca="false">X1198-(Draws!Y1177+Draws!AK1177)</f>
        <v>0</v>
      </c>
      <c r="Z1198" s="18" t="n">
        <f aca="false">0-(MAX(Draws!N1177-Line_cap,0)+MAX(Draws!Z1177-Line_cap,0))</f>
        <v>0</v>
      </c>
      <c r="AA1198" s="18" t="n">
        <f aca="false">Z1198-(MAX(Draws!O1177-Line_cap,0)+MAX(Draws!AA1177-Line_cap,0))</f>
        <v>0</v>
      </c>
      <c r="AB1198" s="18" t="n">
        <f aca="false">AA1198-(MAX(Draws!P1177-Line_cap,0)+MAX(Draws!AB1177-Line_cap,0))</f>
        <v>0</v>
      </c>
      <c r="AC1198" s="18" t="n">
        <f aca="false">AB1198-(MAX(Draws!Q1177-Line_cap,0)+MAX(Draws!AC1177-Line_cap,0))</f>
        <v>0</v>
      </c>
      <c r="AD1198" s="18" t="n">
        <f aca="false">AC1198-(MAX(Draws!R1177-Line_cap,0)+MAX(Draws!AD1177-Line_cap,0))</f>
        <v>0</v>
      </c>
      <c r="AE1198" s="18" t="n">
        <f aca="false">AD1198-(MAX(Draws!S1177-Line_cap,0)+MAX(Draws!AE1177-Line_cap,0))</f>
        <v>0</v>
      </c>
      <c r="AF1198" s="18" t="n">
        <f aca="false">AE1198-(MAX(Draws!T1177-Line_cap,0)+MAX(Draws!AF1177-Line_cap,0))</f>
        <v>0</v>
      </c>
      <c r="AG1198" s="18" t="n">
        <f aca="false">AF1198-(MAX(Draws!U1177-Line_cap,0)+MAX(Draws!AG1177-Line_cap,0))</f>
        <v>0</v>
      </c>
      <c r="AH1198" s="18" t="n">
        <f aca="false">AG1198-(MAX(Draws!V1177-Line_cap,0)+MAX(Draws!AH1177-Line_cap,0))</f>
        <v>0</v>
      </c>
      <c r="AI1198" s="18" t="n">
        <f aca="false">AH1198-(MAX(Draws!W1177-Line_cap,0)+MAX(Draws!AI1177-Line_cap,0))</f>
        <v>0</v>
      </c>
      <c r="AJ1198" s="18" t="n">
        <f aca="false">AI1198-(MAX(Draws!X1177-Line_cap,0)+MAX(Draws!AJ1177-Line_cap,0))</f>
        <v>0</v>
      </c>
      <c r="AK1198" s="18" t="n">
        <f aca="false">AJ1198-(MAX(Draws!Y1177-Line_cap,0)+MAX(Draws!AK1177-Line_cap,0))</f>
        <v>0</v>
      </c>
      <c r="AL1198" s="18" t="n">
        <f aca="false">SUMPRODUCT(MIN($B$22:$M$22+B1198:M1198+N1198:Y1198))</f>
        <v>403.985705645169</v>
      </c>
      <c r="AM1198" s="18" t="n">
        <f aca="false">SUMPRODUCT(MIN($B$22:$M$22+B1198:M1198))</f>
        <v>403.985705645169</v>
      </c>
      <c r="AN1198" s="18" t="n">
        <f aca="false">SUMPRODUCT(MIN($B$22:$M$22+N1198:Y1198))</f>
        <v>481.950382357786</v>
      </c>
      <c r="AO1198" s="18" t="n">
        <f aca="false">SUMPRODUCT(MIN($B$22:$M$22+B1198:M1198+Z1198:AK1198))</f>
        <v>403.985705645169</v>
      </c>
      <c r="AP1198" s="18" t="n">
        <f aca="false">SUMPRODUCT(MIN($B$23:$M$23+B1198:M1198+N1198:Y1198))</f>
        <v>453.22903280939</v>
      </c>
      <c r="AQ1198" s="18" t="n">
        <f aca="false">SUMPRODUCT(MIN($B$23:$M$23+B1198:M1198+Z1198:AK1198))</f>
        <v>453.22903280939</v>
      </c>
      <c r="AR1198" s="13" t="n">
        <f aca="false">IF(Y1198&lt;0,1,0)</f>
        <v>0</v>
      </c>
    </row>
    <row r="1199" customFormat="false" ht="15" hidden="false" customHeight="false" outlineLevel="0" collapsed="false">
      <c r="A1199" s="13" t="n">
        <v>1174</v>
      </c>
      <c r="B1199" s="18" t="n">
        <f aca="false">Shock_sd*Draws!B1178</f>
        <v>4.77487865407386</v>
      </c>
      <c r="C1199" s="18" t="n">
        <f aca="false">Persist_a*B1199+Shock_sd*Draws!C1178</f>
        <v>-6.05797312379036</v>
      </c>
      <c r="D1199" s="18" t="n">
        <f aca="false">Persist_a*C1199+Shock_sd*Draws!D1178</f>
        <v>51.6754161645845</v>
      </c>
      <c r="E1199" s="18" t="n">
        <f aca="false">Persist_a*D1199+Shock_sd*Draws!E1178</f>
        <v>60.0940851345515</v>
      </c>
      <c r="F1199" s="18" t="n">
        <f aca="false">Persist_a*E1199+Shock_sd*Draws!F1178</f>
        <v>-16.6168103203575</v>
      </c>
      <c r="G1199" s="18" t="n">
        <f aca="false">Persist_a*F1199+Shock_sd*Draws!G1178</f>
        <v>67.9050737785507</v>
      </c>
      <c r="H1199" s="18" t="n">
        <f aca="false">Persist_a*G1199+Shock_sd*Draws!H1178</f>
        <v>78.2061055627186</v>
      </c>
      <c r="I1199" s="18" t="n">
        <f aca="false">Persist_a*H1199+Shock_sd*Draws!I1178</f>
        <v>-62.4749628642228</v>
      </c>
      <c r="J1199" s="18" t="n">
        <f aca="false">Persist_a*I1199+Shock_sd*Draws!J1178</f>
        <v>-60.2446547880966</v>
      </c>
      <c r="K1199" s="18" t="n">
        <f aca="false">Persist_a*J1199+Shock_sd*Draws!K1178</f>
        <v>-17.0904428343921</v>
      </c>
      <c r="L1199" s="18" t="n">
        <f aca="false">Persist_a*K1199+Shock_sd*Draws!L1178</f>
        <v>55.594099318505</v>
      </c>
      <c r="M1199" s="18" t="n">
        <f aca="false">Persist_a*L1199+Shock_sd*Draws!M1178</f>
        <v>55.709708024352</v>
      </c>
      <c r="N1199" s="18" t="n">
        <f aca="false">0-(Draws!N1178+Draws!Z1178)</f>
        <v>0</v>
      </c>
      <c r="O1199" s="18" t="n">
        <f aca="false">N1199-(Draws!O1178+Draws!AA1178)</f>
        <v>0</v>
      </c>
      <c r="P1199" s="18" t="n">
        <f aca="false">O1199-(Draws!P1178+Draws!AB1178)</f>
        <v>0</v>
      </c>
      <c r="Q1199" s="18" t="n">
        <f aca="false">P1199-(Draws!Q1178+Draws!AC1178)</f>
        <v>0</v>
      </c>
      <c r="R1199" s="18" t="n">
        <f aca="false">Q1199-(Draws!R1178+Draws!AD1178)</f>
        <v>0</v>
      </c>
      <c r="S1199" s="18" t="n">
        <f aca="false">R1199-(Draws!S1178+Draws!AE1178)</f>
        <v>0</v>
      </c>
      <c r="T1199" s="18" t="n">
        <f aca="false">S1199-(Draws!T1178+Draws!AF1178)</f>
        <v>0</v>
      </c>
      <c r="U1199" s="18" t="n">
        <f aca="false">T1199-(Draws!U1178+Draws!AG1178)</f>
        <v>0</v>
      </c>
      <c r="V1199" s="18" t="n">
        <f aca="false">U1199-(Draws!V1178+Draws!AH1178)</f>
        <v>0</v>
      </c>
      <c r="W1199" s="18" t="n">
        <f aca="false">V1199-(Draws!W1178+Draws!AI1178)</f>
        <v>0</v>
      </c>
      <c r="X1199" s="18" t="n">
        <f aca="false">W1199-(Draws!X1178+Draws!AJ1178)</f>
        <v>0</v>
      </c>
      <c r="Y1199" s="18" t="n">
        <f aca="false">X1199-(Draws!Y1178+Draws!AK1178)</f>
        <v>0</v>
      </c>
      <c r="Z1199" s="18" t="n">
        <f aca="false">0-(MAX(Draws!N1178-Line_cap,0)+MAX(Draws!Z1178-Line_cap,0))</f>
        <v>0</v>
      </c>
      <c r="AA1199" s="18" t="n">
        <f aca="false">Z1199-(MAX(Draws!O1178-Line_cap,0)+MAX(Draws!AA1178-Line_cap,0))</f>
        <v>0</v>
      </c>
      <c r="AB1199" s="18" t="n">
        <f aca="false">AA1199-(MAX(Draws!P1178-Line_cap,0)+MAX(Draws!AB1178-Line_cap,0))</f>
        <v>0</v>
      </c>
      <c r="AC1199" s="18" t="n">
        <f aca="false">AB1199-(MAX(Draws!Q1178-Line_cap,0)+MAX(Draws!AC1178-Line_cap,0))</f>
        <v>0</v>
      </c>
      <c r="AD1199" s="18" t="n">
        <f aca="false">AC1199-(MAX(Draws!R1178-Line_cap,0)+MAX(Draws!AD1178-Line_cap,0))</f>
        <v>0</v>
      </c>
      <c r="AE1199" s="18" t="n">
        <f aca="false">AD1199-(MAX(Draws!S1178-Line_cap,0)+MAX(Draws!AE1178-Line_cap,0))</f>
        <v>0</v>
      </c>
      <c r="AF1199" s="18" t="n">
        <f aca="false">AE1199-(MAX(Draws!T1178-Line_cap,0)+MAX(Draws!AF1178-Line_cap,0))</f>
        <v>0</v>
      </c>
      <c r="AG1199" s="18" t="n">
        <f aca="false">AF1199-(MAX(Draws!U1178-Line_cap,0)+MAX(Draws!AG1178-Line_cap,0))</f>
        <v>0</v>
      </c>
      <c r="AH1199" s="18" t="n">
        <f aca="false">AG1199-(MAX(Draws!V1178-Line_cap,0)+MAX(Draws!AH1178-Line_cap,0))</f>
        <v>0</v>
      </c>
      <c r="AI1199" s="18" t="n">
        <f aca="false">AH1199-(MAX(Draws!W1178-Line_cap,0)+MAX(Draws!AI1178-Line_cap,0))</f>
        <v>0</v>
      </c>
      <c r="AJ1199" s="18" t="n">
        <f aca="false">AI1199-(MAX(Draws!X1178-Line_cap,0)+MAX(Draws!AJ1178-Line_cap,0))</f>
        <v>0</v>
      </c>
      <c r="AK1199" s="18" t="n">
        <f aca="false">AJ1199-(MAX(Draws!Y1178-Line_cap,0)+MAX(Draws!AK1178-Line_cap,0))</f>
        <v>0</v>
      </c>
      <c r="AL1199" s="18" t="n">
        <f aca="false">SUMPRODUCT(MIN($B$22:$M$22+B1199:M1199+N1199:Y1199))</f>
        <v>421.379090533696</v>
      </c>
      <c r="AM1199" s="18" t="n">
        <f aca="false">SUMPRODUCT(MIN($B$22:$M$22+B1199:M1199))</f>
        <v>421.379090533696</v>
      </c>
      <c r="AN1199" s="18" t="n">
        <f aca="false">SUMPRODUCT(MIN($B$22:$M$22+N1199:Y1199))</f>
        <v>481.950382357786</v>
      </c>
      <c r="AO1199" s="18" t="n">
        <f aca="false">SUMPRODUCT(MIN($B$22:$M$22+B1199:M1199+Z1199:AK1199))</f>
        <v>421.379090533696</v>
      </c>
      <c r="AP1199" s="18" t="n">
        <f aca="false">SUMPRODUCT(MIN($B$23:$M$23+B1199:M1199+N1199:Y1199))</f>
        <v>470.979090533696</v>
      </c>
      <c r="AQ1199" s="18" t="n">
        <f aca="false">SUMPRODUCT(MIN($B$23:$M$23+B1199:M1199+Z1199:AK1199))</f>
        <v>470.979090533696</v>
      </c>
      <c r="AR1199" s="13" t="n">
        <f aca="false">IF(Y1199&lt;0,1,0)</f>
        <v>0</v>
      </c>
    </row>
    <row r="1200" customFormat="false" ht="15" hidden="false" customHeight="false" outlineLevel="0" collapsed="false">
      <c r="A1200" s="13" t="n">
        <v>1175</v>
      </c>
      <c r="B1200" s="18" t="n">
        <f aca="false">Shock_sd*Draws!B1179</f>
        <v>-19.6178025563198</v>
      </c>
      <c r="C1200" s="18" t="n">
        <f aca="false">Persist_a*B1200+Shock_sd*Draws!C1179</f>
        <v>9.41193264336639</v>
      </c>
      <c r="D1200" s="18" t="n">
        <f aca="false">Persist_a*C1200+Shock_sd*Draws!D1179</f>
        <v>83.1022801964878</v>
      </c>
      <c r="E1200" s="18" t="n">
        <f aca="false">Persist_a*D1200+Shock_sd*Draws!E1179</f>
        <v>82.3758835723665</v>
      </c>
      <c r="F1200" s="18" t="n">
        <f aca="false">Persist_a*E1200+Shock_sd*Draws!F1179</f>
        <v>89.1646082712155</v>
      </c>
      <c r="G1200" s="18" t="n">
        <f aca="false">Persist_a*F1200+Shock_sd*Draws!G1179</f>
        <v>142.422556888317</v>
      </c>
      <c r="H1200" s="18" t="n">
        <f aca="false">Persist_a*G1200+Shock_sd*Draws!H1179</f>
        <v>71.9029081780316</v>
      </c>
      <c r="I1200" s="18" t="n">
        <f aca="false">Persist_a*H1200+Shock_sd*Draws!I1179</f>
        <v>47.8279622907717</v>
      </c>
      <c r="J1200" s="18" t="n">
        <f aca="false">Persist_a*I1200+Shock_sd*Draws!J1179</f>
        <v>33.2095275038493</v>
      </c>
      <c r="K1200" s="18" t="n">
        <f aca="false">Persist_a*J1200+Shock_sd*Draws!K1179</f>
        <v>90.6138812193757</v>
      </c>
      <c r="L1200" s="18" t="n">
        <f aca="false">Persist_a*K1200+Shock_sd*Draws!L1179</f>
        <v>7.95087442330002</v>
      </c>
      <c r="M1200" s="18" t="n">
        <f aca="false">Persist_a*L1200+Shock_sd*Draws!M1179</f>
        <v>-74.5039434130381</v>
      </c>
      <c r="N1200" s="18" t="n">
        <f aca="false">0-(Draws!N1179+Draws!Z1179)</f>
        <v>0</v>
      </c>
      <c r="O1200" s="18" t="n">
        <f aca="false">N1200-(Draws!O1179+Draws!AA1179)</f>
        <v>0</v>
      </c>
      <c r="P1200" s="18" t="n">
        <f aca="false">O1200-(Draws!P1179+Draws!AB1179)</f>
        <v>0</v>
      </c>
      <c r="Q1200" s="18" t="n">
        <f aca="false">P1200-(Draws!Q1179+Draws!AC1179)</f>
        <v>0</v>
      </c>
      <c r="R1200" s="18" t="n">
        <f aca="false">Q1200-(Draws!R1179+Draws!AD1179)</f>
        <v>0</v>
      </c>
      <c r="S1200" s="18" t="n">
        <f aca="false">R1200-(Draws!S1179+Draws!AE1179)</f>
        <v>0</v>
      </c>
      <c r="T1200" s="18" t="n">
        <f aca="false">S1200-(Draws!T1179+Draws!AF1179)</f>
        <v>0</v>
      </c>
      <c r="U1200" s="18" t="n">
        <f aca="false">T1200-(Draws!U1179+Draws!AG1179)</f>
        <v>0</v>
      </c>
      <c r="V1200" s="18" t="n">
        <f aca="false">U1200-(Draws!V1179+Draws!AH1179)</f>
        <v>0</v>
      </c>
      <c r="W1200" s="18" t="n">
        <f aca="false">V1200-(Draws!W1179+Draws!AI1179)</f>
        <v>0</v>
      </c>
      <c r="X1200" s="18" t="n">
        <f aca="false">W1200-(Draws!X1179+Draws!AJ1179)</f>
        <v>0</v>
      </c>
      <c r="Y1200" s="18" t="n">
        <f aca="false">X1200-(Draws!Y1179+Draws!AK1179)</f>
        <v>0</v>
      </c>
      <c r="Z1200" s="18" t="n">
        <f aca="false">0-(MAX(Draws!N1179-Line_cap,0)+MAX(Draws!Z1179-Line_cap,0))</f>
        <v>0</v>
      </c>
      <c r="AA1200" s="18" t="n">
        <f aca="false">Z1200-(MAX(Draws!O1179-Line_cap,0)+MAX(Draws!AA1179-Line_cap,0))</f>
        <v>0</v>
      </c>
      <c r="AB1200" s="18" t="n">
        <f aca="false">AA1200-(MAX(Draws!P1179-Line_cap,0)+MAX(Draws!AB1179-Line_cap,0))</f>
        <v>0</v>
      </c>
      <c r="AC1200" s="18" t="n">
        <f aca="false">AB1200-(MAX(Draws!Q1179-Line_cap,0)+MAX(Draws!AC1179-Line_cap,0))</f>
        <v>0</v>
      </c>
      <c r="AD1200" s="18" t="n">
        <f aca="false">AC1200-(MAX(Draws!R1179-Line_cap,0)+MAX(Draws!AD1179-Line_cap,0))</f>
        <v>0</v>
      </c>
      <c r="AE1200" s="18" t="n">
        <f aca="false">AD1200-(MAX(Draws!S1179-Line_cap,0)+MAX(Draws!AE1179-Line_cap,0))</f>
        <v>0</v>
      </c>
      <c r="AF1200" s="18" t="n">
        <f aca="false">AE1200-(MAX(Draws!T1179-Line_cap,0)+MAX(Draws!AF1179-Line_cap,0))</f>
        <v>0</v>
      </c>
      <c r="AG1200" s="18" t="n">
        <f aca="false">AF1200-(MAX(Draws!U1179-Line_cap,0)+MAX(Draws!AG1179-Line_cap,0))</f>
        <v>0</v>
      </c>
      <c r="AH1200" s="18" t="n">
        <f aca="false">AG1200-(MAX(Draws!V1179-Line_cap,0)+MAX(Draws!AH1179-Line_cap,0))</f>
        <v>0</v>
      </c>
      <c r="AI1200" s="18" t="n">
        <f aca="false">AH1200-(MAX(Draws!W1179-Line_cap,0)+MAX(Draws!AI1179-Line_cap,0))</f>
        <v>0</v>
      </c>
      <c r="AJ1200" s="18" t="n">
        <f aca="false">AI1200-(MAX(Draws!X1179-Line_cap,0)+MAX(Draws!AJ1179-Line_cap,0))</f>
        <v>0</v>
      </c>
      <c r="AK1200" s="18" t="n">
        <f aca="false">AJ1200-(MAX(Draws!Y1179-Line_cap,0)+MAX(Draws!AK1179-Line_cap,0))</f>
        <v>0</v>
      </c>
      <c r="AL1200" s="18" t="n">
        <f aca="false">SUMPRODUCT(MIN($B$22:$M$22+B1200:M1200+N1200:Y1200))</f>
        <v>435.920104263922</v>
      </c>
      <c r="AM1200" s="18" t="n">
        <f aca="false">SUMPRODUCT(MIN($B$22:$M$22+B1200:M1200))</f>
        <v>435.920104263922</v>
      </c>
      <c r="AN1200" s="18" t="n">
        <f aca="false">SUMPRODUCT(MIN($B$22:$M$22+N1200:Y1200))</f>
        <v>481.950382357786</v>
      </c>
      <c r="AO1200" s="18" t="n">
        <f aca="false">SUMPRODUCT(MIN($B$22:$M$22+B1200:M1200+Z1200:AK1200))</f>
        <v>435.920104263922</v>
      </c>
      <c r="AP1200" s="18" t="n">
        <f aca="false">SUMPRODUCT(MIN($B$23:$M$23+B1200:M1200+N1200:Y1200))</f>
        <v>481.045985346542</v>
      </c>
      <c r="AQ1200" s="18" t="n">
        <f aca="false">SUMPRODUCT(MIN($B$23:$M$23+B1200:M1200+Z1200:AK1200))</f>
        <v>481.045985346542</v>
      </c>
      <c r="AR1200" s="13" t="n">
        <f aca="false">IF(Y1200&lt;0,1,0)</f>
        <v>0</v>
      </c>
    </row>
    <row r="1201" customFormat="false" ht="15" hidden="false" customHeight="false" outlineLevel="0" collapsed="false">
      <c r="A1201" s="13" t="n">
        <v>1176</v>
      </c>
      <c r="B1201" s="18" t="n">
        <f aca="false">Shock_sd*Draws!B1180</f>
        <v>-2.47560209508897</v>
      </c>
      <c r="C1201" s="18" t="n">
        <f aca="false">Persist_a*B1201+Shock_sd*Draws!C1180</f>
        <v>-36.5891993665712</v>
      </c>
      <c r="D1201" s="18" t="n">
        <f aca="false">Persist_a*C1201+Shock_sd*Draws!D1180</f>
        <v>-96.5816299139272</v>
      </c>
      <c r="E1201" s="18" t="n">
        <f aca="false">Persist_a*D1201+Shock_sd*Draws!E1180</f>
        <v>-70.569541581089</v>
      </c>
      <c r="F1201" s="18" t="n">
        <f aca="false">Persist_a*E1201+Shock_sd*Draws!F1180</f>
        <v>-36.0490704740255</v>
      </c>
      <c r="G1201" s="18" t="n">
        <f aca="false">Persist_a*F1201+Shock_sd*Draws!G1180</f>
        <v>-100.505381187113</v>
      </c>
      <c r="H1201" s="18" t="n">
        <f aca="false">Persist_a*G1201+Shock_sd*Draws!H1180</f>
        <v>-113.220198425421</v>
      </c>
      <c r="I1201" s="18" t="n">
        <f aca="false">Persist_a*H1201+Shock_sd*Draws!I1180</f>
        <v>-52.8458502906097</v>
      </c>
      <c r="J1201" s="18" t="n">
        <f aca="false">Persist_a*I1201+Shock_sd*Draws!J1180</f>
        <v>-38.8703978079384</v>
      </c>
      <c r="K1201" s="18" t="n">
        <f aca="false">Persist_a*J1201+Shock_sd*Draws!K1180</f>
        <v>10.1922900311025</v>
      </c>
      <c r="L1201" s="18" t="n">
        <f aca="false">Persist_a*K1201+Shock_sd*Draws!L1180</f>
        <v>111.166525911328</v>
      </c>
      <c r="M1201" s="18" t="n">
        <f aca="false">Persist_a*L1201+Shock_sd*Draws!M1180</f>
        <v>48.0443162984035</v>
      </c>
      <c r="N1201" s="18" t="n">
        <f aca="false">0-(Draws!N1180+Draws!Z1180)</f>
        <v>0</v>
      </c>
      <c r="O1201" s="18" t="n">
        <f aca="false">N1201-(Draws!O1180+Draws!AA1180)</f>
        <v>0</v>
      </c>
      <c r="P1201" s="18" t="n">
        <f aca="false">O1201-(Draws!P1180+Draws!AB1180)</f>
        <v>0</v>
      </c>
      <c r="Q1201" s="18" t="n">
        <f aca="false">P1201-(Draws!Q1180+Draws!AC1180)</f>
        <v>0</v>
      </c>
      <c r="R1201" s="18" t="n">
        <f aca="false">Q1201-(Draws!R1180+Draws!AD1180)</f>
        <v>0</v>
      </c>
      <c r="S1201" s="18" t="n">
        <f aca="false">R1201-(Draws!S1180+Draws!AE1180)</f>
        <v>0</v>
      </c>
      <c r="T1201" s="18" t="n">
        <f aca="false">S1201-(Draws!T1180+Draws!AF1180)</f>
        <v>0</v>
      </c>
      <c r="U1201" s="18" t="n">
        <f aca="false">T1201-(Draws!U1180+Draws!AG1180)</f>
        <v>0</v>
      </c>
      <c r="V1201" s="18" t="n">
        <f aca="false">U1201-(Draws!V1180+Draws!AH1180)</f>
        <v>0</v>
      </c>
      <c r="W1201" s="18" t="n">
        <f aca="false">V1201-(Draws!W1180+Draws!AI1180)</f>
        <v>0</v>
      </c>
      <c r="X1201" s="18" t="n">
        <f aca="false">W1201-(Draws!X1180+Draws!AJ1180)</f>
        <v>0</v>
      </c>
      <c r="Y1201" s="18" t="n">
        <f aca="false">X1201-(Draws!Y1180+Draws!AK1180)</f>
        <v>0</v>
      </c>
      <c r="Z1201" s="18" t="n">
        <f aca="false">0-(MAX(Draws!N1180-Line_cap,0)+MAX(Draws!Z1180-Line_cap,0))</f>
        <v>0</v>
      </c>
      <c r="AA1201" s="18" t="n">
        <f aca="false">Z1201-(MAX(Draws!O1180-Line_cap,0)+MAX(Draws!AA1180-Line_cap,0))</f>
        <v>0</v>
      </c>
      <c r="AB1201" s="18" t="n">
        <f aca="false">AA1201-(MAX(Draws!P1180-Line_cap,0)+MAX(Draws!AB1180-Line_cap,0))</f>
        <v>0</v>
      </c>
      <c r="AC1201" s="18" t="n">
        <f aca="false">AB1201-(MAX(Draws!Q1180-Line_cap,0)+MAX(Draws!AC1180-Line_cap,0))</f>
        <v>0</v>
      </c>
      <c r="AD1201" s="18" t="n">
        <f aca="false">AC1201-(MAX(Draws!R1180-Line_cap,0)+MAX(Draws!AD1180-Line_cap,0))</f>
        <v>0</v>
      </c>
      <c r="AE1201" s="18" t="n">
        <f aca="false">AD1201-(MAX(Draws!S1180-Line_cap,0)+MAX(Draws!AE1180-Line_cap,0))</f>
        <v>0</v>
      </c>
      <c r="AF1201" s="18" t="n">
        <f aca="false">AE1201-(MAX(Draws!T1180-Line_cap,0)+MAX(Draws!AF1180-Line_cap,0))</f>
        <v>0</v>
      </c>
      <c r="AG1201" s="18" t="n">
        <f aca="false">AF1201-(MAX(Draws!U1180-Line_cap,0)+MAX(Draws!AG1180-Line_cap,0))</f>
        <v>0</v>
      </c>
      <c r="AH1201" s="18" t="n">
        <f aca="false">AG1201-(MAX(Draws!V1180-Line_cap,0)+MAX(Draws!AH1180-Line_cap,0))</f>
        <v>0</v>
      </c>
      <c r="AI1201" s="18" t="n">
        <f aca="false">AH1201-(MAX(Draws!W1180-Line_cap,0)+MAX(Draws!AI1180-Line_cap,0))</f>
        <v>0</v>
      </c>
      <c r="AJ1201" s="18" t="n">
        <f aca="false">AI1201-(MAX(Draws!X1180-Line_cap,0)+MAX(Draws!AJ1180-Line_cap,0))</f>
        <v>0</v>
      </c>
      <c r="AK1201" s="18" t="n">
        <f aca="false">AJ1201-(MAX(Draws!Y1180-Line_cap,0)+MAX(Draws!AK1180-Line_cap,0))</f>
        <v>0</v>
      </c>
      <c r="AL1201" s="18" t="n">
        <f aca="false">SUMPRODUCT(MIN($B$22:$M$22+B1201:M1201+N1201:Y1201))</f>
        <v>368.730183932365</v>
      </c>
      <c r="AM1201" s="18" t="n">
        <f aca="false">SUMPRODUCT(MIN($B$22:$M$22+B1201:M1201))</f>
        <v>368.730183932365</v>
      </c>
      <c r="AN1201" s="18" t="n">
        <f aca="false">SUMPRODUCT(MIN($B$22:$M$22+N1201:Y1201))</f>
        <v>481.950382357786</v>
      </c>
      <c r="AO1201" s="18" t="n">
        <f aca="false">SUMPRODUCT(MIN($B$22:$M$22+B1201:M1201+Z1201:AK1201))</f>
        <v>368.730183932365</v>
      </c>
      <c r="AP1201" s="18" t="n">
        <f aca="false">SUMPRODUCT(MIN($B$23:$M$23+B1201:M1201+N1201:Y1201))</f>
        <v>417.908826795465</v>
      </c>
      <c r="AQ1201" s="18" t="n">
        <f aca="false">SUMPRODUCT(MIN($B$23:$M$23+B1201:M1201+Z1201:AK1201))</f>
        <v>417.908826795465</v>
      </c>
      <c r="AR1201" s="13" t="n">
        <f aca="false">IF(Y1201&lt;0,1,0)</f>
        <v>0</v>
      </c>
    </row>
    <row r="1202" customFormat="false" ht="15" hidden="false" customHeight="false" outlineLevel="0" collapsed="false">
      <c r="A1202" s="13" t="n">
        <v>1177</v>
      </c>
      <c r="B1202" s="18" t="n">
        <f aca="false">Shock_sd*Draws!B1181</f>
        <v>0.744804631575267</v>
      </c>
      <c r="C1202" s="18" t="n">
        <f aca="false">Persist_a*B1202+Shock_sd*Draws!C1181</f>
        <v>-40.2790459172519</v>
      </c>
      <c r="D1202" s="18" t="n">
        <f aca="false">Persist_a*C1202+Shock_sd*Draws!D1181</f>
        <v>49.7649479972382</v>
      </c>
      <c r="E1202" s="18" t="n">
        <f aca="false">Persist_a*D1202+Shock_sd*Draws!E1181</f>
        <v>59.2206156492669</v>
      </c>
      <c r="F1202" s="18" t="n">
        <f aca="false">Persist_a*E1202+Shock_sd*Draws!F1181</f>
        <v>-20.118684326295</v>
      </c>
      <c r="G1202" s="18" t="n">
        <f aca="false">Persist_a*F1202+Shock_sd*Draws!G1181</f>
        <v>-21.9634283894392</v>
      </c>
      <c r="H1202" s="18" t="n">
        <f aca="false">Persist_a*G1202+Shock_sd*Draws!H1181</f>
        <v>32.8714224351234</v>
      </c>
      <c r="I1202" s="18" t="n">
        <f aca="false">Persist_a*H1202+Shock_sd*Draws!I1181</f>
        <v>-14.3613350872751</v>
      </c>
      <c r="J1202" s="18" t="n">
        <f aca="false">Persist_a*I1202+Shock_sd*Draws!J1181</f>
        <v>16.1774387361361</v>
      </c>
      <c r="K1202" s="18" t="n">
        <f aca="false">Persist_a*J1202+Shock_sd*Draws!K1181</f>
        <v>42.0335752988176</v>
      </c>
      <c r="L1202" s="18" t="n">
        <f aca="false">Persist_a*K1202+Shock_sd*Draws!L1181</f>
        <v>121.011420615126</v>
      </c>
      <c r="M1202" s="18" t="n">
        <f aca="false">Persist_a*L1202+Shock_sd*Draws!M1181</f>
        <v>32.0450150870687</v>
      </c>
      <c r="N1202" s="18" t="n">
        <f aca="false">0-(Draws!N1181+Draws!Z1181)</f>
        <v>0</v>
      </c>
      <c r="O1202" s="18" t="n">
        <f aca="false">N1202-(Draws!O1181+Draws!AA1181)</f>
        <v>0</v>
      </c>
      <c r="P1202" s="18" t="n">
        <f aca="false">O1202-(Draws!P1181+Draws!AB1181)</f>
        <v>0</v>
      </c>
      <c r="Q1202" s="18" t="n">
        <f aca="false">P1202-(Draws!Q1181+Draws!AC1181)</f>
        <v>0</v>
      </c>
      <c r="R1202" s="18" t="n">
        <f aca="false">Q1202-(Draws!R1181+Draws!AD1181)</f>
        <v>0</v>
      </c>
      <c r="S1202" s="18" t="n">
        <f aca="false">R1202-(Draws!S1181+Draws!AE1181)</f>
        <v>0</v>
      </c>
      <c r="T1202" s="18" t="n">
        <f aca="false">S1202-(Draws!T1181+Draws!AF1181)</f>
        <v>0</v>
      </c>
      <c r="U1202" s="18" t="n">
        <f aca="false">T1202-(Draws!U1181+Draws!AG1181)</f>
        <v>0</v>
      </c>
      <c r="V1202" s="18" t="n">
        <f aca="false">U1202-(Draws!V1181+Draws!AH1181)</f>
        <v>0</v>
      </c>
      <c r="W1202" s="18" t="n">
        <f aca="false">V1202-(Draws!W1181+Draws!AI1181)</f>
        <v>0</v>
      </c>
      <c r="X1202" s="18" t="n">
        <f aca="false">W1202-(Draws!X1181+Draws!AJ1181)</f>
        <v>0</v>
      </c>
      <c r="Y1202" s="18" t="n">
        <f aca="false">X1202-(Draws!Y1181+Draws!AK1181)</f>
        <v>0</v>
      </c>
      <c r="Z1202" s="18" t="n">
        <f aca="false">0-(MAX(Draws!N1181-Line_cap,0)+MAX(Draws!Z1181-Line_cap,0))</f>
        <v>0</v>
      </c>
      <c r="AA1202" s="18" t="n">
        <f aca="false">Z1202-(MAX(Draws!O1181-Line_cap,0)+MAX(Draws!AA1181-Line_cap,0))</f>
        <v>0</v>
      </c>
      <c r="AB1202" s="18" t="n">
        <f aca="false">AA1202-(MAX(Draws!P1181-Line_cap,0)+MAX(Draws!AB1181-Line_cap,0))</f>
        <v>0</v>
      </c>
      <c r="AC1202" s="18" t="n">
        <f aca="false">AB1202-(MAX(Draws!Q1181-Line_cap,0)+MAX(Draws!AC1181-Line_cap,0))</f>
        <v>0</v>
      </c>
      <c r="AD1202" s="18" t="n">
        <f aca="false">AC1202-(MAX(Draws!R1181-Line_cap,0)+MAX(Draws!AD1181-Line_cap,0))</f>
        <v>0</v>
      </c>
      <c r="AE1202" s="18" t="n">
        <f aca="false">AD1202-(MAX(Draws!S1181-Line_cap,0)+MAX(Draws!AE1181-Line_cap,0))</f>
        <v>0</v>
      </c>
      <c r="AF1202" s="18" t="n">
        <f aca="false">AE1202-(MAX(Draws!T1181-Line_cap,0)+MAX(Draws!AF1181-Line_cap,0))</f>
        <v>0</v>
      </c>
      <c r="AG1202" s="18" t="n">
        <f aca="false">AF1202-(MAX(Draws!U1181-Line_cap,0)+MAX(Draws!AG1181-Line_cap,0))</f>
        <v>0</v>
      </c>
      <c r="AH1202" s="18" t="n">
        <f aca="false">AG1202-(MAX(Draws!V1181-Line_cap,0)+MAX(Draws!AH1181-Line_cap,0))</f>
        <v>0</v>
      </c>
      <c r="AI1202" s="18" t="n">
        <f aca="false">AH1202-(MAX(Draws!W1181-Line_cap,0)+MAX(Draws!AI1181-Line_cap,0))</f>
        <v>0</v>
      </c>
      <c r="AJ1202" s="18" t="n">
        <f aca="false">AI1202-(MAX(Draws!X1181-Line_cap,0)+MAX(Draws!AJ1181-Line_cap,0))</f>
        <v>0</v>
      </c>
      <c r="AK1202" s="18" t="n">
        <f aca="false">AJ1202-(MAX(Draws!Y1181-Line_cap,0)+MAX(Draws!AK1181-Line_cap,0))</f>
        <v>0</v>
      </c>
      <c r="AL1202" s="18" t="n">
        <f aca="false">SUMPRODUCT(MIN($B$22:$M$22+B1202:M1202+N1202:Y1202))</f>
        <v>461.244743248926</v>
      </c>
      <c r="AM1202" s="18" t="n">
        <f aca="false">SUMPRODUCT(MIN($B$22:$M$22+B1202:M1202))</f>
        <v>461.244743248926</v>
      </c>
      <c r="AN1202" s="18" t="n">
        <f aca="false">SUMPRODUCT(MIN($B$22:$M$22+N1202:Y1202))</f>
        <v>481.950382357786</v>
      </c>
      <c r="AO1202" s="18" t="n">
        <f aca="false">SUMPRODUCT(MIN($B$22:$M$22+B1202:M1202+Z1202:AK1202))</f>
        <v>461.244743248926</v>
      </c>
      <c r="AP1202" s="18" t="n">
        <f aca="false">SUMPRODUCT(MIN($B$23:$M$23+B1202:M1202+N1202:Y1202))</f>
        <v>509.01048874971</v>
      </c>
      <c r="AQ1202" s="18" t="n">
        <f aca="false">SUMPRODUCT(MIN($B$23:$M$23+B1202:M1202+Z1202:AK1202))</f>
        <v>509.01048874971</v>
      </c>
      <c r="AR1202" s="13" t="n">
        <f aca="false">IF(Y1202&lt;0,1,0)</f>
        <v>0</v>
      </c>
    </row>
    <row r="1203" customFormat="false" ht="15" hidden="false" customHeight="false" outlineLevel="0" collapsed="false">
      <c r="A1203" s="13" t="n">
        <v>1178</v>
      </c>
      <c r="B1203" s="18" t="n">
        <f aca="false">Shock_sd*Draws!B1182</f>
        <v>-37.0384352366585</v>
      </c>
      <c r="C1203" s="18" t="n">
        <f aca="false">Persist_a*B1203+Shock_sd*Draws!C1182</f>
        <v>-21.9274673882705</v>
      </c>
      <c r="D1203" s="18" t="n">
        <f aca="false">Persist_a*C1203+Shock_sd*Draws!D1182</f>
        <v>-16.0739030133008</v>
      </c>
      <c r="E1203" s="18" t="n">
        <f aca="false">Persist_a*D1203+Shock_sd*Draws!E1182</f>
        <v>-38.2802368384017</v>
      </c>
      <c r="F1203" s="18" t="n">
        <f aca="false">Persist_a*E1203+Shock_sd*Draws!F1182</f>
        <v>-58.8928712934916</v>
      </c>
      <c r="G1203" s="18" t="n">
        <f aca="false">Persist_a*F1203+Shock_sd*Draws!G1182</f>
        <v>-57.5020393267329</v>
      </c>
      <c r="H1203" s="18" t="n">
        <f aca="false">Persist_a*G1203+Shock_sd*Draws!H1182</f>
        <v>-52.849009248705</v>
      </c>
      <c r="I1203" s="18" t="n">
        <f aca="false">Persist_a*H1203+Shock_sd*Draws!I1182</f>
        <v>34.472996160298</v>
      </c>
      <c r="J1203" s="18" t="n">
        <f aca="false">Persist_a*I1203+Shock_sd*Draws!J1182</f>
        <v>58.5624534318236</v>
      </c>
      <c r="K1203" s="18" t="n">
        <f aca="false">Persist_a*J1203+Shock_sd*Draws!K1182</f>
        <v>25.4666432209496</v>
      </c>
      <c r="L1203" s="18" t="n">
        <f aca="false">Persist_a*K1203+Shock_sd*Draws!L1182</f>
        <v>-23.2824754430369</v>
      </c>
      <c r="M1203" s="18" t="n">
        <f aca="false">Persist_a*L1203+Shock_sd*Draws!M1182</f>
        <v>36.710585381509</v>
      </c>
      <c r="N1203" s="18" t="n">
        <f aca="false">0-(Draws!N1182+Draws!Z1182)</f>
        <v>0</v>
      </c>
      <c r="O1203" s="18" t="n">
        <f aca="false">N1203-(Draws!O1182+Draws!AA1182)</f>
        <v>0</v>
      </c>
      <c r="P1203" s="18" t="n">
        <f aca="false">O1203-(Draws!P1182+Draws!AB1182)</f>
        <v>0</v>
      </c>
      <c r="Q1203" s="18" t="n">
        <f aca="false">P1203-(Draws!Q1182+Draws!AC1182)</f>
        <v>0</v>
      </c>
      <c r="R1203" s="18" t="n">
        <f aca="false">Q1203-(Draws!R1182+Draws!AD1182)</f>
        <v>0</v>
      </c>
      <c r="S1203" s="18" t="n">
        <f aca="false">R1203-(Draws!S1182+Draws!AE1182)</f>
        <v>0</v>
      </c>
      <c r="T1203" s="18" t="n">
        <f aca="false">S1203-(Draws!T1182+Draws!AF1182)</f>
        <v>0</v>
      </c>
      <c r="U1203" s="18" t="n">
        <f aca="false">T1203-(Draws!U1182+Draws!AG1182)</f>
        <v>0</v>
      </c>
      <c r="V1203" s="18" t="n">
        <f aca="false">U1203-(Draws!V1182+Draws!AH1182)</f>
        <v>0</v>
      </c>
      <c r="W1203" s="18" t="n">
        <f aca="false">V1203-(Draws!W1182+Draws!AI1182)</f>
        <v>0</v>
      </c>
      <c r="X1203" s="18" t="n">
        <f aca="false">W1203-(Draws!X1182+Draws!AJ1182)</f>
        <v>0</v>
      </c>
      <c r="Y1203" s="18" t="n">
        <f aca="false">X1203-(Draws!Y1182+Draws!AK1182)</f>
        <v>0</v>
      </c>
      <c r="Z1203" s="18" t="n">
        <f aca="false">0-(MAX(Draws!N1182-Line_cap,0)+MAX(Draws!Z1182-Line_cap,0))</f>
        <v>0</v>
      </c>
      <c r="AA1203" s="18" t="n">
        <f aca="false">Z1203-(MAX(Draws!O1182-Line_cap,0)+MAX(Draws!AA1182-Line_cap,0))</f>
        <v>0</v>
      </c>
      <c r="AB1203" s="18" t="n">
        <f aca="false">AA1203-(MAX(Draws!P1182-Line_cap,0)+MAX(Draws!AB1182-Line_cap,0))</f>
        <v>0</v>
      </c>
      <c r="AC1203" s="18" t="n">
        <f aca="false">AB1203-(MAX(Draws!Q1182-Line_cap,0)+MAX(Draws!AC1182-Line_cap,0))</f>
        <v>0</v>
      </c>
      <c r="AD1203" s="18" t="n">
        <f aca="false">AC1203-(MAX(Draws!R1182-Line_cap,0)+MAX(Draws!AD1182-Line_cap,0))</f>
        <v>0</v>
      </c>
      <c r="AE1203" s="18" t="n">
        <f aca="false">AD1203-(MAX(Draws!S1182-Line_cap,0)+MAX(Draws!AE1182-Line_cap,0))</f>
        <v>0</v>
      </c>
      <c r="AF1203" s="18" t="n">
        <f aca="false">AE1203-(MAX(Draws!T1182-Line_cap,0)+MAX(Draws!AF1182-Line_cap,0))</f>
        <v>0</v>
      </c>
      <c r="AG1203" s="18" t="n">
        <f aca="false">AF1203-(MAX(Draws!U1182-Line_cap,0)+MAX(Draws!AG1182-Line_cap,0))</f>
        <v>0</v>
      </c>
      <c r="AH1203" s="18" t="n">
        <f aca="false">AG1203-(MAX(Draws!V1182-Line_cap,0)+MAX(Draws!AH1182-Line_cap,0))</f>
        <v>0</v>
      </c>
      <c r="AI1203" s="18" t="n">
        <f aca="false">AH1203-(MAX(Draws!W1182-Line_cap,0)+MAX(Draws!AI1182-Line_cap,0))</f>
        <v>0</v>
      </c>
      <c r="AJ1203" s="18" t="n">
        <f aca="false">AI1203-(MAX(Draws!X1182-Line_cap,0)+MAX(Draws!AJ1182-Line_cap,0))</f>
        <v>0</v>
      </c>
      <c r="AK1203" s="18" t="n">
        <f aca="false">AJ1203-(MAX(Draws!Y1182-Line_cap,0)+MAX(Draws!AK1182-Line_cap,0))</f>
        <v>0</v>
      </c>
      <c r="AL1203" s="18" t="n">
        <f aca="false">SUMPRODUCT(MIN($B$22:$M$22+B1203:M1203+N1203:Y1203))</f>
        <v>425.706132311632</v>
      </c>
      <c r="AM1203" s="18" t="n">
        <f aca="false">SUMPRODUCT(MIN($B$22:$M$22+B1203:M1203))</f>
        <v>425.706132311632</v>
      </c>
      <c r="AN1203" s="18" t="n">
        <f aca="false">SUMPRODUCT(MIN($B$22:$M$22+N1203:Y1203))</f>
        <v>481.950382357786</v>
      </c>
      <c r="AO1203" s="18" t="n">
        <f aca="false">SUMPRODUCT(MIN($B$22:$M$22+B1203:M1203+Z1203:AK1203))</f>
        <v>425.706132311632</v>
      </c>
      <c r="AP1203" s="18" t="n">
        <f aca="false">SUMPRODUCT(MIN($B$23:$M$23+B1203:M1203+N1203:Y1203))</f>
        <v>473.471877812416</v>
      </c>
      <c r="AQ1203" s="18" t="n">
        <f aca="false">SUMPRODUCT(MIN($B$23:$M$23+B1203:M1203+Z1203:AK1203))</f>
        <v>473.471877812416</v>
      </c>
      <c r="AR1203" s="13" t="n">
        <f aca="false">IF(Y1203&lt;0,1,0)</f>
        <v>0</v>
      </c>
    </row>
    <row r="1204" customFormat="false" ht="15" hidden="false" customHeight="false" outlineLevel="0" collapsed="false">
      <c r="A1204" s="13" t="n">
        <v>1179</v>
      </c>
      <c r="B1204" s="18" t="n">
        <f aca="false">Shock_sd*Draws!B1183</f>
        <v>-22.6877841488507</v>
      </c>
      <c r="C1204" s="18" t="n">
        <f aca="false">Persist_a*B1204+Shock_sd*Draws!C1183</f>
        <v>-21.5583369067523</v>
      </c>
      <c r="D1204" s="18" t="n">
        <f aca="false">Persist_a*C1204+Shock_sd*Draws!D1183</f>
        <v>11.0967419759224</v>
      </c>
      <c r="E1204" s="18" t="n">
        <f aca="false">Persist_a*D1204+Shock_sd*Draws!E1183</f>
        <v>15.6908623239171</v>
      </c>
      <c r="F1204" s="18" t="n">
        <f aca="false">Persist_a*E1204+Shock_sd*Draws!F1183</f>
        <v>-16.3427620238675</v>
      </c>
      <c r="G1204" s="18" t="n">
        <f aca="false">Persist_a*F1204+Shock_sd*Draws!G1183</f>
        <v>18.6549842790668</v>
      </c>
      <c r="H1204" s="18" t="n">
        <f aca="false">Persist_a*G1204+Shock_sd*Draws!H1183</f>
        <v>30.9456240586051</v>
      </c>
      <c r="I1204" s="18" t="n">
        <f aca="false">Persist_a*H1204+Shock_sd*Draws!I1183</f>
        <v>-21.2125775227157</v>
      </c>
      <c r="J1204" s="18" t="n">
        <f aca="false">Persist_a*I1204+Shock_sd*Draws!J1183</f>
        <v>-44.1283704492979</v>
      </c>
      <c r="K1204" s="18" t="n">
        <f aca="false">Persist_a*J1204+Shock_sd*Draws!K1183</f>
        <v>-36.1095480159335</v>
      </c>
      <c r="L1204" s="18" t="n">
        <f aca="false">Persist_a*K1204+Shock_sd*Draws!L1183</f>
        <v>26.558847097266</v>
      </c>
      <c r="M1204" s="18" t="n">
        <f aca="false">Persist_a*L1204+Shock_sd*Draws!M1183</f>
        <v>-91.5968728289465</v>
      </c>
      <c r="N1204" s="18" t="n">
        <f aca="false">0-(Draws!N1183+Draws!Z1183)</f>
        <v>0</v>
      </c>
      <c r="O1204" s="18" t="n">
        <f aca="false">N1204-(Draws!O1183+Draws!AA1183)</f>
        <v>0</v>
      </c>
      <c r="P1204" s="18" t="n">
        <f aca="false">O1204-(Draws!P1183+Draws!AB1183)</f>
        <v>0</v>
      </c>
      <c r="Q1204" s="18" t="n">
        <f aca="false">P1204-(Draws!Q1183+Draws!AC1183)</f>
        <v>0</v>
      </c>
      <c r="R1204" s="18" t="n">
        <f aca="false">Q1204-(Draws!R1183+Draws!AD1183)</f>
        <v>0</v>
      </c>
      <c r="S1204" s="18" t="n">
        <f aca="false">R1204-(Draws!S1183+Draws!AE1183)</f>
        <v>0</v>
      </c>
      <c r="T1204" s="18" t="n">
        <f aca="false">S1204-(Draws!T1183+Draws!AF1183)</f>
        <v>0</v>
      </c>
      <c r="U1204" s="18" t="n">
        <f aca="false">T1204-(Draws!U1183+Draws!AG1183)</f>
        <v>0</v>
      </c>
      <c r="V1204" s="18" t="n">
        <f aca="false">U1204-(Draws!V1183+Draws!AH1183)</f>
        <v>0</v>
      </c>
      <c r="W1204" s="18" t="n">
        <f aca="false">V1204-(Draws!W1183+Draws!AI1183)</f>
        <v>0</v>
      </c>
      <c r="X1204" s="18" t="n">
        <f aca="false">W1204-(Draws!X1183+Draws!AJ1183)</f>
        <v>0</v>
      </c>
      <c r="Y1204" s="18" t="n">
        <f aca="false">X1204-(Draws!Y1183+Draws!AK1183)</f>
        <v>0</v>
      </c>
      <c r="Z1204" s="18" t="n">
        <f aca="false">0-(MAX(Draws!N1183-Line_cap,0)+MAX(Draws!Z1183-Line_cap,0))</f>
        <v>0</v>
      </c>
      <c r="AA1204" s="18" t="n">
        <f aca="false">Z1204-(MAX(Draws!O1183-Line_cap,0)+MAX(Draws!AA1183-Line_cap,0))</f>
        <v>0</v>
      </c>
      <c r="AB1204" s="18" t="n">
        <f aca="false">AA1204-(MAX(Draws!P1183-Line_cap,0)+MAX(Draws!AB1183-Line_cap,0))</f>
        <v>0</v>
      </c>
      <c r="AC1204" s="18" t="n">
        <f aca="false">AB1204-(MAX(Draws!Q1183-Line_cap,0)+MAX(Draws!AC1183-Line_cap,0))</f>
        <v>0</v>
      </c>
      <c r="AD1204" s="18" t="n">
        <f aca="false">AC1204-(MAX(Draws!R1183-Line_cap,0)+MAX(Draws!AD1183-Line_cap,0))</f>
        <v>0</v>
      </c>
      <c r="AE1204" s="18" t="n">
        <f aca="false">AD1204-(MAX(Draws!S1183-Line_cap,0)+MAX(Draws!AE1183-Line_cap,0))</f>
        <v>0</v>
      </c>
      <c r="AF1204" s="18" t="n">
        <f aca="false">AE1204-(MAX(Draws!T1183-Line_cap,0)+MAX(Draws!AF1183-Line_cap,0))</f>
        <v>0</v>
      </c>
      <c r="AG1204" s="18" t="n">
        <f aca="false">AF1204-(MAX(Draws!U1183-Line_cap,0)+MAX(Draws!AG1183-Line_cap,0))</f>
        <v>0</v>
      </c>
      <c r="AH1204" s="18" t="n">
        <f aca="false">AG1204-(MAX(Draws!V1183-Line_cap,0)+MAX(Draws!AH1183-Line_cap,0))</f>
        <v>0</v>
      </c>
      <c r="AI1204" s="18" t="n">
        <f aca="false">AH1204-(MAX(Draws!W1183-Line_cap,0)+MAX(Draws!AI1183-Line_cap,0))</f>
        <v>0</v>
      </c>
      <c r="AJ1204" s="18" t="n">
        <f aca="false">AI1204-(MAX(Draws!X1183-Line_cap,0)+MAX(Draws!AJ1183-Line_cap,0))</f>
        <v>0</v>
      </c>
      <c r="AK1204" s="18" t="n">
        <f aca="false">AJ1204-(MAX(Draws!Y1183-Line_cap,0)+MAX(Draws!AK1183-Line_cap,0))</f>
        <v>0</v>
      </c>
      <c r="AL1204" s="18" t="n">
        <f aca="false">SUMPRODUCT(MIN($B$22:$M$22+B1204:M1204+N1204:Y1204))</f>
        <v>418.827174848014</v>
      </c>
      <c r="AM1204" s="18" t="n">
        <f aca="false">SUMPRODUCT(MIN($B$22:$M$22+B1204:M1204))</f>
        <v>418.827174848014</v>
      </c>
      <c r="AN1204" s="18" t="n">
        <f aca="false">SUMPRODUCT(MIN($B$22:$M$22+N1204:Y1204))</f>
        <v>481.950382357786</v>
      </c>
      <c r="AO1204" s="18" t="n">
        <f aca="false">SUMPRODUCT(MIN($B$22:$M$22+B1204:M1204+Z1204:AK1204))</f>
        <v>418.827174848014</v>
      </c>
      <c r="AP1204" s="18" t="n">
        <f aca="false">SUMPRODUCT(MIN($B$23:$M$23+B1204:M1204+N1204:Y1204))</f>
        <v>463.953055930634</v>
      </c>
      <c r="AQ1204" s="18" t="n">
        <f aca="false">SUMPRODUCT(MIN($B$23:$M$23+B1204:M1204+Z1204:AK1204))</f>
        <v>463.953055930634</v>
      </c>
      <c r="AR1204" s="13" t="n">
        <f aca="false">IF(Y1204&lt;0,1,0)</f>
        <v>0</v>
      </c>
    </row>
    <row r="1205" customFormat="false" ht="15" hidden="false" customHeight="false" outlineLevel="0" collapsed="false">
      <c r="A1205" s="13" t="n">
        <v>1180</v>
      </c>
      <c r="B1205" s="18" t="n">
        <f aca="false">Shock_sd*Draws!B1184</f>
        <v>-61.5745156648636</v>
      </c>
      <c r="C1205" s="18" t="n">
        <f aca="false">Persist_a*B1205+Shock_sd*Draws!C1184</f>
        <v>-97.9685879424436</v>
      </c>
      <c r="D1205" s="18" t="n">
        <f aca="false">Persist_a*C1205+Shock_sd*Draws!D1184</f>
        <v>21.4217734010062</v>
      </c>
      <c r="E1205" s="18" t="n">
        <f aca="false">Persist_a*D1205+Shock_sd*Draws!E1184</f>
        <v>-25.1698612116222</v>
      </c>
      <c r="F1205" s="18" t="n">
        <f aca="false">Persist_a*E1205+Shock_sd*Draws!F1184</f>
        <v>-77.1381930636153</v>
      </c>
      <c r="G1205" s="18" t="n">
        <f aca="false">Persist_a*F1205+Shock_sd*Draws!G1184</f>
        <v>-70.2974040168417</v>
      </c>
      <c r="H1205" s="18" t="n">
        <f aca="false">Persist_a*G1205+Shock_sd*Draws!H1184</f>
        <v>1.21382236889036</v>
      </c>
      <c r="I1205" s="18" t="n">
        <f aca="false">Persist_a*H1205+Shock_sd*Draws!I1184</f>
        <v>-110.548635229696</v>
      </c>
      <c r="J1205" s="18" t="n">
        <f aca="false">Persist_a*I1205+Shock_sd*Draws!J1184</f>
        <v>-56.2979754112564</v>
      </c>
      <c r="K1205" s="18" t="n">
        <f aca="false">Persist_a*J1205+Shock_sd*Draws!K1184</f>
        <v>-103.445235665409</v>
      </c>
      <c r="L1205" s="18" t="n">
        <f aca="false">Persist_a*K1205+Shock_sd*Draws!L1184</f>
        <v>-147.479011291615</v>
      </c>
      <c r="M1205" s="18" t="n">
        <f aca="false">Persist_a*L1205+Shock_sd*Draws!M1184</f>
        <v>-47.0745915723166</v>
      </c>
      <c r="N1205" s="18" t="n">
        <f aca="false">0-(Draws!N1184+Draws!Z1184)</f>
        <v>0</v>
      </c>
      <c r="O1205" s="18" t="n">
        <f aca="false">N1205-(Draws!O1184+Draws!AA1184)</f>
        <v>0</v>
      </c>
      <c r="P1205" s="18" t="n">
        <f aca="false">O1205-(Draws!P1184+Draws!AB1184)</f>
        <v>0</v>
      </c>
      <c r="Q1205" s="18" t="n">
        <f aca="false">P1205-(Draws!Q1184+Draws!AC1184)</f>
        <v>0</v>
      </c>
      <c r="R1205" s="18" t="n">
        <f aca="false">Q1205-(Draws!R1184+Draws!AD1184)</f>
        <v>0</v>
      </c>
      <c r="S1205" s="18" t="n">
        <f aca="false">R1205-(Draws!S1184+Draws!AE1184)</f>
        <v>0</v>
      </c>
      <c r="T1205" s="18" t="n">
        <f aca="false">S1205-(Draws!T1184+Draws!AF1184)</f>
        <v>0</v>
      </c>
      <c r="U1205" s="18" t="n">
        <f aca="false">T1205-(Draws!U1184+Draws!AG1184)</f>
        <v>0</v>
      </c>
      <c r="V1205" s="18" t="n">
        <f aca="false">U1205-(Draws!V1184+Draws!AH1184)</f>
        <v>0</v>
      </c>
      <c r="W1205" s="18" t="n">
        <f aca="false">V1205-(Draws!W1184+Draws!AI1184)</f>
        <v>0</v>
      </c>
      <c r="X1205" s="18" t="n">
        <f aca="false">W1205-(Draws!X1184+Draws!AJ1184)</f>
        <v>0</v>
      </c>
      <c r="Y1205" s="18" t="n">
        <f aca="false">X1205-(Draws!Y1184+Draws!AK1184)</f>
        <v>0</v>
      </c>
      <c r="Z1205" s="18" t="n">
        <f aca="false">0-(MAX(Draws!N1184-Line_cap,0)+MAX(Draws!Z1184-Line_cap,0))</f>
        <v>0</v>
      </c>
      <c r="AA1205" s="18" t="n">
        <f aca="false">Z1205-(MAX(Draws!O1184-Line_cap,0)+MAX(Draws!AA1184-Line_cap,0))</f>
        <v>0</v>
      </c>
      <c r="AB1205" s="18" t="n">
        <f aca="false">AA1205-(MAX(Draws!P1184-Line_cap,0)+MAX(Draws!AB1184-Line_cap,0))</f>
        <v>0</v>
      </c>
      <c r="AC1205" s="18" t="n">
        <f aca="false">AB1205-(MAX(Draws!Q1184-Line_cap,0)+MAX(Draws!AC1184-Line_cap,0))</f>
        <v>0</v>
      </c>
      <c r="AD1205" s="18" t="n">
        <f aca="false">AC1205-(MAX(Draws!R1184-Line_cap,0)+MAX(Draws!AD1184-Line_cap,0))</f>
        <v>0</v>
      </c>
      <c r="AE1205" s="18" t="n">
        <f aca="false">AD1205-(MAX(Draws!S1184-Line_cap,0)+MAX(Draws!AE1184-Line_cap,0))</f>
        <v>0</v>
      </c>
      <c r="AF1205" s="18" t="n">
        <f aca="false">AE1205-(MAX(Draws!T1184-Line_cap,0)+MAX(Draws!AF1184-Line_cap,0))</f>
        <v>0</v>
      </c>
      <c r="AG1205" s="18" t="n">
        <f aca="false">AF1205-(MAX(Draws!U1184-Line_cap,0)+MAX(Draws!AG1184-Line_cap,0))</f>
        <v>0</v>
      </c>
      <c r="AH1205" s="18" t="n">
        <f aca="false">AG1205-(MAX(Draws!V1184-Line_cap,0)+MAX(Draws!AH1184-Line_cap,0))</f>
        <v>0</v>
      </c>
      <c r="AI1205" s="18" t="n">
        <f aca="false">AH1205-(MAX(Draws!W1184-Line_cap,0)+MAX(Draws!AI1184-Line_cap,0))</f>
        <v>0</v>
      </c>
      <c r="AJ1205" s="18" t="n">
        <f aca="false">AI1205-(MAX(Draws!X1184-Line_cap,0)+MAX(Draws!AJ1184-Line_cap,0))</f>
        <v>0</v>
      </c>
      <c r="AK1205" s="18" t="n">
        <f aca="false">AJ1205-(MAX(Draws!Y1184-Line_cap,0)+MAX(Draws!AK1184-Line_cap,0))</f>
        <v>0</v>
      </c>
      <c r="AL1205" s="18" t="n">
        <f aca="false">SUMPRODUCT(MIN($B$22:$M$22+B1205:M1205+N1205:Y1205))</f>
        <v>354.448936272766</v>
      </c>
      <c r="AM1205" s="18" t="n">
        <f aca="false">SUMPRODUCT(MIN($B$22:$M$22+B1205:M1205))</f>
        <v>354.448936272766</v>
      </c>
      <c r="AN1205" s="18" t="n">
        <f aca="false">SUMPRODUCT(MIN($B$22:$M$22+N1205:Y1205))</f>
        <v>481.950382357786</v>
      </c>
      <c r="AO1205" s="18" t="n">
        <f aca="false">SUMPRODUCT(MIN($B$22:$M$22+B1205:M1205+Z1205:AK1205))</f>
        <v>354.448936272766</v>
      </c>
      <c r="AP1205" s="18" t="n">
        <f aca="false">SUMPRODUCT(MIN($B$23:$M$23+B1205:M1205+N1205:Y1205))</f>
        <v>401.32206508631</v>
      </c>
      <c r="AQ1205" s="18" t="n">
        <f aca="false">SUMPRODUCT(MIN($B$23:$M$23+B1205:M1205+Z1205:AK1205))</f>
        <v>401.32206508631</v>
      </c>
      <c r="AR1205" s="13" t="n">
        <f aca="false">IF(Y1205&lt;0,1,0)</f>
        <v>0</v>
      </c>
    </row>
    <row r="1206" customFormat="false" ht="15" hidden="false" customHeight="false" outlineLevel="0" collapsed="false">
      <c r="A1206" s="13" t="n">
        <v>1181</v>
      </c>
      <c r="B1206" s="18" t="n">
        <f aca="false">Shock_sd*Draws!B1185</f>
        <v>21.6706747244385</v>
      </c>
      <c r="C1206" s="18" t="n">
        <f aca="false">Persist_a*B1206+Shock_sd*Draws!C1185</f>
        <v>-16.1007396849519</v>
      </c>
      <c r="D1206" s="18" t="n">
        <f aca="false">Persist_a*C1206+Shock_sd*Draws!D1185</f>
        <v>47.5175037610092</v>
      </c>
      <c r="E1206" s="18" t="n">
        <f aca="false">Persist_a*D1206+Shock_sd*Draws!E1185</f>
        <v>70.8004796321955</v>
      </c>
      <c r="F1206" s="18" t="n">
        <f aca="false">Persist_a*E1206+Shock_sd*Draws!F1185</f>
        <v>-27.8964523348441</v>
      </c>
      <c r="G1206" s="18" t="n">
        <f aca="false">Persist_a*F1206+Shock_sd*Draws!G1185</f>
        <v>28.3351740631503</v>
      </c>
      <c r="H1206" s="18" t="n">
        <f aca="false">Persist_a*G1206+Shock_sd*Draws!H1185</f>
        <v>-38.7229809304655</v>
      </c>
      <c r="I1206" s="18" t="n">
        <f aca="false">Persist_a*H1206+Shock_sd*Draws!I1185</f>
        <v>49.8268993202512</v>
      </c>
      <c r="J1206" s="18" t="n">
        <f aca="false">Persist_a*I1206+Shock_sd*Draws!J1185</f>
        <v>-17.1238156167946</v>
      </c>
      <c r="K1206" s="18" t="n">
        <f aca="false">Persist_a*J1206+Shock_sd*Draws!K1185</f>
        <v>1.31187599838568</v>
      </c>
      <c r="L1206" s="18" t="n">
        <f aca="false">Persist_a*K1206+Shock_sd*Draws!L1185</f>
        <v>-110.072880422806</v>
      </c>
      <c r="M1206" s="18" t="n">
        <f aca="false">Persist_a*L1206+Shock_sd*Draws!M1185</f>
        <v>-85.866908903422</v>
      </c>
      <c r="N1206" s="18" t="n">
        <f aca="false">0-(Draws!N1185+Draws!Z1185)</f>
        <v>0</v>
      </c>
      <c r="O1206" s="18" t="n">
        <f aca="false">N1206-(Draws!O1185+Draws!AA1185)</f>
        <v>0</v>
      </c>
      <c r="P1206" s="18" t="n">
        <f aca="false">O1206-(Draws!P1185+Draws!AB1185)</f>
        <v>0</v>
      </c>
      <c r="Q1206" s="18" t="n">
        <f aca="false">P1206-(Draws!Q1185+Draws!AC1185)</f>
        <v>0</v>
      </c>
      <c r="R1206" s="18" t="n">
        <f aca="false">Q1206-(Draws!R1185+Draws!AD1185)</f>
        <v>0</v>
      </c>
      <c r="S1206" s="18" t="n">
        <f aca="false">R1206-(Draws!S1185+Draws!AE1185)</f>
        <v>0</v>
      </c>
      <c r="T1206" s="18" t="n">
        <f aca="false">S1206-(Draws!T1185+Draws!AF1185)</f>
        <v>0</v>
      </c>
      <c r="U1206" s="18" t="n">
        <f aca="false">T1206-(Draws!U1185+Draws!AG1185)</f>
        <v>0</v>
      </c>
      <c r="V1206" s="18" t="n">
        <f aca="false">U1206-(Draws!V1185+Draws!AH1185)</f>
        <v>0</v>
      </c>
      <c r="W1206" s="18" t="n">
        <f aca="false">V1206-(Draws!W1185+Draws!AI1185)</f>
        <v>0</v>
      </c>
      <c r="X1206" s="18" t="n">
        <f aca="false">W1206-(Draws!X1185+Draws!AJ1185)</f>
        <v>0</v>
      </c>
      <c r="Y1206" s="18" t="n">
        <f aca="false">X1206-(Draws!Y1185+Draws!AK1185)</f>
        <v>0</v>
      </c>
      <c r="Z1206" s="18" t="n">
        <f aca="false">0-(MAX(Draws!N1185-Line_cap,0)+MAX(Draws!Z1185-Line_cap,0))</f>
        <v>0</v>
      </c>
      <c r="AA1206" s="18" t="n">
        <f aca="false">Z1206-(MAX(Draws!O1185-Line_cap,0)+MAX(Draws!AA1185-Line_cap,0))</f>
        <v>0</v>
      </c>
      <c r="AB1206" s="18" t="n">
        <f aca="false">AA1206-(MAX(Draws!P1185-Line_cap,0)+MAX(Draws!AB1185-Line_cap,0))</f>
        <v>0</v>
      </c>
      <c r="AC1206" s="18" t="n">
        <f aca="false">AB1206-(MAX(Draws!Q1185-Line_cap,0)+MAX(Draws!AC1185-Line_cap,0))</f>
        <v>0</v>
      </c>
      <c r="AD1206" s="18" t="n">
        <f aca="false">AC1206-(MAX(Draws!R1185-Line_cap,0)+MAX(Draws!AD1185-Line_cap,0))</f>
        <v>0</v>
      </c>
      <c r="AE1206" s="18" t="n">
        <f aca="false">AD1206-(MAX(Draws!S1185-Line_cap,0)+MAX(Draws!AE1185-Line_cap,0))</f>
        <v>0</v>
      </c>
      <c r="AF1206" s="18" t="n">
        <f aca="false">AE1206-(MAX(Draws!T1185-Line_cap,0)+MAX(Draws!AF1185-Line_cap,0))</f>
        <v>0</v>
      </c>
      <c r="AG1206" s="18" t="n">
        <f aca="false">AF1206-(MAX(Draws!U1185-Line_cap,0)+MAX(Draws!AG1185-Line_cap,0))</f>
        <v>0</v>
      </c>
      <c r="AH1206" s="18" t="n">
        <f aca="false">AG1206-(MAX(Draws!V1185-Line_cap,0)+MAX(Draws!AH1185-Line_cap,0))</f>
        <v>0</v>
      </c>
      <c r="AI1206" s="18" t="n">
        <f aca="false">AH1206-(MAX(Draws!W1185-Line_cap,0)+MAX(Draws!AI1185-Line_cap,0))</f>
        <v>0</v>
      </c>
      <c r="AJ1206" s="18" t="n">
        <f aca="false">AI1206-(MAX(Draws!X1185-Line_cap,0)+MAX(Draws!AJ1185-Line_cap,0))</f>
        <v>0</v>
      </c>
      <c r="AK1206" s="18" t="n">
        <f aca="false">AJ1206-(MAX(Draws!Y1185-Line_cap,0)+MAX(Draws!AK1185-Line_cap,0))</f>
        <v>0</v>
      </c>
      <c r="AL1206" s="18" t="n">
        <f aca="false">SUMPRODUCT(MIN($B$22:$M$22+B1206:M1206+N1206:Y1206))</f>
        <v>391.855067141576</v>
      </c>
      <c r="AM1206" s="18" t="n">
        <f aca="false">SUMPRODUCT(MIN($B$22:$M$22+B1206:M1206))</f>
        <v>391.855067141576</v>
      </c>
      <c r="AN1206" s="18" t="n">
        <f aca="false">SUMPRODUCT(MIN($B$22:$M$22+N1206:Y1206))</f>
        <v>481.950382357786</v>
      </c>
      <c r="AO1206" s="18" t="n">
        <f aca="false">SUMPRODUCT(MIN($B$22:$M$22+B1206:M1206+Z1206:AK1206))</f>
        <v>391.855067141576</v>
      </c>
      <c r="AP1206" s="18" t="n">
        <f aca="false">SUMPRODUCT(MIN($B$23:$M$23+B1206:M1206+N1206:Y1206))</f>
        <v>438.72819595512</v>
      </c>
      <c r="AQ1206" s="18" t="n">
        <f aca="false">SUMPRODUCT(MIN($B$23:$M$23+B1206:M1206+Z1206:AK1206))</f>
        <v>438.72819595512</v>
      </c>
      <c r="AR1206" s="13" t="n">
        <f aca="false">IF(Y1206&lt;0,1,0)</f>
        <v>0</v>
      </c>
    </row>
    <row r="1207" customFormat="false" ht="15" hidden="false" customHeight="false" outlineLevel="0" collapsed="false">
      <c r="A1207" s="13" t="n">
        <v>1182</v>
      </c>
      <c r="B1207" s="18" t="n">
        <f aca="false">Shock_sd*Draws!B1186</f>
        <v>33.3739885763522</v>
      </c>
      <c r="C1207" s="18" t="n">
        <f aca="false">Persist_a*B1207+Shock_sd*Draws!C1186</f>
        <v>-10.0337060323695</v>
      </c>
      <c r="D1207" s="18" t="n">
        <f aca="false">Persist_a*C1207+Shock_sd*Draws!D1186</f>
        <v>-112.241091463181</v>
      </c>
      <c r="E1207" s="18" t="n">
        <f aca="false">Persist_a*D1207+Shock_sd*Draws!E1186</f>
        <v>-99.9846358840477</v>
      </c>
      <c r="F1207" s="18" t="n">
        <f aca="false">Persist_a*E1207+Shock_sd*Draws!F1186</f>
        <v>-141.080245915332</v>
      </c>
      <c r="G1207" s="18" t="n">
        <f aca="false">Persist_a*F1207+Shock_sd*Draws!G1186</f>
        <v>-17.0241923938825</v>
      </c>
      <c r="H1207" s="18" t="n">
        <f aca="false">Persist_a*G1207+Shock_sd*Draws!H1186</f>
        <v>-57.0366908412971</v>
      </c>
      <c r="I1207" s="18" t="n">
        <f aca="false">Persist_a*H1207+Shock_sd*Draws!I1186</f>
        <v>-126.157491966919</v>
      </c>
      <c r="J1207" s="18" t="n">
        <f aca="false">Persist_a*I1207+Shock_sd*Draws!J1186</f>
        <v>-67.1733795515399</v>
      </c>
      <c r="K1207" s="18" t="n">
        <f aca="false">Persist_a*J1207+Shock_sd*Draws!K1186</f>
        <v>-148.841708312838</v>
      </c>
      <c r="L1207" s="18" t="n">
        <f aca="false">Persist_a*K1207+Shock_sd*Draws!L1186</f>
        <v>-182.628500249843</v>
      </c>
      <c r="M1207" s="18" t="n">
        <f aca="false">Persist_a*L1207+Shock_sd*Draws!M1186</f>
        <v>-29.6752913866788</v>
      </c>
      <c r="N1207" s="18" t="n">
        <f aca="false">0-(Draws!N1186+Draws!Z1186)</f>
        <v>0</v>
      </c>
      <c r="O1207" s="18" t="n">
        <f aca="false">N1207-(Draws!O1186+Draws!AA1186)</f>
        <v>0</v>
      </c>
      <c r="P1207" s="18" t="n">
        <f aca="false">O1207-(Draws!P1186+Draws!AB1186)</f>
        <v>0</v>
      </c>
      <c r="Q1207" s="18" t="n">
        <f aca="false">P1207-(Draws!Q1186+Draws!AC1186)</f>
        <v>0</v>
      </c>
      <c r="R1207" s="18" t="n">
        <f aca="false">Q1207-(Draws!R1186+Draws!AD1186)</f>
        <v>0</v>
      </c>
      <c r="S1207" s="18" t="n">
        <f aca="false">R1207-(Draws!S1186+Draws!AE1186)</f>
        <v>0</v>
      </c>
      <c r="T1207" s="18" t="n">
        <f aca="false">S1207-(Draws!T1186+Draws!AF1186)</f>
        <v>0</v>
      </c>
      <c r="U1207" s="18" t="n">
        <f aca="false">T1207-(Draws!U1186+Draws!AG1186)</f>
        <v>0</v>
      </c>
      <c r="V1207" s="18" t="n">
        <f aca="false">U1207-(Draws!V1186+Draws!AH1186)</f>
        <v>0</v>
      </c>
      <c r="W1207" s="18" t="n">
        <f aca="false">V1207-(Draws!W1186+Draws!AI1186)</f>
        <v>0</v>
      </c>
      <c r="X1207" s="18" t="n">
        <f aca="false">W1207-(Draws!X1186+Draws!AJ1186)</f>
        <v>0</v>
      </c>
      <c r="Y1207" s="18" t="n">
        <f aca="false">X1207-(Draws!Y1186+Draws!AK1186)</f>
        <v>0</v>
      </c>
      <c r="Z1207" s="18" t="n">
        <f aca="false">0-(MAX(Draws!N1186-Line_cap,0)+MAX(Draws!Z1186-Line_cap,0))</f>
        <v>0</v>
      </c>
      <c r="AA1207" s="18" t="n">
        <f aca="false">Z1207-(MAX(Draws!O1186-Line_cap,0)+MAX(Draws!AA1186-Line_cap,0))</f>
        <v>0</v>
      </c>
      <c r="AB1207" s="18" t="n">
        <f aca="false">AA1207-(MAX(Draws!P1186-Line_cap,0)+MAX(Draws!AB1186-Line_cap,0))</f>
        <v>0</v>
      </c>
      <c r="AC1207" s="18" t="n">
        <f aca="false">AB1207-(MAX(Draws!Q1186-Line_cap,0)+MAX(Draws!AC1186-Line_cap,0))</f>
        <v>0</v>
      </c>
      <c r="AD1207" s="18" t="n">
        <f aca="false">AC1207-(MAX(Draws!R1186-Line_cap,0)+MAX(Draws!AD1186-Line_cap,0))</f>
        <v>0</v>
      </c>
      <c r="AE1207" s="18" t="n">
        <f aca="false">AD1207-(MAX(Draws!S1186-Line_cap,0)+MAX(Draws!AE1186-Line_cap,0))</f>
        <v>0</v>
      </c>
      <c r="AF1207" s="18" t="n">
        <f aca="false">AE1207-(MAX(Draws!T1186-Line_cap,0)+MAX(Draws!AF1186-Line_cap,0))</f>
        <v>0</v>
      </c>
      <c r="AG1207" s="18" t="n">
        <f aca="false">AF1207-(MAX(Draws!U1186-Line_cap,0)+MAX(Draws!AG1186-Line_cap,0))</f>
        <v>0</v>
      </c>
      <c r="AH1207" s="18" t="n">
        <f aca="false">AG1207-(MAX(Draws!V1186-Line_cap,0)+MAX(Draws!AH1186-Line_cap,0))</f>
        <v>0</v>
      </c>
      <c r="AI1207" s="18" t="n">
        <f aca="false">AH1207-(MAX(Draws!W1186-Line_cap,0)+MAX(Draws!AI1186-Line_cap,0))</f>
        <v>0</v>
      </c>
      <c r="AJ1207" s="18" t="n">
        <f aca="false">AI1207-(MAX(Draws!X1186-Line_cap,0)+MAX(Draws!AJ1186-Line_cap,0))</f>
        <v>0</v>
      </c>
      <c r="AK1207" s="18" t="n">
        <f aca="false">AJ1207-(MAX(Draws!Y1186-Line_cap,0)+MAX(Draws!AK1186-Line_cap,0))</f>
        <v>0</v>
      </c>
      <c r="AL1207" s="18" t="n">
        <f aca="false">SUMPRODUCT(MIN($B$22:$M$22+B1207:M1207+N1207:Y1207))</f>
        <v>319.299447314538</v>
      </c>
      <c r="AM1207" s="18" t="n">
        <f aca="false">SUMPRODUCT(MIN($B$22:$M$22+B1207:M1207))</f>
        <v>319.299447314538</v>
      </c>
      <c r="AN1207" s="18" t="n">
        <f aca="false">SUMPRODUCT(MIN($B$22:$M$22+N1207:Y1207))</f>
        <v>481.950382357786</v>
      </c>
      <c r="AO1207" s="18" t="n">
        <f aca="false">SUMPRODUCT(MIN($B$22:$M$22+B1207:M1207+Z1207:AK1207))</f>
        <v>319.299447314538</v>
      </c>
      <c r="AP1207" s="18" t="n">
        <f aca="false">SUMPRODUCT(MIN($B$23:$M$23+B1207:M1207+N1207:Y1207))</f>
        <v>366.172576128082</v>
      </c>
      <c r="AQ1207" s="18" t="n">
        <f aca="false">SUMPRODUCT(MIN($B$23:$M$23+B1207:M1207+Z1207:AK1207))</f>
        <v>366.172576128082</v>
      </c>
      <c r="AR1207" s="13" t="n">
        <f aca="false">IF(Y1207&lt;0,1,0)</f>
        <v>0</v>
      </c>
    </row>
    <row r="1208" customFormat="false" ht="15" hidden="false" customHeight="false" outlineLevel="0" collapsed="false">
      <c r="A1208" s="13" t="n">
        <v>1183</v>
      </c>
      <c r="B1208" s="18" t="n">
        <f aca="false">Shock_sd*Draws!B1187</f>
        <v>-22.5372903379911</v>
      </c>
      <c r="C1208" s="18" t="n">
        <f aca="false">Persist_a*B1208+Shock_sd*Draws!C1187</f>
        <v>-107.738430382969</v>
      </c>
      <c r="D1208" s="18" t="n">
        <f aca="false">Persist_a*C1208+Shock_sd*Draws!D1187</f>
        <v>-26.2693002274799</v>
      </c>
      <c r="E1208" s="18" t="n">
        <f aca="false">Persist_a*D1208+Shock_sd*Draws!E1187</f>
        <v>-85.0910567530625</v>
      </c>
      <c r="F1208" s="18" t="n">
        <f aca="false">Persist_a*E1208+Shock_sd*Draws!F1187</f>
        <v>-58.1641606855319</v>
      </c>
      <c r="G1208" s="18" t="n">
        <f aca="false">Persist_a*F1208+Shock_sd*Draws!G1187</f>
        <v>-135.036924485959</v>
      </c>
      <c r="H1208" s="18" t="n">
        <f aca="false">Persist_a*G1208+Shock_sd*Draws!H1187</f>
        <v>-47.0262247508703</v>
      </c>
      <c r="I1208" s="18" t="n">
        <f aca="false">Persist_a*H1208+Shock_sd*Draws!I1187</f>
        <v>-46.1764521389585</v>
      </c>
      <c r="J1208" s="18" t="n">
        <f aca="false">Persist_a*I1208+Shock_sd*Draws!J1187</f>
        <v>-29.5983068020847</v>
      </c>
      <c r="K1208" s="18" t="n">
        <f aca="false">Persist_a*J1208+Shock_sd*Draws!K1187</f>
        <v>-73.0341785245994</v>
      </c>
      <c r="L1208" s="18" t="n">
        <f aca="false">Persist_a*K1208+Shock_sd*Draws!L1187</f>
        <v>-57.3252237488299</v>
      </c>
      <c r="M1208" s="18" t="n">
        <f aca="false">Persist_a*L1208+Shock_sd*Draws!M1187</f>
        <v>-92.8118992673489</v>
      </c>
      <c r="N1208" s="18" t="n">
        <f aca="false">0-(Draws!N1187+Draws!Z1187)</f>
        <v>0</v>
      </c>
      <c r="O1208" s="18" t="n">
        <f aca="false">N1208-(Draws!O1187+Draws!AA1187)</f>
        <v>0</v>
      </c>
      <c r="P1208" s="18" t="n">
        <f aca="false">O1208-(Draws!P1187+Draws!AB1187)</f>
        <v>0</v>
      </c>
      <c r="Q1208" s="18" t="n">
        <f aca="false">P1208-(Draws!Q1187+Draws!AC1187)</f>
        <v>0</v>
      </c>
      <c r="R1208" s="18" t="n">
        <f aca="false">Q1208-(Draws!R1187+Draws!AD1187)</f>
        <v>0</v>
      </c>
      <c r="S1208" s="18" t="n">
        <f aca="false">R1208-(Draws!S1187+Draws!AE1187)</f>
        <v>0</v>
      </c>
      <c r="T1208" s="18" t="n">
        <f aca="false">S1208-(Draws!T1187+Draws!AF1187)</f>
        <v>0</v>
      </c>
      <c r="U1208" s="18" t="n">
        <f aca="false">T1208-(Draws!U1187+Draws!AG1187)</f>
        <v>0</v>
      </c>
      <c r="V1208" s="18" t="n">
        <f aca="false">U1208-(Draws!V1187+Draws!AH1187)</f>
        <v>0</v>
      </c>
      <c r="W1208" s="18" t="n">
        <f aca="false">V1208-(Draws!W1187+Draws!AI1187)</f>
        <v>0</v>
      </c>
      <c r="X1208" s="18" t="n">
        <f aca="false">W1208-(Draws!X1187+Draws!AJ1187)</f>
        <v>0</v>
      </c>
      <c r="Y1208" s="18" t="n">
        <f aca="false">X1208-(Draws!Y1187+Draws!AK1187)</f>
        <v>0</v>
      </c>
      <c r="Z1208" s="18" t="n">
        <f aca="false">0-(MAX(Draws!N1187-Line_cap,0)+MAX(Draws!Z1187-Line_cap,0))</f>
        <v>0</v>
      </c>
      <c r="AA1208" s="18" t="n">
        <f aca="false">Z1208-(MAX(Draws!O1187-Line_cap,0)+MAX(Draws!AA1187-Line_cap,0))</f>
        <v>0</v>
      </c>
      <c r="AB1208" s="18" t="n">
        <f aca="false">AA1208-(MAX(Draws!P1187-Line_cap,0)+MAX(Draws!AB1187-Line_cap,0))</f>
        <v>0</v>
      </c>
      <c r="AC1208" s="18" t="n">
        <f aca="false">AB1208-(MAX(Draws!Q1187-Line_cap,0)+MAX(Draws!AC1187-Line_cap,0))</f>
        <v>0</v>
      </c>
      <c r="AD1208" s="18" t="n">
        <f aca="false">AC1208-(MAX(Draws!R1187-Line_cap,0)+MAX(Draws!AD1187-Line_cap,0))</f>
        <v>0</v>
      </c>
      <c r="AE1208" s="18" t="n">
        <f aca="false">AD1208-(MAX(Draws!S1187-Line_cap,0)+MAX(Draws!AE1187-Line_cap,0))</f>
        <v>0</v>
      </c>
      <c r="AF1208" s="18" t="n">
        <f aca="false">AE1208-(MAX(Draws!T1187-Line_cap,0)+MAX(Draws!AF1187-Line_cap,0))</f>
        <v>0</v>
      </c>
      <c r="AG1208" s="18" t="n">
        <f aca="false">AF1208-(MAX(Draws!U1187-Line_cap,0)+MAX(Draws!AG1187-Line_cap,0))</f>
        <v>0</v>
      </c>
      <c r="AH1208" s="18" t="n">
        <f aca="false">AG1208-(MAX(Draws!V1187-Line_cap,0)+MAX(Draws!AH1187-Line_cap,0))</f>
        <v>0</v>
      </c>
      <c r="AI1208" s="18" t="n">
        <f aca="false">AH1208-(MAX(Draws!W1187-Line_cap,0)+MAX(Draws!AI1187-Line_cap,0))</f>
        <v>0</v>
      </c>
      <c r="AJ1208" s="18" t="n">
        <f aca="false">AI1208-(MAX(Draws!X1187-Line_cap,0)+MAX(Draws!AJ1187-Line_cap,0))</f>
        <v>0</v>
      </c>
      <c r="AK1208" s="18" t="n">
        <f aca="false">AJ1208-(MAX(Draws!Y1187-Line_cap,0)+MAX(Draws!AK1187-Line_cap,0))</f>
        <v>0</v>
      </c>
      <c r="AL1208" s="18" t="n">
        <f aca="false">SUMPRODUCT(MIN($B$22:$M$22+B1208:M1208+N1208:Y1208))</f>
        <v>348.171247152406</v>
      </c>
      <c r="AM1208" s="18" t="n">
        <f aca="false">SUMPRODUCT(MIN($B$22:$M$22+B1208:M1208))</f>
        <v>348.171247152406</v>
      </c>
      <c r="AN1208" s="18" t="n">
        <f aca="false">SUMPRODUCT(MIN($B$22:$M$22+N1208:Y1208))</f>
        <v>481.950382357786</v>
      </c>
      <c r="AO1208" s="18" t="n">
        <f aca="false">SUMPRODUCT(MIN($B$22:$M$22+B1208:M1208+Z1208:AK1208))</f>
        <v>348.171247152406</v>
      </c>
      <c r="AP1208" s="18" t="n">
        <f aca="false">SUMPRODUCT(MIN($B$23:$M$23+B1208:M1208+N1208:Y1208))</f>
        <v>395.93699265319</v>
      </c>
      <c r="AQ1208" s="18" t="n">
        <f aca="false">SUMPRODUCT(MIN($B$23:$M$23+B1208:M1208+Z1208:AK1208))</f>
        <v>395.93699265319</v>
      </c>
      <c r="AR1208" s="13" t="n">
        <f aca="false">IF(Y1208&lt;0,1,0)</f>
        <v>0</v>
      </c>
    </row>
    <row r="1209" customFormat="false" ht="15" hidden="false" customHeight="false" outlineLevel="0" collapsed="false">
      <c r="A1209" s="13" t="n">
        <v>1184</v>
      </c>
      <c r="B1209" s="18" t="n">
        <f aca="false">Shock_sd*Draws!B1188</f>
        <v>-18.7173083282032</v>
      </c>
      <c r="C1209" s="18" t="n">
        <f aca="false">Persist_a*B1209+Shock_sd*Draws!C1188</f>
        <v>2.40404678374386</v>
      </c>
      <c r="D1209" s="18" t="n">
        <f aca="false">Persist_a*C1209+Shock_sd*Draws!D1188</f>
        <v>5.14179870101219</v>
      </c>
      <c r="E1209" s="18" t="n">
        <f aca="false">Persist_a*D1209+Shock_sd*Draws!E1188</f>
        <v>27.516616385158</v>
      </c>
      <c r="F1209" s="18" t="n">
        <f aca="false">Persist_a*E1209+Shock_sd*Draws!F1188</f>
        <v>-77.2849434979777</v>
      </c>
      <c r="G1209" s="18" t="n">
        <f aca="false">Persist_a*F1209+Shock_sd*Draws!G1188</f>
        <v>-98.3407054563787</v>
      </c>
      <c r="H1209" s="18" t="n">
        <f aca="false">Persist_a*G1209+Shock_sd*Draws!H1188</f>
        <v>-74.5005712342419</v>
      </c>
      <c r="I1209" s="18" t="n">
        <f aca="false">Persist_a*H1209+Shock_sd*Draws!I1188</f>
        <v>-89.0202993691295</v>
      </c>
      <c r="J1209" s="18" t="n">
        <f aca="false">Persist_a*I1209+Shock_sd*Draws!J1188</f>
        <v>-139.260121237185</v>
      </c>
      <c r="K1209" s="18" t="n">
        <f aca="false">Persist_a*J1209+Shock_sd*Draws!K1188</f>
        <v>-77.792703142312</v>
      </c>
      <c r="L1209" s="18" t="n">
        <f aca="false">Persist_a*K1209+Shock_sd*Draws!L1188</f>
        <v>-68.6419701257708</v>
      </c>
      <c r="M1209" s="18" t="n">
        <f aca="false">Persist_a*L1209+Shock_sd*Draws!M1188</f>
        <v>-3.58254296486825</v>
      </c>
      <c r="N1209" s="18" t="n">
        <f aca="false">0-(Draws!N1188+Draws!Z1188)</f>
        <v>0</v>
      </c>
      <c r="O1209" s="18" t="n">
        <f aca="false">N1209-(Draws!O1188+Draws!AA1188)</f>
        <v>0</v>
      </c>
      <c r="P1209" s="18" t="n">
        <f aca="false">O1209-(Draws!P1188+Draws!AB1188)</f>
        <v>0</v>
      </c>
      <c r="Q1209" s="18" t="n">
        <f aca="false">P1209-(Draws!Q1188+Draws!AC1188)</f>
        <v>0</v>
      </c>
      <c r="R1209" s="18" t="n">
        <f aca="false">Q1209-(Draws!R1188+Draws!AD1188)</f>
        <v>0</v>
      </c>
      <c r="S1209" s="18" t="n">
        <f aca="false">R1209-(Draws!S1188+Draws!AE1188)</f>
        <v>0</v>
      </c>
      <c r="T1209" s="18" t="n">
        <f aca="false">S1209-(Draws!T1188+Draws!AF1188)</f>
        <v>0</v>
      </c>
      <c r="U1209" s="18" t="n">
        <f aca="false">T1209-(Draws!U1188+Draws!AG1188)</f>
        <v>0</v>
      </c>
      <c r="V1209" s="18" t="n">
        <f aca="false">U1209-(Draws!V1188+Draws!AH1188)</f>
        <v>0</v>
      </c>
      <c r="W1209" s="18" t="n">
        <f aca="false">V1209-(Draws!W1188+Draws!AI1188)</f>
        <v>0</v>
      </c>
      <c r="X1209" s="18" t="n">
        <f aca="false">W1209-(Draws!X1188+Draws!AJ1188)</f>
        <v>0</v>
      </c>
      <c r="Y1209" s="18" t="n">
        <f aca="false">X1209-(Draws!Y1188+Draws!AK1188)</f>
        <v>0</v>
      </c>
      <c r="Z1209" s="18" t="n">
        <f aca="false">0-(MAX(Draws!N1188-Line_cap,0)+MAX(Draws!Z1188-Line_cap,0))</f>
        <v>0</v>
      </c>
      <c r="AA1209" s="18" t="n">
        <f aca="false">Z1209-(MAX(Draws!O1188-Line_cap,0)+MAX(Draws!AA1188-Line_cap,0))</f>
        <v>0</v>
      </c>
      <c r="AB1209" s="18" t="n">
        <f aca="false">AA1209-(MAX(Draws!P1188-Line_cap,0)+MAX(Draws!AB1188-Line_cap,0))</f>
        <v>0</v>
      </c>
      <c r="AC1209" s="18" t="n">
        <f aca="false">AB1209-(MAX(Draws!Q1188-Line_cap,0)+MAX(Draws!AC1188-Line_cap,0))</f>
        <v>0</v>
      </c>
      <c r="AD1209" s="18" t="n">
        <f aca="false">AC1209-(MAX(Draws!R1188-Line_cap,0)+MAX(Draws!AD1188-Line_cap,0))</f>
        <v>0</v>
      </c>
      <c r="AE1209" s="18" t="n">
        <f aca="false">AD1209-(MAX(Draws!S1188-Line_cap,0)+MAX(Draws!AE1188-Line_cap,0))</f>
        <v>0</v>
      </c>
      <c r="AF1209" s="18" t="n">
        <f aca="false">AE1209-(MAX(Draws!T1188-Line_cap,0)+MAX(Draws!AF1188-Line_cap,0))</f>
        <v>0</v>
      </c>
      <c r="AG1209" s="18" t="n">
        <f aca="false">AF1209-(MAX(Draws!U1188-Line_cap,0)+MAX(Draws!AG1188-Line_cap,0))</f>
        <v>0</v>
      </c>
      <c r="AH1209" s="18" t="n">
        <f aca="false">AG1209-(MAX(Draws!V1188-Line_cap,0)+MAX(Draws!AH1188-Line_cap,0))</f>
        <v>0</v>
      </c>
      <c r="AI1209" s="18" t="n">
        <f aca="false">AH1209-(MAX(Draws!W1188-Line_cap,0)+MAX(Draws!AI1188-Line_cap,0))</f>
        <v>0</v>
      </c>
      <c r="AJ1209" s="18" t="n">
        <f aca="false">AI1209-(MAX(Draws!X1188-Line_cap,0)+MAX(Draws!AJ1188-Line_cap,0))</f>
        <v>0</v>
      </c>
      <c r="AK1209" s="18" t="n">
        <f aca="false">AJ1209-(MAX(Draws!Y1188-Line_cap,0)+MAX(Draws!AK1188-Line_cap,0))</f>
        <v>0</v>
      </c>
      <c r="AL1209" s="18" t="n">
        <f aca="false">SUMPRODUCT(MIN($B$22:$M$22+B1209:M1209+N1209:Y1209))</f>
        <v>348.937660180212</v>
      </c>
      <c r="AM1209" s="18" t="n">
        <f aca="false">SUMPRODUCT(MIN($B$22:$M$22+B1209:M1209))</f>
        <v>348.937660180212</v>
      </c>
      <c r="AN1209" s="18" t="n">
        <f aca="false">SUMPRODUCT(MIN($B$22:$M$22+N1209:Y1209))</f>
        <v>481.950382357786</v>
      </c>
      <c r="AO1209" s="18" t="n">
        <f aca="false">SUMPRODUCT(MIN($B$22:$M$22+B1209:M1209+Z1209:AK1209))</f>
        <v>348.937660180212</v>
      </c>
      <c r="AP1209" s="18" t="n">
        <f aca="false">SUMPRODUCT(MIN($B$23:$M$23+B1209:M1209+N1209:Y1209))</f>
        <v>398.180987344432</v>
      </c>
      <c r="AQ1209" s="18" t="n">
        <f aca="false">SUMPRODUCT(MIN($B$23:$M$23+B1209:M1209+Z1209:AK1209))</f>
        <v>398.180987344432</v>
      </c>
      <c r="AR1209" s="13" t="n">
        <f aca="false">IF(Y1209&lt;0,1,0)</f>
        <v>0</v>
      </c>
    </row>
    <row r="1210" customFormat="false" ht="15" hidden="false" customHeight="false" outlineLevel="0" collapsed="false">
      <c r="A1210" s="13" t="n">
        <v>1185</v>
      </c>
      <c r="B1210" s="18" t="n">
        <f aca="false">Shock_sd*Draws!B1189</f>
        <v>-32.2085189682848</v>
      </c>
      <c r="C1210" s="18" t="n">
        <f aca="false">Persist_a*B1210+Shock_sd*Draws!C1189</f>
        <v>-39.9042842863826</v>
      </c>
      <c r="D1210" s="18" t="n">
        <f aca="false">Persist_a*C1210+Shock_sd*Draws!D1189</f>
        <v>37.9364212450598</v>
      </c>
      <c r="E1210" s="18" t="n">
        <f aca="false">Persist_a*D1210+Shock_sd*Draws!E1189</f>
        <v>72.0391507480805</v>
      </c>
      <c r="F1210" s="18" t="n">
        <f aca="false">Persist_a*E1210+Shock_sd*Draws!F1189</f>
        <v>55.5228323499012</v>
      </c>
      <c r="G1210" s="18" t="n">
        <f aca="false">Persist_a*F1210+Shock_sd*Draws!G1189</f>
        <v>-45.728280167607</v>
      </c>
      <c r="H1210" s="18" t="n">
        <f aca="false">Persist_a*G1210+Shock_sd*Draws!H1189</f>
        <v>-94.1248960829304</v>
      </c>
      <c r="I1210" s="18" t="n">
        <f aca="false">Persist_a*H1210+Shock_sd*Draws!I1189</f>
        <v>17.9042031258119</v>
      </c>
      <c r="J1210" s="18" t="n">
        <f aca="false">Persist_a*I1210+Shock_sd*Draws!J1189</f>
        <v>-14.6778439837092</v>
      </c>
      <c r="K1210" s="18" t="n">
        <f aca="false">Persist_a*J1210+Shock_sd*Draws!K1189</f>
        <v>-42.2057644073073</v>
      </c>
      <c r="L1210" s="18" t="n">
        <f aca="false">Persist_a*K1210+Shock_sd*Draws!L1189</f>
        <v>-116.97395194435</v>
      </c>
      <c r="M1210" s="18" t="n">
        <f aca="false">Persist_a*L1210+Shock_sd*Draws!M1189</f>
        <v>-51.2580739966401</v>
      </c>
      <c r="N1210" s="18" t="n">
        <f aca="false">0-(Draws!N1189+Draws!Z1189)</f>
        <v>0</v>
      </c>
      <c r="O1210" s="18" t="n">
        <f aca="false">N1210-(Draws!O1189+Draws!AA1189)</f>
        <v>0</v>
      </c>
      <c r="P1210" s="18" t="n">
        <f aca="false">O1210-(Draws!P1189+Draws!AB1189)</f>
        <v>0</v>
      </c>
      <c r="Q1210" s="18" t="n">
        <f aca="false">P1210-(Draws!Q1189+Draws!AC1189)</f>
        <v>0</v>
      </c>
      <c r="R1210" s="18" t="n">
        <f aca="false">Q1210-(Draws!R1189+Draws!AD1189)</f>
        <v>0</v>
      </c>
      <c r="S1210" s="18" t="n">
        <f aca="false">R1210-(Draws!S1189+Draws!AE1189)</f>
        <v>0</v>
      </c>
      <c r="T1210" s="18" t="n">
        <f aca="false">S1210-(Draws!T1189+Draws!AF1189)</f>
        <v>0</v>
      </c>
      <c r="U1210" s="18" t="n">
        <f aca="false">T1210-(Draws!U1189+Draws!AG1189)</f>
        <v>0</v>
      </c>
      <c r="V1210" s="18" t="n">
        <f aca="false">U1210-(Draws!V1189+Draws!AH1189)</f>
        <v>0</v>
      </c>
      <c r="W1210" s="18" t="n">
        <f aca="false">V1210-(Draws!W1189+Draws!AI1189)</f>
        <v>0</v>
      </c>
      <c r="X1210" s="18" t="n">
        <f aca="false">W1210-(Draws!X1189+Draws!AJ1189)</f>
        <v>0</v>
      </c>
      <c r="Y1210" s="18" t="n">
        <f aca="false">X1210-(Draws!Y1189+Draws!AK1189)</f>
        <v>0</v>
      </c>
      <c r="Z1210" s="18" t="n">
        <f aca="false">0-(MAX(Draws!N1189-Line_cap,0)+MAX(Draws!Z1189-Line_cap,0))</f>
        <v>0</v>
      </c>
      <c r="AA1210" s="18" t="n">
        <f aca="false">Z1210-(MAX(Draws!O1189-Line_cap,0)+MAX(Draws!AA1189-Line_cap,0))</f>
        <v>0</v>
      </c>
      <c r="AB1210" s="18" t="n">
        <f aca="false">AA1210-(MAX(Draws!P1189-Line_cap,0)+MAX(Draws!AB1189-Line_cap,0))</f>
        <v>0</v>
      </c>
      <c r="AC1210" s="18" t="n">
        <f aca="false">AB1210-(MAX(Draws!Q1189-Line_cap,0)+MAX(Draws!AC1189-Line_cap,0))</f>
        <v>0</v>
      </c>
      <c r="AD1210" s="18" t="n">
        <f aca="false">AC1210-(MAX(Draws!R1189-Line_cap,0)+MAX(Draws!AD1189-Line_cap,0))</f>
        <v>0</v>
      </c>
      <c r="AE1210" s="18" t="n">
        <f aca="false">AD1210-(MAX(Draws!S1189-Line_cap,0)+MAX(Draws!AE1189-Line_cap,0))</f>
        <v>0</v>
      </c>
      <c r="AF1210" s="18" t="n">
        <f aca="false">AE1210-(MAX(Draws!T1189-Line_cap,0)+MAX(Draws!AF1189-Line_cap,0))</f>
        <v>0</v>
      </c>
      <c r="AG1210" s="18" t="n">
        <f aca="false">AF1210-(MAX(Draws!U1189-Line_cap,0)+MAX(Draws!AG1189-Line_cap,0))</f>
        <v>0</v>
      </c>
      <c r="AH1210" s="18" t="n">
        <f aca="false">AG1210-(MAX(Draws!V1189-Line_cap,0)+MAX(Draws!AH1189-Line_cap,0))</f>
        <v>0</v>
      </c>
      <c r="AI1210" s="18" t="n">
        <f aca="false">AH1210-(MAX(Draws!W1189-Line_cap,0)+MAX(Draws!AI1189-Line_cap,0))</f>
        <v>0</v>
      </c>
      <c r="AJ1210" s="18" t="n">
        <f aca="false">AI1210-(MAX(Draws!X1189-Line_cap,0)+MAX(Draws!AJ1189-Line_cap,0))</f>
        <v>0</v>
      </c>
      <c r="AK1210" s="18" t="n">
        <f aca="false">AJ1210-(MAX(Draws!Y1189-Line_cap,0)+MAX(Draws!AK1189-Line_cap,0))</f>
        <v>0</v>
      </c>
      <c r="AL1210" s="18" t="n">
        <f aca="false">SUMPRODUCT(MIN($B$22:$M$22+B1210:M1210+N1210:Y1210))</f>
        <v>384.953995620031</v>
      </c>
      <c r="AM1210" s="18" t="n">
        <f aca="false">SUMPRODUCT(MIN($B$22:$M$22+B1210:M1210))</f>
        <v>384.953995620031</v>
      </c>
      <c r="AN1210" s="18" t="n">
        <f aca="false">SUMPRODUCT(MIN($B$22:$M$22+N1210:Y1210))</f>
        <v>481.950382357786</v>
      </c>
      <c r="AO1210" s="18" t="n">
        <f aca="false">SUMPRODUCT(MIN($B$22:$M$22+B1210:M1210+Z1210:AK1210))</f>
        <v>384.953995620031</v>
      </c>
      <c r="AP1210" s="18" t="n">
        <f aca="false">SUMPRODUCT(MIN($B$23:$M$23+B1210:M1210+N1210:Y1210))</f>
        <v>431.827124433575</v>
      </c>
      <c r="AQ1210" s="18" t="n">
        <f aca="false">SUMPRODUCT(MIN($B$23:$M$23+B1210:M1210+Z1210:AK1210))</f>
        <v>431.827124433575</v>
      </c>
      <c r="AR1210" s="13" t="n">
        <f aca="false">IF(Y1210&lt;0,1,0)</f>
        <v>0</v>
      </c>
    </row>
    <row r="1211" customFormat="false" ht="15" hidden="false" customHeight="false" outlineLevel="0" collapsed="false">
      <c r="A1211" s="13" t="n">
        <v>1186</v>
      </c>
      <c r="B1211" s="18" t="n">
        <f aca="false">Shock_sd*Draws!B1190</f>
        <v>-27.6188757770661</v>
      </c>
      <c r="C1211" s="18" t="n">
        <f aca="false">Persist_a*B1211+Shock_sd*Draws!C1190</f>
        <v>-25.3583404010513</v>
      </c>
      <c r="D1211" s="18" t="n">
        <f aca="false">Persist_a*C1211+Shock_sd*Draws!D1190</f>
        <v>-57.2111591749084</v>
      </c>
      <c r="E1211" s="18" t="n">
        <f aca="false">Persist_a*D1211+Shock_sd*Draws!E1190</f>
        <v>31.877452044047</v>
      </c>
      <c r="F1211" s="18" t="n">
        <f aca="false">Persist_a*E1211+Shock_sd*Draws!F1190</f>
        <v>31.3929324383984</v>
      </c>
      <c r="G1211" s="18" t="n">
        <f aca="false">Persist_a*F1211+Shock_sd*Draws!G1190</f>
        <v>-8.20879856756552</v>
      </c>
      <c r="H1211" s="18" t="n">
        <f aca="false">Persist_a*G1211+Shock_sd*Draws!H1190</f>
        <v>15.2702150824249</v>
      </c>
      <c r="I1211" s="18" t="n">
        <f aca="false">Persist_a*H1211+Shock_sd*Draws!I1190</f>
        <v>31.2688301299933</v>
      </c>
      <c r="J1211" s="18" t="n">
        <f aca="false">Persist_a*I1211+Shock_sd*Draws!J1190</f>
        <v>-7.4348844811409</v>
      </c>
      <c r="K1211" s="18" t="n">
        <f aca="false">Persist_a*J1211+Shock_sd*Draws!K1190</f>
        <v>30.4839593472208</v>
      </c>
      <c r="L1211" s="18" t="n">
        <f aca="false">Persist_a*K1211+Shock_sd*Draws!L1190</f>
        <v>70.6899985491901</v>
      </c>
      <c r="M1211" s="18" t="n">
        <f aca="false">Persist_a*L1211+Shock_sd*Draws!M1190</f>
        <v>30.8393289483209</v>
      </c>
      <c r="N1211" s="18" t="n">
        <f aca="false">0-(Draws!N1190+Draws!Z1190)</f>
        <v>0</v>
      </c>
      <c r="O1211" s="18" t="n">
        <f aca="false">N1211-(Draws!O1190+Draws!AA1190)</f>
        <v>0</v>
      </c>
      <c r="P1211" s="18" t="n">
        <f aca="false">O1211-(Draws!P1190+Draws!AB1190)</f>
        <v>0</v>
      </c>
      <c r="Q1211" s="18" t="n">
        <f aca="false">P1211-(Draws!Q1190+Draws!AC1190)</f>
        <v>-106.537622726883</v>
      </c>
      <c r="R1211" s="18" t="n">
        <f aca="false">Q1211-(Draws!R1190+Draws!AD1190)</f>
        <v>-106.537622726883</v>
      </c>
      <c r="S1211" s="18" t="n">
        <f aca="false">R1211-(Draws!S1190+Draws!AE1190)</f>
        <v>-106.537622726883</v>
      </c>
      <c r="T1211" s="18" t="n">
        <f aca="false">S1211-(Draws!T1190+Draws!AF1190)</f>
        <v>-106.537622726883</v>
      </c>
      <c r="U1211" s="18" t="n">
        <f aca="false">T1211-(Draws!U1190+Draws!AG1190)</f>
        <v>-106.537622726883</v>
      </c>
      <c r="V1211" s="18" t="n">
        <f aca="false">U1211-(Draws!V1190+Draws!AH1190)</f>
        <v>-106.537622726883</v>
      </c>
      <c r="W1211" s="18" t="n">
        <f aca="false">V1211-(Draws!W1190+Draws!AI1190)</f>
        <v>-106.537622726883</v>
      </c>
      <c r="X1211" s="18" t="n">
        <f aca="false">W1211-(Draws!X1190+Draws!AJ1190)</f>
        <v>-106.537622726883</v>
      </c>
      <c r="Y1211" s="18" t="n">
        <f aca="false">X1211-(Draws!Y1190+Draws!AK1190)</f>
        <v>-106.537622726883</v>
      </c>
      <c r="Z1211" s="18" t="n">
        <f aca="false">0-(MAX(Draws!N1190-Line_cap,0)+MAX(Draws!Z1190-Line_cap,0))</f>
        <v>0</v>
      </c>
      <c r="AA1211" s="18" t="n">
        <f aca="false">Z1211-(MAX(Draws!O1190-Line_cap,0)+MAX(Draws!AA1190-Line_cap,0))</f>
        <v>0</v>
      </c>
      <c r="AB1211" s="18" t="n">
        <f aca="false">AA1211-(MAX(Draws!P1190-Line_cap,0)+MAX(Draws!AB1190-Line_cap,0))</f>
        <v>0</v>
      </c>
      <c r="AC1211" s="18" t="n">
        <f aca="false">AB1211-(MAX(Draws!Q1190-Line_cap,0)+MAX(Draws!AC1190-Line_cap,0))</f>
        <v>-6.5376227268832</v>
      </c>
      <c r="AD1211" s="18" t="n">
        <f aca="false">AC1211-(MAX(Draws!R1190-Line_cap,0)+MAX(Draws!AD1190-Line_cap,0))</f>
        <v>-6.5376227268832</v>
      </c>
      <c r="AE1211" s="18" t="n">
        <f aca="false">AD1211-(MAX(Draws!S1190-Line_cap,0)+MAX(Draws!AE1190-Line_cap,0))</f>
        <v>-6.5376227268832</v>
      </c>
      <c r="AF1211" s="18" t="n">
        <f aca="false">AE1211-(MAX(Draws!T1190-Line_cap,0)+MAX(Draws!AF1190-Line_cap,0))</f>
        <v>-6.5376227268832</v>
      </c>
      <c r="AG1211" s="18" t="n">
        <f aca="false">AF1211-(MAX(Draws!U1190-Line_cap,0)+MAX(Draws!AG1190-Line_cap,0))</f>
        <v>-6.5376227268832</v>
      </c>
      <c r="AH1211" s="18" t="n">
        <f aca="false">AG1211-(MAX(Draws!V1190-Line_cap,0)+MAX(Draws!AH1190-Line_cap,0))</f>
        <v>-6.5376227268832</v>
      </c>
      <c r="AI1211" s="18" t="n">
        <f aca="false">AH1211-(MAX(Draws!W1190-Line_cap,0)+MAX(Draws!AI1190-Line_cap,0))</f>
        <v>-6.5376227268832</v>
      </c>
      <c r="AJ1211" s="18" t="n">
        <f aca="false">AI1211-(MAX(Draws!X1190-Line_cap,0)+MAX(Draws!AJ1190-Line_cap,0))</f>
        <v>-6.5376227268832</v>
      </c>
      <c r="AK1211" s="18" t="n">
        <f aca="false">AJ1211-(MAX(Draws!Y1190-Line_cap,0)+MAX(Draws!AK1190-Line_cap,0))</f>
        <v>-6.5376227268832</v>
      </c>
      <c r="AL1211" s="18" t="n">
        <f aca="false">SUMPRODUCT(MIN($B$22:$M$22+B1211:M1211+N1211:Y1211))</f>
        <v>368.461750343916</v>
      </c>
      <c r="AM1211" s="18" t="n">
        <f aca="false">SUMPRODUCT(MIN($B$22:$M$22+B1211:M1211))</f>
        <v>458.343027487232</v>
      </c>
      <c r="AN1211" s="18" t="n">
        <f aca="false">SUMPRODUCT(MIN($B$22:$M$22+N1211:Y1211))</f>
        <v>375.412759630902</v>
      </c>
      <c r="AO1211" s="18" t="n">
        <f aca="false">SUMPRODUCT(MIN($B$22:$M$22+B1211:M1211+Z1211:AK1211))</f>
        <v>458.343027487232</v>
      </c>
      <c r="AP1211" s="18" t="n">
        <f aca="false">SUMPRODUCT(MIN($B$23:$M$23+B1211:M1211+N1211:Y1211))</f>
        <v>416.2274958447</v>
      </c>
      <c r="AQ1211" s="18" t="n">
        <f aca="false">SUMPRODUCT(MIN($B$23:$M$23+B1211:M1211+Z1211:AK1211))</f>
        <v>493.092402295472</v>
      </c>
      <c r="AR1211" s="13" t="n">
        <f aca="false">IF(Y1211&lt;0,1,0)</f>
        <v>1</v>
      </c>
    </row>
    <row r="1212" customFormat="false" ht="15" hidden="false" customHeight="false" outlineLevel="0" collapsed="false">
      <c r="A1212" s="13" t="n">
        <v>1187</v>
      </c>
      <c r="B1212" s="18" t="n">
        <f aca="false">Shock_sd*Draws!B1191</f>
        <v>2.56766250404399</v>
      </c>
      <c r="C1212" s="18" t="n">
        <f aca="false">Persist_a*B1212+Shock_sd*Draws!C1191</f>
        <v>-68.43703225753</v>
      </c>
      <c r="D1212" s="18" t="n">
        <f aca="false">Persist_a*C1212+Shock_sd*Draws!D1191</f>
        <v>-125.032640333406</v>
      </c>
      <c r="E1212" s="18" t="n">
        <f aca="false">Persist_a*D1212+Shock_sd*Draws!E1191</f>
        <v>-141.046164686299</v>
      </c>
      <c r="F1212" s="18" t="n">
        <f aca="false">Persist_a*E1212+Shock_sd*Draws!F1191</f>
        <v>33.6529825518487</v>
      </c>
      <c r="G1212" s="18" t="n">
        <f aca="false">Persist_a*F1212+Shock_sd*Draws!G1191</f>
        <v>76.5297117885986</v>
      </c>
      <c r="H1212" s="18" t="n">
        <f aca="false">Persist_a*G1212+Shock_sd*Draws!H1191</f>
        <v>-16.7210164172258</v>
      </c>
      <c r="I1212" s="18" t="n">
        <f aca="false">Persist_a*H1212+Shock_sd*Draws!I1191</f>
        <v>-27.0795234595061</v>
      </c>
      <c r="J1212" s="18" t="n">
        <f aca="false">Persist_a*I1212+Shock_sd*Draws!J1191</f>
        <v>-31.1695332330777</v>
      </c>
      <c r="K1212" s="18" t="n">
        <f aca="false">Persist_a*J1212+Shock_sd*Draws!K1191</f>
        <v>-72.7101329580912</v>
      </c>
      <c r="L1212" s="18" t="n">
        <f aca="false">Persist_a*K1212+Shock_sd*Draws!L1191</f>
        <v>3.12164129091737</v>
      </c>
      <c r="M1212" s="18" t="n">
        <f aca="false">Persist_a*L1212+Shock_sd*Draws!M1191</f>
        <v>41.2883496351135</v>
      </c>
      <c r="N1212" s="18" t="n">
        <f aca="false">0-(Draws!N1191+Draws!Z1191)</f>
        <v>0</v>
      </c>
      <c r="O1212" s="18" t="n">
        <f aca="false">N1212-(Draws!O1191+Draws!AA1191)</f>
        <v>0</v>
      </c>
      <c r="P1212" s="18" t="n">
        <f aca="false">O1212-(Draws!P1191+Draws!AB1191)</f>
        <v>0</v>
      </c>
      <c r="Q1212" s="18" t="n">
        <f aca="false">P1212-(Draws!Q1191+Draws!AC1191)</f>
        <v>0</v>
      </c>
      <c r="R1212" s="18" t="n">
        <f aca="false">Q1212-(Draws!R1191+Draws!AD1191)</f>
        <v>0</v>
      </c>
      <c r="S1212" s="18" t="n">
        <f aca="false">R1212-(Draws!S1191+Draws!AE1191)</f>
        <v>0</v>
      </c>
      <c r="T1212" s="18" t="n">
        <f aca="false">S1212-(Draws!T1191+Draws!AF1191)</f>
        <v>0</v>
      </c>
      <c r="U1212" s="18" t="n">
        <f aca="false">T1212-(Draws!U1191+Draws!AG1191)</f>
        <v>0</v>
      </c>
      <c r="V1212" s="18" t="n">
        <f aca="false">U1212-(Draws!V1191+Draws!AH1191)</f>
        <v>0</v>
      </c>
      <c r="W1212" s="18" t="n">
        <f aca="false">V1212-(Draws!W1191+Draws!AI1191)</f>
        <v>0</v>
      </c>
      <c r="X1212" s="18" t="n">
        <f aca="false">W1212-(Draws!X1191+Draws!AJ1191)</f>
        <v>0</v>
      </c>
      <c r="Y1212" s="18" t="n">
        <f aca="false">X1212-(Draws!Y1191+Draws!AK1191)</f>
        <v>0</v>
      </c>
      <c r="Z1212" s="18" t="n">
        <f aca="false">0-(MAX(Draws!N1191-Line_cap,0)+MAX(Draws!Z1191-Line_cap,0))</f>
        <v>0</v>
      </c>
      <c r="AA1212" s="18" t="n">
        <f aca="false">Z1212-(MAX(Draws!O1191-Line_cap,0)+MAX(Draws!AA1191-Line_cap,0))</f>
        <v>0</v>
      </c>
      <c r="AB1212" s="18" t="n">
        <f aca="false">AA1212-(MAX(Draws!P1191-Line_cap,0)+MAX(Draws!AB1191-Line_cap,0))</f>
        <v>0</v>
      </c>
      <c r="AC1212" s="18" t="n">
        <f aca="false">AB1212-(MAX(Draws!Q1191-Line_cap,0)+MAX(Draws!AC1191-Line_cap,0))</f>
        <v>0</v>
      </c>
      <c r="AD1212" s="18" t="n">
        <f aca="false">AC1212-(MAX(Draws!R1191-Line_cap,0)+MAX(Draws!AD1191-Line_cap,0))</f>
        <v>0</v>
      </c>
      <c r="AE1212" s="18" t="n">
        <f aca="false">AD1212-(MAX(Draws!S1191-Line_cap,0)+MAX(Draws!AE1191-Line_cap,0))</f>
        <v>0</v>
      </c>
      <c r="AF1212" s="18" t="n">
        <f aca="false">AE1212-(MAX(Draws!T1191-Line_cap,0)+MAX(Draws!AF1191-Line_cap,0))</f>
        <v>0</v>
      </c>
      <c r="AG1212" s="18" t="n">
        <f aca="false">AF1212-(MAX(Draws!U1191-Line_cap,0)+MAX(Draws!AG1191-Line_cap,0))</f>
        <v>0</v>
      </c>
      <c r="AH1212" s="18" t="n">
        <f aca="false">AG1212-(MAX(Draws!V1191-Line_cap,0)+MAX(Draws!AH1191-Line_cap,0))</f>
        <v>0</v>
      </c>
      <c r="AI1212" s="18" t="n">
        <f aca="false">AH1212-(MAX(Draws!W1191-Line_cap,0)+MAX(Draws!AI1191-Line_cap,0))</f>
        <v>0</v>
      </c>
      <c r="AJ1212" s="18" t="n">
        <f aca="false">AI1212-(MAX(Draws!X1191-Line_cap,0)+MAX(Draws!AJ1191-Line_cap,0))</f>
        <v>0</v>
      </c>
      <c r="AK1212" s="18" t="n">
        <f aca="false">AJ1212-(MAX(Draws!Y1191-Line_cap,0)+MAX(Draws!AK1191-Line_cap,0))</f>
        <v>0</v>
      </c>
      <c r="AL1212" s="18" t="n">
        <f aca="false">SUMPRODUCT(MIN($B$22:$M$22+B1212:M1212+N1212:Y1212))</f>
        <v>357.816035141858</v>
      </c>
      <c r="AM1212" s="18" t="n">
        <f aca="false">SUMPRODUCT(MIN($B$22:$M$22+B1212:M1212))</f>
        <v>357.816035141858</v>
      </c>
      <c r="AN1212" s="18" t="n">
        <f aca="false">SUMPRODUCT(MIN($B$22:$M$22+N1212:Y1212))</f>
        <v>481.950382357786</v>
      </c>
      <c r="AO1212" s="18" t="n">
        <f aca="false">SUMPRODUCT(MIN($B$22:$M$22+B1212:M1212+Z1212:AK1212))</f>
        <v>357.816035141858</v>
      </c>
      <c r="AP1212" s="18" t="n">
        <f aca="false">SUMPRODUCT(MIN($B$23:$M$23+B1212:M1212+N1212:Y1212))</f>
        <v>398.704322655221</v>
      </c>
      <c r="AQ1212" s="18" t="n">
        <f aca="false">SUMPRODUCT(MIN($B$23:$M$23+B1212:M1212+Z1212:AK1212))</f>
        <v>398.704322655221</v>
      </c>
      <c r="AR1212" s="13" t="n">
        <f aca="false">IF(Y1212&lt;0,1,0)</f>
        <v>0</v>
      </c>
    </row>
    <row r="1213" customFormat="false" ht="15" hidden="false" customHeight="false" outlineLevel="0" collapsed="false">
      <c r="A1213" s="13" t="n">
        <v>1188</v>
      </c>
      <c r="B1213" s="18" t="n">
        <f aca="false">Shock_sd*Draws!B1192</f>
        <v>-89.8616230470389</v>
      </c>
      <c r="C1213" s="18" t="n">
        <f aca="false">Persist_a*B1213+Shock_sd*Draws!C1192</f>
        <v>-67.241795115982</v>
      </c>
      <c r="D1213" s="18" t="n">
        <f aca="false">Persist_a*C1213+Shock_sd*Draws!D1192</f>
        <v>-99.4222484078914</v>
      </c>
      <c r="E1213" s="18" t="n">
        <f aca="false">Persist_a*D1213+Shock_sd*Draws!E1192</f>
        <v>-23.4010141391135</v>
      </c>
      <c r="F1213" s="18" t="n">
        <f aca="false">Persist_a*E1213+Shock_sd*Draws!F1192</f>
        <v>9.18345319551881</v>
      </c>
      <c r="G1213" s="18" t="n">
        <f aca="false">Persist_a*F1213+Shock_sd*Draws!G1192</f>
        <v>-51.9807384353296</v>
      </c>
      <c r="H1213" s="18" t="n">
        <f aca="false">Persist_a*G1213+Shock_sd*Draws!H1192</f>
        <v>-51.3444301097328</v>
      </c>
      <c r="I1213" s="18" t="n">
        <f aca="false">Persist_a*H1213+Shock_sd*Draws!I1192</f>
        <v>-81.1422722927829</v>
      </c>
      <c r="J1213" s="18" t="n">
        <f aca="false">Persist_a*I1213+Shock_sd*Draws!J1192</f>
        <v>31.3417612620066</v>
      </c>
      <c r="K1213" s="18" t="n">
        <f aca="false">Persist_a*J1213+Shock_sd*Draws!K1192</f>
        <v>49.6478769194906</v>
      </c>
      <c r="L1213" s="18" t="n">
        <f aca="false">Persist_a*K1213+Shock_sd*Draws!L1192</f>
        <v>-33.1802489214479</v>
      </c>
      <c r="M1213" s="18" t="n">
        <f aca="false">Persist_a*L1213+Shock_sd*Draws!M1192</f>
        <v>-39.2606265626249</v>
      </c>
      <c r="N1213" s="18" t="n">
        <f aca="false">0-(Draws!N1192+Draws!Z1192)</f>
        <v>0</v>
      </c>
      <c r="O1213" s="18" t="n">
        <f aca="false">N1213-(Draws!O1192+Draws!AA1192)</f>
        <v>0</v>
      </c>
      <c r="P1213" s="18" t="n">
        <f aca="false">O1213-(Draws!P1192+Draws!AB1192)</f>
        <v>0</v>
      </c>
      <c r="Q1213" s="18" t="n">
        <f aca="false">P1213-(Draws!Q1192+Draws!AC1192)</f>
        <v>0</v>
      </c>
      <c r="R1213" s="18" t="n">
        <f aca="false">Q1213-(Draws!R1192+Draws!AD1192)</f>
        <v>0</v>
      </c>
      <c r="S1213" s="18" t="n">
        <f aca="false">R1213-(Draws!S1192+Draws!AE1192)</f>
        <v>0</v>
      </c>
      <c r="T1213" s="18" t="n">
        <f aca="false">S1213-(Draws!T1192+Draws!AF1192)</f>
        <v>0</v>
      </c>
      <c r="U1213" s="18" t="n">
        <f aca="false">T1213-(Draws!U1192+Draws!AG1192)</f>
        <v>0</v>
      </c>
      <c r="V1213" s="18" t="n">
        <f aca="false">U1213-(Draws!V1192+Draws!AH1192)</f>
        <v>0</v>
      </c>
      <c r="W1213" s="18" t="n">
        <f aca="false">V1213-(Draws!W1192+Draws!AI1192)</f>
        <v>0</v>
      </c>
      <c r="X1213" s="18" t="n">
        <f aca="false">W1213-(Draws!X1192+Draws!AJ1192)</f>
        <v>0</v>
      </c>
      <c r="Y1213" s="18" t="n">
        <f aca="false">X1213-(Draws!Y1192+Draws!AK1192)</f>
        <v>0</v>
      </c>
      <c r="Z1213" s="18" t="n">
        <f aca="false">0-(MAX(Draws!N1192-Line_cap,0)+MAX(Draws!Z1192-Line_cap,0))</f>
        <v>0</v>
      </c>
      <c r="AA1213" s="18" t="n">
        <f aca="false">Z1213-(MAX(Draws!O1192-Line_cap,0)+MAX(Draws!AA1192-Line_cap,0))</f>
        <v>0</v>
      </c>
      <c r="AB1213" s="18" t="n">
        <f aca="false">AA1213-(MAX(Draws!P1192-Line_cap,0)+MAX(Draws!AB1192-Line_cap,0))</f>
        <v>0</v>
      </c>
      <c r="AC1213" s="18" t="n">
        <f aca="false">AB1213-(MAX(Draws!Q1192-Line_cap,0)+MAX(Draws!AC1192-Line_cap,0))</f>
        <v>0</v>
      </c>
      <c r="AD1213" s="18" t="n">
        <f aca="false">AC1213-(MAX(Draws!R1192-Line_cap,0)+MAX(Draws!AD1192-Line_cap,0))</f>
        <v>0</v>
      </c>
      <c r="AE1213" s="18" t="n">
        <f aca="false">AD1213-(MAX(Draws!S1192-Line_cap,0)+MAX(Draws!AE1192-Line_cap,0))</f>
        <v>0</v>
      </c>
      <c r="AF1213" s="18" t="n">
        <f aca="false">AE1213-(MAX(Draws!T1192-Line_cap,0)+MAX(Draws!AF1192-Line_cap,0))</f>
        <v>0</v>
      </c>
      <c r="AG1213" s="18" t="n">
        <f aca="false">AF1213-(MAX(Draws!U1192-Line_cap,0)+MAX(Draws!AG1192-Line_cap,0))</f>
        <v>0</v>
      </c>
      <c r="AH1213" s="18" t="n">
        <f aca="false">AG1213-(MAX(Draws!V1192-Line_cap,0)+MAX(Draws!AH1192-Line_cap,0))</f>
        <v>0</v>
      </c>
      <c r="AI1213" s="18" t="n">
        <f aca="false">AH1213-(MAX(Draws!W1192-Line_cap,0)+MAX(Draws!AI1192-Line_cap,0))</f>
        <v>0</v>
      </c>
      <c r="AJ1213" s="18" t="n">
        <f aca="false">AI1213-(MAX(Draws!X1192-Line_cap,0)+MAX(Draws!AJ1192-Line_cap,0))</f>
        <v>0</v>
      </c>
      <c r="AK1213" s="18" t="n">
        <f aca="false">AJ1213-(MAX(Draws!Y1192-Line_cap,0)+MAX(Draws!AK1192-Line_cap,0))</f>
        <v>0</v>
      </c>
      <c r="AL1213" s="18" t="n">
        <f aca="false">SUMPRODUCT(MIN($B$22:$M$22+B1213:M1213+N1213:Y1213))</f>
        <v>402.711781105136</v>
      </c>
      <c r="AM1213" s="18" t="n">
        <f aca="false">SUMPRODUCT(MIN($B$22:$M$22+B1213:M1213))</f>
        <v>402.711781105136</v>
      </c>
      <c r="AN1213" s="18" t="n">
        <f aca="false">SUMPRODUCT(MIN($B$22:$M$22+N1213:Y1213))</f>
        <v>481.950382357786</v>
      </c>
      <c r="AO1213" s="18" t="n">
        <f aca="false">SUMPRODUCT(MIN($B$22:$M$22+B1213:M1213+Z1213:AK1213))</f>
        <v>402.711781105136</v>
      </c>
      <c r="AP1213" s="18" t="n">
        <f aca="false">SUMPRODUCT(MIN($B$23:$M$23+B1213:M1213+N1213:Y1213))</f>
        <v>450.881313062489</v>
      </c>
      <c r="AQ1213" s="18" t="n">
        <f aca="false">SUMPRODUCT(MIN($B$23:$M$23+B1213:M1213+Z1213:AK1213))</f>
        <v>450.881313062489</v>
      </c>
      <c r="AR1213" s="13" t="n">
        <f aca="false">IF(Y1213&lt;0,1,0)</f>
        <v>0</v>
      </c>
    </row>
    <row r="1214" customFormat="false" ht="15" hidden="false" customHeight="false" outlineLevel="0" collapsed="false">
      <c r="A1214" s="13" t="n">
        <v>1189</v>
      </c>
      <c r="B1214" s="18" t="n">
        <f aca="false">Shock_sd*Draws!B1193</f>
        <v>-78.1853433850014</v>
      </c>
      <c r="C1214" s="18" t="n">
        <f aca="false">Persist_a*B1214+Shock_sd*Draws!C1193</f>
        <v>43.5122166560354</v>
      </c>
      <c r="D1214" s="18" t="n">
        <f aca="false">Persist_a*C1214+Shock_sd*Draws!D1193</f>
        <v>20.5291980815119</v>
      </c>
      <c r="E1214" s="18" t="n">
        <f aca="false">Persist_a*D1214+Shock_sd*Draws!E1193</f>
        <v>-26.0606388567023</v>
      </c>
      <c r="F1214" s="18" t="n">
        <f aca="false">Persist_a*E1214+Shock_sd*Draws!F1193</f>
        <v>-61.9815403620414</v>
      </c>
      <c r="G1214" s="18" t="n">
        <f aca="false">Persist_a*F1214+Shock_sd*Draws!G1193</f>
        <v>-25.1568955841849</v>
      </c>
      <c r="H1214" s="18" t="n">
        <f aca="false">Persist_a*G1214+Shock_sd*Draws!H1193</f>
        <v>-35.2375393069978</v>
      </c>
      <c r="I1214" s="18" t="n">
        <f aca="false">Persist_a*H1214+Shock_sd*Draws!I1193</f>
        <v>-36.6056956021663</v>
      </c>
      <c r="J1214" s="18" t="n">
        <f aca="false">Persist_a*I1214+Shock_sd*Draws!J1193</f>
        <v>-1.54240873070839</v>
      </c>
      <c r="K1214" s="18" t="n">
        <f aca="false">Persist_a*J1214+Shock_sd*Draws!K1193</f>
        <v>31.0075559613783</v>
      </c>
      <c r="L1214" s="18" t="n">
        <f aca="false">Persist_a*K1214+Shock_sd*Draws!L1193</f>
        <v>80.4402724158353</v>
      </c>
      <c r="M1214" s="18" t="n">
        <f aca="false">Persist_a*L1214+Shock_sd*Draws!M1193</f>
        <v>38.4053156515195</v>
      </c>
      <c r="N1214" s="18" t="n">
        <f aca="false">0-(Draws!N1193+Draws!Z1193)</f>
        <v>0</v>
      </c>
      <c r="O1214" s="18" t="n">
        <f aca="false">N1214-(Draws!O1193+Draws!AA1193)</f>
        <v>0</v>
      </c>
      <c r="P1214" s="18" t="n">
        <f aca="false">O1214-(Draws!P1193+Draws!AB1193)</f>
        <v>0</v>
      </c>
      <c r="Q1214" s="18" t="n">
        <f aca="false">P1214-(Draws!Q1193+Draws!AC1193)</f>
        <v>0</v>
      </c>
      <c r="R1214" s="18" t="n">
        <f aca="false">Q1214-(Draws!R1193+Draws!AD1193)</f>
        <v>0</v>
      </c>
      <c r="S1214" s="18" t="n">
        <f aca="false">R1214-(Draws!S1193+Draws!AE1193)</f>
        <v>0</v>
      </c>
      <c r="T1214" s="18" t="n">
        <f aca="false">S1214-(Draws!T1193+Draws!AF1193)</f>
        <v>0</v>
      </c>
      <c r="U1214" s="18" t="n">
        <f aca="false">T1214-(Draws!U1193+Draws!AG1193)</f>
        <v>0</v>
      </c>
      <c r="V1214" s="18" t="n">
        <f aca="false">U1214-(Draws!V1193+Draws!AH1193)</f>
        <v>0</v>
      </c>
      <c r="W1214" s="18" t="n">
        <f aca="false">V1214-(Draws!W1193+Draws!AI1193)</f>
        <v>0</v>
      </c>
      <c r="X1214" s="18" t="n">
        <f aca="false">W1214-(Draws!X1193+Draws!AJ1193)</f>
        <v>0</v>
      </c>
      <c r="Y1214" s="18" t="n">
        <f aca="false">X1214-(Draws!Y1193+Draws!AK1193)</f>
        <v>0</v>
      </c>
      <c r="Z1214" s="18" t="n">
        <f aca="false">0-(MAX(Draws!N1193-Line_cap,0)+MAX(Draws!Z1193-Line_cap,0))</f>
        <v>0</v>
      </c>
      <c r="AA1214" s="18" t="n">
        <f aca="false">Z1214-(MAX(Draws!O1193-Line_cap,0)+MAX(Draws!AA1193-Line_cap,0))</f>
        <v>0</v>
      </c>
      <c r="AB1214" s="18" t="n">
        <f aca="false">AA1214-(MAX(Draws!P1193-Line_cap,0)+MAX(Draws!AB1193-Line_cap,0))</f>
        <v>0</v>
      </c>
      <c r="AC1214" s="18" t="n">
        <f aca="false">AB1214-(MAX(Draws!Q1193-Line_cap,0)+MAX(Draws!AC1193-Line_cap,0))</f>
        <v>0</v>
      </c>
      <c r="AD1214" s="18" t="n">
        <f aca="false">AC1214-(MAX(Draws!R1193-Line_cap,0)+MAX(Draws!AD1193-Line_cap,0))</f>
        <v>0</v>
      </c>
      <c r="AE1214" s="18" t="n">
        <f aca="false">AD1214-(MAX(Draws!S1193-Line_cap,0)+MAX(Draws!AE1193-Line_cap,0))</f>
        <v>0</v>
      </c>
      <c r="AF1214" s="18" t="n">
        <f aca="false">AE1214-(MAX(Draws!T1193-Line_cap,0)+MAX(Draws!AF1193-Line_cap,0))</f>
        <v>0</v>
      </c>
      <c r="AG1214" s="18" t="n">
        <f aca="false">AF1214-(MAX(Draws!U1193-Line_cap,0)+MAX(Draws!AG1193-Line_cap,0))</f>
        <v>0</v>
      </c>
      <c r="AH1214" s="18" t="n">
        <f aca="false">AG1214-(MAX(Draws!V1193-Line_cap,0)+MAX(Draws!AH1193-Line_cap,0))</f>
        <v>0</v>
      </c>
      <c r="AI1214" s="18" t="n">
        <f aca="false">AH1214-(MAX(Draws!W1193-Line_cap,0)+MAX(Draws!AI1193-Line_cap,0))</f>
        <v>0</v>
      </c>
      <c r="AJ1214" s="18" t="n">
        <f aca="false">AI1214-(MAX(Draws!X1193-Line_cap,0)+MAX(Draws!AJ1193-Line_cap,0))</f>
        <v>0</v>
      </c>
      <c r="AK1214" s="18" t="n">
        <f aca="false">AJ1214-(MAX(Draws!Y1193-Line_cap,0)+MAX(Draws!AK1193-Line_cap,0))</f>
        <v>0</v>
      </c>
      <c r="AL1214" s="18" t="n">
        <f aca="false">SUMPRODUCT(MIN($B$22:$M$22+B1214:M1214+N1214:Y1214))</f>
        <v>426.515640785649</v>
      </c>
      <c r="AM1214" s="18" t="n">
        <f aca="false">SUMPRODUCT(MIN($B$22:$M$22+B1214:M1214))</f>
        <v>426.515640785649</v>
      </c>
      <c r="AN1214" s="18" t="n">
        <f aca="false">SUMPRODUCT(MIN($B$22:$M$22+N1214:Y1214))</f>
        <v>481.950382357786</v>
      </c>
      <c r="AO1214" s="18" t="n">
        <f aca="false">SUMPRODUCT(MIN($B$22:$M$22+B1214:M1214+Z1214:AK1214))</f>
        <v>426.515640785649</v>
      </c>
      <c r="AP1214" s="18" t="n">
        <f aca="false">SUMPRODUCT(MIN($B$23:$M$23+B1214:M1214+N1214:Y1214))</f>
        <v>471.620374638813</v>
      </c>
      <c r="AQ1214" s="18" t="n">
        <f aca="false">SUMPRODUCT(MIN($B$23:$M$23+B1214:M1214+Z1214:AK1214))</f>
        <v>471.620374638813</v>
      </c>
      <c r="AR1214" s="13" t="n">
        <f aca="false">IF(Y1214&lt;0,1,0)</f>
        <v>0</v>
      </c>
    </row>
    <row r="1215" customFormat="false" ht="15" hidden="false" customHeight="false" outlineLevel="0" collapsed="false">
      <c r="A1215" s="13" t="n">
        <v>1190</v>
      </c>
      <c r="B1215" s="18" t="n">
        <f aca="false">Shock_sd*Draws!B1194</f>
        <v>-1.73716728770045</v>
      </c>
      <c r="C1215" s="18" t="n">
        <f aca="false">Persist_a*B1215+Shock_sd*Draws!C1194</f>
        <v>-35.9873638716989</v>
      </c>
      <c r="D1215" s="18" t="n">
        <f aca="false">Persist_a*C1215+Shock_sd*Draws!D1194</f>
        <v>40.2134473462457</v>
      </c>
      <c r="E1215" s="18" t="n">
        <f aca="false">Persist_a*D1215+Shock_sd*Draws!E1194</f>
        <v>16.9471762844985</v>
      </c>
      <c r="F1215" s="18" t="n">
        <f aca="false">Persist_a*E1215+Shock_sd*Draws!F1194</f>
        <v>58.8414030985985</v>
      </c>
      <c r="G1215" s="18" t="n">
        <f aca="false">Persist_a*F1215+Shock_sd*Draws!G1194</f>
        <v>67.8530375733194</v>
      </c>
      <c r="H1215" s="18" t="n">
        <f aca="false">Persist_a*G1215+Shock_sd*Draws!H1194</f>
        <v>40.7470906172808</v>
      </c>
      <c r="I1215" s="18" t="n">
        <f aca="false">Persist_a*H1215+Shock_sd*Draws!I1194</f>
        <v>137.22865360797</v>
      </c>
      <c r="J1215" s="18" t="n">
        <f aca="false">Persist_a*I1215+Shock_sd*Draws!J1194</f>
        <v>111.056603156552</v>
      </c>
      <c r="K1215" s="18" t="n">
        <f aca="false">Persist_a*J1215+Shock_sd*Draws!K1194</f>
        <v>8.15790037902805</v>
      </c>
      <c r="L1215" s="18" t="n">
        <f aca="false">Persist_a*K1215+Shock_sd*Draws!L1194</f>
        <v>3.69818231976088</v>
      </c>
      <c r="M1215" s="18" t="n">
        <f aca="false">Persist_a*L1215+Shock_sd*Draws!M1194</f>
        <v>28.5723079178977</v>
      </c>
      <c r="N1215" s="18" t="n">
        <f aca="false">0-(Draws!N1194+Draws!Z1194)</f>
        <v>-73.6214210905845</v>
      </c>
      <c r="O1215" s="18" t="n">
        <f aca="false">N1215-(Draws!O1194+Draws!AA1194)</f>
        <v>-73.6214210905845</v>
      </c>
      <c r="P1215" s="18" t="n">
        <f aca="false">O1215-(Draws!P1194+Draws!AB1194)</f>
        <v>-73.6214210905845</v>
      </c>
      <c r="Q1215" s="18" t="n">
        <f aca="false">P1215-(Draws!Q1194+Draws!AC1194)</f>
        <v>-73.6214210905845</v>
      </c>
      <c r="R1215" s="18" t="n">
        <f aca="false">Q1215-(Draws!R1194+Draws!AD1194)</f>
        <v>-73.6214210905845</v>
      </c>
      <c r="S1215" s="18" t="n">
        <f aca="false">R1215-(Draws!S1194+Draws!AE1194)</f>
        <v>-367.270100859664</v>
      </c>
      <c r="T1215" s="18" t="n">
        <f aca="false">S1215-(Draws!T1194+Draws!AF1194)</f>
        <v>-367.270100859664</v>
      </c>
      <c r="U1215" s="18" t="n">
        <f aca="false">T1215-(Draws!U1194+Draws!AG1194)</f>
        <v>-367.270100859664</v>
      </c>
      <c r="V1215" s="18" t="n">
        <f aca="false">U1215-(Draws!V1194+Draws!AH1194)</f>
        <v>-367.270100859664</v>
      </c>
      <c r="W1215" s="18" t="n">
        <f aca="false">V1215-(Draws!W1194+Draws!AI1194)</f>
        <v>-367.270100859664</v>
      </c>
      <c r="X1215" s="18" t="n">
        <f aca="false">W1215-(Draws!X1194+Draws!AJ1194)</f>
        <v>-367.270100859664</v>
      </c>
      <c r="Y1215" s="18" t="n">
        <f aca="false">X1215-(Draws!Y1194+Draws!AK1194)</f>
        <v>-367.270100859664</v>
      </c>
      <c r="Z1215" s="18" t="n">
        <f aca="false">0-(MAX(Draws!N1194-Line_cap,0)+MAX(Draws!Z1194-Line_cap,0))</f>
        <v>0</v>
      </c>
      <c r="AA1215" s="18" t="n">
        <f aca="false">Z1215-(MAX(Draws!O1194-Line_cap,0)+MAX(Draws!AA1194-Line_cap,0))</f>
        <v>0</v>
      </c>
      <c r="AB1215" s="18" t="n">
        <f aca="false">AA1215-(MAX(Draws!P1194-Line_cap,0)+MAX(Draws!AB1194-Line_cap,0))</f>
        <v>0</v>
      </c>
      <c r="AC1215" s="18" t="n">
        <f aca="false">AB1215-(MAX(Draws!Q1194-Line_cap,0)+MAX(Draws!AC1194-Line_cap,0))</f>
        <v>0</v>
      </c>
      <c r="AD1215" s="18" t="n">
        <f aca="false">AC1215-(MAX(Draws!R1194-Line_cap,0)+MAX(Draws!AD1194-Line_cap,0))</f>
        <v>0</v>
      </c>
      <c r="AE1215" s="18" t="n">
        <f aca="false">AD1215-(MAX(Draws!S1194-Line_cap,0)+MAX(Draws!AE1194-Line_cap,0))</f>
        <v>-193.648679769079</v>
      </c>
      <c r="AF1215" s="18" t="n">
        <f aca="false">AE1215-(MAX(Draws!T1194-Line_cap,0)+MAX(Draws!AF1194-Line_cap,0))</f>
        <v>-193.648679769079</v>
      </c>
      <c r="AG1215" s="18" t="n">
        <f aca="false">AF1215-(MAX(Draws!U1194-Line_cap,0)+MAX(Draws!AG1194-Line_cap,0))</f>
        <v>-193.648679769079</v>
      </c>
      <c r="AH1215" s="18" t="n">
        <f aca="false">AG1215-(MAX(Draws!V1194-Line_cap,0)+MAX(Draws!AH1194-Line_cap,0))</f>
        <v>-193.648679769079</v>
      </c>
      <c r="AI1215" s="18" t="n">
        <f aca="false">AH1215-(MAX(Draws!W1194-Line_cap,0)+MAX(Draws!AI1194-Line_cap,0))</f>
        <v>-193.648679769079</v>
      </c>
      <c r="AJ1215" s="18" t="n">
        <f aca="false">AI1215-(MAX(Draws!X1194-Line_cap,0)+MAX(Draws!AJ1194-Line_cap,0))</f>
        <v>-193.648679769079</v>
      </c>
      <c r="AK1215" s="18" t="n">
        <f aca="false">AJ1215-(MAX(Draws!Y1194-Line_cap,0)+MAX(Draws!AK1194-Line_cap,0))</f>
        <v>-193.648679769079</v>
      </c>
      <c r="AL1215" s="18" t="n">
        <f aca="false">SUMPRODUCT(MIN($B$22:$M$22+B1215:M1215+N1215:Y1215))</f>
        <v>135.273495328788</v>
      </c>
      <c r="AM1215" s="18" t="n">
        <f aca="false">SUMPRODUCT(MIN($B$22:$M$22+B1215:M1215))</f>
        <v>502.543596188452</v>
      </c>
      <c r="AN1215" s="18" t="n">
        <f aca="false">SUMPRODUCT(MIN($B$22:$M$22+N1215:Y1215))</f>
        <v>114.680281498122</v>
      </c>
      <c r="AO1215" s="18" t="n">
        <f aca="false">SUMPRODUCT(MIN($B$22:$M$22+B1215:M1215+Z1215:AK1215))</f>
        <v>308.894916419373</v>
      </c>
      <c r="AP1215" s="18" t="n">
        <f aca="false">SUMPRODUCT(MIN($B$23:$M$23+B1215:M1215+N1215:Y1215))</f>
        <v>183.559143879215</v>
      </c>
      <c r="AQ1215" s="18" t="n">
        <f aca="false">SUMPRODUCT(MIN($B$23:$M$23+B1215:M1215+Z1215:AK1215))</f>
        <v>357.1805649698</v>
      </c>
      <c r="AR1215" s="13" t="n">
        <f aca="false">IF(Y1215&lt;0,1,0)</f>
        <v>1</v>
      </c>
    </row>
    <row r="1216" customFormat="false" ht="15" hidden="false" customHeight="false" outlineLevel="0" collapsed="false">
      <c r="A1216" s="13" t="n">
        <v>1191</v>
      </c>
      <c r="B1216" s="18" t="n">
        <f aca="false">Shock_sd*Draws!B1195</f>
        <v>39.2492545837945</v>
      </c>
      <c r="C1216" s="18" t="n">
        <f aca="false">Persist_a*B1216+Shock_sd*Draws!C1195</f>
        <v>-51.8238539358311</v>
      </c>
      <c r="D1216" s="18" t="n">
        <f aca="false">Persist_a*C1216+Shock_sd*Draws!D1195</f>
        <v>-19.6744457343068</v>
      </c>
      <c r="E1216" s="18" t="n">
        <f aca="false">Persist_a*D1216+Shock_sd*Draws!E1195</f>
        <v>-18.1989978550296</v>
      </c>
      <c r="F1216" s="18" t="n">
        <f aca="false">Persist_a*E1216+Shock_sd*Draws!F1195</f>
        <v>-41.319829729397</v>
      </c>
      <c r="G1216" s="18" t="n">
        <f aca="false">Persist_a*F1216+Shock_sd*Draws!G1195</f>
        <v>-76.2129971612615</v>
      </c>
      <c r="H1216" s="18" t="n">
        <f aca="false">Persist_a*G1216+Shock_sd*Draws!H1195</f>
        <v>-27.0570206869005</v>
      </c>
      <c r="I1216" s="18" t="n">
        <f aca="false">Persist_a*H1216+Shock_sd*Draws!I1195</f>
        <v>6.82819720255607</v>
      </c>
      <c r="J1216" s="18" t="n">
        <f aca="false">Persist_a*I1216+Shock_sd*Draws!J1195</f>
        <v>16.036768553802</v>
      </c>
      <c r="K1216" s="18" t="n">
        <f aca="false">Persist_a*J1216+Shock_sd*Draws!K1195</f>
        <v>1.05538776341413</v>
      </c>
      <c r="L1216" s="18" t="n">
        <f aca="false">Persist_a*K1216+Shock_sd*Draws!L1195</f>
        <v>6.48662878321635</v>
      </c>
      <c r="M1216" s="18" t="n">
        <f aca="false">Persist_a*L1216+Shock_sd*Draws!M1195</f>
        <v>-28.0776916289699</v>
      </c>
      <c r="N1216" s="18" t="n">
        <f aca="false">0-(Draws!N1195+Draws!Z1195)</f>
        <v>0</v>
      </c>
      <c r="O1216" s="18" t="n">
        <f aca="false">N1216-(Draws!O1195+Draws!AA1195)</f>
        <v>0</v>
      </c>
      <c r="P1216" s="18" t="n">
        <f aca="false">O1216-(Draws!P1195+Draws!AB1195)</f>
        <v>0</v>
      </c>
      <c r="Q1216" s="18" t="n">
        <f aca="false">P1216-(Draws!Q1195+Draws!AC1195)</f>
        <v>0</v>
      </c>
      <c r="R1216" s="18" t="n">
        <f aca="false">Q1216-(Draws!R1195+Draws!AD1195)</f>
        <v>0</v>
      </c>
      <c r="S1216" s="18" t="n">
        <f aca="false">R1216-(Draws!S1195+Draws!AE1195)</f>
        <v>0</v>
      </c>
      <c r="T1216" s="18" t="n">
        <f aca="false">S1216-(Draws!T1195+Draws!AF1195)</f>
        <v>0</v>
      </c>
      <c r="U1216" s="18" t="n">
        <f aca="false">T1216-(Draws!U1195+Draws!AG1195)</f>
        <v>0</v>
      </c>
      <c r="V1216" s="18" t="n">
        <f aca="false">U1216-(Draws!V1195+Draws!AH1195)</f>
        <v>0</v>
      </c>
      <c r="W1216" s="18" t="n">
        <f aca="false">V1216-(Draws!W1195+Draws!AI1195)</f>
        <v>0</v>
      </c>
      <c r="X1216" s="18" t="n">
        <f aca="false">W1216-(Draws!X1195+Draws!AJ1195)</f>
        <v>0</v>
      </c>
      <c r="Y1216" s="18" t="n">
        <f aca="false">X1216-(Draws!Y1195+Draws!AK1195)</f>
        <v>0</v>
      </c>
      <c r="Z1216" s="18" t="n">
        <f aca="false">0-(MAX(Draws!N1195-Line_cap,0)+MAX(Draws!Z1195-Line_cap,0))</f>
        <v>0</v>
      </c>
      <c r="AA1216" s="18" t="n">
        <f aca="false">Z1216-(MAX(Draws!O1195-Line_cap,0)+MAX(Draws!AA1195-Line_cap,0))</f>
        <v>0</v>
      </c>
      <c r="AB1216" s="18" t="n">
        <f aca="false">AA1216-(MAX(Draws!P1195-Line_cap,0)+MAX(Draws!AB1195-Line_cap,0))</f>
        <v>0</v>
      </c>
      <c r="AC1216" s="18" t="n">
        <f aca="false">AB1216-(MAX(Draws!Q1195-Line_cap,0)+MAX(Draws!AC1195-Line_cap,0))</f>
        <v>0</v>
      </c>
      <c r="AD1216" s="18" t="n">
        <f aca="false">AC1216-(MAX(Draws!R1195-Line_cap,0)+MAX(Draws!AD1195-Line_cap,0))</f>
        <v>0</v>
      </c>
      <c r="AE1216" s="18" t="n">
        <f aca="false">AD1216-(MAX(Draws!S1195-Line_cap,0)+MAX(Draws!AE1195-Line_cap,0))</f>
        <v>0</v>
      </c>
      <c r="AF1216" s="18" t="n">
        <f aca="false">AE1216-(MAX(Draws!T1195-Line_cap,0)+MAX(Draws!AF1195-Line_cap,0))</f>
        <v>0</v>
      </c>
      <c r="AG1216" s="18" t="n">
        <f aca="false">AF1216-(MAX(Draws!U1195-Line_cap,0)+MAX(Draws!AG1195-Line_cap,0))</f>
        <v>0</v>
      </c>
      <c r="AH1216" s="18" t="n">
        <f aca="false">AG1216-(MAX(Draws!V1195-Line_cap,0)+MAX(Draws!AH1195-Line_cap,0))</f>
        <v>0</v>
      </c>
      <c r="AI1216" s="18" t="n">
        <f aca="false">AH1216-(MAX(Draws!W1195-Line_cap,0)+MAX(Draws!AI1195-Line_cap,0))</f>
        <v>0</v>
      </c>
      <c r="AJ1216" s="18" t="n">
        <f aca="false">AI1216-(MAX(Draws!X1195-Line_cap,0)+MAX(Draws!AJ1195-Line_cap,0))</f>
        <v>0</v>
      </c>
      <c r="AK1216" s="18" t="n">
        <f aca="false">AJ1216-(MAX(Draws!Y1195-Line_cap,0)+MAX(Draws!AK1195-Line_cap,0))</f>
        <v>0</v>
      </c>
      <c r="AL1216" s="18" t="n">
        <f aca="false">SUMPRODUCT(MIN($B$22:$M$22+B1216:M1216+N1216:Y1216))</f>
        <v>406.995174477104</v>
      </c>
      <c r="AM1216" s="18" t="n">
        <f aca="false">SUMPRODUCT(MIN($B$22:$M$22+B1216:M1216))</f>
        <v>406.995174477104</v>
      </c>
      <c r="AN1216" s="18" t="n">
        <f aca="false">SUMPRODUCT(MIN($B$22:$M$22+N1216:Y1216))</f>
        <v>481.950382357786</v>
      </c>
      <c r="AO1216" s="18" t="n">
        <f aca="false">SUMPRODUCT(MIN($B$22:$M$22+B1216:M1216+Z1216:AK1216))</f>
        <v>406.995174477104</v>
      </c>
      <c r="AP1216" s="18" t="n">
        <f aca="false">SUMPRODUCT(MIN($B$23:$M$23+B1216:M1216+N1216:Y1216))</f>
        <v>454.760919977888</v>
      </c>
      <c r="AQ1216" s="18" t="n">
        <f aca="false">SUMPRODUCT(MIN($B$23:$M$23+B1216:M1216+Z1216:AK1216))</f>
        <v>454.760919977888</v>
      </c>
      <c r="AR1216" s="13" t="n">
        <f aca="false">IF(Y1216&lt;0,1,0)</f>
        <v>0</v>
      </c>
    </row>
    <row r="1217" customFormat="false" ht="15" hidden="false" customHeight="false" outlineLevel="0" collapsed="false">
      <c r="A1217" s="13" t="n">
        <v>1192</v>
      </c>
      <c r="B1217" s="18" t="n">
        <f aca="false">Shock_sd*Draws!B1196</f>
        <v>-40.2832367288874</v>
      </c>
      <c r="C1217" s="18" t="n">
        <f aca="false">Persist_a*B1217+Shock_sd*Draws!C1196</f>
        <v>-98.7524468524309</v>
      </c>
      <c r="D1217" s="18" t="n">
        <f aca="false">Persist_a*C1217+Shock_sd*Draws!D1196</f>
        <v>-44.620848966404</v>
      </c>
      <c r="E1217" s="18" t="n">
        <f aca="false">Persist_a*D1217+Shock_sd*Draws!E1196</f>
        <v>-133.734027002654</v>
      </c>
      <c r="F1217" s="18" t="n">
        <f aca="false">Persist_a*E1217+Shock_sd*Draws!F1196</f>
        <v>-111.097294804517</v>
      </c>
      <c r="G1217" s="18" t="n">
        <f aca="false">Persist_a*F1217+Shock_sd*Draws!G1196</f>
        <v>-56.3473506577053</v>
      </c>
      <c r="H1217" s="18" t="n">
        <f aca="false">Persist_a*G1217+Shock_sd*Draws!H1196</f>
        <v>-89.8564536001187</v>
      </c>
      <c r="I1217" s="18" t="n">
        <f aca="false">Persist_a*H1217+Shock_sd*Draws!I1196</f>
        <v>-136.46550026358</v>
      </c>
      <c r="J1217" s="18" t="n">
        <f aca="false">Persist_a*I1217+Shock_sd*Draws!J1196</f>
        <v>-74.7002907337377</v>
      </c>
      <c r="K1217" s="18" t="n">
        <f aca="false">Persist_a*J1217+Shock_sd*Draws!K1196</f>
        <v>-15.3526533770998</v>
      </c>
      <c r="L1217" s="18" t="n">
        <f aca="false">Persist_a*K1217+Shock_sd*Draws!L1196</f>
        <v>-22.6728311377839</v>
      </c>
      <c r="M1217" s="18" t="n">
        <f aca="false">Persist_a*L1217+Shock_sd*Draws!M1196</f>
        <v>88.6283850689058</v>
      </c>
      <c r="N1217" s="18" t="n">
        <f aca="false">0-(Draws!N1196+Draws!Z1196)</f>
        <v>0</v>
      </c>
      <c r="O1217" s="18" t="n">
        <f aca="false">N1217-(Draws!O1196+Draws!AA1196)</f>
        <v>0</v>
      </c>
      <c r="P1217" s="18" t="n">
        <f aca="false">O1217-(Draws!P1196+Draws!AB1196)</f>
        <v>0</v>
      </c>
      <c r="Q1217" s="18" t="n">
        <f aca="false">P1217-(Draws!Q1196+Draws!AC1196)</f>
        <v>0</v>
      </c>
      <c r="R1217" s="18" t="n">
        <f aca="false">Q1217-(Draws!R1196+Draws!AD1196)</f>
        <v>0</v>
      </c>
      <c r="S1217" s="18" t="n">
        <f aca="false">R1217-(Draws!S1196+Draws!AE1196)</f>
        <v>0</v>
      </c>
      <c r="T1217" s="18" t="n">
        <f aca="false">S1217-(Draws!T1196+Draws!AF1196)</f>
        <v>0</v>
      </c>
      <c r="U1217" s="18" t="n">
        <f aca="false">T1217-(Draws!U1196+Draws!AG1196)</f>
        <v>0</v>
      </c>
      <c r="V1217" s="18" t="n">
        <f aca="false">U1217-(Draws!V1196+Draws!AH1196)</f>
        <v>0</v>
      </c>
      <c r="W1217" s="18" t="n">
        <f aca="false">V1217-(Draws!W1196+Draws!AI1196)</f>
        <v>0</v>
      </c>
      <c r="X1217" s="18" t="n">
        <f aca="false">W1217-(Draws!X1196+Draws!AJ1196)</f>
        <v>0</v>
      </c>
      <c r="Y1217" s="18" t="n">
        <f aca="false">X1217-(Draws!Y1196+Draws!AK1196)</f>
        <v>0</v>
      </c>
      <c r="Z1217" s="18" t="n">
        <f aca="false">0-(MAX(Draws!N1196-Line_cap,0)+MAX(Draws!Z1196-Line_cap,0))</f>
        <v>0</v>
      </c>
      <c r="AA1217" s="18" t="n">
        <f aca="false">Z1217-(MAX(Draws!O1196-Line_cap,0)+MAX(Draws!AA1196-Line_cap,0))</f>
        <v>0</v>
      </c>
      <c r="AB1217" s="18" t="n">
        <f aca="false">AA1217-(MAX(Draws!P1196-Line_cap,0)+MAX(Draws!AB1196-Line_cap,0))</f>
        <v>0</v>
      </c>
      <c r="AC1217" s="18" t="n">
        <f aca="false">AB1217-(MAX(Draws!Q1196-Line_cap,0)+MAX(Draws!AC1196-Line_cap,0))</f>
        <v>0</v>
      </c>
      <c r="AD1217" s="18" t="n">
        <f aca="false">AC1217-(MAX(Draws!R1196-Line_cap,0)+MAX(Draws!AD1196-Line_cap,0))</f>
        <v>0</v>
      </c>
      <c r="AE1217" s="18" t="n">
        <f aca="false">AD1217-(MAX(Draws!S1196-Line_cap,0)+MAX(Draws!AE1196-Line_cap,0))</f>
        <v>0</v>
      </c>
      <c r="AF1217" s="18" t="n">
        <f aca="false">AE1217-(MAX(Draws!T1196-Line_cap,0)+MAX(Draws!AF1196-Line_cap,0))</f>
        <v>0</v>
      </c>
      <c r="AG1217" s="18" t="n">
        <f aca="false">AF1217-(MAX(Draws!U1196-Line_cap,0)+MAX(Draws!AG1196-Line_cap,0))</f>
        <v>0</v>
      </c>
      <c r="AH1217" s="18" t="n">
        <f aca="false">AG1217-(MAX(Draws!V1196-Line_cap,0)+MAX(Draws!AH1196-Line_cap,0))</f>
        <v>0</v>
      </c>
      <c r="AI1217" s="18" t="n">
        <f aca="false">AH1217-(MAX(Draws!W1196-Line_cap,0)+MAX(Draws!AI1196-Line_cap,0))</f>
        <v>0</v>
      </c>
      <c r="AJ1217" s="18" t="n">
        <f aca="false">AI1217-(MAX(Draws!X1196-Line_cap,0)+MAX(Draws!AJ1196-Line_cap,0))</f>
        <v>0</v>
      </c>
      <c r="AK1217" s="18" t="n">
        <f aca="false">AJ1217-(MAX(Draws!Y1196-Line_cap,0)+MAX(Draws!AK1196-Line_cap,0))</f>
        <v>0</v>
      </c>
      <c r="AL1217" s="18" t="n">
        <f aca="false">SUMPRODUCT(MIN($B$22:$M$22+B1217:M1217+N1217:Y1217))</f>
        <v>347.388553134339</v>
      </c>
      <c r="AM1217" s="18" t="n">
        <f aca="false">SUMPRODUCT(MIN($B$22:$M$22+B1217:M1217))</f>
        <v>347.388553134339</v>
      </c>
      <c r="AN1217" s="18" t="n">
        <f aca="false">SUMPRODUCT(MIN($B$22:$M$22+N1217:Y1217))</f>
        <v>481.950382357786</v>
      </c>
      <c r="AO1217" s="18" t="n">
        <f aca="false">SUMPRODUCT(MIN($B$22:$M$22+B1217:M1217+Z1217:AK1217))</f>
        <v>347.388553134339</v>
      </c>
      <c r="AP1217" s="18" t="n">
        <f aca="false">SUMPRODUCT(MIN($B$23:$M$23+B1217:M1217+N1217:Y1217))</f>
        <v>396.988553134339</v>
      </c>
      <c r="AQ1217" s="18" t="n">
        <f aca="false">SUMPRODUCT(MIN($B$23:$M$23+B1217:M1217+Z1217:AK1217))</f>
        <v>396.988553134339</v>
      </c>
      <c r="AR1217" s="13" t="n">
        <f aca="false">IF(Y1217&lt;0,1,0)</f>
        <v>0</v>
      </c>
    </row>
    <row r="1218" customFormat="false" ht="15" hidden="false" customHeight="false" outlineLevel="0" collapsed="false">
      <c r="A1218" s="13" t="n">
        <v>1193</v>
      </c>
      <c r="B1218" s="18" t="n">
        <f aca="false">Shock_sd*Draws!B1197</f>
        <v>34.6947825397457</v>
      </c>
      <c r="C1218" s="18" t="n">
        <f aca="false">Persist_a*B1218+Shock_sd*Draws!C1197</f>
        <v>-79.7553892878858</v>
      </c>
      <c r="D1218" s="18" t="n">
        <f aca="false">Persist_a*C1218+Shock_sd*Draws!D1197</f>
        <v>-61.2903876106596</v>
      </c>
      <c r="E1218" s="18" t="n">
        <f aca="false">Persist_a*D1218+Shock_sd*Draws!E1197</f>
        <v>-16.0790434929275</v>
      </c>
      <c r="F1218" s="18" t="n">
        <f aca="false">Persist_a*E1218+Shock_sd*Draws!F1197</f>
        <v>-16.8458484518921</v>
      </c>
      <c r="G1218" s="18" t="n">
        <f aca="false">Persist_a*F1218+Shock_sd*Draws!G1197</f>
        <v>-1.14245052063772</v>
      </c>
      <c r="H1218" s="18" t="n">
        <f aca="false">Persist_a*G1218+Shock_sd*Draws!H1197</f>
        <v>63.5698946628789</v>
      </c>
      <c r="I1218" s="18" t="n">
        <f aca="false">Persist_a*H1218+Shock_sd*Draws!I1197</f>
        <v>26.263814553592</v>
      </c>
      <c r="J1218" s="18" t="n">
        <f aca="false">Persist_a*I1218+Shock_sd*Draws!J1197</f>
        <v>39.9724864395529</v>
      </c>
      <c r="K1218" s="18" t="n">
        <f aca="false">Persist_a*J1218+Shock_sd*Draws!K1197</f>
        <v>73.3149635149484</v>
      </c>
      <c r="L1218" s="18" t="n">
        <f aca="false">Persist_a*K1218+Shock_sd*Draws!L1197</f>
        <v>50.8824231502978</v>
      </c>
      <c r="M1218" s="18" t="n">
        <f aca="false">Persist_a*L1218+Shock_sd*Draws!M1197</f>
        <v>20.33508481849</v>
      </c>
      <c r="N1218" s="18" t="n">
        <f aca="false">0-(Draws!N1197+Draws!Z1197)</f>
        <v>0</v>
      </c>
      <c r="O1218" s="18" t="n">
        <f aca="false">N1218-(Draws!O1197+Draws!AA1197)</f>
        <v>0</v>
      </c>
      <c r="P1218" s="18" t="n">
        <f aca="false">O1218-(Draws!P1197+Draws!AB1197)</f>
        <v>0</v>
      </c>
      <c r="Q1218" s="18" t="n">
        <f aca="false">P1218-(Draws!Q1197+Draws!AC1197)</f>
        <v>0</v>
      </c>
      <c r="R1218" s="18" t="n">
        <f aca="false">Q1218-(Draws!R1197+Draws!AD1197)</f>
        <v>0</v>
      </c>
      <c r="S1218" s="18" t="n">
        <f aca="false">R1218-(Draws!S1197+Draws!AE1197)</f>
        <v>0</v>
      </c>
      <c r="T1218" s="18" t="n">
        <f aca="false">S1218-(Draws!T1197+Draws!AF1197)</f>
        <v>0</v>
      </c>
      <c r="U1218" s="18" t="n">
        <f aca="false">T1218-(Draws!U1197+Draws!AG1197)</f>
        <v>0</v>
      </c>
      <c r="V1218" s="18" t="n">
        <f aca="false">U1218-(Draws!V1197+Draws!AH1197)</f>
        <v>0</v>
      </c>
      <c r="W1218" s="18" t="n">
        <f aca="false">V1218-(Draws!W1197+Draws!AI1197)</f>
        <v>0</v>
      </c>
      <c r="X1218" s="18" t="n">
        <f aca="false">W1218-(Draws!X1197+Draws!AJ1197)</f>
        <v>0</v>
      </c>
      <c r="Y1218" s="18" t="n">
        <f aca="false">X1218-(Draws!Y1197+Draws!AK1197)</f>
        <v>0</v>
      </c>
      <c r="Z1218" s="18" t="n">
        <f aca="false">0-(MAX(Draws!N1197-Line_cap,0)+MAX(Draws!Z1197-Line_cap,0))</f>
        <v>0</v>
      </c>
      <c r="AA1218" s="18" t="n">
        <f aca="false">Z1218-(MAX(Draws!O1197-Line_cap,0)+MAX(Draws!AA1197-Line_cap,0))</f>
        <v>0</v>
      </c>
      <c r="AB1218" s="18" t="n">
        <f aca="false">AA1218-(MAX(Draws!P1197-Line_cap,0)+MAX(Draws!AB1197-Line_cap,0))</f>
        <v>0</v>
      </c>
      <c r="AC1218" s="18" t="n">
        <f aca="false">AB1218-(MAX(Draws!Q1197-Line_cap,0)+MAX(Draws!AC1197-Line_cap,0))</f>
        <v>0</v>
      </c>
      <c r="AD1218" s="18" t="n">
        <f aca="false">AC1218-(MAX(Draws!R1197-Line_cap,0)+MAX(Draws!AD1197-Line_cap,0))</f>
        <v>0</v>
      </c>
      <c r="AE1218" s="18" t="n">
        <f aca="false">AD1218-(MAX(Draws!S1197-Line_cap,0)+MAX(Draws!AE1197-Line_cap,0))</f>
        <v>0</v>
      </c>
      <c r="AF1218" s="18" t="n">
        <f aca="false">AE1218-(MAX(Draws!T1197-Line_cap,0)+MAX(Draws!AF1197-Line_cap,0))</f>
        <v>0</v>
      </c>
      <c r="AG1218" s="18" t="n">
        <f aca="false">AF1218-(MAX(Draws!U1197-Line_cap,0)+MAX(Draws!AG1197-Line_cap,0))</f>
        <v>0</v>
      </c>
      <c r="AH1218" s="18" t="n">
        <f aca="false">AG1218-(MAX(Draws!V1197-Line_cap,0)+MAX(Draws!AH1197-Line_cap,0))</f>
        <v>0</v>
      </c>
      <c r="AI1218" s="18" t="n">
        <f aca="false">AH1218-(MAX(Draws!W1197-Line_cap,0)+MAX(Draws!AI1197-Line_cap,0))</f>
        <v>0</v>
      </c>
      <c r="AJ1218" s="18" t="n">
        <f aca="false">AI1218-(MAX(Draws!X1197-Line_cap,0)+MAX(Draws!AJ1197-Line_cap,0))</f>
        <v>0</v>
      </c>
      <c r="AK1218" s="18" t="n">
        <f aca="false">AJ1218-(MAX(Draws!Y1197-Line_cap,0)+MAX(Draws!AK1197-Line_cap,0))</f>
        <v>0</v>
      </c>
      <c r="AL1218" s="18" t="n">
        <f aca="false">SUMPRODUCT(MIN($B$22:$M$22+B1218:M1218+N1218:Y1218))</f>
        <v>454.263799051481</v>
      </c>
      <c r="AM1218" s="18" t="n">
        <f aca="false">SUMPRODUCT(MIN($B$22:$M$22+B1218:M1218))</f>
        <v>454.263799051481</v>
      </c>
      <c r="AN1218" s="18" t="n">
        <f aca="false">SUMPRODUCT(MIN($B$22:$M$22+N1218:Y1218))</f>
        <v>481.950382357786</v>
      </c>
      <c r="AO1218" s="18" t="n">
        <f aca="false">SUMPRODUCT(MIN($B$22:$M$22+B1218:M1218+Z1218:AK1218))</f>
        <v>454.263799051481</v>
      </c>
      <c r="AP1218" s="18" t="n">
        <f aca="false">SUMPRODUCT(MIN($B$23:$M$23+B1218:M1218+N1218:Y1218))</f>
        <v>486.562007851892</v>
      </c>
      <c r="AQ1218" s="18" t="n">
        <f aca="false">SUMPRODUCT(MIN($B$23:$M$23+B1218:M1218+Z1218:AK1218))</f>
        <v>486.562007851892</v>
      </c>
      <c r="AR1218" s="13" t="n">
        <f aca="false">IF(Y1218&lt;0,1,0)</f>
        <v>0</v>
      </c>
    </row>
    <row r="1219" customFormat="false" ht="15" hidden="false" customHeight="false" outlineLevel="0" collapsed="false">
      <c r="A1219" s="13" t="n">
        <v>1194</v>
      </c>
      <c r="B1219" s="18" t="n">
        <f aca="false">Shock_sd*Draws!B1198</f>
        <v>42.0710109808828</v>
      </c>
      <c r="C1219" s="18" t="n">
        <f aca="false">Persist_a*B1219+Shock_sd*Draws!C1198</f>
        <v>56.5307526155748</v>
      </c>
      <c r="D1219" s="18" t="n">
        <f aca="false">Persist_a*C1219+Shock_sd*Draws!D1198</f>
        <v>59.5012198299035</v>
      </c>
      <c r="E1219" s="18" t="n">
        <f aca="false">Persist_a*D1219+Shock_sd*Draws!E1198</f>
        <v>15.1390242850599</v>
      </c>
      <c r="F1219" s="18" t="n">
        <f aca="false">Persist_a*E1219+Shock_sd*Draws!F1198</f>
        <v>38.2095194831266</v>
      </c>
      <c r="G1219" s="18" t="n">
        <f aca="false">Persist_a*F1219+Shock_sd*Draws!G1198</f>
        <v>0.16566131223583</v>
      </c>
      <c r="H1219" s="18" t="n">
        <f aca="false">Persist_a*G1219+Shock_sd*Draws!H1198</f>
        <v>-59.9853343175389</v>
      </c>
      <c r="I1219" s="18" t="n">
        <f aca="false">Persist_a*H1219+Shock_sd*Draws!I1198</f>
        <v>-89.497706216095</v>
      </c>
      <c r="J1219" s="18" t="n">
        <f aca="false">Persist_a*I1219+Shock_sd*Draws!J1198</f>
        <v>-8.08549537078799</v>
      </c>
      <c r="K1219" s="18" t="n">
        <f aca="false">Persist_a*J1219+Shock_sd*Draws!K1198</f>
        <v>-1.47830768775332</v>
      </c>
      <c r="L1219" s="18" t="n">
        <f aca="false">Persist_a*K1219+Shock_sd*Draws!L1198</f>
        <v>-15.4780123624831</v>
      </c>
      <c r="M1219" s="18" t="n">
        <f aca="false">Persist_a*L1219+Shock_sd*Draws!M1198</f>
        <v>47.8159040743197</v>
      </c>
      <c r="N1219" s="18" t="n">
        <f aca="false">0-(Draws!N1198+Draws!Z1198)</f>
        <v>0</v>
      </c>
      <c r="O1219" s="18" t="n">
        <f aca="false">N1219-(Draws!O1198+Draws!AA1198)</f>
        <v>0</v>
      </c>
      <c r="P1219" s="18" t="n">
        <f aca="false">O1219-(Draws!P1198+Draws!AB1198)</f>
        <v>0</v>
      </c>
      <c r="Q1219" s="18" t="n">
        <f aca="false">P1219-(Draws!Q1198+Draws!AC1198)</f>
        <v>0</v>
      </c>
      <c r="R1219" s="18" t="n">
        <f aca="false">Q1219-(Draws!R1198+Draws!AD1198)</f>
        <v>0</v>
      </c>
      <c r="S1219" s="18" t="n">
        <f aca="false">R1219-(Draws!S1198+Draws!AE1198)</f>
        <v>0</v>
      </c>
      <c r="T1219" s="18" t="n">
        <f aca="false">S1219-(Draws!T1198+Draws!AF1198)</f>
        <v>0</v>
      </c>
      <c r="U1219" s="18" t="n">
        <f aca="false">T1219-(Draws!U1198+Draws!AG1198)</f>
        <v>0</v>
      </c>
      <c r="V1219" s="18" t="n">
        <f aca="false">U1219-(Draws!V1198+Draws!AH1198)</f>
        <v>0</v>
      </c>
      <c r="W1219" s="18" t="n">
        <f aca="false">V1219-(Draws!W1198+Draws!AI1198)</f>
        <v>0</v>
      </c>
      <c r="X1219" s="18" t="n">
        <f aca="false">W1219-(Draws!X1198+Draws!AJ1198)</f>
        <v>0</v>
      </c>
      <c r="Y1219" s="18" t="n">
        <f aca="false">X1219-(Draws!Y1198+Draws!AK1198)</f>
        <v>0</v>
      </c>
      <c r="Z1219" s="18" t="n">
        <f aca="false">0-(MAX(Draws!N1198-Line_cap,0)+MAX(Draws!Z1198-Line_cap,0))</f>
        <v>0</v>
      </c>
      <c r="AA1219" s="18" t="n">
        <f aca="false">Z1219-(MAX(Draws!O1198-Line_cap,0)+MAX(Draws!AA1198-Line_cap,0))</f>
        <v>0</v>
      </c>
      <c r="AB1219" s="18" t="n">
        <f aca="false">AA1219-(MAX(Draws!P1198-Line_cap,0)+MAX(Draws!AB1198-Line_cap,0))</f>
        <v>0</v>
      </c>
      <c r="AC1219" s="18" t="n">
        <f aca="false">AB1219-(MAX(Draws!Q1198-Line_cap,0)+MAX(Draws!AC1198-Line_cap,0))</f>
        <v>0</v>
      </c>
      <c r="AD1219" s="18" t="n">
        <f aca="false">AC1219-(MAX(Draws!R1198-Line_cap,0)+MAX(Draws!AD1198-Line_cap,0))</f>
        <v>0</v>
      </c>
      <c r="AE1219" s="18" t="n">
        <f aca="false">AD1219-(MAX(Draws!S1198-Line_cap,0)+MAX(Draws!AE1198-Line_cap,0))</f>
        <v>0</v>
      </c>
      <c r="AF1219" s="18" t="n">
        <f aca="false">AE1219-(MAX(Draws!T1198-Line_cap,0)+MAX(Draws!AF1198-Line_cap,0))</f>
        <v>0</v>
      </c>
      <c r="AG1219" s="18" t="n">
        <f aca="false">AF1219-(MAX(Draws!U1198-Line_cap,0)+MAX(Draws!AG1198-Line_cap,0))</f>
        <v>0</v>
      </c>
      <c r="AH1219" s="18" t="n">
        <f aca="false">AG1219-(MAX(Draws!V1198-Line_cap,0)+MAX(Draws!AH1198-Line_cap,0))</f>
        <v>0</v>
      </c>
      <c r="AI1219" s="18" t="n">
        <f aca="false">AH1219-(MAX(Draws!W1198-Line_cap,0)+MAX(Draws!AI1198-Line_cap,0))</f>
        <v>0</v>
      </c>
      <c r="AJ1219" s="18" t="n">
        <f aca="false">AI1219-(MAX(Draws!X1198-Line_cap,0)+MAX(Draws!AJ1198-Line_cap,0))</f>
        <v>0</v>
      </c>
      <c r="AK1219" s="18" t="n">
        <f aca="false">AJ1219-(MAX(Draws!Y1198-Line_cap,0)+MAX(Draws!AK1198-Line_cap,0))</f>
        <v>0</v>
      </c>
      <c r="AL1219" s="18" t="n">
        <f aca="false">SUMPRODUCT(MIN($B$22:$M$22+B1219:M1219+N1219:Y1219))</f>
        <v>394.356347181824</v>
      </c>
      <c r="AM1219" s="18" t="n">
        <f aca="false">SUMPRODUCT(MIN($B$22:$M$22+B1219:M1219))</f>
        <v>394.356347181824</v>
      </c>
      <c r="AN1219" s="18" t="n">
        <f aca="false">SUMPRODUCT(MIN($B$22:$M$22+N1219:Y1219))</f>
        <v>481.950382357786</v>
      </c>
      <c r="AO1219" s="18" t="n">
        <f aca="false">SUMPRODUCT(MIN($B$22:$M$22+B1219:M1219+Z1219:AK1219))</f>
        <v>394.356347181824</v>
      </c>
      <c r="AP1219" s="18" t="n">
        <f aca="false">SUMPRODUCT(MIN($B$23:$M$23+B1219:M1219+N1219:Y1219))</f>
        <v>443.956347181824</v>
      </c>
      <c r="AQ1219" s="18" t="n">
        <f aca="false">SUMPRODUCT(MIN($B$23:$M$23+B1219:M1219+Z1219:AK1219))</f>
        <v>443.956347181824</v>
      </c>
      <c r="AR1219" s="13" t="n">
        <f aca="false">IF(Y1219&lt;0,1,0)</f>
        <v>0</v>
      </c>
    </row>
    <row r="1220" customFormat="false" ht="15" hidden="false" customHeight="false" outlineLevel="0" collapsed="false">
      <c r="A1220" s="13" t="n">
        <v>1195</v>
      </c>
      <c r="B1220" s="18" t="n">
        <f aca="false">Shock_sd*Draws!B1199</f>
        <v>0.030601596076642</v>
      </c>
      <c r="C1220" s="18" t="n">
        <f aca="false">Persist_a*B1220+Shock_sd*Draws!C1199</f>
        <v>13.1482665020496</v>
      </c>
      <c r="D1220" s="18" t="n">
        <f aca="false">Persist_a*C1220+Shock_sd*Draws!D1199</f>
        <v>-19.8657313206434</v>
      </c>
      <c r="E1220" s="18" t="n">
        <f aca="false">Persist_a*D1220+Shock_sd*Draws!E1199</f>
        <v>-9.81294824879822</v>
      </c>
      <c r="F1220" s="18" t="n">
        <f aca="false">Persist_a*E1220+Shock_sd*Draws!F1199</f>
        <v>4.61572476283281</v>
      </c>
      <c r="G1220" s="18" t="n">
        <f aca="false">Persist_a*F1220+Shock_sd*Draws!G1199</f>
        <v>-19.6720328399725</v>
      </c>
      <c r="H1220" s="18" t="n">
        <f aca="false">Persist_a*G1220+Shock_sd*Draws!H1199</f>
        <v>-13.817251093771</v>
      </c>
      <c r="I1220" s="18" t="n">
        <f aca="false">Persist_a*H1220+Shock_sd*Draws!I1199</f>
        <v>-79.1174560964009</v>
      </c>
      <c r="J1220" s="18" t="n">
        <f aca="false">Persist_a*I1220+Shock_sd*Draws!J1199</f>
        <v>-6.66486686623336</v>
      </c>
      <c r="K1220" s="18" t="n">
        <f aca="false">Persist_a*J1220+Shock_sd*Draws!K1199</f>
        <v>2.3656313259234</v>
      </c>
      <c r="L1220" s="18" t="n">
        <f aca="false">Persist_a*K1220+Shock_sd*Draws!L1199</f>
        <v>42.4716223065236</v>
      </c>
      <c r="M1220" s="18" t="n">
        <f aca="false">Persist_a*L1220+Shock_sd*Draws!M1199</f>
        <v>101.09373235614</v>
      </c>
      <c r="N1220" s="18" t="n">
        <f aca="false">0-(Draws!N1199+Draws!Z1199)</f>
        <v>0</v>
      </c>
      <c r="O1220" s="18" t="n">
        <f aca="false">N1220-(Draws!O1199+Draws!AA1199)</f>
        <v>0</v>
      </c>
      <c r="P1220" s="18" t="n">
        <f aca="false">O1220-(Draws!P1199+Draws!AB1199)</f>
        <v>0</v>
      </c>
      <c r="Q1220" s="18" t="n">
        <f aca="false">P1220-(Draws!Q1199+Draws!AC1199)</f>
        <v>0</v>
      </c>
      <c r="R1220" s="18" t="n">
        <f aca="false">Q1220-(Draws!R1199+Draws!AD1199)</f>
        <v>0</v>
      </c>
      <c r="S1220" s="18" t="n">
        <f aca="false">R1220-(Draws!S1199+Draws!AE1199)</f>
        <v>0</v>
      </c>
      <c r="T1220" s="18" t="n">
        <f aca="false">S1220-(Draws!T1199+Draws!AF1199)</f>
        <v>0</v>
      </c>
      <c r="U1220" s="18" t="n">
        <f aca="false">T1220-(Draws!U1199+Draws!AG1199)</f>
        <v>0</v>
      </c>
      <c r="V1220" s="18" t="n">
        <f aca="false">U1220-(Draws!V1199+Draws!AH1199)</f>
        <v>0</v>
      </c>
      <c r="W1220" s="18" t="n">
        <f aca="false">V1220-(Draws!W1199+Draws!AI1199)</f>
        <v>0</v>
      </c>
      <c r="X1220" s="18" t="n">
        <f aca="false">W1220-(Draws!X1199+Draws!AJ1199)</f>
        <v>0</v>
      </c>
      <c r="Y1220" s="18" t="n">
        <f aca="false">X1220-(Draws!Y1199+Draws!AK1199)</f>
        <v>0</v>
      </c>
      <c r="Z1220" s="18" t="n">
        <f aca="false">0-(MAX(Draws!N1199-Line_cap,0)+MAX(Draws!Z1199-Line_cap,0))</f>
        <v>0</v>
      </c>
      <c r="AA1220" s="18" t="n">
        <f aca="false">Z1220-(MAX(Draws!O1199-Line_cap,0)+MAX(Draws!AA1199-Line_cap,0))</f>
        <v>0</v>
      </c>
      <c r="AB1220" s="18" t="n">
        <f aca="false">AA1220-(MAX(Draws!P1199-Line_cap,0)+MAX(Draws!AB1199-Line_cap,0))</f>
        <v>0</v>
      </c>
      <c r="AC1220" s="18" t="n">
        <f aca="false">AB1220-(MAX(Draws!Q1199-Line_cap,0)+MAX(Draws!AC1199-Line_cap,0))</f>
        <v>0</v>
      </c>
      <c r="AD1220" s="18" t="n">
        <f aca="false">AC1220-(MAX(Draws!R1199-Line_cap,0)+MAX(Draws!AD1199-Line_cap,0))</f>
        <v>0</v>
      </c>
      <c r="AE1220" s="18" t="n">
        <f aca="false">AD1220-(MAX(Draws!S1199-Line_cap,0)+MAX(Draws!AE1199-Line_cap,0))</f>
        <v>0</v>
      </c>
      <c r="AF1220" s="18" t="n">
        <f aca="false">AE1220-(MAX(Draws!T1199-Line_cap,0)+MAX(Draws!AF1199-Line_cap,0))</f>
        <v>0</v>
      </c>
      <c r="AG1220" s="18" t="n">
        <f aca="false">AF1220-(MAX(Draws!U1199-Line_cap,0)+MAX(Draws!AG1199-Line_cap,0))</f>
        <v>0</v>
      </c>
      <c r="AH1220" s="18" t="n">
        <f aca="false">AG1220-(MAX(Draws!V1199-Line_cap,0)+MAX(Draws!AH1199-Line_cap,0))</f>
        <v>0</v>
      </c>
      <c r="AI1220" s="18" t="n">
        <f aca="false">AH1220-(MAX(Draws!W1199-Line_cap,0)+MAX(Draws!AI1199-Line_cap,0))</f>
        <v>0</v>
      </c>
      <c r="AJ1220" s="18" t="n">
        <f aca="false">AI1220-(MAX(Draws!X1199-Line_cap,0)+MAX(Draws!AJ1199-Line_cap,0))</f>
        <v>0</v>
      </c>
      <c r="AK1220" s="18" t="n">
        <f aca="false">AJ1220-(MAX(Draws!Y1199-Line_cap,0)+MAX(Draws!AK1199-Line_cap,0))</f>
        <v>0</v>
      </c>
      <c r="AL1220" s="18" t="n">
        <f aca="false">SUMPRODUCT(MIN($B$22:$M$22+B1220:M1220+N1220:Y1220))</f>
        <v>404.736597301518</v>
      </c>
      <c r="AM1220" s="18" t="n">
        <f aca="false">SUMPRODUCT(MIN($B$22:$M$22+B1220:M1220))</f>
        <v>404.736597301518</v>
      </c>
      <c r="AN1220" s="18" t="n">
        <f aca="false">SUMPRODUCT(MIN($B$22:$M$22+N1220:Y1220))</f>
        <v>481.950382357786</v>
      </c>
      <c r="AO1220" s="18" t="n">
        <f aca="false">SUMPRODUCT(MIN($B$22:$M$22+B1220:M1220+Z1220:AK1220))</f>
        <v>404.736597301518</v>
      </c>
      <c r="AP1220" s="18" t="n">
        <f aca="false">SUMPRODUCT(MIN($B$23:$M$23+B1220:M1220+N1220:Y1220))</f>
        <v>454.336597301518</v>
      </c>
      <c r="AQ1220" s="18" t="n">
        <f aca="false">SUMPRODUCT(MIN($B$23:$M$23+B1220:M1220+Z1220:AK1220))</f>
        <v>454.336597301518</v>
      </c>
      <c r="AR1220" s="13" t="n">
        <f aca="false">IF(Y1220&lt;0,1,0)</f>
        <v>0</v>
      </c>
    </row>
    <row r="1221" customFormat="false" ht="15" hidden="false" customHeight="false" outlineLevel="0" collapsed="false">
      <c r="A1221" s="13" t="n">
        <v>1196</v>
      </c>
      <c r="B1221" s="18" t="n">
        <f aca="false">Shock_sd*Draws!B1200</f>
        <v>106.399664581031</v>
      </c>
      <c r="C1221" s="18" t="n">
        <f aca="false">Persist_a*B1221+Shock_sd*Draws!C1200</f>
        <v>70.407775320461</v>
      </c>
      <c r="D1221" s="18" t="n">
        <f aca="false">Persist_a*C1221+Shock_sd*Draws!D1200</f>
        <v>-13.3457922259051</v>
      </c>
      <c r="E1221" s="18" t="n">
        <f aca="false">Persist_a*D1221+Shock_sd*Draws!E1200</f>
        <v>-57.1947468173699</v>
      </c>
      <c r="F1221" s="18" t="n">
        <f aca="false">Persist_a*E1221+Shock_sd*Draws!F1200</f>
        <v>-48.5914114862149</v>
      </c>
      <c r="G1221" s="18" t="n">
        <f aca="false">Persist_a*F1221+Shock_sd*Draws!G1200</f>
        <v>-41.047909581341</v>
      </c>
      <c r="H1221" s="18" t="n">
        <f aca="false">Persist_a*G1221+Shock_sd*Draws!H1200</f>
        <v>-50.2398048832146</v>
      </c>
      <c r="I1221" s="18" t="n">
        <f aca="false">Persist_a*H1221+Shock_sd*Draws!I1200</f>
        <v>-52.8293237425445</v>
      </c>
      <c r="J1221" s="18" t="n">
        <f aca="false">Persist_a*I1221+Shock_sd*Draws!J1200</f>
        <v>-17.1733835058371</v>
      </c>
      <c r="K1221" s="18" t="n">
        <f aca="false">Persist_a*J1221+Shock_sd*Draws!K1200</f>
        <v>-18.3980878357912</v>
      </c>
      <c r="L1221" s="18" t="n">
        <f aca="false">Persist_a*K1221+Shock_sd*Draws!L1200</f>
        <v>12.6543719252303</v>
      </c>
      <c r="M1221" s="18" t="n">
        <f aca="false">Persist_a*L1221+Shock_sd*Draws!M1200</f>
        <v>41.7009611802556</v>
      </c>
      <c r="N1221" s="18" t="n">
        <f aca="false">0-(Draws!N1200+Draws!Z1200)</f>
        <v>0</v>
      </c>
      <c r="O1221" s="18" t="n">
        <f aca="false">N1221-(Draws!O1200+Draws!AA1200)</f>
        <v>0</v>
      </c>
      <c r="P1221" s="18" t="n">
        <f aca="false">O1221-(Draws!P1200+Draws!AB1200)</f>
        <v>0</v>
      </c>
      <c r="Q1221" s="18" t="n">
        <f aca="false">P1221-(Draws!Q1200+Draws!AC1200)</f>
        <v>0</v>
      </c>
      <c r="R1221" s="18" t="n">
        <f aca="false">Q1221-(Draws!R1200+Draws!AD1200)</f>
        <v>0</v>
      </c>
      <c r="S1221" s="18" t="n">
        <f aca="false">R1221-(Draws!S1200+Draws!AE1200)</f>
        <v>0</v>
      </c>
      <c r="T1221" s="18" t="n">
        <f aca="false">S1221-(Draws!T1200+Draws!AF1200)</f>
        <v>0</v>
      </c>
      <c r="U1221" s="18" t="n">
        <f aca="false">T1221-(Draws!U1200+Draws!AG1200)</f>
        <v>0</v>
      </c>
      <c r="V1221" s="18" t="n">
        <f aca="false">U1221-(Draws!V1200+Draws!AH1200)</f>
        <v>0</v>
      </c>
      <c r="W1221" s="18" t="n">
        <f aca="false">V1221-(Draws!W1200+Draws!AI1200)</f>
        <v>0</v>
      </c>
      <c r="X1221" s="18" t="n">
        <f aca="false">W1221-(Draws!X1200+Draws!AJ1200)</f>
        <v>0</v>
      </c>
      <c r="Y1221" s="18" t="n">
        <f aca="false">X1221-(Draws!Y1200+Draws!AK1200)</f>
        <v>0</v>
      </c>
      <c r="Z1221" s="18" t="n">
        <f aca="false">0-(MAX(Draws!N1200-Line_cap,0)+MAX(Draws!Z1200-Line_cap,0))</f>
        <v>0</v>
      </c>
      <c r="AA1221" s="18" t="n">
        <f aca="false">Z1221-(MAX(Draws!O1200-Line_cap,0)+MAX(Draws!AA1200-Line_cap,0))</f>
        <v>0</v>
      </c>
      <c r="AB1221" s="18" t="n">
        <f aca="false">AA1221-(MAX(Draws!P1200-Line_cap,0)+MAX(Draws!AB1200-Line_cap,0))</f>
        <v>0</v>
      </c>
      <c r="AC1221" s="18" t="n">
        <f aca="false">AB1221-(MAX(Draws!Q1200-Line_cap,0)+MAX(Draws!AC1200-Line_cap,0))</f>
        <v>0</v>
      </c>
      <c r="AD1221" s="18" t="n">
        <f aca="false">AC1221-(MAX(Draws!R1200-Line_cap,0)+MAX(Draws!AD1200-Line_cap,0))</f>
        <v>0</v>
      </c>
      <c r="AE1221" s="18" t="n">
        <f aca="false">AD1221-(MAX(Draws!S1200-Line_cap,0)+MAX(Draws!AE1200-Line_cap,0))</f>
        <v>0</v>
      </c>
      <c r="AF1221" s="18" t="n">
        <f aca="false">AE1221-(MAX(Draws!T1200-Line_cap,0)+MAX(Draws!AF1200-Line_cap,0))</f>
        <v>0</v>
      </c>
      <c r="AG1221" s="18" t="n">
        <f aca="false">AF1221-(MAX(Draws!U1200-Line_cap,0)+MAX(Draws!AG1200-Line_cap,0))</f>
        <v>0</v>
      </c>
      <c r="AH1221" s="18" t="n">
        <f aca="false">AG1221-(MAX(Draws!V1200-Line_cap,0)+MAX(Draws!AH1200-Line_cap,0))</f>
        <v>0</v>
      </c>
      <c r="AI1221" s="18" t="n">
        <f aca="false">AH1221-(MAX(Draws!W1200-Line_cap,0)+MAX(Draws!AI1200-Line_cap,0))</f>
        <v>0</v>
      </c>
      <c r="AJ1221" s="18" t="n">
        <f aca="false">AI1221-(MAX(Draws!X1200-Line_cap,0)+MAX(Draws!AJ1200-Line_cap,0))</f>
        <v>0</v>
      </c>
      <c r="AK1221" s="18" t="n">
        <f aca="false">AJ1221-(MAX(Draws!Y1200-Line_cap,0)+MAX(Draws!AK1200-Line_cap,0))</f>
        <v>0</v>
      </c>
      <c r="AL1221" s="18" t="n">
        <f aca="false">SUMPRODUCT(MIN($B$22:$M$22+B1221:M1221+N1221:Y1221))</f>
        <v>431.024729655375</v>
      </c>
      <c r="AM1221" s="18" t="n">
        <f aca="false">SUMPRODUCT(MIN($B$22:$M$22+B1221:M1221))</f>
        <v>431.024729655375</v>
      </c>
      <c r="AN1221" s="18" t="n">
        <f aca="false">SUMPRODUCT(MIN($B$22:$M$22+N1221:Y1221))</f>
        <v>481.950382357786</v>
      </c>
      <c r="AO1221" s="18" t="n">
        <f aca="false">SUMPRODUCT(MIN($B$22:$M$22+B1221:M1221+Z1221:AK1221))</f>
        <v>431.024729655375</v>
      </c>
      <c r="AP1221" s="18" t="n">
        <f aca="false">SUMPRODUCT(MIN($B$23:$M$23+B1221:M1221+N1221:Y1221))</f>
        <v>480.624729655375</v>
      </c>
      <c r="AQ1221" s="18" t="n">
        <f aca="false">SUMPRODUCT(MIN($B$23:$M$23+B1221:M1221+Z1221:AK1221))</f>
        <v>480.624729655375</v>
      </c>
      <c r="AR1221" s="13" t="n">
        <f aca="false">IF(Y1221&lt;0,1,0)</f>
        <v>0</v>
      </c>
    </row>
    <row r="1222" customFormat="false" ht="15" hidden="false" customHeight="false" outlineLevel="0" collapsed="false">
      <c r="A1222" s="13" t="n">
        <v>1197</v>
      </c>
      <c r="B1222" s="18" t="n">
        <f aca="false">Shock_sd*Draws!B1201</f>
        <v>-11.35748850406</v>
      </c>
      <c r="C1222" s="18" t="n">
        <f aca="false">Persist_a*B1222+Shock_sd*Draws!C1201</f>
        <v>52.7272266629565</v>
      </c>
      <c r="D1222" s="18" t="n">
        <f aca="false">Persist_a*C1222+Shock_sd*Draws!D1201</f>
        <v>13.9197451966847</v>
      </c>
      <c r="E1222" s="18" t="n">
        <f aca="false">Persist_a*D1222+Shock_sd*Draws!E1201</f>
        <v>-22.7313460165627</v>
      </c>
      <c r="F1222" s="18" t="n">
        <f aca="false">Persist_a*E1222+Shock_sd*Draws!F1201</f>
        <v>-82.0639540222725</v>
      </c>
      <c r="G1222" s="18" t="n">
        <f aca="false">Persist_a*F1222+Shock_sd*Draws!G1201</f>
        <v>-71.9795167205233</v>
      </c>
      <c r="H1222" s="18" t="n">
        <f aca="false">Persist_a*G1222+Shock_sd*Draws!H1201</f>
        <v>-16.9729772326073</v>
      </c>
      <c r="I1222" s="18" t="n">
        <f aca="false">Persist_a*H1222+Shock_sd*Draws!I1201</f>
        <v>-82.3383798238589</v>
      </c>
      <c r="J1222" s="18" t="n">
        <f aca="false">Persist_a*I1222+Shock_sd*Draws!J1201</f>
        <v>-58.0704482564986</v>
      </c>
      <c r="K1222" s="18" t="n">
        <f aca="false">Persist_a*J1222+Shock_sd*Draws!K1201</f>
        <v>-39.0209164874333</v>
      </c>
      <c r="L1222" s="18" t="n">
        <f aca="false">Persist_a*K1222+Shock_sd*Draws!L1201</f>
        <v>-43.4133540137365</v>
      </c>
      <c r="M1222" s="18" t="n">
        <f aca="false">Persist_a*L1222+Shock_sd*Draws!M1201</f>
        <v>13.8882760640741</v>
      </c>
      <c r="N1222" s="18" t="n">
        <f aca="false">0-(Draws!N1201+Draws!Z1201)</f>
        <v>0</v>
      </c>
      <c r="O1222" s="18" t="n">
        <f aca="false">N1222-(Draws!O1201+Draws!AA1201)</f>
        <v>0</v>
      </c>
      <c r="P1222" s="18" t="n">
        <f aca="false">O1222-(Draws!P1201+Draws!AB1201)</f>
        <v>0</v>
      </c>
      <c r="Q1222" s="18" t="n">
        <f aca="false">P1222-(Draws!Q1201+Draws!AC1201)</f>
        <v>0</v>
      </c>
      <c r="R1222" s="18" t="n">
        <f aca="false">Q1222-(Draws!R1201+Draws!AD1201)</f>
        <v>0</v>
      </c>
      <c r="S1222" s="18" t="n">
        <f aca="false">R1222-(Draws!S1201+Draws!AE1201)</f>
        <v>-195.089679565589</v>
      </c>
      <c r="T1222" s="18" t="n">
        <f aca="false">S1222-(Draws!T1201+Draws!AF1201)</f>
        <v>-195.089679565589</v>
      </c>
      <c r="U1222" s="18" t="n">
        <f aca="false">T1222-(Draws!U1201+Draws!AG1201)</f>
        <v>-195.089679565589</v>
      </c>
      <c r="V1222" s="18" t="n">
        <f aca="false">U1222-(Draws!V1201+Draws!AH1201)</f>
        <v>-195.089679565589</v>
      </c>
      <c r="W1222" s="18" t="n">
        <f aca="false">V1222-(Draws!W1201+Draws!AI1201)</f>
        <v>-195.089679565589</v>
      </c>
      <c r="X1222" s="18" t="n">
        <f aca="false">W1222-(Draws!X1201+Draws!AJ1201)</f>
        <v>-195.089679565589</v>
      </c>
      <c r="Y1222" s="18" t="n">
        <f aca="false">X1222-(Draws!Y1201+Draws!AK1201)</f>
        <v>-195.089679565589</v>
      </c>
      <c r="Z1222" s="18" t="n">
        <f aca="false">0-(MAX(Draws!N1201-Line_cap,0)+MAX(Draws!Z1201-Line_cap,0))</f>
        <v>0</v>
      </c>
      <c r="AA1222" s="18" t="n">
        <f aca="false">Z1222-(MAX(Draws!O1201-Line_cap,0)+MAX(Draws!AA1201-Line_cap,0))</f>
        <v>0</v>
      </c>
      <c r="AB1222" s="18" t="n">
        <f aca="false">AA1222-(MAX(Draws!P1201-Line_cap,0)+MAX(Draws!AB1201-Line_cap,0))</f>
        <v>0</v>
      </c>
      <c r="AC1222" s="18" t="n">
        <f aca="false">AB1222-(MAX(Draws!Q1201-Line_cap,0)+MAX(Draws!AC1201-Line_cap,0))</f>
        <v>0</v>
      </c>
      <c r="AD1222" s="18" t="n">
        <f aca="false">AC1222-(MAX(Draws!R1201-Line_cap,0)+MAX(Draws!AD1201-Line_cap,0))</f>
        <v>0</v>
      </c>
      <c r="AE1222" s="18" t="n">
        <f aca="false">AD1222-(MAX(Draws!S1201-Line_cap,0)+MAX(Draws!AE1201-Line_cap,0))</f>
        <v>-95.0896795655887</v>
      </c>
      <c r="AF1222" s="18" t="n">
        <f aca="false">AE1222-(MAX(Draws!T1201-Line_cap,0)+MAX(Draws!AF1201-Line_cap,0))</f>
        <v>-95.0896795655887</v>
      </c>
      <c r="AG1222" s="18" t="n">
        <f aca="false">AF1222-(MAX(Draws!U1201-Line_cap,0)+MAX(Draws!AG1201-Line_cap,0))</f>
        <v>-95.0896795655887</v>
      </c>
      <c r="AH1222" s="18" t="n">
        <f aca="false">AG1222-(MAX(Draws!V1201-Line_cap,0)+MAX(Draws!AH1201-Line_cap,0))</f>
        <v>-95.0896795655887</v>
      </c>
      <c r="AI1222" s="18" t="n">
        <f aca="false">AH1222-(MAX(Draws!W1201-Line_cap,0)+MAX(Draws!AI1201-Line_cap,0))</f>
        <v>-95.0896795655887</v>
      </c>
      <c r="AJ1222" s="18" t="n">
        <f aca="false">AI1222-(MAX(Draws!X1201-Line_cap,0)+MAX(Draws!AJ1201-Line_cap,0))</f>
        <v>-95.0896795655887</v>
      </c>
      <c r="AK1222" s="18" t="n">
        <f aca="false">AJ1222-(MAX(Draws!Y1201-Line_cap,0)+MAX(Draws!AK1201-Line_cap,0))</f>
        <v>-95.0896795655887</v>
      </c>
      <c r="AL1222" s="18" t="n">
        <f aca="false">SUMPRODUCT(MIN($B$22:$M$22+B1222:M1222+N1222:Y1222))</f>
        <v>206.425994008472</v>
      </c>
      <c r="AM1222" s="18" t="n">
        <f aca="false">SUMPRODUCT(MIN($B$22:$M$22+B1222:M1222))</f>
        <v>401.51567357406</v>
      </c>
      <c r="AN1222" s="18" t="n">
        <f aca="false">SUMPRODUCT(MIN($B$22:$M$22+N1222:Y1222))</f>
        <v>286.860702792197</v>
      </c>
      <c r="AO1222" s="18" t="n">
        <f aca="false">SUMPRODUCT(MIN($B$22:$M$22+B1222:M1222+Z1222:AK1222))</f>
        <v>306.425994008472</v>
      </c>
      <c r="AP1222" s="18" t="n">
        <f aca="false">SUMPRODUCT(MIN($B$23:$M$23+B1222:M1222+N1222:Y1222))</f>
        <v>256.025994008472</v>
      </c>
      <c r="AQ1222" s="18" t="n">
        <f aca="false">SUMPRODUCT(MIN($B$23:$M$23+B1222:M1222+Z1222:AK1222))</f>
        <v>356.025994008472</v>
      </c>
      <c r="AR1222" s="13" t="n">
        <f aca="false">IF(Y1222&lt;0,1,0)</f>
        <v>1</v>
      </c>
    </row>
    <row r="1223" customFormat="false" ht="15" hidden="false" customHeight="false" outlineLevel="0" collapsed="false">
      <c r="A1223" s="13" t="n">
        <v>1198</v>
      </c>
      <c r="B1223" s="18" t="n">
        <f aca="false">Shock_sd*Draws!B1202</f>
        <v>1.32091113183807</v>
      </c>
      <c r="C1223" s="18" t="n">
        <f aca="false">Persist_a*B1223+Shock_sd*Draws!C1202</f>
        <v>-49.6798608202009</v>
      </c>
      <c r="D1223" s="18" t="n">
        <f aca="false">Persist_a*C1223+Shock_sd*Draws!D1202</f>
        <v>-46.3028237177957</v>
      </c>
      <c r="E1223" s="18" t="n">
        <f aca="false">Persist_a*D1223+Shock_sd*Draws!E1202</f>
        <v>-76.3046379509227</v>
      </c>
      <c r="F1223" s="18" t="n">
        <f aca="false">Persist_a*E1223+Shock_sd*Draws!F1202</f>
        <v>-103.432629983792</v>
      </c>
      <c r="G1223" s="18" t="n">
        <f aca="false">Persist_a*F1223+Shock_sd*Draws!G1202</f>
        <v>-86.8188950116929</v>
      </c>
      <c r="H1223" s="18" t="n">
        <f aca="false">Persist_a*G1223+Shock_sd*Draws!H1202</f>
        <v>-60.050221083281</v>
      </c>
      <c r="I1223" s="18" t="n">
        <f aca="false">Persist_a*H1223+Shock_sd*Draws!I1202</f>
        <v>27.5846406466833</v>
      </c>
      <c r="J1223" s="18" t="n">
        <f aca="false">Persist_a*I1223+Shock_sd*Draws!J1202</f>
        <v>38.1049417684696</v>
      </c>
      <c r="K1223" s="18" t="n">
        <f aca="false">Persist_a*J1223+Shock_sd*Draws!K1202</f>
        <v>49.9017282951806</v>
      </c>
      <c r="L1223" s="18" t="n">
        <f aca="false">Persist_a*K1223+Shock_sd*Draws!L1202</f>
        <v>86.4924935202532</v>
      </c>
      <c r="M1223" s="18" t="n">
        <f aca="false">Persist_a*L1223+Shock_sd*Draws!M1202</f>
        <v>-37.4351461944192</v>
      </c>
      <c r="N1223" s="18" t="n">
        <f aca="false">0-(Draws!N1202+Draws!Z1202)</f>
        <v>0</v>
      </c>
      <c r="O1223" s="18" t="n">
        <f aca="false">N1223-(Draws!O1202+Draws!AA1202)</f>
        <v>0</v>
      </c>
      <c r="P1223" s="18" t="n">
        <f aca="false">O1223-(Draws!P1202+Draws!AB1202)</f>
        <v>0</v>
      </c>
      <c r="Q1223" s="18" t="n">
        <f aca="false">P1223-(Draws!Q1202+Draws!AC1202)</f>
        <v>0</v>
      </c>
      <c r="R1223" s="18" t="n">
        <f aca="false">Q1223-(Draws!R1202+Draws!AD1202)</f>
        <v>0</v>
      </c>
      <c r="S1223" s="18" t="n">
        <f aca="false">R1223-(Draws!S1202+Draws!AE1202)</f>
        <v>0</v>
      </c>
      <c r="T1223" s="18" t="n">
        <f aca="false">S1223-(Draws!T1202+Draws!AF1202)</f>
        <v>0</v>
      </c>
      <c r="U1223" s="18" t="n">
        <f aca="false">T1223-(Draws!U1202+Draws!AG1202)</f>
        <v>0</v>
      </c>
      <c r="V1223" s="18" t="n">
        <f aca="false">U1223-(Draws!V1202+Draws!AH1202)</f>
        <v>0</v>
      </c>
      <c r="W1223" s="18" t="n">
        <f aca="false">V1223-(Draws!W1202+Draws!AI1202)</f>
        <v>0</v>
      </c>
      <c r="X1223" s="18" t="n">
        <f aca="false">W1223-(Draws!X1202+Draws!AJ1202)</f>
        <v>0</v>
      </c>
      <c r="Y1223" s="18" t="n">
        <f aca="false">X1223-(Draws!Y1202+Draws!AK1202)</f>
        <v>0</v>
      </c>
      <c r="Z1223" s="18" t="n">
        <f aca="false">0-(MAX(Draws!N1202-Line_cap,0)+MAX(Draws!Z1202-Line_cap,0))</f>
        <v>0</v>
      </c>
      <c r="AA1223" s="18" t="n">
        <f aca="false">Z1223-(MAX(Draws!O1202-Line_cap,0)+MAX(Draws!AA1202-Line_cap,0))</f>
        <v>0</v>
      </c>
      <c r="AB1223" s="18" t="n">
        <f aca="false">AA1223-(MAX(Draws!P1202-Line_cap,0)+MAX(Draws!AB1202-Line_cap,0))</f>
        <v>0</v>
      </c>
      <c r="AC1223" s="18" t="n">
        <f aca="false">AB1223-(MAX(Draws!Q1202-Line_cap,0)+MAX(Draws!AC1202-Line_cap,0))</f>
        <v>0</v>
      </c>
      <c r="AD1223" s="18" t="n">
        <f aca="false">AC1223-(MAX(Draws!R1202-Line_cap,0)+MAX(Draws!AD1202-Line_cap,0))</f>
        <v>0</v>
      </c>
      <c r="AE1223" s="18" t="n">
        <f aca="false">AD1223-(MAX(Draws!S1202-Line_cap,0)+MAX(Draws!AE1202-Line_cap,0))</f>
        <v>0</v>
      </c>
      <c r="AF1223" s="18" t="n">
        <f aca="false">AE1223-(MAX(Draws!T1202-Line_cap,0)+MAX(Draws!AF1202-Line_cap,0))</f>
        <v>0</v>
      </c>
      <c r="AG1223" s="18" t="n">
        <f aca="false">AF1223-(MAX(Draws!U1202-Line_cap,0)+MAX(Draws!AG1202-Line_cap,0))</f>
        <v>0</v>
      </c>
      <c r="AH1223" s="18" t="n">
        <f aca="false">AG1223-(MAX(Draws!V1202-Line_cap,0)+MAX(Draws!AH1202-Line_cap,0))</f>
        <v>0</v>
      </c>
      <c r="AI1223" s="18" t="n">
        <f aca="false">AH1223-(MAX(Draws!W1202-Line_cap,0)+MAX(Draws!AI1202-Line_cap,0))</f>
        <v>0</v>
      </c>
      <c r="AJ1223" s="18" t="n">
        <f aca="false">AI1223-(MAX(Draws!X1202-Line_cap,0)+MAX(Draws!AJ1202-Line_cap,0))</f>
        <v>0</v>
      </c>
      <c r="AK1223" s="18" t="n">
        <f aca="false">AJ1223-(MAX(Draws!Y1202-Line_cap,0)+MAX(Draws!AK1202-Line_cap,0))</f>
        <v>0</v>
      </c>
      <c r="AL1223" s="18" t="n">
        <f aca="false">SUMPRODUCT(MIN($B$22:$M$22+B1223:M1223+N1223:Y1223))</f>
        <v>385.064551163898</v>
      </c>
      <c r="AM1223" s="18" t="n">
        <f aca="false">SUMPRODUCT(MIN($B$22:$M$22+B1223:M1223))</f>
        <v>385.064551163898</v>
      </c>
      <c r="AN1223" s="18" t="n">
        <f aca="false">SUMPRODUCT(MIN($B$22:$M$22+N1223:Y1223))</f>
        <v>481.950382357786</v>
      </c>
      <c r="AO1223" s="18" t="n">
        <f aca="false">SUMPRODUCT(MIN($B$22:$M$22+B1223:M1223+Z1223:AK1223))</f>
        <v>385.064551163898</v>
      </c>
      <c r="AP1223" s="18" t="n">
        <f aca="false">SUMPRODUCT(MIN($B$23:$M$23+B1223:M1223+N1223:Y1223))</f>
        <v>430.169285017062</v>
      </c>
      <c r="AQ1223" s="18" t="n">
        <f aca="false">SUMPRODUCT(MIN($B$23:$M$23+B1223:M1223+Z1223:AK1223))</f>
        <v>430.169285017062</v>
      </c>
      <c r="AR1223" s="13" t="n">
        <f aca="false">IF(Y1223&lt;0,1,0)</f>
        <v>0</v>
      </c>
    </row>
    <row r="1224" customFormat="false" ht="15" hidden="false" customHeight="false" outlineLevel="0" collapsed="false">
      <c r="A1224" s="13" t="n">
        <v>1199</v>
      </c>
      <c r="B1224" s="18" t="n">
        <f aca="false">Shock_sd*Draws!B1203</f>
        <v>-62.3676710071271</v>
      </c>
      <c r="C1224" s="18" t="n">
        <f aca="false">Persist_a*B1224+Shock_sd*Draws!C1203</f>
        <v>-173.867806646431</v>
      </c>
      <c r="D1224" s="18" t="n">
        <f aca="false">Persist_a*C1224+Shock_sd*Draws!D1203</f>
        <v>-39.2795746672558</v>
      </c>
      <c r="E1224" s="18" t="n">
        <f aca="false">Persist_a*D1224+Shock_sd*Draws!E1203</f>
        <v>-63.4003014505134</v>
      </c>
      <c r="F1224" s="18" t="n">
        <f aca="false">Persist_a*E1224+Shock_sd*Draws!F1203</f>
        <v>-69.1617781060259</v>
      </c>
      <c r="G1224" s="18" t="n">
        <f aca="false">Persist_a*F1224+Shock_sd*Draws!G1203</f>
        <v>-30.0633546994258</v>
      </c>
      <c r="H1224" s="18" t="n">
        <f aca="false">Persist_a*G1224+Shock_sd*Draws!H1203</f>
        <v>-55.6938018944605</v>
      </c>
      <c r="I1224" s="18" t="n">
        <f aca="false">Persist_a*H1224+Shock_sd*Draws!I1203</f>
        <v>36.8791582136664</v>
      </c>
      <c r="J1224" s="18" t="n">
        <f aca="false">Persist_a*I1224+Shock_sd*Draws!J1203</f>
        <v>78.0927612904052</v>
      </c>
      <c r="K1224" s="18" t="n">
        <f aca="false">Persist_a*J1224+Shock_sd*Draws!K1203</f>
        <v>12.9609227067012</v>
      </c>
      <c r="L1224" s="18" t="n">
        <f aca="false">Persist_a*K1224+Shock_sd*Draws!L1203</f>
        <v>20.6186849873347</v>
      </c>
      <c r="M1224" s="18" t="n">
        <f aca="false">Persist_a*L1224+Shock_sd*Draws!M1203</f>
        <v>57.5354503438319</v>
      </c>
      <c r="N1224" s="18" t="n">
        <f aca="false">0-(Draws!N1203+Draws!Z1203)</f>
        <v>0</v>
      </c>
      <c r="O1224" s="18" t="n">
        <f aca="false">N1224-(Draws!O1203+Draws!AA1203)</f>
        <v>0</v>
      </c>
      <c r="P1224" s="18" t="n">
        <f aca="false">O1224-(Draws!P1203+Draws!AB1203)</f>
        <v>0</v>
      </c>
      <c r="Q1224" s="18" t="n">
        <f aca="false">P1224-(Draws!Q1203+Draws!AC1203)</f>
        <v>0</v>
      </c>
      <c r="R1224" s="18" t="n">
        <f aca="false">Q1224-(Draws!R1203+Draws!AD1203)</f>
        <v>0</v>
      </c>
      <c r="S1224" s="18" t="n">
        <f aca="false">R1224-(Draws!S1203+Draws!AE1203)</f>
        <v>0</v>
      </c>
      <c r="T1224" s="18" t="n">
        <f aca="false">S1224-(Draws!T1203+Draws!AF1203)</f>
        <v>0</v>
      </c>
      <c r="U1224" s="18" t="n">
        <f aca="false">T1224-(Draws!U1203+Draws!AG1203)</f>
        <v>0</v>
      </c>
      <c r="V1224" s="18" t="n">
        <f aca="false">U1224-(Draws!V1203+Draws!AH1203)</f>
        <v>0</v>
      </c>
      <c r="W1224" s="18" t="n">
        <f aca="false">V1224-(Draws!W1203+Draws!AI1203)</f>
        <v>0</v>
      </c>
      <c r="X1224" s="18" t="n">
        <f aca="false">W1224-(Draws!X1203+Draws!AJ1203)</f>
        <v>0</v>
      </c>
      <c r="Y1224" s="18" t="n">
        <f aca="false">X1224-(Draws!Y1203+Draws!AK1203)</f>
        <v>0</v>
      </c>
      <c r="Z1224" s="18" t="n">
        <f aca="false">0-(MAX(Draws!N1203-Line_cap,0)+MAX(Draws!Z1203-Line_cap,0))</f>
        <v>0</v>
      </c>
      <c r="AA1224" s="18" t="n">
        <f aca="false">Z1224-(MAX(Draws!O1203-Line_cap,0)+MAX(Draws!AA1203-Line_cap,0))</f>
        <v>0</v>
      </c>
      <c r="AB1224" s="18" t="n">
        <f aca="false">AA1224-(MAX(Draws!P1203-Line_cap,0)+MAX(Draws!AB1203-Line_cap,0))</f>
        <v>0</v>
      </c>
      <c r="AC1224" s="18" t="n">
        <f aca="false">AB1224-(MAX(Draws!Q1203-Line_cap,0)+MAX(Draws!AC1203-Line_cap,0))</f>
        <v>0</v>
      </c>
      <c r="AD1224" s="18" t="n">
        <f aca="false">AC1224-(MAX(Draws!R1203-Line_cap,0)+MAX(Draws!AD1203-Line_cap,0))</f>
        <v>0</v>
      </c>
      <c r="AE1224" s="18" t="n">
        <f aca="false">AD1224-(MAX(Draws!S1203-Line_cap,0)+MAX(Draws!AE1203-Line_cap,0))</f>
        <v>0</v>
      </c>
      <c r="AF1224" s="18" t="n">
        <f aca="false">AE1224-(MAX(Draws!T1203-Line_cap,0)+MAX(Draws!AF1203-Line_cap,0))</f>
        <v>0</v>
      </c>
      <c r="AG1224" s="18" t="n">
        <f aca="false">AF1224-(MAX(Draws!U1203-Line_cap,0)+MAX(Draws!AG1203-Line_cap,0))</f>
        <v>0</v>
      </c>
      <c r="AH1224" s="18" t="n">
        <f aca="false">AG1224-(MAX(Draws!V1203-Line_cap,0)+MAX(Draws!AH1203-Line_cap,0))</f>
        <v>0</v>
      </c>
      <c r="AI1224" s="18" t="n">
        <f aca="false">AH1224-(MAX(Draws!W1203-Line_cap,0)+MAX(Draws!AI1203-Line_cap,0))</f>
        <v>0</v>
      </c>
      <c r="AJ1224" s="18" t="n">
        <f aca="false">AI1224-(MAX(Draws!X1203-Line_cap,0)+MAX(Draws!AJ1203-Line_cap,0))</f>
        <v>0</v>
      </c>
      <c r="AK1224" s="18" t="n">
        <f aca="false">AJ1224-(MAX(Draws!Y1203-Line_cap,0)+MAX(Draws!AK1203-Line_cap,0))</f>
        <v>0</v>
      </c>
      <c r="AL1224" s="18" t="n">
        <f aca="false">SUMPRODUCT(MIN($B$22:$M$22+B1224:M1224+N1224:Y1224))</f>
        <v>366.19879028735</v>
      </c>
      <c r="AM1224" s="18" t="n">
        <f aca="false">SUMPRODUCT(MIN($B$22:$M$22+B1224:M1224))</f>
        <v>366.19879028735</v>
      </c>
      <c r="AN1224" s="18" t="n">
        <f aca="false">SUMPRODUCT(MIN($B$22:$M$22+N1224:Y1224))</f>
        <v>481.950382357786</v>
      </c>
      <c r="AO1224" s="18" t="n">
        <f aca="false">SUMPRODUCT(MIN($B$22:$M$22+B1224:M1224+Z1224:AK1224))</f>
        <v>366.19879028735</v>
      </c>
      <c r="AP1224" s="18" t="n">
        <f aca="false">SUMPRODUCT(MIN($B$23:$M$23+B1224:M1224+N1224:Y1224))</f>
        <v>392.449590493347</v>
      </c>
      <c r="AQ1224" s="18" t="n">
        <f aca="false">SUMPRODUCT(MIN($B$23:$M$23+B1224:M1224+Z1224:AK1224))</f>
        <v>392.449590493347</v>
      </c>
      <c r="AR1224" s="13" t="n">
        <f aca="false">IF(Y1224&lt;0,1,0)</f>
        <v>0</v>
      </c>
    </row>
    <row r="1225" customFormat="false" ht="15" hidden="false" customHeight="false" outlineLevel="0" collapsed="false">
      <c r="A1225" s="13" t="n">
        <v>1200</v>
      </c>
      <c r="B1225" s="18" t="n">
        <f aca="false">Shock_sd*Draws!B1204</f>
        <v>-56.9365975617465</v>
      </c>
      <c r="C1225" s="18" t="n">
        <f aca="false">Persist_a*B1225+Shock_sd*Draws!C1204</f>
        <v>-48.5666983814426</v>
      </c>
      <c r="D1225" s="18" t="n">
        <f aca="false">Persist_a*C1225+Shock_sd*Draws!D1204</f>
        <v>-30.0048417684576</v>
      </c>
      <c r="E1225" s="18" t="n">
        <f aca="false">Persist_a*D1225+Shock_sd*Draws!E1204</f>
        <v>-77.2232235553314</v>
      </c>
      <c r="F1225" s="18" t="n">
        <f aca="false">Persist_a*E1225+Shock_sd*Draws!F1204</f>
        <v>44.992417987601</v>
      </c>
      <c r="G1225" s="18" t="n">
        <f aca="false">Persist_a*F1225+Shock_sd*Draws!G1204</f>
        <v>48.0419766970681</v>
      </c>
      <c r="H1225" s="18" t="n">
        <f aca="false">Persist_a*G1225+Shock_sd*Draws!H1204</f>
        <v>149.29597776006</v>
      </c>
      <c r="I1225" s="18" t="n">
        <f aca="false">Persist_a*H1225+Shock_sd*Draws!I1204</f>
        <v>38.1969401331728</v>
      </c>
      <c r="J1225" s="18" t="n">
        <f aca="false">Persist_a*I1225+Shock_sd*Draws!J1204</f>
        <v>-57.8056597596449</v>
      </c>
      <c r="K1225" s="18" t="n">
        <f aca="false">Persist_a*J1225+Shock_sd*Draws!K1204</f>
        <v>48.9034129101676</v>
      </c>
      <c r="L1225" s="18" t="n">
        <f aca="false">Persist_a*K1225+Shock_sd*Draws!L1204</f>
        <v>-7.1499221435167</v>
      </c>
      <c r="M1225" s="18" t="n">
        <f aca="false">Persist_a*L1225+Shock_sd*Draws!M1204</f>
        <v>-45.1049275158248</v>
      </c>
      <c r="N1225" s="18" t="n">
        <f aca="false">0-(Draws!N1204+Draws!Z1204)</f>
        <v>0</v>
      </c>
      <c r="O1225" s="18" t="n">
        <f aca="false">N1225-(Draws!O1204+Draws!AA1204)</f>
        <v>0</v>
      </c>
      <c r="P1225" s="18" t="n">
        <f aca="false">O1225-(Draws!P1204+Draws!AB1204)</f>
        <v>0</v>
      </c>
      <c r="Q1225" s="18" t="n">
        <f aca="false">P1225-(Draws!Q1204+Draws!AC1204)</f>
        <v>0</v>
      </c>
      <c r="R1225" s="18" t="n">
        <f aca="false">Q1225-(Draws!R1204+Draws!AD1204)</f>
        <v>0</v>
      </c>
      <c r="S1225" s="18" t="n">
        <f aca="false">R1225-(Draws!S1204+Draws!AE1204)</f>
        <v>0</v>
      </c>
      <c r="T1225" s="18" t="n">
        <f aca="false">S1225-(Draws!T1204+Draws!AF1204)</f>
        <v>-107.481153627908</v>
      </c>
      <c r="U1225" s="18" t="n">
        <f aca="false">T1225-(Draws!U1204+Draws!AG1204)</f>
        <v>-107.481153627908</v>
      </c>
      <c r="V1225" s="18" t="n">
        <f aca="false">U1225-(Draws!V1204+Draws!AH1204)</f>
        <v>-107.481153627908</v>
      </c>
      <c r="W1225" s="18" t="n">
        <f aca="false">V1225-(Draws!W1204+Draws!AI1204)</f>
        <v>-107.481153627908</v>
      </c>
      <c r="X1225" s="18" t="n">
        <f aca="false">W1225-(Draws!X1204+Draws!AJ1204)</f>
        <v>-107.481153627908</v>
      </c>
      <c r="Y1225" s="18" t="n">
        <f aca="false">X1225-(Draws!Y1204+Draws!AK1204)</f>
        <v>-107.481153627908</v>
      </c>
      <c r="Z1225" s="18" t="n">
        <f aca="false">0-(MAX(Draws!N1204-Line_cap,0)+MAX(Draws!Z1204-Line_cap,0))</f>
        <v>0</v>
      </c>
      <c r="AA1225" s="18" t="n">
        <f aca="false">Z1225-(MAX(Draws!O1204-Line_cap,0)+MAX(Draws!AA1204-Line_cap,0))</f>
        <v>0</v>
      </c>
      <c r="AB1225" s="18" t="n">
        <f aca="false">AA1225-(MAX(Draws!P1204-Line_cap,0)+MAX(Draws!AB1204-Line_cap,0))</f>
        <v>0</v>
      </c>
      <c r="AC1225" s="18" t="n">
        <f aca="false">AB1225-(MAX(Draws!Q1204-Line_cap,0)+MAX(Draws!AC1204-Line_cap,0))</f>
        <v>0</v>
      </c>
      <c r="AD1225" s="18" t="n">
        <f aca="false">AC1225-(MAX(Draws!R1204-Line_cap,0)+MAX(Draws!AD1204-Line_cap,0))</f>
        <v>0</v>
      </c>
      <c r="AE1225" s="18" t="n">
        <f aca="false">AD1225-(MAX(Draws!S1204-Line_cap,0)+MAX(Draws!AE1204-Line_cap,0))</f>
        <v>0</v>
      </c>
      <c r="AF1225" s="18" t="n">
        <f aca="false">AE1225-(MAX(Draws!T1204-Line_cap,0)+MAX(Draws!AF1204-Line_cap,0))</f>
        <v>-7.4811536279082</v>
      </c>
      <c r="AG1225" s="18" t="n">
        <f aca="false">AF1225-(MAX(Draws!U1204-Line_cap,0)+MAX(Draws!AG1204-Line_cap,0))</f>
        <v>-7.4811536279082</v>
      </c>
      <c r="AH1225" s="18" t="n">
        <f aca="false">AG1225-(MAX(Draws!V1204-Line_cap,0)+MAX(Draws!AH1204-Line_cap,0))</f>
        <v>-7.4811536279082</v>
      </c>
      <c r="AI1225" s="18" t="n">
        <f aca="false">AH1225-(MAX(Draws!W1204-Line_cap,0)+MAX(Draws!AI1204-Line_cap,0))</f>
        <v>-7.4811536279082</v>
      </c>
      <c r="AJ1225" s="18" t="n">
        <f aca="false">AI1225-(MAX(Draws!X1204-Line_cap,0)+MAX(Draws!AJ1204-Line_cap,0))</f>
        <v>-7.4811536279082</v>
      </c>
      <c r="AK1225" s="18" t="n">
        <f aca="false">AJ1225-(MAX(Draws!Y1204-Line_cap,0)+MAX(Draws!AK1204-Line_cap,0))</f>
        <v>-7.4811536279082</v>
      </c>
      <c r="AL1225" s="18" t="n">
        <f aca="false">SUMPRODUCT(MIN($B$22:$M$22+B1225:M1225+N1225:Y1225))</f>
        <v>322.910968029843</v>
      </c>
      <c r="AM1225" s="18" t="n">
        <f aca="false">SUMPRODUCT(MIN($B$22:$M$22+B1225:M1225))</f>
        <v>421.638976272825</v>
      </c>
      <c r="AN1225" s="18" t="n">
        <f aca="false">SUMPRODUCT(MIN($B$22:$M$22+N1225:Y1225))</f>
        <v>374.469228729877</v>
      </c>
      <c r="AO1225" s="18" t="n">
        <f aca="false">SUMPRODUCT(MIN($B$22:$M$22+B1225:M1225+Z1225:AK1225))</f>
        <v>421.638976272825</v>
      </c>
      <c r="AP1225" s="18" t="n">
        <f aca="false">SUMPRODUCT(MIN($B$23:$M$23+B1225:M1225+N1225:Y1225))</f>
        <v>372.154295194064</v>
      </c>
      <c r="AQ1225" s="18" t="n">
        <f aca="false">SUMPRODUCT(MIN($B$23:$M$23+B1225:M1225+Z1225:AK1225))</f>
        <v>462.527263786188</v>
      </c>
      <c r="AR1225" s="13" t="n">
        <f aca="false">IF(Y1225&lt;0,1,0)</f>
        <v>1</v>
      </c>
    </row>
    <row r="1226" customFormat="false" ht="15" hidden="false" customHeight="false" outlineLevel="0" collapsed="false">
      <c r="A1226" s="13" t="n">
        <v>1201</v>
      </c>
      <c r="B1226" s="18" t="n">
        <f aca="false">Shock_sd*Draws!B1205</f>
        <v>-0.260396460719907</v>
      </c>
      <c r="C1226" s="18" t="n">
        <f aca="false">Persist_a*B1226+Shock_sd*Draws!C1205</f>
        <v>-17.0174499440598</v>
      </c>
      <c r="D1226" s="18" t="n">
        <f aca="false">Persist_a*C1226+Shock_sd*Draws!D1205</f>
        <v>-0.0961249257344043</v>
      </c>
      <c r="E1226" s="18" t="n">
        <f aca="false">Persist_a*D1226+Shock_sd*Draws!E1205</f>
        <v>15.3771046278648</v>
      </c>
      <c r="F1226" s="18" t="n">
        <f aca="false">Persist_a*E1226+Shock_sd*Draws!F1205</f>
        <v>3.38326421564798</v>
      </c>
      <c r="G1226" s="18" t="n">
        <f aca="false">Persist_a*F1226+Shock_sd*Draws!G1205</f>
        <v>127.86919205468</v>
      </c>
      <c r="H1226" s="18" t="n">
        <f aca="false">Persist_a*G1226+Shock_sd*Draws!H1205</f>
        <v>108.335555521824</v>
      </c>
      <c r="I1226" s="18" t="n">
        <f aca="false">Persist_a*H1226+Shock_sd*Draws!I1205</f>
        <v>77.4094040671843</v>
      </c>
      <c r="J1226" s="18" t="n">
        <f aca="false">Persist_a*I1226+Shock_sd*Draws!J1205</f>
        <v>20.7799512247456</v>
      </c>
      <c r="K1226" s="18" t="n">
        <f aca="false">Persist_a*J1226+Shock_sd*Draws!K1205</f>
        <v>146.679569816932</v>
      </c>
      <c r="L1226" s="18" t="n">
        <f aca="false">Persist_a*K1226+Shock_sd*Draws!L1205</f>
        <v>54.850352204432</v>
      </c>
      <c r="M1226" s="18" t="n">
        <f aca="false">Persist_a*L1226+Shock_sd*Draws!M1205</f>
        <v>54.0835962526477</v>
      </c>
      <c r="N1226" s="18" t="n">
        <f aca="false">0-(Draws!N1205+Draws!Z1205)</f>
        <v>0</v>
      </c>
      <c r="O1226" s="18" t="n">
        <f aca="false">N1226-(Draws!O1205+Draws!AA1205)</f>
        <v>0</v>
      </c>
      <c r="P1226" s="18" t="n">
        <f aca="false">O1226-(Draws!P1205+Draws!AB1205)</f>
        <v>0</v>
      </c>
      <c r="Q1226" s="18" t="n">
        <f aca="false">P1226-(Draws!Q1205+Draws!AC1205)</f>
        <v>0</v>
      </c>
      <c r="R1226" s="18" t="n">
        <f aca="false">Q1226-(Draws!R1205+Draws!AD1205)</f>
        <v>0</v>
      </c>
      <c r="S1226" s="18" t="n">
        <f aca="false">R1226-(Draws!S1205+Draws!AE1205)</f>
        <v>0</v>
      </c>
      <c r="T1226" s="18" t="n">
        <f aca="false">S1226-(Draws!T1205+Draws!AF1205)</f>
        <v>0</v>
      </c>
      <c r="U1226" s="18" t="n">
        <f aca="false">T1226-(Draws!U1205+Draws!AG1205)</f>
        <v>0</v>
      </c>
      <c r="V1226" s="18" t="n">
        <f aca="false">U1226-(Draws!V1205+Draws!AH1205)</f>
        <v>0</v>
      </c>
      <c r="W1226" s="18" t="n">
        <f aca="false">V1226-(Draws!W1205+Draws!AI1205)</f>
        <v>0</v>
      </c>
      <c r="X1226" s="18" t="n">
        <f aca="false">W1226-(Draws!X1205+Draws!AJ1205)</f>
        <v>0</v>
      </c>
      <c r="Y1226" s="18" t="n">
        <f aca="false">X1226-(Draws!Y1205+Draws!AK1205)</f>
        <v>0</v>
      </c>
      <c r="Z1226" s="18" t="n">
        <f aca="false">0-(MAX(Draws!N1205-Line_cap,0)+MAX(Draws!Z1205-Line_cap,0))</f>
        <v>0</v>
      </c>
      <c r="AA1226" s="18" t="n">
        <f aca="false">Z1226-(MAX(Draws!O1205-Line_cap,0)+MAX(Draws!AA1205-Line_cap,0))</f>
        <v>0</v>
      </c>
      <c r="AB1226" s="18" t="n">
        <f aca="false">AA1226-(MAX(Draws!P1205-Line_cap,0)+MAX(Draws!AB1205-Line_cap,0))</f>
        <v>0</v>
      </c>
      <c r="AC1226" s="18" t="n">
        <f aca="false">AB1226-(MAX(Draws!Q1205-Line_cap,0)+MAX(Draws!AC1205-Line_cap,0))</f>
        <v>0</v>
      </c>
      <c r="AD1226" s="18" t="n">
        <f aca="false">AC1226-(MAX(Draws!R1205-Line_cap,0)+MAX(Draws!AD1205-Line_cap,0))</f>
        <v>0</v>
      </c>
      <c r="AE1226" s="18" t="n">
        <f aca="false">AD1226-(MAX(Draws!S1205-Line_cap,0)+MAX(Draws!AE1205-Line_cap,0))</f>
        <v>0</v>
      </c>
      <c r="AF1226" s="18" t="n">
        <f aca="false">AE1226-(MAX(Draws!T1205-Line_cap,0)+MAX(Draws!AF1205-Line_cap,0))</f>
        <v>0</v>
      </c>
      <c r="AG1226" s="18" t="n">
        <f aca="false">AF1226-(MAX(Draws!U1205-Line_cap,0)+MAX(Draws!AG1205-Line_cap,0))</f>
        <v>0</v>
      </c>
      <c r="AH1226" s="18" t="n">
        <f aca="false">AG1226-(MAX(Draws!V1205-Line_cap,0)+MAX(Draws!AH1205-Line_cap,0))</f>
        <v>0</v>
      </c>
      <c r="AI1226" s="18" t="n">
        <f aca="false">AH1226-(MAX(Draws!W1205-Line_cap,0)+MAX(Draws!AI1205-Line_cap,0))</f>
        <v>0</v>
      </c>
      <c r="AJ1226" s="18" t="n">
        <f aca="false">AI1226-(MAX(Draws!X1205-Line_cap,0)+MAX(Draws!AJ1205-Line_cap,0))</f>
        <v>0</v>
      </c>
      <c r="AK1226" s="18" t="n">
        <f aca="false">AJ1226-(MAX(Draws!Y1205-Line_cap,0)+MAX(Draws!AK1205-Line_cap,0))</f>
        <v>0</v>
      </c>
      <c r="AL1226" s="18" t="n">
        <f aca="false">SUMPRODUCT(MIN($B$22:$M$22+B1226:M1226+N1226:Y1226))</f>
        <v>491.880445363338</v>
      </c>
      <c r="AM1226" s="18" t="n">
        <f aca="false">SUMPRODUCT(MIN($B$22:$M$22+B1226:M1226))</f>
        <v>491.880445363338</v>
      </c>
      <c r="AN1226" s="18" t="n">
        <f aca="false">SUMPRODUCT(MIN($B$22:$M$22+N1226:Y1226))</f>
        <v>481.950382357786</v>
      </c>
      <c r="AO1226" s="18" t="n">
        <f aca="false">SUMPRODUCT(MIN($B$22:$M$22+B1226:M1226+Z1226:AK1226))</f>
        <v>491.880445363338</v>
      </c>
      <c r="AP1226" s="18" t="n">
        <f aca="false">SUMPRODUCT(MIN($B$23:$M$23+B1226:M1226+N1226:Y1226))</f>
        <v>536.985179216502</v>
      </c>
      <c r="AQ1226" s="18" t="n">
        <f aca="false">SUMPRODUCT(MIN($B$23:$M$23+B1226:M1226+Z1226:AK1226))</f>
        <v>536.985179216502</v>
      </c>
      <c r="AR1226" s="13" t="n">
        <f aca="false">IF(Y1226&lt;0,1,0)</f>
        <v>0</v>
      </c>
    </row>
    <row r="1227" customFormat="false" ht="15" hidden="false" customHeight="false" outlineLevel="0" collapsed="false">
      <c r="A1227" s="13" t="n">
        <v>1202</v>
      </c>
      <c r="B1227" s="18" t="n">
        <f aca="false">Shock_sd*Draws!B1206</f>
        <v>23.4294857721735</v>
      </c>
      <c r="C1227" s="18" t="n">
        <f aca="false">Persist_a*B1227+Shock_sd*Draws!C1206</f>
        <v>-46.3214562683192</v>
      </c>
      <c r="D1227" s="18" t="n">
        <f aca="false">Persist_a*C1227+Shock_sd*Draws!D1206</f>
        <v>-195.022226462138</v>
      </c>
      <c r="E1227" s="18" t="n">
        <f aca="false">Persist_a*D1227+Shock_sd*Draws!E1206</f>
        <v>-110.702591920045</v>
      </c>
      <c r="F1227" s="18" t="n">
        <f aca="false">Persist_a*E1227+Shock_sd*Draws!F1206</f>
        <v>-45.611995989373</v>
      </c>
      <c r="G1227" s="18" t="n">
        <f aca="false">Persist_a*F1227+Shock_sd*Draws!G1206</f>
        <v>-39.6235552191729</v>
      </c>
      <c r="H1227" s="18" t="n">
        <f aca="false">Persist_a*G1227+Shock_sd*Draws!H1206</f>
        <v>110.059391233883</v>
      </c>
      <c r="I1227" s="18" t="n">
        <f aca="false">Persist_a*H1227+Shock_sd*Draws!I1206</f>
        <v>117.228517195863</v>
      </c>
      <c r="J1227" s="18" t="n">
        <f aca="false">Persist_a*I1227+Shock_sd*Draws!J1206</f>
        <v>24.3431334599349</v>
      </c>
      <c r="K1227" s="18" t="n">
        <f aca="false">Persist_a*J1227+Shock_sd*Draws!K1206</f>
        <v>-58.114516534047</v>
      </c>
      <c r="L1227" s="18" t="n">
        <f aca="false">Persist_a*K1227+Shock_sd*Draws!L1206</f>
        <v>-30.7681479631301</v>
      </c>
      <c r="M1227" s="18" t="n">
        <f aca="false">Persist_a*L1227+Shock_sd*Draws!M1206</f>
        <v>-15.4348371725852</v>
      </c>
      <c r="N1227" s="18" t="n">
        <f aca="false">0-(Draws!N1206+Draws!Z1206)</f>
        <v>0</v>
      </c>
      <c r="O1227" s="18" t="n">
        <f aca="false">N1227-(Draws!O1206+Draws!AA1206)</f>
        <v>0</v>
      </c>
      <c r="P1227" s="18" t="n">
        <f aca="false">O1227-(Draws!P1206+Draws!AB1206)</f>
        <v>0</v>
      </c>
      <c r="Q1227" s="18" t="n">
        <f aca="false">P1227-(Draws!Q1206+Draws!AC1206)</f>
        <v>0</v>
      </c>
      <c r="R1227" s="18" t="n">
        <f aca="false">Q1227-(Draws!R1206+Draws!AD1206)</f>
        <v>0</v>
      </c>
      <c r="S1227" s="18" t="n">
        <f aca="false">R1227-(Draws!S1206+Draws!AE1206)</f>
        <v>0</v>
      </c>
      <c r="T1227" s="18" t="n">
        <f aca="false">S1227-(Draws!T1206+Draws!AF1206)</f>
        <v>0</v>
      </c>
      <c r="U1227" s="18" t="n">
        <f aca="false">T1227-(Draws!U1206+Draws!AG1206)</f>
        <v>0</v>
      </c>
      <c r="V1227" s="18" t="n">
        <f aca="false">U1227-(Draws!V1206+Draws!AH1206)</f>
        <v>0</v>
      </c>
      <c r="W1227" s="18" t="n">
        <f aca="false">V1227-(Draws!W1206+Draws!AI1206)</f>
        <v>0</v>
      </c>
      <c r="X1227" s="18" t="n">
        <f aca="false">W1227-(Draws!X1206+Draws!AJ1206)</f>
        <v>0</v>
      </c>
      <c r="Y1227" s="18" t="n">
        <f aca="false">X1227-(Draws!Y1206+Draws!AK1206)</f>
        <v>0</v>
      </c>
      <c r="Z1227" s="18" t="n">
        <f aca="false">0-(MAX(Draws!N1206-Line_cap,0)+MAX(Draws!Z1206-Line_cap,0))</f>
        <v>0</v>
      </c>
      <c r="AA1227" s="18" t="n">
        <f aca="false">Z1227-(MAX(Draws!O1206-Line_cap,0)+MAX(Draws!AA1206-Line_cap,0))</f>
        <v>0</v>
      </c>
      <c r="AB1227" s="18" t="n">
        <f aca="false">AA1227-(MAX(Draws!P1206-Line_cap,0)+MAX(Draws!AB1206-Line_cap,0))</f>
        <v>0</v>
      </c>
      <c r="AC1227" s="18" t="n">
        <f aca="false">AB1227-(MAX(Draws!Q1206-Line_cap,0)+MAX(Draws!AC1206-Line_cap,0))</f>
        <v>0</v>
      </c>
      <c r="AD1227" s="18" t="n">
        <f aca="false">AC1227-(MAX(Draws!R1206-Line_cap,0)+MAX(Draws!AD1206-Line_cap,0))</f>
        <v>0</v>
      </c>
      <c r="AE1227" s="18" t="n">
        <f aca="false">AD1227-(MAX(Draws!S1206-Line_cap,0)+MAX(Draws!AE1206-Line_cap,0))</f>
        <v>0</v>
      </c>
      <c r="AF1227" s="18" t="n">
        <f aca="false">AE1227-(MAX(Draws!T1206-Line_cap,0)+MAX(Draws!AF1206-Line_cap,0))</f>
        <v>0</v>
      </c>
      <c r="AG1227" s="18" t="n">
        <f aca="false">AF1227-(MAX(Draws!U1206-Line_cap,0)+MAX(Draws!AG1206-Line_cap,0))</f>
        <v>0</v>
      </c>
      <c r="AH1227" s="18" t="n">
        <f aca="false">AG1227-(MAX(Draws!V1206-Line_cap,0)+MAX(Draws!AH1206-Line_cap,0))</f>
        <v>0</v>
      </c>
      <c r="AI1227" s="18" t="n">
        <f aca="false">AH1227-(MAX(Draws!W1206-Line_cap,0)+MAX(Draws!AI1206-Line_cap,0))</f>
        <v>0</v>
      </c>
      <c r="AJ1227" s="18" t="n">
        <f aca="false">AI1227-(MAX(Draws!X1206-Line_cap,0)+MAX(Draws!AJ1206-Line_cap,0))</f>
        <v>0</v>
      </c>
      <c r="AK1227" s="18" t="n">
        <f aca="false">AJ1227-(MAX(Draws!Y1206-Line_cap,0)+MAX(Draws!AK1206-Line_cap,0))</f>
        <v>0</v>
      </c>
      <c r="AL1227" s="18" t="n">
        <f aca="false">SUMPRODUCT(MIN($B$22:$M$22+B1227:M1227+N1227:Y1227))</f>
        <v>320.531960200003</v>
      </c>
      <c r="AM1227" s="18" t="n">
        <f aca="false">SUMPRODUCT(MIN($B$22:$M$22+B1227:M1227))</f>
        <v>320.531960200003</v>
      </c>
      <c r="AN1227" s="18" t="n">
        <f aca="false">SUMPRODUCT(MIN($B$22:$M$22+N1227:Y1227))</f>
        <v>481.950382357786</v>
      </c>
      <c r="AO1227" s="18" t="n">
        <f aca="false">SUMPRODUCT(MIN($B$22:$M$22+B1227:M1227+Z1227:AK1227))</f>
        <v>320.531960200003</v>
      </c>
      <c r="AP1227" s="18" t="n">
        <f aca="false">SUMPRODUCT(MIN($B$23:$M$23+B1227:M1227+N1227:Y1227))</f>
        <v>355.281335008242</v>
      </c>
      <c r="AQ1227" s="18" t="n">
        <f aca="false">SUMPRODUCT(MIN($B$23:$M$23+B1227:M1227+Z1227:AK1227))</f>
        <v>355.281335008242</v>
      </c>
      <c r="AR1227" s="13" t="n">
        <f aca="false">IF(Y1227&lt;0,1,0)</f>
        <v>0</v>
      </c>
    </row>
    <row r="1228" customFormat="false" ht="15" hidden="false" customHeight="false" outlineLevel="0" collapsed="false">
      <c r="A1228" s="13" t="n">
        <v>1203</v>
      </c>
      <c r="B1228" s="18" t="n">
        <f aca="false">Shock_sd*Draws!B1207</f>
        <v>-16.2851594413263</v>
      </c>
      <c r="C1228" s="18" t="n">
        <f aca="false">Persist_a*B1228+Shock_sd*Draws!C1207</f>
        <v>-22.5071712819009</v>
      </c>
      <c r="D1228" s="18" t="n">
        <f aca="false">Persist_a*C1228+Shock_sd*Draws!D1207</f>
        <v>31.0443232557447</v>
      </c>
      <c r="E1228" s="18" t="n">
        <f aca="false">Persist_a*D1228+Shock_sd*Draws!E1207</f>
        <v>7.89589829295695</v>
      </c>
      <c r="F1228" s="18" t="n">
        <f aca="false">Persist_a*E1228+Shock_sd*Draws!F1207</f>
        <v>67.8749041317307</v>
      </c>
      <c r="G1228" s="18" t="n">
        <f aca="false">Persist_a*F1228+Shock_sd*Draws!G1207</f>
        <v>66.768461960096</v>
      </c>
      <c r="H1228" s="18" t="n">
        <f aca="false">Persist_a*G1228+Shock_sd*Draws!H1207</f>
        <v>-4.04998297588835</v>
      </c>
      <c r="I1228" s="18" t="n">
        <f aca="false">Persist_a*H1228+Shock_sd*Draws!I1207</f>
        <v>65.1884708091902</v>
      </c>
      <c r="J1228" s="18" t="n">
        <f aca="false">Persist_a*I1228+Shock_sd*Draws!J1207</f>
        <v>30.8427589153575</v>
      </c>
      <c r="K1228" s="18" t="n">
        <f aca="false">Persist_a*J1228+Shock_sd*Draws!K1207</f>
        <v>63.2188278450607</v>
      </c>
      <c r="L1228" s="18" t="n">
        <f aca="false">Persist_a*K1228+Shock_sd*Draws!L1207</f>
        <v>49.3356275673904</v>
      </c>
      <c r="M1228" s="18" t="n">
        <f aca="false">Persist_a*L1228+Shock_sd*Draws!M1207</f>
        <v>5.54552786469249</v>
      </c>
      <c r="N1228" s="18" t="n">
        <f aca="false">0-(Draws!N1207+Draws!Z1207)</f>
        <v>0</v>
      </c>
      <c r="O1228" s="18" t="n">
        <f aca="false">N1228-(Draws!O1207+Draws!AA1207)</f>
        <v>0</v>
      </c>
      <c r="P1228" s="18" t="n">
        <f aca="false">O1228-(Draws!P1207+Draws!AB1207)</f>
        <v>0</v>
      </c>
      <c r="Q1228" s="18" t="n">
        <f aca="false">P1228-(Draws!Q1207+Draws!AC1207)</f>
        <v>0</v>
      </c>
      <c r="R1228" s="18" t="n">
        <f aca="false">Q1228-(Draws!R1207+Draws!AD1207)</f>
        <v>0</v>
      </c>
      <c r="S1228" s="18" t="n">
        <f aca="false">R1228-(Draws!S1207+Draws!AE1207)</f>
        <v>0</v>
      </c>
      <c r="T1228" s="18" t="n">
        <f aca="false">S1228-(Draws!T1207+Draws!AF1207)</f>
        <v>0</v>
      </c>
      <c r="U1228" s="18" t="n">
        <f aca="false">T1228-(Draws!U1207+Draws!AG1207)</f>
        <v>0</v>
      </c>
      <c r="V1228" s="18" t="n">
        <f aca="false">U1228-(Draws!V1207+Draws!AH1207)</f>
        <v>0</v>
      </c>
      <c r="W1228" s="18" t="n">
        <f aca="false">V1228-(Draws!W1207+Draws!AI1207)</f>
        <v>0</v>
      </c>
      <c r="X1228" s="18" t="n">
        <f aca="false">W1228-(Draws!X1207+Draws!AJ1207)</f>
        <v>0</v>
      </c>
      <c r="Y1228" s="18" t="n">
        <f aca="false">X1228-(Draws!Y1207+Draws!AK1207)</f>
        <v>0</v>
      </c>
      <c r="Z1228" s="18" t="n">
        <f aca="false">0-(MAX(Draws!N1207-Line_cap,0)+MAX(Draws!Z1207-Line_cap,0))</f>
        <v>0</v>
      </c>
      <c r="AA1228" s="18" t="n">
        <f aca="false">Z1228-(MAX(Draws!O1207-Line_cap,0)+MAX(Draws!AA1207-Line_cap,0))</f>
        <v>0</v>
      </c>
      <c r="AB1228" s="18" t="n">
        <f aca="false">AA1228-(MAX(Draws!P1207-Line_cap,0)+MAX(Draws!AB1207-Line_cap,0))</f>
        <v>0</v>
      </c>
      <c r="AC1228" s="18" t="n">
        <f aca="false">AB1228-(MAX(Draws!Q1207-Line_cap,0)+MAX(Draws!AC1207-Line_cap,0))</f>
        <v>0</v>
      </c>
      <c r="AD1228" s="18" t="n">
        <f aca="false">AC1228-(MAX(Draws!R1207-Line_cap,0)+MAX(Draws!AD1207-Line_cap,0))</f>
        <v>0</v>
      </c>
      <c r="AE1228" s="18" t="n">
        <f aca="false">AD1228-(MAX(Draws!S1207-Line_cap,0)+MAX(Draws!AE1207-Line_cap,0))</f>
        <v>0</v>
      </c>
      <c r="AF1228" s="18" t="n">
        <f aca="false">AE1228-(MAX(Draws!T1207-Line_cap,0)+MAX(Draws!AF1207-Line_cap,0))</f>
        <v>0</v>
      </c>
      <c r="AG1228" s="18" t="n">
        <f aca="false">AF1228-(MAX(Draws!U1207-Line_cap,0)+MAX(Draws!AG1207-Line_cap,0))</f>
        <v>0</v>
      </c>
      <c r="AH1228" s="18" t="n">
        <f aca="false">AG1228-(MAX(Draws!V1207-Line_cap,0)+MAX(Draws!AH1207-Line_cap,0))</f>
        <v>0</v>
      </c>
      <c r="AI1228" s="18" t="n">
        <f aca="false">AH1228-(MAX(Draws!W1207-Line_cap,0)+MAX(Draws!AI1207-Line_cap,0))</f>
        <v>0</v>
      </c>
      <c r="AJ1228" s="18" t="n">
        <f aca="false">AI1228-(MAX(Draws!X1207-Line_cap,0)+MAX(Draws!AJ1207-Line_cap,0))</f>
        <v>0</v>
      </c>
      <c r="AK1228" s="18" t="n">
        <f aca="false">AJ1228-(MAX(Draws!Y1207-Line_cap,0)+MAX(Draws!AK1207-Line_cap,0))</f>
        <v>0</v>
      </c>
      <c r="AL1228" s="18" t="n">
        <f aca="false">SUMPRODUCT(MIN($B$22:$M$22+B1228:M1228+N1228:Y1228))</f>
        <v>477.900399381897</v>
      </c>
      <c r="AM1228" s="18" t="n">
        <f aca="false">SUMPRODUCT(MIN($B$22:$M$22+B1228:M1228))</f>
        <v>477.900399381897</v>
      </c>
      <c r="AN1228" s="18" t="n">
        <f aca="false">SUMPRODUCT(MIN($B$22:$M$22+N1228:Y1228))</f>
        <v>481.950382357786</v>
      </c>
      <c r="AO1228" s="18" t="n">
        <f aca="false">SUMPRODUCT(MIN($B$22:$M$22+B1228:M1228+Z1228:AK1228))</f>
        <v>477.900399381897</v>
      </c>
      <c r="AP1228" s="18" t="n">
        <f aca="false">SUMPRODUCT(MIN($B$23:$M$23+B1228:M1228+N1228:Y1228))</f>
        <v>527.079042244998</v>
      </c>
      <c r="AQ1228" s="18" t="n">
        <f aca="false">SUMPRODUCT(MIN($B$23:$M$23+B1228:M1228+Z1228:AK1228))</f>
        <v>527.079042244998</v>
      </c>
      <c r="AR1228" s="13" t="n">
        <f aca="false">IF(Y1228&lt;0,1,0)</f>
        <v>0</v>
      </c>
    </row>
    <row r="1229" customFormat="false" ht="15" hidden="false" customHeight="false" outlineLevel="0" collapsed="false">
      <c r="A1229" s="13" t="n">
        <v>1204</v>
      </c>
      <c r="B1229" s="18" t="n">
        <f aca="false">Shock_sd*Draws!B1208</f>
        <v>-8.64609917821904</v>
      </c>
      <c r="C1229" s="18" t="n">
        <f aca="false">Persist_a*B1229+Shock_sd*Draws!C1208</f>
        <v>-18.6519634543669</v>
      </c>
      <c r="D1229" s="18" t="n">
        <f aca="false">Persist_a*C1229+Shock_sd*Draws!D1208</f>
        <v>19.802763370482</v>
      </c>
      <c r="E1229" s="18" t="n">
        <f aca="false">Persist_a*D1229+Shock_sd*Draws!E1208</f>
        <v>-20.8351034632423</v>
      </c>
      <c r="F1229" s="18" t="n">
        <f aca="false">Persist_a*E1229+Shock_sd*Draws!F1208</f>
        <v>-15.4499884153883</v>
      </c>
      <c r="G1229" s="18" t="n">
        <f aca="false">Persist_a*F1229+Shock_sd*Draws!G1208</f>
        <v>-10.6923898988988</v>
      </c>
      <c r="H1229" s="18" t="n">
        <f aca="false">Persist_a*G1229+Shock_sd*Draws!H1208</f>
        <v>69.9407081956103</v>
      </c>
      <c r="I1229" s="18" t="n">
        <f aca="false">Persist_a*H1229+Shock_sd*Draws!I1208</f>
        <v>80.5210437545615</v>
      </c>
      <c r="J1229" s="18" t="n">
        <f aca="false">Persist_a*I1229+Shock_sd*Draws!J1208</f>
        <v>-55.3914666614265</v>
      </c>
      <c r="K1229" s="18" t="n">
        <f aca="false">Persist_a*J1229+Shock_sd*Draws!K1208</f>
        <v>-61.4975477898275</v>
      </c>
      <c r="L1229" s="18" t="n">
        <f aca="false">Persist_a*K1229+Shock_sd*Draws!L1208</f>
        <v>-66.5011721561248</v>
      </c>
      <c r="M1229" s="18" t="n">
        <f aca="false">Persist_a*L1229+Shock_sd*Draws!M1208</f>
        <v>-7.89030877615378</v>
      </c>
      <c r="N1229" s="18" t="n">
        <f aca="false">0-(Draws!N1208+Draws!Z1208)</f>
        <v>0</v>
      </c>
      <c r="O1229" s="18" t="n">
        <f aca="false">N1229-(Draws!O1208+Draws!AA1208)</f>
        <v>0</v>
      </c>
      <c r="P1229" s="18" t="n">
        <f aca="false">O1229-(Draws!P1208+Draws!AB1208)</f>
        <v>0</v>
      </c>
      <c r="Q1229" s="18" t="n">
        <f aca="false">P1229-(Draws!Q1208+Draws!AC1208)</f>
        <v>0</v>
      </c>
      <c r="R1229" s="18" t="n">
        <f aca="false">Q1229-(Draws!R1208+Draws!AD1208)</f>
        <v>0</v>
      </c>
      <c r="S1229" s="18" t="n">
        <f aca="false">R1229-(Draws!S1208+Draws!AE1208)</f>
        <v>0</v>
      </c>
      <c r="T1229" s="18" t="n">
        <f aca="false">S1229-(Draws!T1208+Draws!AF1208)</f>
        <v>0</v>
      </c>
      <c r="U1229" s="18" t="n">
        <f aca="false">T1229-(Draws!U1208+Draws!AG1208)</f>
        <v>0</v>
      </c>
      <c r="V1229" s="18" t="n">
        <f aca="false">U1229-(Draws!V1208+Draws!AH1208)</f>
        <v>0</v>
      </c>
      <c r="W1229" s="18" t="n">
        <f aca="false">V1229-(Draws!W1208+Draws!AI1208)</f>
        <v>0</v>
      </c>
      <c r="X1229" s="18" t="n">
        <f aca="false">W1229-(Draws!X1208+Draws!AJ1208)</f>
        <v>0</v>
      </c>
      <c r="Y1229" s="18" t="n">
        <f aca="false">X1229-(Draws!Y1208+Draws!AK1208)</f>
        <v>0</v>
      </c>
      <c r="Z1229" s="18" t="n">
        <f aca="false">0-(MAX(Draws!N1208-Line_cap,0)+MAX(Draws!Z1208-Line_cap,0))</f>
        <v>0</v>
      </c>
      <c r="AA1229" s="18" t="n">
        <f aca="false">Z1229-(MAX(Draws!O1208-Line_cap,0)+MAX(Draws!AA1208-Line_cap,0))</f>
        <v>0</v>
      </c>
      <c r="AB1229" s="18" t="n">
        <f aca="false">AA1229-(MAX(Draws!P1208-Line_cap,0)+MAX(Draws!AB1208-Line_cap,0))</f>
        <v>0</v>
      </c>
      <c r="AC1229" s="18" t="n">
        <f aca="false">AB1229-(MAX(Draws!Q1208-Line_cap,0)+MAX(Draws!AC1208-Line_cap,0))</f>
        <v>0</v>
      </c>
      <c r="AD1229" s="18" t="n">
        <f aca="false">AC1229-(MAX(Draws!R1208-Line_cap,0)+MAX(Draws!AD1208-Line_cap,0))</f>
        <v>0</v>
      </c>
      <c r="AE1229" s="18" t="n">
        <f aca="false">AD1229-(MAX(Draws!S1208-Line_cap,0)+MAX(Draws!AE1208-Line_cap,0))</f>
        <v>0</v>
      </c>
      <c r="AF1229" s="18" t="n">
        <f aca="false">AE1229-(MAX(Draws!T1208-Line_cap,0)+MAX(Draws!AF1208-Line_cap,0))</f>
        <v>0</v>
      </c>
      <c r="AG1229" s="18" t="n">
        <f aca="false">AF1229-(MAX(Draws!U1208-Line_cap,0)+MAX(Draws!AG1208-Line_cap,0))</f>
        <v>0</v>
      </c>
      <c r="AH1229" s="18" t="n">
        <f aca="false">AG1229-(MAX(Draws!V1208-Line_cap,0)+MAX(Draws!AH1208-Line_cap,0))</f>
        <v>0</v>
      </c>
      <c r="AI1229" s="18" t="n">
        <f aca="false">AH1229-(MAX(Draws!W1208-Line_cap,0)+MAX(Draws!AI1208-Line_cap,0))</f>
        <v>0</v>
      </c>
      <c r="AJ1229" s="18" t="n">
        <f aca="false">AI1229-(MAX(Draws!X1208-Line_cap,0)+MAX(Draws!AJ1208-Line_cap,0))</f>
        <v>0</v>
      </c>
      <c r="AK1229" s="18" t="n">
        <f aca="false">AJ1229-(MAX(Draws!Y1208-Line_cap,0)+MAX(Draws!AK1208-Line_cap,0))</f>
        <v>0</v>
      </c>
      <c r="AL1229" s="18" t="n">
        <f aca="false">SUMPRODUCT(MIN($B$22:$M$22+B1229:M1229+N1229:Y1229))</f>
        <v>432.80631475597</v>
      </c>
      <c r="AM1229" s="18" t="n">
        <f aca="false">SUMPRODUCT(MIN($B$22:$M$22+B1229:M1229))</f>
        <v>432.80631475597</v>
      </c>
      <c r="AN1229" s="18" t="n">
        <f aca="false">SUMPRODUCT(MIN($B$22:$M$22+N1229:Y1229))</f>
        <v>481.950382357786</v>
      </c>
      <c r="AO1229" s="18" t="n">
        <f aca="false">SUMPRODUCT(MIN($B$22:$M$22+B1229:M1229+Z1229:AK1229))</f>
        <v>432.80631475597</v>
      </c>
      <c r="AP1229" s="18" t="n">
        <f aca="false">SUMPRODUCT(MIN($B$23:$M$23+B1229:M1229+N1229:Y1229))</f>
        <v>481.173796570024</v>
      </c>
      <c r="AQ1229" s="18" t="n">
        <f aca="false">SUMPRODUCT(MIN($B$23:$M$23+B1229:M1229+Z1229:AK1229))</f>
        <v>481.173796570024</v>
      </c>
      <c r="AR1229" s="13" t="n">
        <f aca="false">IF(Y1229&lt;0,1,0)</f>
        <v>0</v>
      </c>
    </row>
    <row r="1230" customFormat="false" ht="15" hidden="false" customHeight="false" outlineLevel="0" collapsed="false">
      <c r="A1230" s="13" t="n">
        <v>1205</v>
      </c>
      <c r="B1230" s="18" t="n">
        <f aca="false">Shock_sd*Draws!B1209</f>
        <v>-0.832531513451828</v>
      </c>
      <c r="C1230" s="18" t="n">
        <f aca="false">Persist_a*B1230+Shock_sd*Draws!C1209</f>
        <v>16.7819262698169</v>
      </c>
      <c r="D1230" s="18" t="n">
        <f aca="false">Persist_a*C1230+Shock_sd*Draws!D1209</f>
        <v>-32.9452029351024</v>
      </c>
      <c r="E1230" s="18" t="n">
        <f aca="false">Persist_a*D1230+Shock_sd*Draws!E1209</f>
        <v>-25.1764543086816</v>
      </c>
      <c r="F1230" s="18" t="n">
        <f aca="false">Persist_a*E1230+Shock_sd*Draws!F1209</f>
        <v>3.14707349841429</v>
      </c>
      <c r="G1230" s="18" t="n">
        <f aca="false">Persist_a*F1230+Shock_sd*Draws!G1209</f>
        <v>-25.7579669206774</v>
      </c>
      <c r="H1230" s="18" t="n">
        <f aca="false">Persist_a*G1230+Shock_sd*Draws!H1209</f>
        <v>-12.1597644014071</v>
      </c>
      <c r="I1230" s="18" t="n">
        <f aca="false">Persist_a*H1230+Shock_sd*Draws!I1209</f>
        <v>81.6356530113569</v>
      </c>
      <c r="J1230" s="18" t="n">
        <f aca="false">Persist_a*I1230+Shock_sd*Draws!J1209</f>
        <v>108.278510462786</v>
      </c>
      <c r="K1230" s="18" t="n">
        <f aca="false">Persist_a*J1230+Shock_sd*Draws!K1209</f>
        <v>88.9005849877765</v>
      </c>
      <c r="L1230" s="18" t="n">
        <f aca="false">Persist_a*K1230+Shock_sd*Draws!L1209</f>
        <v>116.373198116229</v>
      </c>
      <c r="M1230" s="18" t="n">
        <f aca="false">Persist_a*L1230+Shock_sd*Draws!M1209</f>
        <v>65.3612520128469</v>
      </c>
      <c r="N1230" s="18" t="n">
        <f aca="false">0-(Draws!N1209+Draws!Z1209)</f>
        <v>0</v>
      </c>
      <c r="O1230" s="18" t="n">
        <f aca="false">N1230-(Draws!O1209+Draws!AA1209)</f>
        <v>0</v>
      </c>
      <c r="P1230" s="18" t="n">
        <f aca="false">O1230-(Draws!P1209+Draws!AB1209)</f>
        <v>0</v>
      </c>
      <c r="Q1230" s="18" t="n">
        <f aca="false">P1230-(Draws!Q1209+Draws!AC1209)</f>
        <v>0</v>
      </c>
      <c r="R1230" s="18" t="n">
        <f aca="false">Q1230-(Draws!R1209+Draws!AD1209)</f>
        <v>0</v>
      </c>
      <c r="S1230" s="18" t="n">
        <f aca="false">R1230-(Draws!S1209+Draws!AE1209)</f>
        <v>0</v>
      </c>
      <c r="T1230" s="18" t="n">
        <f aca="false">S1230-(Draws!T1209+Draws!AF1209)</f>
        <v>0</v>
      </c>
      <c r="U1230" s="18" t="n">
        <f aca="false">T1230-(Draws!U1209+Draws!AG1209)</f>
        <v>0</v>
      </c>
      <c r="V1230" s="18" t="n">
        <f aca="false">U1230-(Draws!V1209+Draws!AH1209)</f>
        <v>0</v>
      </c>
      <c r="W1230" s="18" t="n">
        <f aca="false">V1230-(Draws!W1209+Draws!AI1209)</f>
        <v>0</v>
      </c>
      <c r="X1230" s="18" t="n">
        <f aca="false">W1230-(Draws!X1209+Draws!AJ1209)</f>
        <v>0</v>
      </c>
      <c r="Y1230" s="18" t="n">
        <f aca="false">X1230-(Draws!Y1209+Draws!AK1209)</f>
        <v>0</v>
      </c>
      <c r="Z1230" s="18" t="n">
        <f aca="false">0-(MAX(Draws!N1209-Line_cap,0)+MAX(Draws!Z1209-Line_cap,0))</f>
        <v>0</v>
      </c>
      <c r="AA1230" s="18" t="n">
        <f aca="false">Z1230-(MAX(Draws!O1209-Line_cap,0)+MAX(Draws!AA1209-Line_cap,0))</f>
        <v>0</v>
      </c>
      <c r="AB1230" s="18" t="n">
        <f aca="false">AA1230-(MAX(Draws!P1209-Line_cap,0)+MAX(Draws!AB1209-Line_cap,0))</f>
        <v>0</v>
      </c>
      <c r="AC1230" s="18" t="n">
        <f aca="false">AB1230-(MAX(Draws!Q1209-Line_cap,0)+MAX(Draws!AC1209-Line_cap,0))</f>
        <v>0</v>
      </c>
      <c r="AD1230" s="18" t="n">
        <f aca="false">AC1230-(MAX(Draws!R1209-Line_cap,0)+MAX(Draws!AD1209-Line_cap,0))</f>
        <v>0</v>
      </c>
      <c r="AE1230" s="18" t="n">
        <f aca="false">AD1230-(MAX(Draws!S1209-Line_cap,0)+MAX(Draws!AE1209-Line_cap,0))</f>
        <v>0</v>
      </c>
      <c r="AF1230" s="18" t="n">
        <f aca="false">AE1230-(MAX(Draws!T1209-Line_cap,0)+MAX(Draws!AF1209-Line_cap,0))</f>
        <v>0</v>
      </c>
      <c r="AG1230" s="18" t="n">
        <f aca="false">AF1230-(MAX(Draws!U1209-Line_cap,0)+MAX(Draws!AG1209-Line_cap,0))</f>
        <v>0</v>
      </c>
      <c r="AH1230" s="18" t="n">
        <f aca="false">AG1230-(MAX(Draws!V1209-Line_cap,0)+MAX(Draws!AH1209-Line_cap,0))</f>
        <v>0</v>
      </c>
      <c r="AI1230" s="18" t="n">
        <f aca="false">AH1230-(MAX(Draws!W1209-Line_cap,0)+MAX(Draws!AI1209-Line_cap,0))</f>
        <v>0</v>
      </c>
      <c r="AJ1230" s="18" t="n">
        <f aca="false">AI1230-(MAX(Draws!X1209-Line_cap,0)+MAX(Draws!AJ1209-Line_cap,0))</f>
        <v>0</v>
      </c>
      <c r="AK1230" s="18" t="n">
        <f aca="false">AJ1230-(MAX(Draws!Y1209-Line_cap,0)+MAX(Draws!AK1209-Line_cap,0))</f>
        <v>0</v>
      </c>
      <c r="AL1230" s="18" t="n">
        <f aca="false">SUMPRODUCT(MIN($B$22:$M$22+B1230:M1230+N1230:Y1230))</f>
        <v>457.450204717688</v>
      </c>
      <c r="AM1230" s="18" t="n">
        <f aca="false">SUMPRODUCT(MIN($B$22:$M$22+B1230:M1230))</f>
        <v>457.450204717688</v>
      </c>
      <c r="AN1230" s="18" t="n">
        <f aca="false">SUMPRODUCT(MIN($B$22:$M$22+N1230:Y1230))</f>
        <v>481.950382357786</v>
      </c>
      <c r="AO1230" s="18" t="n">
        <f aca="false">SUMPRODUCT(MIN($B$22:$M$22+B1230:M1230+Z1230:AK1230))</f>
        <v>457.450204717688</v>
      </c>
      <c r="AP1230" s="18" t="n">
        <f aca="false">SUMPRODUCT(MIN($B$23:$M$23+B1230:M1230+N1230:Y1230))</f>
        <v>505.215950218472</v>
      </c>
      <c r="AQ1230" s="18" t="n">
        <f aca="false">SUMPRODUCT(MIN($B$23:$M$23+B1230:M1230+Z1230:AK1230))</f>
        <v>505.215950218472</v>
      </c>
      <c r="AR1230" s="13" t="n">
        <f aca="false">IF(Y1230&lt;0,1,0)</f>
        <v>0</v>
      </c>
    </row>
    <row r="1231" customFormat="false" ht="15" hidden="false" customHeight="false" outlineLevel="0" collapsed="false">
      <c r="A1231" s="13" t="n">
        <v>1206</v>
      </c>
      <c r="B1231" s="18" t="n">
        <f aca="false">Shock_sd*Draws!B1210</f>
        <v>31.5357891470273</v>
      </c>
      <c r="C1231" s="18" t="n">
        <f aca="false">Persist_a*B1231+Shock_sd*Draws!C1210</f>
        <v>35.4427618794715</v>
      </c>
      <c r="D1231" s="18" t="n">
        <f aca="false">Persist_a*C1231+Shock_sd*Draws!D1210</f>
        <v>33.1695031666754</v>
      </c>
      <c r="E1231" s="18" t="n">
        <f aca="false">Persist_a*D1231+Shock_sd*Draws!E1210</f>
        <v>-16.3697942253563</v>
      </c>
      <c r="F1231" s="18" t="n">
        <f aca="false">Persist_a*E1231+Shock_sd*Draws!F1210</f>
        <v>-26.0796684856598</v>
      </c>
      <c r="G1231" s="18" t="n">
        <f aca="false">Persist_a*F1231+Shock_sd*Draws!G1210</f>
        <v>52.5736934316225</v>
      </c>
      <c r="H1231" s="18" t="n">
        <f aca="false">Persist_a*G1231+Shock_sd*Draws!H1210</f>
        <v>-5.77331134021466</v>
      </c>
      <c r="I1231" s="18" t="n">
        <f aca="false">Persist_a*H1231+Shock_sd*Draws!I1210</f>
        <v>-43.2765685161242</v>
      </c>
      <c r="J1231" s="18" t="n">
        <f aca="false">Persist_a*I1231+Shock_sd*Draws!J1210</f>
        <v>-36.9547906338015</v>
      </c>
      <c r="K1231" s="18" t="n">
        <f aca="false">Persist_a*J1231+Shock_sd*Draws!K1210</f>
        <v>-4.59619192199246</v>
      </c>
      <c r="L1231" s="18" t="n">
        <f aca="false">Persist_a*K1231+Shock_sd*Draws!L1210</f>
        <v>11.4676409143876</v>
      </c>
      <c r="M1231" s="18" t="n">
        <f aca="false">Persist_a*L1231+Shock_sd*Draws!M1210</f>
        <v>13.9244429077139</v>
      </c>
      <c r="N1231" s="18" t="n">
        <f aca="false">0-(Draws!N1210+Draws!Z1210)</f>
        <v>0</v>
      </c>
      <c r="O1231" s="18" t="n">
        <f aca="false">N1231-(Draws!O1210+Draws!AA1210)</f>
        <v>0</v>
      </c>
      <c r="P1231" s="18" t="n">
        <f aca="false">O1231-(Draws!P1210+Draws!AB1210)</f>
        <v>0</v>
      </c>
      <c r="Q1231" s="18" t="n">
        <f aca="false">P1231-(Draws!Q1210+Draws!AC1210)</f>
        <v>0</v>
      </c>
      <c r="R1231" s="18" t="n">
        <f aca="false">Q1231-(Draws!R1210+Draws!AD1210)</f>
        <v>0</v>
      </c>
      <c r="S1231" s="18" t="n">
        <f aca="false">R1231-(Draws!S1210+Draws!AE1210)</f>
        <v>0</v>
      </c>
      <c r="T1231" s="18" t="n">
        <f aca="false">S1231-(Draws!T1210+Draws!AF1210)</f>
        <v>0</v>
      </c>
      <c r="U1231" s="18" t="n">
        <f aca="false">T1231-(Draws!U1210+Draws!AG1210)</f>
        <v>0</v>
      </c>
      <c r="V1231" s="18" t="n">
        <f aca="false">U1231-(Draws!V1210+Draws!AH1210)</f>
        <v>0</v>
      </c>
      <c r="W1231" s="18" t="n">
        <f aca="false">V1231-(Draws!W1210+Draws!AI1210)</f>
        <v>0</v>
      </c>
      <c r="X1231" s="18" t="n">
        <f aca="false">W1231-(Draws!X1210+Draws!AJ1210)</f>
        <v>0</v>
      </c>
      <c r="Y1231" s="18" t="n">
        <f aca="false">X1231-(Draws!Y1210+Draws!AK1210)</f>
        <v>0</v>
      </c>
      <c r="Z1231" s="18" t="n">
        <f aca="false">0-(MAX(Draws!N1210-Line_cap,0)+MAX(Draws!Z1210-Line_cap,0))</f>
        <v>0</v>
      </c>
      <c r="AA1231" s="18" t="n">
        <f aca="false">Z1231-(MAX(Draws!O1210-Line_cap,0)+MAX(Draws!AA1210-Line_cap,0))</f>
        <v>0</v>
      </c>
      <c r="AB1231" s="18" t="n">
        <f aca="false">AA1231-(MAX(Draws!P1210-Line_cap,0)+MAX(Draws!AB1210-Line_cap,0))</f>
        <v>0</v>
      </c>
      <c r="AC1231" s="18" t="n">
        <f aca="false">AB1231-(MAX(Draws!Q1210-Line_cap,0)+MAX(Draws!AC1210-Line_cap,0))</f>
        <v>0</v>
      </c>
      <c r="AD1231" s="18" t="n">
        <f aca="false">AC1231-(MAX(Draws!R1210-Line_cap,0)+MAX(Draws!AD1210-Line_cap,0))</f>
        <v>0</v>
      </c>
      <c r="AE1231" s="18" t="n">
        <f aca="false">AD1231-(MAX(Draws!S1210-Line_cap,0)+MAX(Draws!AE1210-Line_cap,0))</f>
        <v>0</v>
      </c>
      <c r="AF1231" s="18" t="n">
        <f aca="false">AE1231-(MAX(Draws!T1210-Line_cap,0)+MAX(Draws!AF1210-Line_cap,0))</f>
        <v>0</v>
      </c>
      <c r="AG1231" s="18" t="n">
        <f aca="false">AF1231-(MAX(Draws!U1210-Line_cap,0)+MAX(Draws!AG1210-Line_cap,0))</f>
        <v>0</v>
      </c>
      <c r="AH1231" s="18" t="n">
        <f aca="false">AG1231-(MAX(Draws!V1210-Line_cap,0)+MAX(Draws!AH1210-Line_cap,0))</f>
        <v>0</v>
      </c>
      <c r="AI1231" s="18" t="n">
        <f aca="false">AH1231-(MAX(Draws!W1210-Line_cap,0)+MAX(Draws!AI1210-Line_cap,0))</f>
        <v>0</v>
      </c>
      <c r="AJ1231" s="18" t="n">
        <f aca="false">AI1231-(MAX(Draws!X1210-Line_cap,0)+MAX(Draws!AJ1210-Line_cap,0))</f>
        <v>0</v>
      </c>
      <c r="AK1231" s="18" t="n">
        <f aca="false">AJ1231-(MAX(Draws!Y1210-Line_cap,0)+MAX(Draws!AK1210-Line_cap,0))</f>
        <v>0</v>
      </c>
      <c r="AL1231" s="18" t="n">
        <f aca="false">SUMPRODUCT(MIN($B$22:$M$22+B1231:M1231+N1231:Y1231))</f>
        <v>440.577484881795</v>
      </c>
      <c r="AM1231" s="18" t="n">
        <f aca="false">SUMPRODUCT(MIN($B$22:$M$22+B1231:M1231))</f>
        <v>440.577484881795</v>
      </c>
      <c r="AN1231" s="18" t="n">
        <f aca="false">SUMPRODUCT(MIN($B$22:$M$22+N1231:Y1231))</f>
        <v>481.950382357786</v>
      </c>
      <c r="AO1231" s="18" t="n">
        <f aca="false">SUMPRODUCT(MIN($B$22:$M$22+B1231:M1231+Z1231:AK1231))</f>
        <v>440.577484881795</v>
      </c>
      <c r="AP1231" s="18" t="n">
        <f aca="false">SUMPRODUCT(MIN($B$23:$M$23+B1231:M1231+N1231:Y1231))</f>
        <v>490.177484881795</v>
      </c>
      <c r="AQ1231" s="18" t="n">
        <f aca="false">SUMPRODUCT(MIN($B$23:$M$23+B1231:M1231+Z1231:AK1231))</f>
        <v>490.177484881795</v>
      </c>
      <c r="AR1231" s="13" t="n">
        <f aca="false">IF(Y1231&lt;0,1,0)</f>
        <v>0</v>
      </c>
    </row>
    <row r="1232" customFormat="false" ht="15" hidden="false" customHeight="false" outlineLevel="0" collapsed="false">
      <c r="A1232" s="13" t="n">
        <v>1207</v>
      </c>
      <c r="B1232" s="18" t="n">
        <f aca="false">Shock_sd*Draws!B1211</f>
        <v>-91.71165736854</v>
      </c>
      <c r="C1232" s="18" t="n">
        <f aca="false">Persist_a*B1232+Shock_sd*Draws!C1211</f>
        <v>0.866708628934951</v>
      </c>
      <c r="D1232" s="18" t="n">
        <f aca="false">Persist_a*C1232+Shock_sd*Draws!D1211</f>
        <v>39.7399565982221</v>
      </c>
      <c r="E1232" s="18" t="n">
        <f aca="false">Persist_a*D1232+Shock_sd*Draws!E1211</f>
        <v>6.70959427237086</v>
      </c>
      <c r="F1232" s="18" t="n">
        <f aca="false">Persist_a*E1232+Shock_sd*Draws!F1211</f>
        <v>62.4838165580539</v>
      </c>
      <c r="G1232" s="18" t="n">
        <f aca="false">Persist_a*F1232+Shock_sd*Draws!G1211</f>
        <v>98.0836768198812</v>
      </c>
      <c r="H1232" s="18" t="n">
        <f aca="false">Persist_a*G1232+Shock_sd*Draws!H1211</f>
        <v>29.8051445811571</v>
      </c>
      <c r="I1232" s="18" t="n">
        <f aca="false">Persist_a*H1232+Shock_sd*Draws!I1211</f>
        <v>112.370613063959</v>
      </c>
      <c r="J1232" s="18" t="n">
        <f aca="false">Persist_a*I1232+Shock_sd*Draws!J1211</f>
        <v>35.1205666009932</v>
      </c>
      <c r="K1232" s="18" t="n">
        <f aca="false">Persist_a*J1232+Shock_sd*Draws!K1211</f>
        <v>21.6367502640354</v>
      </c>
      <c r="L1232" s="18" t="n">
        <f aca="false">Persist_a*K1232+Shock_sd*Draws!L1211</f>
        <v>22.4594437852977</v>
      </c>
      <c r="M1232" s="18" t="n">
        <f aca="false">Persist_a*L1232+Shock_sd*Draws!M1211</f>
        <v>3.30443840218097</v>
      </c>
      <c r="N1232" s="18" t="n">
        <f aca="false">0-(Draws!N1211+Draws!Z1211)</f>
        <v>0</v>
      </c>
      <c r="O1232" s="18" t="n">
        <f aca="false">N1232-(Draws!O1211+Draws!AA1211)</f>
        <v>0</v>
      </c>
      <c r="P1232" s="18" t="n">
        <f aca="false">O1232-(Draws!P1211+Draws!AB1211)</f>
        <v>-72.8263556553702</v>
      </c>
      <c r="Q1232" s="18" t="n">
        <f aca="false">P1232-(Draws!Q1211+Draws!AC1211)</f>
        <v>-72.8263556553702</v>
      </c>
      <c r="R1232" s="18" t="n">
        <f aca="false">Q1232-(Draws!R1211+Draws!AD1211)</f>
        <v>-72.8263556553702</v>
      </c>
      <c r="S1232" s="18" t="n">
        <f aca="false">R1232-(Draws!S1211+Draws!AE1211)</f>
        <v>-72.8263556553702</v>
      </c>
      <c r="T1232" s="18" t="n">
        <f aca="false">S1232-(Draws!T1211+Draws!AF1211)</f>
        <v>-72.8263556553702</v>
      </c>
      <c r="U1232" s="18" t="n">
        <f aca="false">T1232-(Draws!U1211+Draws!AG1211)</f>
        <v>-72.8263556553702</v>
      </c>
      <c r="V1232" s="18" t="n">
        <f aca="false">U1232-(Draws!V1211+Draws!AH1211)</f>
        <v>-72.8263556553702</v>
      </c>
      <c r="W1232" s="18" t="n">
        <f aca="false">V1232-(Draws!W1211+Draws!AI1211)</f>
        <v>-72.8263556553702</v>
      </c>
      <c r="X1232" s="18" t="n">
        <f aca="false">W1232-(Draws!X1211+Draws!AJ1211)</f>
        <v>-72.8263556553702</v>
      </c>
      <c r="Y1232" s="18" t="n">
        <f aca="false">X1232-(Draws!Y1211+Draws!AK1211)</f>
        <v>-72.8263556553702</v>
      </c>
      <c r="Z1232" s="18" t="n">
        <f aca="false">0-(MAX(Draws!N1211-Line_cap,0)+MAX(Draws!Z1211-Line_cap,0))</f>
        <v>0</v>
      </c>
      <c r="AA1232" s="18" t="n">
        <f aca="false">Z1232-(MAX(Draws!O1211-Line_cap,0)+MAX(Draws!AA1211-Line_cap,0))</f>
        <v>0</v>
      </c>
      <c r="AB1232" s="18" t="n">
        <f aca="false">AA1232-(MAX(Draws!P1211-Line_cap,0)+MAX(Draws!AB1211-Line_cap,0))</f>
        <v>0</v>
      </c>
      <c r="AC1232" s="18" t="n">
        <f aca="false">AB1232-(MAX(Draws!Q1211-Line_cap,0)+MAX(Draws!AC1211-Line_cap,0))</f>
        <v>0</v>
      </c>
      <c r="AD1232" s="18" t="n">
        <f aca="false">AC1232-(MAX(Draws!R1211-Line_cap,0)+MAX(Draws!AD1211-Line_cap,0))</f>
        <v>0</v>
      </c>
      <c r="AE1232" s="18" t="n">
        <f aca="false">AD1232-(MAX(Draws!S1211-Line_cap,0)+MAX(Draws!AE1211-Line_cap,0))</f>
        <v>0</v>
      </c>
      <c r="AF1232" s="18" t="n">
        <f aca="false">AE1232-(MAX(Draws!T1211-Line_cap,0)+MAX(Draws!AF1211-Line_cap,0))</f>
        <v>0</v>
      </c>
      <c r="AG1232" s="18" t="n">
        <f aca="false">AF1232-(MAX(Draws!U1211-Line_cap,0)+MAX(Draws!AG1211-Line_cap,0))</f>
        <v>0</v>
      </c>
      <c r="AH1232" s="18" t="n">
        <f aca="false">AG1232-(MAX(Draws!V1211-Line_cap,0)+MAX(Draws!AH1211-Line_cap,0))</f>
        <v>0</v>
      </c>
      <c r="AI1232" s="18" t="n">
        <f aca="false">AH1232-(MAX(Draws!W1211-Line_cap,0)+MAX(Draws!AI1211-Line_cap,0))</f>
        <v>0</v>
      </c>
      <c r="AJ1232" s="18" t="n">
        <f aca="false">AI1232-(MAX(Draws!X1211-Line_cap,0)+MAX(Draws!AJ1211-Line_cap,0))</f>
        <v>0</v>
      </c>
      <c r="AK1232" s="18" t="n">
        <f aca="false">AJ1232-(MAX(Draws!Y1211-Line_cap,0)+MAX(Draws!AK1211-Line_cap,0))</f>
        <v>0</v>
      </c>
      <c r="AL1232" s="18" t="n">
        <f aca="false">SUMPRODUCT(MIN($B$22:$M$22+B1232:M1232+N1232:Y1232))</f>
        <v>432.745438445157</v>
      </c>
      <c r="AM1232" s="18" t="n">
        <f aca="false">SUMPRODUCT(MIN($B$22:$M$22+B1232:M1232))</f>
        <v>482.466064701549</v>
      </c>
      <c r="AN1232" s="18" t="n">
        <f aca="false">SUMPRODUCT(MIN($B$22:$M$22+N1232:Y1232))</f>
        <v>409.124026702415</v>
      </c>
      <c r="AO1232" s="18" t="n">
        <f aca="false">SUMPRODUCT(MIN($B$22:$M$22+B1232:M1232+Z1232:AK1232))</f>
        <v>482.466064701549</v>
      </c>
      <c r="AP1232" s="18" t="n">
        <f aca="false">SUMPRODUCT(MIN($B$23:$M$23+B1232:M1232+N1232:Y1232))</f>
        <v>473.63372595852</v>
      </c>
      <c r="AQ1232" s="18" t="n">
        <f aca="false">SUMPRODUCT(MIN($B$23:$M$23+B1232:M1232+Z1232:AK1232))</f>
        <v>497.339091524145</v>
      </c>
      <c r="AR1232" s="13" t="n">
        <f aca="false">IF(Y1232&lt;0,1,0)</f>
        <v>1</v>
      </c>
    </row>
    <row r="1233" customFormat="false" ht="15" hidden="false" customHeight="false" outlineLevel="0" collapsed="false">
      <c r="A1233" s="13" t="n">
        <v>1208</v>
      </c>
      <c r="B1233" s="18" t="n">
        <f aca="false">Shock_sd*Draws!B1212</f>
        <v>32.9454247805014</v>
      </c>
      <c r="C1233" s="18" t="n">
        <f aca="false">Persist_a*B1233+Shock_sd*Draws!C1212</f>
        <v>-10.8845531011317</v>
      </c>
      <c r="D1233" s="18" t="n">
        <f aca="false">Persist_a*C1233+Shock_sd*Draws!D1212</f>
        <v>-35.1982985244148</v>
      </c>
      <c r="E1233" s="18" t="n">
        <f aca="false">Persist_a*D1233+Shock_sd*Draws!E1212</f>
        <v>-17.4486642733947</v>
      </c>
      <c r="F1233" s="18" t="n">
        <f aca="false">Persist_a*E1233+Shock_sd*Draws!F1212</f>
        <v>16.521074596761</v>
      </c>
      <c r="G1233" s="18" t="n">
        <f aca="false">Persist_a*F1233+Shock_sd*Draws!G1212</f>
        <v>-76.0435252946166</v>
      </c>
      <c r="H1233" s="18" t="n">
        <f aca="false">Persist_a*G1233+Shock_sd*Draws!H1212</f>
        <v>-33.607907203464</v>
      </c>
      <c r="I1233" s="18" t="n">
        <f aca="false">Persist_a*H1233+Shock_sd*Draws!I1212</f>
        <v>-53.8864116739918</v>
      </c>
      <c r="J1233" s="18" t="n">
        <f aca="false">Persist_a*I1233+Shock_sd*Draws!J1212</f>
        <v>-154.467373519204</v>
      </c>
      <c r="K1233" s="18" t="n">
        <f aca="false">Persist_a*J1233+Shock_sd*Draws!K1212</f>
        <v>-100.8678371945</v>
      </c>
      <c r="L1233" s="18" t="n">
        <f aca="false">Persist_a*K1233+Shock_sd*Draws!L1212</f>
        <v>-18.9669070661131</v>
      </c>
      <c r="M1233" s="18" t="n">
        <f aca="false">Persist_a*L1233+Shock_sd*Draws!M1212</f>
        <v>-18.5568772123387</v>
      </c>
      <c r="N1233" s="18" t="n">
        <f aca="false">0-(Draws!N1212+Draws!Z1212)</f>
        <v>0</v>
      </c>
      <c r="O1233" s="18" t="n">
        <f aca="false">N1233-(Draws!O1212+Draws!AA1212)</f>
        <v>0</v>
      </c>
      <c r="P1233" s="18" t="n">
        <f aca="false">O1233-(Draws!P1212+Draws!AB1212)</f>
        <v>0</v>
      </c>
      <c r="Q1233" s="18" t="n">
        <f aca="false">P1233-(Draws!Q1212+Draws!AC1212)</f>
        <v>0</v>
      </c>
      <c r="R1233" s="18" t="n">
        <f aca="false">Q1233-(Draws!R1212+Draws!AD1212)</f>
        <v>0</v>
      </c>
      <c r="S1233" s="18" t="n">
        <f aca="false">R1233-(Draws!S1212+Draws!AE1212)</f>
        <v>0</v>
      </c>
      <c r="T1233" s="18" t="n">
        <f aca="false">S1233-(Draws!T1212+Draws!AF1212)</f>
        <v>0</v>
      </c>
      <c r="U1233" s="18" t="n">
        <f aca="false">T1233-(Draws!U1212+Draws!AG1212)</f>
        <v>0</v>
      </c>
      <c r="V1233" s="18" t="n">
        <f aca="false">U1233-(Draws!V1212+Draws!AH1212)</f>
        <v>0</v>
      </c>
      <c r="W1233" s="18" t="n">
        <f aca="false">V1233-(Draws!W1212+Draws!AI1212)</f>
        <v>0</v>
      </c>
      <c r="X1233" s="18" t="n">
        <f aca="false">W1233-(Draws!X1212+Draws!AJ1212)</f>
        <v>0</v>
      </c>
      <c r="Y1233" s="18" t="n">
        <f aca="false">X1233-(Draws!Y1212+Draws!AK1212)</f>
        <v>0</v>
      </c>
      <c r="Z1233" s="18" t="n">
        <f aca="false">0-(MAX(Draws!N1212-Line_cap,0)+MAX(Draws!Z1212-Line_cap,0))</f>
        <v>0</v>
      </c>
      <c r="AA1233" s="18" t="n">
        <f aca="false">Z1233-(MAX(Draws!O1212-Line_cap,0)+MAX(Draws!AA1212-Line_cap,0))</f>
        <v>0</v>
      </c>
      <c r="AB1233" s="18" t="n">
        <f aca="false">AA1233-(MAX(Draws!P1212-Line_cap,0)+MAX(Draws!AB1212-Line_cap,0))</f>
        <v>0</v>
      </c>
      <c r="AC1233" s="18" t="n">
        <f aca="false">AB1233-(MAX(Draws!Q1212-Line_cap,0)+MAX(Draws!AC1212-Line_cap,0))</f>
        <v>0</v>
      </c>
      <c r="AD1233" s="18" t="n">
        <f aca="false">AC1233-(MAX(Draws!R1212-Line_cap,0)+MAX(Draws!AD1212-Line_cap,0))</f>
        <v>0</v>
      </c>
      <c r="AE1233" s="18" t="n">
        <f aca="false">AD1233-(MAX(Draws!S1212-Line_cap,0)+MAX(Draws!AE1212-Line_cap,0))</f>
        <v>0</v>
      </c>
      <c r="AF1233" s="18" t="n">
        <f aca="false">AE1233-(MAX(Draws!T1212-Line_cap,0)+MAX(Draws!AF1212-Line_cap,0))</f>
        <v>0</v>
      </c>
      <c r="AG1233" s="18" t="n">
        <f aca="false">AF1233-(MAX(Draws!U1212-Line_cap,0)+MAX(Draws!AG1212-Line_cap,0))</f>
        <v>0</v>
      </c>
      <c r="AH1233" s="18" t="n">
        <f aca="false">AG1233-(MAX(Draws!V1212-Line_cap,0)+MAX(Draws!AH1212-Line_cap,0))</f>
        <v>0</v>
      </c>
      <c r="AI1233" s="18" t="n">
        <f aca="false">AH1233-(MAX(Draws!W1212-Line_cap,0)+MAX(Draws!AI1212-Line_cap,0))</f>
        <v>0</v>
      </c>
      <c r="AJ1233" s="18" t="n">
        <f aca="false">AI1233-(MAX(Draws!X1212-Line_cap,0)+MAX(Draws!AJ1212-Line_cap,0))</f>
        <v>0</v>
      </c>
      <c r="AK1233" s="18" t="n">
        <f aca="false">AJ1233-(MAX(Draws!Y1212-Line_cap,0)+MAX(Draws!AK1212-Line_cap,0))</f>
        <v>0</v>
      </c>
      <c r="AL1233" s="18" t="n">
        <f aca="false">SUMPRODUCT(MIN($B$22:$M$22+B1233:M1233+N1233:Y1233))</f>
        <v>333.730407898192</v>
      </c>
      <c r="AM1233" s="18" t="n">
        <f aca="false">SUMPRODUCT(MIN($B$22:$M$22+B1233:M1233))</f>
        <v>333.730407898192</v>
      </c>
      <c r="AN1233" s="18" t="n">
        <f aca="false">SUMPRODUCT(MIN($B$22:$M$22+N1233:Y1233))</f>
        <v>481.950382357786</v>
      </c>
      <c r="AO1233" s="18" t="n">
        <f aca="false">SUMPRODUCT(MIN($B$22:$M$22+B1233:M1233+Z1233:AK1233))</f>
        <v>333.730407898192</v>
      </c>
      <c r="AP1233" s="18" t="n">
        <f aca="false">SUMPRODUCT(MIN($B$23:$M$23+B1233:M1233+N1233:Y1233))</f>
        <v>382.973735062412</v>
      </c>
      <c r="AQ1233" s="18" t="n">
        <f aca="false">SUMPRODUCT(MIN($B$23:$M$23+B1233:M1233+Z1233:AK1233))</f>
        <v>382.973735062412</v>
      </c>
      <c r="AR1233" s="13" t="n">
        <f aca="false">IF(Y1233&lt;0,1,0)</f>
        <v>0</v>
      </c>
    </row>
    <row r="1234" customFormat="false" ht="15" hidden="false" customHeight="false" outlineLevel="0" collapsed="false">
      <c r="A1234" s="13" t="n">
        <v>1209</v>
      </c>
      <c r="B1234" s="18" t="n">
        <f aca="false">Shock_sd*Draws!B1213</f>
        <v>-49.1659743024202</v>
      </c>
      <c r="C1234" s="18" t="n">
        <f aca="false">Persist_a*B1234+Shock_sd*Draws!C1213</f>
        <v>3.24472294586496</v>
      </c>
      <c r="D1234" s="18" t="n">
        <f aca="false">Persist_a*C1234+Shock_sd*Draws!D1213</f>
        <v>55.9754986610853</v>
      </c>
      <c r="E1234" s="18" t="n">
        <f aca="false">Persist_a*D1234+Shock_sd*Draws!E1213</f>
        <v>57.0408076407293</v>
      </c>
      <c r="F1234" s="18" t="n">
        <f aca="false">Persist_a*E1234+Shock_sd*Draws!F1213</f>
        <v>29.7722435044314</v>
      </c>
      <c r="G1234" s="18" t="n">
        <f aca="false">Persist_a*F1234+Shock_sd*Draws!G1213</f>
        <v>15.2844536825562</v>
      </c>
      <c r="H1234" s="18" t="n">
        <f aca="false">Persist_a*G1234+Shock_sd*Draws!H1213</f>
        <v>-21.0791182461794</v>
      </c>
      <c r="I1234" s="18" t="n">
        <f aca="false">Persist_a*H1234+Shock_sd*Draws!I1213</f>
        <v>-71.7257482514846</v>
      </c>
      <c r="J1234" s="18" t="n">
        <f aca="false">Persist_a*I1234+Shock_sd*Draws!J1213</f>
        <v>42.406103228676</v>
      </c>
      <c r="K1234" s="18" t="n">
        <f aca="false">Persist_a*J1234+Shock_sd*Draws!K1213</f>
        <v>36.8053286550329</v>
      </c>
      <c r="L1234" s="18" t="n">
        <f aca="false">Persist_a*K1234+Shock_sd*Draws!L1213</f>
        <v>-19.0148951380589</v>
      </c>
      <c r="M1234" s="18" t="n">
        <f aca="false">Persist_a*L1234+Shock_sd*Draws!M1213</f>
        <v>24.8509737679705</v>
      </c>
      <c r="N1234" s="18" t="n">
        <f aca="false">0-(Draws!N1213+Draws!Z1213)</f>
        <v>0</v>
      </c>
      <c r="O1234" s="18" t="n">
        <f aca="false">N1234-(Draws!O1213+Draws!AA1213)</f>
        <v>0</v>
      </c>
      <c r="P1234" s="18" t="n">
        <f aca="false">O1234-(Draws!P1213+Draws!AB1213)</f>
        <v>0</v>
      </c>
      <c r="Q1234" s="18" t="n">
        <f aca="false">P1234-(Draws!Q1213+Draws!AC1213)</f>
        <v>0</v>
      </c>
      <c r="R1234" s="18" t="n">
        <f aca="false">Q1234-(Draws!R1213+Draws!AD1213)</f>
        <v>0</v>
      </c>
      <c r="S1234" s="18" t="n">
        <f aca="false">R1234-(Draws!S1213+Draws!AE1213)</f>
        <v>0</v>
      </c>
      <c r="T1234" s="18" t="n">
        <f aca="false">S1234-(Draws!T1213+Draws!AF1213)</f>
        <v>0</v>
      </c>
      <c r="U1234" s="18" t="n">
        <f aca="false">T1234-(Draws!U1213+Draws!AG1213)</f>
        <v>0</v>
      </c>
      <c r="V1234" s="18" t="n">
        <f aca="false">U1234-(Draws!V1213+Draws!AH1213)</f>
        <v>0</v>
      </c>
      <c r="W1234" s="18" t="n">
        <f aca="false">V1234-(Draws!W1213+Draws!AI1213)</f>
        <v>0</v>
      </c>
      <c r="X1234" s="18" t="n">
        <f aca="false">W1234-(Draws!X1213+Draws!AJ1213)</f>
        <v>0</v>
      </c>
      <c r="Y1234" s="18" t="n">
        <f aca="false">X1234-(Draws!Y1213+Draws!AK1213)</f>
        <v>0</v>
      </c>
      <c r="Z1234" s="18" t="n">
        <f aca="false">0-(MAX(Draws!N1213-Line_cap,0)+MAX(Draws!Z1213-Line_cap,0))</f>
        <v>0</v>
      </c>
      <c r="AA1234" s="18" t="n">
        <f aca="false">Z1234-(MAX(Draws!O1213-Line_cap,0)+MAX(Draws!AA1213-Line_cap,0))</f>
        <v>0</v>
      </c>
      <c r="AB1234" s="18" t="n">
        <f aca="false">AA1234-(MAX(Draws!P1213-Line_cap,0)+MAX(Draws!AB1213-Line_cap,0))</f>
        <v>0</v>
      </c>
      <c r="AC1234" s="18" t="n">
        <f aca="false">AB1234-(MAX(Draws!Q1213-Line_cap,0)+MAX(Draws!AC1213-Line_cap,0))</f>
        <v>0</v>
      </c>
      <c r="AD1234" s="18" t="n">
        <f aca="false">AC1234-(MAX(Draws!R1213-Line_cap,0)+MAX(Draws!AD1213-Line_cap,0))</f>
        <v>0</v>
      </c>
      <c r="AE1234" s="18" t="n">
        <f aca="false">AD1234-(MAX(Draws!S1213-Line_cap,0)+MAX(Draws!AE1213-Line_cap,0))</f>
        <v>0</v>
      </c>
      <c r="AF1234" s="18" t="n">
        <f aca="false">AE1234-(MAX(Draws!T1213-Line_cap,0)+MAX(Draws!AF1213-Line_cap,0))</f>
        <v>0</v>
      </c>
      <c r="AG1234" s="18" t="n">
        <f aca="false">AF1234-(MAX(Draws!U1213-Line_cap,0)+MAX(Draws!AG1213-Line_cap,0))</f>
        <v>0</v>
      </c>
      <c r="AH1234" s="18" t="n">
        <f aca="false">AG1234-(MAX(Draws!V1213-Line_cap,0)+MAX(Draws!AH1213-Line_cap,0))</f>
        <v>0</v>
      </c>
      <c r="AI1234" s="18" t="n">
        <f aca="false">AH1234-(MAX(Draws!W1213-Line_cap,0)+MAX(Draws!AI1213-Line_cap,0))</f>
        <v>0</v>
      </c>
      <c r="AJ1234" s="18" t="n">
        <f aca="false">AI1234-(MAX(Draws!X1213-Line_cap,0)+MAX(Draws!AJ1213-Line_cap,0))</f>
        <v>0</v>
      </c>
      <c r="AK1234" s="18" t="n">
        <f aca="false">AJ1234-(MAX(Draws!Y1213-Line_cap,0)+MAX(Draws!AK1213-Line_cap,0))</f>
        <v>0</v>
      </c>
      <c r="AL1234" s="18" t="n">
        <f aca="false">SUMPRODUCT(MIN($B$22:$M$22+B1234:M1234+N1234:Y1234))</f>
        <v>412.128305146435</v>
      </c>
      <c r="AM1234" s="18" t="n">
        <f aca="false">SUMPRODUCT(MIN($B$22:$M$22+B1234:M1234))</f>
        <v>412.128305146435</v>
      </c>
      <c r="AN1234" s="18" t="n">
        <f aca="false">SUMPRODUCT(MIN($B$22:$M$22+N1234:Y1234))</f>
        <v>481.950382357786</v>
      </c>
      <c r="AO1234" s="18" t="n">
        <f aca="false">SUMPRODUCT(MIN($B$22:$M$22+B1234:M1234+Z1234:AK1234))</f>
        <v>412.128305146435</v>
      </c>
      <c r="AP1234" s="18" t="n">
        <f aca="false">SUMPRODUCT(MIN($B$23:$M$23+B1234:M1234+N1234:Y1234))</f>
        <v>461.728305146435</v>
      </c>
      <c r="AQ1234" s="18" t="n">
        <f aca="false">SUMPRODUCT(MIN($B$23:$M$23+B1234:M1234+Z1234:AK1234))</f>
        <v>461.728305146435</v>
      </c>
      <c r="AR1234" s="13" t="n">
        <f aca="false">IF(Y1234&lt;0,1,0)</f>
        <v>0</v>
      </c>
    </row>
    <row r="1235" customFormat="false" ht="15" hidden="false" customHeight="false" outlineLevel="0" collapsed="false">
      <c r="A1235" s="13" t="n">
        <v>1210</v>
      </c>
      <c r="B1235" s="18" t="n">
        <f aca="false">Shock_sd*Draws!B1214</f>
        <v>17.3636080602815</v>
      </c>
      <c r="C1235" s="18" t="n">
        <f aca="false">Persist_a*B1235+Shock_sd*Draws!C1214</f>
        <v>-22.7594949246053</v>
      </c>
      <c r="D1235" s="18" t="n">
        <f aca="false">Persist_a*C1235+Shock_sd*Draws!D1214</f>
        <v>-40.1496034579121</v>
      </c>
      <c r="E1235" s="18" t="n">
        <f aca="false">Persist_a*D1235+Shock_sd*Draws!E1214</f>
        <v>-54.632353489341</v>
      </c>
      <c r="F1235" s="18" t="n">
        <f aca="false">Persist_a*E1235+Shock_sd*Draws!F1214</f>
        <v>-68.138898569782</v>
      </c>
      <c r="G1235" s="18" t="n">
        <f aca="false">Persist_a*F1235+Shock_sd*Draws!G1214</f>
        <v>-26.442237489773</v>
      </c>
      <c r="H1235" s="18" t="n">
        <f aca="false">Persist_a*G1235+Shock_sd*Draws!H1214</f>
        <v>-96.0180606987466</v>
      </c>
      <c r="I1235" s="18" t="n">
        <f aca="false">Persist_a*H1235+Shock_sd*Draws!I1214</f>
        <v>-12.9132842291198</v>
      </c>
      <c r="J1235" s="18" t="n">
        <f aca="false">Persist_a*I1235+Shock_sd*Draws!J1214</f>
        <v>77.6283991071183</v>
      </c>
      <c r="K1235" s="18" t="n">
        <f aca="false">Persist_a*J1235+Shock_sd*Draws!K1214</f>
        <v>21.9764797708463</v>
      </c>
      <c r="L1235" s="18" t="n">
        <f aca="false">Persist_a*K1235+Shock_sd*Draws!L1214</f>
        <v>33.0837422934209</v>
      </c>
      <c r="M1235" s="18" t="n">
        <f aca="false">Persist_a*L1235+Shock_sd*Draws!M1214</f>
        <v>12.0958863049325</v>
      </c>
      <c r="N1235" s="18" t="n">
        <f aca="false">0-(Draws!N1214+Draws!Z1214)</f>
        <v>0</v>
      </c>
      <c r="O1235" s="18" t="n">
        <f aca="false">N1235-(Draws!O1214+Draws!AA1214)</f>
        <v>0</v>
      </c>
      <c r="P1235" s="18" t="n">
        <f aca="false">O1235-(Draws!P1214+Draws!AB1214)</f>
        <v>-146.16610075619</v>
      </c>
      <c r="Q1235" s="18" t="n">
        <f aca="false">P1235-(Draws!Q1214+Draws!AC1214)</f>
        <v>-146.16610075619</v>
      </c>
      <c r="R1235" s="18" t="n">
        <f aca="false">Q1235-(Draws!R1214+Draws!AD1214)</f>
        <v>-146.16610075619</v>
      </c>
      <c r="S1235" s="18" t="n">
        <f aca="false">R1235-(Draws!S1214+Draws!AE1214)</f>
        <v>-146.16610075619</v>
      </c>
      <c r="T1235" s="18" t="n">
        <f aca="false">S1235-(Draws!T1214+Draws!AF1214)</f>
        <v>-146.16610075619</v>
      </c>
      <c r="U1235" s="18" t="n">
        <f aca="false">T1235-(Draws!U1214+Draws!AG1214)</f>
        <v>-146.16610075619</v>
      </c>
      <c r="V1235" s="18" t="n">
        <f aca="false">U1235-(Draws!V1214+Draws!AH1214)</f>
        <v>-146.16610075619</v>
      </c>
      <c r="W1235" s="18" t="n">
        <f aca="false">V1235-(Draws!W1214+Draws!AI1214)</f>
        <v>-146.16610075619</v>
      </c>
      <c r="X1235" s="18" t="n">
        <f aca="false">W1235-(Draws!X1214+Draws!AJ1214)</f>
        <v>-146.16610075619</v>
      </c>
      <c r="Y1235" s="18" t="n">
        <f aca="false">X1235-(Draws!Y1214+Draws!AK1214)</f>
        <v>-146.16610075619</v>
      </c>
      <c r="Z1235" s="18" t="n">
        <f aca="false">0-(MAX(Draws!N1214-Line_cap,0)+MAX(Draws!Z1214-Line_cap,0))</f>
        <v>0</v>
      </c>
      <c r="AA1235" s="18" t="n">
        <f aca="false">Z1235-(MAX(Draws!O1214-Line_cap,0)+MAX(Draws!AA1214-Line_cap,0))</f>
        <v>0</v>
      </c>
      <c r="AB1235" s="18" t="n">
        <f aca="false">AA1235-(MAX(Draws!P1214-Line_cap,0)+MAX(Draws!AB1214-Line_cap,0))</f>
        <v>-46.1661007561896</v>
      </c>
      <c r="AC1235" s="18" t="n">
        <f aca="false">AB1235-(MAX(Draws!Q1214-Line_cap,0)+MAX(Draws!AC1214-Line_cap,0))</f>
        <v>-46.1661007561896</v>
      </c>
      <c r="AD1235" s="18" t="n">
        <f aca="false">AC1235-(MAX(Draws!R1214-Line_cap,0)+MAX(Draws!AD1214-Line_cap,0))</f>
        <v>-46.1661007561896</v>
      </c>
      <c r="AE1235" s="18" t="n">
        <f aca="false">AD1235-(MAX(Draws!S1214-Line_cap,0)+MAX(Draws!AE1214-Line_cap,0))</f>
        <v>-46.1661007561896</v>
      </c>
      <c r="AF1235" s="18" t="n">
        <f aca="false">AE1235-(MAX(Draws!T1214-Line_cap,0)+MAX(Draws!AF1214-Line_cap,0))</f>
        <v>-46.1661007561896</v>
      </c>
      <c r="AG1235" s="18" t="n">
        <f aca="false">AF1235-(MAX(Draws!U1214-Line_cap,0)+MAX(Draws!AG1214-Line_cap,0))</f>
        <v>-46.1661007561896</v>
      </c>
      <c r="AH1235" s="18" t="n">
        <f aca="false">AG1235-(MAX(Draws!V1214-Line_cap,0)+MAX(Draws!AH1214-Line_cap,0))</f>
        <v>-46.1661007561896</v>
      </c>
      <c r="AI1235" s="18" t="n">
        <f aca="false">AH1235-(MAX(Draws!W1214-Line_cap,0)+MAX(Draws!AI1214-Line_cap,0))</f>
        <v>-46.1661007561896</v>
      </c>
      <c r="AJ1235" s="18" t="n">
        <f aca="false">AI1235-(MAX(Draws!X1214-Line_cap,0)+MAX(Draws!AJ1214-Line_cap,0))</f>
        <v>-46.1661007561896</v>
      </c>
      <c r="AK1235" s="18" t="n">
        <f aca="false">AJ1235-(MAX(Draws!Y1214-Line_cap,0)+MAX(Draws!AK1214-Line_cap,0))</f>
        <v>-46.1661007561896</v>
      </c>
      <c r="AL1235" s="18" t="n">
        <f aca="false">SUMPRODUCT(MIN($B$22:$M$22+B1235:M1235+N1235:Y1235))</f>
        <v>239.766220902849</v>
      </c>
      <c r="AM1235" s="18" t="n">
        <f aca="false">SUMPRODUCT(MIN($B$22:$M$22+B1235:M1235))</f>
        <v>385.932321659039</v>
      </c>
      <c r="AN1235" s="18" t="n">
        <f aca="false">SUMPRODUCT(MIN($B$22:$M$22+N1235:Y1235))</f>
        <v>335.784281601596</v>
      </c>
      <c r="AO1235" s="18" t="n">
        <f aca="false">SUMPRODUCT(MIN($B$22:$M$22+B1235:M1235+Z1235:AK1235))</f>
        <v>339.766220902849</v>
      </c>
      <c r="AP1235" s="18" t="n">
        <f aca="false">SUMPRODUCT(MIN($B$23:$M$23+B1235:M1235+N1235:Y1235))</f>
        <v>288.94486376595</v>
      </c>
      <c r="AQ1235" s="18" t="n">
        <f aca="false">SUMPRODUCT(MIN($B$23:$M$23+B1235:M1235+Z1235:AK1235))</f>
        <v>388.94486376595</v>
      </c>
      <c r="AR1235" s="13" t="n">
        <f aca="false">IF(Y1235&lt;0,1,0)</f>
        <v>1</v>
      </c>
    </row>
    <row r="1236" customFormat="false" ht="15" hidden="false" customHeight="false" outlineLevel="0" collapsed="false">
      <c r="A1236" s="13" t="n">
        <v>1211</v>
      </c>
      <c r="B1236" s="18" t="n">
        <f aca="false">Shock_sd*Draws!B1215</f>
        <v>31.9846150703746</v>
      </c>
      <c r="C1236" s="18" t="n">
        <f aca="false">Persist_a*B1236+Shock_sd*Draws!C1215</f>
        <v>9.29108697523776</v>
      </c>
      <c r="D1236" s="18" t="n">
        <f aca="false">Persist_a*C1236+Shock_sd*Draws!D1215</f>
        <v>106.798176105611</v>
      </c>
      <c r="E1236" s="18" t="n">
        <f aca="false">Persist_a*D1236+Shock_sd*Draws!E1215</f>
        <v>107.579085268574</v>
      </c>
      <c r="F1236" s="18" t="n">
        <f aca="false">Persist_a*E1236+Shock_sd*Draws!F1215</f>
        <v>42.7535139863947</v>
      </c>
      <c r="G1236" s="18" t="n">
        <f aca="false">Persist_a*F1236+Shock_sd*Draws!G1215</f>
        <v>-64.7606723916025</v>
      </c>
      <c r="H1236" s="18" t="n">
        <f aca="false">Persist_a*G1236+Shock_sd*Draws!H1215</f>
        <v>-55.1661565380836</v>
      </c>
      <c r="I1236" s="18" t="n">
        <f aca="false">Persist_a*H1236+Shock_sd*Draws!I1215</f>
        <v>-25.6940867452607</v>
      </c>
      <c r="J1236" s="18" t="n">
        <f aca="false">Persist_a*I1236+Shock_sd*Draws!J1215</f>
        <v>-105.638759790324</v>
      </c>
      <c r="K1236" s="18" t="n">
        <f aca="false">Persist_a*J1236+Shock_sd*Draws!K1215</f>
        <v>-103.079220298583</v>
      </c>
      <c r="L1236" s="18" t="n">
        <f aca="false">Persist_a*K1236+Shock_sd*Draws!L1215</f>
        <v>-45.351531054715</v>
      </c>
      <c r="M1236" s="18" t="n">
        <f aca="false">Persist_a*L1236+Shock_sd*Draws!M1215</f>
        <v>-33.3721236184128</v>
      </c>
      <c r="N1236" s="18" t="n">
        <f aca="false">0-(Draws!N1215+Draws!Z1215)</f>
        <v>0</v>
      </c>
      <c r="O1236" s="18" t="n">
        <f aca="false">N1236-(Draws!O1215+Draws!AA1215)</f>
        <v>0</v>
      </c>
      <c r="P1236" s="18" t="n">
        <f aca="false">O1236-(Draws!P1215+Draws!AB1215)</f>
        <v>0</v>
      </c>
      <c r="Q1236" s="18" t="n">
        <f aca="false">P1236-(Draws!Q1215+Draws!AC1215)</f>
        <v>0</v>
      </c>
      <c r="R1236" s="18" t="n">
        <f aca="false">Q1236-(Draws!R1215+Draws!AD1215)</f>
        <v>0</v>
      </c>
      <c r="S1236" s="18" t="n">
        <f aca="false">R1236-(Draws!S1215+Draws!AE1215)</f>
        <v>0</v>
      </c>
      <c r="T1236" s="18" t="n">
        <f aca="false">S1236-(Draws!T1215+Draws!AF1215)</f>
        <v>0</v>
      </c>
      <c r="U1236" s="18" t="n">
        <f aca="false">T1236-(Draws!U1215+Draws!AG1215)</f>
        <v>0</v>
      </c>
      <c r="V1236" s="18" t="n">
        <f aca="false">U1236-(Draws!V1215+Draws!AH1215)</f>
        <v>0</v>
      </c>
      <c r="W1236" s="18" t="n">
        <f aca="false">V1236-(Draws!W1215+Draws!AI1215)</f>
        <v>-96.3651486521149</v>
      </c>
      <c r="X1236" s="18" t="n">
        <f aca="false">W1236-(Draws!X1215+Draws!AJ1215)</f>
        <v>-96.3651486521149</v>
      </c>
      <c r="Y1236" s="18" t="n">
        <f aca="false">X1236-(Draws!Y1215+Draws!AK1215)</f>
        <v>-96.3651486521149</v>
      </c>
      <c r="Z1236" s="18" t="n">
        <f aca="false">0-(MAX(Draws!N1215-Line_cap,0)+MAX(Draws!Z1215-Line_cap,0))</f>
        <v>0</v>
      </c>
      <c r="AA1236" s="18" t="n">
        <f aca="false">Z1236-(MAX(Draws!O1215-Line_cap,0)+MAX(Draws!AA1215-Line_cap,0))</f>
        <v>0</v>
      </c>
      <c r="AB1236" s="18" t="n">
        <f aca="false">AA1236-(MAX(Draws!P1215-Line_cap,0)+MAX(Draws!AB1215-Line_cap,0))</f>
        <v>0</v>
      </c>
      <c r="AC1236" s="18" t="n">
        <f aca="false">AB1236-(MAX(Draws!Q1215-Line_cap,0)+MAX(Draws!AC1215-Line_cap,0))</f>
        <v>0</v>
      </c>
      <c r="AD1236" s="18" t="n">
        <f aca="false">AC1236-(MAX(Draws!R1215-Line_cap,0)+MAX(Draws!AD1215-Line_cap,0))</f>
        <v>0</v>
      </c>
      <c r="AE1236" s="18" t="n">
        <f aca="false">AD1236-(MAX(Draws!S1215-Line_cap,0)+MAX(Draws!AE1215-Line_cap,0))</f>
        <v>0</v>
      </c>
      <c r="AF1236" s="18" t="n">
        <f aca="false">AE1236-(MAX(Draws!T1215-Line_cap,0)+MAX(Draws!AF1215-Line_cap,0))</f>
        <v>0</v>
      </c>
      <c r="AG1236" s="18" t="n">
        <f aca="false">AF1236-(MAX(Draws!U1215-Line_cap,0)+MAX(Draws!AG1215-Line_cap,0))</f>
        <v>0</v>
      </c>
      <c r="AH1236" s="18" t="n">
        <f aca="false">AG1236-(MAX(Draws!V1215-Line_cap,0)+MAX(Draws!AH1215-Line_cap,0))</f>
        <v>0</v>
      </c>
      <c r="AI1236" s="18" t="n">
        <f aca="false">AH1236-(MAX(Draws!W1215-Line_cap,0)+MAX(Draws!AI1215-Line_cap,0))</f>
        <v>0</v>
      </c>
      <c r="AJ1236" s="18" t="n">
        <f aca="false">AI1236-(MAX(Draws!X1215-Line_cap,0)+MAX(Draws!AJ1215-Line_cap,0))</f>
        <v>0</v>
      </c>
      <c r="AK1236" s="18" t="n">
        <f aca="false">AJ1236-(MAX(Draws!Y1215-Line_cap,0)+MAX(Draws!AK1215-Line_cap,0))</f>
        <v>0</v>
      </c>
      <c r="AL1236" s="18" t="n">
        <f aca="false">SUMPRODUCT(MIN($B$22:$M$22+B1236:M1236+N1236:Y1236))</f>
        <v>294.941326858726</v>
      </c>
      <c r="AM1236" s="18" t="n">
        <f aca="false">SUMPRODUCT(MIN($B$22:$M$22+B1236:M1236))</f>
        <v>382.559021627073</v>
      </c>
      <c r="AN1236" s="18" t="n">
        <f aca="false">SUMPRODUCT(MIN($B$22:$M$22+N1236:Y1236))</f>
        <v>398.020547157309</v>
      </c>
      <c r="AO1236" s="18" t="n">
        <f aca="false">SUMPRODUCT(MIN($B$22:$M$22+B1236:M1236+Z1236:AK1236))</f>
        <v>382.559021627073</v>
      </c>
      <c r="AP1236" s="18" t="n">
        <f aca="false">SUMPRODUCT(MIN($B$23:$M$23+B1236:M1236+N1236:Y1236))</f>
        <v>343.226975409153</v>
      </c>
      <c r="AQ1236" s="18" t="n">
        <f aca="false">SUMPRODUCT(MIN($B$23:$M$23+B1236:M1236+Z1236:AK1236))</f>
        <v>431.802348791293</v>
      </c>
      <c r="AR1236" s="13" t="n">
        <f aca="false">IF(Y1236&lt;0,1,0)</f>
        <v>1</v>
      </c>
    </row>
    <row r="1237" customFormat="false" ht="15" hidden="false" customHeight="false" outlineLevel="0" collapsed="false">
      <c r="A1237" s="13" t="n">
        <v>1212</v>
      </c>
      <c r="B1237" s="18" t="n">
        <f aca="false">Shock_sd*Draws!B1216</f>
        <v>-77.822452328863</v>
      </c>
      <c r="C1237" s="18" t="n">
        <f aca="false">Persist_a*B1237+Shock_sd*Draws!C1216</f>
        <v>-30.9784339085101</v>
      </c>
      <c r="D1237" s="18" t="n">
        <f aca="false">Persist_a*C1237+Shock_sd*Draws!D1216</f>
        <v>0.520517808564179</v>
      </c>
      <c r="E1237" s="18" t="n">
        <f aca="false">Persist_a*D1237+Shock_sd*Draws!E1216</f>
        <v>9.64829431535888</v>
      </c>
      <c r="F1237" s="18" t="n">
        <f aca="false">Persist_a*E1237+Shock_sd*Draws!F1216</f>
        <v>38.6189353922098</v>
      </c>
      <c r="G1237" s="18" t="n">
        <f aca="false">Persist_a*F1237+Shock_sd*Draws!G1216</f>
        <v>-12.5033496278991</v>
      </c>
      <c r="H1237" s="18" t="n">
        <f aca="false">Persist_a*G1237+Shock_sd*Draws!H1216</f>
        <v>41.139600396636</v>
      </c>
      <c r="I1237" s="18" t="n">
        <f aca="false">Persist_a*H1237+Shock_sd*Draws!I1216</f>
        <v>53.152765594201</v>
      </c>
      <c r="J1237" s="18" t="n">
        <f aca="false">Persist_a*I1237+Shock_sd*Draws!J1216</f>
        <v>72.7018542117534</v>
      </c>
      <c r="K1237" s="18" t="n">
        <f aca="false">Persist_a*J1237+Shock_sd*Draws!K1216</f>
        <v>53.3040884492886</v>
      </c>
      <c r="L1237" s="18" t="n">
        <f aca="false">Persist_a*K1237+Shock_sd*Draws!L1216</f>
        <v>-55.5461078501455</v>
      </c>
      <c r="M1237" s="18" t="n">
        <f aca="false">Persist_a*L1237+Shock_sd*Draws!M1216</f>
        <v>-77.0434858738417</v>
      </c>
      <c r="N1237" s="18" t="n">
        <f aca="false">0-(Draws!N1216+Draws!Z1216)</f>
        <v>0</v>
      </c>
      <c r="O1237" s="18" t="n">
        <f aca="false">N1237-(Draws!O1216+Draws!AA1216)</f>
        <v>0</v>
      </c>
      <c r="P1237" s="18" t="n">
        <f aca="false">O1237-(Draws!P1216+Draws!AB1216)</f>
        <v>0</v>
      </c>
      <c r="Q1237" s="18" t="n">
        <f aca="false">P1237-(Draws!Q1216+Draws!AC1216)</f>
        <v>0</v>
      </c>
      <c r="R1237" s="18" t="n">
        <f aca="false">Q1237-(Draws!R1216+Draws!AD1216)</f>
        <v>0</v>
      </c>
      <c r="S1237" s="18" t="n">
        <f aca="false">R1237-(Draws!S1216+Draws!AE1216)</f>
        <v>0</v>
      </c>
      <c r="T1237" s="18" t="n">
        <f aca="false">S1237-(Draws!T1216+Draws!AF1216)</f>
        <v>0</v>
      </c>
      <c r="U1237" s="18" t="n">
        <f aca="false">T1237-(Draws!U1216+Draws!AG1216)</f>
        <v>0</v>
      </c>
      <c r="V1237" s="18" t="n">
        <f aca="false">U1237-(Draws!V1216+Draws!AH1216)</f>
        <v>0</v>
      </c>
      <c r="W1237" s="18" t="n">
        <f aca="false">V1237-(Draws!W1216+Draws!AI1216)</f>
        <v>0</v>
      </c>
      <c r="X1237" s="18" t="n">
        <f aca="false">W1237-(Draws!X1216+Draws!AJ1216)</f>
        <v>0</v>
      </c>
      <c r="Y1237" s="18" t="n">
        <f aca="false">X1237-(Draws!Y1216+Draws!AK1216)</f>
        <v>0</v>
      </c>
      <c r="Z1237" s="18" t="n">
        <f aca="false">0-(MAX(Draws!N1216-Line_cap,0)+MAX(Draws!Z1216-Line_cap,0))</f>
        <v>0</v>
      </c>
      <c r="AA1237" s="18" t="n">
        <f aca="false">Z1237-(MAX(Draws!O1216-Line_cap,0)+MAX(Draws!AA1216-Line_cap,0))</f>
        <v>0</v>
      </c>
      <c r="AB1237" s="18" t="n">
        <f aca="false">AA1237-(MAX(Draws!P1216-Line_cap,0)+MAX(Draws!AB1216-Line_cap,0))</f>
        <v>0</v>
      </c>
      <c r="AC1237" s="18" t="n">
        <f aca="false">AB1237-(MAX(Draws!Q1216-Line_cap,0)+MAX(Draws!AC1216-Line_cap,0))</f>
        <v>0</v>
      </c>
      <c r="AD1237" s="18" t="n">
        <f aca="false">AC1237-(MAX(Draws!R1216-Line_cap,0)+MAX(Draws!AD1216-Line_cap,0))</f>
        <v>0</v>
      </c>
      <c r="AE1237" s="18" t="n">
        <f aca="false">AD1237-(MAX(Draws!S1216-Line_cap,0)+MAX(Draws!AE1216-Line_cap,0))</f>
        <v>0</v>
      </c>
      <c r="AF1237" s="18" t="n">
        <f aca="false">AE1237-(MAX(Draws!T1216-Line_cap,0)+MAX(Draws!AF1216-Line_cap,0))</f>
        <v>0</v>
      </c>
      <c r="AG1237" s="18" t="n">
        <f aca="false">AF1237-(MAX(Draws!U1216-Line_cap,0)+MAX(Draws!AG1216-Line_cap,0))</f>
        <v>0</v>
      </c>
      <c r="AH1237" s="18" t="n">
        <f aca="false">AG1237-(MAX(Draws!V1216-Line_cap,0)+MAX(Draws!AH1216-Line_cap,0))</f>
        <v>0</v>
      </c>
      <c r="AI1237" s="18" t="n">
        <f aca="false">AH1237-(MAX(Draws!W1216-Line_cap,0)+MAX(Draws!AI1216-Line_cap,0))</f>
        <v>0</v>
      </c>
      <c r="AJ1237" s="18" t="n">
        <f aca="false">AI1237-(MAX(Draws!X1216-Line_cap,0)+MAX(Draws!AJ1216-Line_cap,0))</f>
        <v>0</v>
      </c>
      <c r="AK1237" s="18" t="n">
        <f aca="false">AJ1237-(MAX(Draws!Y1216-Line_cap,0)+MAX(Draws!AK1216-Line_cap,0))</f>
        <v>0</v>
      </c>
      <c r="AL1237" s="18" t="n">
        <f aca="false">SUMPRODUCT(MIN($B$22:$M$22+B1237:M1237+N1237:Y1237))</f>
        <v>433.380561803119</v>
      </c>
      <c r="AM1237" s="18" t="n">
        <f aca="false">SUMPRODUCT(MIN($B$22:$M$22+B1237:M1237))</f>
        <v>433.380561803119</v>
      </c>
      <c r="AN1237" s="18" t="n">
        <f aca="false">SUMPRODUCT(MIN($B$22:$M$22+N1237:Y1237))</f>
        <v>481.950382357786</v>
      </c>
      <c r="AO1237" s="18" t="n">
        <f aca="false">SUMPRODUCT(MIN($B$22:$M$22+B1237:M1237+Z1237:AK1237))</f>
        <v>433.380561803119</v>
      </c>
      <c r="AP1237" s="18" t="n">
        <f aca="false">SUMPRODUCT(MIN($B$23:$M$23+B1237:M1237+N1237:Y1237))</f>
        <v>478.506442885738</v>
      </c>
      <c r="AQ1237" s="18" t="n">
        <f aca="false">SUMPRODUCT(MIN($B$23:$M$23+B1237:M1237+Z1237:AK1237))</f>
        <v>478.506442885738</v>
      </c>
      <c r="AR1237" s="13" t="n">
        <f aca="false">IF(Y1237&lt;0,1,0)</f>
        <v>0</v>
      </c>
    </row>
    <row r="1238" customFormat="false" ht="15" hidden="false" customHeight="false" outlineLevel="0" collapsed="false">
      <c r="A1238" s="13" t="n">
        <v>1213</v>
      </c>
      <c r="B1238" s="18" t="n">
        <f aca="false">Shock_sd*Draws!B1217</f>
        <v>48.0728969887455</v>
      </c>
      <c r="C1238" s="18" t="n">
        <f aca="false">Persist_a*B1238+Shock_sd*Draws!C1217</f>
        <v>1.62278494693338</v>
      </c>
      <c r="D1238" s="18" t="n">
        <f aca="false">Persist_a*C1238+Shock_sd*Draws!D1217</f>
        <v>51.8337448814104</v>
      </c>
      <c r="E1238" s="18" t="n">
        <f aca="false">Persist_a*D1238+Shock_sd*Draws!E1217</f>
        <v>-6.98979444142613</v>
      </c>
      <c r="F1238" s="18" t="n">
        <f aca="false">Persist_a*E1238+Shock_sd*Draws!F1217</f>
        <v>-43.5643364053555</v>
      </c>
      <c r="G1238" s="18" t="n">
        <f aca="false">Persist_a*F1238+Shock_sd*Draws!G1217</f>
        <v>-71.2355029576157</v>
      </c>
      <c r="H1238" s="18" t="n">
        <f aca="false">Persist_a*G1238+Shock_sd*Draws!H1217</f>
        <v>0.984495737927553</v>
      </c>
      <c r="I1238" s="18" t="n">
        <f aca="false">Persist_a*H1238+Shock_sd*Draws!I1217</f>
        <v>-25.4931921519532</v>
      </c>
      <c r="J1238" s="18" t="n">
        <f aca="false">Persist_a*I1238+Shock_sd*Draws!J1217</f>
        <v>-11.7936453982596</v>
      </c>
      <c r="K1238" s="18" t="n">
        <f aca="false">Persist_a*J1238+Shock_sd*Draws!K1217</f>
        <v>14.6319216863827</v>
      </c>
      <c r="L1238" s="18" t="n">
        <f aca="false">Persist_a*K1238+Shock_sd*Draws!L1217</f>
        <v>-9.90021656360628</v>
      </c>
      <c r="M1238" s="18" t="n">
        <f aca="false">Persist_a*L1238+Shock_sd*Draws!M1217</f>
        <v>-40.1534419256925</v>
      </c>
      <c r="N1238" s="18" t="n">
        <f aca="false">0-(Draws!N1217+Draws!Z1217)</f>
        <v>0</v>
      </c>
      <c r="O1238" s="18" t="n">
        <f aca="false">N1238-(Draws!O1217+Draws!AA1217)</f>
        <v>0</v>
      </c>
      <c r="P1238" s="18" t="n">
        <f aca="false">O1238-(Draws!P1217+Draws!AB1217)</f>
        <v>0</v>
      </c>
      <c r="Q1238" s="18" t="n">
        <f aca="false">P1238-(Draws!Q1217+Draws!AC1217)</f>
        <v>0</v>
      </c>
      <c r="R1238" s="18" t="n">
        <f aca="false">Q1238-(Draws!R1217+Draws!AD1217)</f>
        <v>0</v>
      </c>
      <c r="S1238" s="18" t="n">
        <f aca="false">R1238-(Draws!S1217+Draws!AE1217)</f>
        <v>0</v>
      </c>
      <c r="T1238" s="18" t="n">
        <f aca="false">S1238-(Draws!T1217+Draws!AF1217)</f>
        <v>0</v>
      </c>
      <c r="U1238" s="18" t="n">
        <f aca="false">T1238-(Draws!U1217+Draws!AG1217)</f>
        <v>0</v>
      </c>
      <c r="V1238" s="18" t="n">
        <f aca="false">U1238-(Draws!V1217+Draws!AH1217)</f>
        <v>0</v>
      </c>
      <c r="W1238" s="18" t="n">
        <f aca="false">V1238-(Draws!W1217+Draws!AI1217)</f>
        <v>0</v>
      </c>
      <c r="X1238" s="18" t="n">
        <f aca="false">W1238-(Draws!X1217+Draws!AJ1217)</f>
        <v>0</v>
      </c>
      <c r="Y1238" s="18" t="n">
        <f aca="false">X1238-(Draws!Y1217+Draws!AK1217)</f>
        <v>0</v>
      </c>
      <c r="Z1238" s="18" t="n">
        <f aca="false">0-(MAX(Draws!N1217-Line_cap,0)+MAX(Draws!Z1217-Line_cap,0))</f>
        <v>0</v>
      </c>
      <c r="AA1238" s="18" t="n">
        <f aca="false">Z1238-(MAX(Draws!O1217-Line_cap,0)+MAX(Draws!AA1217-Line_cap,0))</f>
        <v>0</v>
      </c>
      <c r="AB1238" s="18" t="n">
        <f aca="false">AA1238-(MAX(Draws!P1217-Line_cap,0)+MAX(Draws!AB1217-Line_cap,0))</f>
        <v>0</v>
      </c>
      <c r="AC1238" s="18" t="n">
        <f aca="false">AB1238-(MAX(Draws!Q1217-Line_cap,0)+MAX(Draws!AC1217-Line_cap,0))</f>
        <v>0</v>
      </c>
      <c r="AD1238" s="18" t="n">
        <f aca="false">AC1238-(MAX(Draws!R1217-Line_cap,0)+MAX(Draws!AD1217-Line_cap,0))</f>
        <v>0</v>
      </c>
      <c r="AE1238" s="18" t="n">
        <f aca="false">AD1238-(MAX(Draws!S1217-Line_cap,0)+MAX(Draws!AE1217-Line_cap,0))</f>
        <v>0</v>
      </c>
      <c r="AF1238" s="18" t="n">
        <f aca="false">AE1238-(MAX(Draws!T1217-Line_cap,0)+MAX(Draws!AF1217-Line_cap,0))</f>
        <v>0</v>
      </c>
      <c r="AG1238" s="18" t="n">
        <f aca="false">AF1238-(MAX(Draws!U1217-Line_cap,0)+MAX(Draws!AG1217-Line_cap,0))</f>
        <v>0</v>
      </c>
      <c r="AH1238" s="18" t="n">
        <f aca="false">AG1238-(MAX(Draws!V1217-Line_cap,0)+MAX(Draws!AH1217-Line_cap,0))</f>
        <v>0</v>
      </c>
      <c r="AI1238" s="18" t="n">
        <f aca="false">AH1238-(MAX(Draws!W1217-Line_cap,0)+MAX(Draws!AI1217-Line_cap,0))</f>
        <v>0</v>
      </c>
      <c r="AJ1238" s="18" t="n">
        <f aca="false">AI1238-(MAX(Draws!X1217-Line_cap,0)+MAX(Draws!AJ1217-Line_cap,0))</f>
        <v>0</v>
      </c>
      <c r="AK1238" s="18" t="n">
        <f aca="false">AJ1238-(MAX(Draws!Y1217-Line_cap,0)+MAX(Draws!AK1217-Line_cap,0))</f>
        <v>0</v>
      </c>
      <c r="AL1238" s="18" t="n">
        <f aca="false">SUMPRODUCT(MIN($B$22:$M$22+B1238:M1238+N1238:Y1238))</f>
        <v>411.972668680749</v>
      </c>
      <c r="AM1238" s="18" t="n">
        <f aca="false">SUMPRODUCT(MIN($B$22:$M$22+B1238:M1238))</f>
        <v>411.972668680749</v>
      </c>
      <c r="AN1238" s="18" t="n">
        <f aca="false">SUMPRODUCT(MIN($B$22:$M$22+N1238:Y1238))</f>
        <v>481.950382357786</v>
      </c>
      <c r="AO1238" s="18" t="n">
        <f aca="false">SUMPRODUCT(MIN($B$22:$M$22+B1238:M1238+Z1238:AK1238))</f>
        <v>411.972668680749</v>
      </c>
      <c r="AP1238" s="18" t="n">
        <f aca="false">SUMPRODUCT(MIN($B$23:$M$23+B1238:M1238+N1238:Y1238))</f>
        <v>459.738414181533</v>
      </c>
      <c r="AQ1238" s="18" t="n">
        <f aca="false">SUMPRODUCT(MIN($B$23:$M$23+B1238:M1238+Z1238:AK1238))</f>
        <v>459.738414181533</v>
      </c>
      <c r="AR1238" s="13" t="n">
        <f aca="false">IF(Y1238&lt;0,1,0)</f>
        <v>0</v>
      </c>
    </row>
    <row r="1239" customFormat="false" ht="15" hidden="false" customHeight="false" outlineLevel="0" collapsed="false">
      <c r="A1239" s="13" t="n">
        <v>1214</v>
      </c>
      <c r="B1239" s="18" t="n">
        <f aca="false">Shock_sd*Draws!B1218</f>
        <v>-4.95070680954477</v>
      </c>
      <c r="C1239" s="18" t="n">
        <f aca="false">Persist_a*B1239+Shock_sd*Draws!C1218</f>
        <v>23.9448989776798</v>
      </c>
      <c r="D1239" s="18" t="n">
        <f aca="false">Persist_a*C1239+Shock_sd*Draws!D1218</f>
        <v>-33.477398477118</v>
      </c>
      <c r="E1239" s="18" t="n">
        <f aca="false">Persist_a*D1239+Shock_sd*Draws!E1218</f>
        <v>8.62831880305204</v>
      </c>
      <c r="F1239" s="18" t="n">
        <f aca="false">Persist_a*E1239+Shock_sd*Draws!F1218</f>
        <v>35.8870920781051</v>
      </c>
      <c r="G1239" s="18" t="n">
        <f aca="false">Persist_a*F1239+Shock_sd*Draws!G1218</f>
        <v>1.61080004950539</v>
      </c>
      <c r="H1239" s="18" t="n">
        <f aca="false">Persist_a*G1239+Shock_sd*Draws!H1218</f>
        <v>17.1376059834441</v>
      </c>
      <c r="I1239" s="18" t="n">
        <f aca="false">Persist_a*H1239+Shock_sd*Draws!I1218</f>
        <v>56.1536727796584</v>
      </c>
      <c r="J1239" s="18" t="n">
        <f aca="false">Persist_a*I1239+Shock_sd*Draws!J1218</f>
        <v>96.6135382949084</v>
      </c>
      <c r="K1239" s="18" t="n">
        <f aca="false">Persist_a*J1239+Shock_sd*Draws!K1218</f>
        <v>69.5932393070822</v>
      </c>
      <c r="L1239" s="18" t="n">
        <f aca="false">Persist_a*K1239+Shock_sd*Draws!L1218</f>
        <v>50.7364011443133</v>
      </c>
      <c r="M1239" s="18" t="n">
        <f aca="false">Persist_a*L1239+Shock_sd*Draws!M1218</f>
        <v>-6.15379383951791</v>
      </c>
      <c r="N1239" s="18" t="n">
        <f aca="false">0-(Draws!N1218+Draws!Z1218)</f>
        <v>0</v>
      </c>
      <c r="O1239" s="18" t="n">
        <f aca="false">N1239-(Draws!O1218+Draws!AA1218)</f>
        <v>0</v>
      </c>
      <c r="P1239" s="18" t="n">
        <f aca="false">O1239-(Draws!P1218+Draws!AB1218)</f>
        <v>0</v>
      </c>
      <c r="Q1239" s="18" t="n">
        <f aca="false">P1239-(Draws!Q1218+Draws!AC1218)</f>
        <v>0</v>
      </c>
      <c r="R1239" s="18" t="n">
        <f aca="false">Q1239-(Draws!R1218+Draws!AD1218)</f>
        <v>0</v>
      </c>
      <c r="S1239" s="18" t="n">
        <f aca="false">R1239-(Draws!S1218+Draws!AE1218)</f>
        <v>0</v>
      </c>
      <c r="T1239" s="18" t="n">
        <f aca="false">S1239-(Draws!T1218+Draws!AF1218)</f>
        <v>0</v>
      </c>
      <c r="U1239" s="18" t="n">
        <f aca="false">T1239-(Draws!U1218+Draws!AG1218)</f>
        <v>0</v>
      </c>
      <c r="V1239" s="18" t="n">
        <f aca="false">U1239-(Draws!V1218+Draws!AH1218)</f>
        <v>0</v>
      </c>
      <c r="W1239" s="18" t="n">
        <f aca="false">V1239-(Draws!W1218+Draws!AI1218)</f>
        <v>0</v>
      </c>
      <c r="X1239" s="18" t="n">
        <f aca="false">W1239-(Draws!X1218+Draws!AJ1218)</f>
        <v>0</v>
      </c>
      <c r="Y1239" s="18" t="n">
        <f aca="false">X1239-(Draws!Y1218+Draws!AK1218)</f>
        <v>0</v>
      </c>
      <c r="Z1239" s="18" t="n">
        <f aca="false">0-(MAX(Draws!N1218-Line_cap,0)+MAX(Draws!Z1218-Line_cap,0))</f>
        <v>0</v>
      </c>
      <c r="AA1239" s="18" t="n">
        <f aca="false">Z1239-(MAX(Draws!O1218-Line_cap,0)+MAX(Draws!AA1218-Line_cap,0))</f>
        <v>0</v>
      </c>
      <c r="AB1239" s="18" t="n">
        <f aca="false">AA1239-(MAX(Draws!P1218-Line_cap,0)+MAX(Draws!AB1218-Line_cap,0))</f>
        <v>0</v>
      </c>
      <c r="AC1239" s="18" t="n">
        <f aca="false">AB1239-(MAX(Draws!Q1218-Line_cap,0)+MAX(Draws!AC1218-Line_cap,0))</f>
        <v>0</v>
      </c>
      <c r="AD1239" s="18" t="n">
        <f aca="false">AC1239-(MAX(Draws!R1218-Line_cap,0)+MAX(Draws!AD1218-Line_cap,0))</f>
        <v>0</v>
      </c>
      <c r="AE1239" s="18" t="n">
        <f aca="false">AD1239-(MAX(Draws!S1218-Line_cap,0)+MAX(Draws!AE1218-Line_cap,0))</f>
        <v>0</v>
      </c>
      <c r="AF1239" s="18" t="n">
        <f aca="false">AE1239-(MAX(Draws!T1218-Line_cap,0)+MAX(Draws!AF1218-Line_cap,0))</f>
        <v>0</v>
      </c>
      <c r="AG1239" s="18" t="n">
        <f aca="false">AF1239-(MAX(Draws!U1218-Line_cap,0)+MAX(Draws!AG1218-Line_cap,0))</f>
        <v>0</v>
      </c>
      <c r="AH1239" s="18" t="n">
        <f aca="false">AG1239-(MAX(Draws!V1218-Line_cap,0)+MAX(Draws!AH1218-Line_cap,0))</f>
        <v>0</v>
      </c>
      <c r="AI1239" s="18" t="n">
        <f aca="false">AH1239-(MAX(Draws!W1218-Line_cap,0)+MAX(Draws!AI1218-Line_cap,0))</f>
        <v>0</v>
      </c>
      <c r="AJ1239" s="18" t="n">
        <f aca="false">AI1239-(MAX(Draws!X1218-Line_cap,0)+MAX(Draws!AJ1218-Line_cap,0))</f>
        <v>0</v>
      </c>
      <c r="AK1239" s="18" t="n">
        <f aca="false">AJ1239-(MAX(Draws!Y1218-Line_cap,0)+MAX(Draws!AK1218-Line_cap,0))</f>
        <v>0</v>
      </c>
      <c r="AL1239" s="18" t="n">
        <f aca="false">SUMPRODUCT(MIN($B$22:$M$22+B1239:M1239+N1239:Y1239))</f>
        <v>482.076788185023</v>
      </c>
      <c r="AM1239" s="18" t="n">
        <f aca="false">SUMPRODUCT(MIN($B$22:$M$22+B1239:M1239))</f>
        <v>482.076788185023</v>
      </c>
      <c r="AN1239" s="18" t="n">
        <f aca="false">SUMPRODUCT(MIN($B$22:$M$22+N1239:Y1239))</f>
        <v>481.950382357786</v>
      </c>
      <c r="AO1239" s="18" t="n">
        <f aca="false">SUMPRODUCT(MIN($B$22:$M$22+B1239:M1239+Z1239:AK1239))</f>
        <v>482.076788185023</v>
      </c>
      <c r="AP1239" s="18" t="n">
        <f aca="false">SUMPRODUCT(MIN($B$23:$M$23+B1239:M1239+N1239:Y1239))</f>
        <v>516.826162993262</v>
      </c>
      <c r="AQ1239" s="18" t="n">
        <f aca="false">SUMPRODUCT(MIN($B$23:$M$23+B1239:M1239+Z1239:AK1239))</f>
        <v>516.826162993262</v>
      </c>
      <c r="AR1239" s="13" t="n">
        <f aca="false">IF(Y1239&lt;0,1,0)</f>
        <v>0</v>
      </c>
    </row>
    <row r="1240" customFormat="false" ht="15" hidden="false" customHeight="false" outlineLevel="0" collapsed="false">
      <c r="A1240" s="13" t="n">
        <v>1215</v>
      </c>
      <c r="B1240" s="18" t="n">
        <f aca="false">Shock_sd*Draws!B1219</f>
        <v>-35.2369675341411</v>
      </c>
      <c r="C1240" s="18" t="n">
        <f aca="false">Persist_a*B1240+Shock_sd*Draws!C1219</f>
        <v>57.2721700196854</v>
      </c>
      <c r="D1240" s="18" t="n">
        <f aca="false">Persist_a*C1240+Shock_sd*Draws!D1219</f>
        <v>71.187482930773</v>
      </c>
      <c r="E1240" s="18" t="n">
        <f aca="false">Persist_a*D1240+Shock_sd*Draws!E1219</f>
        <v>-34.1631474450589</v>
      </c>
      <c r="F1240" s="18" t="n">
        <f aca="false">Persist_a*E1240+Shock_sd*Draws!F1219</f>
        <v>22.2049631429608</v>
      </c>
      <c r="G1240" s="18" t="n">
        <f aca="false">Persist_a*F1240+Shock_sd*Draws!G1219</f>
        <v>4.0002714517854</v>
      </c>
      <c r="H1240" s="18" t="n">
        <f aca="false">Persist_a*G1240+Shock_sd*Draws!H1219</f>
        <v>43.9149038920479</v>
      </c>
      <c r="I1240" s="18" t="n">
        <f aca="false">Persist_a*H1240+Shock_sd*Draws!I1219</f>
        <v>-65.801552483446</v>
      </c>
      <c r="J1240" s="18" t="n">
        <f aca="false">Persist_a*I1240+Shock_sd*Draws!J1219</f>
        <v>-41.6374647137843</v>
      </c>
      <c r="K1240" s="18" t="n">
        <f aca="false">Persist_a*J1240+Shock_sd*Draws!K1219</f>
        <v>-96.2279636950088</v>
      </c>
      <c r="L1240" s="18" t="n">
        <f aca="false">Persist_a*K1240+Shock_sd*Draws!L1219</f>
        <v>-123.975570334823</v>
      </c>
      <c r="M1240" s="18" t="n">
        <f aca="false">Persist_a*L1240+Shock_sd*Draws!M1219</f>
        <v>-118.798080343933</v>
      </c>
      <c r="N1240" s="18" t="n">
        <f aca="false">0-(Draws!N1219+Draws!Z1219)</f>
        <v>-85.4032918337686</v>
      </c>
      <c r="O1240" s="18" t="n">
        <f aca="false">N1240-(Draws!O1219+Draws!AA1219)</f>
        <v>-85.4032918337686</v>
      </c>
      <c r="P1240" s="18" t="n">
        <f aca="false">O1240-(Draws!P1219+Draws!AB1219)</f>
        <v>-85.4032918337686</v>
      </c>
      <c r="Q1240" s="18" t="n">
        <f aca="false">P1240-(Draws!Q1219+Draws!AC1219)</f>
        <v>-85.4032918337686</v>
      </c>
      <c r="R1240" s="18" t="n">
        <f aca="false">Q1240-(Draws!R1219+Draws!AD1219)</f>
        <v>-85.4032918337686</v>
      </c>
      <c r="S1240" s="18" t="n">
        <f aca="false">R1240-(Draws!S1219+Draws!AE1219)</f>
        <v>-85.4032918337686</v>
      </c>
      <c r="T1240" s="18" t="n">
        <f aca="false">S1240-(Draws!T1219+Draws!AF1219)</f>
        <v>-85.4032918337686</v>
      </c>
      <c r="U1240" s="18" t="n">
        <f aca="false">T1240-(Draws!U1219+Draws!AG1219)</f>
        <v>-85.4032918337686</v>
      </c>
      <c r="V1240" s="18" t="n">
        <f aca="false">U1240-(Draws!V1219+Draws!AH1219)</f>
        <v>-85.4032918337686</v>
      </c>
      <c r="W1240" s="18" t="n">
        <f aca="false">V1240-(Draws!W1219+Draws!AI1219)</f>
        <v>-85.4032918337686</v>
      </c>
      <c r="X1240" s="18" t="n">
        <f aca="false">W1240-(Draws!X1219+Draws!AJ1219)</f>
        <v>-85.4032918337686</v>
      </c>
      <c r="Y1240" s="18" t="n">
        <f aca="false">X1240-(Draws!Y1219+Draws!AK1219)</f>
        <v>-85.4032918337686</v>
      </c>
      <c r="Z1240" s="18" t="n">
        <f aca="false">0-(MAX(Draws!N1219-Line_cap,0)+MAX(Draws!Z1219-Line_cap,0))</f>
        <v>0</v>
      </c>
      <c r="AA1240" s="18" t="n">
        <f aca="false">Z1240-(MAX(Draws!O1219-Line_cap,0)+MAX(Draws!AA1219-Line_cap,0))</f>
        <v>0</v>
      </c>
      <c r="AB1240" s="18" t="n">
        <f aca="false">AA1240-(MAX(Draws!P1219-Line_cap,0)+MAX(Draws!AB1219-Line_cap,0))</f>
        <v>0</v>
      </c>
      <c r="AC1240" s="18" t="n">
        <f aca="false">AB1240-(MAX(Draws!Q1219-Line_cap,0)+MAX(Draws!AC1219-Line_cap,0))</f>
        <v>0</v>
      </c>
      <c r="AD1240" s="18" t="n">
        <f aca="false">AC1240-(MAX(Draws!R1219-Line_cap,0)+MAX(Draws!AD1219-Line_cap,0))</f>
        <v>0</v>
      </c>
      <c r="AE1240" s="18" t="n">
        <f aca="false">AD1240-(MAX(Draws!S1219-Line_cap,0)+MAX(Draws!AE1219-Line_cap,0))</f>
        <v>0</v>
      </c>
      <c r="AF1240" s="18" t="n">
        <f aca="false">AE1240-(MAX(Draws!T1219-Line_cap,0)+MAX(Draws!AF1219-Line_cap,0))</f>
        <v>0</v>
      </c>
      <c r="AG1240" s="18" t="n">
        <f aca="false">AF1240-(MAX(Draws!U1219-Line_cap,0)+MAX(Draws!AG1219-Line_cap,0))</f>
        <v>0</v>
      </c>
      <c r="AH1240" s="18" t="n">
        <f aca="false">AG1240-(MAX(Draws!V1219-Line_cap,0)+MAX(Draws!AH1219-Line_cap,0))</f>
        <v>0</v>
      </c>
      <c r="AI1240" s="18" t="n">
        <f aca="false">AH1240-(MAX(Draws!W1219-Line_cap,0)+MAX(Draws!AI1219-Line_cap,0))</f>
        <v>0</v>
      </c>
      <c r="AJ1240" s="18" t="n">
        <f aca="false">AI1240-(MAX(Draws!X1219-Line_cap,0)+MAX(Draws!AJ1219-Line_cap,0))</f>
        <v>0</v>
      </c>
      <c r="AK1240" s="18" t="n">
        <f aca="false">AJ1240-(MAX(Draws!Y1219-Line_cap,0)+MAX(Draws!AK1219-Line_cap,0))</f>
        <v>0</v>
      </c>
      <c r="AL1240" s="18" t="n">
        <f aca="false">SUMPRODUCT(MIN($B$22:$M$22+B1240:M1240+N1240:Y1240))</f>
        <v>292.549085395789</v>
      </c>
      <c r="AM1240" s="18" t="n">
        <f aca="false">SUMPRODUCT(MIN($B$22:$M$22+B1240:M1240))</f>
        <v>377.952377229558</v>
      </c>
      <c r="AN1240" s="18" t="n">
        <f aca="false">SUMPRODUCT(MIN($B$22:$M$22+N1240:Y1240))</f>
        <v>396.547090524017</v>
      </c>
      <c r="AO1240" s="18" t="n">
        <f aca="false">SUMPRODUCT(MIN($B$22:$M$22+B1240:M1240+Z1240:AK1240))</f>
        <v>377.952377229558</v>
      </c>
      <c r="AP1240" s="18" t="n">
        <f aca="false">SUMPRODUCT(MIN($B$23:$M$23+B1240:M1240+N1240:Y1240))</f>
        <v>339.422214209334</v>
      </c>
      <c r="AQ1240" s="18" t="n">
        <f aca="false">SUMPRODUCT(MIN($B$23:$M$23+B1240:M1240+Z1240:AK1240))</f>
        <v>424.825506043102</v>
      </c>
      <c r="AR1240" s="13" t="n">
        <f aca="false">IF(Y1240&lt;0,1,0)</f>
        <v>1</v>
      </c>
    </row>
    <row r="1241" customFormat="false" ht="15" hidden="false" customHeight="false" outlineLevel="0" collapsed="false">
      <c r="A1241" s="13" t="n">
        <v>1216</v>
      </c>
      <c r="B1241" s="18" t="n">
        <f aca="false">Shock_sd*Draws!B1220</f>
        <v>80.8703370939299</v>
      </c>
      <c r="C1241" s="18" t="n">
        <f aca="false">Persist_a*B1241+Shock_sd*Draws!C1220</f>
        <v>146.456465010001</v>
      </c>
      <c r="D1241" s="18" t="n">
        <f aca="false">Persist_a*C1241+Shock_sd*Draws!D1220</f>
        <v>189.339985956749</v>
      </c>
      <c r="E1241" s="18" t="n">
        <f aca="false">Persist_a*D1241+Shock_sd*Draws!E1220</f>
        <v>125.490108216158</v>
      </c>
      <c r="F1241" s="18" t="n">
        <f aca="false">Persist_a*E1241+Shock_sd*Draws!F1220</f>
        <v>114.141004696407</v>
      </c>
      <c r="G1241" s="18" t="n">
        <f aca="false">Persist_a*F1241+Shock_sd*Draws!G1220</f>
        <v>109.236625611145</v>
      </c>
      <c r="H1241" s="18" t="n">
        <f aca="false">Persist_a*G1241+Shock_sd*Draws!H1220</f>
        <v>112.665126908079</v>
      </c>
      <c r="I1241" s="18" t="n">
        <f aca="false">Persist_a*H1241+Shock_sd*Draws!I1220</f>
        <v>161.544669301936</v>
      </c>
      <c r="J1241" s="18" t="n">
        <f aca="false">Persist_a*I1241+Shock_sd*Draws!J1220</f>
        <v>90.7437125759416</v>
      </c>
      <c r="K1241" s="18" t="n">
        <f aca="false">Persist_a*J1241+Shock_sd*Draws!K1220</f>
        <v>87.9805735133338</v>
      </c>
      <c r="L1241" s="18" t="n">
        <f aca="false">Persist_a*K1241+Shock_sd*Draws!L1220</f>
        <v>60.3205312179047</v>
      </c>
      <c r="M1241" s="18" t="n">
        <f aca="false">Persist_a*L1241+Shock_sd*Draws!M1220</f>
        <v>-9.10468132329126</v>
      </c>
      <c r="N1241" s="18" t="n">
        <f aca="false">0-(Draws!N1220+Draws!Z1220)</f>
        <v>0</v>
      </c>
      <c r="O1241" s="18" t="n">
        <f aca="false">N1241-(Draws!O1220+Draws!AA1220)</f>
        <v>0</v>
      </c>
      <c r="P1241" s="18" t="n">
        <f aca="false">O1241-(Draws!P1220+Draws!AB1220)</f>
        <v>0</v>
      </c>
      <c r="Q1241" s="18" t="n">
        <f aca="false">P1241-(Draws!Q1220+Draws!AC1220)</f>
        <v>0</v>
      </c>
      <c r="R1241" s="18" t="n">
        <f aca="false">Q1241-(Draws!R1220+Draws!AD1220)</f>
        <v>0</v>
      </c>
      <c r="S1241" s="18" t="n">
        <f aca="false">R1241-(Draws!S1220+Draws!AE1220)</f>
        <v>0</v>
      </c>
      <c r="T1241" s="18" t="n">
        <f aca="false">S1241-(Draws!T1220+Draws!AF1220)</f>
        <v>0</v>
      </c>
      <c r="U1241" s="18" t="n">
        <f aca="false">T1241-(Draws!U1220+Draws!AG1220)</f>
        <v>0</v>
      </c>
      <c r="V1241" s="18" t="n">
        <f aca="false">U1241-(Draws!V1220+Draws!AH1220)</f>
        <v>0</v>
      </c>
      <c r="W1241" s="18" t="n">
        <f aca="false">V1241-(Draws!W1220+Draws!AI1220)</f>
        <v>0</v>
      </c>
      <c r="X1241" s="18" t="n">
        <f aca="false">W1241-(Draws!X1220+Draws!AJ1220)</f>
        <v>0</v>
      </c>
      <c r="Y1241" s="18" t="n">
        <f aca="false">X1241-(Draws!Y1220+Draws!AK1220)</f>
        <v>0</v>
      </c>
      <c r="Z1241" s="18" t="n">
        <f aca="false">0-(MAX(Draws!N1220-Line_cap,0)+MAX(Draws!Z1220-Line_cap,0))</f>
        <v>0</v>
      </c>
      <c r="AA1241" s="18" t="n">
        <f aca="false">Z1241-(MAX(Draws!O1220-Line_cap,0)+MAX(Draws!AA1220-Line_cap,0))</f>
        <v>0</v>
      </c>
      <c r="AB1241" s="18" t="n">
        <f aca="false">AA1241-(MAX(Draws!P1220-Line_cap,0)+MAX(Draws!AB1220-Line_cap,0))</f>
        <v>0</v>
      </c>
      <c r="AC1241" s="18" t="n">
        <f aca="false">AB1241-(MAX(Draws!Q1220-Line_cap,0)+MAX(Draws!AC1220-Line_cap,0))</f>
        <v>0</v>
      </c>
      <c r="AD1241" s="18" t="n">
        <f aca="false">AC1241-(MAX(Draws!R1220-Line_cap,0)+MAX(Draws!AD1220-Line_cap,0))</f>
        <v>0</v>
      </c>
      <c r="AE1241" s="18" t="n">
        <f aca="false">AD1241-(MAX(Draws!S1220-Line_cap,0)+MAX(Draws!AE1220-Line_cap,0))</f>
        <v>0</v>
      </c>
      <c r="AF1241" s="18" t="n">
        <f aca="false">AE1241-(MAX(Draws!T1220-Line_cap,0)+MAX(Draws!AF1220-Line_cap,0))</f>
        <v>0</v>
      </c>
      <c r="AG1241" s="18" t="n">
        <f aca="false">AF1241-(MAX(Draws!U1220-Line_cap,0)+MAX(Draws!AG1220-Line_cap,0))</f>
        <v>0</v>
      </c>
      <c r="AH1241" s="18" t="n">
        <f aca="false">AG1241-(MAX(Draws!V1220-Line_cap,0)+MAX(Draws!AH1220-Line_cap,0))</f>
        <v>0</v>
      </c>
      <c r="AI1241" s="18" t="n">
        <f aca="false">AH1241-(MAX(Draws!W1220-Line_cap,0)+MAX(Draws!AI1220-Line_cap,0))</f>
        <v>0</v>
      </c>
      <c r="AJ1241" s="18" t="n">
        <f aca="false">AI1241-(MAX(Draws!X1220-Line_cap,0)+MAX(Draws!AJ1220-Line_cap,0))</f>
        <v>0</v>
      </c>
      <c r="AK1241" s="18" t="n">
        <f aca="false">AJ1241-(MAX(Draws!Y1220-Line_cap,0)+MAX(Draws!AK1220-Line_cap,0))</f>
        <v>0</v>
      </c>
      <c r="AL1241" s="18" t="n">
        <f aca="false">SUMPRODUCT(MIN($B$22:$M$22+B1241:M1241+N1241:Y1241))</f>
        <v>501.319366353669</v>
      </c>
      <c r="AM1241" s="18" t="n">
        <f aca="false">SUMPRODUCT(MIN($B$22:$M$22+B1241:M1241))</f>
        <v>501.319366353669</v>
      </c>
      <c r="AN1241" s="18" t="n">
        <f aca="false">SUMPRODUCT(MIN($B$22:$M$22+N1241:Y1241))</f>
        <v>481.950382357786</v>
      </c>
      <c r="AO1241" s="18" t="n">
        <f aca="false">SUMPRODUCT(MIN($B$22:$M$22+B1241:M1241+Z1241:AK1241))</f>
        <v>501.319366353669</v>
      </c>
      <c r="AP1241" s="18" t="n">
        <f aca="false">SUMPRODUCT(MIN($B$23:$M$23+B1241:M1241+N1241:Y1241))</f>
        <v>546.445247436289</v>
      </c>
      <c r="AQ1241" s="18" t="n">
        <f aca="false">SUMPRODUCT(MIN($B$23:$M$23+B1241:M1241+Z1241:AK1241))</f>
        <v>546.445247436289</v>
      </c>
      <c r="AR1241" s="13" t="n">
        <f aca="false">IF(Y1241&lt;0,1,0)</f>
        <v>0</v>
      </c>
    </row>
    <row r="1242" customFormat="false" ht="15" hidden="false" customHeight="false" outlineLevel="0" collapsed="false">
      <c r="A1242" s="13" t="n">
        <v>1217</v>
      </c>
      <c r="B1242" s="18" t="n">
        <f aca="false">Shock_sd*Draws!B1221</f>
        <v>-72.2534549032944</v>
      </c>
      <c r="C1242" s="18" t="n">
        <f aca="false">Persist_a*B1242+Shock_sd*Draws!C1221</f>
        <v>-103.764667208527</v>
      </c>
      <c r="D1242" s="18" t="n">
        <f aca="false">Persist_a*C1242+Shock_sd*Draws!D1221</f>
        <v>-7.93760200154661</v>
      </c>
      <c r="E1242" s="18" t="n">
        <f aca="false">Persist_a*D1242+Shock_sd*Draws!E1221</f>
        <v>11.0208461418655</v>
      </c>
      <c r="F1242" s="18" t="n">
        <f aca="false">Persist_a*E1242+Shock_sd*Draws!F1221</f>
        <v>-25.8309828147363</v>
      </c>
      <c r="G1242" s="18" t="n">
        <f aca="false">Persist_a*F1242+Shock_sd*Draws!G1221</f>
        <v>43.5964470165425</v>
      </c>
      <c r="H1242" s="18" t="n">
        <f aca="false">Persist_a*G1242+Shock_sd*Draws!H1221</f>
        <v>44.4791029204386</v>
      </c>
      <c r="I1242" s="18" t="n">
        <f aca="false">Persist_a*H1242+Shock_sd*Draws!I1221</f>
        <v>27.2161175231639</v>
      </c>
      <c r="J1242" s="18" t="n">
        <f aca="false">Persist_a*I1242+Shock_sd*Draws!J1221</f>
        <v>-2.10032449003899</v>
      </c>
      <c r="K1242" s="18" t="n">
        <f aca="false">Persist_a*J1242+Shock_sd*Draws!K1221</f>
        <v>34.2251424246085</v>
      </c>
      <c r="L1242" s="18" t="n">
        <f aca="false">Persist_a*K1242+Shock_sd*Draws!L1221</f>
        <v>27.9393561581194</v>
      </c>
      <c r="M1242" s="18" t="n">
        <f aca="false">Persist_a*L1242+Shock_sd*Draws!M1221</f>
        <v>-39.6219847270856</v>
      </c>
      <c r="N1242" s="18" t="n">
        <f aca="false">0-(Draws!N1221+Draws!Z1221)</f>
        <v>0</v>
      </c>
      <c r="O1242" s="18" t="n">
        <f aca="false">N1242-(Draws!O1221+Draws!AA1221)</f>
        <v>0</v>
      </c>
      <c r="P1242" s="18" t="n">
        <f aca="false">O1242-(Draws!P1221+Draws!AB1221)</f>
        <v>0</v>
      </c>
      <c r="Q1242" s="18" t="n">
        <f aca="false">P1242-(Draws!Q1221+Draws!AC1221)</f>
        <v>0</v>
      </c>
      <c r="R1242" s="18" t="n">
        <f aca="false">Q1242-(Draws!R1221+Draws!AD1221)</f>
        <v>0</v>
      </c>
      <c r="S1242" s="18" t="n">
        <f aca="false">R1242-(Draws!S1221+Draws!AE1221)</f>
        <v>0</v>
      </c>
      <c r="T1242" s="18" t="n">
        <f aca="false">S1242-(Draws!T1221+Draws!AF1221)</f>
        <v>0</v>
      </c>
      <c r="U1242" s="18" t="n">
        <f aca="false">T1242-(Draws!U1221+Draws!AG1221)</f>
        <v>0</v>
      </c>
      <c r="V1242" s="18" t="n">
        <f aca="false">U1242-(Draws!V1221+Draws!AH1221)</f>
        <v>0</v>
      </c>
      <c r="W1242" s="18" t="n">
        <f aca="false">V1242-(Draws!W1221+Draws!AI1221)</f>
        <v>0</v>
      </c>
      <c r="X1242" s="18" t="n">
        <f aca="false">W1242-(Draws!X1221+Draws!AJ1221)</f>
        <v>0</v>
      </c>
      <c r="Y1242" s="18" t="n">
        <f aca="false">X1242-(Draws!Y1221+Draws!AK1221)</f>
        <v>0</v>
      </c>
      <c r="Z1242" s="18" t="n">
        <f aca="false">0-(MAX(Draws!N1221-Line_cap,0)+MAX(Draws!Z1221-Line_cap,0))</f>
        <v>0</v>
      </c>
      <c r="AA1242" s="18" t="n">
        <f aca="false">Z1242-(MAX(Draws!O1221-Line_cap,0)+MAX(Draws!AA1221-Line_cap,0))</f>
        <v>0</v>
      </c>
      <c r="AB1242" s="18" t="n">
        <f aca="false">AA1242-(MAX(Draws!P1221-Line_cap,0)+MAX(Draws!AB1221-Line_cap,0))</f>
        <v>0</v>
      </c>
      <c r="AC1242" s="18" t="n">
        <f aca="false">AB1242-(MAX(Draws!Q1221-Line_cap,0)+MAX(Draws!AC1221-Line_cap,0))</f>
        <v>0</v>
      </c>
      <c r="AD1242" s="18" t="n">
        <f aca="false">AC1242-(MAX(Draws!R1221-Line_cap,0)+MAX(Draws!AD1221-Line_cap,0))</f>
        <v>0</v>
      </c>
      <c r="AE1242" s="18" t="n">
        <f aca="false">AD1242-(MAX(Draws!S1221-Line_cap,0)+MAX(Draws!AE1221-Line_cap,0))</f>
        <v>0</v>
      </c>
      <c r="AF1242" s="18" t="n">
        <f aca="false">AE1242-(MAX(Draws!T1221-Line_cap,0)+MAX(Draws!AF1221-Line_cap,0))</f>
        <v>0</v>
      </c>
      <c r="AG1242" s="18" t="n">
        <f aca="false">AF1242-(MAX(Draws!U1221-Line_cap,0)+MAX(Draws!AG1221-Line_cap,0))</f>
        <v>0</v>
      </c>
      <c r="AH1242" s="18" t="n">
        <f aca="false">AG1242-(MAX(Draws!V1221-Line_cap,0)+MAX(Draws!AH1221-Line_cap,0))</f>
        <v>0</v>
      </c>
      <c r="AI1242" s="18" t="n">
        <f aca="false">AH1242-(MAX(Draws!W1221-Line_cap,0)+MAX(Draws!AI1221-Line_cap,0))</f>
        <v>0</v>
      </c>
      <c r="AJ1242" s="18" t="n">
        <f aca="false">AI1242-(MAX(Draws!X1221-Line_cap,0)+MAX(Draws!AJ1221-Line_cap,0))</f>
        <v>0</v>
      </c>
      <c r="AK1242" s="18" t="n">
        <f aca="false">AJ1242-(MAX(Draws!Y1221-Line_cap,0)+MAX(Draws!AK1221-Line_cap,0))</f>
        <v>0</v>
      </c>
      <c r="AL1242" s="18" t="n">
        <f aca="false">SUMPRODUCT(MIN($B$22:$M$22+B1242:M1242+N1242:Y1242))</f>
        <v>436.301929725254</v>
      </c>
      <c r="AM1242" s="18" t="n">
        <f aca="false">SUMPRODUCT(MIN($B$22:$M$22+B1242:M1242))</f>
        <v>436.301929725254</v>
      </c>
      <c r="AN1242" s="18" t="n">
        <f aca="false">SUMPRODUCT(MIN($B$22:$M$22+N1242:Y1242))</f>
        <v>481.950382357786</v>
      </c>
      <c r="AO1242" s="18" t="n">
        <f aca="false">SUMPRODUCT(MIN($B$22:$M$22+B1242:M1242+Z1242:AK1242))</f>
        <v>436.301929725254</v>
      </c>
      <c r="AP1242" s="18" t="n">
        <f aca="false">SUMPRODUCT(MIN($B$23:$M$23+B1242:M1242+N1242:Y1242))</f>
        <v>462.552729931251</v>
      </c>
      <c r="AQ1242" s="18" t="n">
        <f aca="false">SUMPRODUCT(MIN($B$23:$M$23+B1242:M1242+Z1242:AK1242))</f>
        <v>462.552729931251</v>
      </c>
      <c r="AR1242" s="13" t="n">
        <f aca="false">IF(Y1242&lt;0,1,0)</f>
        <v>0</v>
      </c>
    </row>
    <row r="1243" customFormat="false" ht="15" hidden="false" customHeight="false" outlineLevel="0" collapsed="false">
      <c r="A1243" s="13" t="n">
        <v>1218</v>
      </c>
      <c r="B1243" s="18" t="n">
        <f aca="false">Shock_sd*Draws!B1222</f>
        <v>-84.6080520711566</v>
      </c>
      <c r="C1243" s="18" t="n">
        <f aca="false">Persist_a*B1243+Shock_sd*Draws!C1222</f>
        <v>41.8161822128654</v>
      </c>
      <c r="D1243" s="18" t="n">
        <f aca="false">Persist_a*C1243+Shock_sd*Draws!D1222</f>
        <v>14.9214485616271</v>
      </c>
      <c r="E1243" s="18" t="n">
        <f aca="false">Persist_a*D1243+Shock_sd*Draws!E1222</f>
        <v>23.7321575663057</v>
      </c>
      <c r="F1243" s="18" t="n">
        <f aca="false">Persist_a*E1243+Shock_sd*Draws!F1222</f>
        <v>-18.4098988853817</v>
      </c>
      <c r="G1243" s="18" t="n">
        <f aca="false">Persist_a*F1243+Shock_sd*Draws!G1222</f>
        <v>-45.9273791327324</v>
      </c>
      <c r="H1243" s="18" t="n">
        <f aca="false">Persist_a*G1243+Shock_sd*Draws!H1222</f>
        <v>-16.2112547146401</v>
      </c>
      <c r="I1243" s="18" t="n">
        <f aca="false">Persist_a*H1243+Shock_sd*Draws!I1222</f>
        <v>10.127725223443</v>
      </c>
      <c r="J1243" s="18" t="n">
        <f aca="false">Persist_a*I1243+Shock_sd*Draws!J1222</f>
        <v>27.0310672128253</v>
      </c>
      <c r="K1243" s="18" t="n">
        <f aca="false">Persist_a*J1243+Shock_sd*Draws!K1222</f>
        <v>-55.6312227591779</v>
      </c>
      <c r="L1243" s="18" t="n">
        <f aca="false">Persist_a*K1243+Shock_sd*Draws!L1222</f>
        <v>-23.9013363759731</v>
      </c>
      <c r="M1243" s="18" t="n">
        <f aca="false">Persist_a*L1243+Shock_sd*Draws!M1222</f>
        <v>141.14743691899</v>
      </c>
      <c r="N1243" s="18" t="n">
        <f aca="false">0-(Draws!N1222+Draws!Z1222)</f>
        <v>0</v>
      </c>
      <c r="O1243" s="18" t="n">
        <f aca="false">N1243-(Draws!O1222+Draws!AA1222)</f>
        <v>0</v>
      </c>
      <c r="P1243" s="18" t="n">
        <f aca="false">O1243-(Draws!P1222+Draws!AB1222)</f>
        <v>0</v>
      </c>
      <c r="Q1243" s="18" t="n">
        <f aca="false">P1243-(Draws!Q1222+Draws!AC1222)</f>
        <v>0</v>
      </c>
      <c r="R1243" s="18" t="n">
        <f aca="false">Q1243-(Draws!R1222+Draws!AD1222)</f>
        <v>0</v>
      </c>
      <c r="S1243" s="18" t="n">
        <f aca="false">R1243-(Draws!S1222+Draws!AE1222)</f>
        <v>0</v>
      </c>
      <c r="T1243" s="18" t="n">
        <f aca="false">S1243-(Draws!T1222+Draws!AF1222)</f>
        <v>0</v>
      </c>
      <c r="U1243" s="18" t="n">
        <f aca="false">T1243-(Draws!U1222+Draws!AG1222)</f>
        <v>0</v>
      </c>
      <c r="V1243" s="18" t="n">
        <f aca="false">U1243-(Draws!V1222+Draws!AH1222)</f>
        <v>0</v>
      </c>
      <c r="W1243" s="18" t="n">
        <f aca="false">V1243-(Draws!W1222+Draws!AI1222)</f>
        <v>0</v>
      </c>
      <c r="X1243" s="18" t="n">
        <f aca="false">W1243-(Draws!X1222+Draws!AJ1222)</f>
        <v>0</v>
      </c>
      <c r="Y1243" s="18" t="n">
        <f aca="false">X1243-(Draws!Y1222+Draws!AK1222)</f>
        <v>0</v>
      </c>
      <c r="Z1243" s="18" t="n">
        <f aca="false">0-(MAX(Draws!N1222-Line_cap,0)+MAX(Draws!Z1222-Line_cap,0))</f>
        <v>0</v>
      </c>
      <c r="AA1243" s="18" t="n">
        <f aca="false">Z1243-(MAX(Draws!O1222-Line_cap,0)+MAX(Draws!AA1222-Line_cap,0))</f>
        <v>0</v>
      </c>
      <c r="AB1243" s="18" t="n">
        <f aca="false">AA1243-(MAX(Draws!P1222-Line_cap,0)+MAX(Draws!AB1222-Line_cap,0))</f>
        <v>0</v>
      </c>
      <c r="AC1243" s="18" t="n">
        <f aca="false">AB1243-(MAX(Draws!Q1222-Line_cap,0)+MAX(Draws!AC1222-Line_cap,0))</f>
        <v>0</v>
      </c>
      <c r="AD1243" s="18" t="n">
        <f aca="false">AC1243-(MAX(Draws!R1222-Line_cap,0)+MAX(Draws!AD1222-Line_cap,0))</f>
        <v>0</v>
      </c>
      <c r="AE1243" s="18" t="n">
        <f aca="false">AD1243-(MAX(Draws!S1222-Line_cap,0)+MAX(Draws!AE1222-Line_cap,0))</f>
        <v>0</v>
      </c>
      <c r="AF1243" s="18" t="n">
        <f aca="false">AE1243-(MAX(Draws!T1222-Line_cap,0)+MAX(Draws!AF1222-Line_cap,0))</f>
        <v>0</v>
      </c>
      <c r="AG1243" s="18" t="n">
        <f aca="false">AF1243-(MAX(Draws!U1222-Line_cap,0)+MAX(Draws!AG1222-Line_cap,0))</f>
        <v>0</v>
      </c>
      <c r="AH1243" s="18" t="n">
        <f aca="false">AG1243-(MAX(Draws!V1222-Line_cap,0)+MAX(Draws!AH1222-Line_cap,0))</f>
        <v>0</v>
      </c>
      <c r="AI1243" s="18" t="n">
        <f aca="false">AH1243-(MAX(Draws!W1222-Line_cap,0)+MAX(Draws!AI1222-Line_cap,0))</f>
        <v>0</v>
      </c>
      <c r="AJ1243" s="18" t="n">
        <f aca="false">AI1243-(MAX(Draws!X1222-Line_cap,0)+MAX(Draws!AJ1222-Line_cap,0))</f>
        <v>0</v>
      </c>
      <c r="AK1243" s="18" t="n">
        <f aca="false">AJ1243-(MAX(Draws!Y1222-Line_cap,0)+MAX(Draws!AK1222-Line_cap,0))</f>
        <v>0</v>
      </c>
      <c r="AL1243" s="18" t="n">
        <f aca="false">SUMPRODUCT(MIN($B$22:$M$22+B1243:M1243+N1243:Y1243))</f>
        <v>437.280792505633</v>
      </c>
      <c r="AM1243" s="18" t="n">
        <f aca="false">SUMPRODUCT(MIN($B$22:$M$22+B1243:M1243))</f>
        <v>437.280792505633</v>
      </c>
      <c r="AN1243" s="18" t="n">
        <f aca="false">SUMPRODUCT(MIN($B$22:$M$22+N1243:Y1243))</f>
        <v>481.950382357786</v>
      </c>
      <c r="AO1243" s="18" t="n">
        <f aca="false">SUMPRODUCT(MIN($B$22:$M$22+B1243:M1243+Z1243:AK1243))</f>
        <v>437.280792505633</v>
      </c>
      <c r="AP1243" s="18" t="n">
        <f aca="false">SUMPRODUCT(MIN($B$23:$M$23+B1243:M1243+N1243:Y1243))</f>
        <v>485.046538006417</v>
      </c>
      <c r="AQ1243" s="18" t="n">
        <f aca="false">SUMPRODUCT(MIN($B$23:$M$23+B1243:M1243+Z1243:AK1243))</f>
        <v>485.046538006417</v>
      </c>
      <c r="AR1243" s="13" t="n">
        <f aca="false">IF(Y1243&lt;0,1,0)</f>
        <v>0</v>
      </c>
    </row>
    <row r="1244" customFormat="false" ht="15" hidden="false" customHeight="false" outlineLevel="0" collapsed="false">
      <c r="A1244" s="13" t="n">
        <v>1219</v>
      </c>
      <c r="B1244" s="18" t="n">
        <f aca="false">Shock_sd*Draws!B1223</f>
        <v>0.366103944308894</v>
      </c>
      <c r="C1244" s="18" t="n">
        <f aca="false">Persist_a*B1244+Shock_sd*Draws!C1223</f>
        <v>12.5085735434143</v>
      </c>
      <c r="D1244" s="18" t="n">
        <f aca="false">Persist_a*C1244+Shock_sd*Draws!D1223</f>
        <v>20.2260191485726</v>
      </c>
      <c r="E1244" s="18" t="n">
        <f aca="false">Persist_a*D1244+Shock_sd*Draws!E1223</f>
        <v>-33.166157132494</v>
      </c>
      <c r="F1244" s="18" t="n">
        <f aca="false">Persist_a*E1244+Shock_sd*Draws!F1223</f>
        <v>-13.8867869948904</v>
      </c>
      <c r="G1244" s="18" t="n">
        <f aca="false">Persist_a*F1244+Shock_sd*Draws!G1223</f>
        <v>2.52760535979911</v>
      </c>
      <c r="H1244" s="18" t="n">
        <f aca="false">Persist_a*G1244+Shock_sd*Draws!H1223</f>
        <v>-4.11948243468176</v>
      </c>
      <c r="I1244" s="18" t="n">
        <f aca="false">Persist_a*H1244+Shock_sd*Draws!I1223</f>
        <v>-83.4819375967254</v>
      </c>
      <c r="J1244" s="18" t="n">
        <f aca="false">Persist_a*I1244+Shock_sd*Draws!J1223</f>
        <v>-63.5442695528034</v>
      </c>
      <c r="K1244" s="18" t="n">
        <f aca="false">Persist_a*J1244+Shock_sd*Draws!K1223</f>
        <v>-43.2127647719981</v>
      </c>
      <c r="L1244" s="18" t="n">
        <f aca="false">Persist_a*K1244+Shock_sd*Draws!L1223</f>
        <v>17.5384424513193</v>
      </c>
      <c r="M1244" s="18" t="n">
        <f aca="false">Persist_a*L1244+Shock_sd*Draws!M1223</f>
        <v>-7.27002473382994</v>
      </c>
      <c r="N1244" s="18" t="n">
        <f aca="false">0-(Draws!N1223+Draws!Z1223)</f>
        <v>0</v>
      </c>
      <c r="O1244" s="18" t="n">
        <f aca="false">N1244-(Draws!O1223+Draws!AA1223)</f>
        <v>0</v>
      </c>
      <c r="P1244" s="18" t="n">
        <f aca="false">O1244-(Draws!P1223+Draws!AB1223)</f>
        <v>0</v>
      </c>
      <c r="Q1244" s="18" t="n">
        <f aca="false">P1244-(Draws!Q1223+Draws!AC1223)</f>
        <v>0</v>
      </c>
      <c r="R1244" s="18" t="n">
        <f aca="false">Q1244-(Draws!R1223+Draws!AD1223)</f>
        <v>-156.675314038964</v>
      </c>
      <c r="S1244" s="18" t="n">
        <f aca="false">R1244-(Draws!S1223+Draws!AE1223)</f>
        <v>-156.675314038964</v>
      </c>
      <c r="T1244" s="18" t="n">
        <f aca="false">S1244-(Draws!T1223+Draws!AF1223)</f>
        <v>-156.675314038964</v>
      </c>
      <c r="U1244" s="18" t="n">
        <f aca="false">T1244-(Draws!U1223+Draws!AG1223)</f>
        <v>-156.675314038964</v>
      </c>
      <c r="V1244" s="18" t="n">
        <f aca="false">U1244-(Draws!V1223+Draws!AH1223)</f>
        <v>-156.675314038964</v>
      </c>
      <c r="W1244" s="18" t="n">
        <f aca="false">V1244-(Draws!W1223+Draws!AI1223)</f>
        <v>-156.675314038964</v>
      </c>
      <c r="X1244" s="18" t="n">
        <f aca="false">W1244-(Draws!X1223+Draws!AJ1223)</f>
        <v>-156.675314038964</v>
      </c>
      <c r="Y1244" s="18" t="n">
        <f aca="false">X1244-(Draws!Y1223+Draws!AK1223)</f>
        <v>-156.675314038964</v>
      </c>
      <c r="Z1244" s="18" t="n">
        <f aca="false">0-(MAX(Draws!N1223-Line_cap,0)+MAX(Draws!Z1223-Line_cap,0))</f>
        <v>0</v>
      </c>
      <c r="AA1244" s="18" t="n">
        <f aca="false">Z1244-(MAX(Draws!O1223-Line_cap,0)+MAX(Draws!AA1223-Line_cap,0))</f>
        <v>0</v>
      </c>
      <c r="AB1244" s="18" t="n">
        <f aca="false">AA1244-(MAX(Draws!P1223-Line_cap,0)+MAX(Draws!AB1223-Line_cap,0))</f>
        <v>0</v>
      </c>
      <c r="AC1244" s="18" t="n">
        <f aca="false">AB1244-(MAX(Draws!Q1223-Line_cap,0)+MAX(Draws!AC1223-Line_cap,0))</f>
        <v>0</v>
      </c>
      <c r="AD1244" s="18" t="n">
        <f aca="false">AC1244-(MAX(Draws!R1223-Line_cap,0)+MAX(Draws!AD1223-Line_cap,0))</f>
        <v>-56.6753140389639</v>
      </c>
      <c r="AE1244" s="18" t="n">
        <f aca="false">AD1244-(MAX(Draws!S1223-Line_cap,0)+MAX(Draws!AE1223-Line_cap,0))</f>
        <v>-56.6753140389639</v>
      </c>
      <c r="AF1244" s="18" t="n">
        <f aca="false">AE1244-(MAX(Draws!T1223-Line_cap,0)+MAX(Draws!AF1223-Line_cap,0))</f>
        <v>-56.6753140389639</v>
      </c>
      <c r="AG1244" s="18" t="n">
        <f aca="false">AF1244-(MAX(Draws!U1223-Line_cap,0)+MAX(Draws!AG1223-Line_cap,0))</f>
        <v>-56.6753140389639</v>
      </c>
      <c r="AH1244" s="18" t="n">
        <f aca="false">AG1244-(MAX(Draws!V1223-Line_cap,0)+MAX(Draws!AH1223-Line_cap,0))</f>
        <v>-56.6753140389639</v>
      </c>
      <c r="AI1244" s="18" t="n">
        <f aca="false">AH1244-(MAX(Draws!W1223-Line_cap,0)+MAX(Draws!AI1223-Line_cap,0))</f>
        <v>-56.6753140389639</v>
      </c>
      <c r="AJ1244" s="18" t="n">
        <f aca="false">AI1244-(MAX(Draws!X1223-Line_cap,0)+MAX(Draws!AJ1223-Line_cap,0))</f>
        <v>-56.6753140389639</v>
      </c>
      <c r="AK1244" s="18" t="n">
        <f aca="false">AJ1244-(MAX(Draws!Y1223-Line_cap,0)+MAX(Draws!AK1223-Line_cap,0))</f>
        <v>-56.6753140389639</v>
      </c>
      <c r="AL1244" s="18" t="n">
        <f aca="false">SUMPRODUCT(MIN($B$22:$M$22+B1244:M1244+N1244:Y1244))</f>
        <v>243.69680176223</v>
      </c>
      <c r="AM1244" s="18" t="n">
        <f aca="false">SUMPRODUCT(MIN($B$22:$M$22+B1244:M1244))</f>
        <v>400.372115801194</v>
      </c>
      <c r="AN1244" s="18" t="n">
        <f aca="false">SUMPRODUCT(MIN($B$22:$M$22+N1244:Y1244))</f>
        <v>325.275068318822</v>
      </c>
      <c r="AO1244" s="18" t="n">
        <f aca="false">SUMPRODUCT(MIN($B$22:$M$22+B1244:M1244+Z1244:AK1244))</f>
        <v>343.69680176223</v>
      </c>
      <c r="AP1244" s="18" t="n">
        <f aca="false">SUMPRODUCT(MIN($B$23:$M$23+B1244:M1244+N1244:Y1244))</f>
        <v>293.29680176223</v>
      </c>
      <c r="AQ1244" s="18" t="n">
        <f aca="false">SUMPRODUCT(MIN($B$23:$M$23+B1244:M1244+Z1244:AK1244))</f>
        <v>393.29680176223</v>
      </c>
      <c r="AR1244" s="13" t="n">
        <f aca="false">IF(Y1244&lt;0,1,0)</f>
        <v>1</v>
      </c>
    </row>
    <row r="1245" customFormat="false" ht="15" hidden="false" customHeight="false" outlineLevel="0" collapsed="false">
      <c r="A1245" s="13" t="n">
        <v>1220</v>
      </c>
      <c r="B1245" s="18" t="n">
        <f aca="false">Shock_sd*Draws!B1224</f>
        <v>12.5272652794732</v>
      </c>
      <c r="C1245" s="18" t="n">
        <f aca="false">Persist_a*B1245+Shock_sd*Draws!C1224</f>
        <v>147.492253967725</v>
      </c>
      <c r="D1245" s="18" t="n">
        <f aca="false">Persist_a*C1245+Shock_sd*Draws!D1224</f>
        <v>45.4451851651378</v>
      </c>
      <c r="E1245" s="18" t="n">
        <f aca="false">Persist_a*D1245+Shock_sd*Draws!E1224</f>
        <v>-55.9346714187927</v>
      </c>
      <c r="F1245" s="18" t="n">
        <f aca="false">Persist_a*E1245+Shock_sd*Draws!F1224</f>
        <v>17.8979053768562</v>
      </c>
      <c r="G1245" s="18" t="n">
        <f aca="false">Persist_a*F1245+Shock_sd*Draws!G1224</f>
        <v>-28.0553631948725</v>
      </c>
      <c r="H1245" s="18" t="n">
        <f aca="false">Persist_a*G1245+Shock_sd*Draws!H1224</f>
        <v>-26.7589832994661</v>
      </c>
      <c r="I1245" s="18" t="n">
        <f aca="false">Persist_a*H1245+Shock_sd*Draws!I1224</f>
        <v>-93.2740151784163</v>
      </c>
      <c r="J1245" s="18" t="n">
        <f aca="false">Persist_a*I1245+Shock_sd*Draws!J1224</f>
        <v>-103.561666301998</v>
      </c>
      <c r="K1245" s="18" t="n">
        <f aca="false">Persist_a*J1245+Shock_sd*Draws!K1224</f>
        <v>-59.8248062780613</v>
      </c>
      <c r="L1245" s="18" t="n">
        <f aca="false">Persist_a*K1245+Shock_sd*Draws!L1224</f>
        <v>-43.2613463719095</v>
      </c>
      <c r="M1245" s="18" t="n">
        <f aca="false">Persist_a*L1245+Shock_sd*Draws!M1224</f>
        <v>-9.02689212669464</v>
      </c>
      <c r="N1245" s="18" t="n">
        <f aca="false">0-(Draws!N1224+Draws!Z1224)</f>
        <v>0</v>
      </c>
      <c r="O1245" s="18" t="n">
        <f aca="false">N1245-(Draws!O1224+Draws!AA1224)</f>
        <v>0</v>
      </c>
      <c r="P1245" s="18" t="n">
        <f aca="false">O1245-(Draws!P1224+Draws!AB1224)</f>
        <v>0</v>
      </c>
      <c r="Q1245" s="18" t="n">
        <f aca="false">P1245-(Draws!Q1224+Draws!AC1224)</f>
        <v>0</v>
      </c>
      <c r="R1245" s="18" t="n">
        <f aca="false">Q1245-(Draws!R1224+Draws!AD1224)</f>
        <v>0</v>
      </c>
      <c r="S1245" s="18" t="n">
        <f aca="false">R1245-(Draws!S1224+Draws!AE1224)</f>
        <v>0</v>
      </c>
      <c r="T1245" s="18" t="n">
        <f aca="false">S1245-(Draws!T1224+Draws!AF1224)</f>
        <v>0</v>
      </c>
      <c r="U1245" s="18" t="n">
        <f aca="false">T1245-(Draws!U1224+Draws!AG1224)</f>
        <v>0</v>
      </c>
      <c r="V1245" s="18" t="n">
        <f aca="false">U1245-(Draws!V1224+Draws!AH1224)</f>
        <v>0</v>
      </c>
      <c r="W1245" s="18" t="n">
        <f aca="false">V1245-(Draws!W1224+Draws!AI1224)</f>
        <v>0</v>
      </c>
      <c r="X1245" s="18" t="n">
        <f aca="false">W1245-(Draws!X1224+Draws!AJ1224)</f>
        <v>0</v>
      </c>
      <c r="Y1245" s="18" t="n">
        <f aca="false">X1245-(Draws!Y1224+Draws!AK1224)</f>
        <v>0</v>
      </c>
      <c r="Z1245" s="18" t="n">
        <f aca="false">0-(MAX(Draws!N1224-Line_cap,0)+MAX(Draws!Z1224-Line_cap,0))</f>
        <v>0</v>
      </c>
      <c r="AA1245" s="18" t="n">
        <f aca="false">Z1245-(MAX(Draws!O1224-Line_cap,0)+MAX(Draws!AA1224-Line_cap,0))</f>
        <v>0</v>
      </c>
      <c r="AB1245" s="18" t="n">
        <f aca="false">AA1245-(MAX(Draws!P1224-Line_cap,0)+MAX(Draws!AB1224-Line_cap,0))</f>
        <v>0</v>
      </c>
      <c r="AC1245" s="18" t="n">
        <f aca="false">AB1245-(MAX(Draws!Q1224-Line_cap,0)+MAX(Draws!AC1224-Line_cap,0))</f>
        <v>0</v>
      </c>
      <c r="AD1245" s="18" t="n">
        <f aca="false">AC1245-(MAX(Draws!R1224-Line_cap,0)+MAX(Draws!AD1224-Line_cap,0))</f>
        <v>0</v>
      </c>
      <c r="AE1245" s="18" t="n">
        <f aca="false">AD1245-(MAX(Draws!S1224-Line_cap,0)+MAX(Draws!AE1224-Line_cap,0))</f>
        <v>0</v>
      </c>
      <c r="AF1245" s="18" t="n">
        <f aca="false">AE1245-(MAX(Draws!T1224-Line_cap,0)+MAX(Draws!AF1224-Line_cap,0))</f>
        <v>0</v>
      </c>
      <c r="AG1245" s="18" t="n">
        <f aca="false">AF1245-(MAX(Draws!U1224-Line_cap,0)+MAX(Draws!AG1224-Line_cap,0))</f>
        <v>0</v>
      </c>
      <c r="AH1245" s="18" t="n">
        <f aca="false">AG1245-(MAX(Draws!V1224-Line_cap,0)+MAX(Draws!AH1224-Line_cap,0))</f>
        <v>0</v>
      </c>
      <c r="AI1245" s="18" t="n">
        <f aca="false">AH1245-(MAX(Draws!W1224-Line_cap,0)+MAX(Draws!AI1224-Line_cap,0))</f>
        <v>0</v>
      </c>
      <c r="AJ1245" s="18" t="n">
        <f aca="false">AI1245-(MAX(Draws!X1224-Line_cap,0)+MAX(Draws!AJ1224-Line_cap,0))</f>
        <v>0</v>
      </c>
      <c r="AK1245" s="18" t="n">
        <f aca="false">AJ1245-(MAX(Draws!Y1224-Line_cap,0)+MAX(Draws!AK1224-Line_cap,0))</f>
        <v>0</v>
      </c>
      <c r="AL1245" s="18" t="n">
        <f aca="false">SUMPRODUCT(MIN($B$22:$M$22+B1245:M1245+N1245:Y1245))</f>
        <v>384.636115115398</v>
      </c>
      <c r="AM1245" s="18" t="n">
        <f aca="false">SUMPRODUCT(MIN($B$22:$M$22+B1245:M1245))</f>
        <v>384.636115115398</v>
      </c>
      <c r="AN1245" s="18" t="n">
        <f aca="false">SUMPRODUCT(MIN($B$22:$M$22+N1245:Y1245))</f>
        <v>481.950382357786</v>
      </c>
      <c r="AO1245" s="18" t="n">
        <f aca="false">SUMPRODUCT(MIN($B$22:$M$22+B1245:M1245+Z1245:AK1245))</f>
        <v>384.636115115398</v>
      </c>
      <c r="AP1245" s="18" t="n">
        <f aca="false">SUMPRODUCT(MIN($B$23:$M$23+B1245:M1245+N1245:Y1245))</f>
        <v>433.879442279619</v>
      </c>
      <c r="AQ1245" s="18" t="n">
        <f aca="false">SUMPRODUCT(MIN($B$23:$M$23+B1245:M1245+Z1245:AK1245))</f>
        <v>433.879442279619</v>
      </c>
      <c r="AR1245" s="13" t="n">
        <f aca="false">IF(Y1245&lt;0,1,0)</f>
        <v>0</v>
      </c>
    </row>
    <row r="1246" customFormat="false" ht="15" hidden="false" customHeight="false" outlineLevel="0" collapsed="false">
      <c r="A1246" s="13" t="n">
        <v>1221</v>
      </c>
      <c r="B1246" s="18" t="n">
        <f aca="false">Shock_sd*Draws!B1225</f>
        <v>-20.3334100933968</v>
      </c>
      <c r="C1246" s="18" t="n">
        <f aca="false">Persist_a*B1246+Shock_sd*Draws!C1225</f>
        <v>-55.6210909502816</v>
      </c>
      <c r="D1246" s="18" t="n">
        <f aca="false">Persist_a*C1246+Shock_sd*Draws!D1225</f>
        <v>-96.6387676537186</v>
      </c>
      <c r="E1246" s="18" t="n">
        <f aca="false">Persist_a*D1246+Shock_sd*Draws!E1225</f>
        <v>-49.1650267016488</v>
      </c>
      <c r="F1246" s="18" t="n">
        <f aca="false">Persist_a*E1246+Shock_sd*Draws!F1225</f>
        <v>29.4489205278909</v>
      </c>
      <c r="G1246" s="18" t="n">
        <f aca="false">Persist_a*F1246+Shock_sd*Draws!G1225</f>
        <v>43.3620504227038</v>
      </c>
      <c r="H1246" s="18" t="n">
        <f aca="false">Persist_a*G1246+Shock_sd*Draws!H1225</f>
        <v>105.159013572792</v>
      </c>
      <c r="I1246" s="18" t="n">
        <f aca="false">Persist_a*H1246+Shock_sd*Draws!I1225</f>
        <v>28.9216860503542</v>
      </c>
      <c r="J1246" s="18" t="n">
        <f aca="false">Persist_a*I1246+Shock_sd*Draws!J1225</f>
        <v>18.7251393877495</v>
      </c>
      <c r="K1246" s="18" t="n">
        <f aca="false">Persist_a*J1246+Shock_sd*Draws!K1225</f>
        <v>2.51801044959327</v>
      </c>
      <c r="L1246" s="18" t="n">
        <f aca="false">Persist_a*K1246+Shock_sd*Draws!L1225</f>
        <v>134.952690798712</v>
      </c>
      <c r="M1246" s="18" t="n">
        <f aca="false">Persist_a*L1246+Shock_sd*Draws!M1225</f>
        <v>67.2437415635508</v>
      </c>
      <c r="N1246" s="18" t="n">
        <f aca="false">0-(Draws!N1225+Draws!Z1225)</f>
        <v>0</v>
      </c>
      <c r="O1246" s="18" t="n">
        <f aca="false">N1246-(Draws!O1225+Draws!AA1225)</f>
        <v>0</v>
      </c>
      <c r="P1246" s="18" t="n">
        <f aca="false">O1246-(Draws!P1225+Draws!AB1225)</f>
        <v>0</v>
      </c>
      <c r="Q1246" s="18" t="n">
        <f aca="false">P1246-(Draws!Q1225+Draws!AC1225)</f>
        <v>0</v>
      </c>
      <c r="R1246" s="18" t="n">
        <f aca="false">Q1246-(Draws!R1225+Draws!AD1225)</f>
        <v>0</v>
      </c>
      <c r="S1246" s="18" t="n">
        <f aca="false">R1246-(Draws!S1225+Draws!AE1225)</f>
        <v>0</v>
      </c>
      <c r="T1246" s="18" t="n">
        <f aca="false">S1246-(Draws!T1225+Draws!AF1225)</f>
        <v>0</v>
      </c>
      <c r="U1246" s="18" t="n">
        <f aca="false">T1246-(Draws!U1225+Draws!AG1225)</f>
        <v>0</v>
      </c>
      <c r="V1246" s="18" t="n">
        <f aca="false">U1246-(Draws!V1225+Draws!AH1225)</f>
        <v>0</v>
      </c>
      <c r="W1246" s="18" t="n">
        <f aca="false">V1246-(Draws!W1225+Draws!AI1225)</f>
        <v>0</v>
      </c>
      <c r="X1246" s="18" t="n">
        <f aca="false">W1246-(Draws!X1225+Draws!AJ1225)</f>
        <v>0</v>
      </c>
      <c r="Y1246" s="18" t="n">
        <f aca="false">X1246-(Draws!Y1225+Draws!AK1225)</f>
        <v>0</v>
      </c>
      <c r="Z1246" s="18" t="n">
        <f aca="false">0-(MAX(Draws!N1225-Line_cap,0)+MAX(Draws!Z1225-Line_cap,0))</f>
        <v>0</v>
      </c>
      <c r="AA1246" s="18" t="n">
        <f aca="false">Z1246-(MAX(Draws!O1225-Line_cap,0)+MAX(Draws!AA1225-Line_cap,0))</f>
        <v>0</v>
      </c>
      <c r="AB1246" s="18" t="n">
        <f aca="false">AA1246-(MAX(Draws!P1225-Line_cap,0)+MAX(Draws!AB1225-Line_cap,0))</f>
        <v>0</v>
      </c>
      <c r="AC1246" s="18" t="n">
        <f aca="false">AB1246-(MAX(Draws!Q1225-Line_cap,0)+MAX(Draws!AC1225-Line_cap,0))</f>
        <v>0</v>
      </c>
      <c r="AD1246" s="18" t="n">
        <f aca="false">AC1246-(MAX(Draws!R1225-Line_cap,0)+MAX(Draws!AD1225-Line_cap,0))</f>
        <v>0</v>
      </c>
      <c r="AE1246" s="18" t="n">
        <f aca="false">AD1246-(MAX(Draws!S1225-Line_cap,0)+MAX(Draws!AE1225-Line_cap,0))</f>
        <v>0</v>
      </c>
      <c r="AF1246" s="18" t="n">
        <f aca="false">AE1246-(MAX(Draws!T1225-Line_cap,0)+MAX(Draws!AF1225-Line_cap,0))</f>
        <v>0</v>
      </c>
      <c r="AG1246" s="18" t="n">
        <f aca="false">AF1246-(MAX(Draws!U1225-Line_cap,0)+MAX(Draws!AG1225-Line_cap,0))</f>
        <v>0</v>
      </c>
      <c r="AH1246" s="18" t="n">
        <f aca="false">AG1246-(MAX(Draws!V1225-Line_cap,0)+MAX(Draws!AH1225-Line_cap,0))</f>
        <v>0</v>
      </c>
      <c r="AI1246" s="18" t="n">
        <f aca="false">AH1246-(MAX(Draws!W1225-Line_cap,0)+MAX(Draws!AI1225-Line_cap,0))</f>
        <v>0</v>
      </c>
      <c r="AJ1246" s="18" t="n">
        <f aca="false">AI1246-(MAX(Draws!X1225-Line_cap,0)+MAX(Draws!AJ1225-Line_cap,0))</f>
        <v>0</v>
      </c>
      <c r="AK1246" s="18" t="n">
        <f aca="false">AJ1246-(MAX(Draws!Y1225-Line_cap,0)+MAX(Draws!AK1225-Line_cap,0))</f>
        <v>0</v>
      </c>
      <c r="AL1246" s="18" t="n">
        <f aca="false">SUMPRODUCT(MIN($B$22:$M$22+B1246:M1246+N1246:Y1246))</f>
        <v>418.915419008422</v>
      </c>
      <c r="AM1246" s="18" t="n">
        <f aca="false">SUMPRODUCT(MIN($B$22:$M$22+B1246:M1246))</f>
        <v>418.915419008422</v>
      </c>
      <c r="AN1246" s="18" t="n">
        <f aca="false">SUMPRODUCT(MIN($B$22:$M$22+N1246:Y1246))</f>
        <v>481.950382357786</v>
      </c>
      <c r="AO1246" s="18" t="n">
        <f aca="false">SUMPRODUCT(MIN($B$22:$M$22+B1246:M1246+Z1246:AK1246))</f>
        <v>418.915419008422</v>
      </c>
      <c r="AP1246" s="18" t="n">
        <f aca="false">SUMPRODUCT(MIN($B$23:$M$23+B1246:M1246+N1246:Y1246))</f>
        <v>453.664793816661</v>
      </c>
      <c r="AQ1246" s="18" t="n">
        <f aca="false">SUMPRODUCT(MIN($B$23:$M$23+B1246:M1246+Z1246:AK1246))</f>
        <v>453.664793816661</v>
      </c>
      <c r="AR1246" s="13" t="n">
        <f aca="false">IF(Y1246&lt;0,1,0)</f>
        <v>0</v>
      </c>
    </row>
    <row r="1247" customFormat="false" ht="15" hidden="false" customHeight="false" outlineLevel="0" collapsed="false">
      <c r="A1247" s="13" t="n">
        <v>1222</v>
      </c>
      <c r="B1247" s="18" t="n">
        <f aca="false">Shock_sd*Draws!B1226</f>
        <v>19.4507678585938</v>
      </c>
      <c r="C1247" s="18" t="n">
        <f aca="false">Persist_a*B1247+Shock_sd*Draws!C1226</f>
        <v>52.6411968505341</v>
      </c>
      <c r="D1247" s="18" t="n">
        <f aca="false">Persist_a*C1247+Shock_sd*Draws!D1226</f>
        <v>2.46992934269729</v>
      </c>
      <c r="E1247" s="18" t="n">
        <f aca="false">Persist_a*D1247+Shock_sd*Draws!E1226</f>
        <v>-13.7630739790272</v>
      </c>
      <c r="F1247" s="18" t="n">
        <f aca="false">Persist_a*E1247+Shock_sd*Draws!F1226</f>
        <v>-15.8142957251816</v>
      </c>
      <c r="G1247" s="18" t="n">
        <f aca="false">Persist_a*F1247+Shock_sd*Draws!G1226</f>
        <v>50.9478825755609</v>
      </c>
      <c r="H1247" s="18" t="n">
        <f aca="false">Persist_a*G1247+Shock_sd*Draws!H1226</f>
        <v>4.43737021191471</v>
      </c>
      <c r="I1247" s="18" t="n">
        <f aca="false">Persist_a*H1247+Shock_sd*Draws!I1226</f>
        <v>4.99251232676659</v>
      </c>
      <c r="J1247" s="18" t="n">
        <f aca="false">Persist_a*I1247+Shock_sd*Draws!J1226</f>
        <v>-56.1271592192432</v>
      </c>
      <c r="K1247" s="18" t="n">
        <f aca="false">Persist_a*J1247+Shock_sd*Draws!K1226</f>
        <v>-80.4700484281695</v>
      </c>
      <c r="L1247" s="18" t="n">
        <f aca="false">Persist_a*K1247+Shock_sd*Draws!L1226</f>
        <v>-35.9825148305894</v>
      </c>
      <c r="M1247" s="18" t="n">
        <f aca="false">Persist_a*L1247+Shock_sd*Draws!M1226</f>
        <v>46.1570004152849</v>
      </c>
      <c r="N1247" s="18" t="n">
        <f aca="false">0-(Draws!N1226+Draws!Z1226)</f>
        <v>0</v>
      </c>
      <c r="O1247" s="18" t="n">
        <f aca="false">N1247-(Draws!O1226+Draws!AA1226)</f>
        <v>0</v>
      </c>
      <c r="P1247" s="18" t="n">
        <f aca="false">O1247-(Draws!P1226+Draws!AB1226)</f>
        <v>0</v>
      </c>
      <c r="Q1247" s="18" t="n">
        <f aca="false">P1247-(Draws!Q1226+Draws!AC1226)</f>
        <v>0</v>
      </c>
      <c r="R1247" s="18" t="n">
        <f aca="false">Q1247-(Draws!R1226+Draws!AD1226)</f>
        <v>0</v>
      </c>
      <c r="S1247" s="18" t="n">
        <f aca="false">R1247-(Draws!S1226+Draws!AE1226)</f>
        <v>0</v>
      </c>
      <c r="T1247" s="18" t="n">
        <f aca="false">S1247-(Draws!T1226+Draws!AF1226)</f>
        <v>0</v>
      </c>
      <c r="U1247" s="18" t="n">
        <f aca="false">T1247-(Draws!U1226+Draws!AG1226)</f>
        <v>0</v>
      </c>
      <c r="V1247" s="18" t="n">
        <f aca="false">U1247-(Draws!V1226+Draws!AH1226)</f>
        <v>0</v>
      </c>
      <c r="W1247" s="18" t="n">
        <f aca="false">V1247-(Draws!W1226+Draws!AI1226)</f>
        <v>0</v>
      </c>
      <c r="X1247" s="18" t="n">
        <f aca="false">W1247-(Draws!X1226+Draws!AJ1226)</f>
        <v>0</v>
      </c>
      <c r="Y1247" s="18" t="n">
        <f aca="false">X1247-(Draws!Y1226+Draws!AK1226)</f>
        <v>0</v>
      </c>
      <c r="Z1247" s="18" t="n">
        <f aca="false">0-(MAX(Draws!N1226-Line_cap,0)+MAX(Draws!Z1226-Line_cap,0))</f>
        <v>0</v>
      </c>
      <c r="AA1247" s="18" t="n">
        <f aca="false">Z1247-(MAX(Draws!O1226-Line_cap,0)+MAX(Draws!AA1226-Line_cap,0))</f>
        <v>0</v>
      </c>
      <c r="AB1247" s="18" t="n">
        <f aca="false">AA1247-(MAX(Draws!P1226-Line_cap,0)+MAX(Draws!AB1226-Line_cap,0))</f>
        <v>0</v>
      </c>
      <c r="AC1247" s="18" t="n">
        <f aca="false">AB1247-(MAX(Draws!Q1226-Line_cap,0)+MAX(Draws!AC1226-Line_cap,0))</f>
        <v>0</v>
      </c>
      <c r="AD1247" s="18" t="n">
        <f aca="false">AC1247-(MAX(Draws!R1226-Line_cap,0)+MAX(Draws!AD1226-Line_cap,0))</f>
        <v>0</v>
      </c>
      <c r="AE1247" s="18" t="n">
        <f aca="false">AD1247-(MAX(Draws!S1226-Line_cap,0)+MAX(Draws!AE1226-Line_cap,0))</f>
        <v>0</v>
      </c>
      <c r="AF1247" s="18" t="n">
        <f aca="false">AE1247-(MAX(Draws!T1226-Line_cap,0)+MAX(Draws!AF1226-Line_cap,0))</f>
        <v>0</v>
      </c>
      <c r="AG1247" s="18" t="n">
        <f aca="false">AF1247-(MAX(Draws!U1226-Line_cap,0)+MAX(Draws!AG1226-Line_cap,0))</f>
        <v>0</v>
      </c>
      <c r="AH1247" s="18" t="n">
        <f aca="false">AG1247-(MAX(Draws!V1226-Line_cap,0)+MAX(Draws!AH1226-Line_cap,0))</f>
        <v>0</v>
      </c>
      <c r="AI1247" s="18" t="n">
        <f aca="false">AH1247-(MAX(Draws!W1226-Line_cap,0)+MAX(Draws!AI1226-Line_cap,0))</f>
        <v>0</v>
      </c>
      <c r="AJ1247" s="18" t="n">
        <f aca="false">AI1247-(MAX(Draws!X1226-Line_cap,0)+MAX(Draws!AJ1226-Line_cap,0))</f>
        <v>0</v>
      </c>
      <c r="AK1247" s="18" t="n">
        <f aca="false">AJ1247-(MAX(Draws!Y1226-Line_cap,0)+MAX(Draws!AK1226-Line_cap,0))</f>
        <v>0</v>
      </c>
      <c r="AL1247" s="18" t="n">
        <f aca="false">SUMPRODUCT(MIN($B$22:$M$22+B1247:M1247+N1247:Y1247))</f>
        <v>413.915647381255</v>
      </c>
      <c r="AM1247" s="18" t="n">
        <f aca="false">SUMPRODUCT(MIN($B$22:$M$22+B1247:M1247))</f>
        <v>413.915647381255</v>
      </c>
      <c r="AN1247" s="18" t="n">
        <f aca="false">SUMPRODUCT(MIN($B$22:$M$22+N1247:Y1247))</f>
        <v>481.950382357786</v>
      </c>
      <c r="AO1247" s="18" t="n">
        <f aca="false">SUMPRODUCT(MIN($B$22:$M$22+B1247:M1247+Z1247:AK1247))</f>
        <v>413.915647381255</v>
      </c>
      <c r="AP1247" s="18" t="n">
        <f aca="false">SUMPRODUCT(MIN($B$23:$M$23+B1247:M1247+N1247:Y1247))</f>
        <v>462.201295931682</v>
      </c>
      <c r="AQ1247" s="18" t="n">
        <f aca="false">SUMPRODUCT(MIN($B$23:$M$23+B1247:M1247+Z1247:AK1247))</f>
        <v>462.201295931682</v>
      </c>
      <c r="AR1247" s="13" t="n">
        <f aca="false">IF(Y1247&lt;0,1,0)</f>
        <v>0</v>
      </c>
    </row>
    <row r="1248" customFormat="false" ht="15" hidden="false" customHeight="false" outlineLevel="0" collapsed="false">
      <c r="A1248" s="13" t="n">
        <v>1223</v>
      </c>
      <c r="B1248" s="18" t="n">
        <f aca="false">Shock_sd*Draws!B1227</f>
        <v>-127.510728633358</v>
      </c>
      <c r="C1248" s="18" t="n">
        <f aca="false">Persist_a*B1248+Shock_sd*Draws!C1227</f>
        <v>13.2735277969174</v>
      </c>
      <c r="D1248" s="18" t="n">
        <f aca="false">Persist_a*C1248+Shock_sd*Draws!D1227</f>
        <v>-54.8983327868863</v>
      </c>
      <c r="E1248" s="18" t="n">
        <f aca="false">Persist_a*D1248+Shock_sd*Draws!E1227</f>
        <v>-79.5365773594288</v>
      </c>
      <c r="F1248" s="18" t="n">
        <f aca="false">Persist_a*E1248+Shock_sd*Draws!F1227</f>
        <v>-109.483161487062</v>
      </c>
      <c r="G1248" s="18" t="n">
        <f aca="false">Persist_a*F1248+Shock_sd*Draws!G1227</f>
        <v>-162.655040853869</v>
      </c>
      <c r="H1248" s="18" t="n">
        <f aca="false">Persist_a*G1248+Shock_sd*Draws!H1227</f>
        <v>-114.055584776177</v>
      </c>
      <c r="I1248" s="18" t="n">
        <f aca="false">Persist_a*H1248+Shock_sd*Draws!I1227</f>
        <v>-149.358535753265</v>
      </c>
      <c r="J1248" s="18" t="n">
        <f aca="false">Persist_a*I1248+Shock_sd*Draws!J1227</f>
        <v>-69.6317008532396</v>
      </c>
      <c r="K1248" s="18" t="n">
        <f aca="false">Persist_a*J1248+Shock_sd*Draws!K1227</f>
        <v>3.64821606231113</v>
      </c>
      <c r="L1248" s="18" t="n">
        <f aca="false">Persist_a*K1248+Shock_sd*Draws!L1227</f>
        <v>44.5324933820573</v>
      </c>
      <c r="M1248" s="18" t="n">
        <f aca="false">Persist_a*L1248+Shock_sd*Draws!M1227</f>
        <v>-27.2365492705479</v>
      </c>
      <c r="N1248" s="18" t="n">
        <f aca="false">0-(Draws!N1227+Draws!Z1227)</f>
        <v>0</v>
      </c>
      <c r="O1248" s="18" t="n">
        <f aca="false">N1248-(Draws!O1227+Draws!AA1227)</f>
        <v>0</v>
      </c>
      <c r="P1248" s="18" t="n">
        <f aca="false">O1248-(Draws!P1227+Draws!AB1227)</f>
        <v>0</v>
      </c>
      <c r="Q1248" s="18" t="n">
        <f aca="false">P1248-(Draws!Q1227+Draws!AC1227)</f>
        <v>0</v>
      </c>
      <c r="R1248" s="18" t="n">
        <f aca="false">Q1248-(Draws!R1227+Draws!AD1227)</f>
        <v>0</v>
      </c>
      <c r="S1248" s="18" t="n">
        <f aca="false">R1248-(Draws!S1227+Draws!AE1227)</f>
        <v>0</v>
      </c>
      <c r="T1248" s="18" t="n">
        <f aca="false">S1248-(Draws!T1227+Draws!AF1227)</f>
        <v>0</v>
      </c>
      <c r="U1248" s="18" t="n">
        <f aca="false">T1248-(Draws!U1227+Draws!AG1227)</f>
        <v>0</v>
      </c>
      <c r="V1248" s="18" t="n">
        <f aca="false">U1248-(Draws!V1227+Draws!AH1227)</f>
        <v>0</v>
      </c>
      <c r="W1248" s="18" t="n">
        <f aca="false">V1248-(Draws!W1227+Draws!AI1227)</f>
        <v>0</v>
      </c>
      <c r="X1248" s="18" t="n">
        <f aca="false">W1248-(Draws!X1227+Draws!AJ1227)</f>
        <v>0</v>
      </c>
      <c r="Y1248" s="18" t="n">
        <f aca="false">X1248-(Draws!Y1227+Draws!AK1227)</f>
        <v>0</v>
      </c>
      <c r="Z1248" s="18" t="n">
        <f aca="false">0-(MAX(Draws!N1227-Line_cap,0)+MAX(Draws!Z1227-Line_cap,0))</f>
        <v>0</v>
      </c>
      <c r="AA1248" s="18" t="n">
        <f aca="false">Z1248-(MAX(Draws!O1227-Line_cap,0)+MAX(Draws!AA1227-Line_cap,0))</f>
        <v>0</v>
      </c>
      <c r="AB1248" s="18" t="n">
        <f aca="false">AA1248-(MAX(Draws!P1227-Line_cap,0)+MAX(Draws!AB1227-Line_cap,0))</f>
        <v>0</v>
      </c>
      <c r="AC1248" s="18" t="n">
        <f aca="false">AB1248-(MAX(Draws!Q1227-Line_cap,0)+MAX(Draws!AC1227-Line_cap,0))</f>
        <v>0</v>
      </c>
      <c r="AD1248" s="18" t="n">
        <f aca="false">AC1248-(MAX(Draws!R1227-Line_cap,0)+MAX(Draws!AD1227-Line_cap,0))</f>
        <v>0</v>
      </c>
      <c r="AE1248" s="18" t="n">
        <f aca="false">AD1248-(MAX(Draws!S1227-Line_cap,0)+MAX(Draws!AE1227-Line_cap,0))</f>
        <v>0</v>
      </c>
      <c r="AF1248" s="18" t="n">
        <f aca="false">AE1248-(MAX(Draws!T1227-Line_cap,0)+MAX(Draws!AF1227-Line_cap,0))</f>
        <v>0</v>
      </c>
      <c r="AG1248" s="18" t="n">
        <f aca="false">AF1248-(MAX(Draws!U1227-Line_cap,0)+MAX(Draws!AG1227-Line_cap,0))</f>
        <v>0</v>
      </c>
      <c r="AH1248" s="18" t="n">
        <f aca="false">AG1248-(MAX(Draws!V1227-Line_cap,0)+MAX(Draws!AH1227-Line_cap,0))</f>
        <v>0</v>
      </c>
      <c r="AI1248" s="18" t="n">
        <f aca="false">AH1248-(MAX(Draws!W1227-Line_cap,0)+MAX(Draws!AI1227-Line_cap,0))</f>
        <v>0</v>
      </c>
      <c r="AJ1248" s="18" t="n">
        <f aca="false">AI1248-(MAX(Draws!X1227-Line_cap,0)+MAX(Draws!AJ1227-Line_cap,0))</f>
        <v>0</v>
      </c>
      <c r="AK1248" s="18" t="n">
        <f aca="false">AJ1248-(MAX(Draws!Y1227-Line_cap,0)+MAX(Draws!AK1227-Line_cap,0))</f>
        <v>0</v>
      </c>
      <c r="AL1248" s="18" t="n">
        <f aca="false">SUMPRODUCT(MIN($B$22:$M$22+B1248:M1248+N1248:Y1248))</f>
        <v>320.553130784496</v>
      </c>
      <c r="AM1248" s="18" t="n">
        <f aca="false">SUMPRODUCT(MIN($B$22:$M$22+B1248:M1248))</f>
        <v>320.553130784496</v>
      </c>
      <c r="AN1248" s="18" t="n">
        <f aca="false">SUMPRODUCT(MIN($B$22:$M$22+N1248:Y1248))</f>
        <v>481.950382357786</v>
      </c>
      <c r="AO1248" s="18" t="n">
        <f aca="false">SUMPRODUCT(MIN($B$22:$M$22+B1248:M1248+Z1248:AK1248))</f>
        <v>320.553130784496</v>
      </c>
      <c r="AP1248" s="18" t="n">
        <f aca="false">SUMPRODUCT(MIN($B$23:$M$23+B1248:M1248+N1248:Y1248))</f>
        <v>368.31887628528</v>
      </c>
      <c r="AQ1248" s="18" t="n">
        <f aca="false">SUMPRODUCT(MIN($B$23:$M$23+B1248:M1248+Z1248:AK1248))</f>
        <v>368.31887628528</v>
      </c>
      <c r="AR1248" s="13" t="n">
        <f aca="false">IF(Y1248&lt;0,1,0)</f>
        <v>0</v>
      </c>
    </row>
    <row r="1249" customFormat="false" ht="15" hidden="false" customHeight="false" outlineLevel="0" collapsed="false">
      <c r="A1249" s="13" t="n">
        <v>1224</v>
      </c>
      <c r="B1249" s="18" t="n">
        <f aca="false">Shock_sd*Draws!B1228</f>
        <v>40.6871683197541</v>
      </c>
      <c r="C1249" s="18" t="n">
        <f aca="false">Persist_a*B1249+Shock_sd*Draws!C1228</f>
        <v>0.807987037424446</v>
      </c>
      <c r="D1249" s="18" t="n">
        <f aca="false">Persist_a*C1249+Shock_sd*Draws!D1228</f>
        <v>22.7622149660441</v>
      </c>
      <c r="E1249" s="18" t="n">
        <f aca="false">Persist_a*D1249+Shock_sd*Draws!E1228</f>
        <v>33.7746714042075</v>
      </c>
      <c r="F1249" s="18" t="n">
        <f aca="false">Persist_a*E1249+Shock_sd*Draws!F1228</f>
        <v>25.8842384463743</v>
      </c>
      <c r="G1249" s="18" t="n">
        <f aca="false">Persist_a*F1249+Shock_sd*Draws!G1228</f>
        <v>-5.01141225592621</v>
      </c>
      <c r="H1249" s="18" t="n">
        <f aca="false">Persist_a*G1249+Shock_sd*Draws!H1228</f>
        <v>-82.39902554814</v>
      </c>
      <c r="I1249" s="18" t="n">
        <f aca="false">Persist_a*H1249+Shock_sd*Draws!I1228</f>
        <v>-80.4912011143559</v>
      </c>
      <c r="J1249" s="18" t="n">
        <f aca="false">Persist_a*I1249+Shock_sd*Draws!J1228</f>
        <v>4.38600695350318</v>
      </c>
      <c r="K1249" s="18" t="n">
        <f aca="false">Persist_a*J1249+Shock_sd*Draws!K1228</f>
        <v>43.9825365771156</v>
      </c>
      <c r="L1249" s="18" t="n">
        <f aca="false">Persist_a*K1249+Shock_sd*Draws!L1228</f>
        <v>106.021663843727</v>
      </c>
      <c r="M1249" s="18" t="n">
        <f aca="false">Persist_a*L1249+Shock_sd*Draws!M1228</f>
        <v>9.50483022729686</v>
      </c>
      <c r="N1249" s="18" t="n">
        <f aca="false">0-(Draws!N1228+Draws!Z1228)</f>
        <v>0</v>
      </c>
      <c r="O1249" s="18" t="n">
        <f aca="false">N1249-(Draws!O1228+Draws!AA1228)</f>
        <v>0</v>
      </c>
      <c r="P1249" s="18" t="n">
        <f aca="false">O1249-(Draws!P1228+Draws!AB1228)</f>
        <v>0</v>
      </c>
      <c r="Q1249" s="18" t="n">
        <f aca="false">P1249-(Draws!Q1228+Draws!AC1228)</f>
        <v>0</v>
      </c>
      <c r="R1249" s="18" t="n">
        <f aca="false">Q1249-(Draws!R1228+Draws!AD1228)</f>
        <v>0</v>
      </c>
      <c r="S1249" s="18" t="n">
        <f aca="false">R1249-(Draws!S1228+Draws!AE1228)</f>
        <v>0</v>
      </c>
      <c r="T1249" s="18" t="n">
        <f aca="false">S1249-(Draws!T1228+Draws!AF1228)</f>
        <v>0</v>
      </c>
      <c r="U1249" s="18" t="n">
        <f aca="false">T1249-(Draws!U1228+Draws!AG1228)</f>
        <v>-163.010778796002</v>
      </c>
      <c r="V1249" s="18" t="n">
        <f aca="false">U1249-(Draws!V1228+Draws!AH1228)</f>
        <v>-163.010778796002</v>
      </c>
      <c r="W1249" s="18" t="n">
        <f aca="false">V1249-(Draws!W1228+Draws!AI1228)</f>
        <v>-163.010778796002</v>
      </c>
      <c r="X1249" s="18" t="n">
        <f aca="false">W1249-(Draws!X1228+Draws!AJ1228)</f>
        <v>-163.010778796002</v>
      </c>
      <c r="Y1249" s="18" t="n">
        <f aca="false">X1249-(Draws!Y1228+Draws!AK1228)</f>
        <v>-163.010778796002</v>
      </c>
      <c r="Z1249" s="18" t="n">
        <f aca="false">0-(MAX(Draws!N1228-Line_cap,0)+MAX(Draws!Z1228-Line_cap,0))</f>
        <v>0</v>
      </c>
      <c r="AA1249" s="18" t="n">
        <f aca="false">Z1249-(MAX(Draws!O1228-Line_cap,0)+MAX(Draws!AA1228-Line_cap,0))</f>
        <v>0</v>
      </c>
      <c r="AB1249" s="18" t="n">
        <f aca="false">AA1249-(MAX(Draws!P1228-Line_cap,0)+MAX(Draws!AB1228-Line_cap,0))</f>
        <v>0</v>
      </c>
      <c r="AC1249" s="18" t="n">
        <f aca="false">AB1249-(MAX(Draws!Q1228-Line_cap,0)+MAX(Draws!AC1228-Line_cap,0))</f>
        <v>0</v>
      </c>
      <c r="AD1249" s="18" t="n">
        <f aca="false">AC1249-(MAX(Draws!R1228-Line_cap,0)+MAX(Draws!AD1228-Line_cap,0))</f>
        <v>0</v>
      </c>
      <c r="AE1249" s="18" t="n">
        <f aca="false">AD1249-(MAX(Draws!S1228-Line_cap,0)+MAX(Draws!AE1228-Line_cap,0))</f>
        <v>0</v>
      </c>
      <c r="AF1249" s="18" t="n">
        <f aca="false">AE1249-(MAX(Draws!T1228-Line_cap,0)+MAX(Draws!AF1228-Line_cap,0))</f>
        <v>0</v>
      </c>
      <c r="AG1249" s="18" t="n">
        <f aca="false">AF1249-(MAX(Draws!U1228-Line_cap,0)+MAX(Draws!AG1228-Line_cap,0))</f>
        <v>-63.0107787960022</v>
      </c>
      <c r="AH1249" s="18" t="n">
        <f aca="false">AG1249-(MAX(Draws!V1228-Line_cap,0)+MAX(Draws!AH1228-Line_cap,0))</f>
        <v>-63.0107787960022</v>
      </c>
      <c r="AI1249" s="18" t="n">
        <f aca="false">AH1249-(MAX(Draws!W1228-Line_cap,0)+MAX(Draws!AI1228-Line_cap,0))</f>
        <v>-63.0107787960022</v>
      </c>
      <c r="AJ1249" s="18" t="n">
        <f aca="false">AI1249-(MAX(Draws!X1228-Line_cap,0)+MAX(Draws!AJ1228-Line_cap,0))</f>
        <v>-63.0107787960022</v>
      </c>
      <c r="AK1249" s="18" t="n">
        <f aca="false">AJ1249-(MAX(Draws!Y1228-Line_cap,0)+MAX(Draws!AK1228-Line_cap,0))</f>
        <v>-63.0107787960022</v>
      </c>
      <c r="AL1249" s="18" t="n">
        <f aca="false">SUMPRODUCT(MIN($B$22:$M$22+B1249:M1249+N1249:Y1249))</f>
        <v>240.352073487561</v>
      </c>
      <c r="AM1249" s="18" t="n">
        <f aca="false">SUMPRODUCT(MIN($B$22:$M$22+B1249:M1249))</f>
        <v>399.551356809646</v>
      </c>
      <c r="AN1249" s="18" t="n">
        <f aca="false">SUMPRODUCT(MIN($B$22:$M$22+N1249:Y1249))</f>
        <v>320.843274601917</v>
      </c>
      <c r="AO1249" s="18" t="n">
        <f aca="false">SUMPRODUCT(MIN($B$22:$M$22+B1249:M1249+Z1249:AK1249))</f>
        <v>340.352073487561</v>
      </c>
      <c r="AP1249" s="18" t="n">
        <f aca="false">SUMPRODUCT(MIN($B$23:$M$23+B1249:M1249+N1249:Y1249))</f>
        <v>289.952073487561</v>
      </c>
      <c r="AQ1249" s="18" t="n">
        <f aca="false">SUMPRODUCT(MIN($B$23:$M$23+B1249:M1249+Z1249:AK1249))</f>
        <v>389.952073487561</v>
      </c>
      <c r="AR1249" s="13" t="n">
        <f aca="false">IF(Y1249&lt;0,1,0)</f>
        <v>1</v>
      </c>
    </row>
    <row r="1250" customFormat="false" ht="15" hidden="false" customHeight="false" outlineLevel="0" collapsed="false">
      <c r="A1250" s="13" t="n">
        <v>1225</v>
      </c>
      <c r="B1250" s="18" t="n">
        <f aca="false">Shock_sd*Draws!B1229</f>
        <v>-0.279825646730396</v>
      </c>
      <c r="C1250" s="18" t="n">
        <f aca="false">Persist_a*B1250+Shock_sd*Draws!C1229</f>
        <v>46.2068809219106</v>
      </c>
      <c r="D1250" s="18" t="n">
        <f aca="false">Persist_a*C1250+Shock_sd*Draws!D1229</f>
        <v>22.5284857567812</v>
      </c>
      <c r="E1250" s="18" t="n">
        <f aca="false">Persist_a*D1250+Shock_sd*Draws!E1229</f>
        <v>-20.9298807604569</v>
      </c>
      <c r="F1250" s="18" t="n">
        <f aca="false">Persist_a*E1250+Shock_sd*Draws!F1229</f>
        <v>46.7405778676369</v>
      </c>
      <c r="G1250" s="18" t="n">
        <f aca="false">Persist_a*F1250+Shock_sd*Draws!G1229</f>
        <v>64.109042454709</v>
      </c>
      <c r="H1250" s="18" t="n">
        <f aca="false">Persist_a*G1250+Shock_sd*Draws!H1229</f>
        <v>87.9751494060803</v>
      </c>
      <c r="I1250" s="18" t="n">
        <f aca="false">Persist_a*H1250+Shock_sd*Draws!I1229</f>
        <v>48.7782577876076</v>
      </c>
      <c r="J1250" s="18" t="n">
        <f aca="false">Persist_a*I1250+Shock_sd*Draws!J1229</f>
        <v>134.12416733617</v>
      </c>
      <c r="K1250" s="18" t="n">
        <f aca="false">Persist_a*J1250+Shock_sd*Draws!K1229</f>
        <v>59.8829182286654</v>
      </c>
      <c r="L1250" s="18" t="n">
        <f aca="false">Persist_a*K1250+Shock_sd*Draws!L1229</f>
        <v>76.3790050775161</v>
      </c>
      <c r="M1250" s="18" t="n">
        <f aca="false">Persist_a*L1250+Shock_sd*Draws!M1229</f>
        <v>3.45220091020682</v>
      </c>
      <c r="N1250" s="18" t="n">
        <f aca="false">0-(Draws!N1229+Draws!Z1229)</f>
        <v>0</v>
      </c>
      <c r="O1250" s="18" t="n">
        <f aca="false">N1250-(Draws!O1229+Draws!AA1229)</f>
        <v>0</v>
      </c>
      <c r="P1250" s="18" t="n">
        <f aca="false">O1250-(Draws!P1229+Draws!AB1229)</f>
        <v>0</v>
      </c>
      <c r="Q1250" s="18" t="n">
        <f aca="false">P1250-(Draws!Q1229+Draws!AC1229)</f>
        <v>0</v>
      </c>
      <c r="R1250" s="18" t="n">
        <f aca="false">Q1250-(Draws!R1229+Draws!AD1229)</f>
        <v>0</v>
      </c>
      <c r="S1250" s="18" t="n">
        <f aca="false">R1250-(Draws!S1229+Draws!AE1229)</f>
        <v>0</v>
      </c>
      <c r="T1250" s="18" t="n">
        <f aca="false">S1250-(Draws!T1229+Draws!AF1229)</f>
        <v>0</v>
      </c>
      <c r="U1250" s="18" t="n">
        <f aca="false">T1250-(Draws!U1229+Draws!AG1229)</f>
        <v>0</v>
      </c>
      <c r="V1250" s="18" t="n">
        <f aca="false">U1250-(Draws!V1229+Draws!AH1229)</f>
        <v>0</v>
      </c>
      <c r="W1250" s="18" t="n">
        <f aca="false">V1250-(Draws!W1229+Draws!AI1229)</f>
        <v>0</v>
      </c>
      <c r="X1250" s="18" t="n">
        <f aca="false">W1250-(Draws!X1229+Draws!AJ1229)</f>
        <v>0</v>
      </c>
      <c r="Y1250" s="18" t="n">
        <f aca="false">X1250-(Draws!Y1229+Draws!AK1229)</f>
        <v>0</v>
      </c>
      <c r="Z1250" s="18" t="n">
        <f aca="false">0-(MAX(Draws!N1229-Line_cap,0)+MAX(Draws!Z1229-Line_cap,0))</f>
        <v>0</v>
      </c>
      <c r="AA1250" s="18" t="n">
        <f aca="false">Z1250-(MAX(Draws!O1229-Line_cap,0)+MAX(Draws!AA1229-Line_cap,0))</f>
        <v>0</v>
      </c>
      <c r="AB1250" s="18" t="n">
        <f aca="false">AA1250-(MAX(Draws!P1229-Line_cap,0)+MAX(Draws!AB1229-Line_cap,0))</f>
        <v>0</v>
      </c>
      <c r="AC1250" s="18" t="n">
        <f aca="false">AB1250-(MAX(Draws!Q1229-Line_cap,0)+MAX(Draws!AC1229-Line_cap,0))</f>
        <v>0</v>
      </c>
      <c r="AD1250" s="18" t="n">
        <f aca="false">AC1250-(MAX(Draws!R1229-Line_cap,0)+MAX(Draws!AD1229-Line_cap,0))</f>
        <v>0</v>
      </c>
      <c r="AE1250" s="18" t="n">
        <f aca="false">AD1250-(MAX(Draws!S1229-Line_cap,0)+MAX(Draws!AE1229-Line_cap,0))</f>
        <v>0</v>
      </c>
      <c r="AF1250" s="18" t="n">
        <f aca="false">AE1250-(MAX(Draws!T1229-Line_cap,0)+MAX(Draws!AF1229-Line_cap,0))</f>
        <v>0</v>
      </c>
      <c r="AG1250" s="18" t="n">
        <f aca="false">AF1250-(MAX(Draws!U1229-Line_cap,0)+MAX(Draws!AG1229-Line_cap,0))</f>
        <v>0</v>
      </c>
      <c r="AH1250" s="18" t="n">
        <f aca="false">AG1250-(MAX(Draws!V1229-Line_cap,0)+MAX(Draws!AH1229-Line_cap,0))</f>
        <v>0</v>
      </c>
      <c r="AI1250" s="18" t="n">
        <f aca="false">AH1250-(MAX(Draws!W1229-Line_cap,0)+MAX(Draws!AI1229-Line_cap,0))</f>
        <v>0</v>
      </c>
      <c r="AJ1250" s="18" t="n">
        <f aca="false">AI1250-(MAX(Draws!X1229-Line_cap,0)+MAX(Draws!AJ1229-Line_cap,0))</f>
        <v>0</v>
      </c>
      <c r="AK1250" s="18" t="n">
        <f aca="false">AJ1250-(MAX(Draws!Y1229-Line_cap,0)+MAX(Draws!AK1229-Line_cap,0))</f>
        <v>0</v>
      </c>
      <c r="AL1250" s="18" t="n">
        <f aca="false">SUMPRODUCT(MIN($B$22:$M$22+B1250:M1250+N1250:Y1250))</f>
        <v>477.9323190677</v>
      </c>
      <c r="AM1250" s="18" t="n">
        <f aca="false">SUMPRODUCT(MIN($B$22:$M$22+B1250:M1250))</f>
        <v>477.9323190677</v>
      </c>
      <c r="AN1250" s="18" t="n">
        <f aca="false">SUMPRODUCT(MIN($B$22:$M$22+N1250:Y1250))</f>
        <v>481.950382357786</v>
      </c>
      <c r="AO1250" s="18" t="n">
        <f aca="false">SUMPRODUCT(MIN($B$22:$M$22+B1250:M1250+Z1250:AK1250))</f>
        <v>477.9323190677</v>
      </c>
      <c r="AP1250" s="18" t="n">
        <f aca="false">SUMPRODUCT(MIN($B$23:$M$23+B1250:M1250+N1250:Y1250))</f>
        <v>518.820606581063</v>
      </c>
      <c r="AQ1250" s="18" t="n">
        <f aca="false">SUMPRODUCT(MIN($B$23:$M$23+B1250:M1250+Z1250:AK1250))</f>
        <v>518.820606581063</v>
      </c>
      <c r="AR1250" s="13" t="n">
        <f aca="false">IF(Y1250&lt;0,1,0)</f>
        <v>0</v>
      </c>
    </row>
    <row r="1251" customFormat="false" ht="15" hidden="false" customHeight="false" outlineLevel="0" collapsed="false">
      <c r="A1251" s="13" t="n">
        <v>1226</v>
      </c>
      <c r="B1251" s="18" t="n">
        <f aca="false">Shock_sd*Draws!B1230</f>
        <v>-63.0822199863869</v>
      </c>
      <c r="C1251" s="18" t="n">
        <f aca="false">Persist_a*B1251+Shock_sd*Draws!C1230</f>
        <v>13.0632388622825</v>
      </c>
      <c r="D1251" s="18" t="n">
        <f aca="false">Persist_a*C1251+Shock_sd*Draws!D1230</f>
        <v>38.7411632166615</v>
      </c>
      <c r="E1251" s="18" t="n">
        <f aca="false">Persist_a*D1251+Shock_sd*Draws!E1230</f>
        <v>-57.3909578649587</v>
      </c>
      <c r="F1251" s="18" t="n">
        <f aca="false">Persist_a*E1251+Shock_sd*Draws!F1230</f>
        <v>-11.1721374615978</v>
      </c>
      <c r="G1251" s="18" t="n">
        <f aca="false">Persist_a*F1251+Shock_sd*Draws!G1230</f>
        <v>-29.0781473759811</v>
      </c>
      <c r="H1251" s="18" t="n">
        <f aca="false">Persist_a*G1251+Shock_sd*Draws!H1230</f>
        <v>66.6516876555167</v>
      </c>
      <c r="I1251" s="18" t="n">
        <f aca="false">Persist_a*H1251+Shock_sd*Draws!I1230</f>
        <v>85.1568214749929</v>
      </c>
      <c r="J1251" s="18" t="n">
        <f aca="false">Persist_a*I1251+Shock_sd*Draws!J1230</f>
        <v>27.5542233818059</v>
      </c>
      <c r="K1251" s="18" t="n">
        <f aca="false">Persist_a*J1251+Shock_sd*Draws!K1230</f>
        <v>28.6688913696791</v>
      </c>
      <c r="L1251" s="18" t="n">
        <f aca="false">Persist_a*K1251+Shock_sd*Draws!L1230</f>
        <v>-72.7919382414184</v>
      </c>
      <c r="M1251" s="18" t="n">
        <f aca="false">Persist_a*L1251+Shock_sd*Draws!M1230</f>
        <v>-67.2007425774898</v>
      </c>
      <c r="N1251" s="18" t="n">
        <f aca="false">0-(Draws!N1230+Draws!Z1230)</f>
        <v>0</v>
      </c>
      <c r="O1251" s="18" t="n">
        <f aca="false">N1251-(Draws!O1230+Draws!AA1230)</f>
        <v>0</v>
      </c>
      <c r="P1251" s="18" t="n">
        <f aca="false">O1251-(Draws!P1230+Draws!AB1230)</f>
        <v>0</v>
      </c>
      <c r="Q1251" s="18" t="n">
        <f aca="false">P1251-(Draws!Q1230+Draws!AC1230)</f>
        <v>0</v>
      </c>
      <c r="R1251" s="18" t="n">
        <f aca="false">Q1251-(Draws!R1230+Draws!AD1230)</f>
        <v>0</v>
      </c>
      <c r="S1251" s="18" t="n">
        <f aca="false">R1251-(Draws!S1230+Draws!AE1230)</f>
        <v>0</v>
      </c>
      <c r="T1251" s="18" t="n">
        <f aca="false">S1251-(Draws!T1230+Draws!AF1230)</f>
        <v>0</v>
      </c>
      <c r="U1251" s="18" t="n">
        <f aca="false">T1251-(Draws!U1230+Draws!AG1230)</f>
        <v>0</v>
      </c>
      <c r="V1251" s="18" t="n">
        <f aca="false">U1251-(Draws!V1230+Draws!AH1230)</f>
        <v>0</v>
      </c>
      <c r="W1251" s="18" t="n">
        <f aca="false">V1251-(Draws!W1230+Draws!AI1230)</f>
        <v>0</v>
      </c>
      <c r="X1251" s="18" t="n">
        <f aca="false">W1251-(Draws!X1230+Draws!AJ1230)</f>
        <v>0</v>
      </c>
      <c r="Y1251" s="18" t="n">
        <f aca="false">X1251-(Draws!Y1230+Draws!AK1230)</f>
        <v>0</v>
      </c>
      <c r="Z1251" s="18" t="n">
        <f aca="false">0-(MAX(Draws!N1230-Line_cap,0)+MAX(Draws!Z1230-Line_cap,0))</f>
        <v>0</v>
      </c>
      <c r="AA1251" s="18" t="n">
        <f aca="false">Z1251-(MAX(Draws!O1230-Line_cap,0)+MAX(Draws!AA1230-Line_cap,0))</f>
        <v>0</v>
      </c>
      <c r="AB1251" s="18" t="n">
        <f aca="false">AA1251-(MAX(Draws!P1230-Line_cap,0)+MAX(Draws!AB1230-Line_cap,0))</f>
        <v>0</v>
      </c>
      <c r="AC1251" s="18" t="n">
        <f aca="false">AB1251-(MAX(Draws!Q1230-Line_cap,0)+MAX(Draws!AC1230-Line_cap,0))</f>
        <v>0</v>
      </c>
      <c r="AD1251" s="18" t="n">
        <f aca="false">AC1251-(MAX(Draws!R1230-Line_cap,0)+MAX(Draws!AD1230-Line_cap,0))</f>
        <v>0</v>
      </c>
      <c r="AE1251" s="18" t="n">
        <f aca="false">AD1251-(MAX(Draws!S1230-Line_cap,0)+MAX(Draws!AE1230-Line_cap,0))</f>
        <v>0</v>
      </c>
      <c r="AF1251" s="18" t="n">
        <f aca="false">AE1251-(MAX(Draws!T1230-Line_cap,0)+MAX(Draws!AF1230-Line_cap,0))</f>
        <v>0</v>
      </c>
      <c r="AG1251" s="18" t="n">
        <f aca="false">AF1251-(MAX(Draws!U1230-Line_cap,0)+MAX(Draws!AG1230-Line_cap,0))</f>
        <v>0</v>
      </c>
      <c r="AH1251" s="18" t="n">
        <f aca="false">AG1251-(MAX(Draws!V1230-Line_cap,0)+MAX(Draws!AH1230-Line_cap,0))</f>
        <v>0</v>
      </c>
      <c r="AI1251" s="18" t="n">
        <f aca="false">AH1251-(MAX(Draws!W1230-Line_cap,0)+MAX(Draws!AI1230-Line_cap,0))</f>
        <v>0</v>
      </c>
      <c r="AJ1251" s="18" t="n">
        <f aca="false">AI1251-(MAX(Draws!X1230-Line_cap,0)+MAX(Draws!AJ1230-Line_cap,0))</f>
        <v>0</v>
      </c>
      <c r="AK1251" s="18" t="n">
        <f aca="false">AJ1251-(MAX(Draws!Y1230-Line_cap,0)+MAX(Draws!AK1230-Line_cap,0))</f>
        <v>0</v>
      </c>
      <c r="AL1251" s="18" t="n">
        <f aca="false">SUMPRODUCT(MIN($B$22:$M$22+B1251:M1251+N1251:Y1251))</f>
        <v>429.136009322963</v>
      </c>
      <c r="AM1251" s="18" t="n">
        <f aca="false">SUMPRODUCT(MIN($B$22:$M$22+B1251:M1251))</f>
        <v>429.136009322963</v>
      </c>
      <c r="AN1251" s="18" t="n">
        <f aca="false">SUMPRODUCT(MIN($B$22:$M$22+N1251:Y1251))</f>
        <v>481.950382357786</v>
      </c>
      <c r="AO1251" s="18" t="n">
        <f aca="false">SUMPRODUCT(MIN($B$22:$M$22+B1251:M1251+Z1251:AK1251))</f>
        <v>429.136009322963</v>
      </c>
      <c r="AP1251" s="18" t="n">
        <f aca="false">SUMPRODUCT(MIN($B$23:$M$23+B1251:M1251+N1251:Y1251))</f>
        <v>476.009138136507</v>
      </c>
      <c r="AQ1251" s="18" t="n">
        <f aca="false">SUMPRODUCT(MIN($B$23:$M$23+B1251:M1251+Z1251:AK1251))</f>
        <v>476.009138136507</v>
      </c>
      <c r="AR1251" s="13" t="n">
        <f aca="false">IF(Y1251&lt;0,1,0)</f>
        <v>0</v>
      </c>
    </row>
    <row r="1252" customFormat="false" ht="15" hidden="false" customHeight="false" outlineLevel="0" collapsed="false">
      <c r="A1252" s="13" t="n">
        <v>1227</v>
      </c>
      <c r="B1252" s="18" t="n">
        <f aca="false">Shock_sd*Draws!B1231</f>
        <v>-68.8963790106885</v>
      </c>
      <c r="C1252" s="18" t="n">
        <f aca="false">Persist_a*B1252+Shock_sd*Draws!C1231</f>
        <v>-4.56492786093607</v>
      </c>
      <c r="D1252" s="18" t="n">
        <f aca="false">Persist_a*C1252+Shock_sd*Draws!D1231</f>
        <v>-5.54974894198714</v>
      </c>
      <c r="E1252" s="18" t="n">
        <f aca="false">Persist_a*D1252+Shock_sd*Draws!E1231</f>
        <v>-63.9186939912285</v>
      </c>
      <c r="F1252" s="18" t="n">
        <f aca="false">Persist_a*E1252+Shock_sd*Draws!F1231</f>
        <v>-47.9039001243162</v>
      </c>
      <c r="G1252" s="18" t="n">
        <f aca="false">Persist_a*F1252+Shock_sd*Draws!G1231</f>
        <v>-59.5088557193327</v>
      </c>
      <c r="H1252" s="18" t="n">
        <f aca="false">Persist_a*G1252+Shock_sd*Draws!H1231</f>
        <v>-39.3263096312693</v>
      </c>
      <c r="I1252" s="18" t="n">
        <f aca="false">Persist_a*H1252+Shock_sd*Draws!I1231</f>
        <v>61.639287180681</v>
      </c>
      <c r="J1252" s="18" t="n">
        <f aca="false">Persist_a*I1252+Shock_sd*Draws!J1231</f>
        <v>21.1249939584954</v>
      </c>
      <c r="K1252" s="18" t="n">
        <f aca="false">Persist_a*J1252+Shock_sd*Draws!K1231</f>
        <v>-2.37912746506714</v>
      </c>
      <c r="L1252" s="18" t="n">
        <f aca="false">Persist_a*K1252+Shock_sd*Draws!L1231</f>
        <v>11.8562508927826</v>
      </c>
      <c r="M1252" s="18" t="n">
        <f aca="false">Persist_a*L1252+Shock_sd*Draws!M1231</f>
        <v>-38.2567767477479</v>
      </c>
      <c r="N1252" s="18" t="n">
        <f aca="false">0-(Draws!N1231+Draws!Z1231)</f>
        <v>0</v>
      </c>
      <c r="O1252" s="18" t="n">
        <f aca="false">N1252-(Draws!O1231+Draws!AA1231)</f>
        <v>0</v>
      </c>
      <c r="P1252" s="18" t="n">
        <f aca="false">O1252-(Draws!P1231+Draws!AB1231)</f>
        <v>0</v>
      </c>
      <c r="Q1252" s="18" t="n">
        <f aca="false">P1252-(Draws!Q1231+Draws!AC1231)</f>
        <v>0</v>
      </c>
      <c r="R1252" s="18" t="n">
        <f aca="false">Q1252-(Draws!R1231+Draws!AD1231)</f>
        <v>0</v>
      </c>
      <c r="S1252" s="18" t="n">
        <f aca="false">R1252-(Draws!S1231+Draws!AE1231)</f>
        <v>0</v>
      </c>
      <c r="T1252" s="18" t="n">
        <f aca="false">S1252-(Draws!T1231+Draws!AF1231)</f>
        <v>0</v>
      </c>
      <c r="U1252" s="18" t="n">
        <f aca="false">T1252-(Draws!U1231+Draws!AG1231)</f>
        <v>0</v>
      </c>
      <c r="V1252" s="18" t="n">
        <f aca="false">U1252-(Draws!V1231+Draws!AH1231)</f>
        <v>0</v>
      </c>
      <c r="W1252" s="18" t="n">
        <f aca="false">V1252-(Draws!W1231+Draws!AI1231)</f>
        <v>0</v>
      </c>
      <c r="X1252" s="18" t="n">
        <f aca="false">W1252-(Draws!X1231+Draws!AJ1231)</f>
        <v>0</v>
      </c>
      <c r="Y1252" s="18" t="n">
        <f aca="false">X1252-(Draws!Y1231+Draws!AK1231)</f>
        <v>0</v>
      </c>
      <c r="Z1252" s="18" t="n">
        <f aca="false">0-(MAX(Draws!N1231-Line_cap,0)+MAX(Draws!Z1231-Line_cap,0))</f>
        <v>0</v>
      </c>
      <c r="AA1252" s="18" t="n">
        <f aca="false">Z1252-(MAX(Draws!O1231-Line_cap,0)+MAX(Draws!AA1231-Line_cap,0))</f>
        <v>0</v>
      </c>
      <c r="AB1252" s="18" t="n">
        <f aca="false">AA1252-(MAX(Draws!P1231-Line_cap,0)+MAX(Draws!AB1231-Line_cap,0))</f>
        <v>0</v>
      </c>
      <c r="AC1252" s="18" t="n">
        <f aca="false">AB1252-(MAX(Draws!Q1231-Line_cap,0)+MAX(Draws!AC1231-Line_cap,0))</f>
        <v>0</v>
      </c>
      <c r="AD1252" s="18" t="n">
        <f aca="false">AC1252-(MAX(Draws!R1231-Line_cap,0)+MAX(Draws!AD1231-Line_cap,0))</f>
        <v>0</v>
      </c>
      <c r="AE1252" s="18" t="n">
        <f aca="false">AD1252-(MAX(Draws!S1231-Line_cap,0)+MAX(Draws!AE1231-Line_cap,0))</f>
        <v>0</v>
      </c>
      <c r="AF1252" s="18" t="n">
        <f aca="false">AE1252-(MAX(Draws!T1231-Line_cap,0)+MAX(Draws!AF1231-Line_cap,0))</f>
        <v>0</v>
      </c>
      <c r="AG1252" s="18" t="n">
        <f aca="false">AF1252-(MAX(Draws!U1231-Line_cap,0)+MAX(Draws!AG1231-Line_cap,0))</f>
        <v>0</v>
      </c>
      <c r="AH1252" s="18" t="n">
        <f aca="false">AG1252-(MAX(Draws!V1231-Line_cap,0)+MAX(Draws!AH1231-Line_cap,0))</f>
        <v>0</v>
      </c>
      <c r="AI1252" s="18" t="n">
        <f aca="false">AH1252-(MAX(Draws!W1231-Line_cap,0)+MAX(Draws!AI1231-Line_cap,0))</f>
        <v>0</v>
      </c>
      <c r="AJ1252" s="18" t="n">
        <f aca="false">AI1252-(MAX(Draws!X1231-Line_cap,0)+MAX(Draws!AJ1231-Line_cap,0))</f>
        <v>0</v>
      </c>
      <c r="AK1252" s="18" t="n">
        <f aca="false">AJ1252-(MAX(Draws!Y1231-Line_cap,0)+MAX(Draws!AK1231-Line_cap,0))</f>
        <v>0</v>
      </c>
      <c r="AL1252" s="18" t="n">
        <f aca="false">SUMPRODUCT(MIN($B$22:$M$22+B1252:M1252+N1252:Y1252))</f>
        <v>423.699315919032</v>
      </c>
      <c r="AM1252" s="18" t="n">
        <f aca="false">SUMPRODUCT(MIN($B$22:$M$22+B1252:M1252))</f>
        <v>423.699315919032</v>
      </c>
      <c r="AN1252" s="18" t="n">
        <f aca="false">SUMPRODUCT(MIN($B$22:$M$22+N1252:Y1252))</f>
        <v>481.950382357786</v>
      </c>
      <c r="AO1252" s="18" t="n">
        <f aca="false">SUMPRODUCT(MIN($B$22:$M$22+B1252:M1252+Z1252:AK1252))</f>
        <v>423.699315919032</v>
      </c>
      <c r="AP1252" s="18" t="n">
        <f aca="false">SUMPRODUCT(MIN($B$23:$M$23+B1252:M1252+N1252:Y1252))</f>
        <v>471.465061419816</v>
      </c>
      <c r="AQ1252" s="18" t="n">
        <f aca="false">SUMPRODUCT(MIN($B$23:$M$23+B1252:M1252+Z1252:AK1252))</f>
        <v>471.465061419816</v>
      </c>
      <c r="AR1252" s="13" t="n">
        <f aca="false">IF(Y1252&lt;0,1,0)</f>
        <v>0</v>
      </c>
    </row>
    <row r="1253" customFormat="false" ht="15" hidden="false" customHeight="false" outlineLevel="0" collapsed="false">
      <c r="A1253" s="13" t="n">
        <v>1228</v>
      </c>
      <c r="B1253" s="18" t="n">
        <f aca="false">Shock_sd*Draws!B1232</f>
        <v>14.7360604778874</v>
      </c>
      <c r="C1253" s="18" t="n">
        <f aca="false">Persist_a*B1253+Shock_sd*Draws!C1232</f>
        <v>-68.958151405335</v>
      </c>
      <c r="D1253" s="18" t="n">
        <f aca="false">Persist_a*C1253+Shock_sd*Draws!D1232</f>
        <v>-64.1082254012388</v>
      </c>
      <c r="E1253" s="18" t="n">
        <f aca="false">Persist_a*D1253+Shock_sd*Draws!E1232</f>
        <v>-99.4790415077567</v>
      </c>
      <c r="F1253" s="18" t="n">
        <f aca="false">Persist_a*E1253+Shock_sd*Draws!F1232</f>
        <v>-86.1700012066022</v>
      </c>
      <c r="G1253" s="18" t="n">
        <f aca="false">Persist_a*F1253+Shock_sd*Draws!G1232</f>
        <v>56.3965486236949</v>
      </c>
      <c r="H1253" s="18" t="n">
        <f aca="false">Persist_a*G1253+Shock_sd*Draws!H1232</f>
        <v>-19.8340215523146</v>
      </c>
      <c r="I1253" s="18" t="n">
        <f aca="false">Persist_a*H1253+Shock_sd*Draws!I1232</f>
        <v>-23.7255376972753</v>
      </c>
      <c r="J1253" s="18" t="n">
        <f aca="false">Persist_a*I1253+Shock_sd*Draws!J1232</f>
        <v>-16.0804933712372</v>
      </c>
      <c r="K1253" s="18" t="n">
        <f aca="false">Persist_a*J1253+Shock_sd*Draws!K1232</f>
        <v>-19.9151721212366</v>
      </c>
      <c r="L1253" s="18" t="n">
        <f aca="false">Persist_a*K1253+Shock_sd*Draws!L1232</f>
        <v>111.531648722433</v>
      </c>
      <c r="M1253" s="18" t="n">
        <f aca="false">Persist_a*L1253+Shock_sd*Draws!M1232</f>
        <v>107.657463954975</v>
      </c>
      <c r="N1253" s="18" t="n">
        <f aca="false">0-(Draws!N1232+Draws!Z1232)</f>
        <v>0</v>
      </c>
      <c r="O1253" s="18" t="n">
        <f aca="false">N1253-(Draws!O1232+Draws!AA1232)</f>
        <v>0</v>
      </c>
      <c r="P1253" s="18" t="n">
        <f aca="false">O1253-(Draws!P1232+Draws!AB1232)</f>
        <v>0</v>
      </c>
      <c r="Q1253" s="18" t="n">
        <f aca="false">P1253-(Draws!Q1232+Draws!AC1232)</f>
        <v>0</v>
      </c>
      <c r="R1253" s="18" t="n">
        <f aca="false">Q1253-(Draws!R1232+Draws!AD1232)</f>
        <v>0</v>
      </c>
      <c r="S1253" s="18" t="n">
        <f aca="false">R1253-(Draws!S1232+Draws!AE1232)</f>
        <v>0</v>
      </c>
      <c r="T1253" s="18" t="n">
        <f aca="false">S1253-(Draws!T1232+Draws!AF1232)</f>
        <v>0</v>
      </c>
      <c r="U1253" s="18" t="n">
        <f aca="false">T1253-(Draws!U1232+Draws!AG1232)</f>
        <v>0</v>
      </c>
      <c r="V1253" s="18" t="n">
        <f aca="false">U1253-(Draws!V1232+Draws!AH1232)</f>
        <v>-149.848601739209</v>
      </c>
      <c r="W1253" s="18" t="n">
        <f aca="false">V1253-(Draws!W1232+Draws!AI1232)</f>
        <v>-149.848601739209</v>
      </c>
      <c r="X1253" s="18" t="n">
        <f aca="false">W1253-(Draws!X1232+Draws!AJ1232)</f>
        <v>-149.848601739209</v>
      </c>
      <c r="Y1253" s="18" t="n">
        <f aca="false">X1253-(Draws!Y1232+Draws!AK1232)</f>
        <v>-149.848601739209</v>
      </c>
      <c r="Z1253" s="18" t="n">
        <f aca="false">0-(MAX(Draws!N1232-Line_cap,0)+MAX(Draws!Z1232-Line_cap,0))</f>
        <v>0</v>
      </c>
      <c r="AA1253" s="18" t="n">
        <f aca="false">Z1253-(MAX(Draws!O1232-Line_cap,0)+MAX(Draws!AA1232-Line_cap,0))</f>
        <v>0</v>
      </c>
      <c r="AB1253" s="18" t="n">
        <f aca="false">AA1253-(MAX(Draws!P1232-Line_cap,0)+MAX(Draws!AB1232-Line_cap,0))</f>
        <v>0</v>
      </c>
      <c r="AC1253" s="18" t="n">
        <f aca="false">AB1253-(MAX(Draws!Q1232-Line_cap,0)+MAX(Draws!AC1232-Line_cap,0))</f>
        <v>0</v>
      </c>
      <c r="AD1253" s="18" t="n">
        <f aca="false">AC1253-(MAX(Draws!R1232-Line_cap,0)+MAX(Draws!AD1232-Line_cap,0))</f>
        <v>0</v>
      </c>
      <c r="AE1253" s="18" t="n">
        <f aca="false">AD1253-(MAX(Draws!S1232-Line_cap,0)+MAX(Draws!AE1232-Line_cap,0))</f>
        <v>0</v>
      </c>
      <c r="AF1253" s="18" t="n">
        <f aca="false">AE1253-(MAX(Draws!T1232-Line_cap,0)+MAX(Draws!AF1232-Line_cap,0))</f>
        <v>0</v>
      </c>
      <c r="AG1253" s="18" t="n">
        <f aca="false">AF1253-(MAX(Draws!U1232-Line_cap,0)+MAX(Draws!AG1232-Line_cap,0))</f>
        <v>0</v>
      </c>
      <c r="AH1253" s="18" t="n">
        <f aca="false">AG1253-(MAX(Draws!V1232-Line_cap,0)+MAX(Draws!AH1232-Line_cap,0))</f>
        <v>-49.8486017392093</v>
      </c>
      <c r="AI1253" s="18" t="n">
        <f aca="false">AH1253-(MAX(Draws!W1232-Line_cap,0)+MAX(Draws!AI1232-Line_cap,0))</f>
        <v>-49.8486017392093</v>
      </c>
      <c r="AJ1253" s="18" t="n">
        <f aca="false">AI1253-(MAX(Draws!X1232-Line_cap,0)+MAX(Draws!AJ1232-Line_cap,0))</f>
        <v>-49.8486017392093</v>
      </c>
      <c r="AK1253" s="18" t="n">
        <f aca="false">AJ1253-(MAX(Draws!Y1232-Line_cap,0)+MAX(Draws!AK1232-Line_cap,0))</f>
        <v>-49.8486017392093</v>
      </c>
      <c r="AL1253" s="18" t="n">
        <f aca="false">SUMPRODUCT(MIN($B$22:$M$22+B1253:M1253+N1253:Y1253))</f>
        <v>322.26868630695</v>
      </c>
      <c r="AM1253" s="18" t="n">
        <f aca="false">SUMPRODUCT(MIN($B$22:$M$22+B1253:M1253))</f>
        <v>399.3831583204</v>
      </c>
      <c r="AN1253" s="18" t="n">
        <f aca="false">SUMPRODUCT(MIN($B$22:$M$22+N1253:Y1253))</f>
        <v>338.349179678187</v>
      </c>
      <c r="AO1253" s="18" t="n">
        <f aca="false">SUMPRODUCT(MIN($B$22:$M$22+B1253:M1253+Z1253:AK1253))</f>
        <v>399.3831583204</v>
      </c>
      <c r="AP1253" s="18" t="n">
        <f aca="false">SUMPRODUCT(MIN($B$23:$M$23+B1253:M1253+N1253:Y1253))</f>
        <v>371.51201347117</v>
      </c>
      <c r="AQ1253" s="18" t="n">
        <f aca="false">SUMPRODUCT(MIN($B$23:$M$23+B1253:M1253+Z1253:AK1253))</f>
        <v>440.271445833763</v>
      </c>
      <c r="AR1253" s="13" t="n">
        <f aca="false">IF(Y1253&lt;0,1,0)</f>
        <v>1</v>
      </c>
    </row>
    <row r="1254" customFormat="false" ht="15" hidden="false" customHeight="false" outlineLevel="0" collapsed="false">
      <c r="A1254" s="13" t="n">
        <v>1229</v>
      </c>
      <c r="B1254" s="18" t="n">
        <f aca="false">Shock_sd*Draws!B1233</f>
        <v>11.5955030920683</v>
      </c>
      <c r="C1254" s="18" t="n">
        <f aca="false">Persist_a*B1254+Shock_sd*Draws!C1233</f>
        <v>-51.9339209669701</v>
      </c>
      <c r="D1254" s="18" t="n">
        <f aca="false">Persist_a*C1254+Shock_sd*Draws!D1233</f>
        <v>-37.202352886391</v>
      </c>
      <c r="E1254" s="18" t="n">
        <f aca="false">Persist_a*D1254+Shock_sd*Draws!E1233</f>
        <v>-85.0742894934719</v>
      </c>
      <c r="F1254" s="18" t="n">
        <f aca="false">Persist_a*E1254+Shock_sd*Draws!F1233</f>
        <v>-107.019035527228</v>
      </c>
      <c r="G1254" s="18" t="n">
        <f aca="false">Persist_a*F1254+Shock_sd*Draws!G1233</f>
        <v>-54.4401934575611</v>
      </c>
      <c r="H1254" s="18" t="n">
        <f aca="false">Persist_a*G1254+Shock_sd*Draws!H1233</f>
        <v>-90.7764334040215</v>
      </c>
      <c r="I1254" s="18" t="n">
        <f aca="false">Persist_a*H1254+Shock_sd*Draws!I1233</f>
        <v>-72.7342049573837</v>
      </c>
      <c r="J1254" s="18" t="n">
        <f aca="false">Persist_a*I1254+Shock_sd*Draws!J1233</f>
        <v>9.58257924944006</v>
      </c>
      <c r="K1254" s="18" t="n">
        <f aca="false">Persist_a*J1254+Shock_sd*Draws!K1233</f>
        <v>-101.580590553805</v>
      </c>
      <c r="L1254" s="18" t="n">
        <f aca="false">Persist_a*K1254+Shock_sd*Draws!L1233</f>
        <v>-40.876373132477</v>
      </c>
      <c r="M1254" s="18" t="n">
        <f aca="false">Persist_a*L1254+Shock_sd*Draws!M1233</f>
        <v>6.23349431832164</v>
      </c>
      <c r="N1254" s="18" t="n">
        <f aca="false">0-(Draws!N1233+Draws!Z1233)</f>
        <v>0</v>
      </c>
      <c r="O1254" s="18" t="n">
        <f aca="false">N1254-(Draws!O1233+Draws!AA1233)</f>
        <v>0</v>
      </c>
      <c r="P1254" s="18" t="n">
        <f aca="false">O1254-(Draws!P1233+Draws!AB1233)</f>
        <v>0</v>
      </c>
      <c r="Q1254" s="18" t="n">
        <f aca="false">P1254-(Draws!Q1233+Draws!AC1233)</f>
        <v>0</v>
      </c>
      <c r="R1254" s="18" t="n">
        <f aca="false">Q1254-(Draws!R1233+Draws!AD1233)</f>
        <v>0</v>
      </c>
      <c r="S1254" s="18" t="n">
        <f aca="false">R1254-(Draws!S1233+Draws!AE1233)</f>
        <v>0</v>
      </c>
      <c r="T1254" s="18" t="n">
        <f aca="false">S1254-(Draws!T1233+Draws!AF1233)</f>
        <v>0</v>
      </c>
      <c r="U1254" s="18" t="n">
        <f aca="false">T1254-(Draws!U1233+Draws!AG1233)</f>
        <v>0</v>
      </c>
      <c r="V1254" s="18" t="n">
        <f aca="false">U1254-(Draws!V1233+Draws!AH1233)</f>
        <v>0</v>
      </c>
      <c r="W1254" s="18" t="n">
        <f aca="false">V1254-(Draws!W1233+Draws!AI1233)</f>
        <v>0</v>
      </c>
      <c r="X1254" s="18" t="n">
        <f aca="false">W1254-(Draws!X1233+Draws!AJ1233)</f>
        <v>0</v>
      </c>
      <c r="Y1254" s="18" t="n">
        <f aca="false">X1254-(Draws!Y1233+Draws!AK1233)</f>
        <v>0</v>
      </c>
      <c r="Z1254" s="18" t="n">
        <f aca="false">0-(MAX(Draws!N1233-Line_cap,0)+MAX(Draws!Z1233-Line_cap,0))</f>
        <v>0</v>
      </c>
      <c r="AA1254" s="18" t="n">
        <f aca="false">Z1254-(MAX(Draws!O1233-Line_cap,0)+MAX(Draws!AA1233-Line_cap,0))</f>
        <v>0</v>
      </c>
      <c r="AB1254" s="18" t="n">
        <f aca="false">AA1254-(MAX(Draws!P1233-Line_cap,0)+MAX(Draws!AB1233-Line_cap,0))</f>
        <v>0</v>
      </c>
      <c r="AC1254" s="18" t="n">
        <f aca="false">AB1254-(MAX(Draws!Q1233-Line_cap,0)+MAX(Draws!AC1233-Line_cap,0))</f>
        <v>0</v>
      </c>
      <c r="AD1254" s="18" t="n">
        <f aca="false">AC1254-(MAX(Draws!R1233-Line_cap,0)+MAX(Draws!AD1233-Line_cap,0))</f>
        <v>0</v>
      </c>
      <c r="AE1254" s="18" t="n">
        <f aca="false">AD1254-(MAX(Draws!S1233-Line_cap,0)+MAX(Draws!AE1233-Line_cap,0))</f>
        <v>0</v>
      </c>
      <c r="AF1254" s="18" t="n">
        <f aca="false">AE1254-(MAX(Draws!T1233-Line_cap,0)+MAX(Draws!AF1233-Line_cap,0))</f>
        <v>0</v>
      </c>
      <c r="AG1254" s="18" t="n">
        <f aca="false">AF1254-(MAX(Draws!U1233-Line_cap,0)+MAX(Draws!AG1233-Line_cap,0))</f>
        <v>0</v>
      </c>
      <c r="AH1254" s="18" t="n">
        <f aca="false">AG1254-(MAX(Draws!V1233-Line_cap,0)+MAX(Draws!AH1233-Line_cap,0))</f>
        <v>0</v>
      </c>
      <c r="AI1254" s="18" t="n">
        <f aca="false">AH1254-(MAX(Draws!W1233-Line_cap,0)+MAX(Draws!AI1233-Line_cap,0))</f>
        <v>0</v>
      </c>
      <c r="AJ1254" s="18" t="n">
        <f aca="false">AI1254-(MAX(Draws!X1233-Line_cap,0)+MAX(Draws!AJ1233-Line_cap,0))</f>
        <v>0</v>
      </c>
      <c r="AK1254" s="18" t="n">
        <f aca="false">AJ1254-(MAX(Draws!Y1233-Line_cap,0)+MAX(Draws!AK1233-Line_cap,0))</f>
        <v>0</v>
      </c>
      <c r="AL1254" s="18" t="n">
        <f aca="false">SUMPRODUCT(MIN($B$22:$M$22+B1254:M1254+N1254:Y1254))</f>
        <v>381.478145620462</v>
      </c>
      <c r="AM1254" s="18" t="n">
        <f aca="false">SUMPRODUCT(MIN($B$22:$M$22+B1254:M1254))</f>
        <v>381.478145620462</v>
      </c>
      <c r="AN1254" s="18" t="n">
        <f aca="false">SUMPRODUCT(MIN($B$22:$M$22+N1254:Y1254))</f>
        <v>481.950382357786</v>
      </c>
      <c r="AO1254" s="18" t="n">
        <f aca="false">SUMPRODUCT(MIN($B$22:$M$22+B1254:M1254+Z1254:AK1254))</f>
        <v>381.478145620462</v>
      </c>
      <c r="AP1254" s="18" t="n">
        <f aca="false">SUMPRODUCT(MIN($B$23:$M$23+B1254:M1254+N1254:Y1254))</f>
        <v>426.582879473626</v>
      </c>
      <c r="AQ1254" s="18" t="n">
        <f aca="false">SUMPRODUCT(MIN($B$23:$M$23+B1254:M1254+Z1254:AK1254))</f>
        <v>426.582879473626</v>
      </c>
      <c r="AR1254" s="13" t="n">
        <f aca="false">IF(Y1254&lt;0,1,0)</f>
        <v>0</v>
      </c>
    </row>
    <row r="1255" customFormat="false" ht="15" hidden="false" customHeight="false" outlineLevel="0" collapsed="false">
      <c r="A1255" s="13" t="n">
        <v>1230</v>
      </c>
      <c r="B1255" s="18" t="n">
        <f aca="false">Shock_sd*Draws!B1234</f>
        <v>-41.0218130172183</v>
      </c>
      <c r="C1255" s="18" t="n">
        <f aca="false">Persist_a*B1255+Shock_sd*Draws!C1234</f>
        <v>103.321819813988</v>
      </c>
      <c r="D1255" s="18" t="n">
        <f aca="false">Persist_a*C1255+Shock_sd*Draws!D1234</f>
        <v>123.499587296598</v>
      </c>
      <c r="E1255" s="18" t="n">
        <f aca="false">Persist_a*D1255+Shock_sd*Draws!E1234</f>
        <v>45.1959655911825</v>
      </c>
      <c r="F1255" s="18" t="n">
        <f aca="false">Persist_a*E1255+Shock_sd*Draws!F1234</f>
        <v>-23.568679929904</v>
      </c>
      <c r="G1255" s="18" t="n">
        <f aca="false">Persist_a*F1255+Shock_sd*Draws!G1234</f>
        <v>-46.7204315151474</v>
      </c>
      <c r="H1255" s="18" t="n">
        <f aca="false">Persist_a*G1255+Shock_sd*Draws!H1234</f>
        <v>-77.2123387959188</v>
      </c>
      <c r="I1255" s="18" t="n">
        <f aca="false">Persist_a*H1255+Shock_sd*Draws!I1234</f>
        <v>-49.8674216043034</v>
      </c>
      <c r="J1255" s="18" t="n">
        <f aca="false">Persist_a*I1255+Shock_sd*Draws!J1234</f>
        <v>11.3616143595837</v>
      </c>
      <c r="K1255" s="18" t="n">
        <f aca="false">Persist_a*J1255+Shock_sd*Draws!K1234</f>
        <v>-50.7937024087244</v>
      </c>
      <c r="L1255" s="18" t="n">
        <f aca="false">Persist_a*K1255+Shock_sd*Draws!L1234</f>
        <v>-25.8813585431466</v>
      </c>
      <c r="M1255" s="18" t="n">
        <f aca="false">Persist_a*L1255+Shock_sd*Draws!M1234</f>
        <v>-11.3345339726815</v>
      </c>
      <c r="N1255" s="18" t="n">
        <f aca="false">0-(Draws!N1234+Draws!Z1234)</f>
        <v>0</v>
      </c>
      <c r="O1255" s="18" t="n">
        <f aca="false">N1255-(Draws!O1234+Draws!AA1234)</f>
        <v>0</v>
      </c>
      <c r="P1255" s="18" t="n">
        <f aca="false">O1255-(Draws!P1234+Draws!AB1234)</f>
        <v>0</v>
      </c>
      <c r="Q1255" s="18" t="n">
        <f aca="false">P1255-(Draws!Q1234+Draws!AC1234)</f>
        <v>0</v>
      </c>
      <c r="R1255" s="18" t="n">
        <f aca="false">Q1255-(Draws!R1234+Draws!AD1234)</f>
        <v>0</v>
      </c>
      <c r="S1255" s="18" t="n">
        <f aca="false">R1255-(Draws!S1234+Draws!AE1234)</f>
        <v>0</v>
      </c>
      <c r="T1255" s="18" t="n">
        <f aca="false">S1255-(Draws!T1234+Draws!AF1234)</f>
        <v>0</v>
      </c>
      <c r="U1255" s="18" t="n">
        <f aca="false">T1255-(Draws!U1234+Draws!AG1234)</f>
        <v>0</v>
      </c>
      <c r="V1255" s="18" t="n">
        <f aca="false">U1255-(Draws!V1234+Draws!AH1234)</f>
        <v>0</v>
      </c>
      <c r="W1255" s="18" t="n">
        <f aca="false">V1255-(Draws!W1234+Draws!AI1234)</f>
        <v>0</v>
      </c>
      <c r="X1255" s="18" t="n">
        <f aca="false">W1255-(Draws!X1234+Draws!AJ1234)</f>
        <v>0</v>
      </c>
      <c r="Y1255" s="18" t="n">
        <f aca="false">X1255-(Draws!Y1234+Draws!AK1234)</f>
        <v>0</v>
      </c>
      <c r="Z1255" s="18" t="n">
        <f aca="false">0-(MAX(Draws!N1234-Line_cap,0)+MAX(Draws!Z1234-Line_cap,0))</f>
        <v>0</v>
      </c>
      <c r="AA1255" s="18" t="n">
        <f aca="false">Z1255-(MAX(Draws!O1234-Line_cap,0)+MAX(Draws!AA1234-Line_cap,0))</f>
        <v>0</v>
      </c>
      <c r="AB1255" s="18" t="n">
        <f aca="false">AA1255-(MAX(Draws!P1234-Line_cap,0)+MAX(Draws!AB1234-Line_cap,0))</f>
        <v>0</v>
      </c>
      <c r="AC1255" s="18" t="n">
        <f aca="false">AB1255-(MAX(Draws!Q1234-Line_cap,0)+MAX(Draws!AC1234-Line_cap,0))</f>
        <v>0</v>
      </c>
      <c r="AD1255" s="18" t="n">
        <f aca="false">AC1255-(MAX(Draws!R1234-Line_cap,0)+MAX(Draws!AD1234-Line_cap,0))</f>
        <v>0</v>
      </c>
      <c r="AE1255" s="18" t="n">
        <f aca="false">AD1255-(MAX(Draws!S1234-Line_cap,0)+MAX(Draws!AE1234-Line_cap,0))</f>
        <v>0</v>
      </c>
      <c r="AF1255" s="18" t="n">
        <f aca="false">AE1255-(MAX(Draws!T1234-Line_cap,0)+MAX(Draws!AF1234-Line_cap,0))</f>
        <v>0</v>
      </c>
      <c r="AG1255" s="18" t="n">
        <f aca="false">AF1255-(MAX(Draws!U1234-Line_cap,0)+MAX(Draws!AG1234-Line_cap,0))</f>
        <v>0</v>
      </c>
      <c r="AH1255" s="18" t="n">
        <f aca="false">AG1255-(MAX(Draws!V1234-Line_cap,0)+MAX(Draws!AH1234-Line_cap,0))</f>
        <v>0</v>
      </c>
      <c r="AI1255" s="18" t="n">
        <f aca="false">AH1255-(MAX(Draws!W1234-Line_cap,0)+MAX(Draws!AI1234-Line_cap,0))</f>
        <v>0</v>
      </c>
      <c r="AJ1255" s="18" t="n">
        <f aca="false">AI1255-(MAX(Draws!X1234-Line_cap,0)+MAX(Draws!AJ1234-Line_cap,0))</f>
        <v>0</v>
      </c>
      <c r="AK1255" s="18" t="n">
        <f aca="false">AJ1255-(MAX(Draws!Y1234-Line_cap,0)+MAX(Draws!AK1234-Line_cap,0))</f>
        <v>0</v>
      </c>
      <c r="AL1255" s="18" t="n">
        <f aca="false">SUMPRODUCT(MIN($B$22:$M$22+B1255:M1255+N1255:Y1255))</f>
        <v>404.738043561867</v>
      </c>
      <c r="AM1255" s="18" t="n">
        <f aca="false">SUMPRODUCT(MIN($B$22:$M$22+B1255:M1255))</f>
        <v>404.738043561867</v>
      </c>
      <c r="AN1255" s="18" t="n">
        <f aca="false">SUMPRODUCT(MIN($B$22:$M$22+N1255:Y1255))</f>
        <v>481.950382357786</v>
      </c>
      <c r="AO1255" s="18" t="n">
        <f aca="false">SUMPRODUCT(MIN($B$22:$M$22+B1255:M1255+Z1255:AK1255))</f>
        <v>404.738043561867</v>
      </c>
      <c r="AP1255" s="18" t="n">
        <f aca="false">SUMPRODUCT(MIN($B$23:$M$23+B1255:M1255+N1255:Y1255))</f>
        <v>453.916686424967</v>
      </c>
      <c r="AQ1255" s="18" t="n">
        <f aca="false">SUMPRODUCT(MIN($B$23:$M$23+B1255:M1255+Z1255:AK1255))</f>
        <v>453.916686424967</v>
      </c>
      <c r="AR1255" s="13" t="n">
        <f aca="false">IF(Y1255&lt;0,1,0)</f>
        <v>0</v>
      </c>
    </row>
    <row r="1256" customFormat="false" ht="15" hidden="false" customHeight="false" outlineLevel="0" collapsed="false">
      <c r="A1256" s="13" t="n">
        <v>1231</v>
      </c>
      <c r="B1256" s="18" t="n">
        <f aca="false">Shock_sd*Draws!B1235</f>
        <v>-2.34187836916721</v>
      </c>
      <c r="C1256" s="18" t="n">
        <f aca="false">Persist_a*B1256+Shock_sd*Draws!C1235</f>
        <v>37.8604795061137</v>
      </c>
      <c r="D1256" s="18" t="n">
        <f aca="false">Persist_a*C1256+Shock_sd*Draws!D1235</f>
        <v>19.6274005563818</v>
      </c>
      <c r="E1256" s="18" t="n">
        <f aca="false">Persist_a*D1256+Shock_sd*Draws!E1235</f>
        <v>-49.1468239841025</v>
      </c>
      <c r="F1256" s="18" t="n">
        <f aca="false">Persist_a*E1256+Shock_sd*Draws!F1235</f>
        <v>38.6370710636566</v>
      </c>
      <c r="G1256" s="18" t="n">
        <f aca="false">Persist_a*F1256+Shock_sd*Draws!G1235</f>
        <v>73.7989233907421</v>
      </c>
      <c r="H1256" s="18" t="n">
        <f aca="false">Persist_a*G1256+Shock_sd*Draws!H1235</f>
        <v>-40.4670741930645</v>
      </c>
      <c r="I1256" s="18" t="n">
        <f aca="false">Persist_a*H1256+Shock_sd*Draws!I1235</f>
        <v>16.8804276874921</v>
      </c>
      <c r="J1256" s="18" t="n">
        <f aca="false">Persist_a*I1256+Shock_sd*Draws!J1235</f>
        <v>-34.8023804802669</v>
      </c>
      <c r="K1256" s="18" t="n">
        <f aca="false">Persist_a*J1256+Shock_sd*Draws!K1235</f>
        <v>-14.1998904574613</v>
      </c>
      <c r="L1256" s="18" t="n">
        <f aca="false">Persist_a*K1256+Shock_sd*Draws!L1235</f>
        <v>-25.6843827500884</v>
      </c>
      <c r="M1256" s="18" t="n">
        <f aca="false">Persist_a*L1256+Shock_sd*Draws!M1235</f>
        <v>24.2805043024949</v>
      </c>
      <c r="N1256" s="18" t="n">
        <f aca="false">0-(Draws!N1235+Draws!Z1235)</f>
        <v>0</v>
      </c>
      <c r="O1256" s="18" t="n">
        <f aca="false">N1256-(Draws!O1235+Draws!AA1235)</f>
        <v>0</v>
      </c>
      <c r="P1256" s="18" t="n">
        <f aca="false">O1256-(Draws!P1235+Draws!AB1235)</f>
        <v>0</v>
      </c>
      <c r="Q1256" s="18" t="n">
        <f aca="false">P1256-(Draws!Q1235+Draws!AC1235)</f>
        <v>0</v>
      </c>
      <c r="R1256" s="18" t="n">
        <f aca="false">Q1256-(Draws!R1235+Draws!AD1235)</f>
        <v>0</v>
      </c>
      <c r="S1256" s="18" t="n">
        <f aca="false">R1256-(Draws!S1235+Draws!AE1235)</f>
        <v>0</v>
      </c>
      <c r="T1256" s="18" t="n">
        <f aca="false">S1256-(Draws!T1235+Draws!AF1235)</f>
        <v>0</v>
      </c>
      <c r="U1256" s="18" t="n">
        <f aca="false">T1256-(Draws!U1235+Draws!AG1235)</f>
        <v>0</v>
      </c>
      <c r="V1256" s="18" t="n">
        <f aca="false">U1256-(Draws!V1235+Draws!AH1235)</f>
        <v>0</v>
      </c>
      <c r="W1256" s="18" t="n">
        <f aca="false">V1256-(Draws!W1235+Draws!AI1235)</f>
        <v>0</v>
      </c>
      <c r="X1256" s="18" t="n">
        <f aca="false">W1256-(Draws!X1235+Draws!AJ1235)</f>
        <v>0</v>
      </c>
      <c r="Y1256" s="18" t="n">
        <f aca="false">X1256-(Draws!Y1235+Draws!AK1235)</f>
        <v>0</v>
      </c>
      <c r="Z1256" s="18" t="n">
        <f aca="false">0-(MAX(Draws!N1235-Line_cap,0)+MAX(Draws!Z1235-Line_cap,0))</f>
        <v>0</v>
      </c>
      <c r="AA1256" s="18" t="n">
        <f aca="false">Z1256-(MAX(Draws!O1235-Line_cap,0)+MAX(Draws!AA1235-Line_cap,0))</f>
        <v>0</v>
      </c>
      <c r="AB1256" s="18" t="n">
        <f aca="false">AA1256-(MAX(Draws!P1235-Line_cap,0)+MAX(Draws!AB1235-Line_cap,0))</f>
        <v>0</v>
      </c>
      <c r="AC1256" s="18" t="n">
        <f aca="false">AB1256-(MAX(Draws!Q1235-Line_cap,0)+MAX(Draws!AC1235-Line_cap,0))</f>
        <v>0</v>
      </c>
      <c r="AD1256" s="18" t="n">
        <f aca="false">AC1256-(MAX(Draws!R1235-Line_cap,0)+MAX(Draws!AD1235-Line_cap,0))</f>
        <v>0</v>
      </c>
      <c r="AE1256" s="18" t="n">
        <f aca="false">AD1256-(MAX(Draws!S1235-Line_cap,0)+MAX(Draws!AE1235-Line_cap,0))</f>
        <v>0</v>
      </c>
      <c r="AF1256" s="18" t="n">
        <f aca="false">AE1256-(MAX(Draws!T1235-Line_cap,0)+MAX(Draws!AF1235-Line_cap,0))</f>
        <v>0</v>
      </c>
      <c r="AG1256" s="18" t="n">
        <f aca="false">AF1256-(MAX(Draws!U1235-Line_cap,0)+MAX(Draws!AG1235-Line_cap,0))</f>
        <v>0</v>
      </c>
      <c r="AH1256" s="18" t="n">
        <f aca="false">AG1256-(MAX(Draws!V1235-Line_cap,0)+MAX(Draws!AH1235-Line_cap,0))</f>
        <v>0</v>
      </c>
      <c r="AI1256" s="18" t="n">
        <f aca="false">AH1256-(MAX(Draws!W1235-Line_cap,0)+MAX(Draws!AI1235-Line_cap,0))</f>
        <v>0</v>
      </c>
      <c r="AJ1256" s="18" t="n">
        <f aca="false">AI1256-(MAX(Draws!X1235-Line_cap,0)+MAX(Draws!AJ1235-Line_cap,0))</f>
        <v>0</v>
      </c>
      <c r="AK1256" s="18" t="n">
        <f aca="false">AJ1256-(MAX(Draws!Y1235-Line_cap,0)+MAX(Draws!AK1235-Line_cap,0))</f>
        <v>0</v>
      </c>
      <c r="AL1256" s="18" t="n">
        <f aca="false">SUMPRODUCT(MIN($B$22:$M$22+B1256:M1256+N1256:Y1256))</f>
        <v>441.483308164721</v>
      </c>
      <c r="AM1256" s="18" t="n">
        <f aca="false">SUMPRODUCT(MIN($B$22:$M$22+B1256:M1256))</f>
        <v>441.483308164721</v>
      </c>
      <c r="AN1256" s="18" t="n">
        <f aca="false">SUMPRODUCT(MIN($B$22:$M$22+N1256:Y1256))</f>
        <v>481.950382357786</v>
      </c>
      <c r="AO1256" s="18" t="n">
        <f aca="false">SUMPRODUCT(MIN($B$22:$M$22+B1256:M1256+Z1256:AK1256))</f>
        <v>441.483308164721</v>
      </c>
      <c r="AP1256" s="18" t="n">
        <f aca="false">SUMPRODUCT(MIN($B$23:$M$23+B1256:M1256+N1256:Y1256))</f>
        <v>490.603663357417</v>
      </c>
      <c r="AQ1256" s="18" t="n">
        <f aca="false">SUMPRODUCT(MIN($B$23:$M$23+B1256:M1256+Z1256:AK1256))</f>
        <v>490.603663357417</v>
      </c>
      <c r="AR1256" s="13" t="n">
        <f aca="false">IF(Y1256&lt;0,1,0)</f>
        <v>0</v>
      </c>
    </row>
    <row r="1257" customFormat="false" ht="15" hidden="false" customHeight="false" outlineLevel="0" collapsed="false">
      <c r="A1257" s="13" t="n">
        <v>1232</v>
      </c>
      <c r="B1257" s="18" t="n">
        <f aca="false">Shock_sd*Draws!B1236</f>
        <v>-5.84200689190391</v>
      </c>
      <c r="C1257" s="18" t="n">
        <f aca="false">Persist_a*B1257+Shock_sd*Draws!C1236</f>
        <v>-21.4665470160326</v>
      </c>
      <c r="D1257" s="18" t="n">
        <f aca="false">Persist_a*C1257+Shock_sd*Draws!D1236</f>
        <v>-67.2892334724155</v>
      </c>
      <c r="E1257" s="18" t="n">
        <f aca="false">Persist_a*D1257+Shock_sd*Draws!E1236</f>
        <v>19.4976133563598</v>
      </c>
      <c r="F1257" s="18" t="n">
        <f aca="false">Persist_a*E1257+Shock_sd*Draws!F1236</f>
        <v>-15.6675831121754</v>
      </c>
      <c r="G1257" s="18" t="n">
        <f aca="false">Persist_a*F1257+Shock_sd*Draws!G1236</f>
        <v>36.7808085113578</v>
      </c>
      <c r="H1257" s="18" t="n">
        <f aca="false">Persist_a*G1257+Shock_sd*Draws!H1236</f>
        <v>26.7994644613428</v>
      </c>
      <c r="I1257" s="18" t="n">
        <f aca="false">Persist_a*H1257+Shock_sd*Draws!I1236</f>
        <v>33.4310866973037</v>
      </c>
      <c r="J1257" s="18" t="n">
        <f aca="false">Persist_a*I1257+Shock_sd*Draws!J1236</f>
        <v>-19.2624663411315</v>
      </c>
      <c r="K1257" s="18" t="n">
        <f aca="false">Persist_a*J1257+Shock_sd*Draws!K1236</f>
        <v>-4.85076928239182</v>
      </c>
      <c r="L1257" s="18" t="n">
        <f aca="false">Persist_a*K1257+Shock_sd*Draws!L1236</f>
        <v>30.4949454079518</v>
      </c>
      <c r="M1257" s="18" t="n">
        <f aca="false">Persist_a*L1257+Shock_sd*Draws!M1236</f>
        <v>-23.9763063665703</v>
      </c>
      <c r="N1257" s="18" t="n">
        <f aca="false">0-(Draws!N1236+Draws!Z1236)</f>
        <v>0</v>
      </c>
      <c r="O1257" s="18" t="n">
        <f aca="false">N1257-(Draws!O1236+Draws!AA1236)</f>
        <v>-77.2646390445873</v>
      </c>
      <c r="P1257" s="18" t="n">
        <f aca="false">O1257-(Draws!P1236+Draws!AB1236)</f>
        <v>-77.2646390445873</v>
      </c>
      <c r="Q1257" s="18" t="n">
        <f aca="false">P1257-(Draws!Q1236+Draws!AC1236)</f>
        <v>-77.2646390445873</v>
      </c>
      <c r="R1257" s="18" t="n">
        <f aca="false">Q1257-(Draws!R1236+Draws!AD1236)</f>
        <v>-77.2646390445873</v>
      </c>
      <c r="S1257" s="18" t="n">
        <f aca="false">R1257-(Draws!S1236+Draws!AE1236)</f>
        <v>-77.2646390445873</v>
      </c>
      <c r="T1257" s="18" t="n">
        <f aca="false">S1257-(Draws!T1236+Draws!AF1236)</f>
        <v>-77.2646390445873</v>
      </c>
      <c r="U1257" s="18" t="n">
        <f aca="false">T1257-(Draws!U1236+Draws!AG1236)</f>
        <v>-77.2646390445873</v>
      </c>
      <c r="V1257" s="18" t="n">
        <f aca="false">U1257-(Draws!V1236+Draws!AH1236)</f>
        <v>-77.2646390445873</v>
      </c>
      <c r="W1257" s="18" t="n">
        <f aca="false">V1257-(Draws!W1236+Draws!AI1236)</f>
        <v>-77.2646390445873</v>
      </c>
      <c r="X1257" s="18" t="n">
        <f aca="false">W1257-(Draws!X1236+Draws!AJ1236)</f>
        <v>-77.2646390445873</v>
      </c>
      <c r="Y1257" s="18" t="n">
        <f aca="false">X1257-(Draws!Y1236+Draws!AK1236)</f>
        <v>-77.2646390445873</v>
      </c>
      <c r="Z1257" s="18" t="n">
        <f aca="false">0-(MAX(Draws!N1236-Line_cap,0)+MAX(Draws!Z1236-Line_cap,0))</f>
        <v>0</v>
      </c>
      <c r="AA1257" s="18" t="n">
        <f aca="false">Z1257-(MAX(Draws!O1236-Line_cap,0)+MAX(Draws!AA1236-Line_cap,0))</f>
        <v>0</v>
      </c>
      <c r="AB1257" s="18" t="n">
        <f aca="false">AA1257-(MAX(Draws!P1236-Line_cap,0)+MAX(Draws!AB1236-Line_cap,0))</f>
        <v>0</v>
      </c>
      <c r="AC1257" s="18" t="n">
        <f aca="false">AB1257-(MAX(Draws!Q1236-Line_cap,0)+MAX(Draws!AC1236-Line_cap,0))</f>
        <v>0</v>
      </c>
      <c r="AD1257" s="18" t="n">
        <f aca="false">AC1257-(MAX(Draws!R1236-Line_cap,0)+MAX(Draws!AD1236-Line_cap,0))</f>
        <v>0</v>
      </c>
      <c r="AE1257" s="18" t="n">
        <f aca="false">AD1257-(MAX(Draws!S1236-Line_cap,0)+MAX(Draws!AE1236-Line_cap,0))</f>
        <v>0</v>
      </c>
      <c r="AF1257" s="18" t="n">
        <f aca="false">AE1257-(MAX(Draws!T1236-Line_cap,0)+MAX(Draws!AF1236-Line_cap,0))</f>
        <v>0</v>
      </c>
      <c r="AG1257" s="18" t="n">
        <f aca="false">AF1257-(MAX(Draws!U1236-Line_cap,0)+MAX(Draws!AG1236-Line_cap,0))</f>
        <v>0</v>
      </c>
      <c r="AH1257" s="18" t="n">
        <f aca="false">AG1257-(MAX(Draws!V1236-Line_cap,0)+MAX(Draws!AH1236-Line_cap,0))</f>
        <v>0</v>
      </c>
      <c r="AI1257" s="18" t="n">
        <f aca="false">AH1257-(MAX(Draws!W1236-Line_cap,0)+MAX(Draws!AI1236-Line_cap,0))</f>
        <v>0</v>
      </c>
      <c r="AJ1257" s="18" t="n">
        <f aca="false">AI1257-(MAX(Draws!X1236-Line_cap,0)+MAX(Draws!AJ1236-Line_cap,0))</f>
        <v>0</v>
      </c>
      <c r="AK1257" s="18" t="n">
        <f aca="false">AJ1257-(MAX(Draws!Y1236-Line_cap,0)+MAX(Draws!AK1236-Line_cap,0))</f>
        <v>0</v>
      </c>
      <c r="AL1257" s="18" t="n">
        <f aca="false">SUMPRODUCT(MIN($B$22:$M$22+B1257:M1257+N1257:Y1257))</f>
        <v>371.000314145138</v>
      </c>
      <c r="AM1257" s="18" t="n">
        <f aca="false">SUMPRODUCT(MIN($B$22:$M$22+B1257:M1257))</f>
        <v>448.264953189725</v>
      </c>
      <c r="AN1257" s="18" t="n">
        <f aca="false">SUMPRODUCT(MIN($B$22:$M$22+N1257:Y1257))</f>
        <v>404.685743313198</v>
      </c>
      <c r="AO1257" s="18" t="n">
        <f aca="false">SUMPRODUCT(MIN($B$22:$M$22+B1257:M1257+Z1257:AK1257))</f>
        <v>448.264953189725</v>
      </c>
      <c r="AP1257" s="18" t="n">
        <f aca="false">SUMPRODUCT(MIN($B$23:$M$23+B1257:M1257+N1257:Y1257))</f>
        <v>405.749688953377</v>
      </c>
      <c r="AQ1257" s="18" t="n">
        <f aca="false">SUMPRODUCT(MIN($B$23:$M$23+B1257:M1257+Z1257:AK1257))</f>
        <v>483.014327997964</v>
      </c>
      <c r="AR1257" s="13" t="n">
        <f aca="false">IF(Y1257&lt;0,1,0)</f>
        <v>1</v>
      </c>
    </row>
    <row r="1258" customFormat="false" ht="15" hidden="false" customHeight="false" outlineLevel="0" collapsed="false">
      <c r="A1258" s="13" t="n">
        <v>1233</v>
      </c>
      <c r="B1258" s="18" t="n">
        <f aca="false">Shock_sd*Draws!B1237</f>
        <v>46.6806195074876</v>
      </c>
      <c r="C1258" s="18" t="n">
        <f aca="false">Persist_a*B1258+Shock_sd*Draws!C1237</f>
        <v>18.2401499980006</v>
      </c>
      <c r="D1258" s="18" t="n">
        <f aca="false">Persist_a*C1258+Shock_sd*Draws!D1237</f>
        <v>-37.3751441139924</v>
      </c>
      <c r="E1258" s="18" t="n">
        <f aca="false">Persist_a*D1258+Shock_sd*Draws!E1237</f>
        <v>-18.7002486590627</v>
      </c>
      <c r="F1258" s="18" t="n">
        <f aca="false">Persist_a*E1258+Shock_sd*Draws!F1237</f>
        <v>-82.1231301412731</v>
      </c>
      <c r="G1258" s="18" t="n">
        <f aca="false">Persist_a*F1258+Shock_sd*Draws!G1237</f>
        <v>31.550994773414</v>
      </c>
      <c r="H1258" s="18" t="n">
        <f aca="false">Persist_a*G1258+Shock_sd*Draws!H1237</f>
        <v>8.04243281337117</v>
      </c>
      <c r="I1258" s="18" t="n">
        <f aca="false">Persist_a*H1258+Shock_sd*Draws!I1237</f>
        <v>18.267010020593</v>
      </c>
      <c r="J1258" s="18" t="n">
        <f aca="false">Persist_a*I1258+Shock_sd*Draws!J1237</f>
        <v>-78.8893600084182</v>
      </c>
      <c r="K1258" s="18" t="n">
        <f aca="false">Persist_a*J1258+Shock_sd*Draws!K1237</f>
        <v>-46.8252866334485</v>
      </c>
      <c r="L1258" s="18" t="n">
        <f aca="false">Persist_a*K1258+Shock_sd*Draws!L1237</f>
        <v>-12.8144575587058</v>
      </c>
      <c r="M1258" s="18" t="n">
        <f aca="false">Persist_a*L1258+Shock_sd*Draws!M1237</f>
        <v>37.3055519819359</v>
      </c>
      <c r="N1258" s="18" t="n">
        <f aca="false">0-(Draws!N1237+Draws!Z1237)</f>
        <v>0</v>
      </c>
      <c r="O1258" s="18" t="n">
        <f aca="false">N1258-(Draws!O1237+Draws!AA1237)</f>
        <v>0</v>
      </c>
      <c r="P1258" s="18" t="n">
        <f aca="false">O1258-(Draws!P1237+Draws!AB1237)</f>
        <v>0</v>
      </c>
      <c r="Q1258" s="18" t="n">
        <f aca="false">P1258-(Draws!Q1237+Draws!AC1237)</f>
        <v>0</v>
      </c>
      <c r="R1258" s="18" t="n">
        <f aca="false">Q1258-(Draws!R1237+Draws!AD1237)</f>
        <v>0</v>
      </c>
      <c r="S1258" s="18" t="n">
        <f aca="false">R1258-(Draws!S1237+Draws!AE1237)</f>
        <v>0</v>
      </c>
      <c r="T1258" s="18" t="n">
        <f aca="false">S1258-(Draws!T1237+Draws!AF1237)</f>
        <v>0</v>
      </c>
      <c r="U1258" s="18" t="n">
        <f aca="false">T1258-(Draws!U1237+Draws!AG1237)</f>
        <v>0</v>
      </c>
      <c r="V1258" s="18" t="n">
        <f aca="false">U1258-(Draws!V1237+Draws!AH1237)</f>
        <v>0</v>
      </c>
      <c r="W1258" s="18" t="n">
        <f aca="false">V1258-(Draws!W1237+Draws!AI1237)</f>
        <v>0</v>
      </c>
      <c r="X1258" s="18" t="n">
        <f aca="false">W1258-(Draws!X1237+Draws!AJ1237)</f>
        <v>0</v>
      </c>
      <c r="Y1258" s="18" t="n">
        <f aca="false">X1258-(Draws!Y1237+Draws!AK1237)</f>
        <v>0</v>
      </c>
      <c r="Z1258" s="18" t="n">
        <f aca="false">0-(MAX(Draws!N1237-Line_cap,0)+MAX(Draws!Z1237-Line_cap,0))</f>
        <v>0</v>
      </c>
      <c r="AA1258" s="18" t="n">
        <f aca="false">Z1258-(MAX(Draws!O1237-Line_cap,0)+MAX(Draws!AA1237-Line_cap,0))</f>
        <v>0</v>
      </c>
      <c r="AB1258" s="18" t="n">
        <f aca="false">AA1258-(MAX(Draws!P1237-Line_cap,0)+MAX(Draws!AB1237-Line_cap,0))</f>
        <v>0</v>
      </c>
      <c r="AC1258" s="18" t="n">
        <f aca="false">AB1258-(MAX(Draws!Q1237-Line_cap,0)+MAX(Draws!AC1237-Line_cap,0))</f>
        <v>0</v>
      </c>
      <c r="AD1258" s="18" t="n">
        <f aca="false">AC1258-(MAX(Draws!R1237-Line_cap,0)+MAX(Draws!AD1237-Line_cap,0))</f>
        <v>0</v>
      </c>
      <c r="AE1258" s="18" t="n">
        <f aca="false">AD1258-(MAX(Draws!S1237-Line_cap,0)+MAX(Draws!AE1237-Line_cap,0))</f>
        <v>0</v>
      </c>
      <c r="AF1258" s="18" t="n">
        <f aca="false">AE1258-(MAX(Draws!T1237-Line_cap,0)+MAX(Draws!AF1237-Line_cap,0))</f>
        <v>0</v>
      </c>
      <c r="AG1258" s="18" t="n">
        <f aca="false">AF1258-(MAX(Draws!U1237-Line_cap,0)+MAX(Draws!AG1237-Line_cap,0))</f>
        <v>0</v>
      </c>
      <c r="AH1258" s="18" t="n">
        <f aca="false">AG1258-(MAX(Draws!V1237-Line_cap,0)+MAX(Draws!AH1237-Line_cap,0))</f>
        <v>0</v>
      </c>
      <c r="AI1258" s="18" t="n">
        <f aca="false">AH1258-(MAX(Draws!W1237-Line_cap,0)+MAX(Draws!AI1237-Line_cap,0))</f>
        <v>0</v>
      </c>
      <c r="AJ1258" s="18" t="n">
        <f aca="false">AI1258-(MAX(Draws!X1237-Line_cap,0)+MAX(Draws!AJ1237-Line_cap,0))</f>
        <v>0</v>
      </c>
      <c r="AK1258" s="18" t="n">
        <f aca="false">AJ1258-(MAX(Draws!Y1237-Line_cap,0)+MAX(Draws!AK1237-Line_cap,0))</f>
        <v>0</v>
      </c>
      <c r="AL1258" s="18" t="n">
        <f aca="false">SUMPRODUCT(MIN($B$22:$M$22+B1258:M1258+N1258:Y1258))</f>
        <v>406.374051006417</v>
      </c>
      <c r="AM1258" s="18" t="n">
        <f aca="false">SUMPRODUCT(MIN($B$22:$M$22+B1258:M1258))</f>
        <v>406.374051006417</v>
      </c>
      <c r="AN1258" s="18" t="n">
        <f aca="false">SUMPRODUCT(MIN($B$22:$M$22+N1258:Y1258))</f>
        <v>481.950382357786</v>
      </c>
      <c r="AO1258" s="18" t="n">
        <f aca="false">SUMPRODUCT(MIN($B$22:$M$22+B1258:M1258+Z1258:AK1258))</f>
        <v>406.374051006417</v>
      </c>
      <c r="AP1258" s="18" t="n">
        <f aca="false">SUMPRODUCT(MIN($B$23:$M$23+B1258:M1258+N1258:Y1258))</f>
        <v>451.478784859581</v>
      </c>
      <c r="AQ1258" s="18" t="n">
        <f aca="false">SUMPRODUCT(MIN($B$23:$M$23+B1258:M1258+Z1258:AK1258))</f>
        <v>451.478784859581</v>
      </c>
      <c r="AR1258" s="13" t="n">
        <f aca="false">IF(Y1258&lt;0,1,0)</f>
        <v>0</v>
      </c>
    </row>
    <row r="1259" customFormat="false" ht="15" hidden="false" customHeight="false" outlineLevel="0" collapsed="false">
      <c r="A1259" s="13" t="n">
        <v>1234</v>
      </c>
      <c r="B1259" s="18" t="n">
        <f aca="false">Shock_sd*Draws!B1238</f>
        <v>-53.6538181723735</v>
      </c>
      <c r="C1259" s="18" t="n">
        <f aca="false">Persist_a*B1259+Shock_sd*Draws!C1238</f>
        <v>-26.3131824674853</v>
      </c>
      <c r="D1259" s="18" t="n">
        <f aca="false">Persist_a*C1259+Shock_sd*Draws!D1238</f>
        <v>-74.7594623435383</v>
      </c>
      <c r="E1259" s="18" t="n">
        <f aca="false">Persist_a*D1259+Shock_sd*Draws!E1238</f>
        <v>-94.1204745694283</v>
      </c>
      <c r="F1259" s="18" t="n">
        <f aca="false">Persist_a*E1259+Shock_sd*Draws!F1238</f>
        <v>-124.115179841988</v>
      </c>
      <c r="G1259" s="18" t="n">
        <f aca="false">Persist_a*F1259+Shock_sd*Draws!G1238</f>
        <v>-150.663400024476</v>
      </c>
      <c r="H1259" s="18" t="n">
        <f aca="false">Persist_a*G1259+Shock_sd*Draws!H1238</f>
        <v>-79.9095618077069</v>
      </c>
      <c r="I1259" s="18" t="n">
        <f aca="false">Persist_a*H1259+Shock_sd*Draws!I1238</f>
        <v>-59.7279630792046</v>
      </c>
      <c r="J1259" s="18" t="n">
        <f aca="false">Persist_a*I1259+Shock_sd*Draws!J1238</f>
        <v>-26.3040761981647</v>
      </c>
      <c r="K1259" s="18" t="n">
        <f aca="false">Persist_a*J1259+Shock_sd*Draws!K1238</f>
        <v>-91.3893957959498</v>
      </c>
      <c r="L1259" s="18" t="n">
        <f aca="false">Persist_a*K1259+Shock_sd*Draws!L1238</f>
        <v>6.99579381543374</v>
      </c>
      <c r="M1259" s="18" t="n">
        <f aca="false">Persist_a*L1259+Shock_sd*Draws!M1238</f>
        <v>-101.258785694408</v>
      </c>
      <c r="N1259" s="18" t="n">
        <f aca="false">0-(Draws!N1238+Draws!Z1238)</f>
        <v>0</v>
      </c>
      <c r="O1259" s="18" t="n">
        <f aca="false">N1259-(Draws!O1238+Draws!AA1238)</f>
        <v>0</v>
      </c>
      <c r="P1259" s="18" t="n">
        <f aca="false">O1259-(Draws!P1238+Draws!AB1238)</f>
        <v>0</v>
      </c>
      <c r="Q1259" s="18" t="n">
        <f aca="false">P1259-(Draws!Q1238+Draws!AC1238)</f>
        <v>0</v>
      </c>
      <c r="R1259" s="18" t="n">
        <f aca="false">Q1259-(Draws!R1238+Draws!AD1238)</f>
        <v>0</v>
      </c>
      <c r="S1259" s="18" t="n">
        <f aca="false">R1259-(Draws!S1238+Draws!AE1238)</f>
        <v>0</v>
      </c>
      <c r="T1259" s="18" t="n">
        <f aca="false">S1259-(Draws!T1238+Draws!AF1238)</f>
        <v>0</v>
      </c>
      <c r="U1259" s="18" t="n">
        <f aca="false">T1259-(Draws!U1238+Draws!AG1238)</f>
        <v>0</v>
      </c>
      <c r="V1259" s="18" t="n">
        <f aca="false">U1259-(Draws!V1238+Draws!AH1238)</f>
        <v>0</v>
      </c>
      <c r="W1259" s="18" t="n">
        <f aca="false">V1259-(Draws!W1238+Draws!AI1238)</f>
        <v>0</v>
      </c>
      <c r="X1259" s="18" t="n">
        <f aca="false">W1259-(Draws!X1238+Draws!AJ1238)</f>
        <v>0</v>
      </c>
      <c r="Y1259" s="18" t="n">
        <f aca="false">X1259-(Draws!Y1238+Draws!AK1238)</f>
        <v>0</v>
      </c>
      <c r="Z1259" s="18" t="n">
        <f aca="false">0-(MAX(Draws!N1238-Line_cap,0)+MAX(Draws!Z1238-Line_cap,0))</f>
        <v>0</v>
      </c>
      <c r="AA1259" s="18" t="n">
        <f aca="false">Z1259-(MAX(Draws!O1238-Line_cap,0)+MAX(Draws!AA1238-Line_cap,0))</f>
        <v>0</v>
      </c>
      <c r="AB1259" s="18" t="n">
        <f aca="false">AA1259-(MAX(Draws!P1238-Line_cap,0)+MAX(Draws!AB1238-Line_cap,0))</f>
        <v>0</v>
      </c>
      <c r="AC1259" s="18" t="n">
        <f aca="false">AB1259-(MAX(Draws!Q1238-Line_cap,0)+MAX(Draws!AC1238-Line_cap,0))</f>
        <v>0</v>
      </c>
      <c r="AD1259" s="18" t="n">
        <f aca="false">AC1259-(MAX(Draws!R1238-Line_cap,0)+MAX(Draws!AD1238-Line_cap,0))</f>
        <v>0</v>
      </c>
      <c r="AE1259" s="18" t="n">
        <f aca="false">AD1259-(MAX(Draws!S1238-Line_cap,0)+MAX(Draws!AE1238-Line_cap,0))</f>
        <v>0</v>
      </c>
      <c r="AF1259" s="18" t="n">
        <f aca="false">AE1259-(MAX(Draws!T1238-Line_cap,0)+MAX(Draws!AF1238-Line_cap,0))</f>
        <v>0</v>
      </c>
      <c r="AG1259" s="18" t="n">
        <f aca="false">AF1259-(MAX(Draws!U1238-Line_cap,0)+MAX(Draws!AG1238-Line_cap,0))</f>
        <v>0</v>
      </c>
      <c r="AH1259" s="18" t="n">
        <f aca="false">AG1259-(MAX(Draws!V1238-Line_cap,0)+MAX(Draws!AH1238-Line_cap,0))</f>
        <v>0</v>
      </c>
      <c r="AI1259" s="18" t="n">
        <f aca="false">AH1259-(MAX(Draws!W1238-Line_cap,0)+MAX(Draws!AI1238-Line_cap,0))</f>
        <v>0</v>
      </c>
      <c r="AJ1259" s="18" t="n">
        <f aca="false">AI1259-(MAX(Draws!X1238-Line_cap,0)+MAX(Draws!AJ1238-Line_cap,0))</f>
        <v>0</v>
      </c>
      <c r="AK1259" s="18" t="n">
        <f aca="false">AJ1259-(MAX(Draws!Y1238-Line_cap,0)+MAX(Draws!AK1238-Line_cap,0))</f>
        <v>0</v>
      </c>
      <c r="AL1259" s="18" t="n">
        <f aca="false">SUMPRODUCT(MIN($B$22:$M$22+B1259:M1259+N1259:Y1259))</f>
        <v>332.544771613889</v>
      </c>
      <c r="AM1259" s="18" t="n">
        <f aca="false">SUMPRODUCT(MIN($B$22:$M$22+B1259:M1259))</f>
        <v>332.544771613889</v>
      </c>
      <c r="AN1259" s="18" t="n">
        <f aca="false">SUMPRODUCT(MIN($B$22:$M$22+N1259:Y1259))</f>
        <v>481.950382357786</v>
      </c>
      <c r="AO1259" s="18" t="n">
        <f aca="false">SUMPRODUCT(MIN($B$22:$M$22+B1259:M1259+Z1259:AK1259))</f>
        <v>332.544771613889</v>
      </c>
      <c r="AP1259" s="18" t="n">
        <f aca="false">SUMPRODUCT(MIN($B$23:$M$23+B1259:M1259+N1259:Y1259))</f>
        <v>380.310517114673</v>
      </c>
      <c r="AQ1259" s="18" t="n">
        <f aca="false">SUMPRODUCT(MIN($B$23:$M$23+B1259:M1259+Z1259:AK1259))</f>
        <v>380.310517114673</v>
      </c>
      <c r="AR1259" s="13" t="n">
        <f aca="false">IF(Y1259&lt;0,1,0)</f>
        <v>0</v>
      </c>
    </row>
    <row r="1260" customFormat="false" ht="15" hidden="false" customHeight="false" outlineLevel="0" collapsed="false">
      <c r="A1260" s="13" t="n">
        <v>1235</v>
      </c>
      <c r="B1260" s="18" t="n">
        <f aca="false">Shock_sd*Draws!B1239</f>
        <v>44.0224944646399</v>
      </c>
      <c r="C1260" s="18" t="n">
        <f aca="false">Persist_a*B1260+Shock_sd*Draws!C1239</f>
        <v>-57.6208005265332</v>
      </c>
      <c r="D1260" s="18" t="n">
        <f aca="false">Persist_a*C1260+Shock_sd*Draws!D1239</f>
        <v>-51.2405264300494</v>
      </c>
      <c r="E1260" s="18" t="n">
        <f aca="false">Persist_a*D1260+Shock_sd*Draws!E1239</f>
        <v>7.5788944861364</v>
      </c>
      <c r="F1260" s="18" t="n">
        <f aca="false">Persist_a*E1260+Shock_sd*Draws!F1239</f>
        <v>-23.0903537454649</v>
      </c>
      <c r="G1260" s="18" t="n">
        <f aca="false">Persist_a*F1260+Shock_sd*Draws!G1239</f>
        <v>-109.424001973566</v>
      </c>
      <c r="H1260" s="18" t="n">
        <f aca="false">Persist_a*G1260+Shock_sd*Draws!H1239</f>
        <v>-89.0336996704906</v>
      </c>
      <c r="I1260" s="18" t="n">
        <f aca="false">Persist_a*H1260+Shock_sd*Draws!I1239</f>
        <v>8.00130663545833</v>
      </c>
      <c r="J1260" s="18" t="n">
        <f aca="false">Persist_a*I1260+Shock_sd*Draws!J1239</f>
        <v>76.5591256981881</v>
      </c>
      <c r="K1260" s="18" t="n">
        <f aca="false">Persist_a*J1260+Shock_sd*Draws!K1239</f>
        <v>-4.68307435918507</v>
      </c>
      <c r="L1260" s="18" t="n">
        <f aca="false">Persist_a*K1260+Shock_sd*Draws!L1239</f>
        <v>-2.54195883742961</v>
      </c>
      <c r="M1260" s="18" t="n">
        <f aca="false">Persist_a*L1260+Shock_sd*Draws!M1239</f>
        <v>-43.3596198883538</v>
      </c>
      <c r="N1260" s="18" t="n">
        <f aca="false">0-(Draws!N1239+Draws!Z1239)</f>
        <v>0</v>
      </c>
      <c r="O1260" s="18" t="n">
        <f aca="false">N1260-(Draws!O1239+Draws!AA1239)</f>
        <v>0</v>
      </c>
      <c r="P1260" s="18" t="n">
        <f aca="false">O1260-(Draws!P1239+Draws!AB1239)</f>
        <v>0</v>
      </c>
      <c r="Q1260" s="18" t="n">
        <f aca="false">P1260-(Draws!Q1239+Draws!AC1239)</f>
        <v>0</v>
      </c>
      <c r="R1260" s="18" t="n">
        <f aca="false">Q1260-(Draws!R1239+Draws!AD1239)</f>
        <v>0</v>
      </c>
      <c r="S1260" s="18" t="n">
        <f aca="false">R1260-(Draws!S1239+Draws!AE1239)</f>
        <v>0</v>
      </c>
      <c r="T1260" s="18" t="n">
        <f aca="false">S1260-(Draws!T1239+Draws!AF1239)</f>
        <v>0</v>
      </c>
      <c r="U1260" s="18" t="n">
        <f aca="false">T1260-(Draws!U1239+Draws!AG1239)</f>
        <v>0</v>
      </c>
      <c r="V1260" s="18" t="n">
        <f aca="false">U1260-(Draws!V1239+Draws!AH1239)</f>
        <v>0</v>
      </c>
      <c r="W1260" s="18" t="n">
        <f aca="false">V1260-(Draws!W1239+Draws!AI1239)</f>
        <v>0</v>
      </c>
      <c r="X1260" s="18" t="n">
        <f aca="false">W1260-(Draws!X1239+Draws!AJ1239)</f>
        <v>0</v>
      </c>
      <c r="Y1260" s="18" t="n">
        <f aca="false">X1260-(Draws!Y1239+Draws!AK1239)</f>
        <v>0</v>
      </c>
      <c r="Z1260" s="18" t="n">
        <f aca="false">0-(MAX(Draws!N1239-Line_cap,0)+MAX(Draws!Z1239-Line_cap,0))</f>
        <v>0</v>
      </c>
      <c r="AA1260" s="18" t="n">
        <f aca="false">Z1260-(MAX(Draws!O1239-Line_cap,0)+MAX(Draws!AA1239-Line_cap,0))</f>
        <v>0</v>
      </c>
      <c r="AB1260" s="18" t="n">
        <f aca="false">AA1260-(MAX(Draws!P1239-Line_cap,0)+MAX(Draws!AB1239-Line_cap,0))</f>
        <v>0</v>
      </c>
      <c r="AC1260" s="18" t="n">
        <f aca="false">AB1260-(MAX(Draws!Q1239-Line_cap,0)+MAX(Draws!AC1239-Line_cap,0))</f>
        <v>0</v>
      </c>
      <c r="AD1260" s="18" t="n">
        <f aca="false">AC1260-(MAX(Draws!R1239-Line_cap,0)+MAX(Draws!AD1239-Line_cap,0))</f>
        <v>0</v>
      </c>
      <c r="AE1260" s="18" t="n">
        <f aca="false">AD1260-(MAX(Draws!S1239-Line_cap,0)+MAX(Draws!AE1239-Line_cap,0))</f>
        <v>0</v>
      </c>
      <c r="AF1260" s="18" t="n">
        <f aca="false">AE1260-(MAX(Draws!T1239-Line_cap,0)+MAX(Draws!AF1239-Line_cap,0))</f>
        <v>0</v>
      </c>
      <c r="AG1260" s="18" t="n">
        <f aca="false">AF1260-(MAX(Draws!U1239-Line_cap,0)+MAX(Draws!AG1239-Line_cap,0))</f>
        <v>0</v>
      </c>
      <c r="AH1260" s="18" t="n">
        <f aca="false">AG1260-(MAX(Draws!V1239-Line_cap,0)+MAX(Draws!AH1239-Line_cap,0))</f>
        <v>0</v>
      </c>
      <c r="AI1260" s="18" t="n">
        <f aca="false">AH1260-(MAX(Draws!W1239-Line_cap,0)+MAX(Draws!AI1239-Line_cap,0))</f>
        <v>0</v>
      </c>
      <c r="AJ1260" s="18" t="n">
        <f aca="false">AI1260-(MAX(Draws!X1239-Line_cap,0)+MAX(Draws!AJ1239-Line_cap,0))</f>
        <v>0</v>
      </c>
      <c r="AK1260" s="18" t="n">
        <f aca="false">AJ1260-(MAX(Draws!Y1239-Line_cap,0)+MAX(Draws!AK1239-Line_cap,0))</f>
        <v>0</v>
      </c>
      <c r="AL1260" s="18" t="n">
        <f aca="false">SUMPRODUCT(MIN($B$22:$M$22+B1260:M1260+N1260:Y1260))</f>
        <v>373.784169664799</v>
      </c>
      <c r="AM1260" s="18" t="n">
        <f aca="false">SUMPRODUCT(MIN($B$22:$M$22+B1260:M1260))</f>
        <v>373.784169664799</v>
      </c>
      <c r="AN1260" s="18" t="n">
        <f aca="false">SUMPRODUCT(MIN($B$22:$M$22+N1260:Y1260))</f>
        <v>481.950382357786</v>
      </c>
      <c r="AO1260" s="18" t="n">
        <f aca="false">SUMPRODUCT(MIN($B$22:$M$22+B1260:M1260+Z1260:AK1260))</f>
        <v>373.784169664799</v>
      </c>
      <c r="AP1260" s="18" t="n">
        <f aca="false">SUMPRODUCT(MIN($B$23:$M$23+B1260:M1260+N1260:Y1260))</f>
        <v>421.549915165583</v>
      </c>
      <c r="AQ1260" s="18" t="n">
        <f aca="false">SUMPRODUCT(MIN($B$23:$M$23+B1260:M1260+Z1260:AK1260))</f>
        <v>421.549915165583</v>
      </c>
      <c r="AR1260" s="13" t="n">
        <f aca="false">IF(Y1260&lt;0,1,0)</f>
        <v>0</v>
      </c>
    </row>
    <row r="1261" customFormat="false" ht="15" hidden="false" customHeight="false" outlineLevel="0" collapsed="false">
      <c r="A1261" s="13" t="n">
        <v>1236</v>
      </c>
      <c r="B1261" s="18" t="n">
        <f aca="false">Shock_sd*Draws!B1240</f>
        <v>-1.16232880897174</v>
      </c>
      <c r="C1261" s="18" t="n">
        <f aca="false">Persist_a*B1261+Shock_sd*Draws!C1240</f>
        <v>12.351713187614</v>
      </c>
      <c r="D1261" s="18" t="n">
        <f aca="false">Persist_a*C1261+Shock_sd*Draws!D1240</f>
        <v>69.0193196198216</v>
      </c>
      <c r="E1261" s="18" t="n">
        <f aca="false">Persist_a*D1261+Shock_sd*Draws!E1240</f>
        <v>102.306744257341</v>
      </c>
      <c r="F1261" s="18" t="n">
        <f aca="false">Persist_a*E1261+Shock_sd*Draws!F1240</f>
        <v>82.7125429333209</v>
      </c>
      <c r="G1261" s="18" t="n">
        <f aca="false">Persist_a*F1261+Shock_sd*Draws!G1240</f>
        <v>6.91422446947745</v>
      </c>
      <c r="H1261" s="18" t="n">
        <f aca="false">Persist_a*G1261+Shock_sd*Draws!H1240</f>
        <v>48.0719901006419</v>
      </c>
      <c r="I1261" s="18" t="n">
        <f aca="false">Persist_a*H1261+Shock_sd*Draws!I1240</f>
        <v>38.0450491701243</v>
      </c>
      <c r="J1261" s="18" t="n">
        <f aca="false">Persist_a*I1261+Shock_sd*Draws!J1240</f>
        <v>87.869965493294</v>
      </c>
      <c r="K1261" s="18" t="n">
        <f aca="false">Persist_a*J1261+Shock_sd*Draws!K1240</f>
        <v>11.7199609151417</v>
      </c>
      <c r="L1261" s="18" t="n">
        <f aca="false">Persist_a*K1261+Shock_sd*Draws!L1240</f>
        <v>-25.2144308757333</v>
      </c>
      <c r="M1261" s="18" t="n">
        <f aca="false">Persist_a*L1261+Shock_sd*Draws!M1240</f>
        <v>-15.259552953798</v>
      </c>
      <c r="N1261" s="18" t="n">
        <f aca="false">0-(Draws!N1240+Draws!Z1240)</f>
        <v>0</v>
      </c>
      <c r="O1261" s="18" t="n">
        <f aca="false">N1261-(Draws!O1240+Draws!AA1240)</f>
        <v>0</v>
      </c>
      <c r="P1261" s="18" t="n">
        <f aca="false">O1261-(Draws!P1240+Draws!AB1240)</f>
        <v>0</v>
      </c>
      <c r="Q1261" s="18" t="n">
        <f aca="false">P1261-(Draws!Q1240+Draws!AC1240)</f>
        <v>0</v>
      </c>
      <c r="R1261" s="18" t="n">
        <f aca="false">Q1261-(Draws!R1240+Draws!AD1240)</f>
        <v>0</v>
      </c>
      <c r="S1261" s="18" t="n">
        <f aca="false">R1261-(Draws!S1240+Draws!AE1240)</f>
        <v>0</v>
      </c>
      <c r="T1261" s="18" t="n">
        <f aca="false">S1261-(Draws!T1240+Draws!AF1240)</f>
        <v>0</v>
      </c>
      <c r="U1261" s="18" t="n">
        <f aca="false">T1261-(Draws!U1240+Draws!AG1240)</f>
        <v>0</v>
      </c>
      <c r="V1261" s="18" t="n">
        <f aca="false">U1261-(Draws!V1240+Draws!AH1240)</f>
        <v>0</v>
      </c>
      <c r="W1261" s="18" t="n">
        <f aca="false">V1261-(Draws!W1240+Draws!AI1240)</f>
        <v>0</v>
      </c>
      <c r="X1261" s="18" t="n">
        <f aca="false">W1261-(Draws!X1240+Draws!AJ1240)</f>
        <v>0</v>
      </c>
      <c r="Y1261" s="18" t="n">
        <f aca="false">X1261-(Draws!Y1240+Draws!AK1240)</f>
        <v>0</v>
      </c>
      <c r="Z1261" s="18" t="n">
        <f aca="false">0-(MAX(Draws!N1240-Line_cap,0)+MAX(Draws!Z1240-Line_cap,0))</f>
        <v>0</v>
      </c>
      <c r="AA1261" s="18" t="n">
        <f aca="false">Z1261-(MAX(Draws!O1240-Line_cap,0)+MAX(Draws!AA1240-Line_cap,0))</f>
        <v>0</v>
      </c>
      <c r="AB1261" s="18" t="n">
        <f aca="false">AA1261-(MAX(Draws!P1240-Line_cap,0)+MAX(Draws!AB1240-Line_cap,0))</f>
        <v>0</v>
      </c>
      <c r="AC1261" s="18" t="n">
        <f aca="false">AB1261-(MAX(Draws!Q1240-Line_cap,0)+MAX(Draws!AC1240-Line_cap,0))</f>
        <v>0</v>
      </c>
      <c r="AD1261" s="18" t="n">
        <f aca="false">AC1261-(MAX(Draws!R1240-Line_cap,0)+MAX(Draws!AD1240-Line_cap,0))</f>
        <v>0</v>
      </c>
      <c r="AE1261" s="18" t="n">
        <f aca="false">AD1261-(MAX(Draws!S1240-Line_cap,0)+MAX(Draws!AE1240-Line_cap,0))</f>
        <v>0</v>
      </c>
      <c r="AF1261" s="18" t="n">
        <f aca="false">AE1261-(MAX(Draws!T1240-Line_cap,0)+MAX(Draws!AF1240-Line_cap,0))</f>
        <v>0</v>
      </c>
      <c r="AG1261" s="18" t="n">
        <f aca="false">AF1261-(MAX(Draws!U1240-Line_cap,0)+MAX(Draws!AG1240-Line_cap,0))</f>
        <v>0</v>
      </c>
      <c r="AH1261" s="18" t="n">
        <f aca="false">AG1261-(MAX(Draws!V1240-Line_cap,0)+MAX(Draws!AH1240-Line_cap,0))</f>
        <v>0</v>
      </c>
      <c r="AI1261" s="18" t="n">
        <f aca="false">AH1261-(MAX(Draws!W1240-Line_cap,0)+MAX(Draws!AI1240-Line_cap,0))</f>
        <v>0</v>
      </c>
      <c r="AJ1261" s="18" t="n">
        <f aca="false">AI1261-(MAX(Draws!X1240-Line_cap,0)+MAX(Draws!AJ1240-Line_cap,0))</f>
        <v>0</v>
      </c>
      <c r="AK1261" s="18" t="n">
        <f aca="false">AJ1261-(MAX(Draws!Y1240-Line_cap,0)+MAX(Draws!AK1240-Line_cap,0))</f>
        <v>0</v>
      </c>
      <c r="AL1261" s="18" t="n">
        <f aca="false">SUMPRODUCT(MIN($B$22:$M$22+B1261:M1261+N1261:Y1261))</f>
        <v>476.713516688648</v>
      </c>
      <c r="AM1261" s="18" t="n">
        <f aca="false">SUMPRODUCT(MIN($B$22:$M$22+B1261:M1261))</f>
        <v>476.713516688648</v>
      </c>
      <c r="AN1261" s="18" t="n">
        <f aca="false">SUMPRODUCT(MIN($B$22:$M$22+N1261:Y1261))</f>
        <v>481.950382357786</v>
      </c>
      <c r="AO1261" s="18" t="n">
        <f aca="false">SUMPRODUCT(MIN($B$22:$M$22+B1261:M1261+Z1261:AK1261))</f>
        <v>476.713516688648</v>
      </c>
      <c r="AP1261" s="18" t="n">
        <f aca="false">SUMPRODUCT(MIN($B$23:$M$23+B1261:M1261+N1261:Y1261))</f>
        <v>523.586645502192</v>
      </c>
      <c r="AQ1261" s="18" t="n">
        <f aca="false">SUMPRODUCT(MIN($B$23:$M$23+B1261:M1261+Z1261:AK1261))</f>
        <v>523.586645502192</v>
      </c>
      <c r="AR1261" s="13" t="n">
        <f aca="false">IF(Y1261&lt;0,1,0)</f>
        <v>0</v>
      </c>
    </row>
    <row r="1262" customFormat="false" ht="15" hidden="false" customHeight="false" outlineLevel="0" collapsed="false">
      <c r="A1262" s="13" t="n">
        <v>1237</v>
      </c>
      <c r="B1262" s="18" t="n">
        <f aca="false">Shock_sd*Draws!B1241</f>
        <v>-3.56727395060792</v>
      </c>
      <c r="C1262" s="18" t="n">
        <f aca="false">Persist_a*B1262+Shock_sd*Draws!C1241</f>
        <v>19.838617292968</v>
      </c>
      <c r="D1262" s="18" t="n">
        <f aca="false">Persist_a*C1262+Shock_sd*Draws!D1241</f>
        <v>-30.092129260712</v>
      </c>
      <c r="E1262" s="18" t="n">
        <f aca="false">Persist_a*D1262+Shock_sd*Draws!E1241</f>
        <v>56.2609841358216</v>
      </c>
      <c r="F1262" s="18" t="n">
        <f aca="false">Persist_a*E1262+Shock_sd*Draws!F1241</f>
        <v>123.432765968783</v>
      </c>
      <c r="G1262" s="18" t="n">
        <f aca="false">Persist_a*F1262+Shock_sd*Draws!G1241</f>
        <v>76.8407414001915</v>
      </c>
      <c r="H1262" s="18" t="n">
        <f aca="false">Persist_a*G1262+Shock_sd*Draws!H1241</f>
        <v>50.7712590907307</v>
      </c>
      <c r="I1262" s="18" t="n">
        <f aca="false">Persist_a*H1262+Shock_sd*Draws!I1241</f>
        <v>54.9929083448169</v>
      </c>
      <c r="J1262" s="18" t="n">
        <f aca="false">Persist_a*I1262+Shock_sd*Draws!J1241</f>
        <v>-82.4642432411678</v>
      </c>
      <c r="K1262" s="18" t="n">
        <f aca="false">Persist_a*J1262+Shock_sd*Draws!K1241</f>
        <v>-127.741066101146</v>
      </c>
      <c r="L1262" s="18" t="n">
        <f aca="false">Persist_a*K1262+Shock_sd*Draws!L1241</f>
        <v>-61.5914326310186</v>
      </c>
      <c r="M1262" s="18" t="n">
        <f aca="false">Persist_a*L1262+Shock_sd*Draws!M1241</f>
        <v>14.4422909451125</v>
      </c>
      <c r="N1262" s="18" t="n">
        <f aca="false">0-(Draws!N1241+Draws!Z1241)</f>
        <v>0</v>
      </c>
      <c r="O1262" s="18" t="n">
        <f aca="false">N1262-(Draws!O1241+Draws!AA1241)</f>
        <v>0</v>
      </c>
      <c r="P1262" s="18" t="n">
        <f aca="false">O1262-(Draws!P1241+Draws!AB1241)</f>
        <v>0</v>
      </c>
      <c r="Q1262" s="18" t="n">
        <f aca="false">P1262-(Draws!Q1241+Draws!AC1241)</f>
        <v>0</v>
      </c>
      <c r="R1262" s="18" t="n">
        <f aca="false">Q1262-(Draws!R1241+Draws!AD1241)</f>
        <v>0</v>
      </c>
      <c r="S1262" s="18" t="n">
        <f aca="false">R1262-(Draws!S1241+Draws!AE1241)</f>
        <v>-208.34192585163</v>
      </c>
      <c r="T1262" s="18" t="n">
        <f aca="false">S1262-(Draws!T1241+Draws!AF1241)</f>
        <v>-208.34192585163</v>
      </c>
      <c r="U1262" s="18" t="n">
        <f aca="false">T1262-(Draws!U1241+Draws!AG1241)</f>
        <v>-208.34192585163</v>
      </c>
      <c r="V1262" s="18" t="n">
        <f aca="false">U1262-(Draws!V1241+Draws!AH1241)</f>
        <v>-208.34192585163</v>
      </c>
      <c r="W1262" s="18" t="n">
        <f aca="false">V1262-(Draws!W1241+Draws!AI1241)</f>
        <v>-208.34192585163</v>
      </c>
      <c r="X1262" s="18" t="n">
        <f aca="false">W1262-(Draws!X1241+Draws!AJ1241)</f>
        <v>-208.34192585163</v>
      </c>
      <c r="Y1262" s="18" t="n">
        <f aca="false">X1262-(Draws!Y1241+Draws!AK1241)</f>
        <v>-208.34192585163</v>
      </c>
      <c r="Z1262" s="18" t="n">
        <f aca="false">0-(MAX(Draws!N1241-Line_cap,0)+MAX(Draws!Z1241-Line_cap,0))</f>
        <v>0</v>
      </c>
      <c r="AA1262" s="18" t="n">
        <f aca="false">Z1262-(MAX(Draws!O1241-Line_cap,0)+MAX(Draws!AA1241-Line_cap,0))</f>
        <v>0</v>
      </c>
      <c r="AB1262" s="18" t="n">
        <f aca="false">AA1262-(MAX(Draws!P1241-Line_cap,0)+MAX(Draws!AB1241-Line_cap,0))</f>
        <v>0</v>
      </c>
      <c r="AC1262" s="18" t="n">
        <f aca="false">AB1262-(MAX(Draws!Q1241-Line_cap,0)+MAX(Draws!AC1241-Line_cap,0))</f>
        <v>0</v>
      </c>
      <c r="AD1262" s="18" t="n">
        <f aca="false">AC1262-(MAX(Draws!R1241-Line_cap,0)+MAX(Draws!AD1241-Line_cap,0))</f>
        <v>0</v>
      </c>
      <c r="AE1262" s="18" t="n">
        <f aca="false">AD1262-(MAX(Draws!S1241-Line_cap,0)+MAX(Draws!AE1241-Line_cap,0))</f>
        <v>-108.34192585163</v>
      </c>
      <c r="AF1262" s="18" t="n">
        <f aca="false">AE1262-(MAX(Draws!T1241-Line_cap,0)+MAX(Draws!AF1241-Line_cap,0))</f>
        <v>-108.34192585163</v>
      </c>
      <c r="AG1262" s="18" t="n">
        <f aca="false">AF1262-(MAX(Draws!U1241-Line_cap,0)+MAX(Draws!AG1241-Line_cap,0))</f>
        <v>-108.34192585163</v>
      </c>
      <c r="AH1262" s="18" t="n">
        <f aca="false">AG1262-(MAX(Draws!V1241-Line_cap,0)+MAX(Draws!AH1241-Line_cap,0))</f>
        <v>-108.34192585163</v>
      </c>
      <c r="AI1262" s="18" t="n">
        <f aca="false">AH1262-(MAX(Draws!W1241-Line_cap,0)+MAX(Draws!AI1241-Line_cap,0))</f>
        <v>-108.34192585163</v>
      </c>
      <c r="AJ1262" s="18" t="n">
        <f aca="false">AI1262-(MAX(Draws!X1241-Line_cap,0)+MAX(Draws!AJ1241-Line_cap,0))</f>
        <v>-108.34192585163</v>
      </c>
      <c r="AK1262" s="18" t="n">
        <f aca="false">AJ1262-(MAX(Draws!Y1241-Line_cap,0)+MAX(Draws!AK1241-Line_cap,0))</f>
        <v>-108.34192585163</v>
      </c>
      <c r="AL1262" s="18" t="n">
        <f aca="false">SUMPRODUCT(MIN($B$22:$M$22+B1262:M1262+N1262:Y1262))</f>
        <v>158.302703856648</v>
      </c>
      <c r="AM1262" s="18" t="n">
        <f aca="false">SUMPRODUCT(MIN($B$22:$M$22+B1262:M1262))</f>
        <v>366.644629708279</v>
      </c>
      <c r="AN1262" s="18" t="n">
        <f aca="false">SUMPRODUCT(MIN($B$22:$M$22+N1262:Y1262))</f>
        <v>273.608456506155</v>
      </c>
      <c r="AO1262" s="18" t="n">
        <f aca="false">SUMPRODUCT(MIN($B$22:$M$22+B1262:M1262+Z1262:AK1262))</f>
        <v>258.302703856648</v>
      </c>
      <c r="AP1262" s="18" t="n">
        <f aca="false">SUMPRODUCT(MIN($B$23:$M$23+B1262:M1262+N1262:Y1262))</f>
        <v>206.588352407076</v>
      </c>
      <c r="AQ1262" s="18" t="n">
        <f aca="false">SUMPRODUCT(MIN($B$23:$M$23+B1262:M1262+Z1262:AK1262))</f>
        <v>306.588352407076</v>
      </c>
      <c r="AR1262" s="13" t="n">
        <f aca="false">IF(Y1262&lt;0,1,0)</f>
        <v>1</v>
      </c>
    </row>
    <row r="1263" customFormat="false" ht="15" hidden="false" customHeight="false" outlineLevel="0" collapsed="false">
      <c r="A1263" s="13" t="n">
        <v>1238</v>
      </c>
      <c r="B1263" s="18" t="n">
        <f aca="false">Shock_sd*Draws!B1242</f>
        <v>20.9043142895656</v>
      </c>
      <c r="C1263" s="18" t="n">
        <f aca="false">Persist_a*B1263+Shock_sd*Draws!C1242</f>
        <v>40.9356167200177</v>
      </c>
      <c r="D1263" s="18" t="n">
        <f aca="false">Persist_a*C1263+Shock_sd*Draws!D1242</f>
        <v>93.2945586554793</v>
      </c>
      <c r="E1263" s="18" t="n">
        <f aca="false">Persist_a*D1263+Shock_sd*Draws!E1242</f>
        <v>-7.4419092299765</v>
      </c>
      <c r="F1263" s="18" t="n">
        <f aca="false">Persist_a*E1263+Shock_sd*Draws!F1242</f>
        <v>-15.0917435195365</v>
      </c>
      <c r="G1263" s="18" t="n">
        <f aca="false">Persist_a*F1263+Shock_sd*Draws!G1242</f>
        <v>-50.6985781924316</v>
      </c>
      <c r="H1263" s="18" t="n">
        <f aca="false">Persist_a*G1263+Shock_sd*Draws!H1242</f>
        <v>-14.9840001918093</v>
      </c>
      <c r="I1263" s="18" t="n">
        <f aca="false">Persist_a*H1263+Shock_sd*Draws!I1242</f>
        <v>-18.4786828227638</v>
      </c>
      <c r="J1263" s="18" t="n">
        <f aca="false">Persist_a*I1263+Shock_sd*Draws!J1242</f>
        <v>-86.1167731413246</v>
      </c>
      <c r="K1263" s="18" t="n">
        <f aca="false">Persist_a*J1263+Shock_sd*Draws!K1242</f>
        <v>-19.4037976562164</v>
      </c>
      <c r="L1263" s="18" t="n">
        <f aca="false">Persist_a*K1263+Shock_sd*Draws!L1242</f>
        <v>-11.8972981612302</v>
      </c>
      <c r="M1263" s="18" t="n">
        <f aca="false">Persist_a*L1263+Shock_sd*Draws!M1242</f>
        <v>46.0982562421884</v>
      </c>
      <c r="N1263" s="18" t="n">
        <f aca="false">0-(Draws!N1242+Draws!Z1242)</f>
        <v>0</v>
      </c>
      <c r="O1263" s="18" t="n">
        <f aca="false">N1263-(Draws!O1242+Draws!AA1242)</f>
        <v>0</v>
      </c>
      <c r="P1263" s="18" t="n">
        <f aca="false">O1263-(Draws!P1242+Draws!AB1242)</f>
        <v>0</v>
      </c>
      <c r="Q1263" s="18" t="n">
        <f aca="false">P1263-(Draws!Q1242+Draws!AC1242)</f>
        <v>0</v>
      </c>
      <c r="R1263" s="18" t="n">
        <f aca="false">Q1263-(Draws!R1242+Draws!AD1242)</f>
        <v>0</v>
      </c>
      <c r="S1263" s="18" t="n">
        <f aca="false">R1263-(Draws!S1242+Draws!AE1242)</f>
        <v>0</v>
      </c>
      <c r="T1263" s="18" t="n">
        <f aca="false">S1263-(Draws!T1242+Draws!AF1242)</f>
        <v>0</v>
      </c>
      <c r="U1263" s="18" t="n">
        <f aca="false">T1263-(Draws!U1242+Draws!AG1242)</f>
        <v>0</v>
      </c>
      <c r="V1263" s="18" t="n">
        <f aca="false">U1263-(Draws!V1242+Draws!AH1242)</f>
        <v>0</v>
      </c>
      <c r="W1263" s="18" t="n">
        <f aca="false">V1263-(Draws!W1242+Draws!AI1242)</f>
        <v>0</v>
      </c>
      <c r="X1263" s="18" t="n">
        <f aca="false">W1263-(Draws!X1242+Draws!AJ1242)</f>
        <v>0</v>
      </c>
      <c r="Y1263" s="18" t="n">
        <f aca="false">X1263-(Draws!Y1242+Draws!AK1242)</f>
        <v>0</v>
      </c>
      <c r="Z1263" s="18" t="n">
        <f aca="false">0-(MAX(Draws!N1242-Line_cap,0)+MAX(Draws!Z1242-Line_cap,0))</f>
        <v>0</v>
      </c>
      <c r="AA1263" s="18" t="n">
        <f aca="false">Z1263-(MAX(Draws!O1242-Line_cap,0)+MAX(Draws!AA1242-Line_cap,0))</f>
        <v>0</v>
      </c>
      <c r="AB1263" s="18" t="n">
        <f aca="false">AA1263-(MAX(Draws!P1242-Line_cap,0)+MAX(Draws!AB1242-Line_cap,0))</f>
        <v>0</v>
      </c>
      <c r="AC1263" s="18" t="n">
        <f aca="false">AB1263-(MAX(Draws!Q1242-Line_cap,0)+MAX(Draws!AC1242-Line_cap,0))</f>
        <v>0</v>
      </c>
      <c r="AD1263" s="18" t="n">
        <f aca="false">AC1263-(MAX(Draws!R1242-Line_cap,0)+MAX(Draws!AD1242-Line_cap,0))</f>
        <v>0</v>
      </c>
      <c r="AE1263" s="18" t="n">
        <f aca="false">AD1263-(MAX(Draws!S1242-Line_cap,0)+MAX(Draws!AE1242-Line_cap,0))</f>
        <v>0</v>
      </c>
      <c r="AF1263" s="18" t="n">
        <f aca="false">AE1263-(MAX(Draws!T1242-Line_cap,0)+MAX(Draws!AF1242-Line_cap,0))</f>
        <v>0</v>
      </c>
      <c r="AG1263" s="18" t="n">
        <f aca="false">AF1263-(MAX(Draws!U1242-Line_cap,0)+MAX(Draws!AG1242-Line_cap,0))</f>
        <v>0</v>
      </c>
      <c r="AH1263" s="18" t="n">
        <f aca="false">AG1263-(MAX(Draws!V1242-Line_cap,0)+MAX(Draws!AH1242-Line_cap,0))</f>
        <v>0</v>
      </c>
      <c r="AI1263" s="18" t="n">
        <f aca="false">AH1263-(MAX(Draws!W1242-Line_cap,0)+MAX(Draws!AI1242-Line_cap,0))</f>
        <v>0</v>
      </c>
      <c r="AJ1263" s="18" t="n">
        <f aca="false">AI1263-(MAX(Draws!X1242-Line_cap,0)+MAX(Draws!AJ1242-Line_cap,0))</f>
        <v>0</v>
      </c>
      <c r="AK1263" s="18" t="n">
        <f aca="false">AJ1263-(MAX(Draws!Y1242-Line_cap,0)+MAX(Draws!AK1242-Line_cap,0))</f>
        <v>0</v>
      </c>
      <c r="AL1263" s="18" t="n">
        <f aca="false">SUMPRODUCT(MIN($B$22:$M$22+B1263:M1263+N1263:Y1263))</f>
        <v>402.081008276072</v>
      </c>
      <c r="AM1263" s="18" t="n">
        <f aca="false">SUMPRODUCT(MIN($B$22:$M$22+B1263:M1263))</f>
        <v>402.081008276072</v>
      </c>
      <c r="AN1263" s="18" t="n">
        <f aca="false">SUMPRODUCT(MIN($B$22:$M$22+N1263:Y1263))</f>
        <v>481.950382357786</v>
      </c>
      <c r="AO1263" s="18" t="n">
        <f aca="false">SUMPRODUCT(MIN($B$22:$M$22+B1263:M1263+Z1263:AK1263))</f>
        <v>402.081008276072</v>
      </c>
      <c r="AP1263" s="18" t="n">
        <f aca="false">SUMPRODUCT(MIN($B$23:$M$23+B1263:M1263+N1263:Y1263))</f>
        <v>451.324335440292</v>
      </c>
      <c r="AQ1263" s="18" t="n">
        <f aca="false">SUMPRODUCT(MIN($B$23:$M$23+B1263:M1263+Z1263:AK1263))</f>
        <v>451.324335440292</v>
      </c>
      <c r="AR1263" s="13" t="n">
        <f aca="false">IF(Y1263&lt;0,1,0)</f>
        <v>0</v>
      </c>
    </row>
    <row r="1264" customFormat="false" ht="15" hidden="false" customHeight="false" outlineLevel="0" collapsed="false">
      <c r="A1264" s="13" t="n">
        <v>1239</v>
      </c>
      <c r="B1264" s="18" t="n">
        <f aca="false">Shock_sd*Draws!B1243</f>
        <v>-29.8039500039126</v>
      </c>
      <c r="C1264" s="18" t="n">
        <f aca="false">Persist_a*B1264+Shock_sd*Draws!C1243</f>
        <v>-71.6800948604836</v>
      </c>
      <c r="D1264" s="18" t="n">
        <f aca="false">Persist_a*C1264+Shock_sd*Draws!D1243</f>
        <v>-94.8062662385635</v>
      </c>
      <c r="E1264" s="18" t="n">
        <f aca="false">Persist_a*D1264+Shock_sd*Draws!E1243</f>
        <v>-63.2247222686488</v>
      </c>
      <c r="F1264" s="18" t="n">
        <f aca="false">Persist_a*E1264+Shock_sd*Draws!F1243</f>
        <v>34.2713608770231</v>
      </c>
      <c r="G1264" s="18" t="n">
        <f aca="false">Persist_a*F1264+Shock_sd*Draws!G1243</f>
        <v>27.9697796464959</v>
      </c>
      <c r="H1264" s="18" t="n">
        <f aca="false">Persist_a*G1264+Shock_sd*Draws!H1243</f>
        <v>-7.19742967939914</v>
      </c>
      <c r="I1264" s="18" t="n">
        <f aca="false">Persist_a*H1264+Shock_sd*Draws!I1243</f>
        <v>-24.9778892595377</v>
      </c>
      <c r="J1264" s="18" t="n">
        <f aca="false">Persist_a*I1264+Shock_sd*Draws!J1243</f>
        <v>59.5141209484254</v>
      </c>
      <c r="K1264" s="18" t="n">
        <f aca="false">Persist_a*J1264+Shock_sd*Draws!K1243</f>
        <v>15.3145010392725</v>
      </c>
      <c r="L1264" s="18" t="n">
        <f aca="false">Persist_a*K1264+Shock_sd*Draws!L1243</f>
        <v>-69.9735170292766</v>
      </c>
      <c r="M1264" s="18" t="n">
        <f aca="false">Persist_a*L1264+Shock_sd*Draws!M1243</f>
        <v>-120.387196167558</v>
      </c>
      <c r="N1264" s="18" t="n">
        <f aca="false">0-(Draws!N1243+Draws!Z1243)</f>
        <v>0</v>
      </c>
      <c r="O1264" s="18" t="n">
        <f aca="false">N1264-(Draws!O1243+Draws!AA1243)</f>
        <v>0</v>
      </c>
      <c r="P1264" s="18" t="n">
        <f aca="false">O1264-(Draws!P1243+Draws!AB1243)</f>
        <v>0</v>
      </c>
      <c r="Q1264" s="18" t="n">
        <f aca="false">P1264-(Draws!Q1243+Draws!AC1243)</f>
        <v>0</v>
      </c>
      <c r="R1264" s="18" t="n">
        <f aca="false">Q1264-(Draws!R1243+Draws!AD1243)</f>
        <v>0</v>
      </c>
      <c r="S1264" s="18" t="n">
        <f aca="false">R1264-(Draws!S1243+Draws!AE1243)</f>
        <v>0</v>
      </c>
      <c r="T1264" s="18" t="n">
        <f aca="false">S1264-(Draws!T1243+Draws!AF1243)</f>
        <v>0</v>
      </c>
      <c r="U1264" s="18" t="n">
        <f aca="false">T1264-(Draws!U1243+Draws!AG1243)</f>
        <v>0</v>
      </c>
      <c r="V1264" s="18" t="n">
        <f aca="false">U1264-(Draws!V1243+Draws!AH1243)</f>
        <v>-149.489672137569</v>
      </c>
      <c r="W1264" s="18" t="n">
        <f aca="false">V1264-(Draws!W1243+Draws!AI1243)</f>
        <v>-149.489672137569</v>
      </c>
      <c r="X1264" s="18" t="n">
        <f aca="false">W1264-(Draws!X1243+Draws!AJ1243)</f>
        <v>-149.489672137569</v>
      </c>
      <c r="Y1264" s="18" t="n">
        <f aca="false">X1264-(Draws!Y1243+Draws!AK1243)</f>
        <v>-149.489672137569</v>
      </c>
      <c r="Z1264" s="18" t="n">
        <f aca="false">0-(MAX(Draws!N1243-Line_cap,0)+MAX(Draws!Z1243-Line_cap,0))</f>
        <v>0</v>
      </c>
      <c r="AA1264" s="18" t="n">
        <f aca="false">Z1264-(MAX(Draws!O1243-Line_cap,0)+MAX(Draws!AA1243-Line_cap,0))</f>
        <v>0</v>
      </c>
      <c r="AB1264" s="18" t="n">
        <f aca="false">AA1264-(MAX(Draws!P1243-Line_cap,0)+MAX(Draws!AB1243-Line_cap,0))</f>
        <v>0</v>
      </c>
      <c r="AC1264" s="18" t="n">
        <f aca="false">AB1264-(MAX(Draws!Q1243-Line_cap,0)+MAX(Draws!AC1243-Line_cap,0))</f>
        <v>0</v>
      </c>
      <c r="AD1264" s="18" t="n">
        <f aca="false">AC1264-(MAX(Draws!R1243-Line_cap,0)+MAX(Draws!AD1243-Line_cap,0))</f>
        <v>0</v>
      </c>
      <c r="AE1264" s="18" t="n">
        <f aca="false">AD1264-(MAX(Draws!S1243-Line_cap,0)+MAX(Draws!AE1243-Line_cap,0))</f>
        <v>0</v>
      </c>
      <c r="AF1264" s="18" t="n">
        <f aca="false">AE1264-(MAX(Draws!T1243-Line_cap,0)+MAX(Draws!AF1243-Line_cap,0))</f>
        <v>0</v>
      </c>
      <c r="AG1264" s="18" t="n">
        <f aca="false">AF1264-(MAX(Draws!U1243-Line_cap,0)+MAX(Draws!AG1243-Line_cap,0))</f>
        <v>0</v>
      </c>
      <c r="AH1264" s="18" t="n">
        <f aca="false">AG1264-(MAX(Draws!V1243-Line_cap,0)+MAX(Draws!AH1243-Line_cap,0))</f>
        <v>-49.489672137569</v>
      </c>
      <c r="AI1264" s="18" t="n">
        <f aca="false">AH1264-(MAX(Draws!W1243-Line_cap,0)+MAX(Draws!AI1243-Line_cap,0))</f>
        <v>-49.489672137569</v>
      </c>
      <c r="AJ1264" s="18" t="n">
        <f aca="false">AI1264-(MAX(Draws!X1243-Line_cap,0)+MAX(Draws!AJ1243-Line_cap,0))</f>
        <v>-49.489672137569</v>
      </c>
      <c r="AK1264" s="18" t="n">
        <f aca="false">AJ1264-(MAX(Draws!Y1243-Line_cap,0)+MAX(Draws!AK1243-Line_cap,0))</f>
        <v>-49.489672137569</v>
      </c>
      <c r="AL1264" s="18" t="n">
        <f aca="false">SUMPRODUCT(MIN($B$22:$M$22+B1264:M1264+N1264:Y1264))</f>
        <v>240.547179371833</v>
      </c>
      <c r="AM1264" s="18" t="n">
        <f aca="false">SUMPRODUCT(MIN($B$22:$M$22+B1264:M1264))</f>
        <v>390.036851509402</v>
      </c>
      <c r="AN1264" s="18" t="n">
        <f aca="false">SUMPRODUCT(MIN($B$22:$M$22+N1264:Y1264))</f>
        <v>338.708109279827</v>
      </c>
      <c r="AO1264" s="18" t="n">
        <f aca="false">SUMPRODUCT(MIN($B$22:$M$22+B1264:M1264+Z1264:AK1264))</f>
        <v>340.547179371833</v>
      </c>
      <c r="AP1264" s="18" t="n">
        <f aca="false">SUMPRODUCT(MIN($B$23:$M$23+B1264:M1264+N1264:Y1264))</f>
        <v>285.673060454453</v>
      </c>
      <c r="AQ1264" s="18" t="n">
        <f aca="false">SUMPRODUCT(MIN($B$23:$M$23+B1264:M1264+Z1264:AK1264))</f>
        <v>385.673060454453</v>
      </c>
      <c r="AR1264" s="13" t="n">
        <f aca="false">IF(Y1264&lt;0,1,0)</f>
        <v>1</v>
      </c>
    </row>
    <row r="1265" customFormat="false" ht="15" hidden="false" customHeight="false" outlineLevel="0" collapsed="false">
      <c r="A1265" s="13" t="n">
        <v>1240</v>
      </c>
      <c r="B1265" s="18" t="n">
        <f aca="false">Shock_sd*Draws!B1244</f>
        <v>-77.0020720633106</v>
      </c>
      <c r="C1265" s="18" t="n">
        <f aca="false">Persist_a*B1265+Shock_sd*Draws!C1244</f>
        <v>-28.8418202737037</v>
      </c>
      <c r="D1265" s="18" t="n">
        <f aca="false">Persist_a*C1265+Shock_sd*Draws!D1244</f>
        <v>-59.6619863221589</v>
      </c>
      <c r="E1265" s="18" t="n">
        <f aca="false">Persist_a*D1265+Shock_sd*Draws!E1244</f>
        <v>-66.3145887116599</v>
      </c>
      <c r="F1265" s="18" t="n">
        <f aca="false">Persist_a*E1265+Shock_sd*Draws!F1244</f>
        <v>-19.0598280974352</v>
      </c>
      <c r="G1265" s="18" t="n">
        <f aca="false">Persist_a*F1265+Shock_sd*Draws!G1244</f>
        <v>-10.0011027999258</v>
      </c>
      <c r="H1265" s="18" t="n">
        <f aca="false">Persist_a*G1265+Shock_sd*Draws!H1244</f>
        <v>6.12591103340674</v>
      </c>
      <c r="I1265" s="18" t="n">
        <f aca="false">Persist_a*H1265+Shock_sd*Draws!I1244</f>
        <v>-62.4844626779019</v>
      </c>
      <c r="J1265" s="18" t="n">
        <f aca="false">Persist_a*I1265+Shock_sd*Draws!J1244</f>
        <v>-13.9630490635358</v>
      </c>
      <c r="K1265" s="18" t="n">
        <f aca="false">Persist_a*J1265+Shock_sd*Draws!K1244</f>
        <v>30.7113732809646</v>
      </c>
      <c r="L1265" s="18" t="n">
        <f aca="false">Persist_a*K1265+Shock_sd*Draws!L1244</f>
        <v>-8.56696622443808</v>
      </c>
      <c r="M1265" s="18" t="n">
        <f aca="false">Persist_a*L1265+Shock_sd*Draws!M1244</f>
        <v>79.4788365649473</v>
      </c>
      <c r="N1265" s="18" t="n">
        <f aca="false">0-(Draws!N1244+Draws!Z1244)</f>
        <v>0</v>
      </c>
      <c r="O1265" s="18" t="n">
        <f aca="false">N1265-(Draws!O1244+Draws!AA1244)</f>
        <v>0</v>
      </c>
      <c r="P1265" s="18" t="n">
        <f aca="false">O1265-(Draws!P1244+Draws!AB1244)</f>
        <v>0</v>
      </c>
      <c r="Q1265" s="18" t="n">
        <f aca="false">P1265-(Draws!Q1244+Draws!AC1244)</f>
        <v>0</v>
      </c>
      <c r="R1265" s="18" t="n">
        <f aca="false">Q1265-(Draws!R1244+Draws!AD1244)</f>
        <v>0</v>
      </c>
      <c r="S1265" s="18" t="n">
        <f aca="false">R1265-(Draws!S1244+Draws!AE1244)</f>
        <v>0</v>
      </c>
      <c r="T1265" s="18" t="n">
        <f aca="false">S1265-(Draws!T1244+Draws!AF1244)</f>
        <v>0</v>
      </c>
      <c r="U1265" s="18" t="n">
        <f aca="false">T1265-(Draws!U1244+Draws!AG1244)</f>
        <v>0</v>
      </c>
      <c r="V1265" s="18" t="n">
        <f aca="false">U1265-(Draws!V1244+Draws!AH1244)</f>
        <v>0</v>
      </c>
      <c r="W1265" s="18" t="n">
        <f aca="false">V1265-(Draws!W1244+Draws!AI1244)</f>
        <v>0</v>
      </c>
      <c r="X1265" s="18" t="n">
        <f aca="false">W1265-(Draws!X1244+Draws!AJ1244)</f>
        <v>0</v>
      </c>
      <c r="Y1265" s="18" t="n">
        <f aca="false">X1265-(Draws!Y1244+Draws!AK1244)</f>
        <v>0</v>
      </c>
      <c r="Z1265" s="18" t="n">
        <f aca="false">0-(MAX(Draws!N1244-Line_cap,0)+MAX(Draws!Z1244-Line_cap,0))</f>
        <v>0</v>
      </c>
      <c r="AA1265" s="18" t="n">
        <f aca="false">Z1265-(MAX(Draws!O1244-Line_cap,0)+MAX(Draws!AA1244-Line_cap,0))</f>
        <v>0</v>
      </c>
      <c r="AB1265" s="18" t="n">
        <f aca="false">AA1265-(MAX(Draws!P1244-Line_cap,0)+MAX(Draws!AB1244-Line_cap,0))</f>
        <v>0</v>
      </c>
      <c r="AC1265" s="18" t="n">
        <f aca="false">AB1265-(MAX(Draws!Q1244-Line_cap,0)+MAX(Draws!AC1244-Line_cap,0))</f>
        <v>0</v>
      </c>
      <c r="AD1265" s="18" t="n">
        <f aca="false">AC1265-(MAX(Draws!R1244-Line_cap,0)+MAX(Draws!AD1244-Line_cap,0))</f>
        <v>0</v>
      </c>
      <c r="AE1265" s="18" t="n">
        <f aca="false">AD1265-(MAX(Draws!S1244-Line_cap,0)+MAX(Draws!AE1244-Line_cap,0))</f>
        <v>0</v>
      </c>
      <c r="AF1265" s="18" t="n">
        <f aca="false">AE1265-(MAX(Draws!T1244-Line_cap,0)+MAX(Draws!AF1244-Line_cap,0))</f>
        <v>0</v>
      </c>
      <c r="AG1265" s="18" t="n">
        <f aca="false">AF1265-(MAX(Draws!U1244-Line_cap,0)+MAX(Draws!AG1244-Line_cap,0))</f>
        <v>0</v>
      </c>
      <c r="AH1265" s="18" t="n">
        <f aca="false">AG1265-(MAX(Draws!V1244-Line_cap,0)+MAX(Draws!AH1244-Line_cap,0))</f>
        <v>0</v>
      </c>
      <c r="AI1265" s="18" t="n">
        <f aca="false">AH1265-(MAX(Draws!W1244-Line_cap,0)+MAX(Draws!AI1244-Line_cap,0))</f>
        <v>0</v>
      </c>
      <c r="AJ1265" s="18" t="n">
        <f aca="false">AI1265-(MAX(Draws!X1244-Line_cap,0)+MAX(Draws!AJ1244-Line_cap,0))</f>
        <v>0</v>
      </c>
      <c r="AK1265" s="18" t="n">
        <f aca="false">AJ1265-(MAX(Draws!Y1244-Line_cap,0)+MAX(Draws!AK1244-Line_cap,0))</f>
        <v>0</v>
      </c>
      <c r="AL1265" s="18" t="n">
        <f aca="false">SUMPRODUCT(MIN($B$22:$M$22+B1265:M1265+N1265:Y1265))</f>
        <v>421.369590720017</v>
      </c>
      <c r="AM1265" s="18" t="n">
        <f aca="false">SUMPRODUCT(MIN($B$22:$M$22+B1265:M1265))</f>
        <v>421.369590720017</v>
      </c>
      <c r="AN1265" s="18" t="n">
        <f aca="false">SUMPRODUCT(MIN($B$22:$M$22+N1265:Y1265))</f>
        <v>481.950382357786</v>
      </c>
      <c r="AO1265" s="18" t="n">
        <f aca="false">SUMPRODUCT(MIN($B$22:$M$22+B1265:M1265+Z1265:AK1265))</f>
        <v>421.369590720017</v>
      </c>
      <c r="AP1265" s="18" t="n">
        <f aca="false">SUMPRODUCT(MIN($B$23:$M$23+B1265:M1265+N1265:Y1265))</f>
        <v>470.969590720017</v>
      </c>
      <c r="AQ1265" s="18" t="n">
        <f aca="false">SUMPRODUCT(MIN($B$23:$M$23+B1265:M1265+Z1265:AK1265))</f>
        <v>470.969590720017</v>
      </c>
      <c r="AR1265" s="13" t="n">
        <f aca="false">IF(Y1265&lt;0,1,0)</f>
        <v>0</v>
      </c>
    </row>
    <row r="1266" customFormat="false" ht="15" hidden="false" customHeight="false" outlineLevel="0" collapsed="false">
      <c r="A1266" s="13" t="n">
        <v>1241</v>
      </c>
      <c r="B1266" s="18" t="n">
        <f aca="false">Shock_sd*Draws!B1245</f>
        <v>-87.3837180853357</v>
      </c>
      <c r="C1266" s="18" t="n">
        <f aca="false">Persist_a*B1266+Shock_sd*Draws!C1245</f>
        <v>-53.1249159324967</v>
      </c>
      <c r="D1266" s="18" t="n">
        <f aca="false">Persist_a*C1266+Shock_sd*Draws!D1245</f>
        <v>11.6277099720509</v>
      </c>
      <c r="E1266" s="18" t="n">
        <f aca="false">Persist_a*D1266+Shock_sd*Draws!E1245</f>
        <v>60.7211500613171</v>
      </c>
      <c r="F1266" s="18" t="n">
        <f aca="false">Persist_a*E1266+Shock_sd*Draws!F1245</f>
        <v>57.1897036942163</v>
      </c>
      <c r="G1266" s="18" t="n">
        <f aca="false">Persist_a*F1266+Shock_sd*Draws!G1245</f>
        <v>46.6446293078321</v>
      </c>
      <c r="H1266" s="18" t="n">
        <f aca="false">Persist_a*G1266+Shock_sd*Draws!H1245</f>
        <v>61.1966141430946</v>
      </c>
      <c r="I1266" s="18" t="n">
        <f aca="false">Persist_a*H1266+Shock_sd*Draws!I1245</f>
        <v>19.6086155874421</v>
      </c>
      <c r="J1266" s="18" t="n">
        <f aca="false">Persist_a*I1266+Shock_sd*Draws!J1245</f>
        <v>-32.459571948239</v>
      </c>
      <c r="K1266" s="18" t="n">
        <f aca="false">Persist_a*J1266+Shock_sd*Draws!K1245</f>
        <v>19.3524189450092</v>
      </c>
      <c r="L1266" s="18" t="n">
        <f aca="false">Persist_a*K1266+Shock_sd*Draws!L1245</f>
        <v>16.4199997346786</v>
      </c>
      <c r="M1266" s="18" t="n">
        <f aca="false">Persist_a*L1266+Shock_sd*Draws!M1245</f>
        <v>16.6386051466416</v>
      </c>
      <c r="N1266" s="18" t="n">
        <f aca="false">0-(Draws!N1245+Draws!Z1245)</f>
        <v>0</v>
      </c>
      <c r="O1266" s="18" t="n">
        <f aca="false">N1266-(Draws!O1245+Draws!AA1245)</f>
        <v>0</v>
      </c>
      <c r="P1266" s="18" t="n">
        <f aca="false">O1266-(Draws!P1245+Draws!AB1245)</f>
        <v>0</v>
      </c>
      <c r="Q1266" s="18" t="n">
        <f aca="false">P1266-(Draws!Q1245+Draws!AC1245)</f>
        <v>0</v>
      </c>
      <c r="R1266" s="18" t="n">
        <f aca="false">Q1266-(Draws!R1245+Draws!AD1245)</f>
        <v>0</v>
      </c>
      <c r="S1266" s="18" t="n">
        <f aca="false">R1266-(Draws!S1245+Draws!AE1245)</f>
        <v>0</v>
      </c>
      <c r="T1266" s="18" t="n">
        <f aca="false">S1266-(Draws!T1245+Draws!AF1245)</f>
        <v>0</v>
      </c>
      <c r="U1266" s="18" t="n">
        <f aca="false">T1266-(Draws!U1245+Draws!AG1245)</f>
        <v>0</v>
      </c>
      <c r="V1266" s="18" t="n">
        <f aca="false">U1266-(Draws!V1245+Draws!AH1245)</f>
        <v>0</v>
      </c>
      <c r="W1266" s="18" t="n">
        <f aca="false">V1266-(Draws!W1245+Draws!AI1245)</f>
        <v>0</v>
      </c>
      <c r="X1266" s="18" t="n">
        <f aca="false">W1266-(Draws!X1245+Draws!AJ1245)</f>
        <v>0</v>
      </c>
      <c r="Y1266" s="18" t="n">
        <f aca="false">X1266-(Draws!Y1245+Draws!AK1245)</f>
        <v>0</v>
      </c>
      <c r="Z1266" s="18" t="n">
        <f aca="false">0-(MAX(Draws!N1245-Line_cap,0)+MAX(Draws!Z1245-Line_cap,0))</f>
        <v>0</v>
      </c>
      <c r="AA1266" s="18" t="n">
        <f aca="false">Z1266-(MAX(Draws!O1245-Line_cap,0)+MAX(Draws!AA1245-Line_cap,0))</f>
        <v>0</v>
      </c>
      <c r="AB1266" s="18" t="n">
        <f aca="false">AA1266-(MAX(Draws!P1245-Line_cap,0)+MAX(Draws!AB1245-Line_cap,0))</f>
        <v>0</v>
      </c>
      <c r="AC1266" s="18" t="n">
        <f aca="false">AB1266-(MAX(Draws!Q1245-Line_cap,0)+MAX(Draws!AC1245-Line_cap,0))</f>
        <v>0</v>
      </c>
      <c r="AD1266" s="18" t="n">
        <f aca="false">AC1266-(MAX(Draws!R1245-Line_cap,0)+MAX(Draws!AD1245-Line_cap,0))</f>
        <v>0</v>
      </c>
      <c r="AE1266" s="18" t="n">
        <f aca="false">AD1266-(MAX(Draws!S1245-Line_cap,0)+MAX(Draws!AE1245-Line_cap,0))</f>
        <v>0</v>
      </c>
      <c r="AF1266" s="18" t="n">
        <f aca="false">AE1266-(MAX(Draws!T1245-Line_cap,0)+MAX(Draws!AF1245-Line_cap,0))</f>
        <v>0</v>
      </c>
      <c r="AG1266" s="18" t="n">
        <f aca="false">AF1266-(MAX(Draws!U1245-Line_cap,0)+MAX(Draws!AG1245-Line_cap,0))</f>
        <v>0</v>
      </c>
      <c r="AH1266" s="18" t="n">
        <f aca="false">AG1266-(MAX(Draws!V1245-Line_cap,0)+MAX(Draws!AH1245-Line_cap,0))</f>
        <v>0</v>
      </c>
      <c r="AI1266" s="18" t="n">
        <f aca="false">AH1266-(MAX(Draws!W1245-Line_cap,0)+MAX(Draws!AI1245-Line_cap,0))</f>
        <v>0</v>
      </c>
      <c r="AJ1266" s="18" t="n">
        <f aca="false">AI1266-(MAX(Draws!X1245-Line_cap,0)+MAX(Draws!AJ1245-Line_cap,0))</f>
        <v>0</v>
      </c>
      <c r="AK1266" s="18" t="n">
        <f aca="false">AJ1266-(MAX(Draws!Y1245-Line_cap,0)+MAX(Draws!AK1245-Line_cap,0))</f>
        <v>0</v>
      </c>
      <c r="AL1266" s="18" t="n">
        <f aca="false">SUMPRODUCT(MIN($B$22:$M$22+B1266:M1266+N1266:Y1266))</f>
        <v>455.738209469157</v>
      </c>
      <c r="AM1266" s="18" t="n">
        <f aca="false">SUMPRODUCT(MIN($B$22:$M$22+B1266:M1266))</f>
        <v>455.738209469157</v>
      </c>
      <c r="AN1266" s="18" t="n">
        <f aca="false">SUMPRODUCT(MIN($B$22:$M$22+N1266:Y1266))</f>
        <v>481.950382357786</v>
      </c>
      <c r="AO1266" s="18" t="n">
        <f aca="false">SUMPRODUCT(MIN($B$22:$M$22+B1266:M1266+Z1266:AK1266))</f>
        <v>455.738209469157</v>
      </c>
      <c r="AP1266" s="18" t="n">
        <f aca="false">SUMPRODUCT(MIN($B$23:$M$23+B1266:M1266+N1266:Y1266))</f>
        <v>501.667030807349</v>
      </c>
      <c r="AQ1266" s="18" t="n">
        <f aca="false">SUMPRODUCT(MIN($B$23:$M$23+B1266:M1266+Z1266:AK1266))</f>
        <v>501.667030807349</v>
      </c>
      <c r="AR1266" s="13" t="n">
        <f aca="false">IF(Y1266&lt;0,1,0)</f>
        <v>0</v>
      </c>
    </row>
    <row r="1267" customFormat="false" ht="15" hidden="false" customHeight="false" outlineLevel="0" collapsed="false">
      <c r="A1267" s="13" t="n">
        <v>1242</v>
      </c>
      <c r="B1267" s="18" t="n">
        <f aca="false">Shock_sd*Draws!B1246</f>
        <v>45.6418481859886</v>
      </c>
      <c r="C1267" s="18" t="n">
        <f aca="false">Persist_a*B1267+Shock_sd*Draws!C1246</f>
        <v>53.6892069193969</v>
      </c>
      <c r="D1267" s="18" t="n">
        <f aca="false">Persist_a*C1267+Shock_sd*Draws!D1246</f>
        <v>-15.9829739194989</v>
      </c>
      <c r="E1267" s="18" t="n">
        <f aca="false">Persist_a*D1267+Shock_sd*Draws!E1246</f>
        <v>15.4982089124518</v>
      </c>
      <c r="F1267" s="18" t="n">
        <f aca="false">Persist_a*E1267+Shock_sd*Draws!F1246</f>
        <v>-44.0685577316992</v>
      </c>
      <c r="G1267" s="18" t="n">
        <f aca="false">Persist_a*F1267+Shock_sd*Draws!G1246</f>
        <v>-74.5332319796973</v>
      </c>
      <c r="H1267" s="18" t="n">
        <f aca="false">Persist_a*G1267+Shock_sd*Draws!H1246</f>
        <v>22.673638523009</v>
      </c>
      <c r="I1267" s="18" t="n">
        <f aca="false">Persist_a*H1267+Shock_sd*Draws!I1246</f>
        <v>3.24167145840392</v>
      </c>
      <c r="J1267" s="18" t="n">
        <f aca="false">Persist_a*I1267+Shock_sd*Draws!J1246</f>
        <v>-0.692621515470909</v>
      </c>
      <c r="K1267" s="18" t="n">
        <f aca="false">Persist_a*J1267+Shock_sd*Draws!K1246</f>
        <v>74.2069298466893</v>
      </c>
      <c r="L1267" s="18" t="n">
        <f aca="false">Persist_a*K1267+Shock_sd*Draws!L1246</f>
        <v>124.54353239793</v>
      </c>
      <c r="M1267" s="18" t="n">
        <f aca="false">Persist_a*L1267+Shock_sd*Draws!M1246</f>
        <v>85.8617443387875</v>
      </c>
      <c r="N1267" s="18" t="n">
        <f aca="false">0-(Draws!N1246+Draws!Z1246)</f>
        <v>0</v>
      </c>
      <c r="O1267" s="18" t="n">
        <f aca="false">N1267-(Draws!O1246+Draws!AA1246)</f>
        <v>0</v>
      </c>
      <c r="P1267" s="18" t="n">
        <f aca="false">O1267-(Draws!P1246+Draws!AB1246)</f>
        <v>-190.522775499861</v>
      </c>
      <c r="Q1267" s="18" t="n">
        <f aca="false">P1267-(Draws!Q1246+Draws!AC1246)</f>
        <v>-190.522775499861</v>
      </c>
      <c r="R1267" s="18" t="n">
        <f aca="false">Q1267-(Draws!R1246+Draws!AD1246)</f>
        <v>-190.522775499861</v>
      </c>
      <c r="S1267" s="18" t="n">
        <f aca="false">R1267-(Draws!S1246+Draws!AE1246)</f>
        <v>-190.522775499861</v>
      </c>
      <c r="T1267" s="18" t="n">
        <f aca="false">S1267-(Draws!T1246+Draws!AF1246)</f>
        <v>-190.522775499861</v>
      </c>
      <c r="U1267" s="18" t="n">
        <f aca="false">T1267-(Draws!U1246+Draws!AG1246)</f>
        <v>-190.522775499861</v>
      </c>
      <c r="V1267" s="18" t="n">
        <f aca="false">U1267-(Draws!V1246+Draws!AH1246)</f>
        <v>-190.522775499861</v>
      </c>
      <c r="W1267" s="18" t="n">
        <f aca="false">V1267-(Draws!W1246+Draws!AI1246)</f>
        <v>-190.522775499861</v>
      </c>
      <c r="X1267" s="18" t="n">
        <f aca="false">W1267-(Draws!X1246+Draws!AJ1246)</f>
        <v>-190.522775499861</v>
      </c>
      <c r="Y1267" s="18" t="n">
        <f aca="false">X1267-(Draws!Y1246+Draws!AK1246)</f>
        <v>-190.522775499861</v>
      </c>
      <c r="Z1267" s="18" t="n">
        <f aca="false">0-(MAX(Draws!N1246-Line_cap,0)+MAX(Draws!Z1246-Line_cap,0))</f>
        <v>0</v>
      </c>
      <c r="AA1267" s="18" t="n">
        <f aca="false">Z1267-(MAX(Draws!O1246-Line_cap,0)+MAX(Draws!AA1246-Line_cap,0))</f>
        <v>0</v>
      </c>
      <c r="AB1267" s="18" t="n">
        <f aca="false">AA1267-(MAX(Draws!P1246-Line_cap,0)+MAX(Draws!AB1246-Line_cap,0))</f>
        <v>-90.5227754998613</v>
      </c>
      <c r="AC1267" s="18" t="n">
        <f aca="false">AB1267-(MAX(Draws!Q1246-Line_cap,0)+MAX(Draws!AC1246-Line_cap,0))</f>
        <v>-90.5227754998613</v>
      </c>
      <c r="AD1267" s="18" t="n">
        <f aca="false">AC1267-(MAX(Draws!R1246-Line_cap,0)+MAX(Draws!AD1246-Line_cap,0))</f>
        <v>-90.5227754998613</v>
      </c>
      <c r="AE1267" s="18" t="n">
        <f aca="false">AD1267-(MAX(Draws!S1246-Line_cap,0)+MAX(Draws!AE1246-Line_cap,0))</f>
        <v>-90.5227754998613</v>
      </c>
      <c r="AF1267" s="18" t="n">
        <f aca="false">AE1267-(MAX(Draws!T1246-Line_cap,0)+MAX(Draws!AF1246-Line_cap,0))</f>
        <v>-90.5227754998613</v>
      </c>
      <c r="AG1267" s="18" t="n">
        <f aca="false">AF1267-(MAX(Draws!U1246-Line_cap,0)+MAX(Draws!AG1246-Line_cap,0))</f>
        <v>-90.5227754998613</v>
      </c>
      <c r="AH1267" s="18" t="n">
        <f aca="false">AG1267-(MAX(Draws!V1246-Line_cap,0)+MAX(Draws!AH1246-Line_cap,0))</f>
        <v>-90.5227754998613</v>
      </c>
      <c r="AI1267" s="18" t="n">
        <f aca="false">AH1267-(MAX(Draws!W1246-Line_cap,0)+MAX(Draws!AI1246-Line_cap,0))</f>
        <v>-90.5227754998613</v>
      </c>
      <c r="AJ1267" s="18" t="n">
        <f aca="false">AI1267-(MAX(Draws!X1246-Line_cap,0)+MAX(Draws!AJ1246-Line_cap,0))</f>
        <v>-90.5227754998613</v>
      </c>
      <c r="AK1267" s="18" t="n">
        <f aca="false">AJ1267-(MAX(Draws!Y1246-Line_cap,0)+MAX(Draws!AK1246-Line_cap,0))</f>
        <v>-90.5227754998613</v>
      </c>
      <c r="AL1267" s="18" t="n">
        <f aca="false">SUMPRODUCT(MIN($B$22:$M$22+B1267:M1267+N1267:Y1267))</f>
        <v>218.152164158806</v>
      </c>
      <c r="AM1267" s="18" t="n">
        <f aca="false">SUMPRODUCT(MIN($B$22:$M$22+B1267:M1267))</f>
        <v>408.674939658668</v>
      </c>
      <c r="AN1267" s="18" t="n">
        <f aca="false">SUMPRODUCT(MIN($B$22:$M$22+N1267:Y1267))</f>
        <v>291.427606857924</v>
      </c>
      <c r="AO1267" s="18" t="n">
        <f aca="false">SUMPRODUCT(MIN($B$22:$M$22+B1267:M1267+Z1267:AK1267))</f>
        <v>318.152164158806</v>
      </c>
      <c r="AP1267" s="18" t="n">
        <f aca="false">SUMPRODUCT(MIN($B$23:$M$23+B1267:M1267+N1267:Y1267))</f>
        <v>265.91790965959</v>
      </c>
      <c r="AQ1267" s="18" t="n">
        <f aca="false">SUMPRODUCT(MIN($B$23:$M$23+B1267:M1267+Z1267:AK1267))</f>
        <v>365.91790965959</v>
      </c>
      <c r="AR1267" s="13" t="n">
        <f aca="false">IF(Y1267&lt;0,1,0)</f>
        <v>1</v>
      </c>
    </row>
    <row r="1268" customFormat="false" ht="15" hidden="false" customHeight="false" outlineLevel="0" collapsed="false">
      <c r="A1268" s="13" t="n">
        <v>1243</v>
      </c>
      <c r="B1268" s="18" t="n">
        <f aca="false">Shock_sd*Draws!B1247</f>
        <v>-92.3225608837995</v>
      </c>
      <c r="C1268" s="18" t="n">
        <f aca="false">Persist_a*B1268+Shock_sd*Draws!C1247</f>
        <v>-78.5625330470907</v>
      </c>
      <c r="D1268" s="18" t="n">
        <f aca="false">Persist_a*C1268+Shock_sd*Draws!D1247</f>
        <v>-53.6674026917703</v>
      </c>
      <c r="E1268" s="18" t="n">
        <f aca="false">Persist_a*D1268+Shock_sd*Draws!E1247</f>
        <v>-51.5543312348781</v>
      </c>
      <c r="F1268" s="18" t="n">
        <f aca="false">Persist_a*E1268+Shock_sd*Draws!F1247</f>
        <v>-30.8398233200169</v>
      </c>
      <c r="G1268" s="18" t="n">
        <f aca="false">Persist_a*F1268+Shock_sd*Draws!G1247</f>
        <v>-53.5940723023358</v>
      </c>
      <c r="H1268" s="18" t="n">
        <f aca="false">Persist_a*G1268+Shock_sd*Draws!H1247</f>
        <v>-120.363901473493</v>
      </c>
      <c r="I1268" s="18" t="n">
        <f aca="false">Persist_a*H1268+Shock_sd*Draws!I1247</f>
        <v>-73.1060469049053</v>
      </c>
      <c r="J1268" s="18" t="n">
        <f aca="false">Persist_a*I1268+Shock_sd*Draws!J1247</f>
        <v>-83.216097531848</v>
      </c>
      <c r="K1268" s="18" t="n">
        <f aca="false">Persist_a*J1268+Shock_sd*Draws!K1247</f>
        <v>-58.8088889117443</v>
      </c>
      <c r="L1268" s="18" t="n">
        <f aca="false">Persist_a*K1268+Shock_sd*Draws!L1247</f>
        <v>-37.3181728006244</v>
      </c>
      <c r="M1268" s="18" t="n">
        <f aca="false">Persist_a*L1268+Shock_sd*Draws!M1247</f>
        <v>-10.4430510985142</v>
      </c>
      <c r="N1268" s="18" t="n">
        <f aca="false">0-(Draws!N1247+Draws!Z1247)</f>
        <v>0</v>
      </c>
      <c r="O1268" s="18" t="n">
        <f aca="false">N1268-(Draws!O1247+Draws!AA1247)</f>
        <v>0</v>
      </c>
      <c r="P1268" s="18" t="n">
        <f aca="false">O1268-(Draws!P1247+Draws!AB1247)</f>
        <v>0</v>
      </c>
      <c r="Q1268" s="18" t="n">
        <f aca="false">P1268-(Draws!Q1247+Draws!AC1247)</f>
        <v>0</v>
      </c>
      <c r="R1268" s="18" t="n">
        <f aca="false">Q1268-(Draws!R1247+Draws!AD1247)</f>
        <v>0</v>
      </c>
      <c r="S1268" s="18" t="n">
        <f aca="false">R1268-(Draws!S1247+Draws!AE1247)</f>
        <v>0</v>
      </c>
      <c r="T1268" s="18" t="n">
        <f aca="false">S1268-(Draws!T1247+Draws!AF1247)</f>
        <v>0</v>
      </c>
      <c r="U1268" s="18" t="n">
        <f aca="false">T1268-(Draws!U1247+Draws!AG1247)</f>
        <v>0</v>
      </c>
      <c r="V1268" s="18" t="n">
        <f aca="false">U1268-(Draws!V1247+Draws!AH1247)</f>
        <v>0</v>
      </c>
      <c r="W1268" s="18" t="n">
        <f aca="false">V1268-(Draws!W1247+Draws!AI1247)</f>
        <v>0</v>
      </c>
      <c r="X1268" s="18" t="n">
        <f aca="false">W1268-(Draws!X1247+Draws!AJ1247)</f>
        <v>0</v>
      </c>
      <c r="Y1268" s="18" t="n">
        <f aca="false">X1268-(Draws!Y1247+Draws!AK1247)</f>
        <v>0</v>
      </c>
      <c r="Z1268" s="18" t="n">
        <f aca="false">0-(MAX(Draws!N1247-Line_cap,0)+MAX(Draws!Z1247-Line_cap,0))</f>
        <v>0</v>
      </c>
      <c r="AA1268" s="18" t="n">
        <f aca="false">Z1268-(MAX(Draws!O1247-Line_cap,0)+MAX(Draws!AA1247-Line_cap,0))</f>
        <v>0</v>
      </c>
      <c r="AB1268" s="18" t="n">
        <f aca="false">AA1268-(MAX(Draws!P1247-Line_cap,0)+MAX(Draws!AB1247-Line_cap,0))</f>
        <v>0</v>
      </c>
      <c r="AC1268" s="18" t="n">
        <f aca="false">AB1268-(MAX(Draws!Q1247-Line_cap,0)+MAX(Draws!AC1247-Line_cap,0))</f>
        <v>0</v>
      </c>
      <c r="AD1268" s="18" t="n">
        <f aca="false">AC1268-(MAX(Draws!R1247-Line_cap,0)+MAX(Draws!AD1247-Line_cap,0))</f>
        <v>0</v>
      </c>
      <c r="AE1268" s="18" t="n">
        <f aca="false">AD1268-(MAX(Draws!S1247-Line_cap,0)+MAX(Draws!AE1247-Line_cap,0))</f>
        <v>0</v>
      </c>
      <c r="AF1268" s="18" t="n">
        <f aca="false">AE1268-(MAX(Draws!T1247-Line_cap,0)+MAX(Draws!AF1247-Line_cap,0))</f>
        <v>0</v>
      </c>
      <c r="AG1268" s="18" t="n">
        <f aca="false">AF1268-(MAX(Draws!U1247-Line_cap,0)+MAX(Draws!AG1247-Line_cap,0))</f>
        <v>0</v>
      </c>
      <c r="AH1268" s="18" t="n">
        <f aca="false">AG1268-(MAX(Draws!V1247-Line_cap,0)+MAX(Draws!AH1247-Line_cap,0))</f>
        <v>0</v>
      </c>
      <c r="AI1268" s="18" t="n">
        <f aca="false">AH1268-(MAX(Draws!W1247-Line_cap,0)+MAX(Draws!AI1247-Line_cap,0))</f>
        <v>0</v>
      </c>
      <c r="AJ1268" s="18" t="n">
        <f aca="false">AI1268-(MAX(Draws!X1247-Line_cap,0)+MAX(Draws!AJ1247-Line_cap,0))</f>
        <v>0</v>
      </c>
      <c r="AK1268" s="18" t="n">
        <f aca="false">AJ1268-(MAX(Draws!Y1247-Line_cap,0)+MAX(Draws!AK1247-Line_cap,0))</f>
        <v>0</v>
      </c>
      <c r="AL1268" s="18" t="n">
        <f aca="false">SUMPRODUCT(MIN($B$22:$M$22+B1268:M1268+N1268:Y1268))</f>
        <v>361.586480884292</v>
      </c>
      <c r="AM1268" s="18" t="n">
        <f aca="false">SUMPRODUCT(MIN($B$22:$M$22+B1268:M1268))</f>
        <v>361.586480884292</v>
      </c>
      <c r="AN1268" s="18" t="n">
        <f aca="false">SUMPRODUCT(MIN($B$22:$M$22+N1268:Y1268))</f>
        <v>481.950382357786</v>
      </c>
      <c r="AO1268" s="18" t="n">
        <f aca="false">SUMPRODUCT(MIN($B$22:$M$22+B1268:M1268+Z1268:AK1268))</f>
        <v>361.586480884292</v>
      </c>
      <c r="AP1268" s="18" t="n">
        <f aca="false">SUMPRODUCT(MIN($B$23:$M$23+B1268:M1268+N1268:Y1268))</f>
        <v>410.765123747393</v>
      </c>
      <c r="AQ1268" s="18" t="n">
        <f aca="false">SUMPRODUCT(MIN($B$23:$M$23+B1268:M1268+Z1268:AK1268))</f>
        <v>410.765123747393</v>
      </c>
      <c r="AR1268" s="13" t="n">
        <f aca="false">IF(Y1268&lt;0,1,0)</f>
        <v>0</v>
      </c>
    </row>
    <row r="1269" customFormat="false" ht="15" hidden="false" customHeight="false" outlineLevel="0" collapsed="false">
      <c r="A1269" s="13" t="n">
        <v>1244</v>
      </c>
      <c r="B1269" s="18" t="n">
        <f aca="false">Shock_sd*Draws!B1248</f>
        <v>46.907741297164</v>
      </c>
      <c r="C1269" s="18" t="n">
        <f aca="false">Persist_a*B1269+Shock_sd*Draws!C1248</f>
        <v>69.7146896756506</v>
      </c>
      <c r="D1269" s="18" t="n">
        <f aca="false">Persist_a*C1269+Shock_sd*Draws!D1248</f>
        <v>17.7790503623417</v>
      </c>
      <c r="E1269" s="18" t="n">
        <f aca="false">Persist_a*D1269+Shock_sd*Draws!E1248</f>
        <v>18.5129565615674</v>
      </c>
      <c r="F1269" s="18" t="n">
        <f aca="false">Persist_a*E1269+Shock_sd*Draws!F1248</f>
        <v>-43.4058866125009</v>
      </c>
      <c r="G1269" s="18" t="n">
        <f aca="false">Persist_a*F1269+Shock_sd*Draws!G1248</f>
        <v>-79.4659418896985</v>
      </c>
      <c r="H1269" s="18" t="n">
        <f aca="false">Persist_a*G1269+Shock_sd*Draws!H1248</f>
        <v>-50.3169933423996</v>
      </c>
      <c r="I1269" s="18" t="n">
        <f aca="false">Persist_a*H1269+Shock_sd*Draws!I1248</f>
        <v>27.7700960010814</v>
      </c>
      <c r="J1269" s="18" t="n">
        <f aca="false">Persist_a*I1269+Shock_sd*Draws!J1248</f>
        <v>57.9187746486447</v>
      </c>
      <c r="K1269" s="18" t="n">
        <f aca="false">Persist_a*J1269+Shock_sd*Draws!K1248</f>
        <v>-28.3680392044793</v>
      </c>
      <c r="L1269" s="18" t="n">
        <f aca="false">Persist_a*K1269+Shock_sd*Draws!L1248</f>
        <v>6.76864060545245</v>
      </c>
      <c r="M1269" s="18" t="n">
        <f aca="false">Persist_a*L1269+Shock_sd*Draws!M1248</f>
        <v>99.6267957107536</v>
      </c>
      <c r="N1269" s="18" t="n">
        <f aca="false">0-(Draws!N1248+Draws!Z1248)</f>
        <v>0</v>
      </c>
      <c r="O1269" s="18" t="n">
        <f aca="false">N1269-(Draws!O1248+Draws!AA1248)</f>
        <v>0</v>
      </c>
      <c r="P1269" s="18" t="n">
        <f aca="false">O1269-(Draws!P1248+Draws!AB1248)</f>
        <v>0</v>
      </c>
      <c r="Q1269" s="18" t="n">
        <f aca="false">P1269-(Draws!Q1248+Draws!AC1248)</f>
        <v>0</v>
      </c>
      <c r="R1269" s="18" t="n">
        <f aca="false">Q1269-(Draws!R1248+Draws!AD1248)</f>
        <v>0</v>
      </c>
      <c r="S1269" s="18" t="n">
        <f aca="false">R1269-(Draws!S1248+Draws!AE1248)</f>
        <v>0</v>
      </c>
      <c r="T1269" s="18" t="n">
        <f aca="false">S1269-(Draws!T1248+Draws!AF1248)</f>
        <v>0</v>
      </c>
      <c r="U1269" s="18" t="n">
        <f aca="false">T1269-(Draws!U1248+Draws!AG1248)</f>
        <v>0</v>
      </c>
      <c r="V1269" s="18" t="n">
        <f aca="false">U1269-(Draws!V1248+Draws!AH1248)</f>
        <v>0</v>
      </c>
      <c r="W1269" s="18" t="n">
        <f aca="false">V1269-(Draws!W1248+Draws!AI1248)</f>
        <v>0</v>
      </c>
      <c r="X1269" s="18" t="n">
        <f aca="false">W1269-(Draws!X1248+Draws!AJ1248)</f>
        <v>0</v>
      </c>
      <c r="Y1269" s="18" t="n">
        <f aca="false">X1269-(Draws!Y1248+Draws!AK1248)</f>
        <v>0</v>
      </c>
      <c r="Z1269" s="18" t="n">
        <f aca="false">0-(MAX(Draws!N1248-Line_cap,0)+MAX(Draws!Z1248-Line_cap,0))</f>
        <v>0</v>
      </c>
      <c r="AA1269" s="18" t="n">
        <f aca="false">Z1269-(MAX(Draws!O1248-Line_cap,0)+MAX(Draws!AA1248-Line_cap,0))</f>
        <v>0</v>
      </c>
      <c r="AB1269" s="18" t="n">
        <f aca="false">AA1269-(MAX(Draws!P1248-Line_cap,0)+MAX(Draws!AB1248-Line_cap,0))</f>
        <v>0</v>
      </c>
      <c r="AC1269" s="18" t="n">
        <f aca="false">AB1269-(MAX(Draws!Q1248-Line_cap,0)+MAX(Draws!AC1248-Line_cap,0))</f>
        <v>0</v>
      </c>
      <c r="AD1269" s="18" t="n">
        <f aca="false">AC1269-(MAX(Draws!R1248-Line_cap,0)+MAX(Draws!AD1248-Line_cap,0))</f>
        <v>0</v>
      </c>
      <c r="AE1269" s="18" t="n">
        <f aca="false">AD1269-(MAX(Draws!S1248-Line_cap,0)+MAX(Draws!AE1248-Line_cap,0))</f>
        <v>0</v>
      </c>
      <c r="AF1269" s="18" t="n">
        <f aca="false">AE1269-(MAX(Draws!T1248-Line_cap,0)+MAX(Draws!AF1248-Line_cap,0))</f>
        <v>0</v>
      </c>
      <c r="AG1269" s="18" t="n">
        <f aca="false">AF1269-(MAX(Draws!U1248-Line_cap,0)+MAX(Draws!AG1248-Line_cap,0))</f>
        <v>0</v>
      </c>
      <c r="AH1269" s="18" t="n">
        <f aca="false">AG1269-(MAX(Draws!V1248-Line_cap,0)+MAX(Draws!AH1248-Line_cap,0))</f>
        <v>0</v>
      </c>
      <c r="AI1269" s="18" t="n">
        <f aca="false">AH1269-(MAX(Draws!W1248-Line_cap,0)+MAX(Draws!AI1248-Line_cap,0))</f>
        <v>0</v>
      </c>
      <c r="AJ1269" s="18" t="n">
        <f aca="false">AI1269-(MAX(Draws!X1248-Line_cap,0)+MAX(Draws!AJ1248-Line_cap,0))</f>
        <v>0</v>
      </c>
      <c r="AK1269" s="18" t="n">
        <f aca="false">AJ1269-(MAX(Draws!Y1248-Line_cap,0)+MAX(Draws!AK1248-Line_cap,0))</f>
        <v>0</v>
      </c>
      <c r="AL1269" s="18" t="n">
        <f aca="false">SUMPRODUCT(MIN($B$22:$M$22+B1269:M1269+N1269:Y1269))</f>
        <v>403.742229748666</v>
      </c>
      <c r="AM1269" s="18" t="n">
        <f aca="false">SUMPRODUCT(MIN($B$22:$M$22+B1269:M1269))</f>
        <v>403.742229748666</v>
      </c>
      <c r="AN1269" s="18" t="n">
        <f aca="false">SUMPRODUCT(MIN($B$22:$M$22+N1269:Y1269))</f>
        <v>481.950382357786</v>
      </c>
      <c r="AO1269" s="18" t="n">
        <f aca="false">SUMPRODUCT(MIN($B$22:$M$22+B1269:M1269+Z1269:AK1269))</f>
        <v>403.742229748666</v>
      </c>
      <c r="AP1269" s="18" t="n">
        <f aca="false">SUMPRODUCT(MIN($B$23:$M$23+B1269:M1269+N1269:Y1269))</f>
        <v>451.507975249451</v>
      </c>
      <c r="AQ1269" s="18" t="n">
        <f aca="false">SUMPRODUCT(MIN($B$23:$M$23+B1269:M1269+Z1269:AK1269))</f>
        <v>451.507975249451</v>
      </c>
      <c r="AR1269" s="13" t="n">
        <f aca="false">IF(Y1269&lt;0,1,0)</f>
        <v>0</v>
      </c>
    </row>
    <row r="1270" customFormat="false" ht="15" hidden="false" customHeight="false" outlineLevel="0" collapsed="false">
      <c r="A1270" s="13" t="n">
        <v>1245</v>
      </c>
      <c r="B1270" s="18" t="n">
        <f aca="false">Shock_sd*Draws!B1249</f>
        <v>-40.6330156847458</v>
      </c>
      <c r="C1270" s="18" t="n">
        <f aca="false">Persist_a*B1270+Shock_sd*Draws!C1249</f>
        <v>-0.580071634218609</v>
      </c>
      <c r="D1270" s="18" t="n">
        <f aca="false">Persist_a*C1270+Shock_sd*Draws!D1249</f>
        <v>70.7016859447897</v>
      </c>
      <c r="E1270" s="18" t="n">
        <f aca="false">Persist_a*D1270+Shock_sd*Draws!E1249</f>
        <v>62.2307937447688</v>
      </c>
      <c r="F1270" s="18" t="n">
        <f aca="false">Persist_a*E1270+Shock_sd*Draws!F1249</f>
        <v>58.5430569956543</v>
      </c>
      <c r="G1270" s="18" t="n">
        <f aca="false">Persist_a*F1270+Shock_sd*Draws!G1249</f>
        <v>-0.523772521650649</v>
      </c>
      <c r="H1270" s="18" t="n">
        <f aca="false">Persist_a*G1270+Shock_sd*Draws!H1249</f>
        <v>-65.257240293329</v>
      </c>
      <c r="I1270" s="18" t="n">
        <f aca="false">Persist_a*H1270+Shock_sd*Draws!I1249</f>
        <v>-40.7581281126734</v>
      </c>
      <c r="J1270" s="18" t="n">
        <f aca="false">Persist_a*I1270+Shock_sd*Draws!J1249</f>
        <v>-86.8704859530493</v>
      </c>
      <c r="K1270" s="18" t="n">
        <f aca="false">Persist_a*J1270+Shock_sd*Draws!K1249</f>
        <v>-77.3057856757268</v>
      </c>
      <c r="L1270" s="18" t="n">
        <f aca="false">Persist_a*K1270+Shock_sd*Draws!L1249</f>
        <v>36.5234007004253</v>
      </c>
      <c r="M1270" s="18" t="n">
        <f aca="false">Persist_a*L1270+Shock_sd*Draws!M1249</f>
        <v>-91.334387987669</v>
      </c>
      <c r="N1270" s="18" t="n">
        <f aca="false">0-(Draws!N1249+Draws!Z1249)</f>
        <v>0</v>
      </c>
      <c r="O1270" s="18" t="n">
        <f aca="false">N1270-(Draws!O1249+Draws!AA1249)</f>
        <v>0</v>
      </c>
      <c r="P1270" s="18" t="n">
        <f aca="false">O1270-(Draws!P1249+Draws!AB1249)</f>
        <v>0</v>
      </c>
      <c r="Q1270" s="18" t="n">
        <f aca="false">P1270-(Draws!Q1249+Draws!AC1249)</f>
        <v>0</v>
      </c>
      <c r="R1270" s="18" t="n">
        <f aca="false">Q1270-(Draws!R1249+Draws!AD1249)</f>
        <v>0</v>
      </c>
      <c r="S1270" s="18" t="n">
        <f aca="false">R1270-(Draws!S1249+Draws!AE1249)</f>
        <v>0</v>
      </c>
      <c r="T1270" s="18" t="n">
        <f aca="false">S1270-(Draws!T1249+Draws!AF1249)</f>
        <v>0</v>
      </c>
      <c r="U1270" s="18" t="n">
        <f aca="false">T1270-(Draws!U1249+Draws!AG1249)</f>
        <v>0</v>
      </c>
      <c r="V1270" s="18" t="n">
        <f aca="false">U1270-(Draws!V1249+Draws!AH1249)</f>
        <v>0</v>
      </c>
      <c r="W1270" s="18" t="n">
        <f aca="false">V1270-(Draws!W1249+Draws!AI1249)</f>
        <v>0</v>
      </c>
      <c r="X1270" s="18" t="n">
        <f aca="false">W1270-(Draws!X1249+Draws!AJ1249)</f>
        <v>0</v>
      </c>
      <c r="Y1270" s="18" t="n">
        <f aca="false">X1270-(Draws!Y1249+Draws!AK1249)</f>
        <v>0</v>
      </c>
      <c r="Z1270" s="18" t="n">
        <f aca="false">0-(MAX(Draws!N1249-Line_cap,0)+MAX(Draws!Z1249-Line_cap,0))</f>
        <v>0</v>
      </c>
      <c r="AA1270" s="18" t="n">
        <f aca="false">Z1270-(MAX(Draws!O1249-Line_cap,0)+MAX(Draws!AA1249-Line_cap,0))</f>
        <v>0</v>
      </c>
      <c r="AB1270" s="18" t="n">
        <f aca="false">AA1270-(MAX(Draws!P1249-Line_cap,0)+MAX(Draws!AB1249-Line_cap,0))</f>
        <v>0</v>
      </c>
      <c r="AC1270" s="18" t="n">
        <f aca="false">AB1270-(MAX(Draws!Q1249-Line_cap,0)+MAX(Draws!AC1249-Line_cap,0))</f>
        <v>0</v>
      </c>
      <c r="AD1270" s="18" t="n">
        <f aca="false">AC1270-(MAX(Draws!R1249-Line_cap,0)+MAX(Draws!AD1249-Line_cap,0))</f>
        <v>0</v>
      </c>
      <c r="AE1270" s="18" t="n">
        <f aca="false">AD1270-(MAX(Draws!S1249-Line_cap,0)+MAX(Draws!AE1249-Line_cap,0))</f>
        <v>0</v>
      </c>
      <c r="AF1270" s="18" t="n">
        <f aca="false">AE1270-(MAX(Draws!T1249-Line_cap,0)+MAX(Draws!AF1249-Line_cap,0))</f>
        <v>0</v>
      </c>
      <c r="AG1270" s="18" t="n">
        <f aca="false">AF1270-(MAX(Draws!U1249-Line_cap,0)+MAX(Draws!AG1249-Line_cap,0))</f>
        <v>0</v>
      </c>
      <c r="AH1270" s="18" t="n">
        <f aca="false">AG1270-(MAX(Draws!V1249-Line_cap,0)+MAX(Draws!AH1249-Line_cap,0))</f>
        <v>0</v>
      </c>
      <c r="AI1270" s="18" t="n">
        <f aca="false">AH1270-(MAX(Draws!W1249-Line_cap,0)+MAX(Draws!AI1249-Line_cap,0))</f>
        <v>0</v>
      </c>
      <c r="AJ1270" s="18" t="n">
        <f aca="false">AI1270-(MAX(Draws!X1249-Line_cap,0)+MAX(Draws!AJ1249-Line_cap,0))</f>
        <v>0</v>
      </c>
      <c r="AK1270" s="18" t="n">
        <f aca="false">AJ1270-(MAX(Draws!Y1249-Line_cap,0)+MAX(Draws!AK1249-Line_cap,0))</f>
        <v>0</v>
      </c>
      <c r="AL1270" s="18" t="n">
        <f aca="false">SUMPRODUCT(MIN($B$22:$M$22+B1270:M1270+N1270:Y1270))</f>
        <v>401.327295464347</v>
      </c>
      <c r="AM1270" s="18" t="n">
        <f aca="false">SUMPRODUCT(MIN($B$22:$M$22+B1270:M1270))</f>
        <v>401.327295464347</v>
      </c>
      <c r="AN1270" s="18" t="n">
        <f aca="false">SUMPRODUCT(MIN($B$22:$M$22+N1270:Y1270))</f>
        <v>481.950382357786</v>
      </c>
      <c r="AO1270" s="18" t="n">
        <f aca="false">SUMPRODUCT(MIN($B$22:$M$22+B1270:M1270+Z1270:AK1270))</f>
        <v>401.327295464347</v>
      </c>
      <c r="AP1270" s="18" t="n">
        <f aca="false">SUMPRODUCT(MIN($B$23:$M$23+B1270:M1270+N1270:Y1270))</f>
        <v>450.570622628568</v>
      </c>
      <c r="AQ1270" s="18" t="n">
        <f aca="false">SUMPRODUCT(MIN($B$23:$M$23+B1270:M1270+Z1270:AK1270))</f>
        <v>450.570622628568</v>
      </c>
      <c r="AR1270" s="13" t="n">
        <f aca="false">IF(Y1270&lt;0,1,0)</f>
        <v>0</v>
      </c>
    </row>
    <row r="1271" customFormat="false" ht="15" hidden="false" customHeight="false" outlineLevel="0" collapsed="false">
      <c r="A1271" s="13" t="n">
        <v>1246</v>
      </c>
      <c r="B1271" s="18" t="n">
        <f aca="false">Shock_sd*Draws!B1250</f>
        <v>50.0875152491063</v>
      </c>
      <c r="C1271" s="18" t="n">
        <f aca="false">Persist_a*B1271+Shock_sd*Draws!C1250</f>
        <v>62.4345307253895</v>
      </c>
      <c r="D1271" s="18" t="n">
        <f aca="false">Persist_a*C1271+Shock_sd*Draws!D1250</f>
        <v>39.9766275487063</v>
      </c>
      <c r="E1271" s="18" t="n">
        <f aca="false">Persist_a*D1271+Shock_sd*Draws!E1250</f>
        <v>6.12094784506976</v>
      </c>
      <c r="F1271" s="18" t="n">
        <f aca="false">Persist_a*E1271+Shock_sd*Draws!F1250</f>
        <v>44.6768966099788</v>
      </c>
      <c r="G1271" s="18" t="n">
        <f aca="false">Persist_a*F1271+Shock_sd*Draws!G1250</f>
        <v>97.2281007685048</v>
      </c>
      <c r="H1271" s="18" t="n">
        <f aca="false">Persist_a*G1271+Shock_sd*Draws!H1250</f>
        <v>2.63164406550371</v>
      </c>
      <c r="I1271" s="18" t="n">
        <f aca="false">Persist_a*H1271+Shock_sd*Draws!I1250</f>
        <v>-56.7182590413627</v>
      </c>
      <c r="J1271" s="18" t="n">
        <f aca="false">Persist_a*I1271+Shock_sd*Draws!J1250</f>
        <v>-57.1129016327391</v>
      </c>
      <c r="K1271" s="18" t="n">
        <f aca="false">Persist_a*J1271+Shock_sd*Draws!K1250</f>
        <v>-43.695371875321</v>
      </c>
      <c r="L1271" s="18" t="n">
        <f aca="false">Persist_a*K1271+Shock_sd*Draws!L1250</f>
        <v>-60.1745234917046</v>
      </c>
      <c r="M1271" s="18" t="n">
        <f aca="false">Persist_a*L1271+Shock_sd*Draws!M1250</f>
        <v>-2.4079421341821</v>
      </c>
      <c r="N1271" s="18" t="n">
        <f aca="false">0-(Draws!N1250+Draws!Z1250)</f>
        <v>0</v>
      </c>
      <c r="O1271" s="18" t="n">
        <f aca="false">N1271-(Draws!O1250+Draws!AA1250)</f>
        <v>0</v>
      </c>
      <c r="P1271" s="18" t="n">
        <f aca="false">O1271-(Draws!P1250+Draws!AB1250)</f>
        <v>0</v>
      </c>
      <c r="Q1271" s="18" t="n">
        <f aca="false">P1271-(Draws!Q1250+Draws!AC1250)</f>
        <v>0</v>
      </c>
      <c r="R1271" s="18" t="n">
        <f aca="false">Q1271-(Draws!R1250+Draws!AD1250)</f>
        <v>0</v>
      </c>
      <c r="S1271" s="18" t="n">
        <f aca="false">R1271-(Draws!S1250+Draws!AE1250)</f>
        <v>0</v>
      </c>
      <c r="T1271" s="18" t="n">
        <f aca="false">S1271-(Draws!T1250+Draws!AF1250)</f>
        <v>0</v>
      </c>
      <c r="U1271" s="18" t="n">
        <f aca="false">T1271-(Draws!U1250+Draws!AG1250)</f>
        <v>0</v>
      </c>
      <c r="V1271" s="18" t="n">
        <f aca="false">U1271-(Draws!V1250+Draws!AH1250)</f>
        <v>0</v>
      </c>
      <c r="W1271" s="18" t="n">
        <f aca="false">V1271-(Draws!W1250+Draws!AI1250)</f>
        <v>-85.9362279863405</v>
      </c>
      <c r="X1271" s="18" t="n">
        <f aca="false">W1271-(Draws!X1250+Draws!AJ1250)</f>
        <v>-253.71905166037</v>
      </c>
      <c r="Y1271" s="18" t="n">
        <f aca="false">X1271-(Draws!Y1250+Draws!AK1250)</f>
        <v>-253.71905166037</v>
      </c>
      <c r="Z1271" s="18" t="n">
        <f aca="false">0-(MAX(Draws!N1250-Line_cap,0)+MAX(Draws!Z1250-Line_cap,0))</f>
        <v>0</v>
      </c>
      <c r="AA1271" s="18" t="n">
        <f aca="false">Z1271-(MAX(Draws!O1250-Line_cap,0)+MAX(Draws!AA1250-Line_cap,0))</f>
        <v>0</v>
      </c>
      <c r="AB1271" s="18" t="n">
        <f aca="false">AA1271-(MAX(Draws!P1250-Line_cap,0)+MAX(Draws!AB1250-Line_cap,0))</f>
        <v>0</v>
      </c>
      <c r="AC1271" s="18" t="n">
        <f aca="false">AB1271-(MAX(Draws!Q1250-Line_cap,0)+MAX(Draws!AC1250-Line_cap,0))</f>
        <v>0</v>
      </c>
      <c r="AD1271" s="18" t="n">
        <f aca="false">AC1271-(MAX(Draws!R1250-Line_cap,0)+MAX(Draws!AD1250-Line_cap,0))</f>
        <v>0</v>
      </c>
      <c r="AE1271" s="18" t="n">
        <f aca="false">AD1271-(MAX(Draws!S1250-Line_cap,0)+MAX(Draws!AE1250-Line_cap,0))</f>
        <v>0</v>
      </c>
      <c r="AF1271" s="18" t="n">
        <f aca="false">AE1271-(MAX(Draws!T1250-Line_cap,0)+MAX(Draws!AF1250-Line_cap,0))</f>
        <v>0</v>
      </c>
      <c r="AG1271" s="18" t="n">
        <f aca="false">AF1271-(MAX(Draws!U1250-Line_cap,0)+MAX(Draws!AG1250-Line_cap,0))</f>
        <v>0</v>
      </c>
      <c r="AH1271" s="18" t="n">
        <f aca="false">AG1271-(MAX(Draws!V1250-Line_cap,0)+MAX(Draws!AH1250-Line_cap,0))</f>
        <v>0</v>
      </c>
      <c r="AI1271" s="18" t="n">
        <f aca="false">AH1271-(MAX(Draws!W1250-Line_cap,0)+MAX(Draws!AI1250-Line_cap,0))</f>
        <v>0</v>
      </c>
      <c r="AJ1271" s="18" t="n">
        <f aca="false">AI1271-(MAX(Draws!X1250-Line_cap,0)+MAX(Draws!AJ1250-Line_cap,0))</f>
        <v>-67.7828236740296</v>
      </c>
      <c r="AK1271" s="18" t="n">
        <f aca="false">AJ1271-(MAX(Draws!Y1250-Line_cap,0)+MAX(Draws!AK1250-Line_cap,0))</f>
        <v>-67.7828236740296</v>
      </c>
      <c r="AL1271" s="18" t="n">
        <f aca="false">SUMPRODUCT(MIN($B$22:$M$22+B1271:M1271+N1271:Y1271))</f>
        <v>188.034372412306</v>
      </c>
      <c r="AM1271" s="18" t="n">
        <f aca="false">SUMPRODUCT(MIN($B$22:$M$22+B1271:M1271))</f>
        <v>427.135794356556</v>
      </c>
      <c r="AN1271" s="18" t="n">
        <f aca="false">SUMPRODUCT(MIN($B$22:$M$22+N1271:Y1271))</f>
        <v>248.208895904011</v>
      </c>
      <c r="AO1271" s="18" t="n">
        <f aca="false">SUMPRODUCT(MIN($B$22:$M$22+B1271:M1271+Z1271:AK1271))</f>
        <v>373.970600398647</v>
      </c>
      <c r="AP1271" s="18" t="n">
        <f aca="false">SUMPRODUCT(MIN($B$23:$M$23+B1271:M1271+N1271:Y1271))</f>
        <v>234.907501225851</v>
      </c>
      <c r="AQ1271" s="18" t="n">
        <f aca="false">SUMPRODUCT(MIN($B$23:$M$23+B1271:M1271+Z1271:AK1271))</f>
        <v>420.843729212191</v>
      </c>
      <c r="AR1271" s="13" t="n">
        <f aca="false">IF(Y1271&lt;0,1,0)</f>
        <v>1</v>
      </c>
    </row>
    <row r="1272" customFormat="false" ht="15" hidden="false" customHeight="false" outlineLevel="0" collapsed="false">
      <c r="A1272" s="13" t="n">
        <v>1247</v>
      </c>
      <c r="B1272" s="18" t="n">
        <f aca="false">Shock_sd*Draws!B1251</f>
        <v>-51.2205060357825</v>
      </c>
      <c r="C1272" s="18" t="n">
        <f aca="false">Persist_a*B1272+Shock_sd*Draws!C1251</f>
        <v>-48.062317633005</v>
      </c>
      <c r="D1272" s="18" t="n">
        <f aca="false">Persist_a*C1272+Shock_sd*Draws!D1251</f>
        <v>-104.309672274459</v>
      </c>
      <c r="E1272" s="18" t="n">
        <f aca="false">Persist_a*D1272+Shock_sd*Draws!E1251</f>
        <v>-26.80693755361</v>
      </c>
      <c r="F1272" s="18" t="n">
        <f aca="false">Persist_a*E1272+Shock_sd*Draws!F1251</f>
        <v>99.7235873688615</v>
      </c>
      <c r="G1272" s="18" t="n">
        <f aca="false">Persist_a*F1272+Shock_sd*Draws!G1251</f>
        <v>44.5278227636952</v>
      </c>
      <c r="H1272" s="18" t="n">
        <f aca="false">Persist_a*G1272+Shock_sd*Draws!H1251</f>
        <v>120.662136786326</v>
      </c>
      <c r="I1272" s="18" t="n">
        <f aca="false">Persist_a*H1272+Shock_sd*Draws!I1251</f>
        <v>137.315380827162</v>
      </c>
      <c r="J1272" s="18" t="n">
        <f aca="false">Persist_a*I1272+Shock_sd*Draws!J1251</f>
        <v>133.023817442649</v>
      </c>
      <c r="K1272" s="18" t="n">
        <f aca="false">Persist_a*J1272+Shock_sd*Draws!K1251</f>
        <v>-22.6573430798512</v>
      </c>
      <c r="L1272" s="18" t="n">
        <f aca="false">Persist_a*K1272+Shock_sd*Draws!L1251</f>
        <v>21.9889558024917</v>
      </c>
      <c r="M1272" s="18" t="n">
        <f aca="false">Persist_a*L1272+Shock_sd*Draws!M1251</f>
        <v>89.1558624422232</v>
      </c>
      <c r="N1272" s="18" t="n">
        <f aca="false">0-(Draws!N1251+Draws!Z1251)</f>
        <v>0</v>
      </c>
      <c r="O1272" s="18" t="n">
        <f aca="false">N1272-(Draws!O1251+Draws!AA1251)</f>
        <v>0</v>
      </c>
      <c r="P1272" s="18" t="n">
        <f aca="false">O1272-(Draws!P1251+Draws!AB1251)</f>
        <v>0</v>
      </c>
      <c r="Q1272" s="18" t="n">
        <f aca="false">P1272-(Draws!Q1251+Draws!AC1251)</f>
        <v>0</v>
      </c>
      <c r="R1272" s="18" t="n">
        <f aca="false">Q1272-(Draws!R1251+Draws!AD1251)</f>
        <v>0</v>
      </c>
      <c r="S1272" s="18" t="n">
        <f aca="false">R1272-(Draws!S1251+Draws!AE1251)</f>
        <v>0</v>
      </c>
      <c r="T1272" s="18" t="n">
        <f aca="false">S1272-(Draws!T1251+Draws!AF1251)</f>
        <v>0</v>
      </c>
      <c r="U1272" s="18" t="n">
        <f aca="false">T1272-(Draws!U1251+Draws!AG1251)</f>
        <v>0</v>
      </c>
      <c r="V1272" s="18" t="n">
        <f aca="false">U1272-(Draws!V1251+Draws!AH1251)</f>
        <v>0</v>
      </c>
      <c r="W1272" s="18" t="n">
        <f aca="false">V1272-(Draws!W1251+Draws!AI1251)</f>
        <v>0</v>
      </c>
      <c r="X1272" s="18" t="n">
        <f aca="false">W1272-(Draws!X1251+Draws!AJ1251)</f>
        <v>0</v>
      </c>
      <c r="Y1272" s="18" t="n">
        <f aca="false">X1272-(Draws!Y1251+Draws!AK1251)</f>
        <v>0</v>
      </c>
      <c r="Z1272" s="18" t="n">
        <f aca="false">0-(MAX(Draws!N1251-Line_cap,0)+MAX(Draws!Z1251-Line_cap,0))</f>
        <v>0</v>
      </c>
      <c r="AA1272" s="18" t="n">
        <f aca="false">Z1272-(MAX(Draws!O1251-Line_cap,0)+MAX(Draws!AA1251-Line_cap,0))</f>
        <v>0</v>
      </c>
      <c r="AB1272" s="18" t="n">
        <f aca="false">AA1272-(MAX(Draws!P1251-Line_cap,0)+MAX(Draws!AB1251-Line_cap,0))</f>
        <v>0</v>
      </c>
      <c r="AC1272" s="18" t="n">
        <f aca="false">AB1272-(MAX(Draws!Q1251-Line_cap,0)+MAX(Draws!AC1251-Line_cap,0))</f>
        <v>0</v>
      </c>
      <c r="AD1272" s="18" t="n">
        <f aca="false">AC1272-(MAX(Draws!R1251-Line_cap,0)+MAX(Draws!AD1251-Line_cap,0))</f>
        <v>0</v>
      </c>
      <c r="AE1272" s="18" t="n">
        <f aca="false">AD1272-(MAX(Draws!S1251-Line_cap,0)+MAX(Draws!AE1251-Line_cap,0))</f>
        <v>0</v>
      </c>
      <c r="AF1272" s="18" t="n">
        <f aca="false">AE1272-(MAX(Draws!T1251-Line_cap,0)+MAX(Draws!AF1251-Line_cap,0))</f>
        <v>0</v>
      </c>
      <c r="AG1272" s="18" t="n">
        <f aca="false">AF1272-(MAX(Draws!U1251-Line_cap,0)+MAX(Draws!AG1251-Line_cap,0))</f>
        <v>0</v>
      </c>
      <c r="AH1272" s="18" t="n">
        <f aca="false">AG1272-(MAX(Draws!V1251-Line_cap,0)+MAX(Draws!AH1251-Line_cap,0))</f>
        <v>0</v>
      </c>
      <c r="AI1272" s="18" t="n">
        <f aca="false">AH1272-(MAX(Draws!W1251-Line_cap,0)+MAX(Draws!AI1251-Line_cap,0))</f>
        <v>0</v>
      </c>
      <c r="AJ1272" s="18" t="n">
        <f aca="false">AI1272-(MAX(Draws!X1251-Line_cap,0)+MAX(Draws!AJ1251-Line_cap,0))</f>
        <v>0</v>
      </c>
      <c r="AK1272" s="18" t="n">
        <f aca="false">AJ1272-(MAX(Draws!Y1251-Line_cap,0)+MAX(Draws!AK1251-Line_cap,0))</f>
        <v>0</v>
      </c>
      <c r="AL1272" s="18" t="n">
        <f aca="false">SUMPRODUCT(MIN($B$22:$M$22+B1272:M1272+N1272:Y1272))</f>
        <v>411.244514387682</v>
      </c>
      <c r="AM1272" s="18" t="n">
        <f aca="false">SUMPRODUCT(MIN($B$22:$M$22+B1272:M1272))</f>
        <v>411.244514387682</v>
      </c>
      <c r="AN1272" s="18" t="n">
        <f aca="false">SUMPRODUCT(MIN($B$22:$M$22+N1272:Y1272))</f>
        <v>481.950382357786</v>
      </c>
      <c r="AO1272" s="18" t="n">
        <f aca="false">SUMPRODUCT(MIN($B$22:$M$22+B1272:M1272+Z1272:AK1272))</f>
        <v>411.244514387682</v>
      </c>
      <c r="AP1272" s="18" t="n">
        <f aca="false">SUMPRODUCT(MIN($B$23:$M$23+B1272:M1272+N1272:Y1272))</f>
        <v>445.993889195921</v>
      </c>
      <c r="AQ1272" s="18" t="n">
        <f aca="false">SUMPRODUCT(MIN($B$23:$M$23+B1272:M1272+Z1272:AK1272))</f>
        <v>445.993889195921</v>
      </c>
      <c r="AR1272" s="13" t="n">
        <f aca="false">IF(Y1272&lt;0,1,0)</f>
        <v>0</v>
      </c>
    </row>
    <row r="1273" customFormat="false" ht="15" hidden="false" customHeight="false" outlineLevel="0" collapsed="false">
      <c r="A1273" s="13" t="n">
        <v>1248</v>
      </c>
      <c r="B1273" s="18" t="n">
        <f aca="false">Shock_sd*Draws!B1252</f>
        <v>10.4967161703497</v>
      </c>
      <c r="C1273" s="18" t="n">
        <f aca="false">Persist_a*B1273+Shock_sd*Draws!C1252</f>
        <v>-18.8518769641959</v>
      </c>
      <c r="D1273" s="18" t="n">
        <f aca="false">Persist_a*C1273+Shock_sd*Draws!D1252</f>
        <v>86.73371260844</v>
      </c>
      <c r="E1273" s="18" t="n">
        <f aca="false">Persist_a*D1273+Shock_sd*Draws!E1252</f>
        <v>90.0979201016501</v>
      </c>
      <c r="F1273" s="18" t="n">
        <f aca="false">Persist_a*E1273+Shock_sd*Draws!F1252</f>
        <v>3.93081789052538</v>
      </c>
      <c r="G1273" s="18" t="n">
        <f aca="false">Persist_a*F1273+Shock_sd*Draws!G1252</f>
        <v>68.5913079602423</v>
      </c>
      <c r="H1273" s="18" t="n">
        <f aca="false">Persist_a*G1273+Shock_sd*Draws!H1252</f>
        <v>130.370894519334</v>
      </c>
      <c r="I1273" s="18" t="n">
        <f aca="false">Persist_a*H1273+Shock_sd*Draws!I1252</f>
        <v>35.1827759499569</v>
      </c>
      <c r="J1273" s="18" t="n">
        <f aca="false">Persist_a*I1273+Shock_sd*Draws!J1252</f>
        <v>-35.0440788743657</v>
      </c>
      <c r="K1273" s="18" t="n">
        <f aca="false">Persist_a*J1273+Shock_sd*Draws!K1252</f>
        <v>-0.751337368003849</v>
      </c>
      <c r="L1273" s="18" t="n">
        <f aca="false">Persist_a*K1273+Shock_sd*Draws!L1252</f>
        <v>-40.318930310188</v>
      </c>
      <c r="M1273" s="18" t="n">
        <f aca="false">Persist_a*L1273+Shock_sd*Draws!M1252</f>
        <v>-9.08096326253008</v>
      </c>
      <c r="N1273" s="18" t="n">
        <f aca="false">0-(Draws!N1252+Draws!Z1252)</f>
        <v>0</v>
      </c>
      <c r="O1273" s="18" t="n">
        <f aca="false">N1273-(Draws!O1252+Draws!AA1252)</f>
        <v>0</v>
      </c>
      <c r="P1273" s="18" t="n">
        <f aca="false">O1273-(Draws!P1252+Draws!AB1252)</f>
        <v>0</v>
      </c>
      <c r="Q1273" s="18" t="n">
        <f aca="false">P1273-(Draws!Q1252+Draws!AC1252)</f>
        <v>0</v>
      </c>
      <c r="R1273" s="18" t="n">
        <f aca="false">Q1273-(Draws!R1252+Draws!AD1252)</f>
        <v>0</v>
      </c>
      <c r="S1273" s="18" t="n">
        <f aca="false">R1273-(Draws!S1252+Draws!AE1252)</f>
        <v>0</v>
      </c>
      <c r="T1273" s="18" t="n">
        <f aca="false">S1273-(Draws!T1252+Draws!AF1252)</f>
        <v>0</v>
      </c>
      <c r="U1273" s="18" t="n">
        <f aca="false">T1273-(Draws!U1252+Draws!AG1252)</f>
        <v>0</v>
      </c>
      <c r="V1273" s="18" t="n">
        <f aca="false">U1273-(Draws!V1252+Draws!AH1252)</f>
        <v>0</v>
      </c>
      <c r="W1273" s="18" t="n">
        <f aca="false">V1273-(Draws!W1252+Draws!AI1252)</f>
        <v>0</v>
      </c>
      <c r="X1273" s="18" t="n">
        <f aca="false">W1273-(Draws!X1252+Draws!AJ1252)</f>
        <v>0</v>
      </c>
      <c r="Y1273" s="18" t="n">
        <f aca="false">X1273-(Draws!Y1252+Draws!AK1252)</f>
        <v>0</v>
      </c>
      <c r="Z1273" s="18" t="n">
        <f aca="false">0-(MAX(Draws!N1252-Line_cap,0)+MAX(Draws!Z1252-Line_cap,0))</f>
        <v>0</v>
      </c>
      <c r="AA1273" s="18" t="n">
        <f aca="false">Z1273-(MAX(Draws!O1252-Line_cap,0)+MAX(Draws!AA1252-Line_cap,0))</f>
        <v>0</v>
      </c>
      <c r="AB1273" s="18" t="n">
        <f aca="false">AA1273-(MAX(Draws!P1252-Line_cap,0)+MAX(Draws!AB1252-Line_cap,0))</f>
        <v>0</v>
      </c>
      <c r="AC1273" s="18" t="n">
        <f aca="false">AB1273-(MAX(Draws!Q1252-Line_cap,0)+MAX(Draws!AC1252-Line_cap,0))</f>
        <v>0</v>
      </c>
      <c r="AD1273" s="18" t="n">
        <f aca="false">AC1273-(MAX(Draws!R1252-Line_cap,0)+MAX(Draws!AD1252-Line_cap,0))</f>
        <v>0</v>
      </c>
      <c r="AE1273" s="18" t="n">
        <f aca="false">AD1273-(MAX(Draws!S1252-Line_cap,0)+MAX(Draws!AE1252-Line_cap,0))</f>
        <v>0</v>
      </c>
      <c r="AF1273" s="18" t="n">
        <f aca="false">AE1273-(MAX(Draws!T1252-Line_cap,0)+MAX(Draws!AF1252-Line_cap,0))</f>
        <v>0</v>
      </c>
      <c r="AG1273" s="18" t="n">
        <f aca="false">AF1273-(MAX(Draws!U1252-Line_cap,0)+MAX(Draws!AG1252-Line_cap,0))</f>
        <v>0</v>
      </c>
      <c r="AH1273" s="18" t="n">
        <f aca="false">AG1273-(MAX(Draws!V1252-Line_cap,0)+MAX(Draws!AH1252-Line_cap,0))</f>
        <v>0</v>
      </c>
      <c r="AI1273" s="18" t="n">
        <f aca="false">AH1273-(MAX(Draws!W1252-Line_cap,0)+MAX(Draws!AI1252-Line_cap,0))</f>
        <v>0</v>
      </c>
      <c r="AJ1273" s="18" t="n">
        <f aca="false">AI1273-(MAX(Draws!X1252-Line_cap,0)+MAX(Draws!AJ1252-Line_cap,0))</f>
        <v>0</v>
      </c>
      <c r="AK1273" s="18" t="n">
        <f aca="false">AJ1273-(MAX(Draws!Y1252-Line_cap,0)+MAX(Draws!AK1252-Line_cap,0))</f>
        <v>0</v>
      </c>
      <c r="AL1273" s="18" t="n">
        <f aca="false">SUMPRODUCT(MIN($B$22:$M$22+B1273:M1273+N1273:Y1273))</f>
        <v>453.153702543031</v>
      </c>
      <c r="AM1273" s="18" t="n">
        <f aca="false">SUMPRODUCT(MIN($B$22:$M$22+B1273:M1273))</f>
        <v>453.153702543031</v>
      </c>
      <c r="AN1273" s="18" t="n">
        <f aca="false">SUMPRODUCT(MIN($B$22:$M$22+N1273:Y1273))</f>
        <v>481.950382357786</v>
      </c>
      <c r="AO1273" s="18" t="n">
        <f aca="false">SUMPRODUCT(MIN($B$22:$M$22+B1273:M1273+Z1273:AK1273))</f>
        <v>453.153702543031</v>
      </c>
      <c r="AP1273" s="18" t="n">
        <f aca="false">SUMPRODUCT(MIN($B$23:$M$23+B1273:M1273+N1273:Y1273))</f>
        <v>502.397029707251</v>
      </c>
      <c r="AQ1273" s="18" t="n">
        <f aca="false">SUMPRODUCT(MIN($B$23:$M$23+B1273:M1273+Z1273:AK1273))</f>
        <v>502.397029707251</v>
      </c>
      <c r="AR1273" s="13" t="n">
        <f aca="false">IF(Y1273&lt;0,1,0)</f>
        <v>0</v>
      </c>
    </row>
    <row r="1274" customFormat="false" ht="15" hidden="false" customHeight="false" outlineLevel="0" collapsed="false">
      <c r="A1274" s="13" t="n">
        <v>1249</v>
      </c>
      <c r="B1274" s="18" t="n">
        <f aca="false">Shock_sd*Draws!B1253</f>
        <v>4.56740751046276</v>
      </c>
      <c r="C1274" s="18" t="n">
        <f aca="false">Persist_a*B1274+Shock_sd*Draws!C1253</f>
        <v>24.6981836583188</v>
      </c>
      <c r="D1274" s="18" t="n">
        <f aca="false">Persist_a*C1274+Shock_sd*Draws!D1253</f>
        <v>38.1723285844877</v>
      </c>
      <c r="E1274" s="18" t="n">
        <f aca="false">Persist_a*D1274+Shock_sd*Draws!E1253</f>
        <v>44.0642250693185</v>
      </c>
      <c r="F1274" s="18" t="n">
        <f aca="false">Persist_a*E1274+Shock_sd*Draws!F1253</f>
        <v>98.3050887291344</v>
      </c>
      <c r="G1274" s="18" t="n">
        <f aca="false">Persist_a*F1274+Shock_sd*Draws!G1253</f>
        <v>40.7344695916538</v>
      </c>
      <c r="H1274" s="18" t="n">
        <f aca="false">Persist_a*G1274+Shock_sd*Draws!H1253</f>
        <v>61.508503564676</v>
      </c>
      <c r="I1274" s="18" t="n">
        <f aca="false">Persist_a*H1274+Shock_sd*Draws!I1253</f>
        <v>33.0527204530418</v>
      </c>
      <c r="J1274" s="18" t="n">
        <f aca="false">Persist_a*I1274+Shock_sd*Draws!J1253</f>
        <v>-110.075061700236</v>
      </c>
      <c r="K1274" s="18" t="n">
        <f aca="false">Persist_a*J1274+Shock_sd*Draws!K1253</f>
        <v>-114.116602933935</v>
      </c>
      <c r="L1274" s="18" t="n">
        <f aca="false">Persist_a*K1274+Shock_sd*Draws!L1253</f>
        <v>23.8028868777286</v>
      </c>
      <c r="M1274" s="18" t="n">
        <f aca="false">Persist_a*L1274+Shock_sd*Draws!M1253</f>
        <v>13.0363538530195</v>
      </c>
      <c r="N1274" s="18" t="n">
        <f aca="false">0-(Draws!N1253+Draws!Z1253)</f>
        <v>0</v>
      </c>
      <c r="O1274" s="18" t="n">
        <f aca="false">N1274-(Draws!O1253+Draws!AA1253)</f>
        <v>0</v>
      </c>
      <c r="P1274" s="18" t="n">
        <f aca="false">O1274-(Draws!P1253+Draws!AB1253)</f>
        <v>0</v>
      </c>
      <c r="Q1274" s="18" t="n">
        <f aca="false">P1274-(Draws!Q1253+Draws!AC1253)</f>
        <v>0</v>
      </c>
      <c r="R1274" s="18" t="n">
        <f aca="false">Q1274-(Draws!R1253+Draws!AD1253)</f>
        <v>0</v>
      </c>
      <c r="S1274" s="18" t="n">
        <f aca="false">R1274-(Draws!S1253+Draws!AE1253)</f>
        <v>0</v>
      </c>
      <c r="T1274" s="18" t="n">
        <f aca="false">S1274-(Draws!T1253+Draws!AF1253)</f>
        <v>0</v>
      </c>
      <c r="U1274" s="18" t="n">
        <f aca="false">T1274-(Draws!U1253+Draws!AG1253)</f>
        <v>0</v>
      </c>
      <c r="V1274" s="18" t="n">
        <f aca="false">U1274-(Draws!V1253+Draws!AH1253)</f>
        <v>0</v>
      </c>
      <c r="W1274" s="18" t="n">
        <f aca="false">V1274-(Draws!W1253+Draws!AI1253)</f>
        <v>0</v>
      </c>
      <c r="X1274" s="18" t="n">
        <f aca="false">W1274-(Draws!X1253+Draws!AJ1253)</f>
        <v>-70.6463316915186</v>
      </c>
      <c r="Y1274" s="18" t="n">
        <f aca="false">X1274-(Draws!Y1253+Draws!AK1253)</f>
        <v>-70.6463316915186</v>
      </c>
      <c r="Z1274" s="18" t="n">
        <f aca="false">0-(MAX(Draws!N1253-Line_cap,0)+MAX(Draws!Z1253-Line_cap,0))</f>
        <v>0</v>
      </c>
      <c r="AA1274" s="18" t="n">
        <f aca="false">Z1274-(MAX(Draws!O1253-Line_cap,0)+MAX(Draws!AA1253-Line_cap,0))</f>
        <v>0</v>
      </c>
      <c r="AB1274" s="18" t="n">
        <f aca="false">AA1274-(MAX(Draws!P1253-Line_cap,0)+MAX(Draws!AB1253-Line_cap,0))</f>
        <v>0</v>
      </c>
      <c r="AC1274" s="18" t="n">
        <f aca="false">AB1274-(MAX(Draws!Q1253-Line_cap,0)+MAX(Draws!AC1253-Line_cap,0))</f>
        <v>0</v>
      </c>
      <c r="AD1274" s="18" t="n">
        <f aca="false">AC1274-(MAX(Draws!R1253-Line_cap,0)+MAX(Draws!AD1253-Line_cap,0))</f>
        <v>0</v>
      </c>
      <c r="AE1274" s="18" t="n">
        <f aca="false">AD1274-(MAX(Draws!S1253-Line_cap,0)+MAX(Draws!AE1253-Line_cap,0))</f>
        <v>0</v>
      </c>
      <c r="AF1274" s="18" t="n">
        <f aca="false">AE1274-(MAX(Draws!T1253-Line_cap,0)+MAX(Draws!AF1253-Line_cap,0))</f>
        <v>0</v>
      </c>
      <c r="AG1274" s="18" t="n">
        <f aca="false">AF1274-(MAX(Draws!U1253-Line_cap,0)+MAX(Draws!AG1253-Line_cap,0))</f>
        <v>0</v>
      </c>
      <c r="AH1274" s="18" t="n">
        <f aca="false">AG1274-(MAX(Draws!V1253-Line_cap,0)+MAX(Draws!AH1253-Line_cap,0))</f>
        <v>0</v>
      </c>
      <c r="AI1274" s="18" t="n">
        <f aca="false">AH1274-(MAX(Draws!W1253-Line_cap,0)+MAX(Draws!AI1253-Line_cap,0))</f>
        <v>0</v>
      </c>
      <c r="AJ1274" s="18" t="n">
        <f aca="false">AI1274-(MAX(Draws!X1253-Line_cap,0)+MAX(Draws!AJ1253-Line_cap,0))</f>
        <v>0</v>
      </c>
      <c r="AK1274" s="18" t="n">
        <f aca="false">AJ1274-(MAX(Draws!Y1253-Line_cap,0)+MAX(Draws!AK1253-Line_cap,0))</f>
        <v>0</v>
      </c>
      <c r="AL1274" s="18" t="n">
        <f aca="false">SUMPRODUCT(MIN($B$22:$M$22+B1274:M1274+N1274:Y1274))</f>
        <v>378.122719717161</v>
      </c>
      <c r="AM1274" s="18" t="n">
        <f aca="false">SUMPRODUCT(MIN($B$22:$M$22+B1274:M1274))</f>
        <v>378.122719717161</v>
      </c>
      <c r="AN1274" s="18" t="n">
        <f aca="false">SUMPRODUCT(MIN($B$22:$M$22+N1274:Y1274))</f>
        <v>431.281615872863</v>
      </c>
      <c r="AO1274" s="18" t="n">
        <f aca="false">SUMPRODUCT(MIN($B$22:$M$22+B1274:M1274+Z1274:AK1274))</f>
        <v>378.122719717161</v>
      </c>
      <c r="AP1274" s="18" t="n">
        <f aca="false">SUMPRODUCT(MIN($B$23:$M$23+B1274:M1274+N1274:Y1274))</f>
        <v>427.366046881381</v>
      </c>
      <c r="AQ1274" s="18" t="n">
        <f aca="false">SUMPRODUCT(MIN($B$23:$M$23+B1274:M1274+Z1274:AK1274))</f>
        <v>427.366046881381</v>
      </c>
      <c r="AR1274" s="13" t="n">
        <f aca="false">IF(Y1274&lt;0,1,0)</f>
        <v>1</v>
      </c>
    </row>
    <row r="1275" customFormat="false" ht="15" hidden="false" customHeight="false" outlineLevel="0" collapsed="false">
      <c r="A1275" s="13" t="n">
        <v>1250</v>
      </c>
      <c r="B1275" s="18" t="n">
        <f aca="false">Shock_sd*Draws!B1254</f>
        <v>34.5266741027968</v>
      </c>
      <c r="C1275" s="18" t="n">
        <f aca="false">Persist_a*B1275+Shock_sd*Draws!C1254</f>
        <v>105.066302082761</v>
      </c>
      <c r="D1275" s="18" t="n">
        <f aca="false">Persist_a*C1275+Shock_sd*Draws!D1254</f>
        <v>-7.67047493115248</v>
      </c>
      <c r="E1275" s="18" t="n">
        <f aca="false">Persist_a*D1275+Shock_sd*Draws!E1254</f>
        <v>-79.1696672799213</v>
      </c>
      <c r="F1275" s="18" t="n">
        <f aca="false">Persist_a*E1275+Shock_sd*Draws!F1254</f>
        <v>5.34804092701028</v>
      </c>
      <c r="G1275" s="18" t="n">
        <f aca="false">Persist_a*F1275+Shock_sd*Draws!G1254</f>
        <v>-8.66551460371314</v>
      </c>
      <c r="H1275" s="18" t="n">
        <f aca="false">Persist_a*G1275+Shock_sd*Draws!H1254</f>
        <v>61.0169243812434</v>
      </c>
      <c r="I1275" s="18" t="n">
        <f aca="false">Persist_a*H1275+Shock_sd*Draws!I1254</f>
        <v>49.6428094528207</v>
      </c>
      <c r="J1275" s="18" t="n">
        <f aca="false">Persist_a*I1275+Shock_sd*Draws!J1254</f>
        <v>18.0536893673116</v>
      </c>
      <c r="K1275" s="18" t="n">
        <f aca="false">Persist_a*J1275+Shock_sd*Draws!K1254</f>
        <v>-1.64086193729355</v>
      </c>
      <c r="L1275" s="18" t="n">
        <f aca="false">Persist_a*K1275+Shock_sd*Draws!L1254</f>
        <v>-18.0380459821134</v>
      </c>
      <c r="M1275" s="18" t="n">
        <f aca="false">Persist_a*L1275+Shock_sd*Draws!M1254</f>
        <v>-39.2693264794047</v>
      </c>
      <c r="N1275" s="18" t="n">
        <f aca="false">0-(Draws!N1254+Draws!Z1254)</f>
        <v>0</v>
      </c>
      <c r="O1275" s="18" t="n">
        <f aca="false">N1275-(Draws!O1254+Draws!AA1254)</f>
        <v>0</v>
      </c>
      <c r="P1275" s="18" t="n">
        <f aca="false">O1275-(Draws!P1254+Draws!AB1254)</f>
        <v>0</v>
      </c>
      <c r="Q1275" s="18" t="n">
        <f aca="false">P1275-(Draws!Q1254+Draws!AC1254)</f>
        <v>0</v>
      </c>
      <c r="R1275" s="18" t="n">
        <f aca="false">Q1275-(Draws!R1254+Draws!AD1254)</f>
        <v>0</v>
      </c>
      <c r="S1275" s="18" t="n">
        <f aca="false">R1275-(Draws!S1254+Draws!AE1254)</f>
        <v>0</v>
      </c>
      <c r="T1275" s="18" t="n">
        <f aca="false">S1275-(Draws!T1254+Draws!AF1254)</f>
        <v>0</v>
      </c>
      <c r="U1275" s="18" t="n">
        <f aca="false">T1275-(Draws!U1254+Draws!AG1254)</f>
        <v>0</v>
      </c>
      <c r="V1275" s="18" t="n">
        <f aca="false">U1275-(Draws!V1254+Draws!AH1254)</f>
        <v>0</v>
      </c>
      <c r="W1275" s="18" t="n">
        <f aca="false">V1275-(Draws!W1254+Draws!AI1254)</f>
        <v>0</v>
      </c>
      <c r="X1275" s="18" t="n">
        <f aca="false">W1275-(Draws!X1254+Draws!AJ1254)</f>
        <v>0</v>
      </c>
      <c r="Y1275" s="18" t="n">
        <f aca="false">X1275-(Draws!Y1254+Draws!AK1254)</f>
        <v>0</v>
      </c>
      <c r="Z1275" s="18" t="n">
        <f aca="false">0-(MAX(Draws!N1254-Line_cap,0)+MAX(Draws!Z1254-Line_cap,0))</f>
        <v>0</v>
      </c>
      <c r="AA1275" s="18" t="n">
        <f aca="false">Z1275-(MAX(Draws!O1254-Line_cap,0)+MAX(Draws!AA1254-Line_cap,0))</f>
        <v>0</v>
      </c>
      <c r="AB1275" s="18" t="n">
        <f aca="false">AA1275-(MAX(Draws!P1254-Line_cap,0)+MAX(Draws!AB1254-Line_cap,0))</f>
        <v>0</v>
      </c>
      <c r="AC1275" s="18" t="n">
        <f aca="false">AB1275-(MAX(Draws!Q1254-Line_cap,0)+MAX(Draws!AC1254-Line_cap,0))</f>
        <v>0</v>
      </c>
      <c r="AD1275" s="18" t="n">
        <f aca="false">AC1275-(MAX(Draws!R1254-Line_cap,0)+MAX(Draws!AD1254-Line_cap,0))</f>
        <v>0</v>
      </c>
      <c r="AE1275" s="18" t="n">
        <f aca="false">AD1275-(MAX(Draws!S1254-Line_cap,0)+MAX(Draws!AE1254-Line_cap,0))</f>
        <v>0</v>
      </c>
      <c r="AF1275" s="18" t="n">
        <f aca="false">AE1275-(MAX(Draws!T1254-Line_cap,0)+MAX(Draws!AF1254-Line_cap,0))</f>
        <v>0</v>
      </c>
      <c r="AG1275" s="18" t="n">
        <f aca="false">AF1275-(MAX(Draws!U1254-Line_cap,0)+MAX(Draws!AG1254-Line_cap,0))</f>
        <v>0</v>
      </c>
      <c r="AH1275" s="18" t="n">
        <f aca="false">AG1275-(MAX(Draws!V1254-Line_cap,0)+MAX(Draws!AH1254-Line_cap,0))</f>
        <v>0</v>
      </c>
      <c r="AI1275" s="18" t="n">
        <f aca="false">AH1275-(MAX(Draws!W1254-Line_cap,0)+MAX(Draws!AI1254-Line_cap,0))</f>
        <v>0</v>
      </c>
      <c r="AJ1275" s="18" t="n">
        <f aca="false">AI1275-(MAX(Draws!X1254-Line_cap,0)+MAX(Draws!AJ1254-Line_cap,0))</f>
        <v>0</v>
      </c>
      <c r="AK1275" s="18" t="n">
        <f aca="false">AJ1275-(MAX(Draws!Y1254-Line_cap,0)+MAX(Draws!AK1254-Line_cap,0))</f>
        <v>0</v>
      </c>
      <c r="AL1275" s="18" t="n">
        <f aca="false">SUMPRODUCT(MIN($B$22:$M$22+B1275:M1275+N1275:Y1275))</f>
        <v>419.692532548235</v>
      </c>
      <c r="AM1275" s="18" t="n">
        <f aca="false">SUMPRODUCT(MIN($B$22:$M$22+B1275:M1275))</f>
        <v>419.692532548235</v>
      </c>
      <c r="AN1275" s="18" t="n">
        <f aca="false">SUMPRODUCT(MIN($B$22:$M$22+N1275:Y1275))</f>
        <v>481.950382357786</v>
      </c>
      <c r="AO1275" s="18" t="n">
        <f aca="false">SUMPRODUCT(MIN($B$22:$M$22+B1275:M1275+Z1275:AK1275))</f>
        <v>419.692532548235</v>
      </c>
      <c r="AP1275" s="18" t="n">
        <f aca="false">SUMPRODUCT(MIN($B$23:$M$23+B1275:M1275+N1275:Y1275))</f>
        <v>460.580820061598</v>
      </c>
      <c r="AQ1275" s="18" t="n">
        <f aca="false">SUMPRODUCT(MIN($B$23:$M$23+B1275:M1275+Z1275:AK1275))</f>
        <v>460.580820061598</v>
      </c>
      <c r="AR1275" s="13" t="n">
        <f aca="false">IF(Y1275&lt;0,1,0)</f>
        <v>0</v>
      </c>
    </row>
    <row r="1276" customFormat="false" ht="15" hidden="false" customHeight="false" outlineLevel="0" collapsed="false">
      <c r="A1276" s="13" t="n">
        <v>1251</v>
      </c>
      <c r="B1276" s="18" t="n">
        <f aca="false">Shock_sd*Draws!B1255</f>
        <v>-24.2699969432459</v>
      </c>
      <c r="C1276" s="18" t="n">
        <f aca="false">Persist_a*B1276+Shock_sd*Draws!C1255</f>
        <v>-8.47357598668495</v>
      </c>
      <c r="D1276" s="18" t="n">
        <f aca="false">Persist_a*C1276+Shock_sd*Draws!D1255</f>
        <v>-37.7243818399233</v>
      </c>
      <c r="E1276" s="18" t="n">
        <f aca="false">Persist_a*D1276+Shock_sd*Draws!E1255</f>
        <v>-47.8983347403142</v>
      </c>
      <c r="F1276" s="18" t="n">
        <f aca="false">Persist_a*E1276+Shock_sd*Draws!F1255</f>
        <v>-91.9220010515213</v>
      </c>
      <c r="G1276" s="18" t="n">
        <f aca="false">Persist_a*F1276+Shock_sd*Draws!G1255</f>
        <v>-63.8599941574153</v>
      </c>
      <c r="H1276" s="18" t="n">
        <f aca="false">Persist_a*G1276+Shock_sd*Draws!H1255</f>
        <v>-32.3522944902199</v>
      </c>
      <c r="I1276" s="18" t="n">
        <f aca="false">Persist_a*H1276+Shock_sd*Draws!I1255</f>
        <v>37.933674318782</v>
      </c>
      <c r="J1276" s="18" t="n">
        <f aca="false">Persist_a*I1276+Shock_sd*Draws!J1255</f>
        <v>77.2559282914018</v>
      </c>
      <c r="K1276" s="18" t="n">
        <f aca="false">Persist_a*J1276+Shock_sd*Draws!K1255</f>
        <v>21.7340564074216</v>
      </c>
      <c r="L1276" s="18" t="n">
        <f aca="false">Persist_a*K1276+Shock_sd*Draws!L1255</f>
        <v>110.912528492273</v>
      </c>
      <c r="M1276" s="18" t="n">
        <f aca="false">Persist_a*L1276+Shock_sd*Draws!M1255</f>
        <v>119.207014620089</v>
      </c>
      <c r="N1276" s="18" t="n">
        <f aca="false">0-(Draws!N1255+Draws!Z1255)</f>
        <v>0</v>
      </c>
      <c r="O1276" s="18" t="n">
        <f aca="false">N1276-(Draws!O1255+Draws!AA1255)</f>
        <v>0</v>
      </c>
      <c r="P1276" s="18" t="n">
        <f aca="false">O1276-(Draws!P1255+Draws!AB1255)</f>
        <v>0</v>
      </c>
      <c r="Q1276" s="18" t="n">
        <f aca="false">P1276-(Draws!Q1255+Draws!AC1255)</f>
        <v>-119.523197537711</v>
      </c>
      <c r="R1276" s="18" t="n">
        <f aca="false">Q1276-(Draws!R1255+Draws!AD1255)</f>
        <v>-119.523197537711</v>
      </c>
      <c r="S1276" s="18" t="n">
        <f aca="false">R1276-(Draws!S1255+Draws!AE1255)</f>
        <v>-119.523197537711</v>
      </c>
      <c r="T1276" s="18" t="n">
        <f aca="false">S1276-(Draws!T1255+Draws!AF1255)</f>
        <v>-119.523197537711</v>
      </c>
      <c r="U1276" s="18" t="n">
        <f aca="false">T1276-(Draws!U1255+Draws!AG1255)</f>
        <v>-119.523197537711</v>
      </c>
      <c r="V1276" s="18" t="n">
        <f aca="false">U1276-(Draws!V1255+Draws!AH1255)</f>
        <v>-119.523197537711</v>
      </c>
      <c r="W1276" s="18" t="n">
        <f aca="false">V1276-(Draws!W1255+Draws!AI1255)</f>
        <v>-119.523197537711</v>
      </c>
      <c r="X1276" s="18" t="n">
        <f aca="false">W1276-(Draws!X1255+Draws!AJ1255)</f>
        <v>-119.523197537711</v>
      </c>
      <c r="Y1276" s="18" t="n">
        <f aca="false">X1276-(Draws!Y1255+Draws!AK1255)</f>
        <v>-119.523197537711</v>
      </c>
      <c r="Z1276" s="18" t="n">
        <f aca="false">0-(MAX(Draws!N1255-Line_cap,0)+MAX(Draws!Z1255-Line_cap,0))</f>
        <v>0</v>
      </c>
      <c r="AA1276" s="18" t="n">
        <f aca="false">Z1276-(MAX(Draws!O1255-Line_cap,0)+MAX(Draws!AA1255-Line_cap,0))</f>
        <v>0</v>
      </c>
      <c r="AB1276" s="18" t="n">
        <f aca="false">AA1276-(MAX(Draws!P1255-Line_cap,0)+MAX(Draws!AB1255-Line_cap,0))</f>
        <v>0</v>
      </c>
      <c r="AC1276" s="18" t="n">
        <f aca="false">AB1276-(MAX(Draws!Q1255-Line_cap,0)+MAX(Draws!AC1255-Line_cap,0))</f>
        <v>-19.523197537711</v>
      </c>
      <c r="AD1276" s="18" t="n">
        <f aca="false">AC1276-(MAX(Draws!R1255-Line_cap,0)+MAX(Draws!AD1255-Line_cap,0))</f>
        <v>-19.523197537711</v>
      </c>
      <c r="AE1276" s="18" t="n">
        <f aca="false">AD1276-(MAX(Draws!S1255-Line_cap,0)+MAX(Draws!AE1255-Line_cap,0))</f>
        <v>-19.523197537711</v>
      </c>
      <c r="AF1276" s="18" t="n">
        <f aca="false">AE1276-(MAX(Draws!T1255-Line_cap,0)+MAX(Draws!AF1255-Line_cap,0))</f>
        <v>-19.523197537711</v>
      </c>
      <c r="AG1276" s="18" t="n">
        <f aca="false">AF1276-(MAX(Draws!U1255-Line_cap,0)+MAX(Draws!AG1255-Line_cap,0))</f>
        <v>-19.523197537711</v>
      </c>
      <c r="AH1276" s="18" t="n">
        <f aca="false">AG1276-(MAX(Draws!V1255-Line_cap,0)+MAX(Draws!AH1255-Line_cap,0))</f>
        <v>-19.523197537711</v>
      </c>
      <c r="AI1276" s="18" t="n">
        <f aca="false">AH1276-(MAX(Draws!W1255-Line_cap,0)+MAX(Draws!AI1255-Line_cap,0))</f>
        <v>-19.523197537711</v>
      </c>
      <c r="AJ1276" s="18" t="n">
        <f aca="false">AI1276-(MAX(Draws!X1255-Line_cap,0)+MAX(Draws!AJ1255-Line_cap,0))</f>
        <v>-19.523197537711</v>
      </c>
      <c r="AK1276" s="18" t="n">
        <f aca="false">AJ1276-(MAX(Draws!Y1255-Line_cap,0)+MAX(Draws!AK1255-Line_cap,0))</f>
        <v>-19.523197537711</v>
      </c>
      <c r="AL1276" s="18" t="n">
        <f aca="false">SUMPRODUCT(MIN($B$22:$M$22+B1276:M1276+N1276:Y1276))</f>
        <v>277.051982558458</v>
      </c>
      <c r="AM1276" s="18" t="n">
        <f aca="false">SUMPRODUCT(MIN($B$22:$M$22+B1276:M1276))</f>
        <v>396.575180096169</v>
      </c>
      <c r="AN1276" s="18" t="n">
        <f aca="false">SUMPRODUCT(MIN($B$22:$M$22+N1276:Y1276))</f>
        <v>362.427184820075</v>
      </c>
      <c r="AO1276" s="18" t="n">
        <f aca="false">SUMPRODUCT(MIN($B$22:$M$22+B1276:M1276+Z1276:AK1276))</f>
        <v>377.051982558458</v>
      </c>
      <c r="AP1276" s="18" t="n">
        <f aca="false">SUMPRODUCT(MIN($B$23:$M$23+B1276:M1276+N1276:Y1276))</f>
        <v>322.156716411622</v>
      </c>
      <c r="AQ1276" s="18" t="n">
        <f aca="false">SUMPRODUCT(MIN($B$23:$M$23+B1276:M1276+Z1276:AK1276))</f>
        <v>422.156716411622</v>
      </c>
      <c r="AR1276" s="13" t="n">
        <f aca="false">IF(Y1276&lt;0,1,0)</f>
        <v>1</v>
      </c>
    </row>
    <row r="1277" customFormat="false" ht="15" hidden="false" customHeight="false" outlineLevel="0" collapsed="false">
      <c r="A1277" s="13" t="n">
        <v>1252</v>
      </c>
      <c r="B1277" s="18" t="n">
        <f aca="false">Shock_sd*Draws!B1256</f>
        <v>18.2237915918072</v>
      </c>
      <c r="C1277" s="18" t="n">
        <f aca="false">Persist_a*B1277+Shock_sd*Draws!C1256</f>
        <v>-6.34157619621518</v>
      </c>
      <c r="D1277" s="18" t="n">
        <f aca="false">Persist_a*C1277+Shock_sd*Draws!D1256</f>
        <v>26.907515131797</v>
      </c>
      <c r="E1277" s="18" t="n">
        <f aca="false">Persist_a*D1277+Shock_sd*Draws!E1256</f>
        <v>-5.94246047977246</v>
      </c>
      <c r="F1277" s="18" t="n">
        <f aca="false">Persist_a*E1277+Shock_sd*Draws!F1256</f>
        <v>25.3674366440287</v>
      </c>
      <c r="G1277" s="18" t="n">
        <f aca="false">Persist_a*F1277+Shock_sd*Draws!G1256</f>
        <v>-10.2263560763551</v>
      </c>
      <c r="H1277" s="18" t="n">
        <f aca="false">Persist_a*G1277+Shock_sd*Draws!H1256</f>
        <v>-30.0097440988128</v>
      </c>
      <c r="I1277" s="18" t="n">
        <f aca="false">Persist_a*H1277+Shock_sd*Draws!I1256</f>
        <v>4.54936166055863</v>
      </c>
      <c r="J1277" s="18" t="n">
        <f aca="false">Persist_a*I1277+Shock_sd*Draws!J1256</f>
        <v>76.6647062293993</v>
      </c>
      <c r="K1277" s="18" t="n">
        <f aca="false">Persist_a*J1277+Shock_sd*Draws!K1256</f>
        <v>63.5566172627958</v>
      </c>
      <c r="L1277" s="18" t="n">
        <f aca="false">Persist_a*K1277+Shock_sd*Draws!L1256</f>
        <v>72.9276639170776</v>
      </c>
      <c r="M1277" s="18" t="n">
        <f aca="false">Persist_a*L1277+Shock_sd*Draws!M1256</f>
        <v>153.765298169698</v>
      </c>
      <c r="N1277" s="18" t="n">
        <f aca="false">0-(Draws!N1256+Draws!Z1256)</f>
        <v>0</v>
      </c>
      <c r="O1277" s="18" t="n">
        <f aca="false">N1277-(Draws!O1256+Draws!AA1256)</f>
        <v>0</v>
      </c>
      <c r="P1277" s="18" t="n">
        <f aca="false">O1277-(Draws!P1256+Draws!AB1256)</f>
        <v>0</v>
      </c>
      <c r="Q1277" s="18" t="n">
        <f aca="false">P1277-(Draws!Q1256+Draws!AC1256)</f>
        <v>0</v>
      </c>
      <c r="R1277" s="18" t="n">
        <f aca="false">Q1277-(Draws!R1256+Draws!AD1256)</f>
        <v>0</v>
      </c>
      <c r="S1277" s="18" t="n">
        <f aca="false">R1277-(Draws!S1256+Draws!AE1256)</f>
        <v>0</v>
      </c>
      <c r="T1277" s="18" t="n">
        <f aca="false">S1277-(Draws!T1256+Draws!AF1256)</f>
        <v>0</v>
      </c>
      <c r="U1277" s="18" t="n">
        <f aca="false">T1277-(Draws!U1256+Draws!AG1256)</f>
        <v>0</v>
      </c>
      <c r="V1277" s="18" t="n">
        <f aca="false">U1277-(Draws!V1256+Draws!AH1256)</f>
        <v>0</v>
      </c>
      <c r="W1277" s="18" t="n">
        <f aca="false">V1277-(Draws!W1256+Draws!AI1256)</f>
        <v>0</v>
      </c>
      <c r="X1277" s="18" t="n">
        <f aca="false">W1277-(Draws!X1256+Draws!AJ1256)</f>
        <v>0</v>
      </c>
      <c r="Y1277" s="18" t="n">
        <f aca="false">X1277-(Draws!Y1256+Draws!AK1256)</f>
        <v>0</v>
      </c>
      <c r="Z1277" s="18" t="n">
        <f aca="false">0-(MAX(Draws!N1256-Line_cap,0)+MAX(Draws!Z1256-Line_cap,0))</f>
        <v>0</v>
      </c>
      <c r="AA1277" s="18" t="n">
        <f aca="false">Z1277-(MAX(Draws!O1256-Line_cap,0)+MAX(Draws!AA1256-Line_cap,0))</f>
        <v>0</v>
      </c>
      <c r="AB1277" s="18" t="n">
        <f aca="false">AA1277-(MAX(Draws!P1256-Line_cap,0)+MAX(Draws!AB1256-Line_cap,0))</f>
        <v>0</v>
      </c>
      <c r="AC1277" s="18" t="n">
        <f aca="false">AB1277-(MAX(Draws!Q1256-Line_cap,0)+MAX(Draws!AC1256-Line_cap,0))</f>
        <v>0</v>
      </c>
      <c r="AD1277" s="18" t="n">
        <f aca="false">AC1277-(MAX(Draws!R1256-Line_cap,0)+MAX(Draws!AD1256-Line_cap,0))</f>
        <v>0</v>
      </c>
      <c r="AE1277" s="18" t="n">
        <f aca="false">AD1277-(MAX(Draws!S1256-Line_cap,0)+MAX(Draws!AE1256-Line_cap,0))</f>
        <v>0</v>
      </c>
      <c r="AF1277" s="18" t="n">
        <f aca="false">AE1277-(MAX(Draws!T1256-Line_cap,0)+MAX(Draws!AF1256-Line_cap,0))</f>
        <v>0</v>
      </c>
      <c r="AG1277" s="18" t="n">
        <f aca="false">AF1277-(MAX(Draws!U1256-Line_cap,0)+MAX(Draws!AG1256-Line_cap,0))</f>
        <v>0</v>
      </c>
      <c r="AH1277" s="18" t="n">
        <f aca="false">AG1277-(MAX(Draws!V1256-Line_cap,0)+MAX(Draws!AH1256-Line_cap,0))</f>
        <v>0</v>
      </c>
      <c r="AI1277" s="18" t="n">
        <f aca="false">AH1277-(MAX(Draws!W1256-Line_cap,0)+MAX(Draws!AI1256-Line_cap,0))</f>
        <v>0</v>
      </c>
      <c r="AJ1277" s="18" t="n">
        <f aca="false">AI1277-(MAX(Draws!X1256-Line_cap,0)+MAX(Draws!AJ1256-Line_cap,0))</f>
        <v>0</v>
      </c>
      <c r="AK1277" s="18" t="n">
        <f aca="false">AJ1277-(MAX(Draws!Y1256-Line_cap,0)+MAX(Draws!AK1256-Line_cap,0))</f>
        <v>0</v>
      </c>
      <c r="AL1277" s="18" t="n">
        <f aca="false">SUMPRODUCT(MIN($B$22:$M$22+B1277:M1277+N1277:Y1277))</f>
        <v>451.940638258973</v>
      </c>
      <c r="AM1277" s="18" t="n">
        <f aca="false">SUMPRODUCT(MIN($B$22:$M$22+B1277:M1277))</f>
        <v>451.940638258973</v>
      </c>
      <c r="AN1277" s="18" t="n">
        <f aca="false">SUMPRODUCT(MIN($B$22:$M$22+N1277:Y1277))</f>
        <v>481.950382357786</v>
      </c>
      <c r="AO1277" s="18" t="n">
        <f aca="false">SUMPRODUCT(MIN($B$22:$M$22+B1277:M1277+Z1277:AK1277))</f>
        <v>451.940638258973</v>
      </c>
      <c r="AP1277" s="18" t="n">
        <f aca="false">SUMPRODUCT(MIN($B$23:$M$23+B1277:M1277+N1277:Y1277))</f>
        <v>501.119281122073</v>
      </c>
      <c r="AQ1277" s="18" t="n">
        <f aca="false">SUMPRODUCT(MIN($B$23:$M$23+B1277:M1277+Z1277:AK1277))</f>
        <v>501.119281122073</v>
      </c>
      <c r="AR1277" s="13" t="n">
        <f aca="false">IF(Y1277&lt;0,1,0)</f>
        <v>0</v>
      </c>
    </row>
    <row r="1278" customFormat="false" ht="15" hidden="false" customHeight="false" outlineLevel="0" collapsed="false">
      <c r="A1278" s="13" t="n">
        <v>1253</v>
      </c>
      <c r="B1278" s="18" t="n">
        <f aca="false">Shock_sd*Draws!B1257</f>
        <v>74.8537217127602</v>
      </c>
      <c r="C1278" s="18" t="n">
        <f aca="false">Persist_a*B1278+Shock_sd*Draws!C1257</f>
        <v>-19.0785514283323</v>
      </c>
      <c r="D1278" s="18" t="n">
        <f aca="false">Persist_a*C1278+Shock_sd*Draws!D1257</f>
        <v>-9.97273623363472</v>
      </c>
      <c r="E1278" s="18" t="n">
        <f aca="false">Persist_a*D1278+Shock_sd*Draws!E1257</f>
        <v>41.647551386094</v>
      </c>
      <c r="F1278" s="18" t="n">
        <f aca="false">Persist_a*E1278+Shock_sd*Draws!F1257</f>
        <v>12.9140791009431</v>
      </c>
      <c r="G1278" s="18" t="n">
        <f aca="false">Persist_a*F1278+Shock_sd*Draws!G1257</f>
        <v>70.2235417774595</v>
      </c>
      <c r="H1278" s="18" t="n">
        <f aca="false">Persist_a*G1278+Shock_sd*Draws!H1257</f>
        <v>116.077026799523</v>
      </c>
      <c r="I1278" s="18" t="n">
        <f aca="false">Persist_a*H1278+Shock_sd*Draws!I1257</f>
        <v>86.2513168675864</v>
      </c>
      <c r="J1278" s="18" t="n">
        <f aca="false">Persist_a*I1278+Shock_sd*Draws!J1257</f>
        <v>-0.882683634499536</v>
      </c>
      <c r="K1278" s="18" t="n">
        <f aca="false">Persist_a*J1278+Shock_sd*Draws!K1257</f>
        <v>-7.63824938251599</v>
      </c>
      <c r="L1278" s="18" t="n">
        <f aca="false">Persist_a*K1278+Shock_sd*Draws!L1257</f>
        <v>86.1440882656755</v>
      </c>
      <c r="M1278" s="18" t="n">
        <f aca="false">Persist_a*L1278+Shock_sd*Draws!M1257</f>
        <v>120.651187405595</v>
      </c>
      <c r="N1278" s="18" t="n">
        <f aca="false">0-(Draws!N1257+Draws!Z1257)</f>
        <v>0</v>
      </c>
      <c r="O1278" s="18" t="n">
        <f aca="false">N1278-(Draws!O1257+Draws!AA1257)</f>
        <v>0</v>
      </c>
      <c r="P1278" s="18" t="n">
        <f aca="false">O1278-(Draws!P1257+Draws!AB1257)</f>
        <v>0</v>
      </c>
      <c r="Q1278" s="18" t="n">
        <f aca="false">P1278-(Draws!Q1257+Draws!AC1257)</f>
        <v>0</v>
      </c>
      <c r="R1278" s="18" t="n">
        <f aca="false">Q1278-(Draws!R1257+Draws!AD1257)</f>
        <v>0</v>
      </c>
      <c r="S1278" s="18" t="n">
        <f aca="false">R1278-(Draws!S1257+Draws!AE1257)</f>
        <v>0</v>
      </c>
      <c r="T1278" s="18" t="n">
        <f aca="false">S1278-(Draws!T1257+Draws!AF1257)</f>
        <v>0</v>
      </c>
      <c r="U1278" s="18" t="n">
        <f aca="false">T1278-(Draws!U1257+Draws!AG1257)</f>
        <v>0</v>
      </c>
      <c r="V1278" s="18" t="n">
        <f aca="false">U1278-(Draws!V1257+Draws!AH1257)</f>
        <v>0</v>
      </c>
      <c r="W1278" s="18" t="n">
        <f aca="false">V1278-(Draws!W1257+Draws!AI1257)</f>
        <v>0</v>
      </c>
      <c r="X1278" s="18" t="n">
        <f aca="false">W1278-(Draws!X1257+Draws!AJ1257)</f>
        <v>0</v>
      </c>
      <c r="Y1278" s="18" t="n">
        <f aca="false">X1278-(Draws!Y1257+Draws!AK1257)</f>
        <v>0</v>
      </c>
      <c r="Z1278" s="18" t="n">
        <f aca="false">0-(MAX(Draws!N1257-Line_cap,0)+MAX(Draws!Z1257-Line_cap,0))</f>
        <v>0</v>
      </c>
      <c r="AA1278" s="18" t="n">
        <f aca="false">Z1278-(MAX(Draws!O1257-Line_cap,0)+MAX(Draws!AA1257-Line_cap,0))</f>
        <v>0</v>
      </c>
      <c r="AB1278" s="18" t="n">
        <f aca="false">AA1278-(MAX(Draws!P1257-Line_cap,0)+MAX(Draws!AB1257-Line_cap,0))</f>
        <v>0</v>
      </c>
      <c r="AC1278" s="18" t="n">
        <f aca="false">AB1278-(MAX(Draws!Q1257-Line_cap,0)+MAX(Draws!AC1257-Line_cap,0))</f>
        <v>0</v>
      </c>
      <c r="AD1278" s="18" t="n">
        <f aca="false">AC1278-(MAX(Draws!R1257-Line_cap,0)+MAX(Draws!AD1257-Line_cap,0))</f>
        <v>0</v>
      </c>
      <c r="AE1278" s="18" t="n">
        <f aca="false">AD1278-(MAX(Draws!S1257-Line_cap,0)+MAX(Draws!AE1257-Line_cap,0))</f>
        <v>0</v>
      </c>
      <c r="AF1278" s="18" t="n">
        <f aca="false">AE1278-(MAX(Draws!T1257-Line_cap,0)+MAX(Draws!AF1257-Line_cap,0))</f>
        <v>0</v>
      </c>
      <c r="AG1278" s="18" t="n">
        <f aca="false">AF1278-(MAX(Draws!U1257-Line_cap,0)+MAX(Draws!AG1257-Line_cap,0))</f>
        <v>0</v>
      </c>
      <c r="AH1278" s="18" t="n">
        <f aca="false">AG1278-(MAX(Draws!V1257-Line_cap,0)+MAX(Draws!AH1257-Line_cap,0))</f>
        <v>0</v>
      </c>
      <c r="AI1278" s="18" t="n">
        <f aca="false">AH1278-(MAX(Draws!W1257-Line_cap,0)+MAX(Draws!AI1257-Line_cap,0))</f>
        <v>0</v>
      </c>
      <c r="AJ1278" s="18" t="n">
        <f aca="false">AI1278-(MAX(Draws!X1257-Line_cap,0)+MAX(Draws!AJ1257-Line_cap,0))</f>
        <v>0</v>
      </c>
      <c r="AK1278" s="18" t="n">
        <f aca="false">AJ1278-(MAX(Draws!Y1257-Line_cap,0)+MAX(Draws!AK1257-Line_cap,0))</f>
        <v>0</v>
      </c>
      <c r="AL1278" s="18" t="n">
        <f aca="false">SUMPRODUCT(MIN($B$22:$M$22+B1278:M1278+N1278:Y1278))</f>
        <v>486.747446426908</v>
      </c>
      <c r="AM1278" s="18" t="n">
        <f aca="false">SUMPRODUCT(MIN($B$22:$M$22+B1278:M1278))</f>
        <v>486.747446426908</v>
      </c>
      <c r="AN1278" s="18" t="n">
        <f aca="false">SUMPRODUCT(MIN($B$22:$M$22+N1278:Y1278))</f>
        <v>481.950382357786</v>
      </c>
      <c r="AO1278" s="18" t="n">
        <f aca="false">SUMPRODUCT(MIN($B$22:$M$22+B1278:M1278+Z1278:AK1278))</f>
        <v>486.747446426908</v>
      </c>
      <c r="AP1278" s="18" t="n">
        <f aca="false">SUMPRODUCT(MIN($B$23:$M$23+B1278:M1278+N1278:Y1278))</f>
        <v>535.033094977335</v>
      </c>
      <c r="AQ1278" s="18" t="n">
        <f aca="false">SUMPRODUCT(MIN($B$23:$M$23+B1278:M1278+Z1278:AK1278))</f>
        <v>535.033094977335</v>
      </c>
      <c r="AR1278" s="13" t="n">
        <f aca="false">IF(Y1278&lt;0,1,0)</f>
        <v>0</v>
      </c>
    </row>
    <row r="1279" customFormat="false" ht="15" hidden="false" customHeight="false" outlineLevel="0" collapsed="false">
      <c r="A1279" s="13" t="n">
        <v>1254</v>
      </c>
      <c r="B1279" s="18" t="n">
        <f aca="false">Shock_sd*Draws!B1258</f>
        <v>-72.2492486358368</v>
      </c>
      <c r="C1279" s="18" t="n">
        <f aca="false">Persist_a*B1279+Shock_sd*Draws!C1258</f>
        <v>-82.1645956031628</v>
      </c>
      <c r="D1279" s="18" t="n">
        <f aca="false">Persist_a*C1279+Shock_sd*Draws!D1258</f>
        <v>-71.2969561019415</v>
      </c>
      <c r="E1279" s="18" t="n">
        <f aca="false">Persist_a*D1279+Shock_sd*Draws!E1258</f>
        <v>-116.413077678487</v>
      </c>
      <c r="F1279" s="18" t="n">
        <f aca="false">Persist_a*E1279+Shock_sd*Draws!F1258</f>
        <v>-34.3500802018128</v>
      </c>
      <c r="G1279" s="18" t="n">
        <f aca="false">Persist_a*F1279+Shock_sd*Draws!G1258</f>
        <v>-21.7598447921498</v>
      </c>
      <c r="H1279" s="18" t="n">
        <f aca="false">Persist_a*G1279+Shock_sd*Draws!H1258</f>
        <v>-140.196702630595</v>
      </c>
      <c r="I1279" s="18" t="n">
        <f aca="false">Persist_a*H1279+Shock_sd*Draws!I1258</f>
        <v>-102.130759219769</v>
      </c>
      <c r="J1279" s="18" t="n">
        <f aca="false">Persist_a*I1279+Shock_sd*Draws!J1258</f>
        <v>-152.609191348109</v>
      </c>
      <c r="K1279" s="18" t="n">
        <f aca="false">Persist_a*J1279+Shock_sd*Draws!K1258</f>
        <v>-32.1330781593105</v>
      </c>
      <c r="L1279" s="18" t="n">
        <f aca="false">Persist_a*K1279+Shock_sd*Draws!L1258</f>
        <v>-35.5309608677751</v>
      </c>
      <c r="M1279" s="18" t="n">
        <f aca="false">Persist_a*L1279+Shock_sd*Draws!M1258</f>
        <v>13.5056222120515</v>
      </c>
      <c r="N1279" s="18" t="n">
        <f aca="false">0-(Draws!N1258+Draws!Z1258)</f>
        <v>0</v>
      </c>
      <c r="O1279" s="18" t="n">
        <f aca="false">N1279-(Draws!O1258+Draws!AA1258)</f>
        <v>0</v>
      </c>
      <c r="P1279" s="18" t="n">
        <f aca="false">O1279-(Draws!P1258+Draws!AB1258)</f>
        <v>0</v>
      </c>
      <c r="Q1279" s="18" t="n">
        <f aca="false">P1279-(Draws!Q1258+Draws!AC1258)</f>
        <v>0</v>
      </c>
      <c r="R1279" s="18" t="n">
        <f aca="false">Q1279-(Draws!R1258+Draws!AD1258)</f>
        <v>0</v>
      </c>
      <c r="S1279" s="18" t="n">
        <f aca="false">R1279-(Draws!S1258+Draws!AE1258)</f>
        <v>0</v>
      </c>
      <c r="T1279" s="18" t="n">
        <f aca="false">S1279-(Draws!T1258+Draws!AF1258)</f>
        <v>0</v>
      </c>
      <c r="U1279" s="18" t="n">
        <f aca="false">T1279-(Draws!U1258+Draws!AG1258)</f>
        <v>0</v>
      </c>
      <c r="V1279" s="18" t="n">
        <f aca="false">U1279-(Draws!V1258+Draws!AH1258)</f>
        <v>0</v>
      </c>
      <c r="W1279" s="18" t="n">
        <f aca="false">V1279-(Draws!W1258+Draws!AI1258)</f>
        <v>0</v>
      </c>
      <c r="X1279" s="18" t="n">
        <f aca="false">W1279-(Draws!X1258+Draws!AJ1258)</f>
        <v>0</v>
      </c>
      <c r="Y1279" s="18" t="n">
        <f aca="false">X1279-(Draws!Y1258+Draws!AK1258)</f>
        <v>0</v>
      </c>
      <c r="Z1279" s="18" t="n">
        <f aca="false">0-(MAX(Draws!N1258-Line_cap,0)+MAX(Draws!Z1258-Line_cap,0))</f>
        <v>0</v>
      </c>
      <c r="AA1279" s="18" t="n">
        <f aca="false">Z1279-(MAX(Draws!O1258-Line_cap,0)+MAX(Draws!AA1258-Line_cap,0))</f>
        <v>0</v>
      </c>
      <c r="AB1279" s="18" t="n">
        <f aca="false">AA1279-(MAX(Draws!P1258-Line_cap,0)+MAX(Draws!AB1258-Line_cap,0))</f>
        <v>0</v>
      </c>
      <c r="AC1279" s="18" t="n">
        <f aca="false">AB1279-(MAX(Draws!Q1258-Line_cap,0)+MAX(Draws!AC1258-Line_cap,0))</f>
        <v>0</v>
      </c>
      <c r="AD1279" s="18" t="n">
        <f aca="false">AC1279-(MAX(Draws!R1258-Line_cap,0)+MAX(Draws!AD1258-Line_cap,0))</f>
        <v>0</v>
      </c>
      <c r="AE1279" s="18" t="n">
        <f aca="false">AD1279-(MAX(Draws!S1258-Line_cap,0)+MAX(Draws!AE1258-Line_cap,0))</f>
        <v>0</v>
      </c>
      <c r="AF1279" s="18" t="n">
        <f aca="false">AE1279-(MAX(Draws!T1258-Line_cap,0)+MAX(Draws!AF1258-Line_cap,0))</f>
        <v>0</v>
      </c>
      <c r="AG1279" s="18" t="n">
        <f aca="false">AF1279-(MAX(Draws!U1258-Line_cap,0)+MAX(Draws!AG1258-Line_cap,0))</f>
        <v>0</v>
      </c>
      <c r="AH1279" s="18" t="n">
        <f aca="false">AG1279-(MAX(Draws!V1258-Line_cap,0)+MAX(Draws!AH1258-Line_cap,0))</f>
        <v>0</v>
      </c>
      <c r="AI1279" s="18" t="n">
        <f aca="false">AH1279-(MAX(Draws!W1258-Line_cap,0)+MAX(Draws!AI1258-Line_cap,0))</f>
        <v>0</v>
      </c>
      <c r="AJ1279" s="18" t="n">
        <f aca="false">AI1279-(MAX(Draws!X1258-Line_cap,0)+MAX(Draws!AJ1258-Line_cap,0))</f>
        <v>0</v>
      </c>
      <c r="AK1279" s="18" t="n">
        <f aca="false">AJ1279-(MAX(Draws!Y1258-Line_cap,0)+MAX(Draws!AK1258-Line_cap,0))</f>
        <v>0</v>
      </c>
      <c r="AL1279" s="18" t="n">
        <f aca="false">SUMPRODUCT(MIN($B$22:$M$22+B1279:M1279+N1279:Y1279))</f>
        <v>335.588590069287</v>
      </c>
      <c r="AM1279" s="18" t="n">
        <f aca="false">SUMPRODUCT(MIN($B$22:$M$22+B1279:M1279))</f>
        <v>335.588590069287</v>
      </c>
      <c r="AN1279" s="18" t="n">
        <f aca="false">SUMPRODUCT(MIN($B$22:$M$22+N1279:Y1279))</f>
        <v>481.950382357786</v>
      </c>
      <c r="AO1279" s="18" t="n">
        <f aca="false">SUMPRODUCT(MIN($B$22:$M$22+B1279:M1279+Z1279:AK1279))</f>
        <v>335.588590069287</v>
      </c>
      <c r="AP1279" s="18" t="n">
        <f aca="false">SUMPRODUCT(MIN($B$23:$M$23+B1279:M1279+N1279:Y1279))</f>
        <v>384.831917233508</v>
      </c>
      <c r="AQ1279" s="18" t="n">
        <f aca="false">SUMPRODUCT(MIN($B$23:$M$23+B1279:M1279+Z1279:AK1279))</f>
        <v>384.831917233508</v>
      </c>
      <c r="AR1279" s="13" t="n">
        <f aca="false">IF(Y1279&lt;0,1,0)</f>
        <v>0</v>
      </c>
    </row>
    <row r="1280" customFormat="false" ht="15" hidden="false" customHeight="false" outlineLevel="0" collapsed="false">
      <c r="A1280" s="13" t="n">
        <v>1255</v>
      </c>
      <c r="B1280" s="18" t="n">
        <f aca="false">Shock_sd*Draws!B1259</f>
        <v>47.8893754940272</v>
      </c>
      <c r="C1280" s="18" t="n">
        <f aca="false">Persist_a*B1280+Shock_sd*Draws!C1259</f>
        <v>5.31100753255158</v>
      </c>
      <c r="D1280" s="18" t="n">
        <f aca="false">Persist_a*C1280+Shock_sd*Draws!D1259</f>
        <v>-57.872576824777</v>
      </c>
      <c r="E1280" s="18" t="n">
        <f aca="false">Persist_a*D1280+Shock_sd*Draws!E1259</f>
        <v>-38.9164803727324</v>
      </c>
      <c r="F1280" s="18" t="n">
        <f aca="false">Persist_a*E1280+Shock_sd*Draws!F1259</f>
        <v>47.5180461681879</v>
      </c>
      <c r="G1280" s="18" t="n">
        <f aca="false">Persist_a*F1280+Shock_sd*Draws!G1259</f>
        <v>-55.7355554204217</v>
      </c>
      <c r="H1280" s="18" t="n">
        <f aca="false">Persist_a*G1280+Shock_sd*Draws!H1259</f>
        <v>-112.305935001619</v>
      </c>
      <c r="I1280" s="18" t="n">
        <f aca="false">Persist_a*H1280+Shock_sd*Draws!I1259</f>
        <v>-69.1403088187834</v>
      </c>
      <c r="J1280" s="18" t="n">
        <f aca="false">Persist_a*I1280+Shock_sd*Draws!J1259</f>
        <v>-62.9796272297785</v>
      </c>
      <c r="K1280" s="18" t="n">
        <f aca="false">Persist_a*J1280+Shock_sd*Draws!K1259</f>
        <v>-30.8679243577268</v>
      </c>
      <c r="L1280" s="18" t="n">
        <f aca="false">Persist_a*K1280+Shock_sd*Draws!L1259</f>
        <v>-29.207951905121</v>
      </c>
      <c r="M1280" s="18" t="n">
        <f aca="false">Persist_a*L1280+Shock_sd*Draws!M1259</f>
        <v>-61.7936376653296</v>
      </c>
      <c r="N1280" s="18" t="n">
        <f aca="false">0-(Draws!N1259+Draws!Z1259)</f>
        <v>0</v>
      </c>
      <c r="O1280" s="18" t="n">
        <f aca="false">N1280-(Draws!O1259+Draws!AA1259)</f>
        <v>0</v>
      </c>
      <c r="P1280" s="18" t="n">
        <f aca="false">O1280-(Draws!P1259+Draws!AB1259)</f>
        <v>0</v>
      </c>
      <c r="Q1280" s="18" t="n">
        <f aca="false">P1280-(Draws!Q1259+Draws!AC1259)</f>
        <v>0</v>
      </c>
      <c r="R1280" s="18" t="n">
        <f aca="false">Q1280-(Draws!R1259+Draws!AD1259)</f>
        <v>0</v>
      </c>
      <c r="S1280" s="18" t="n">
        <f aca="false">R1280-(Draws!S1259+Draws!AE1259)</f>
        <v>0</v>
      </c>
      <c r="T1280" s="18" t="n">
        <f aca="false">S1280-(Draws!T1259+Draws!AF1259)</f>
        <v>0</v>
      </c>
      <c r="U1280" s="18" t="n">
        <f aca="false">T1280-(Draws!U1259+Draws!AG1259)</f>
        <v>0</v>
      </c>
      <c r="V1280" s="18" t="n">
        <f aca="false">U1280-(Draws!V1259+Draws!AH1259)</f>
        <v>0</v>
      </c>
      <c r="W1280" s="18" t="n">
        <f aca="false">V1280-(Draws!W1259+Draws!AI1259)</f>
        <v>0</v>
      </c>
      <c r="X1280" s="18" t="n">
        <f aca="false">W1280-(Draws!X1259+Draws!AJ1259)</f>
        <v>0</v>
      </c>
      <c r="Y1280" s="18" t="n">
        <f aca="false">X1280-(Draws!Y1259+Draws!AK1259)</f>
        <v>0</v>
      </c>
      <c r="Z1280" s="18" t="n">
        <f aca="false">0-(MAX(Draws!N1259-Line_cap,0)+MAX(Draws!Z1259-Line_cap,0))</f>
        <v>0</v>
      </c>
      <c r="AA1280" s="18" t="n">
        <f aca="false">Z1280-(MAX(Draws!O1259-Line_cap,0)+MAX(Draws!AA1259-Line_cap,0))</f>
        <v>0</v>
      </c>
      <c r="AB1280" s="18" t="n">
        <f aca="false">AA1280-(MAX(Draws!P1259-Line_cap,0)+MAX(Draws!AB1259-Line_cap,0))</f>
        <v>0</v>
      </c>
      <c r="AC1280" s="18" t="n">
        <f aca="false">AB1280-(MAX(Draws!Q1259-Line_cap,0)+MAX(Draws!AC1259-Line_cap,0))</f>
        <v>0</v>
      </c>
      <c r="AD1280" s="18" t="n">
        <f aca="false">AC1280-(MAX(Draws!R1259-Line_cap,0)+MAX(Draws!AD1259-Line_cap,0))</f>
        <v>0</v>
      </c>
      <c r="AE1280" s="18" t="n">
        <f aca="false">AD1280-(MAX(Draws!S1259-Line_cap,0)+MAX(Draws!AE1259-Line_cap,0))</f>
        <v>0</v>
      </c>
      <c r="AF1280" s="18" t="n">
        <f aca="false">AE1280-(MAX(Draws!T1259-Line_cap,0)+MAX(Draws!AF1259-Line_cap,0))</f>
        <v>0</v>
      </c>
      <c r="AG1280" s="18" t="n">
        <f aca="false">AF1280-(MAX(Draws!U1259-Line_cap,0)+MAX(Draws!AG1259-Line_cap,0))</f>
        <v>0</v>
      </c>
      <c r="AH1280" s="18" t="n">
        <f aca="false">AG1280-(MAX(Draws!V1259-Line_cap,0)+MAX(Draws!AH1259-Line_cap,0))</f>
        <v>0</v>
      </c>
      <c r="AI1280" s="18" t="n">
        <f aca="false">AH1280-(MAX(Draws!W1259-Line_cap,0)+MAX(Draws!AI1259-Line_cap,0))</f>
        <v>0</v>
      </c>
      <c r="AJ1280" s="18" t="n">
        <f aca="false">AI1280-(MAX(Draws!X1259-Line_cap,0)+MAX(Draws!AJ1259-Line_cap,0))</f>
        <v>0</v>
      </c>
      <c r="AK1280" s="18" t="n">
        <f aca="false">AJ1280-(MAX(Draws!Y1259-Line_cap,0)+MAX(Draws!AK1259-Line_cap,0))</f>
        <v>0</v>
      </c>
      <c r="AL1280" s="18" t="n">
        <f aca="false">SUMPRODUCT(MIN($B$22:$M$22+B1280:M1280+N1280:Y1280))</f>
        <v>369.644447356167</v>
      </c>
      <c r="AM1280" s="18" t="n">
        <f aca="false">SUMPRODUCT(MIN($B$22:$M$22+B1280:M1280))</f>
        <v>369.644447356167</v>
      </c>
      <c r="AN1280" s="18" t="n">
        <f aca="false">SUMPRODUCT(MIN($B$22:$M$22+N1280:Y1280))</f>
        <v>481.950382357786</v>
      </c>
      <c r="AO1280" s="18" t="n">
        <f aca="false">SUMPRODUCT(MIN($B$22:$M$22+B1280:M1280+Z1280:AK1280))</f>
        <v>369.644447356167</v>
      </c>
      <c r="AP1280" s="18" t="n">
        <f aca="false">SUMPRODUCT(MIN($B$23:$M$23+B1280:M1280+N1280:Y1280))</f>
        <v>418.823090219267</v>
      </c>
      <c r="AQ1280" s="18" t="n">
        <f aca="false">SUMPRODUCT(MIN($B$23:$M$23+B1280:M1280+Z1280:AK1280))</f>
        <v>418.823090219267</v>
      </c>
      <c r="AR1280" s="13" t="n">
        <f aca="false">IF(Y1280&lt;0,1,0)</f>
        <v>0</v>
      </c>
    </row>
    <row r="1281" customFormat="false" ht="15" hidden="false" customHeight="false" outlineLevel="0" collapsed="false">
      <c r="A1281" s="13" t="n">
        <v>1256</v>
      </c>
      <c r="B1281" s="18" t="n">
        <f aca="false">Shock_sd*Draws!B1260</f>
        <v>-56.7465768059268</v>
      </c>
      <c r="C1281" s="18" t="n">
        <f aca="false">Persist_a*B1281+Shock_sd*Draws!C1260</f>
        <v>8.30407492782064</v>
      </c>
      <c r="D1281" s="18" t="n">
        <f aca="false">Persist_a*C1281+Shock_sd*Draws!D1260</f>
        <v>-14.5550279357403</v>
      </c>
      <c r="E1281" s="18" t="n">
        <f aca="false">Persist_a*D1281+Shock_sd*Draws!E1260</f>
        <v>24.1053603099305</v>
      </c>
      <c r="F1281" s="18" t="n">
        <f aca="false">Persist_a*E1281+Shock_sd*Draws!F1260</f>
        <v>-3.80838666373514</v>
      </c>
      <c r="G1281" s="18" t="n">
        <f aca="false">Persist_a*F1281+Shock_sd*Draws!G1260</f>
        <v>24.7079979934325</v>
      </c>
      <c r="H1281" s="18" t="n">
        <f aca="false">Persist_a*G1281+Shock_sd*Draws!H1260</f>
        <v>33.9785699693445</v>
      </c>
      <c r="I1281" s="18" t="n">
        <f aca="false">Persist_a*H1281+Shock_sd*Draws!I1260</f>
        <v>-17.2190760574437</v>
      </c>
      <c r="J1281" s="18" t="n">
        <f aca="false">Persist_a*I1281+Shock_sd*Draws!J1260</f>
        <v>-13.9186642956062</v>
      </c>
      <c r="K1281" s="18" t="n">
        <f aca="false">Persist_a*J1281+Shock_sd*Draws!K1260</f>
        <v>-92.879902234936</v>
      </c>
      <c r="L1281" s="18" t="n">
        <f aca="false">Persist_a*K1281+Shock_sd*Draws!L1260</f>
        <v>-62.7964112279815</v>
      </c>
      <c r="M1281" s="18" t="n">
        <f aca="false">Persist_a*L1281+Shock_sd*Draws!M1260</f>
        <v>-25.1446946606525</v>
      </c>
      <c r="N1281" s="18" t="n">
        <f aca="false">0-(Draws!N1260+Draws!Z1260)</f>
        <v>0</v>
      </c>
      <c r="O1281" s="18" t="n">
        <f aca="false">N1281-(Draws!O1260+Draws!AA1260)</f>
        <v>0</v>
      </c>
      <c r="P1281" s="18" t="n">
        <f aca="false">O1281-(Draws!P1260+Draws!AB1260)</f>
        <v>0</v>
      </c>
      <c r="Q1281" s="18" t="n">
        <f aca="false">P1281-(Draws!Q1260+Draws!AC1260)</f>
        <v>0</v>
      </c>
      <c r="R1281" s="18" t="n">
        <f aca="false">Q1281-(Draws!R1260+Draws!AD1260)</f>
        <v>0</v>
      </c>
      <c r="S1281" s="18" t="n">
        <f aca="false">R1281-(Draws!S1260+Draws!AE1260)</f>
        <v>0</v>
      </c>
      <c r="T1281" s="18" t="n">
        <f aca="false">S1281-(Draws!T1260+Draws!AF1260)</f>
        <v>0</v>
      </c>
      <c r="U1281" s="18" t="n">
        <f aca="false">T1281-(Draws!U1260+Draws!AG1260)</f>
        <v>0</v>
      </c>
      <c r="V1281" s="18" t="n">
        <f aca="false">U1281-(Draws!V1260+Draws!AH1260)</f>
        <v>0</v>
      </c>
      <c r="W1281" s="18" t="n">
        <f aca="false">V1281-(Draws!W1260+Draws!AI1260)</f>
        <v>0</v>
      </c>
      <c r="X1281" s="18" t="n">
        <f aca="false">W1281-(Draws!X1260+Draws!AJ1260)</f>
        <v>0</v>
      </c>
      <c r="Y1281" s="18" t="n">
        <f aca="false">X1281-(Draws!Y1260+Draws!AK1260)</f>
        <v>0</v>
      </c>
      <c r="Z1281" s="18" t="n">
        <f aca="false">0-(MAX(Draws!N1260-Line_cap,0)+MAX(Draws!Z1260-Line_cap,0))</f>
        <v>0</v>
      </c>
      <c r="AA1281" s="18" t="n">
        <f aca="false">Z1281-(MAX(Draws!O1260-Line_cap,0)+MAX(Draws!AA1260-Line_cap,0))</f>
        <v>0</v>
      </c>
      <c r="AB1281" s="18" t="n">
        <f aca="false">AA1281-(MAX(Draws!P1260-Line_cap,0)+MAX(Draws!AB1260-Line_cap,0))</f>
        <v>0</v>
      </c>
      <c r="AC1281" s="18" t="n">
        <f aca="false">AB1281-(MAX(Draws!Q1260-Line_cap,0)+MAX(Draws!AC1260-Line_cap,0))</f>
        <v>0</v>
      </c>
      <c r="AD1281" s="18" t="n">
        <f aca="false">AC1281-(MAX(Draws!R1260-Line_cap,0)+MAX(Draws!AD1260-Line_cap,0))</f>
        <v>0</v>
      </c>
      <c r="AE1281" s="18" t="n">
        <f aca="false">AD1281-(MAX(Draws!S1260-Line_cap,0)+MAX(Draws!AE1260-Line_cap,0))</f>
        <v>0</v>
      </c>
      <c r="AF1281" s="18" t="n">
        <f aca="false">AE1281-(MAX(Draws!T1260-Line_cap,0)+MAX(Draws!AF1260-Line_cap,0))</f>
        <v>0</v>
      </c>
      <c r="AG1281" s="18" t="n">
        <f aca="false">AF1281-(MAX(Draws!U1260-Line_cap,0)+MAX(Draws!AG1260-Line_cap,0))</f>
        <v>0</v>
      </c>
      <c r="AH1281" s="18" t="n">
        <f aca="false">AG1281-(MAX(Draws!V1260-Line_cap,0)+MAX(Draws!AH1260-Line_cap,0))</f>
        <v>0</v>
      </c>
      <c r="AI1281" s="18" t="n">
        <f aca="false">AH1281-(MAX(Draws!W1260-Line_cap,0)+MAX(Draws!AI1260-Line_cap,0))</f>
        <v>0</v>
      </c>
      <c r="AJ1281" s="18" t="n">
        <f aca="false">AI1281-(MAX(Draws!X1260-Line_cap,0)+MAX(Draws!AJ1260-Line_cap,0))</f>
        <v>0</v>
      </c>
      <c r="AK1281" s="18" t="n">
        <f aca="false">AJ1281-(MAX(Draws!Y1260-Line_cap,0)+MAX(Draws!AK1260-Line_cap,0))</f>
        <v>0</v>
      </c>
      <c r="AL1281" s="18" t="n">
        <f aca="false">SUMPRODUCT(MIN($B$22:$M$22+B1281:M1281+N1281:Y1281))</f>
        <v>401.505793574488</v>
      </c>
      <c r="AM1281" s="18" t="n">
        <f aca="false">SUMPRODUCT(MIN($B$22:$M$22+B1281:M1281))</f>
        <v>401.505793574488</v>
      </c>
      <c r="AN1281" s="18" t="n">
        <f aca="false">SUMPRODUCT(MIN($B$22:$M$22+N1281:Y1281))</f>
        <v>481.950382357786</v>
      </c>
      <c r="AO1281" s="18" t="n">
        <f aca="false">SUMPRODUCT(MIN($B$22:$M$22+B1281:M1281+Z1281:AK1281))</f>
        <v>401.505793574488</v>
      </c>
      <c r="AP1281" s="18" t="n">
        <f aca="false">SUMPRODUCT(MIN($B$23:$M$23+B1281:M1281+N1281:Y1281))</f>
        <v>449.791442124915</v>
      </c>
      <c r="AQ1281" s="18" t="n">
        <f aca="false">SUMPRODUCT(MIN($B$23:$M$23+B1281:M1281+Z1281:AK1281))</f>
        <v>449.791442124915</v>
      </c>
      <c r="AR1281" s="13" t="n">
        <f aca="false">IF(Y1281&lt;0,1,0)</f>
        <v>0</v>
      </c>
    </row>
    <row r="1282" customFormat="false" ht="15" hidden="false" customHeight="false" outlineLevel="0" collapsed="false">
      <c r="A1282" s="13" t="n">
        <v>1257</v>
      </c>
      <c r="B1282" s="18" t="n">
        <f aca="false">Shock_sd*Draws!B1261</f>
        <v>45.2365343034095</v>
      </c>
      <c r="C1282" s="18" t="n">
        <f aca="false">Persist_a*B1282+Shock_sd*Draws!C1261</f>
        <v>83.0623084987992</v>
      </c>
      <c r="D1282" s="18" t="n">
        <f aca="false">Persist_a*C1282+Shock_sd*Draws!D1261</f>
        <v>14.9988019094526</v>
      </c>
      <c r="E1282" s="18" t="n">
        <f aca="false">Persist_a*D1282+Shock_sd*Draws!E1261</f>
        <v>27.1587619580105</v>
      </c>
      <c r="F1282" s="18" t="n">
        <f aca="false">Persist_a*E1282+Shock_sd*Draws!F1261</f>
        <v>23.0769443922013</v>
      </c>
      <c r="G1282" s="18" t="n">
        <f aca="false">Persist_a*F1282+Shock_sd*Draws!G1261</f>
        <v>14.6216781853465</v>
      </c>
      <c r="H1282" s="18" t="n">
        <f aca="false">Persist_a*G1282+Shock_sd*Draws!H1261</f>
        <v>-6.96851076568552</v>
      </c>
      <c r="I1282" s="18" t="n">
        <f aca="false">Persist_a*H1282+Shock_sd*Draws!I1261</f>
        <v>-33.1085115704238</v>
      </c>
      <c r="J1282" s="18" t="n">
        <f aca="false">Persist_a*I1282+Shock_sd*Draws!J1261</f>
        <v>-12.1780692840498</v>
      </c>
      <c r="K1282" s="18" t="n">
        <f aca="false">Persist_a*J1282+Shock_sd*Draws!K1261</f>
        <v>-58.90349578177</v>
      </c>
      <c r="L1282" s="18" t="n">
        <f aca="false">Persist_a*K1282+Shock_sd*Draws!L1261</f>
        <v>12.5004430657518</v>
      </c>
      <c r="M1282" s="18" t="n">
        <f aca="false">Persist_a*L1282+Shock_sd*Draws!M1261</f>
        <v>-104.135567271075</v>
      </c>
      <c r="N1282" s="18" t="n">
        <f aca="false">0-(Draws!N1261+Draws!Z1261)</f>
        <v>0</v>
      </c>
      <c r="O1282" s="18" t="n">
        <f aca="false">N1282-(Draws!O1261+Draws!AA1261)</f>
        <v>0</v>
      </c>
      <c r="P1282" s="18" t="n">
        <f aca="false">O1282-(Draws!P1261+Draws!AB1261)</f>
        <v>0</v>
      </c>
      <c r="Q1282" s="18" t="n">
        <f aca="false">P1282-(Draws!Q1261+Draws!AC1261)</f>
        <v>0</v>
      </c>
      <c r="R1282" s="18" t="n">
        <f aca="false">Q1282-(Draws!R1261+Draws!AD1261)</f>
        <v>-101.272577772582</v>
      </c>
      <c r="S1282" s="18" t="n">
        <f aca="false">R1282-(Draws!S1261+Draws!AE1261)</f>
        <v>-101.272577772582</v>
      </c>
      <c r="T1282" s="18" t="n">
        <f aca="false">S1282-(Draws!T1261+Draws!AF1261)</f>
        <v>-101.272577772582</v>
      </c>
      <c r="U1282" s="18" t="n">
        <f aca="false">T1282-(Draws!U1261+Draws!AG1261)</f>
        <v>-101.272577772582</v>
      </c>
      <c r="V1282" s="18" t="n">
        <f aca="false">U1282-(Draws!V1261+Draws!AH1261)</f>
        <v>-101.272577772582</v>
      </c>
      <c r="W1282" s="18" t="n">
        <f aca="false">V1282-(Draws!W1261+Draws!AI1261)</f>
        <v>-101.272577772582</v>
      </c>
      <c r="X1282" s="18" t="n">
        <f aca="false">W1282-(Draws!X1261+Draws!AJ1261)</f>
        <v>-101.272577772582</v>
      </c>
      <c r="Y1282" s="18" t="n">
        <f aca="false">X1282-(Draws!Y1261+Draws!AK1261)</f>
        <v>-101.272577772582</v>
      </c>
      <c r="Z1282" s="18" t="n">
        <f aca="false">0-(MAX(Draws!N1261-Line_cap,0)+MAX(Draws!Z1261-Line_cap,0))</f>
        <v>0</v>
      </c>
      <c r="AA1282" s="18" t="n">
        <f aca="false">Z1282-(MAX(Draws!O1261-Line_cap,0)+MAX(Draws!AA1261-Line_cap,0))</f>
        <v>0</v>
      </c>
      <c r="AB1282" s="18" t="n">
        <f aca="false">AA1282-(MAX(Draws!P1261-Line_cap,0)+MAX(Draws!AB1261-Line_cap,0))</f>
        <v>0</v>
      </c>
      <c r="AC1282" s="18" t="n">
        <f aca="false">AB1282-(MAX(Draws!Q1261-Line_cap,0)+MAX(Draws!AC1261-Line_cap,0))</f>
        <v>0</v>
      </c>
      <c r="AD1282" s="18" t="n">
        <f aca="false">AC1282-(MAX(Draws!R1261-Line_cap,0)+MAX(Draws!AD1261-Line_cap,0))</f>
        <v>-1.2725777725821</v>
      </c>
      <c r="AE1282" s="18" t="n">
        <f aca="false">AD1282-(MAX(Draws!S1261-Line_cap,0)+MAX(Draws!AE1261-Line_cap,0))</f>
        <v>-1.2725777725821</v>
      </c>
      <c r="AF1282" s="18" t="n">
        <f aca="false">AE1282-(MAX(Draws!T1261-Line_cap,0)+MAX(Draws!AF1261-Line_cap,0))</f>
        <v>-1.2725777725821</v>
      </c>
      <c r="AG1282" s="18" t="n">
        <f aca="false">AF1282-(MAX(Draws!U1261-Line_cap,0)+MAX(Draws!AG1261-Line_cap,0))</f>
        <v>-1.2725777725821</v>
      </c>
      <c r="AH1282" s="18" t="n">
        <f aca="false">AG1282-(MAX(Draws!V1261-Line_cap,0)+MAX(Draws!AH1261-Line_cap,0))</f>
        <v>-1.2725777725821</v>
      </c>
      <c r="AI1282" s="18" t="n">
        <f aca="false">AH1282-(MAX(Draws!W1261-Line_cap,0)+MAX(Draws!AI1261-Line_cap,0))</f>
        <v>-1.2725777725821</v>
      </c>
      <c r="AJ1282" s="18" t="n">
        <f aca="false">AI1282-(MAX(Draws!X1261-Line_cap,0)+MAX(Draws!AJ1261-Line_cap,0))</f>
        <v>-1.2725777725821</v>
      </c>
      <c r="AK1282" s="18" t="n">
        <f aca="false">AJ1282-(MAX(Draws!Y1261-Line_cap,0)+MAX(Draws!AK1261-Line_cap,0))</f>
        <v>-1.2725777725821</v>
      </c>
      <c r="AL1282" s="18" t="n">
        <f aca="false">SUMPRODUCT(MIN($B$22:$M$22+B1282:M1282+N1282:Y1282))</f>
        <v>305.015902633303</v>
      </c>
      <c r="AM1282" s="18" t="n">
        <f aca="false">SUMPRODUCT(MIN($B$22:$M$22+B1282:M1282))</f>
        <v>406.288480405885</v>
      </c>
      <c r="AN1282" s="18" t="n">
        <f aca="false">SUMPRODUCT(MIN($B$22:$M$22+N1282:Y1282))</f>
        <v>380.677804585204</v>
      </c>
      <c r="AO1282" s="18" t="n">
        <f aca="false">SUMPRODUCT(MIN($B$22:$M$22+B1282:M1282+Z1282:AK1282))</f>
        <v>405.015902633303</v>
      </c>
      <c r="AP1282" s="18" t="n">
        <f aca="false">SUMPRODUCT(MIN($B$23:$M$23+B1282:M1282+N1282:Y1282))</f>
        <v>350.141783715923</v>
      </c>
      <c r="AQ1282" s="18" t="n">
        <f aca="false">SUMPRODUCT(MIN($B$23:$M$23+B1282:M1282+Z1282:AK1282))</f>
        <v>450.141783715923</v>
      </c>
      <c r="AR1282" s="13" t="n">
        <f aca="false">IF(Y1282&lt;0,1,0)</f>
        <v>1</v>
      </c>
    </row>
    <row r="1283" customFormat="false" ht="15" hidden="false" customHeight="false" outlineLevel="0" collapsed="false">
      <c r="A1283" s="13" t="n">
        <v>1258</v>
      </c>
      <c r="B1283" s="18" t="n">
        <f aca="false">Shock_sd*Draws!B1262</f>
        <v>-22.4247739329416</v>
      </c>
      <c r="C1283" s="18" t="n">
        <f aca="false">Persist_a*B1283+Shock_sd*Draws!C1262</f>
        <v>31.0574093331075</v>
      </c>
      <c r="D1283" s="18" t="n">
        <f aca="false">Persist_a*C1283+Shock_sd*Draws!D1262</f>
        <v>69.401503090634</v>
      </c>
      <c r="E1283" s="18" t="n">
        <f aca="false">Persist_a*D1283+Shock_sd*Draws!E1262</f>
        <v>96.4659571286781</v>
      </c>
      <c r="F1283" s="18" t="n">
        <f aca="false">Persist_a*E1283+Shock_sd*Draws!F1262</f>
        <v>40.1816638050923</v>
      </c>
      <c r="G1283" s="18" t="n">
        <f aca="false">Persist_a*F1283+Shock_sd*Draws!G1262</f>
        <v>114.373585378095</v>
      </c>
      <c r="H1283" s="18" t="n">
        <f aca="false">Persist_a*G1283+Shock_sd*Draws!H1262</f>
        <v>50.2945840989923</v>
      </c>
      <c r="I1283" s="18" t="n">
        <f aca="false">Persist_a*H1283+Shock_sd*Draws!I1262</f>
        <v>-46.4419716242819</v>
      </c>
      <c r="J1283" s="18" t="n">
        <f aca="false">Persist_a*I1283+Shock_sd*Draws!J1262</f>
        <v>-46.0177221849189</v>
      </c>
      <c r="K1283" s="18" t="n">
        <f aca="false">Persist_a*J1283+Shock_sd*Draws!K1262</f>
        <v>-11.3330066624688</v>
      </c>
      <c r="L1283" s="18" t="n">
        <f aca="false">Persist_a*K1283+Shock_sd*Draws!L1262</f>
        <v>12.3893951338097</v>
      </c>
      <c r="M1283" s="18" t="n">
        <f aca="false">Persist_a*L1283+Shock_sd*Draws!M1262</f>
        <v>52.5442166213247</v>
      </c>
      <c r="N1283" s="18" t="n">
        <f aca="false">0-(Draws!N1262+Draws!Z1262)</f>
        <v>0</v>
      </c>
      <c r="O1283" s="18" t="n">
        <f aca="false">N1283-(Draws!O1262+Draws!AA1262)</f>
        <v>0</v>
      </c>
      <c r="P1283" s="18" t="n">
        <f aca="false">O1283-(Draws!P1262+Draws!AB1262)</f>
        <v>0</v>
      </c>
      <c r="Q1283" s="18" t="n">
        <f aca="false">P1283-(Draws!Q1262+Draws!AC1262)</f>
        <v>0</v>
      </c>
      <c r="R1283" s="18" t="n">
        <f aca="false">Q1283-(Draws!R1262+Draws!AD1262)</f>
        <v>0</v>
      </c>
      <c r="S1283" s="18" t="n">
        <f aca="false">R1283-(Draws!S1262+Draws!AE1262)</f>
        <v>0</v>
      </c>
      <c r="T1283" s="18" t="n">
        <f aca="false">S1283-(Draws!T1262+Draws!AF1262)</f>
        <v>0</v>
      </c>
      <c r="U1283" s="18" t="n">
        <f aca="false">T1283-(Draws!U1262+Draws!AG1262)</f>
        <v>0</v>
      </c>
      <c r="V1283" s="18" t="n">
        <f aca="false">U1283-(Draws!V1262+Draws!AH1262)</f>
        <v>0</v>
      </c>
      <c r="W1283" s="18" t="n">
        <f aca="false">V1283-(Draws!W1262+Draws!AI1262)</f>
        <v>0</v>
      </c>
      <c r="X1283" s="18" t="n">
        <f aca="false">W1283-(Draws!X1262+Draws!AJ1262)</f>
        <v>0</v>
      </c>
      <c r="Y1283" s="18" t="n">
        <f aca="false">X1283-(Draws!Y1262+Draws!AK1262)</f>
        <v>0</v>
      </c>
      <c r="Z1283" s="18" t="n">
        <f aca="false">0-(MAX(Draws!N1262-Line_cap,0)+MAX(Draws!Z1262-Line_cap,0))</f>
        <v>0</v>
      </c>
      <c r="AA1283" s="18" t="n">
        <f aca="false">Z1283-(MAX(Draws!O1262-Line_cap,0)+MAX(Draws!AA1262-Line_cap,0))</f>
        <v>0</v>
      </c>
      <c r="AB1283" s="18" t="n">
        <f aca="false">AA1283-(MAX(Draws!P1262-Line_cap,0)+MAX(Draws!AB1262-Line_cap,0))</f>
        <v>0</v>
      </c>
      <c r="AC1283" s="18" t="n">
        <f aca="false">AB1283-(MAX(Draws!Q1262-Line_cap,0)+MAX(Draws!AC1262-Line_cap,0))</f>
        <v>0</v>
      </c>
      <c r="AD1283" s="18" t="n">
        <f aca="false">AC1283-(MAX(Draws!R1262-Line_cap,0)+MAX(Draws!AD1262-Line_cap,0))</f>
        <v>0</v>
      </c>
      <c r="AE1283" s="18" t="n">
        <f aca="false">AD1283-(MAX(Draws!S1262-Line_cap,0)+MAX(Draws!AE1262-Line_cap,0))</f>
        <v>0</v>
      </c>
      <c r="AF1283" s="18" t="n">
        <f aca="false">AE1283-(MAX(Draws!T1262-Line_cap,0)+MAX(Draws!AF1262-Line_cap,0))</f>
        <v>0</v>
      </c>
      <c r="AG1283" s="18" t="n">
        <f aca="false">AF1283-(MAX(Draws!U1262-Line_cap,0)+MAX(Draws!AG1262-Line_cap,0))</f>
        <v>0</v>
      </c>
      <c r="AH1283" s="18" t="n">
        <f aca="false">AG1283-(MAX(Draws!V1262-Line_cap,0)+MAX(Draws!AH1262-Line_cap,0))</f>
        <v>0</v>
      </c>
      <c r="AI1283" s="18" t="n">
        <f aca="false">AH1283-(MAX(Draws!W1262-Line_cap,0)+MAX(Draws!AI1262-Line_cap,0))</f>
        <v>0</v>
      </c>
      <c r="AJ1283" s="18" t="n">
        <f aca="false">AI1283-(MAX(Draws!X1262-Line_cap,0)+MAX(Draws!AJ1262-Line_cap,0))</f>
        <v>0</v>
      </c>
      <c r="AK1283" s="18" t="n">
        <f aca="false">AJ1283-(MAX(Draws!Y1262-Line_cap,0)+MAX(Draws!AK1262-Line_cap,0))</f>
        <v>0</v>
      </c>
      <c r="AL1283" s="18" t="n">
        <f aca="false">SUMPRODUCT(MIN($B$22:$M$22+B1283:M1283+N1283:Y1283))</f>
        <v>437.412081773637</v>
      </c>
      <c r="AM1283" s="18" t="n">
        <f aca="false">SUMPRODUCT(MIN($B$22:$M$22+B1283:M1283))</f>
        <v>437.412081773637</v>
      </c>
      <c r="AN1283" s="18" t="n">
        <f aca="false">SUMPRODUCT(MIN($B$22:$M$22+N1283:Y1283))</f>
        <v>481.950382357786</v>
      </c>
      <c r="AO1283" s="18" t="n">
        <f aca="false">SUMPRODUCT(MIN($B$22:$M$22+B1283:M1283+Z1283:AK1283))</f>
        <v>437.412081773637</v>
      </c>
      <c r="AP1283" s="18" t="n">
        <f aca="false">SUMPRODUCT(MIN($B$23:$M$23+B1283:M1283+N1283:Y1283))</f>
        <v>487.012081773637</v>
      </c>
      <c r="AQ1283" s="18" t="n">
        <f aca="false">SUMPRODUCT(MIN($B$23:$M$23+B1283:M1283+Z1283:AK1283))</f>
        <v>487.012081773637</v>
      </c>
      <c r="AR1283" s="13" t="n">
        <f aca="false">IF(Y1283&lt;0,1,0)</f>
        <v>0</v>
      </c>
    </row>
    <row r="1284" customFormat="false" ht="15" hidden="false" customHeight="false" outlineLevel="0" collapsed="false">
      <c r="A1284" s="13" t="n">
        <v>1259</v>
      </c>
      <c r="B1284" s="18" t="n">
        <f aca="false">Shock_sd*Draws!B1263</f>
        <v>69.2115305911402</v>
      </c>
      <c r="C1284" s="18" t="n">
        <f aca="false">Persist_a*B1284+Shock_sd*Draws!C1263</f>
        <v>-13.5556754030328</v>
      </c>
      <c r="D1284" s="18" t="n">
        <f aca="false">Persist_a*C1284+Shock_sd*Draws!D1263</f>
        <v>-112.030234274954</v>
      </c>
      <c r="E1284" s="18" t="n">
        <f aca="false">Persist_a*D1284+Shock_sd*Draws!E1263</f>
        <v>-86.8900315774324</v>
      </c>
      <c r="F1284" s="18" t="n">
        <f aca="false">Persist_a*E1284+Shock_sd*Draws!F1263</f>
        <v>-44.394515693322</v>
      </c>
      <c r="G1284" s="18" t="n">
        <f aca="false">Persist_a*F1284+Shock_sd*Draws!G1263</f>
        <v>-89.7164693471399</v>
      </c>
      <c r="H1284" s="18" t="n">
        <f aca="false">Persist_a*G1284+Shock_sd*Draws!H1263</f>
        <v>0.478192017024846</v>
      </c>
      <c r="I1284" s="18" t="n">
        <f aca="false">Persist_a*H1284+Shock_sd*Draws!I1263</f>
        <v>-39.3247270281133</v>
      </c>
      <c r="J1284" s="18" t="n">
        <f aca="false">Persist_a*I1284+Shock_sd*Draws!J1263</f>
        <v>-44.5980493935966</v>
      </c>
      <c r="K1284" s="18" t="n">
        <f aca="false">Persist_a*J1284+Shock_sd*Draws!K1263</f>
        <v>-2.96013534250579</v>
      </c>
      <c r="L1284" s="18" t="n">
        <f aca="false">Persist_a*K1284+Shock_sd*Draws!L1263</f>
        <v>30.3339666393443</v>
      </c>
      <c r="M1284" s="18" t="n">
        <f aca="false">Persist_a*L1284+Shock_sd*Draws!M1263</f>
        <v>-40.3726871779717</v>
      </c>
      <c r="N1284" s="18" t="n">
        <f aca="false">0-(Draws!N1263+Draws!Z1263)</f>
        <v>0</v>
      </c>
      <c r="O1284" s="18" t="n">
        <f aca="false">N1284-(Draws!O1263+Draws!AA1263)</f>
        <v>0</v>
      </c>
      <c r="P1284" s="18" t="n">
        <f aca="false">O1284-(Draws!P1263+Draws!AB1263)</f>
        <v>0</v>
      </c>
      <c r="Q1284" s="18" t="n">
        <f aca="false">P1284-(Draws!Q1263+Draws!AC1263)</f>
        <v>0</v>
      </c>
      <c r="R1284" s="18" t="n">
        <f aca="false">Q1284-(Draws!R1263+Draws!AD1263)</f>
        <v>0</v>
      </c>
      <c r="S1284" s="18" t="n">
        <f aca="false">R1284-(Draws!S1263+Draws!AE1263)</f>
        <v>0</v>
      </c>
      <c r="T1284" s="18" t="n">
        <f aca="false">S1284-(Draws!T1263+Draws!AF1263)</f>
        <v>0</v>
      </c>
      <c r="U1284" s="18" t="n">
        <f aca="false">T1284-(Draws!U1263+Draws!AG1263)</f>
        <v>0</v>
      </c>
      <c r="V1284" s="18" t="n">
        <f aca="false">U1284-(Draws!V1263+Draws!AH1263)</f>
        <v>0</v>
      </c>
      <c r="W1284" s="18" t="n">
        <f aca="false">V1284-(Draws!W1263+Draws!AI1263)</f>
        <v>0</v>
      </c>
      <c r="X1284" s="18" t="n">
        <f aca="false">W1284-(Draws!X1263+Draws!AJ1263)</f>
        <v>0</v>
      </c>
      <c r="Y1284" s="18" t="n">
        <f aca="false">X1284-(Draws!Y1263+Draws!AK1263)</f>
        <v>0</v>
      </c>
      <c r="Z1284" s="18" t="n">
        <f aca="false">0-(MAX(Draws!N1263-Line_cap,0)+MAX(Draws!Z1263-Line_cap,0))</f>
        <v>0</v>
      </c>
      <c r="AA1284" s="18" t="n">
        <f aca="false">Z1284-(MAX(Draws!O1263-Line_cap,0)+MAX(Draws!AA1263-Line_cap,0))</f>
        <v>0</v>
      </c>
      <c r="AB1284" s="18" t="n">
        <f aca="false">AA1284-(MAX(Draws!P1263-Line_cap,0)+MAX(Draws!AB1263-Line_cap,0))</f>
        <v>0</v>
      </c>
      <c r="AC1284" s="18" t="n">
        <f aca="false">AB1284-(MAX(Draws!Q1263-Line_cap,0)+MAX(Draws!AC1263-Line_cap,0))</f>
        <v>0</v>
      </c>
      <c r="AD1284" s="18" t="n">
        <f aca="false">AC1284-(MAX(Draws!R1263-Line_cap,0)+MAX(Draws!AD1263-Line_cap,0))</f>
        <v>0</v>
      </c>
      <c r="AE1284" s="18" t="n">
        <f aca="false">AD1284-(MAX(Draws!S1263-Line_cap,0)+MAX(Draws!AE1263-Line_cap,0))</f>
        <v>0</v>
      </c>
      <c r="AF1284" s="18" t="n">
        <f aca="false">AE1284-(MAX(Draws!T1263-Line_cap,0)+MAX(Draws!AF1263-Line_cap,0))</f>
        <v>0</v>
      </c>
      <c r="AG1284" s="18" t="n">
        <f aca="false">AF1284-(MAX(Draws!U1263-Line_cap,0)+MAX(Draws!AG1263-Line_cap,0))</f>
        <v>0</v>
      </c>
      <c r="AH1284" s="18" t="n">
        <f aca="false">AG1284-(MAX(Draws!V1263-Line_cap,0)+MAX(Draws!AH1263-Line_cap,0))</f>
        <v>0</v>
      </c>
      <c r="AI1284" s="18" t="n">
        <f aca="false">AH1284-(MAX(Draws!W1263-Line_cap,0)+MAX(Draws!AI1263-Line_cap,0))</f>
        <v>0</v>
      </c>
      <c r="AJ1284" s="18" t="n">
        <f aca="false">AI1284-(MAX(Draws!X1263-Line_cap,0)+MAX(Draws!AJ1263-Line_cap,0))</f>
        <v>0</v>
      </c>
      <c r="AK1284" s="18" t="n">
        <f aca="false">AJ1284-(MAX(Draws!Y1263-Line_cap,0)+MAX(Draws!AK1263-Line_cap,0))</f>
        <v>0</v>
      </c>
      <c r="AL1284" s="18" t="n">
        <f aca="false">SUMPRODUCT(MIN($B$22:$M$22+B1284:M1284+N1284:Y1284))</f>
        <v>393.491702291225</v>
      </c>
      <c r="AM1284" s="18" t="n">
        <f aca="false">SUMPRODUCT(MIN($B$22:$M$22+B1284:M1284))</f>
        <v>393.491702291225</v>
      </c>
      <c r="AN1284" s="18" t="n">
        <f aca="false">SUMPRODUCT(MIN($B$22:$M$22+N1284:Y1284))</f>
        <v>481.950382357786</v>
      </c>
      <c r="AO1284" s="18" t="n">
        <f aca="false">SUMPRODUCT(MIN($B$22:$M$22+B1284:M1284+Z1284:AK1284))</f>
        <v>393.491702291225</v>
      </c>
      <c r="AP1284" s="18" t="n">
        <f aca="false">SUMPRODUCT(MIN($B$23:$M$23+B1284:M1284+N1284:Y1284))</f>
        <v>438.273327195426</v>
      </c>
      <c r="AQ1284" s="18" t="n">
        <f aca="false">SUMPRODUCT(MIN($B$23:$M$23+B1284:M1284+Z1284:AK1284))</f>
        <v>438.273327195426</v>
      </c>
      <c r="AR1284" s="13" t="n">
        <f aca="false">IF(Y1284&lt;0,1,0)</f>
        <v>0</v>
      </c>
    </row>
    <row r="1285" customFormat="false" ht="15" hidden="false" customHeight="false" outlineLevel="0" collapsed="false">
      <c r="A1285" s="13" t="n">
        <v>1260</v>
      </c>
      <c r="B1285" s="18" t="n">
        <f aca="false">Shock_sd*Draws!B1264</f>
        <v>-15.7688093624984</v>
      </c>
      <c r="C1285" s="18" t="n">
        <f aca="false">Persist_a*B1285+Shock_sd*Draws!C1264</f>
        <v>27.618649890214</v>
      </c>
      <c r="D1285" s="18" t="n">
        <f aca="false">Persist_a*C1285+Shock_sd*Draws!D1264</f>
        <v>-9.28268096898925</v>
      </c>
      <c r="E1285" s="18" t="n">
        <f aca="false">Persist_a*D1285+Shock_sd*Draws!E1264</f>
        <v>10.6236727939113</v>
      </c>
      <c r="F1285" s="18" t="n">
        <f aca="false">Persist_a*E1285+Shock_sd*Draws!F1264</f>
        <v>33.9692066384413</v>
      </c>
      <c r="G1285" s="18" t="n">
        <f aca="false">Persist_a*F1285+Shock_sd*Draws!G1264</f>
        <v>66.1505621038268</v>
      </c>
      <c r="H1285" s="18" t="n">
        <f aca="false">Persist_a*G1285+Shock_sd*Draws!H1264</f>
        <v>24.9645087003333</v>
      </c>
      <c r="I1285" s="18" t="n">
        <f aca="false">Persist_a*H1285+Shock_sd*Draws!I1264</f>
        <v>21.3027526015748</v>
      </c>
      <c r="J1285" s="18" t="n">
        <f aca="false">Persist_a*I1285+Shock_sd*Draws!J1264</f>
        <v>-8.63998515131204</v>
      </c>
      <c r="K1285" s="18" t="n">
        <f aca="false">Persist_a*J1285+Shock_sd*Draws!K1264</f>
        <v>-70.0437379155827</v>
      </c>
      <c r="L1285" s="18" t="n">
        <f aca="false">Persist_a*K1285+Shock_sd*Draws!L1264</f>
        <v>8.22933959753247</v>
      </c>
      <c r="M1285" s="18" t="n">
        <f aca="false">Persist_a*L1285+Shock_sd*Draws!M1264</f>
        <v>40.7438752951417</v>
      </c>
      <c r="N1285" s="18" t="n">
        <f aca="false">0-(Draws!N1264+Draws!Z1264)</f>
        <v>0</v>
      </c>
      <c r="O1285" s="18" t="n">
        <f aca="false">N1285-(Draws!O1264+Draws!AA1264)</f>
        <v>0</v>
      </c>
      <c r="P1285" s="18" t="n">
        <f aca="false">O1285-(Draws!P1264+Draws!AB1264)</f>
        <v>0</v>
      </c>
      <c r="Q1285" s="18" t="n">
        <f aca="false">P1285-(Draws!Q1264+Draws!AC1264)</f>
        <v>0</v>
      </c>
      <c r="R1285" s="18" t="n">
        <f aca="false">Q1285-(Draws!R1264+Draws!AD1264)</f>
        <v>0</v>
      </c>
      <c r="S1285" s="18" t="n">
        <f aca="false">R1285-(Draws!S1264+Draws!AE1264)</f>
        <v>0</v>
      </c>
      <c r="T1285" s="18" t="n">
        <f aca="false">S1285-(Draws!T1264+Draws!AF1264)</f>
        <v>0</v>
      </c>
      <c r="U1285" s="18" t="n">
        <f aca="false">T1285-(Draws!U1264+Draws!AG1264)</f>
        <v>0</v>
      </c>
      <c r="V1285" s="18" t="n">
        <f aca="false">U1285-(Draws!V1264+Draws!AH1264)</f>
        <v>0</v>
      </c>
      <c r="W1285" s="18" t="n">
        <f aca="false">V1285-(Draws!W1264+Draws!AI1264)</f>
        <v>0</v>
      </c>
      <c r="X1285" s="18" t="n">
        <f aca="false">W1285-(Draws!X1264+Draws!AJ1264)</f>
        <v>0</v>
      </c>
      <c r="Y1285" s="18" t="n">
        <f aca="false">X1285-(Draws!Y1264+Draws!AK1264)</f>
        <v>0</v>
      </c>
      <c r="Z1285" s="18" t="n">
        <f aca="false">0-(MAX(Draws!N1264-Line_cap,0)+MAX(Draws!Z1264-Line_cap,0))</f>
        <v>0</v>
      </c>
      <c r="AA1285" s="18" t="n">
        <f aca="false">Z1285-(MAX(Draws!O1264-Line_cap,0)+MAX(Draws!AA1264-Line_cap,0))</f>
        <v>0</v>
      </c>
      <c r="AB1285" s="18" t="n">
        <f aca="false">AA1285-(MAX(Draws!P1264-Line_cap,0)+MAX(Draws!AB1264-Line_cap,0))</f>
        <v>0</v>
      </c>
      <c r="AC1285" s="18" t="n">
        <f aca="false">AB1285-(MAX(Draws!Q1264-Line_cap,0)+MAX(Draws!AC1264-Line_cap,0))</f>
        <v>0</v>
      </c>
      <c r="AD1285" s="18" t="n">
        <f aca="false">AC1285-(MAX(Draws!R1264-Line_cap,0)+MAX(Draws!AD1264-Line_cap,0))</f>
        <v>0</v>
      </c>
      <c r="AE1285" s="18" t="n">
        <f aca="false">AD1285-(MAX(Draws!S1264-Line_cap,0)+MAX(Draws!AE1264-Line_cap,0))</f>
        <v>0</v>
      </c>
      <c r="AF1285" s="18" t="n">
        <f aca="false">AE1285-(MAX(Draws!T1264-Line_cap,0)+MAX(Draws!AF1264-Line_cap,0))</f>
        <v>0</v>
      </c>
      <c r="AG1285" s="18" t="n">
        <f aca="false">AF1285-(MAX(Draws!U1264-Line_cap,0)+MAX(Draws!AG1264-Line_cap,0))</f>
        <v>0</v>
      </c>
      <c r="AH1285" s="18" t="n">
        <f aca="false">AG1285-(MAX(Draws!V1264-Line_cap,0)+MAX(Draws!AH1264-Line_cap,0))</f>
        <v>0</v>
      </c>
      <c r="AI1285" s="18" t="n">
        <f aca="false">AH1285-(MAX(Draws!W1264-Line_cap,0)+MAX(Draws!AI1264-Line_cap,0))</f>
        <v>0</v>
      </c>
      <c r="AJ1285" s="18" t="n">
        <f aca="false">AI1285-(MAX(Draws!X1264-Line_cap,0)+MAX(Draws!AJ1264-Line_cap,0))</f>
        <v>0</v>
      </c>
      <c r="AK1285" s="18" t="n">
        <f aca="false">AJ1285-(MAX(Draws!Y1264-Line_cap,0)+MAX(Draws!AK1264-Line_cap,0))</f>
        <v>0</v>
      </c>
      <c r="AL1285" s="18" t="n">
        <f aca="false">SUMPRODUCT(MIN($B$22:$M$22+B1285:M1285+N1285:Y1285))</f>
        <v>424.341957893841</v>
      </c>
      <c r="AM1285" s="18" t="n">
        <f aca="false">SUMPRODUCT(MIN($B$22:$M$22+B1285:M1285))</f>
        <v>424.341957893841</v>
      </c>
      <c r="AN1285" s="18" t="n">
        <f aca="false">SUMPRODUCT(MIN($B$22:$M$22+N1285:Y1285))</f>
        <v>481.950382357786</v>
      </c>
      <c r="AO1285" s="18" t="n">
        <f aca="false">SUMPRODUCT(MIN($B$22:$M$22+B1285:M1285+Z1285:AK1285))</f>
        <v>424.341957893841</v>
      </c>
      <c r="AP1285" s="18" t="n">
        <f aca="false">SUMPRODUCT(MIN($B$23:$M$23+B1285:M1285+N1285:Y1285))</f>
        <v>472.627606444269</v>
      </c>
      <c r="AQ1285" s="18" t="n">
        <f aca="false">SUMPRODUCT(MIN($B$23:$M$23+B1285:M1285+Z1285:AK1285))</f>
        <v>472.627606444269</v>
      </c>
      <c r="AR1285" s="13" t="n">
        <f aca="false">IF(Y1285&lt;0,1,0)</f>
        <v>0</v>
      </c>
    </row>
    <row r="1286" customFormat="false" ht="15" hidden="false" customHeight="false" outlineLevel="0" collapsed="false">
      <c r="A1286" s="13" t="n">
        <v>1261</v>
      </c>
      <c r="B1286" s="18" t="n">
        <f aca="false">Shock_sd*Draws!B1265</f>
        <v>-28.0611992823371</v>
      </c>
      <c r="C1286" s="18" t="n">
        <f aca="false">Persist_a*B1286+Shock_sd*Draws!C1265</f>
        <v>10.2899684404317</v>
      </c>
      <c r="D1286" s="18" t="n">
        <f aca="false">Persist_a*C1286+Shock_sd*Draws!D1265</f>
        <v>48.0212164099277</v>
      </c>
      <c r="E1286" s="18" t="n">
        <f aca="false">Persist_a*D1286+Shock_sd*Draws!E1265</f>
        <v>24.1654689206197</v>
      </c>
      <c r="F1286" s="18" t="n">
        <f aca="false">Persist_a*E1286+Shock_sd*Draws!F1265</f>
        <v>11.0461815323573</v>
      </c>
      <c r="G1286" s="18" t="n">
        <f aca="false">Persist_a*F1286+Shock_sd*Draws!G1265</f>
        <v>53.822637413258</v>
      </c>
      <c r="H1286" s="18" t="n">
        <f aca="false">Persist_a*G1286+Shock_sd*Draws!H1265</f>
        <v>39.8072355888613</v>
      </c>
      <c r="I1286" s="18" t="n">
        <f aca="false">Persist_a*H1286+Shock_sd*Draws!I1265</f>
        <v>33.555747901178</v>
      </c>
      <c r="J1286" s="18" t="n">
        <f aca="false">Persist_a*I1286+Shock_sd*Draws!J1265</f>
        <v>30.5511076603704</v>
      </c>
      <c r="K1286" s="18" t="n">
        <f aca="false">Persist_a*J1286+Shock_sd*Draws!K1265</f>
        <v>-27.6082488963496</v>
      </c>
      <c r="L1286" s="18" t="n">
        <f aca="false">Persist_a*K1286+Shock_sd*Draws!L1265</f>
        <v>59.2114441797693</v>
      </c>
      <c r="M1286" s="18" t="n">
        <f aca="false">Persist_a*L1286+Shock_sd*Draws!M1265</f>
        <v>94.9012646158594</v>
      </c>
      <c r="N1286" s="18" t="n">
        <f aca="false">0-(Draws!N1265+Draws!Z1265)</f>
        <v>0</v>
      </c>
      <c r="O1286" s="18" t="n">
        <f aca="false">N1286-(Draws!O1265+Draws!AA1265)</f>
        <v>0</v>
      </c>
      <c r="P1286" s="18" t="n">
        <f aca="false">O1286-(Draws!P1265+Draws!AB1265)</f>
        <v>0</v>
      </c>
      <c r="Q1286" s="18" t="n">
        <f aca="false">P1286-(Draws!Q1265+Draws!AC1265)</f>
        <v>0</v>
      </c>
      <c r="R1286" s="18" t="n">
        <f aca="false">Q1286-(Draws!R1265+Draws!AD1265)</f>
        <v>0</v>
      </c>
      <c r="S1286" s="18" t="n">
        <f aca="false">R1286-(Draws!S1265+Draws!AE1265)</f>
        <v>0</v>
      </c>
      <c r="T1286" s="18" t="n">
        <f aca="false">S1286-(Draws!T1265+Draws!AF1265)</f>
        <v>0</v>
      </c>
      <c r="U1286" s="18" t="n">
        <f aca="false">T1286-(Draws!U1265+Draws!AG1265)</f>
        <v>0</v>
      </c>
      <c r="V1286" s="18" t="n">
        <f aca="false">U1286-(Draws!V1265+Draws!AH1265)</f>
        <v>0</v>
      </c>
      <c r="W1286" s="18" t="n">
        <f aca="false">V1286-(Draws!W1265+Draws!AI1265)</f>
        <v>0</v>
      </c>
      <c r="X1286" s="18" t="n">
        <f aca="false">W1286-(Draws!X1265+Draws!AJ1265)</f>
        <v>0</v>
      </c>
      <c r="Y1286" s="18" t="n">
        <f aca="false">X1286-(Draws!Y1265+Draws!AK1265)</f>
        <v>0</v>
      </c>
      <c r="Z1286" s="18" t="n">
        <f aca="false">0-(MAX(Draws!N1265-Line_cap,0)+MAX(Draws!Z1265-Line_cap,0))</f>
        <v>0</v>
      </c>
      <c r="AA1286" s="18" t="n">
        <f aca="false">Z1286-(MAX(Draws!O1265-Line_cap,0)+MAX(Draws!AA1265-Line_cap,0))</f>
        <v>0</v>
      </c>
      <c r="AB1286" s="18" t="n">
        <f aca="false">AA1286-(MAX(Draws!P1265-Line_cap,0)+MAX(Draws!AB1265-Line_cap,0))</f>
        <v>0</v>
      </c>
      <c r="AC1286" s="18" t="n">
        <f aca="false">AB1286-(MAX(Draws!Q1265-Line_cap,0)+MAX(Draws!AC1265-Line_cap,0))</f>
        <v>0</v>
      </c>
      <c r="AD1286" s="18" t="n">
        <f aca="false">AC1286-(MAX(Draws!R1265-Line_cap,0)+MAX(Draws!AD1265-Line_cap,0))</f>
        <v>0</v>
      </c>
      <c r="AE1286" s="18" t="n">
        <f aca="false">AD1286-(MAX(Draws!S1265-Line_cap,0)+MAX(Draws!AE1265-Line_cap,0))</f>
        <v>0</v>
      </c>
      <c r="AF1286" s="18" t="n">
        <f aca="false">AE1286-(MAX(Draws!T1265-Line_cap,0)+MAX(Draws!AF1265-Line_cap,0))</f>
        <v>0</v>
      </c>
      <c r="AG1286" s="18" t="n">
        <f aca="false">AF1286-(MAX(Draws!U1265-Line_cap,0)+MAX(Draws!AG1265-Line_cap,0))</f>
        <v>0</v>
      </c>
      <c r="AH1286" s="18" t="n">
        <f aca="false">AG1286-(MAX(Draws!V1265-Line_cap,0)+MAX(Draws!AH1265-Line_cap,0))</f>
        <v>0</v>
      </c>
      <c r="AI1286" s="18" t="n">
        <f aca="false">AH1286-(MAX(Draws!W1265-Line_cap,0)+MAX(Draws!AI1265-Line_cap,0))</f>
        <v>0</v>
      </c>
      <c r="AJ1286" s="18" t="n">
        <f aca="false">AI1286-(MAX(Draws!X1265-Line_cap,0)+MAX(Draws!AJ1265-Line_cap,0))</f>
        <v>0</v>
      </c>
      <c r="AK1286" s="18" t="n">
        <f aca="false">AJ1286-(MAX(Draws!Y1265-Line_cap,0)+MAX(Draws!AK1265-Line_cap,0))</f>
        <v>0</v>
      </c>
      <c r="AL1286" s="18" t="n">
        <f aca="false">SUMPRODUCT(MIN($B$22:$M$22+B1286:M1286+N1286:Y1286))</f>
        <v>466.777446913074</v>
      </c>
      <c r="AM1286" s="18" t="n">
        <f aca="false">SUMPRODUCT(MIN($B$22:$M$22+B1286:M1286))</f>
        <v>466.777446913074</v>
      </c>
      <c r="AN1286" s="18" t="n">
        <f aca="false">SUMPRODUCT(MIN($B$22:$M$22+N1286:Y1286))</f>
        <v>481.950382357786</v>
      </c>
      <c r="AO1286" s="18" t="n">
        <f aca="false">SUMPRODUCT(MIN($B$22:$M$22+B1286:M1286+Z1286:AK1286))</f>
        <v>466.777446913074</v>
      </c>
      <c r="AP1286" s="18" t="n">
        <f aca="false">SUMPRODUCT(MIN($B$23:$M$23+B1286:M1286+N1286:Y1286))</f>
        <v>515.063095463502</v>
      </c>
      <c r="AQ1286" s="18" t="n">
        <f aca="false">SUMPRODUCT(MIN($B$23:$M$23+B1286:M1286+Z1286:AK1286))</f>
        <v>515.063095463502</v>
      </c>
      <c r="AR1286" s="13" t="n">
        <f aca="false">IF(Y1286&lt;0,1,0)</f>
        <v>0</v>
      </c>
    </row>
    <row r="1287" customFormat="false" ht="15" hidden="false" customHeight="false" outlineLevel="0" collapsed="false">
      <c r="A1287" s="13" t="n">
        <v>1262</v>
      </c>
      <c r="B1287" s="18" t="n">
        <f aca="false">Shock_sd*Draws!B1266</f>
        <v>49.5608542069745</v>
      </c>
      <c r="C1287" s="18" t="n">
        <f aca="false">Persist_a*B1287+Shock_sd*Draws!C1266</f>
        <v>52.6983497583747</v>
      </c>
      <c r="D1287" s="18" t="n">
        <f aca="false">Persist_a*C1287+Shock_sd*Draws!D1266</f>
        <v>-1.83044036446961</v>
      </c>
      <c r="E1287" s="18" t="n">
        <f aca="false">Persist_a*D1287+Shock_sd*Draws!E1266</f>
        <v>2.44064027196733</v>
      </c>
      <c r="F1287" s="18" t="n">
        <f aca="false">Persist_a*E1287+Shock_sd*Draws!F1266</f>
        <v>19.4668216859726</v>
      </c>
      <c r="G1287" s="18" t="n">
        <f aca="false">Persist_a*F1287+Shock_sd*Draws!G1266</f>
        <v>65.0032058548816</v>
      </c>
      <c r="H1287" s="18" t="n">
        <f aca="false">Persist_a*G1287+Shock_sd*Draws!H1266</f>
        <v>-27.2471980921565</v>
      </c>
      <c r="I1287" s="18" t="n">
        <f aca="false">Persist_a*H1287+Shock_sd*Draws!I1266</f>
        <v>-68.5440292571555</v>
      </c>
      <c r="J1287" s="18" t="n">
        <f aca="false">Persist_a*I1287+Shock_sd*Draws!J1266</f>
        <v>-16.0182677806807</v>
      </c>
      <c r="K1287" s="18" t="n">
        <f aca="false">Persist_a*J1287+Shock_sd*Draws!K1266</f>
        <v>-8.46777007116415</v>
      </c>
      <c r="L1287" s="18" t="n">
        <f aca="false">Persist_a*K1287+Shock_sd*Draws!L1266</f>
        <v>9.38847573602565</v>
      </c>
      <c r="M1287" s="18" t="n">
        <f aca="false">Persist_a*L1287+Shock_sd*Draws!M1266</f>
        <v>66.6653212535162</v>
      </c>
      <c r="N1287" s="18" t="n">
        <f aca="false">0-(Draws!N1266+Draws!Z1266)</f>
        <v>0</v>
      </c>
      <c r="O1287" s="18" t="n">
        <f aca="false">N1287-(Draws!O1266+Draws!AA1266)</f>
        <v>0</v>
      </c>
      <c r="P1287" s="18" t="n">
        <f aca="false">O1287-(Draws!P1266+Draws!AB1266)</f>
        <v>0</v>
      </c>
      <c r="Q1287" s="18" t="n">
        <f aca="false">P1287-(Draws!Q1266+Draws!AC1266)</f>
        <v>0</v>
      </c>
      <c r="R1287" s="18" t="n">
        <f aca="false">Q1287-(Draws!R1266+Draws!AD1266)</f>
        <v>0</v>
      </c>
      <c r="S1287" s="18" t="n">
        <f aca="false">R1287-(Draws!S1266+Draws!AE1266)</f>
        <v>0</v>
      </c>
      <c r="T1287" s="18" t="n">
        <f aca="false">S1287-(Draws!T1266+Draws!AF1266)</f>
        <v>0</v>
      </c>
      <c r="U1287" s="18" t="n">
        <f aca="false">T1287-(Draws!U1266+Draws!AG1266)</f>
        <v>0</v>
      </c>
      <c r="V1287" s="18" t="n">
        <f aca="false">U1287-(Draws!V1266+Draws!AH1266)</f>
        <v>0</v>
      </c>
      <c r="W1287" s="18" t="n">
        <f aca="false">V1287-(Draws!W1266+Draws!AI1266)</f>
        <v>0</v>
      </c>
      <c r="X1287" s="18" t="n">
        <f aca="false">W1287-(Draws!X1266+Draws!AJ1266)</f>
        <v>0</v>
      </c>
      <c r="Y1287" s="18" t="n">
        <f aca="false">X1287-(Draws!Y1266+Draws!AK1266)</f>
        <v>0</v>
      </c>
      <c r="Z1287" s="18" t="n">
        <f aca="false">0-(MAX(Draws!N1266-Line_cap,0)+MAX(Draws!Z1266-Line_cap,0))</f>
        <v>0</v>
      </c>
      <c r="AA1287" s="18" t="n">
        <f aca="false">Z1287-(MAX(Draws!O1266-Line_cap,0)+MAX(Draws!AA1266-Line_cap,0))</f>
        <v>0</v>
      </c>
      <c r="AB1287" s="18" t="n">
        <f aca="false">AA1287-(MAX(Draws!P1266-Line_cap,0)+MAX(Draws!AB1266-Line_cap,0))</f>
        <v>0</v>
      </c>
      <c r="AC1287" s="18" t="n">
        <f aca="false">AB1287-(MAX(Draws!Q1266-Line_cap,0)+MAX(Draws!AC1266-Line_cap,0))</f>
        <v>0</v>
      </c>
      <c r="AD1287" s="18" t="n">
        <f aca="false">AC1287-(MAX(Draws!R1266-Line_cap,0)+MAX(Draws!AD1266-Line_cap,0))</f>
        <v>0</v>
      </c>
      <c r="AE1287" s="18" t="n">
        <f aca="false">AD1287-(MAX(Draws!S1266-Line_cap,0)+MAX(Draws!AE1266-Line_cap,0))</f>
        <v>0</v>
      </c>
      <c r="AF1287" s="18" t="n">
        <f aca="false">AE1287-(MAX(Draws!T1266-Line_cap,0)+MAX(Draws!AF1266-Line_cap,0))</f>
        <v>0</v>
      </c>
      <c r="AG1287" s="18" t="n">
        <f aca="false">AF1287-(MAX(Draws!U1266-Line_cap,0)+MAX(Draws!AG1266-Line_cap,0))</f>
        <v>0</v>
      </c>
      <c r="AH1287" s="18" t="n">
        <f aca="false">AG1287-(MAX(Draws!V1266-Line_cap,0)+MAX(Draws!AH1266-Line_cap,0))</f>
        <v>0</v>
      </c>
      <c r="AI1287" s="18" t="n">
        <f aca="false">AH1287-(MAX(Draws!W1266-Line_cap,0)+MAX(Draws!AI1266-Line_cap,0))</f>
        <v>0</v>
      </c>
      <c r="AJ1287" s="18" t="n">
        <f aca="false">AI1287-(MAX(Draws!X1266-Line_cap,0)+MAX(Draws!AJ1266-Line_cap,0))</f>
        <v>0</v>
      </c>
      <c r="AK1287" s="18" t="n">
        <f aca="false">AJ1287-(MAX(Draws!Y1266-Line_cap,0)+MAX(Draws!AK1266-Line_cap,0))</f>
        <v>0</v>
      </c>
      <c r="AL1287" s="18" t="n">
        <f aca="false">SUMPRODUCT(MIN($B$22:$M$22+B1287:M1287+N1287:Y1287))</f>
        <v>415.310024140764</v>
      </c>
      <c r="AM1287" s="18" t="n">
        <f aca="false">SUMPRODUCT(MIN($B$22:$M$22+B1287:M1287))</f>
        <v>415.310024140764</v>
      </c>
      <c r="AN1287" s="18" t="n">
        <f aca="false">SUMPRODUCT(MIN($B$22:$M$22+N1287:Y1287))</f>
        <v>481.950382357786</v>
      </c>
      <c r="AO1287" s="18" t="n">
        <f aca="false">SUMPRODUCT(MIN($B$22:$M$22+B1287:M1287+Z1287:AK1287))</f>
        <v>415.310024140764</v>
      </c>
      <c r="AP1287" s="18" t="n">
        <f aca="false">SUMPRODUCT(MIN($B$23:$M$23+B1287:M1287+N1287:Y1287))</f>
        <v>464.910024140764</v>
      </c>
      <c r="AQ1287" s="18" t="n">
        <f aca="false">SUMPRODUCT(MIN($B$23:$M$23+B1287:M1287+Z1287:AK1287))</f>
        <v>464.910024140764</v>
      </c>
      <c r="AR1287" s="13" t="n">
        <f aca="false">IF(Y1287&lt;0,1,0)</f>
        <v>0</v>
      </c>
    </row>
    <row r="1288" customFormat="false" ht="15" hidden="false" customHeight="false" outlineLevel="0" collapsed="false">
      <c r="A1288" s="13" t="n">
        <v>1263</v>
      </c>
      <c r="B1288" s="18" t="n">
        <f aca="false">Shock_sd*Draws!B1267</f>
        <v>-14.8115841372269</v>
      </c>
      <c r="C1288" s="18" t="n">
        <f aca="false">Persist_a*B1288+Shock_sd*Draws!C1267</f>
        <v>19.3425274884121</v>
      </c>
      <c r="D1288" s="18" t="n">
        <f aca="false">Persist_a*C1288+Shock_sd*Draws!D1267</f>
        <v>51.3545769594858</v>
      </c>
      <c r="E1288" s="18" t="n">
        <f aca="false">Persist_a*D1288+Shock_sd*Draws!E1267</f>
        <v>-0.379144091489213</v>
      </c>
      <c r="F1288" s="18" t="n">
        <f aca="false">Persist_a*E1288+Shock_sd*Draws!F1267</f>
        <v>64.041764903169</v>
      </c>
      <c r="G1288" s="18" t="n">
        <f aca="false">Persist_a*F1288+Shock_sd*Draws!G1267</f>
        <v>131.094518473125</v>
      </c>
      <c r="H1288" s="18" t="n">
        <f aca="false">Persist_a*G1288+Shock_sd*Draws!H1267</f>
        <v>65.6413423918957</v>
      </c>
      <c r="I1288" s="18" t="n">
        <f aca="false">Persist_a*H1288+Shock_sd*Draws!I1267</f>
        <v>58.4352995908137</v>
      </c>
      <c r="J1288" s="18" t="n">
        <f aca="false">Persist_a*I1288+Shock_sd*Draws!J1267</f>
        <v>64.148042254354</v>
      </c>
      <c r="K1288" s="18" t="n">
        <f aca="false">Persist_a*J1288+Shock_sd*Draws!K1267</f>
        <v>98.7433643172674</v>
      </c>
      <c r="L1288" s="18" t="n">
        <f aca="false">Persist_a*K1288+Shock_sd*Draws!L1267</f>
        <v>41.374319467611</v>
      </c>
      <c r="M1288" s="18" t="n">
        <f aca="false">Persist_a*L1288+Shock_sd*Draws!M1267</f>
        <v>-50.7119759702847</v>
      </c>
      <c r="N1288" s="18" t="n">
        <f aca="false">0-(Draws!N1267+Draws!Z1267)</f>
        <v>0</v>
      </c>
      <c r="O1288" s="18" t="n">
        <f aca="false">N1288-(Draws!O1267+Draws!AA1267)</f>
        <v>0</v>
      </c>
      <c r="P1288" s="18" t="n">
        <f aca="false">O1288-(Draws!P1267+Draws!AB1267)</f>
        <v>0</v>
      </c>
      <c r="Q1288" s="18" t="n">
        <f aca="false">P1288-(Draws!Q1267+Draws!AC1267)</f>
        <v>0</v>
      </c>
      <c r="R1288" s="18" t="n">
        <f aca="false">Q1288-(Draws!R1267+Draws!AD1267)</f>
        <v>0</v>
      </c>
      <c r="S1288" s="18" t="n">
        <f aca="false">R1288-(Draws!S1267+Draws!AE1267)</f>
        <v>0</v>
      </c>
      <c r="T1288" s="18" t="n">
        <f aca="false">S1288-(Draws!T1267+Draws!AF1267)</f>
        <v>0</v>
      </c>
      <c r="U1288" s="18" t="n">
        <f aca="false">T1288-(Draws!U1267+Draws!AG1267)</f>
        <v>0</v>
      </c>
      <c r="V1288" s="18" t="n">
        <f aca="false">U1288-(Draws!V1267+Draws!AH1267)</f>
        <v>0</v>
      </c>
      <c r="W1288" s="18" t="n">
        <f aca="false">V1288-(Draws!W1267+Draws!AI1267)</f>
        <v>0</v>
      </c>
      <c r="X1288" s="18" t="n">
        <f aca="false">W1288-(Draws!X1267+Draws!AJ1267)</f>
        <v>0</v>
      </c>
      <c r="Y1288" s="18" t="n">
        <f aca="false">X1288-(Draws!Y1267+Draws!AK1267)</f>
        <v>0</v>
      </c>
      <c r="Z1288" s="18" t="n">
        <f aca="false">0-(MAX(Draws!N1267-Line_cap,0)+MAX(Draws!Z1267-Line_cap,0))</f>
        <v>0</v>
      </c>
      <c r="AA1288" s="18" t="n">
        <f aca="false">Z1288-(MAX(Draws!O1267-Line_cap,0)+MAX(Draws!AA1267-Line_cap,0))</f>
        <v>0</v>
      </c>
      <c r="AB1288" s="18" t="n">
        <f aca="false">AA1288-(MAX(Draws!P1267-Line_cap,0)+MAX(Draws!AB1267-Line_cap,0))</f>
        <v>0</v>
      </c>
      <c r="AC1288" s="18" t="n">
        <f aca="false">AB1288-(MAX(Draws!Q1267-Line_cap,0)+MAX(Draws!AC1267-Line_cap,0))</f>
        <v>0</v>
      </c>
      <c r="AD1288" s="18" t="n">
        <f aca="false">AC1288-(MAX(Draws!R1267-Line_cap,0)+MAX(Draws!AD1267-Line_cap,0))</f>
        <v>0</v>
      </c>
      <c r="AE1288" s="18" t="n">
        <f aca="false">AD1288-(MAX(Draws!S1267-Line_cap,0)+MAX(Draws!AE1267-Line_cap,0))</f>
        <v>0</v>
      </c>
      <c r="AF1288" s="18" t="n">
        <f aca="false">AE1288-(MAX(Draws!T1267-Line_cap,0)+MAX(Draws!AF1267-Line_cap,0))</f>
        <v>0</v>
      </c>
      <c r="AG1288" s="18" t="n">
        <f aca="false">AF1288-(MAX(Draws!U1267-Line_cap,0)+MAX(Draws!AG1267-Line_cap,0))</f>
        <v>0</v>
      </c>
      <c r="AH1288" s="18" t="n">
        <f aca="false">AG1288-(MAX(Draws!V1267-Line_cap,0)+MAX(Draws!AH1267-Line_cap,0))</f>
        <v>0</v>
      </c>
      <c r="AI1288" s="18" t="n">
        <f aca="false">AH1288-(MAX(Draws!W1267-Line_cap,0)+MAX(Draws!AI1267-Line_cap,0))</f>
        <v>0</v>
      </c>
      <c r="AJ1288" s="18" t="n">
        <f aca="false">AI1288-(MAX(Draws!X1267-Line_cap,0)+MAX(Draws!AJ1267-Line_cap,0))</f>
        <v>0</v>
      </c>
      <c r="AK1288" s="18" t="n">
        <f aca="false">AJ1288-(MAX(Draws!Y1267-Line_cap,0)+MAX(Draws!AK1267-Line_cap,0))</f>
        <v>0</v>
      </c>
      <c r="AL1288" s="18" t="n">
        <f aca="false">SUMPRODUCT(MIN($B$22:$M$22+B1288:M1288+N1288:Y1288))</f>
        <v>459.712071706676</v>
      </c>
      <c r="AM1288" s="18" t="n">
        <f aca="false">SUMPRODUCT(MIN($B$22:$M$22+B1288:M1288))</f>
        <v>459.712071706676</v>
      </c>
      <c r="AN1288" s="18" t="n">
        <f aca="false">SUMPRODUCT(MIN($B$22:$M$22+N1288:Y1288))</f>
        <v>481.950382357786</v>
      </c>
      <c r="AO1288" s="18" t="n">
        <f aca="false">SUMPRODUCT(MIN($B$22:$M$22+B1288:M1288+Z1288:AK1288))</f>
        <v>459.712071706676</v>
      </c>
      <c r="AP1288" s="18" t="n">
        <f aca="false">SUMPRODUCT(MIN($B$23:$M$23+B1288:M1288+N1288:Y1288))</f>
        <v>504.837952789296</v>
      </c>
      <c r="AQ1288" s="18" t="n">
        <f aca="false">SUMPRODUCT(MIN($B$23:$M$23+B1288:M1288+Z1288:AK1288))</f>
        <v>504.837952789296</v>
      </c>
      <c r="AR1288" s="13" t="n">
        <f aca="false">IF(Y1288&lt;0,1,0)</f>
        <v>0</v>
      </c>
    </row>
    <row r="1289" customFormat="false" ht="15" hidden="false" customHeight="false" outlineLevel="0" collapsed="false">
      <c r="A1289" s="13" t="n">
        <v>1264</v>
      </c>
      <c r="B1289" s="18" t="n">
        <f aca="false">Shock_sd*Draws!B1268</f>
        <v>-12.6001910804671</v>
      </c>
      <c r="C1289" s="18" t="n">
        <f aca="false">Persist_a*B1289+Shock_sd*Draws!C1268</f>
        <v>-23.2155526613608</v>
      </c>
      <c r="D1289" s="18" t="n">
        <f aca="false">Persist_a*C1289+Shock_sd*Draws!D1268</f>
        <v>-14.2579626806999</v>
      </c>
      <c r="E1289" s="18" t="n">
        <f aca="false">Persist_a*D1289+Shock_sd*Draws!E1268</f>
        <v>12.3844281590277</v>
      </c>
      <c r="F1289" s="18" t="n">
        <f aca="false">Persist_a*E1289+Shock_sd*Draws!F1268</f>
        <v>-34.3258879743485</v>
      </c>
      <c r="G1289" s="18" t="n">
        <f aca="false">Persist_a*F1289+Shock_sd*Draws!G1268</f>
        <v>-5.24186194104785</v>
      </c>
      <c r="H1289" s="18" t="n">
        <f aca="false">Persist_a*G1289+Shock_sd*Draws!H1268</f>
        <v>22.1665588752944</v>
      </c>
      <c r="I1289" s="18" t="n">
        <f aca="false">Persist_a*H1289+Shock_sd*Draws!I1268</f>
        <v>30.8662961810746</v>
      </c>
      <c r="J1289" s="18" t="n">
        <f aca="false">Persist_a*I1289+Shock_sd*Draws!J1268</f>
        <v>53.752548912084</v>
      </c>
      <c r="K1289" s="18" t="n">
        <f aca="false">Persist_a*J1289+Shock_sd*Draws!K1268</f>
        <v>-7.07955611951014</v>
      </c>
      <c r="L1289" s="18" t="n">
        <f aca="false">Persist_a*K1289+Shock_sd*Draws!L1268</f>
        <v>58.3133736449975</v>
      </c>
      <c r="M1289" s="18" t="n">
        <f aca="false">Persist_a*L1289+Shock_sd*Draws!M1268</f>
        <v>-39.1011393203283</v>
      </c>
      <c r="N1289" s="18" t="n">
        <f aca="false">0-(Draws!N1268+Draws!Z1268)</f>
        <v>0</v>
      </c>
      <c r="O1289" s="18" t="n">
        <f aca="false">N1289-(Draws!O1268+Draws!AA1268)</f>
        <v>0</v>
      </c>
      <c r="P1289" s="18" t="n">
        <f aca="false">O1289-(Draws!P1268+Draws!AB1268)</f>
        <v>0</v>
      </c>
      <c r="Q1289" s="18" t="n">
        <f aca="false">P1289-(Draws!Q1268+Draws!AC1268)</f>
        <v>0</v>
      </c>
      <c r="R1289" s="18" t="n">
        <f aca="false">Q1289-(Draws!R1268+Draws!AD1268)</f>
        <v>0</v>
      </c>
      <c r="S1289" s="18" t="n">
        <f aca="false">R1289-(Draws!S1268+Draws!AE1268)</f>
        <v>0</v>
      </c>
      <c r="T1289" s="18" t="n">
        <f aca="false">S1289-(Draws!T1268+Draws!AF1268)</f>
        <v>0</v>
      </c>
      <c r="U1289" s="18" t="n">
        <f aca="false">T1289-(Draws!U1268+Draws!AG1268)</f>
        <v>0</v>
      </c>
      <c r="V1289" s="18" t="n">
        <f aca="false">U1289-(Draws!V1268+Draws!AH1268)</f>
        <v>0</v>
      </c>
      <c r="W1289" s="18" t="n">
        <f aca="false">V1289-(Draws!W1268+Draws!AI1268)</f>
        <v>0</v>
      </c>
      <c r="X1289" s="18" t="n">
        <f aca="false">W1289-(Draws!X1268+Draws!AJ1268)</f>
        <v>0</v>
      </c>
      <c r="Y1289" s="18" t="n">
        <f aca="false">X1289-(Draws!Y1268+Draws!AK1268)</f>
        <v>0</v>
      </c>
      <c r="Z1289" s="18" t="n">
        <f aca="false">0-(MAX(Draws!N1268-Line_cap,0)+MAX(Draws!Z1268-Line_cap,0))</f>
        <v>0</v>
      </c>
      <c r="AA1289" s="18" t="n">
        <f aca="false">Z1289-(MAX(Draws!O1268-Line_cap,0)+MAX(Draws!AA1268-Line_cap,0))</f>
        <v>0</v>
      </c>
      <c r="AB1289" s="18" t="n">
        <f aca="false">AA1289-(MAX(Draws!P1268-Line_cap,0)+MAX(Draws!AB1268-Line_cap,0))</f>
        <v>0</v>
      </c>
      <c r="AC1289" s="18" t="n">
        <f aca="false">AB1289-(MAX(Draws!Q1268-Line_cap,0)+MAX(Draws!AC1268-Line_cap,0))</f>
        <v>0</v>
      </c>
      <c r="AD1289" s="18" t="n">
        <f aca="false">AC1289-(MAX(Draws!R1268-Line_cap,0)+MAX(Draws!AD1268-Line_cap,0))</f>
        <v>0</v>
      </c>
      <c r="AE1289" s="18" t="n">
        <f aca="false">AD1289-(MAX(Draws!S1268-Line_cap,0)+MAX(Draws!AE1268-Line_cap,0))</f>
        <v>0</v>
      </c>
      <c r="AF1289" s="18" t="n">
        <f aca="false">AE1289-(MAX(Draws!T1268-Line_cap,0)+MAX(Draws!AF1268-Line_cap,0))</f>
        <v>0</v>
      </c>
      <c r="AG1289" s="18" t="n">
        <f aca="false">AF1289-(MAX(Draws!U1268-Line_cap,0)+MAX(Draws!AG1268-Line_cap,0))</f>
        <v>0</v>
      </c>
      <c r="AH1289" s="18" t="n">
        <f aca="false">AG1289-(MAX(Draws!V1268-Line_cap,0)+MAX(Draws!AH1268-Line_cap,0))</f>
        <v>0</v>
      </c>
      <c r="AI1289" s="18" t="n">
        <f aca="false">AH1289-(MAX(Draws!W1268-Line_cap,0)+MAX(Draws!AI1268-Line_cap,0))</f>
        <v>0</v>
      </c>
      <c r="AJ1289" s="18" t="n">
        <f aca="false">AI1289-(MAX(Draws!X1268-Line_cap,0)+MAX(Draws!AJ1268-Line_cap,0))</f>
        <v>0</v>
      </c>
      <c r="AK1289" s="18" t="n">
        <f aca="false">AJ1289-(MAX(Draws!Y1268-Line_cap,0)+MAX(Draws!AK1268-Line_cap,0))</f>
        <v>0</v>
      </c>
      <c r="AL1289" s="18" t="n">
        <f aca="false">SUMPRODUCT(MIN($B$22:$M$22+B1289:M1289+N1289:Y1289))</f>
        <v>454.171293173342</v>
      </c>
      <c r="AM1289" s="18" t="n">
        <f aca="false">SUMPRODUCT(MIN($B$22:$M$22+B1289:M1289))</f>
        <v>454.171293173342</v>
      </c>
      <c r="AN1289" s="18" t="n">
        <f aca="false">SUMPRODUCT(MIN($B$22:$M$22+N1289:Y1289))</f>
        <v>481.950382357786</v>
      </c>
      <c r="AO1289" s="18" t="n">
        <f aca="false">SUMPRODUCT(MIN($B$22:$M$22+B1289:M1289+Z1289:AK1289))</f>
        <v>454.171293173342</v>
      </c>
      <c r="AP1289" s="18" t="n">
        <f aca="false">SUMPRODUCT(MIN($B$23:$M$23+B1289:M1289+N1289:Y1289))</f>
        <v>499.276027026506</v>
      </c>
      <c r="AQ1289" s="18" t="n">
        <f aca="false">SUMPRODUCT(MIN($B$23:$M$23+B1289:M1289+Z1289:AK1289))</f>
        <v>499.276027026506</v>
      </c>
      <c r="AR1289" s="13" t="n">
        <f aca="false">IF(Y1289&lt;0,1,0)</f>
        <v>0</v>
      </c>
    </row>
    <row r="1290" customFormat="false" ht="15" hidden="false" customHeight="false" outlineLevel="0" collapsed="false">
      <c r="A1290" s="13" t="n">
        <v>1265</v>
      </c>
      <c r="B1290" s="18" t="n">
        <f aca="false">Shock_sd*Draws!B1269</f>
        <v>45.649396538681</v>
      </c>
      <c r="C1290" s="18" t="n">
        <f aca="false">Persist_a*B1290+Shock_sd*Draws!C1269</f>
        <v>101.529045840572</v>
      </c>
      <c r="D1290" s="18" t="n">
        <f aca="false">Persist_a*C1290+Shock_sd*Draws!D1269</f>
        <v>89.150114962144</v>
      </c>
      <c r="E1290" s="18" t="n">
        <f aca="false">Persist_a*D1290+Shock_sd*Draws!E1269</f>
        <v>39.8457687891183</v>
      </c>
      <c r="F1290" s="18" t="n">
        <f aca="false">Persist_a*E1290+Shock_sd*Draws!F1269</f>
        <v>16.176342175851</v>
      </c>
      <c r="G1290" s="18" t="n">
        <f aca="false">Persist_a*F1290+Shock_sd*Draws!G1269</f>
        <v>39.5843154470101</v>
      </c>
      <c r="H1290" s="18" t="n">
        <f aca="false">Persist_a*G1290+Shock_sd*Draws!H1269</f>
        <v>-56.6657937329629</v>
      </c>
      <c r="I1290" s="18" t="n">
        <f aca="false">Persist_a*H1290+Shock_sd*Draws!I1269</f>
        <v>63.6151878073279</v>
      </c>
      <c r="J1290" s="18" t="n">
        <f aca="false">Persist_a*I1290+Shock_sd*Draws!J1269</f>
        <v>30.6095382374081</v>
      </c>
      <c r="K1290" s="18" t="n">
        <f aca="false">Persist_a*J1290+Shock_sd*Draws!K1269</f>
        <v>125.7396893927</v>
      </c>
      <c r="L1290" s="18" t="n">
        <f aca="false">Persist_a*K1290+Shock_sd*Draws!L1269</f>
        <v>115.83389191773</v>
      </c>
      <c r="M1290" s="18" t="n">
        <f aca="false">Persist_a*L1290+Shock_sd*Draws!M1269</f>
        <v>24.302703757001</v>
      </c>
      <c r="N1290" s="18" t="n">
        <f aca="false">0-(Draws!N1269+Draws!Z1269)</f>
        <v>0</v>
      </c>
      <c r="O1290" s="18" t="n">
        <f aca="false">N1290-(Draws!O1269+Draws!AA1269)</f>
        <v>0</v>
      </c>
      <c r="P1290" s="18" t="n">
        <f aca="false">O1290-(Draws!P1269+Draws!AB1269)</f>
        <v>0</v>
      </c>
      <c r="Q1290" s="18" t="n">
        <f aca="false">P1290-(Draws!Q1269+Draws!AC1269)</f>
        <v>0</v>
      </c>
      <c r="R1290" s="18" t="n">
        <f aca="false">Q1290-(Draws!R1269+Draws!AD1269)</f>
        <v>0</v>
      </c>
      <c r="S1290" s="18" t="n">
        <f aca="false">R1290-(Draws!S1269+Draws!AE1269)</f>
        <v>0</v>
      </c>
      <c r="T1290" s="18" t="n">
        <f aca="false">S1290-(Draws!T1269+Draws!AF1269)</f>
        <v>0</v>
      </c>
      <c r="U1290" s="18" t="n">
        <f aca="false">T1290-(Draws!U1269+Draws!AG1269)</f>
        <v>0</v>
      </c>
      <c r="V1290" s="18" t="n">
        <f aca="false">U1290-(Draws!V1269+Draws!AH1269)</f>
        <v>0</v>
      </c>
      <c r="W1290" s="18" t="n">
        <f aca="false">V1290-(Draws!W1269+Draws!AI1269)</f>
        <v>0</v>
      </c>
      <c r="X1290" s="18" t="n">
        <f aca="false">W1290-(Draws!X1269+Draws!AJ1269)</f>
        <v>0</v>
      </c>
      <c r="Y1290" s="18" t="n">
        <f aca="false">X1290-(Draws!Y1269+Draws!AK1269)</f>
        <v>0</v>
      </c>
      <c r="Z1290" s="18" t="n">
        <f aca="false">0-(MAX(Draws!N1269-Line_cap,0)+MAX(Draws!Z1269-Line_cap,0))</f>
        <v>0</v>
      </c>
      <c r="AA1290" s="18" t="n">
        <f aca="false">Z1290-(MAX(Draws!O1269-Line_cap,0)+MAX(Draws!AA1269-Line_cap,0))</f>
        <v>0</v>
      </c>
      <c r="AB1290" s="18" t="n">
        <f aca="false">AA1290-(MAX(Draws!P1269-Line_cap,0)+MAX(Draws!AB1269-Line_cap,0))</f>
        <v>0</v>
      </c>
      <c r="AC1290" s="18" t="n">
        <f aca="false">AB1290-(MAX(Draws!Q1269-Line_cap,0)+MAX(Draws!AC1269-Line_cap,0))</f>
        <v>0</v>
      </c>
      <c r="AD1290" s="18" t="n">
        <f aca="false">AC1290-(MAX(Draws!R1269-Line_cap,0)+MAX(Draws!AD1269-Line_cap,0))</f>
        <v>0</v>
      </c>
      <c r="AE1290" s="18" t="n">
        <f aca="false">AD1290-(MAX(Draws!S1269-Line_cap,0)+MAX(Draws!AE1269-Line_cap,0))</f>
        <v>0</v>
      </c>
      <c r="AF1290" s="18" t="n">
        <f aca="false">AE1290-(MAX(Draws!T1269-Line_cap,0)+MAX(Draws!AF1269-Line_cap,0))</f>
        <v>0</v>
      </c>
      <c r="AG1290" s="18" t="n">
        <f aca="false">AF1290-(MAX(Draws!U1269-Line_cap,0)+MAX(Draws!AG1269-Line_cap,0))</f>
        <v>0</v>
      </c>
      <c r="AH1290" s="18" t="n">
        <f aca="false">AG1290-(MAX(Draws!V1269-Line_cap,0)+MAX(Draws!AH1269-Line_cap,0))</f>
        <v>0</v>
      </c>
      <c r="AI1290" s="18" t="n">
        <f aca="false">AH1290-(MAX(Draws!W1269-Line_cap,0)+MAX(Draws!AI1269-Line_cap,0))</f>
        <v>0</v>
      </c>
      <c r="AJ1290" s="18" t="n">
        <f aca="false">AI1290-(MAX(Draws!X1269-Line_cap,0)+MAX(Draws!AJ1269-Line_cap,0))</f>
        <v>0</v>
      </c>
      <c r="AK1290" s="18" t="n">
        <f aca="false">AJ1290-(MAX(Draws!Y1269-Line_cap,0)+MAX(Draws!AK1269-Line_cap,0))</f>
        <v>0</v>
      </c>
      <c r="AL1290" s="18" t="n">
        <f aca="false">SUMPRODUCT(MIN($B$22:$M$22+B1290:M1290+N1290:Y1290))</f>
        <v>425.284588624823</v>
      </c>
      <c r="AM1290" s="18" t="n">
        <f aca="false">SUMPRODUCT(MIN($B$22:$M$22+B1290:M1290))</f>
        <v>425.284588624823</v>
      </c>
      <c r="AN1290" s="18" t="n">
        <f aca="false">SUMPRODUCT(MIN($B$22:$M$22+N1290:Y1290))</f>
        <v>481.950382357786</v>
      </c>
      <c r="AO1290" s="18" t="n">
        <f aca="false">SUMPRODUCT(MIN($B$22:$M$22+B1290:M1290+Z1290:AK1290))</f>
        <v>425.284588624823</v>
      </c>
      <c r="AP1290" s="18" t="n">
        <f aca="false">SUMPRODUCT(MIN($B$23:$M$23+B1290:M1290+N1290:Y1290))</f>
        <v>474.463231487923</v>
      </c>
      <c r="AQ1290" s="18" t="n">
        <f aca="false">SUMPRODUCT(MIN($B$23:$M$23+B1290:M1290+Z1290:AK1290))</f>
        <v>474.463231487923</v>
      </c>
      <c r="AR1290" s="13" t="n">
        <f aca="false">IF(Y1290&lt;0,1,0)</f>
        <v>0</v>
      </c>
    </row>
    <row r="1291" customFormat="false" ht="15" hidden="false" customHeight="false" outlineLevel="0" collapsed="false">
      <c r="A1291" s="13" t="n">
        <v>1266</v>
      </c>
      <c r="B1291" s="18" t="n">
        <f aca="false">Shock_sd*Draws!B1270</f>
        <v>69.6370239991493</v>
      </c>
      <c r="C1291" s="18" t="n">
        <f aca="false">Persist_a*B1291+Shock_sd*Draws!C1270</f>
        <v>50.0387447517316</v>
      </c>
      <c r="D1291" s="18" t="n">
        <f aca="false">Persist_a*C1291+Shock_sd*Draws!D1270</f>
        <v>-6.61460785875713</v>
      </c>
      <c r="E1291" s="18" t="n">
        <f aca="false">Persist_a*D1291+Shock_sd*Draws!E1270</f>
        <v>24.3945876771916</v>
      </c>
      <c r="F1291" s="18" t="n">
        <f aca="false">Persist_a*E1291+Shock_sd*Draws!F1270</f>
        <v>46.427580180043</v>
      </c>
      <c r="G1291" s="18" t="n">
        <f aca="false">Persist_a*F1291+Shock_sd*Draws!G1270</f>
        <v>124.596736023147</v>
      </c>
      <c r="H1291" s="18" t="n">
        <f aca="false">Persist_a*G1291+Shock_sd*Draws!H1270</f>
        <v>66.2566246552461</v>
      </c>
      <c r="I1291" s="18" t="n">
        <f aca="false">Persist_a*H1291+Shock_sd*Draws!I1270</f>
        <v>94.4982517952356</v>
      </c>
      <c r="J1291" s="18" t="n">
        <f aca="false">Persist_a*I1291+Shock_sd*Draws!J1270</f>
        <v>97.0682433204429</v>
      </c>
      <c r="K1291" s="18" t="n">
        <f aca="false">Persist_a*J1291+Shock_sd*Draws!K1270</f>
        <v>83.6369300458073</v>
      </c>
      <c r="L1291" s="18" t="n">
        <f aca="false">Persist_a*K1291+Shock_sd*Draws!L1270</f>
        <v>43.4100084155374</v>
      </c>
      <c r="M1291" s="18" t="n">
        <f aca="false">Persist_a*L1291+Shock_sd*Draws!M1270</f>
        <v>-59.0891384655654</v>
      </c>
      <c r="N1291" s="18" t="n">
        <f aca="false">0-(Draws!N1270+Draws!Z1270)</f>
        <v>0</v>
      </c>
      <c r="O1291" s="18" t="n">
        <f aca="false">N1291-(Draws!O1270+Draws!AA1270)</f>
        <v>0</v>
      </c>
      <c r="P1291" s="18" t="n">
        <f aca="false">O1291-(Draws!P1270+Draws!AB1270)</f>
        <v>-124.776419306116</v>
      </c>
      <c r="Q1291" s="18" t="n">
        <f aca="false">P1291-(Draws!Q1270+Draws!AC1270)</f>
        <v>-124.776419306116</v>
      </c>
      <c r="R1291" s="18" t="n">
        <f aca="false">Q1291-(Draws!R1270+Draws!AD1270)</f>
        <v>-124.776419306116</v>
      </c>
      <c r="S1291" s="18" t="n">
        <f aca="false">R1291-(Draws!S1270+Draws!AE1270)</f>
        <v>-124.776419306116</v>
      </c>
      <c r="T1291" s="18" t="n">
        <f aca="false">S1291-(Draws!T1270+Draws!AF1270)</f>
        <v>-124.776419306116</v>
      </c>
      <c r="U1291" s="18" t="n">
        <f aca="false">T1291-(Draws!U1270+Draws!AG1270)</f>
        <v>-124.776419306116</v>
      </c>
      <c r="V1291" s="18" t="n">
        <f aca="false">U1291-(Draws!V1270+Draws!AH1270)</f>
        <v>-124.776419306116</v>
      </c>
      <c r="W1291" s="18" t="n">
        <f aca="false">V1291-(Draws!W1270+Draws!AI1270)</f>
        <v>-124.776419306116</v>
      </c>
      <c r="X1291" s="18" t="n">
        <f aca="false">W1291-(Draws!X1270+Draws!AJ1270)</f>
        <v>-124.776419306116</v>
      </c>
      <c r="Y1291" s="18" t="n">
        <f aca="false">X1291-(Draws!Y1270+Draws!AK1270)</f>
        <v>-124.776419306116</v>
      </c>
      <c r="Z1291" s="18" t="n">
        <f aca="false">0-(MAX(Draws!N1270-Line_cap,0)+MAX(Draws!Z1270-Line_cap,0))</f>
        <v>0</v>
      </c>
      <c r="AA1291" s="18" t="n">
        <f aca="false">Z1291-(MAX(Draws!O1270-Line_cap,0)+MAX(Draws!AA1270-Line_cap,0))</f>
        <v>0</v>
      </c>
      <c r="AB1291" s="18" t="n">
        <f aca="false">AA1291-(MAX(Draws!P1270-Line_cap,0)+MAX(Draws!AB1270-Line_cap,0))</f>
        <v>-24.7764193061156</v>
      </c>
      <c r="AC1291" s="18" t="n">
        <f aca="false">AB1291-(MAX(Draws!Q1270-Line_cap,0)+MAX(Draws!AC1270-Line_cap,0))</f>
        <v>-24.7764193061156</v>
      </c>
      <c r="AD1291" s="18" t="n">
        <f aca="false">AC1291-(MAX(Draws!R1270-Line_cap,0)+MAX(Draws!AD1270-Line_cap,0))</f>
        <v>-24.7764193061156</v>
      </c>
      <c r="AE1291" s="18" t="n">
        <f aca="false">AD1291-(MAX(Draws!S1270-Line_cap,0)+MAX(Draws!AE1270-Line_cap,0))</f>
        <v>-24.7764193061156</v>
      </c>
      <c r="AF1291" s="18" t="n">
        <f aca="false">AE1291-(MAX(Draws!T1270-Line_cap,0)+MAX(Draws!AF1270-Line_cap,0))</f>
        <v>-24.7764193061156</v>
      </c>
      <c r="AG1291" s="18" t="n">
        <f aca="false">AF1291-(MAX(Draws!U1270-Line_cap,0)+MAX(Draws!AG1270-Line_cap,0))</f>
        <v>-24.7764193061156</v>
      </c>
      <c r="AH1291" s="18" t="n">
        <f aca="false">AG1291-(MAX(Draws!V1270-Line_cap,0)+MAX(Draws!AH1270-Line_cap,0))</f>
        <v>-24.7764193061156</v>
      </c>
      <c r="AI1291" s="18" t="n">
        <f aca="false">AH1291-(MAX(Draws!W1270-Line_cap,0)+MAX(Draws!AI1270-Line_cap,0))</f>
        <v>-24.7764193061156</v>
      </c>
      <c r="AJ1291" s="18" t="n">
        <f aca="false">AI1291-(MAX(Draws!X1270-Line_cap,0)+MAX(Draws!AJ1270-Line_cap,0))</f>
        <v>-24.7764193061156</v>
      </c>
      <c r="AK1291" s="18" t="n">
        <f aca="false">AJ1291-(MAX(Draws!Y1270-Line_cap,0)+MAX(Draws!AK1270-Line_cap,0))</f>
        <v>-24.7764193061156</v>
      </c>
      <c r="AL1291" s="18" t="n">
        <f aca="false">SUMPRODUCT(MIN($B$22:$M$22+B1291:M1291+N1291:Y1291))</f>
        <v>326.558489905279</v>
      </c>
      <c r="AM1291" s="18" t="n">
        <f aca="false">SUMPRODUCT(MIN($B$22:$M$22+B1291:M1291))</f>
        <v>451.334909211395</v>
      </c>
      <c r="AN1291" s="18" t="n">
        <f aca="false">SUMPRODUCT(MIN($B$22:$M$22+N1291:Y1291))</f>
        <v>357.17396305167</v>
      </c>
      <c r="AO1291" s="18" t="n">
        <f aca="false">SUMPRODUCT(MIN($B$22:$M$22+B1291:M1291+Z1291:AK1291))</f>
        <v>426.558489905279</v>
      </c>
      <c r="AP1291" s="18" t="n">
        <f aca="false">SUMPRODUCT(MIN($B$23:$M$23+B1291:M1291+N1291:Y1291))</f>
        <v>371.684370987899</v>
      </c>
      <c r="AQ1291" s="18" t="n">
        <f aca="false">SUMPRODUCT(MIN($B$23:$M$23+B1291:M1291+Z1291:AK1291))</f>
        <v>471.684370987899</v>
      </c>
      <c r="AR1291" s="13" t="n">
        <f aca="false">IF(Y1291&lt;0,1,0)</f>
        <v>1</v>
      </c>
    </row>
    <row r="1292" customFormat="false" ht="15" hidden="false" customHeight="false" outlineLevel="0" collapsed="false">
      <c r="A1292" s="13" t="n">
        <v>1267</v>
      </c>
      <c r="B1292" s="18" t="n">
        <f aca="false">Shock_sd*Draws!B1271</f>
        <v>41.5078111739071</v>
      </c>
      <c r="C1292" s="18" t="n">
        <f aca="false">Persist_a*B1292+Shock_sd*Draws!C1271</f>
        <v>-11.9381382632455</v>
      </c>
      <c r="D1292" s="18" t="n">
        <f aca="false">Persist_a*C1292+Shock_sd*Draws!D1271</f>
        <v>-65.376177982198</v>
      </c>
      <c r="E1292" s="18" t="n">
        <f aca="false">Persist_a*D1292+Shock_sd*Draws!E1271</f>
        <v>-23.6002137611428</v>
      </c>
      <c r="F1292" s="18" t="n">
        <f aca="false">Persist_a*E1292+Shock_sd*Draws!F1271</f>
        <v>-36.5801654060301</v>
      </c>
      <c r="G1292" s="18" t="n">
        <f aca="false">Persist_a*F1292+Shock_sd*Draws!G1271</f>
        <v>-49.5644909793566</v>
      </c>
      <c r="H1292" s="18" t="n">
        <f aca="false">Persist_a*G1292+Shock_sd*Draws!H1271</f>
        <v>1.92157200678485</v>
      </c>
      <c r="I1292" s="18" t="n">
        <f aca="false">Persist_a*H1292+Shock_sd*Draws!I1271</f>
        <v>86.2583787842802</v>
      </c>
      <c r="J1292" s="18" t="n">
        <f aca="false">Persist_a*I1292+Shock_sd*Draws!J1271</f>
        <v>22.7259006759695</v>
      </c>
      <c r="K1292" s="18" t="n">
        <f aca="false">Persist_a*J1292+Shock_sd*Draws!K1271</f>
        <v>-58.2021802008606</v>
      </c>
      <c r="L1292" s="18" t="n">
        <f aca="false">Persist_a*K1292+Shock_sd*Draws!L1271</f>
        <v>-35.4472789243692</v>
      </c>
      <c r="M1292" s="18" t="n">
        <f aca="false">Persist_a*L1292+Shock_sd*Draws!M1271</f>
        <v>25.4386671885547</v>
      </c>
      <c r="N1292" s="18" t="n">
        <f aca="false">0-(Draws!N1271+Draws!Z1271)</f>
        <v>0</v>
      </c>
      <c r="O1292" s="18" t="n">
        <f aca="false">N1292-(Draws!O1271+Draws!AA1271)</f>
        <v>0</v>
      </c>
      <c r="P1292" s="18" t="n">
        <f aca="false">O1292-(Draws!P1271+Draws!AB1271)</f>
        <v>0</v>
      </c>
      <c r="Q1292" s="18" t="n">
        <f aca="false">P1292-(Draws!Q1271+Draws!AC1271)</f>
        <v>0</v>
      </c>
      <c r="R1292" s="18" t="n">
        <f aca="false">Q1292-(Draws!R1271+Draws!AD1271)</f>
        <v>0</v>
      </c>
      <c r="S1292" s="18" t="n">
        <f aca="false">R1292-(Draws!S1271+Draws!AE1271)</f>
        <v>0</v>
      </c>
      <c r="T1292" s="18" t="n">
        <f aca="false">S1292-(Draws!T1271+Draws!AF1271)</f>
        <v>0</v>
      </c>
      <c r="U1292" s="18" t="n">
        <f aca="false">T1292-(Draws!U1271+Draws!AG1271)</f>
        <v>0</v>
      </c>
      <c r="V1292" s="18" t="n">
        <f aca="false">U1292-(Draws!V1271+Draws!AH1271)</f>
        <v>0</v>
      </c>
      <c r="W1292" s="18" t="n">
        <f aca="false">V1292-(Draws!W1271+Draws!AI1271)</f>
        <v>0</v>
      </c>
      <c r="X1292" s="18" t="n">
        <f aca="false">W1292-(Draws!X1271+Draws!AJ1271)</f>
        <v>0</v>
      </c>
      <c r="Y1292" s="18" t="n">
        <f aca="false">X1292-(Draws!Y1271+Draws!AK1271)</f>
        <v>0</v>
      </c>
      <c r="Z1292" s="18" t="n">
        <f aca="false">0-(MAX(Draws!N1271-Line_cap,0)+MAX(Draws!Z1271-Line_cap,0))</f>
        <v>0</v>
      </c>
      <c r="AA1292" s="18" t="n">
        <f aca="false">Z1292-(MAX(Draws!O1271-Line_cap,0)+MAX(Draws!AA1271-Line_cap,0))</f>
        <v>0</v>
      </c>
      <c r="AB1292" s="18" t="n">
        <f aca="false">AA1292-(MAX(Draws!P1271-Line_cap,0)+MAX(Draws!AB1271-Line_cap,0))</f>
        <v>0</v>
      </c>
      <c r="AC1292" s="18" t="n">
        <f aca="false">AB1292-(MAX(Draws!Q1271-Line_cap,0)+MAX(Draws!AC1271-Line_cap,0))</f>
        <v>0</v>
      </c>
      <c r="AD1292" s="18" t="n">
        <f aca="false">AC1292-(MAX(Draws!R1271-Line_cap,0)+MAX(Draws!AD1271-Line_cap,0))</f>
        <v>0</v>
      </c>
      <c r="AE1292" s="18" t="n">
        <f aca="false">AD1292-(MAX(Draws!S1271-Line_cap,0)+MAX(Draws!AE1271-Line_cap,0))</f>
        <v>0</v>
      </c>
      <c r="AF1292" s="18" t="n">
        <f aca="false">AE1292-(MAX(Draws!T1271-Line_cap,0)+MAX(Draws!AF1271-Line_cap,0))</f>
        <v>0</v>
      </c>
      <c r="AG1292" s="18" t="n">
        <f aca="false">AF1292-(MAX(Draws!U1271-Line_cap,0)+MAX(Draws!AG1271-Line_cap,0))</f>
        <v>0</v>
      </c>
      <c r="AH1292" s="18" t="n">
        <f aca="false">AG1292-(MAX(Draws!V1271-Line_cap,0)+MAX(Draws!AH1271-Line_cap,0))</f>
        <v>0</v>
      </c>
      <c r="AI1292" s="18" t="n">
        <f aca="false">AH1292-(MAX(Draws!W1271-Line_cap,0)+MAX(Draws!AI1271-Line_cap,0))</f>
        <v>0</v>
      </c>
      <c r="AJ1292" s="18" t="n">
        <f aca="false">AI1292-(MAX(Draws!X1271-Line_cap,0)+MAX(Draws!AJ1271-Line_cap,0))</f>
        <v>0</v>
      </c>
      <c r="AK1292" s="18" t="n">
        <f aca="false">AJ1292-(MAX(Draws!Y1271-Line_cap,0)+MAX(Draws!AK1271-Line_cap,0))</f>
        <v>0</v>
      </c>
      <c r="AL1292" s="18" t="n">
        <f aca="false">SUMPRODUCT(MIN($B$22:$M$22+B1292:M1292+N1292:Y1292))</f>
        <v>433.643680659008</v>
      </c>
      <c r="AM1292" s="18" t="n">
        <f aca="false">SUMPRODUCT(MIN($B$22:$M$22+B1292:M1292))</f>
        <v>433.643680659008</v>
      </c>
      <c r="AN1292" s="18" t="n">
        <f aca="false">SUMPRODUCT(MIN($B$22:$M$22+N1292:Y1292))</f>
        <v>481.950382357786</v>
      </c>
      <c r="AO1292" s="18" t="n">
        <f aca="false">SUMPRODUCT(MIN($B$22:$M$22+B1292:M1292+Z1292:AK1292))</f>
        <v>433.643680659008</v>
      </c>
      <c r="AP1292" s="18" t="n">
        <f aca="false">SUMPRODUCT(MIN($B$23:$M$23+B1292:M1292+N1292:Y1292))</f>
        <v>481.409426159793</v>
      </c>
      <c r="AQ1292" s="18" t="n">
        <f aca="false">SUMPRODUCT(MIN($B$23:$M$23+B1292:M1292+Z1292:AK1292))</f>
        <v>481.409426159793</v>
      </c>
      <c r="AR1292" s="13" t="n">
        <f aca="false">IF(Y1292&lt;0,1,0)</f>
        <v>0</v>
      </c>
    </row>
    <row r="1293" customFormat="false" ht="15" hidden="false" customHeight="false" outlineLevel="0" collapsed="false">
      <c r="A1293" s="13" t="n">
        <v>1268</v>
      </c>
      <c r="B1293" s="18" t="n">
        <f aca="false">Shock_sd*Draws!B1272</f>
        <v>-96.7016768631565</v>
      </c>
      <c r="C1293" s="18" t="n">
        <f aca="false">Persist_a*B1293+Shock_sd*Draws!C1272</f>
        <v>11.8424539906168</v>
      </c>
      <c r="D1293" s="18" t="n">
        <f aca="false">Persist_a*C1293+Shock_sd*Draws!D1272</f>
        <v>-46.0340261554631</v>
      </c>
      <c r="E1293" s="18" t="n">
        <f aca="false">Persist_a*D1293+Shock_sd*Draws!E1272</f>
        <v>-17.5906862724288</v>
      </c>
      <c r="F1293" s="18" t="n">
        <f aca="false">Persist_a*E1293+Shock_sd*Draws!F1272</f>
        <v>-100.066002411401</v>
      </c>
      <c r="G1293" s="18" t="n">
        <f aca="false">Persist_a*F1293+Shock_sd*Draws!G1272</f>
        <v>22.3614083484822</v>
      </c>
      <c r="H1293" s="18" t="n">
        <f aca="false">Persist_a*G1293+Shock_sd*Draws!H1272</f>
        <v>3.59582379248973</v>
      </c>
      <c r="I1293" s="18" t="n">
        <f aca="false">Persist_a*H1293+Shock_sd*Draws!I1272</f>
        <v>-63.6606207592017</v>
      </c>
      <c r="J1293" s="18" t="n">
        <f aca="false">Persist_a*I1293+Shock_sd*Draws!J1272</f>
        <v>-88.3263130019984</v>
      </c>
      <c r="K1293" s="18" t="n">
        <f aca="false">Persist_a*J1293+Shock_sd*Draws!K1272</f>
        <v>-65.9332082315943</v>
      </c>
      <c r="L1293" s="18" t="n">
        <f aca="false">Persist_a*K1293+Shock_sd*Draws!L1272</f>
        <v>-122.236730607727</v>
      </c>
      <c r="M1293" s="18" t="n">
        <f aca="false">Persist_a*L1293+Shock_sd*Draws!M1272</f>
        <v>-70.5963200687346</v>
      </c>
      <c r="N1293" s="18" t="n">
        <f aca="false">0-(Draws!N1272+Draws!Z1272)</f>
        <v>0</v>
      </c>
      <c r="O1293" s="18" t="n">
        <f aca="false">N1293-(Draws!O1272+Draws!AA1272)</f>
        <v>0</v>
      </c>
      <c r="P1293" s="18" t="n">
        <f aca="false">O1293-(Draws!P1272+Draws!AB1272)</f>
        <v>0</v>
      </c>
      <c r="Q1293" s="18" t="n">
        <f aca="false">P1293-(Draws!Q1272+Draws!AC1272)</f>
        <v>0</v>
      </c>
      <c r="R1293" s="18" t="n">
        <f aca="false">Q1293-(Draws!R1272+Draws!AD1272)</f>
        <v>0</v>
      </c>
      <c r="S1293" s="18" t="n">
        <f aca="false">R1293-(Draws!S1272+Draws!AE1272)</f>
        <v>0</v>
      </c>
      <c r="T1293" s="18" t="n">
        <f aca="false">S1293-(Draws!T1272+Draws!AF1272)</f>
        <v>0</v>
      </c>
      <c r="U1293" s="18" t="n">
        <f aca="false">T1293-(Draws!U1272+Draws!AG1272)</f>
        <v>0</v>
      </c>
      <c r="V1293" s="18" t="n">
        <f aca="false">U1293-(Draws!V1272+Draws!AH1272)</f>
        <v>0</v>
      </c>
      <c r="W1293" s="18" t="n">
        <f aca="false">V1293-(Draws!W1272+Draws!AI1272)</f>
        <v>0</v>
      </c>
      <c r="X1293" s="18" t="n">
        <f aca="false">W1293-(Draws!X1272+Draws!AJ1272)</f>
        <v>0</v>
      </c>
      <c r="Y1293" s="18" t="n">
        <f aca="false">X1293-(Draws!Y1272+Draws!AK1272)</f>
        <v>0</v>
      </c>
      <c r="Z1293" s="18" t="n">
        <f aca="false">0-(MAX(Draws!N1272-Line_cap,0)+MAX(Draws!Z1272-Line_cap,0))</f>
        <v>0</v>
      </c>
      <c r="AA1293" s="18" t="n">
        <f aca="false">Z1293-(MAX(Draws!O1272-Line_cap,0)+MAX(Draws!AA1272-Line_cap,0))</f>
        <v>0</v>
      </c>
      <c r="AB1293" s="18" t="n">
        <f aca="false">AA1293-(MAX(Draws!P1272-Line_cap,0)+MAX(Draws!AB1272-Line_cap,0))</f>
        <v>0</v>
      </c>
      <c r="AC1293" s="18" t="n">
        <f aca="false">AB1293-(MAX(Draws!Q1272-Line_cap,0)+MAX(Draws!AC1272-Line_cap,0))</f>
        <v>0</v>
      </c>
      <c r="AD1293" s="18" t="n">
        <f aca="false">AC1293-(MAX(Draws!R1272-Line_cap,0)+MAX(Draws!AD1272-Line_cap,0))</f>
        <v>0</v>
      </c>
      <c r="AE1293" s="18" t="n">
        <f aca="false">AD1293-(MAX(Draws!S1272-Line_cap,0)+MAX(Draws!AE1272-Line_cap,0))</f>
        <v>0</v>
      </c>
      <c r="AF1293" s="18" t="n">
        <f aca="false">AE1293-(MAX(Draws!T1272-Line_cap,0)+MAX(Draws!AF1272-Line_cap,0))</f>
        <v>0</v>
      </c>
      <c r="AG1293" s="18" t="n">
        <f aca="false">AF1293-(MAX(Draws!U1272-Line_cap,0)+MAX(Draws!AG1272-Line_cap,0))</f>
        <v>0</v>
      </c>
      <c r="AH1293" s="18" t="n">
        <f aca="false">AG1293-(MAX(Draws!V1272-Line_cap,0)+MAX(Draws!AH1272-Line_cap,0))</f>
        <v>0</v>
      </c>
      <c r="AI1293" s="18" t="n">
        <f aca="false">AH1293-(MAX(Draws!W1272-Line_cap,0)+MAX(Draws!AI1272-Line_cap,0))</f>
        <v>0</v>
      </c>
      <c r="AJ1293" s="18" t="n">
        <f aca="false">AI1293-(MAX(Draws!X1272-Line_cap,0)+MAX(Draws!AJ1272-Line_cap,0))</f>
        <v>0</v>
      </c>
      <c r="AK1293" s="18" t="n">
        <f aca="false">AJ1293-(MAX(Draws!Y1272-Line_cap,0)+MAX(Draws!AK1272-Line_cap,0))</f>
        <v>0</v>
      </c>
      <c r="AL1293" s="18" t="n">
        <f aca="false">SUMPRODUCT(MIN($B$22:$M$22+B1293:M1293+N1293:Y1293))</f>
        <v>379.691216956654</v>
      </c>
      <c r="AM1293" s="18" t="n">
        <f aca="false">SUMPRODUCT(MIN($B$22:$M$22+B1293:M1293))</f>
        <v>379.691216956654</v>
      </c>
      <c r="AN1293" s="18" t="n">
        <f aca="false">SUMPRODUCT(MIN($B$22:$M$22+N1293:Y1293))</f>
        <v>481.950382357786</v>
      </c>
      <c r="AO1293" s="18" t="n">
        <f aca="false">SUMPRODUCT(MIN($B$22:$M$22+B1293:M1293+Z1293:AK1293))</f>
        <v>379.691216956654</v>
      </c>
      <c r="AP1293" s="18" t="n">
        <f aca="false">SUMPRODUCT(MIN($B$23:$M$23+B1293:M1293+N1293:Y1293))</f>
        <v>426.564345770199</v>
      </c>
      <c r="AQ1293" s="18" t="n">
        <f aca="false">SUMPRODUCT(MIN($B$23:$M$23+B1293:M1293+Z1293:AK1293))</f>
        <v>426.564345770199</v>
      </c>
      <c r="AR1293" s="13" t="n">
        <f aca="false">IF(Y1293&lt;0,1,0)</f>
        <v>0</v>
      </c>
    </row>
    <row r="1294" customFormat="false" ht="15" hidden="false" customHeight="false" outlineLevel="0" collapsed="false">
      <c r="A1294" s="13" t="n">
        <v>1269</v>
      </c>
      <c r="B1294" s="18" t="n">
        <f aca="false">Shock_sd*Draws!B1273</f>
        <v>15.8859099920008</v>
      </c>
      <c r="C1294" s="18" t="n">
        <f aca="false">Persist_a*B1294+Shock_sd*Draws!C1273</f>
        <v>55.7054954574506</v>
      </c>
      <c r="D1294" s="18" t="n">
        <f aca="false">Persist_a*C1294+Shock_sd*Draws!D1273</f>
        <v>-33.7368993879349</v>
      </c>
      <c r="E1294" s="18" t="n">
        <f aca="false">Persist_a*D1294+Shock_sd*Draws!E1273</f>
        <v>-54.3821915387361</v>
      </c>
      <c r="F1294" s="18" t="n">
        <f aca="false">Persist_a*E1294+Shock_sd*Draws!F1273</f>
        <v>-43.5603793122497</v>
      </c>
      <c r="G1294" s="18" t="n">
        <f aca="false">Persist_a*F1294+Shock_sd*Draws!G1273</f>
        <v>-62.8342218779259</v>
      </c>
      <c r="H1294" s="18" t="n">
        <f aca="false">Persist_a*G1294+Shock_sd*Draws!H1273</f>
        <v>-29.9108327649225</v>
      </c>
      <c r="I1294" s="18" t="n">
        <f aca="false">Persist_a*H1294+Shock_sd*Draws!I1273</f>
        <v>54.1561223208909</v>
      </c>
      <c r="J1294" s="18" t="n">
        <f aca="false">Persist_a*I1294+Shock_sd*Draws!J1273</f>
        <v>-53.8294753836658</v>
      </c>
      <c r="K1294" s="18" t="n">
        <f aca="false">Persist_a*J1294+Shock_sd*Draws!K1273</f>
        <v>-100.615417685462</v>
      </c>
      <c r="L1294" s="18" t="n">
        <f aca="false">Persist_a*K1294+Shock_sd*Draws!L1273</f>
        <v>-106.534458242834</v>
      </c>
      <c r="M1294" s="18" t="n">
        <f aca="false">Persist_a*L1294+Shock_sd*Draws!M1273</f>
        <v>-27.1070785209156</v>
      </c>
      <c r="N1294" s="18" t="n">
        <f aca="false">0-(Draws!N1273+Draws!Z1273)</f>
        <v>0</v>
      </c>
      <c r="O1294" s="18" t="n">
        <f aca="false">N1294-(Draws!O1273+Draws!AA1273)</f>
        <v>0</v>
      </c>
      <c r="P1294" s="18" t="n">
        <f aca="false">O1294-(Draws!P1273+Draws!AB1273)</f>
        <v>0</v>
      </c>
      <c r="Q1294" s="18" t="n">
        <f aca="false">P1294-(Draws!Q1273+Draws!AC1273)</f>
        <v>0</v>
      </c>
      <c r="R1294" s="18" t="n">
        <f aca="false">Q1294-(Draws!R1273+Draws!AD1273)</f>
        <v>0</v>
      </c>
      <c r="S1294" s="18" t="n">
        <f aca="false">R1294-(Draws!S1273+Draws!AE1273)</f>
        <v>0</v>
      </c>
      <c r="T1294" s="18" t="n">
        <f aca="false">S1294-(Draws!T1273+Draws!AF1273)</f>
        <v>0</v>
      </c>
      <c r="U1294" s="18" t="n">
        <f aca="false">T1294-(Draws!U1273+Draws!AG1273)</f>
        <v>0</v>
      </c>
      <c r="V1294" s="18" t="n">
        <f aca="false">U1294-(Draws!V1273+Draws!AH1273)</f>
        <v>0</v>
      </c>
      <c r="W1294" s="18" t="n">
        <f aca="false">V1294-(Draws!W1273+Draws!AI1273)</f>
        <v>0</v>
      </c>
      <c r="X1294" s="18" t="n">
        <f aca="false">W1294-(Draws!X1273+Draws!AJ1273)</f>
        <v>0</v>
      </c>
      <c r="Y1294" s="18" t="n">
        <f aca="false">X1294-(Draws!Y1273+Draws!AK1273)</f>
        <v>0</v>
      </c>
      <c r="Z1294" s="18" t="n">
        <f aca="false">0-(MAX(Draws!N1273-Line_cap,0)+MAX(Draws!Z1273-Line_cap,0))</f>
        <v>0</v>
      </c>
      <c r="AA1294" s="18" t="n">
        <f aca="false">Z1294-(MAX(Draws!O1273-Line_cap,0)+MAX(Draws!AA1273-Line_cap,0))</f>
        <v>0</v>
      </c>
      <c r="AB1294" s="18" t="n">
        <f aca="false">AA1294-(MAX(Draws!P1273-Line_cap,0)+MAX(Draws!AB1273-Line_cap,0))</f>
        <v>0</v>
      </c>
      <c r="AC1294" s="18" t="n">
        <f aca="false">AB1294-(MAX(Draws!Q1273-Line_cap,0)+MAX(Draws!AC1273-Line_cap,0))</f>
        <v>0</v>
      </c>
      <c r="AD1294" s="18" t="n">
        <f aca="false">AC1294-(MAX(Draws!R1273-Line_cap,0)+MAX(Draws!AD1273-Line_cap,0))</f>
        <v>0</v>
      </c>
      <c r="AE1294" s="18" t="n">
        <f aca="false">AD1294-(MAX(Draws!S1273-Line_cap,0)+MAX(Draws!AE1273-Line_cap,0))</f>
        <v>0</v>
      </c>
      <c r="AF1294" s="18" t="n">
        <f aca="false">AE1294-(MAX(Draws!T1273-Line_cap,0)+MAX(Draws!AF1273-Line_cap,0))</f>
        <v>0</v>
      </c>
      <c r="AG1294" s="18" t="n">
        <f aca="false">AF1294-(MAX(Draws!U1273-Line_cap,0)+MAX(Draws!AG1273-Line_cap,0))</f>
        <v>0</v>
      </c>
      <c r="AH1294" s="18" t="n">
        <f aca="false">AG1294-(MAX(Draws!V1273-Line_cap,0)+MAX(Draws!AH1273-Line_cap,0))</f>
        <v>0</v>
      </c>
      <c r="AI1294" s="18" t="n">
        <f aca="false">AH1294-(MAX(Draws!W1273-Line_cap,0)+MAX(Draws!AI1273-Line_cap,0))</f>
        <v>0</v>
      </c>
      <c r="AJ1294" s="18" t="n">
        <f aca="false">AI1294-(MAX(Draws!X1273-Line_cap,0)+MAX(Draws!AJ1273-Line_cap,0))</f>
        <v>0</v>
      </c>
      <c r="AK1294" s="18" t="n">
        <f aca="false">AJ1294-(MAX(Draws!Y1273-Line_cap,0)+MAX(Draws!AK1273-Line_cap,0))</f>
        <v>0</v>
      </c>
      <c r="AL1294" s="18" t="n">
        <f aca="false">SUMPRODUCT(MIN($B$22:$M$22+B1294:M1294+N1294:Y1294))</f>
        <v>393.770278123962</v>
      </c>
      <c r="AM1294" s="18" t="n">
        <f aca="false">SUMPRODUCT(MIN($B$22:$M$22+B1294:M1294))</f>
        <v>393.770278123962</v>
      </c>
      <c r="AN1294" s="18" t="n">
        <f aca="false">SUMPRODUCT(MIN($B$22:$M$22+N1294:Y1294))</f>
        <v>481.950382357786</v>
      </c>
      <c r="AO1294" s="18" t="n">
        <f aca="false">SUMPRODUCT(MIN($B$22:$M$22+B1294:M1294+Z1294:AK1294))</f>
        <v>393.770278123962</v>
      </c>
      <c r="AP1294" s="18" t="n">
        <f aca="false">SUMPRODUCT(MIN($B$23:$M$23+B1294:M1294+N1294:Y1294))</f>
        <v>442.055926674389</v>
      </c>
      <c r="AQ1294" s="18" t="n">
        <f aca="false">SUMPRODUCT(MIN($B$23:$M$23+B1294:M1294+Z1294:AK1294))</f>
        <v>442.055926674389</v>
      </c>
      <c r="AR1294" s="13" t="n">
        <f aca="false">IF(Y1294&lt;0,1,0)</f>
        <v>0</v>
      </c>
    </row>
    <row r="1295" customFormat="false" ht="15" hidden="false" customHeight="false" outlineLevel="0" collapsed="false">
      <c r="A1295" s="13" t="n">
        <v>1270</v>
      </c>
      <c r="B1295" s="18" t="n">
        <f aca="false">Shock_sd*Draws!B1274</f>
        <v>13.956798111159</v>
      </c>
      <c r="C1295" s="18" t="n">
        <f aca="false">Persist_a*B1295+Shock_sd*Draws!C1274</f>
        <v>-79.3346556042726</v>
      </c>
      <c r="D1295" s="18" t="n">
        <f aca="false">Persist_a*C1295+Shock_sd*Draws!D1274</f>
        <v>17.960167885437</v>
      </c>
      <c r="E1295" s="18" t="n">
        <f aca="false">Persist_a*D1295+Shock_sd*Draws!E1274</f>
        <v>40.0502991090084</v>
      </c>
      <c r="F1295" s="18" t="n">
        <f aca="false">Persist_a*E1295+Shock_sd*Draws!F1274</f>
        <v>-51.9462898314143</v>
      </c>
      <c r="G1295" s="18" t="n">
        <f aca="false">Persist_a*F1295+Shock_sd*Draws!G1274</f>
        <v>-37.6952849101136</v>
      </c>
      <c r="H1295" s="18" t="n">
        <f aca="false">Persist_a*G1295+Shock_sd*Draws!H1274</f>
        <v>10.1054182876147</v>
      </c>
      <c r="I1295" s="18" t="n">
        <f aca="false">Persist_a*H1295+Shock_sd*Draws!I1274</f>
        <v>-36.7320067480396</v>
      </c>
      <c r="J1295" s="18" t="n">
        <f aca="false">Persist_a*I1295+Shock_sd*Draws!J1274</f>
        <v>31.0779472970069</v>
      </c>
      <c r="K1295" s="18" t="n">
        <f aca="false">Persist_a*J1295+Shock_sd*Draws!K1274</f>
        <v>54.6057094651159</v>
      </c>
      <c r="L1295" s="18" t="n">
        <f aca="false">Persist_a*K1295+Shock_sd*Draws!L1274</f>
        <v>10.3869963775974</v>
      </c>
      <c r="M1295" s="18" t="n">
        <f aca="false">Persist_a*L1295+Shock_sd*Draws!M1274</f>
        <v>154.09409621079</v>
      </c>
      <c r="N1295" s="18" t="n">
        <f aca="false">0-(Draws!N1274+Draws!Z1274)</f>
        <v>0</v>
      </c>
      <c r="O1295" s="18" t="n">
        <f aca="false">N1295-(Draws!O1274+Draws!AA1274)</f>
        <v>0</v>
      </c>
      <c r="P1295" s="18" t="n">
        <f aca="false">O1295-(Draws!P1274+Draws!AB1274)</f>
        <v>0</v>
      </c>
      <c r="Q1295" s="18" t="n">
        <f aca="false">P1295-(Draws!Q1274+Draws!AC1274)</f>
        <v>0</v>
      </c>
      <c r="R1295" s="18" t="n">
        <f aca="false">Q1295-(Draws!R1274+Draws!AD1274)</f>
        <v>0</v>
      </c>
      <c r="S1295" s="18" t="n">
        <f aca="false">R1295-(Draws!S1274+Draws!AE1274)</f>
        <v>0</v>
      </c>
      <c r="T1295" s="18" t="n">
        <f aca="false">S1295-(Draws!T1274+Draws!AF1274)</f>
        <v>0</v>
      </c>
      <c r="U1295" s="18" t="n">
        <f aca="false">T1295-(Draws!U1274+Draws!AG1274)</f>
        <v>0</v>
      </c>
      <c r="V1295" s="18" t="n">
        <f aca="false">U1295-(Draws!V1274+Draws!AH1274)</f>
        <v>0</v>
      </c>
      <c r="W1295" s="18" t="n">
        <f aca="false">V1295-(Draws!W1274+Draws!AI1274)</f>
        <v>0</v>
      </c>
      <c r="X1295" s="18" t="n">
        <f aca="false">W1295-(Draws!X1274+Draws!AJ1274)</f>
        <v>0</v>
      </c>
      <c r="Y1295" s="18" t="n">
        <f aca="false">X1295-(Draws!Y1274+Draws!AK1274)</f>
        <v>0</v>
      </c>
      <c r="Z1295" s="18" t="n">
        <f aca="false">0-(MAX(Draws!N1274-Line_cap,0)+MAX(Draws!Z1274-Line_cap,0))</f>
        <v>0</v>
      </c>
      <c r="AA1295" s="18" t="n">
        <f aca="false">Z1295-(MAX(Draws!O1274-Line_cap,0)+MAX(Draws!AA1274-Line_cap,0))</f>
        <v>0</v>
      </c>
      <c r="AB1295" s="18" t="n">
        <f aca="false">AA1295-(MAX(Draws!P1274-Line_cap,0)+MAX(Draws!AB1274-Line_cap,0))</f>
        <v>0</v>
      </c>
      <c r="AC1295" s="18" t="n">
        <f aca="false">AB1295-(MAX(Draws!Q1274-Line_cap,0)+MAX(Draws!AC1274-Line_cap,0))</f>
        <v>0</v>
      </c>
      <c r="AD1295" s="18" t="n">
        <f aca="false">AC1295-(MAX(Draws!R1274-Line_cap,0)+MAX(Draws!AD1274-Line_cap,0))</f>
        <v>0</v>
      </c>
      <c r="AE1295" s="18" t="n">
        <f aca="false">AD1295-(MAX(Draws!S1274-Line_cap,0)+MAX(Draws!AE1274-Line_cap,0))</f>
        <v>0</v>
      </c>
      <c r="AF1295" s="18" t="n">
        <f aca="false">AE1295-(MAX(Draws!T1274-Line_cap,0)+MAX(Draws!AF1274-Line_cap,0))</f>
        <v>0</v>
      </c>
      <c r="AG1295" s="18" t="n">
        <f aca="false">AF1295-(MAX(Draws!U1274-Line_cap,0)+MAX(Draws!AG1274-Line_cap,0))</f>
        <v>0</v>
      </c>
      <c r="AH1295" s="18" t="n">
        <f aca="false">AG1295-(MAX(Draws!V1274-Line_cap,0)+MAX(Draws!AH1274-Line_cap,0))</f>
        <v>0</v>
      </c>
      <c r="AI1295" s="18" t="n">
        <f aca="false">AH1295-(MAX(Draws!W1274-Line_cap,0)+MAX(Draws!AI1274-Line_cap,0))</f>
        <v>0</v>
      </c>
      <c r="AJ1295" s="18" t="n">
        <f aca="false">AI1295-(MAX(Draws!X1274-Line_cap,0)+MAX(Draws!AJ1274-Line_cap,0))</f>
        <v>0</v>
      </c>
      <c r="AK1295" s="18" t="n">
        <f aca="false">AJ1295-(MAX(Draws!Y1274-Line_cap,0)+MAX(Draws!AK1274-Line_cap,0))</f>
        <v>0</v>
      </c>
      <c r="AL1295" s="18" t="n">
        <f aca="false">SUMPRODUCT(MIN($B$22:$M$22+B1295:M1295+N1295:Y1295))</f>
        <v>436.550891316276</v>
      </c>
      <c r="AM1295" s="18" t="n">
        <f aca="false">SUMPRODUCT(MIN($B$22:$M$22+B1295:M1295))</f>
        <v>436.550891316276</v>
      </c>
      <c r="AN1295" s="18" t="n">
        <f aca="false">SUMPRODUCT(MIN($B$22:$M$22+N1295:Y1295))</f>
        <v>481.950382357786</v>
      </c>
      <c r="AO1295" s="18" t="n">
        <f aca="false">SUMPRODUCT(MIN($B$22:$M$22+B1295:M1295+Z1295:AK1295))</f>
        <v>436.550891316276</v>
      </c>
      <c r="AP1295" s="18" t="n">
        <f aca="false">SUMPRODUCT(MIN($B$23:$M$23+B1295:M1295+N1295:Y1295))</f>
        <v>481.65562516944</v>
      </c>
      <c r="AQ1295" s="18" t="n">
        <f aca="false">SUMPRODUCT(MIN($B$23:$M$23+B1295:M1295+Z1295:AK1295))</f>
        <v>481.65562516944</v>
      </c>
      <c r="AR1295" s="13" t="n">
        <f aca="false">IF(Y1295&lt;0,1,0)</f>
        <v>0</v>
      </c>
    </row>
    <row r="1296" customFormat="false" ht="15" hidden="false" customHeight="false" outlineLevel="0" collapsed="false">
      <c r="A1296" s="13" t="n">
        <v>1271</v>
      </c>
      <c r="B1296" s="18" t="n">
        <f aca="false">Shock_sd*Draws!B1275</f>
        <v>42.9648447504163</v>
      </c>
      <c r="C1296" s="18" t="n">
        <f aca="false">Persist_a*B1296+Shock_sd*Draws!C1275</f>
        <v>56.5708715493449</v>
      </c>
      <c r="D1296" s="18" t="n">
        <f aca="false">Persist_a*C1296+Shock_sd*Draws!D1275</f>
        <v>77.6791450005932</v>
      </c>
      <c r="E1296" s="18" t="n">
        <f aca="false">Persist_a*D1296+Shock_sd*Draws!E1275</f>
        <v>43.3972360187878</v>
      </c>
      <c r="F1296" s="18" t="n">
        <f aca="false">Persist_a*E1296+Shock_sd*Draws!F1275</f>
        <v>0.385682200181162</v>
      </c>
      <c r="G1296" s="18" t="n">
        <f aca="false">Persist_a*F1296+Shock_sd*Draws!G1275</f>
        <v>133.914113952725</v>
      </c>
      <c r="H1296" s="18" t="n">
        <f aca="false">Persist_a*G1296+Shock_sd*Draws!H1275</f>
        <v>144.220315717565</v>
      </c>
      <c r="I1296" s="18" t="n">
        <f aca="false">Persist_a*H1296+Shock_sd*Draws!I1275</f>
        <v>65.0909501974885</v>
      </c>
      <c r="J1296" s="18" t="n">
        <f aca="false">Persist_a*I1296+Shock_sd*Draws!J1275</f>
        <v>58.658023678504</v>
      </c>
      <c r="K1296" s="18" t="n">
        <f aca="false">Persist_a*J1296+Shock_sd*Draws!K1275</f>
        <v>38.4193476071196</v>
      </c>
      <c r="L1296" s="18" t="n">
        <f aca="false">Persist_a*K1296+Shock_sd*Draws!L1275</f>
        <v>-90.7884566970317</v>
      </c>
      <c r="M1296" s="18" t="n">
        <f aca="false">Persist_a*L1296+Shock_sd*Draws!M1275</f>
        <v>-8.97127068250465</v>
      </c>
      <c r="N1296" s="18" t="n">
        <f aca="false">0-(Draws!N1275+Draws!Z1275)</f>
        <v>0</v>
      </c>
      <c r="O1296" s="18" t="n">
        <f aca="false">N1296-(Draws!O1275+Draws!AA1275)</f>
        <v>0</v>
      </c>
      <c r="P1296" s="18" t="n">
        <f aca="false">O1296-(Draws!P1275+Draws!AB1275)</f>
        <v>0</v>
      </c>
      <c r="Q1296" s="18" t="n">
        <f aca="false">P1296-(Draws!Q1275+Draws!AC1275)</f>
        <v>0</v>
      </c>
      <c r="R1296" s="18" t="n">
        <f aca="false">Q1296-(Draws!R1275+Draws!AD1275)</f>
        <v>0</v>
      </c>
      <c r="S1296" s="18" t="n">
        <f aca="false">R1296-(Draws!S1275+Draws!AE1275)</f>
        <v>0</v>
      </c>
      <c r="T1296" s="18" t="n">
        <f aca="false">S1296-(Draws!T1275+Draws!AF1275)</f>
        <v>0</v>
      </c>
      <c r="U1296" s="18" t="n">
        <f aca="false">T1296-(Draws!U1275+Draws!AG1275)</f>
        <v>0</v>
      </c>
      <c r="V1296" s="18" t="n">
        <f aca="false">U1296-(Draws!V1275+Draws!AH1275)</f>
        <v>0</v>
      </c>
      <c r="W1296" s="18" t="n">
        <f aca="false">V1296-(Draws!W1275+Draws!AI1275)</f>
        <v>0</v>
      </c>
      <c r="X1296" s="18" t="n">
        <f aca="false">W1296-(Draws!X1275+Draws!AJ1275)</f>
        <v>0</v>
      </c>
      <c r="Y1296" s="18" t="n">
        <f aca="false">X1296-(Draws!Y1275+Draws!AK1275)</f>
        <v>0</v>
      </c>
      <c r="Z1296" s="18" t="n">
        <f aca="false">0-(MAX(Draws!N1275-Line_cap,0)+MAX(Draws!Z1275-Line_cap,0))</f>
        <v>0</v>
      </c>
      <c r="AA1296" s="18" t="n">
        <f aca="false">Z1296-(MAX(Draws!O1275-Line_cap,0)+MAX(Draws!AA1275-Line_cap,0))</f>
        <v>0</v>
      </c>
      <c r="AB1296" s="18" t="n">
        <f aca="false">AA1296-(MAX(Draws!P1275-Line_cap,0)+MAX(Draws!AB1275-Line_cap,0))</f>
        <v>0</v>
      </c>
      <c r="AC1296" s="18" t="n">
        <f aca="false">AB1296-(MAX(Draws!Q1275-Line_cap,0)+MAX(Draws!AC1275-Line_cap,0))</f>
        <v>0</v>
      </c>
      <c r="AD1296" s="18" t="n">
        <f aca="false">AC1296-(MAX(Draws!R1275-Line_cap,0)+MAX(Draws!AD1275-Line_cap,0))</f>
        <v>0</v>
      </c>
      <c r="AE1296" s="18" t="n">
        <f aca="false">AD1296-(MAX(Draws!S1275-Line_cap,0)+MAX(Draws!AE1275-Line_cap,0))</f>
        <v>0</v>
      </c>
      <c r="AF1296" s="18" t="n">
        <f aca="false">AE1296-(MAX(Draws!T1275-Line_cap,0)+MAX(Draws!AF1275-Line_cap,0))</f>
        <v>0</v>
      </c>
      <c r="AG1296" s="18" t="n">
        <f aca="false">AF1296-(MAX(Draws!U1275-Line_cap,0)+MAX(Draws!AG1275-Line_cap,0))</f>
        <v>0</v>
      </c>
      <c r="AH1296" s="18" t="n">
        <f aca="false">AG1296-(MAX(Draws!V1275-Line_cap,0)+MAX(Draws!AH1275-Line_cap,0))</f>
        <v>0</v>
      </c>
      <c r="AI1296" s="18" t="n">
        <f aca="false">AH1296-(MAX(Draws!W1275-Line_cap,0)+MAX(Draws!AI1275-Line_cap,0))</f>
        <v>0</v>
      </c>
      <c r="AJ1296" s="18" t="n">
        <f aca="false">AI1296-(MAX(Draws!X1275-Line_cap,0)+MAX(Draws!AJ1275-Line_cap,0))</f>
        <v>0</v>
      </c>
      <c r="AK1296" s="18" t="n">
        <f aca="false">AJ1296-(MAX(Draws!Y1275-Line_cap,0)+MAX(Draws!AK1275-Line_cap,0))</f>
        <v>0</v>
      </c>
      <c r="AL1296" s="18" t="n">
        <f aca="false">SUMPRODUCT(MIN($B$22:$M$22+B1296:M1296+N1296:Y1296))</f>
        <v>411.139490867349</v>
      </c>
      <c r="AM1296" s="18" t="n">
        <f aca="false">SUMPRODUCT(MIN($B$22:$M$22+B1296:M1296))</f>
        <v>411.139490867349</v>
      </c>
      <c r="AN1296" s="18" t="n">
        <f aca="false">SUMPRODUCT(MIN($B$22:$M$22+N1296:Y1296))</f>
        <v>481.950382357786</v>
      </c>
      <c r="AO1296" s="18" t="n">
        <f aca="false">SUMPRODUCT(MIN($B$22:$M$22+B1296:M1296+Z1296:AK1296))</f>
        <v>411.139490867349</v>
      </c>
      <c r="AP1296" s="18" t="n">
        <f aca="false">SUMPRODUCT(MIN($B$23:$M$23+B1296:M1296+N1296:Y1296))</f>
        <v>458.012619680894</v>
      </c>
      <c r="AQ1296" s="18" t="n">
        <f aca="false">SUMPRODUCT(MIN($B$23:$M$23+B1296:M1296+Z1296:AK1296))</f>
        <v>458.012619680894</v>
      </c>
      <c r="AR1296" s="13" t="n">
        <f aca="false">IF(Y1296&lt;0,1,0)</f>
        <v>0</v>
      </c>
    </row>
    <row r="1297" customFormat="false" ht="15" hidden="false" customHeight="false" outlineLevel="0" collapsed="false">
      <c r="A1297" s="13" t="n">
        <v>1272</v>
      </c>
      <c r="B1297" s="18" t="n">
        <f aca="false">Shock_sd*Draws!B1276</f>
        <v>52.8161584544095</v>
      </c>
      <c r="C1297" s="18" t="n">
        <f aca="false">Persist_a*B1297+Shock_sd*Draws!C1276</f>
        <v>69.4972605989482</v>
      </c>
      <c r="D1297" s="18" t="n">
        <f aca="false">Persist_a*C1297+Shock_sd*Draws!D1276</f>
        <v>50.6552579797618</v>
      </c>
      <c r="E1297" s="18" t="n">
        <f aca="false">Persist_a*D1297+Shock_sd*Draws!E1276</f>
        <v>61.2462208488169</v>
      </c>
      <c r="F1297" s="18" t="n">
        <f aca="false">Persist_a*E1297+Shock_sd*Draws!F1276</f>
        <v>99.0122206828803</v>
      </c>
      <c r="G1297" s="18" t="n">
        <f aca="false">Persist_a*F1297+Shock_sd*Draws!G1276</f>
        <v>29.8754877042336</v>
      </c>
      <c r="H1297" s="18" t="n">
        <f aca="false">Persist_a*G1297+Shock_sd*Draws!H1276</f>
        <v>-15.3874372884895</v>
      </c>
      <c r="I1297" s="18" t="n">
        <f aca="false">Persist_a*H1297+Shock_sd*Draws!I1276</f>
        <v>-41.8805422439815</v>
      </c>
      <c r="J1297" s="18" t="n">
        <f aca="false">Persist_a*I1297+Shock_sd*Draws!J1276</f>
        <v>56.7541236259461</v>
      </c>
      <c r="K1297" s="18" t="n">
        <f aca="false">Persist_a*J1297+Shock_sd*Draws!K1276</f>
        <v>30.4860390874523</v>
      </c>
      <c r="L1297" s="18" t="n">
        <f aca="false">Persist_a*K1297+Shock_sd*Draws!L1276</f>
        <v>48.7454679078508</v>
      </c>
      <c r="M1297" s="18" t="n">
        <f aca="false">Persist_a*L1297+Shock_sd*Draws!M1276</f>
        <v>-23.3192936997073</v>
      </c>
      <c r="N1297" s="18" t="n">
        <f aca="false">0-(Draws!N1276+Draws!Z1276)</f>
        <v>0</v>
      </c>
      <c r="O1297" s="18" t="n">
        <f aca="false">N1297-(Draws!O1276+Draws!AA1276)</f>
        <v>0</v>
      </c>
      <c r="P1297" s="18" t="n">
        <f aca="false">O1297-(Draws!P1276+Draws!AB1276)</f>
        <v>0</v>
      </c>
      <c r="Q1297" s="18" t="n">
        <f aca="false">P1297-(Draws!Q1276+Draws!AC1276)</f>
        <v>0</v>
      </c>
      <c r="R1297" s="18" t="n">
        <f aca="false">Q1297-(Draws!R1276+Draws!AD1276)</f>
        <v>0</v>
      </c>
      <c r="S1297" s="18" t="n">
        <f aca="false">R1297-(Draws!S1276+Draws!AE1276)</f>
        <v>0</v>
      </c>
      <c r="T1297" s="18" t="n">
        <f aca="false">S1297-(Draws!T1276+Draws!AF1276)</f>
        <v>0</v>
      </c>
      <c r="U1297" s="18" t="n">
        <f aca="false">T1297-(Draws!U1276+Draws!AG1276)</f>
        <v>0</v>
      </c>
      <c r="V1297" s="18" t="n">
        <f aca="false">U1297-(Draws!V1276+Draws!AH1276)</f>
        <v>0</v>
      </c>
      <c r="W1297" s="18" t="n">
        <f aca="false">V1297-(Draws!W1276+Draws!AI1276)</f>
        <v>0</v>
      </c>
      <c r="X1297" s="18" t="n">
        <f aca="false">W1297-(Draws!X1276+Draws!AJ1276)</f>
        <v>0</v>
      </c>
      <c r="Y1297" s="18" t="n">
        <f aca="false">X1297-(Draws!Y1276+Draws!AK1276)</f>
        <v>0</v>
      </c>
      <c r="Z1297" s="18" t="n">
        <f aca="false">0-(MAX(Draws!N1276-Line_cap,0)+MAX(Draws!Z1276-Line_cap,0))</f>
        <v>0</v>
      </c>
      <c r="AA1297" s="18" t="n">
        <f aca="false">Z1297-(MAX(Draws!O1276-Line_cap,0)+MAX(Draws!AA1276-Line_cap,0))</f>
        <v>0</v>
      </c>
      <c r="AB1297" s="18" t="n">
        <f aca="false">AA1297-(MAX(Draws!P1276-Line_cap,0)+MAX(Draws!AB1276-Line_cap,0))</f>
        <v>0</v>
      </c>
      <c r="AC1297" s="18" t="n">
        <f aca="false">AB1297-(MAX(Draws!Q1276-Line_cap,0)+MAX(Draws!AC1276-Line_cap,0))</f>
        <v>0</v>
      </c>
      <c r="AD1297" s="18" t="n">
        <f aca="false">AC1297-(MAX(Draws!R1276-Line_cap,0)+MAX(Draws!AD1276-Line_cap,0))</f>
        <v>0</v>
      </c>
      <c r="AE1297" s="18" t="n">
        <f aca="false">AD1297-(MAX(Draws!S1276-Line_cap,0)+MAX(Draws!AE1276-Line_cap,0))</f>
        <v>0</v>
      </c>
      <c r="AF1297" s="18" t="n">
        <f aca="false">AE1297-(MAX(Draws!T1276-Line_cap,0)+MAX(Draws!AF1276-Line_cap,0))</f>
        <v>0</v>
      </c>
      <c r="AG1297" s="18" t="n">
        <f aca="false">AF1297-(MAX(Draws!U1276-Line_cap,0)+MAX(Draws!AG1276-Line_cap,0))</f>
        <v>0</v>
      </c>
      <c r="AH1297" s="18" t="n">
        <f aca="false">AG1297-(MAX(Draws!V1276-Line_cap,0)+MAX(Draws!AH1276-Line_cap,0))</f>
        <v>0</v>
      </c>
      <c r="AI1297" s="18" t="n">
        <f aca="false">AH1297-(MAX(Draws!W1276-Line_cap,0)+MAX(Draws!AI1276-Line_cap,0))</f>
        <v>0</v>
      </c>
      <c r="AJ1297" s="18" t="n">
        <f aca="false">AI1297-(MAX(Draws!X1276-Line_cap,0)+MAX(Draws!AJ1276-Line_cap,0))</f>
        <v>0</v>
      </c>
      <c r="AK1297" s="18" t="n">
        <f aca="false">AJ1297-(MAX(Draws!Y1276-Line_cap,0)+MAX(Draws!AK1276-Line_cap,0))</f>
        <v>0</v>
      </c>
      <c r="AL1297" s="18" t="n">
        <f aca="false">SUMPRODUCT(MIN($B$22:$M$22+B1297:M1297+N1297:Y1297))</f>
        <v>441.973511153938</v>
      </c>
      <c r="AM1297" s="18" t="n">
        <f aca="false">SUMPRODUCT(MIN($B$22:$M$22+B1297:M1297))</f>
        <v>441.973511153938</v>
      </c>
      <c r="AN1297" s="18" t="n">
        <f aca="false">SUMPRODUCT(MIN($B$22:$M$22+N1297:Y1297))</f>
        <v>481.950382357786</v>
      </c>
      <c r="AO1297" s="18" t="n">
        <f aca="false">SUMPRODUCT(MIN($B$22:$M$22+B1297:M1297+Z1297:AK1297))</f>
        <v>441.973511153938</v>
      </c>
      <c r="AP1297" s="18" t="n">
        <f aca="false">SUMPRODUCT(MIN($B$23:$M$23+B1297:M1297+N1297:Y1297))</f>
        <v>491.573511153938</v>
      </c>
      <c r="AQ1297" s="18" t="n">
        <f aca="false">SUMPRODUCT(MIN($B$23:$M$23+B1297:M1297+Z1297:AK1297))</f>
        <v>491.573511153938</v>
      </c>
      <c r="AR1297" s="13" t="n">
        <f aca="false">IF(Y1297&lt;0,1,0)</f>
        <v>0</v>
      </c>
    </row>
    <row r="1298" customFormat="false" ht="15" hidden="false" customHeight="false" outlineLevel="0" collapsed="false">
      <c r="A1298" s="13" t="n">
        <v>1273</v>
      </c>
      <c r="B1298" s="18" t="n">
        <f aca="false">Shock_sd*Draws!B1277</f>
        <v>51.5246631898498</v>
      </c>
      <c r="C1298" s="18" t="n">
        <f aca="false">Persist_a*B1298+Shock_sd*Draws!C1277</f>
        <v>118.680434227143</v>
      </c>
      <c r="D1298" s="18" t="n">
        <f aca="false">Persist_a*C1298+Shock_sd*Draws!D1277</f>
        <v>48.0790498207769</v>
      </c>
      <c r="E1298" s="18" t="n">
        <f aca="false">Persist_a*D1298+Shock_sd*Draws!E1277</f>
        <v>54.7179047049933</v>
      </c>
      <c r="F1298" s="18" t="n">
        <f aca="false">Persist_a*E1298+Shock_sd*Draws!F1277</f>
        <v>88.506771409242</v>
      </c>
      <c r="G1298" s="18" t="n">
        <f aca="false">Persist_a*F1298+Shock_sd*Draws!G1277</f>
        <v>49.4324012630742</v>
      </c>
      <c r="H1298" s="18" t="n">
        <f aca="false">Persist_a*G1298+Shock_sd*Draws!H1277</f>
        <v>76.8015807022064</v>
      </c>
      <c r="I1298" s="18" t="n">
        <f aca="false">Persist_a*H1298+Shock_sd*Draws!I1277</f>
        <v>49.3987176482042</v>
      </c>
      <c r="J1298" s="18" t="n">
        <f aca="false">Persist_a*I1298+Shock_sd*Draws!J1277</f>
        <v>-15.5712266298411</v>
      </c>
      <c r="K1298" s="18" t="n">
        <f aca="false">Persist_a*J1298+Shock_sd*Draws!K1277</f>
        <v>103.215965429992</v>
      </c>
      <c r="L1298" s="18" t="n">
        <f aca="false">Persist_a*K1298+Shock_sd*Draws!L1277</f>
        <v>-42.8649696137089</v>
      </c>
      <c r="M1298" s="18" t="n">
        <f aca="false">Persist_a*L1298+Shock_sd*Draws!M1277</f>
        <v>16.328042432743</v>
      </c>
      <c r="N1298" s="18" t="n">
        <f aca="false">0-(Draws!N1277+Draws!Z1277)</f>
        <v>0</v>
      </c>
      <c r="O1298" s="18" t="n">
        <f aca="false">N1298-(Draws!O1277+Draws!AA1277)</f>
        <v>0</v>
      </c>
      <c r="P1298" s="18" t="n">
        <f aca="false">O1298-(Draws!P1277+Draws!AB1277)</f>
        <v>0</v>
      </c>
      <c r="Q1298" s="18" t="n">
        <f aca="false">P1298-(Draws!Q1277+Draws!AC1277)</f>
        <v>0</v>
      </c>
      <c r="R1298" s="18" t="n">
        <f aca="false">Q1298-(Draws!R1277+Draws!AD1277)</f>
        <v>0</v>
      </c>
      <c r="S1298" s="18" t="n">
        <f aca="false">R1298-(Draws!S1277+Draws!AE1277)</f>
        <v>0</v>
      </c>
      <c r="T1298" s="18" t="n">
        <f aca="false">S1298-(Draws!T1277+Draws!AF1277)</f>
        <v>0</v>
      </c>
      <c r="U1298" s="18" t="n">
        <f aca="false">T1298-(Draws!U1277+Draws!AG1277)</f>
        <v>-82.8552441729024</v>
      </c>
      <c r="V1298" s="18" t="n">
        <f aca="false">U1298-(Draws!V1277+Draws!AH1277)</f>
        <v>-82.8552441729024</v>
      </c>
      <c r="W1298" s="18" t="n">
        <f aca="false">V1298-(Draws!W1277+Draws!AI1277)</f>
        <v>-82.8552441729024</v>
      </c>
      <c r="X1298" s="18" t="n">
        <f aca="false">W1298-(Draws!X1277+Draws!AJ1277)</f>
        <v>-82.8552441729024</v>
      </c>
      <c r="Y1298" s="18" t="n">
        <f aca="false">X1298-(Draws!Y1277+Draws!AK1277)</f>
        <v>-82.8552441729024</v>
      </c>
      <c r="Z1298" s="18" t="n">
        <f aca="false">0-(MAX(Draws!N1277-Line_cap,0)+MAX(Draws!Z1277-Line_cap,0))</f>
        <v>0</v>
      </c>
      <c r="AA1298" s="18" t="n">
        <f aca="false">Z1298-(MAX(Draws!O1277-Line_cap,0)+MAX(Draws!AA1277-Line_cap,0))</f>
        <v>0</v>
      </c>
      <c r="AB1298" s="18" t="n">
        <f aca="false">AA1298-(MAX(Draws!P1277-Line_cap,0)+MAX(Draws!AB1277-Line_cap,0))</f>
        <v>0</v>
      </c>
      <c r="AC1298" s="18" t="n">
        <f aca="false">AB1298-(MAX(Draws!Q1277-Line_cap,0)+MAX(Draws!AC1277-Line_cap,0))</f>
        <v>0</v>
      </c>
      <c r="AD1298" s="18" t="n">
        <f aca="false">AC1298-(MAX(Draws!R1277-Line_cap,0)+MAX(Draws!AD1277-Line_cap,0))</f>
        <v>0</v>
      </c>
      <c r="AE1298" s="18" t="n">
        <f aca="false">AD1298-(MAX(Draws!S1277-Line_cap,0)+MAX(Draws!AE1277-Line_cap,0))</f>
        <v>0</v>
      </c>
      <c r="AF1298" s="18" t="n">
        <f aca="false">AE1298-(MAX(Draws!T1277-Line_cap,0)+MAX(Draws!AF1277-Line_cap,0))</f>
        <v>0</v>
      </c>
      <c r="AG1298" s="18" t="n">
        <f aca="false">AF1298-(MAX(Draws!U1277-Line_cap,0)+MAX(Draws!AG1277-Line_cap,0))</f>
        <v>0</v>
      </c>
      <c r="AH1298" s="18" t="n">
        <f aca="false">AG1298-(MAX(Draws!V1277-Line_cap,0)+MAX(Draws!AH1277-Line_cap,0))</f>
        <v>0</v>
      </c>
      <c r="AI1298" s="18" t="n">
        <f aca="false">AH1298-(MAX(Draws!W1277-Line_cap,0)+MAX(Draws!AI1277-Line_cap,0))</f>
        <v>0</v>
      </c>
      <c r="AJ1298" s="18" t="n">
        <f aca="false">AI1298-(MAX(Draws!X1277-Line_cap,0)+MAX(Draws!AJ1277-Line_cap,0))</f>
        <v>0</v>
      </c>
      <c r="AK1298" s="18" t="n">
        <f aca="false">AJ1298-(MAX(Draws!Y1277-Line_cap,0)+MAX(Draws!AK1277-Line_cap,0))</f>
        <v>0</v>
      </c>
      <c r="AL1298" s="18" t="n">
        <f aca="false">SUMPRODUCT(MIN($B$22:$M$22+B1298:M1298+N1298:Y1298))</f>
        <v>376.20773377777</v>
      </c>
      <c r="AM1298" s="18" t="n">
        <f aca="false">SUMPRODUCT(MIN($B$22:$M$22+B1298:M1298))</f>
        <v>459.062977950672</v>
      </c>
      <c r="AN1298" s="18" t="n">
        <f aca="false">SUMPRODUCT(MIN($B$22:$M$22+N1298:Y1298))</f>
        <v>400.998809225017</v>
      </c>
      <c r="AO1298" s="18" t="n">
        <f aca="false">SUMPRODUCT(MIN($B$22:$M$22+B1298:M1298+Z1298:AK1298))</f>
        <v>459.062977950672</v>
      </c>
      <c r="AP1298" s="18" t="n">
        <f aca="false">SUMPRODUCT(MIN($B$23:$M$23+B1298:M1298+N1298:Y1298))</f>
        <v>423.080862591314</v>
      </c>
      <c r="AQ1298" s="18" t="n">
        <f aca="false">SUMPRODUCT(MIN($B$23:$M$23+B1298:M1298+Z1298:AK1298))</f>
        <v>505.936106764217</v>
      </c>
      <c r="AR1298" s="13" t="n">
        <f aca="false">IF(Y1298&lt;0,1,0)</f>
        <v>1</v>
      </c>
    </row>
    <row r="1299" customFormat="false" ht="15" hidden="false" customHeight="false" outlineLevel="0" collapsed="false">
      <c r="A1299" s="13" t="n">
        <v>1274</v>
      </c>
      <c r="B1299" s="18" t="n">
        <f aca="false">Shock_sd*Draws!B1278</f>
        <v>25.1322928850988</v>
      </c>
      <c r="C1299" s="18" t="n">
        <f aca="false">Persist_a*B1299+Shock_sd*Draws!C1278</f>
        <v>-1.01598322825937</v>
      </c>
      <c r="D1299" s="18" t="n">
        <f aca="false">Persist_a*C1299+Shock_sd*Draws!D1278</f>
        <v>-43.7357129541109</v>
      </c>
      <c r="E1299" s="18" t="n">
        <f aca="false">Persist_a*D1299+Shock_sd*Draws!E1278</f>
        <v>-156.886364916517</v>
      </c>
      <c r="F1299" s="18" t="n">
        <f aca="false">Persist_a*E1299+Shock_sd*Draws!F1278</f>
        <v>-99.9541430621526</v>
      </c>
      <c r="G1299" s="18" t="n">
        <f aca="false">Persist_a*F1299+Shock_sd*Draws!G1278</f>
        <v>-64.1825040522081</v>
      </c>
      <c r="H1299" s="18" t="n">
        <f aca="false">Persist_a*G1299+Shock_sd*Draws!H1278</f>
        <v>-22.062313102232</v>
      </c>
      <c r="I1299" s="18" t="n">
        <f aca="false">Persist_a*H1299+Shock_sd*Draws!I1278</f>
        <v>-103.94273330577</v>
      </c>
      <c r="J1299" s="18" t="n">
        <f aca="false">Persist_a*I1299+Shock_sd*Draws!J1278</f>
        <v>-2.56997732591906</v>
      </c>
      <c r="K1299" s="18" t="n">
        <f aca="false">Persist_a*J1299+Shock_sd*Draws!K1278</f>
        <v>-68.6090391357541</v>
      </c>
      <c r="L1299" s="18" t="n">
        <f aca="false">Persist_a*K1299+Shock_sd*Draws!L1278</f>
        <v>-76.9603204467034</v>
      </c>
      <c r="M1299" s="18" t="n">
        <f aca="false">Persist_a*L1299+Shock_sd*Draws!M1278</f>
        <v>-33.412380503786</v>
      </c>
      <c r="N1299" s="18" t="n">
        <f aca="false">0-(Draws!N1278+Draws!Z1278)</f>
        <v>-63.8474597010827</v>
      </c>
      <c r="O1299" s="18" t="n">
        <f aca="false">N1299-(Draws!O1278+Draws!AA1278)</f>
        <v>-63.8474597010827</v>
      </c>
      <c r="P1299" s="18" t="n">
        <f aca="false">O1299-(Draws!P1278+Draws!AB1278)</f>
        <v>-63.8474597010827</v>
      </c>
      <c r="Q1299" s="18" t="n">
        <f aca="false">P1299-(Draws!Q1278+Draws!AC1278)</f>
        <v>-63.8474597010827</v>
      </c>
      <c r="R1299" s="18" t="n">
        <f aca="false">Q1299-(Draws!R1278+Draws!AD1278)</f>
        <v>-63.8474597010827</v>
      </c>
      <c r="S1299" s="18" t="n">
        <f aca="false">R1299-(Draws!S1278+Draws!AE1278)</f>
        <v>-63.8474597010827</v>
      </c>
      <c r="T1299" s="18" t="n">
        <f aca="false">S1299-(Draws!T1278+Draws!AF1278)</f>
        <v>-63.8474597010827</v>
      </c>
      <c r="U1299" s="18" t="n">
        <f aca="false">T1299-(Draws!U1278+Draws!AG1278)</f>
        <v>-232.990190225494</v>
      </c>
      <c r="V1299" s="18" t="n">
        <f aca="false">U1299-(Draws!V1278+Draws!AH1278)</f>
        <v>-232.990190225494</v>
      </c>
      <c r="W1299" s="18" t="n">
        <f aca="false">V1299-(Draws!W1278+Draws!AI1278)</f>
        <v>-232.990190225494</v>
      </c>
      <c r="X1299" s="18" t="n">
        <f aca="false">W1299-(Draws!X1278+Draws!AJ1278)</f>
        <v>-232.990190225494</v>
      </c>
      <c r="Y1299" s="18" t="n">
        <f aca="false">X1299-(Draws!Y1278+Draws!AK1278)</f>
        <v>-232.990190225494</v>
      </c>
      <c r="Z1299" s="18" t="n">
        <f aca="false">0-(MAX(Draws!N1278-Line_cap,0)+MAX(Draws!Z1278-Line_cap,0))</f>
        <v>0</v>
      </c>
      <c r="AA1299" s="18" t="n">
        <f aca="false">Z1299-(MAX(Draws!O1278-Line_cap,0)+MAX(Draws!AA1278-Line_cap,0))</f>
        <v>0</v>
      </c>
      <c r="AB1299" s="18" t="n">
        <f aca="false">AA1299-(MAX(Draws!P1278-Line_cap,0)+MAX(Draws!AB1278-Line_cap,0))</f>
        <v>0</v>
      </c>
      <c r="AC1299" s="18" t="n">
        <f aca="false">AB1299-(MAX(Draws!Q1278-Line_cap,0)+MAX(Draws!AC1278-Line_cap,0))</f>
        <v>0</v>
      </c>
      <c r="AD1299" s="18" t="n">
        <f aca="false">AC1299-(MAX(Draws!R1278-Line_cap,0)+MAX(Draws!AD1278-Line_cap,0))</f>
        <v>0</v>
      </c>
      <c r="AE1299" s="18" t="n">
        <f aca="false">AD1299-(MAX(Draws!S1278-Line_cap,0)+MAX(Draws!AE1278-Line_cap,0))</f>
        <v>0</v>
      </c>
      <c r="AF1299" s="18" t="n">
        <f aca="false">AE1299-(MAX(Draws!T1278-Line_cap,0)+MAX(Draws!AF1278-Line_cap,0))</f>
        <v>0</v>
      </c>
      <c r="AG1299" s="18" t="n">
        <f aca="false">AF1299-(MAX(Draws!U1278-Line_cap,0)+MAX(Draws!AG1278-Line_cap,0))</f>
        <v>-69.1427305244112</v>
      </c>
      <c r="AH1299" s="18" t="n">
        <f aca="false">AG1299-(MAX(Draws!V1278-Line_cap,0)+MAX(Draws!AH1278-Line_cap,0))</f>
        <v>-69.1427305244112</v>
      </c>
      <c r="AI1299" s="18" t="n">
        <f aca="false">AH1299-(MAX(Draws!W1278-Line_cap,0)+MAX(Draws!AI1278-Line_cap,0))</f>
        <v>-69.1427305244112</v>
      </c>
      <c r="AJ1299" s="18" t="n">
        <f aca="false">AI1299-(MAX(Draws!X1278-Line_cap,0)+MAX(Draws!AJ1278-Line_cap,0))</f>
        <v>-69.1427305244112</v>
      </c>
      <c r="AK1299" s="18" t="n">
        <f aca="false">AJ1299-(MAX(Draws!Y1278-Line_cap,0)+MAX(Draws!AK1278-Line_cap,0))</f>
        <v>-69.1427305244112</v>
      </c>
      <c r="AL1299" s="18" t="n">
        <f aca="false">SUMPRODUCT(MIN($B$22:$M$22+B1299:M1299+N1299:Y1299))</f>
        <v>146.921129866655</v>
      </c>
      <c r="AM1299" s="18" t="n">
        <f aca="false">SUMPRODUCT(MIN($B$22:$M$22+B1299:M1299))</f>
        <v>341.97583491164</v>
      </c>
      <c r="AN1299" s="18" t="n">
        <f aca="false">SUMPRODUCT(MIN($B$22:$M$22+N1299:Y1299))</f>
        <v>250.863863172425</v>
      </c>
      <c r="AO1299" s="18" t="n">
        <f aca="false">SUMPRODUCT(MIN($B$22:$M$22+B1299:M1299+Z1299:AK1299))</f>
        <v>310.768589567738</v>
      </c>
      <c r="AP1299" s="18" t="n">
        <f aca="false">SUMPRODUCT(MIN($B$23:$M$23+B1299:M1299+N1299:Y1299))</f>
        <v>196.521129866655</v>
      </c>
      <c r="AQ1299" s="18" t="n">
        <f aca="false">SUMPRODUCT(MIN($B$23:$M$23+B1299:M1299+Z1299:AK1299))</f>
        <v>360.368589567738</v>
      </c>
      <c r="AR1299" s="13" t="n">
        <f aca="false">IF(Y1299&lt;0,1,0)</f>
        <v>1</v>
      </c>
    </row>
    <row r="1300" customFormat="false" ht="15" hidden="false" customHeight="false" outlineLevel="0" collapsed="false">
      <c r="A1300" s="13" t="n">
        <v>1275</v>
      </c>
      <c r="B1300" s="18" t="n">
        <f aca="false">Shock_sd*Draws!B1279</f>
        <v>102.649117453737</v>
      </c>
      <c r="C1300" s="18" t="n">
        <f aca="false">Persist_a*B1300+Shock_sd*Draws!C1279</f>
        <v>96.2150991734248</v>
      </c>
      <c r="D1300" s="18" t="n">
        <f aca="false">Persist_a*C1300+Shock_sd*Draws!D1279</f>
        <v>-15.5335813157586</v>
      </c>
      <c r="E1300" s="18" t="n">
        <f aca="false">Persist_a*D1300+Shock_sd*Draws!E1279</f>
        <v>25.2567402699172</v>
      </c>
      <c r="F1300" s="18" t="n">
        <f aca="false">Persist_a*E1300+Shock_sd*Draws!F1279</f>
        <v>51.9430884483993</v>
      </c>
      <c r="G1300" s="18" t="n">
        <f aca="false">Persist_a*F1300+Shock_sd*Draws!G1279</f>
        <v>31.5015038063434</v>
      </c>
      <c r="H1300" s="18" t="n">
        <f aca="false">Persist_a*G1300+Shock_sd*Draws!H1279</f>
        <v>22.791384267135</v>
      </c>
      <c r="I1300" s="18" t="n">
        <f aca="false">Persist_a*H1300+Shock_sd*Draws!I1279</f>
        <v>111.698418683751</v>
      </c>
      <c r="J1300" s="18" t="n">
        <f aca="false">Persist_a*I1300+Shock_sd*Draws!J1279</f>
        <v>78.5476418565849</v>
      </c>
      <c r="K1300" s="18" t="n">
        <f aca="false">Persist_a*J1300+Shock_sd*Draws!K1279</f>
        <v>109.601278536728</v>
      </c>
      <c r="L1300" s="18" t="n">
        <f aca="false">Persist_a*K1300+Shock_sd*Draws!L1279</f>
        <v>120.118286421424</v>
      </c>
      <c r="M1300" s="18" t="n">
        <f aca="false">Persist_a*L1300+Shock_sd*Draws!M1279</f>
        <v>98.031269124369</v>
      </c>
      <c r="N1300" s="18" t="n">
        <f aca="false">0-(Draws!N1279+Draws!Z1279)</f>
        <v>0</v>
      </c>
      <c r="O1300" s="18" t="n">
        <f aca="false">N1300-(Draws!O1279+Draws!AA1279)</f>
        <v>0</v>
      </c>
      <c r="P1300" s="18" t="n">
        <f aca="false">O1300-(Draws!P1279+Draws!AB1279)</f>
        <v>0</v>
      </c>
      <c r="Q1300" s="18" t="n">
        <f aca="false">P1300-(Draws!Q1279+Draws!AC1279)</f>
        <v>0</v>
      </c>
      <c r="R1300" s="18" t="n">
        <f aca="false">Q1300-(Draws!R1279+Draws!AD1279)</f>
        <v>0</v>
      </c>
      <c r="S1300" s="18" t="n">
        <f aca="false">R1300-(Draws!S1279+Draws!AE1279)</f>
        <v>0</v>
      </c>
      <c r="T1300" s="18" t="n">
        <f aca="false">S1300-(Draws!T1279+Draws!AF1279)</f>
        <v>0</v>
      </c>
      <c r="U1300" s="18" t="n">
        <f aca="false">T1300-(Draws!U1279+Draws!AG1279)</f>
        <v>0</v>
      </c>
      <c r="V1300" s="18" t="n">
        <f aca="false">U1300-(Draws!V1279+Draws!AH1279)</f>
        <v>0</v>
      </c>
      <c r="W1300" s="18" t="n">
        <f aca="false">V1300-(Draws!W1279+Draws!AI1279)</f>
        <v>0</v>
      </c>
      <c r="X1300" s="18" t="n">
        <f aca="false">W1300-(Draws!X1279+Draws!AJ1279)</f>
        <v>-82.1434917110675</v>
      </c>
      <c r="Y1300" s="18" t="n">
        <f aca="false">X1300-(Draws!Y1279+Draws!AK1279)</f>
        <v>-82.1434917110675</v>
      </c>
      <c r="Z1300" s="18" t="n">
        <f aca="false">0-(MAX(Draws!N1279-Line_cap,0)+MAX(Draws!Z1279-Line_cap,0))</f>
        <v>0</v>
      </c>
      <c r="AA1300" s="18" t="n">
        <f aca="false">Z1300-(MAX(Draws!O1279-Line_cap,0)+MAX(Draws!AA1279-Line_cap,0))</f>
        <v>0</v>
      </c>
      <c r="AB1300" s="18" t="n">
        <f aca="false">AA1300-(MAX(Draws!P1279-Line_cap,0)+MAX(Draws!AB1279-Line_cap,0))</f>
        <v>0</v>
      </c>
      <c r="AC1300" s="18" t="n">
        <f aca="false">AB1300-(MAX(Draws!Q1279-Line_cap,0)+MAX(Draws!AC1279-Line_cap,0))</f>
        <v>0</v>
      </c>
      <c r="AD1300" s="18" t="n">
        <f aca="false">AC1300-(MAX(Draws!R1279-Line_cap,0)+MAX(Draws!AD1279-Line_cap,0))</f>
        <v>0</v>
      </c>
      <c r="AE1300" s="18" t="n">
        <f aca="false">AD1300-(MAX(Draws!S1279-Line_cap,0)+MAX(Draws!AE1279-Line_cap,0))</f>
        <v>0</v>
      </c>
      <c r="AF1300" s="18" t="n">
        <f aca="false">AE1300-(MAX(Draws!T1279-Line_cap,0)+MAX(Draws!AF1279-Line_cap,0))</f>
        <v>0</v>
      </c>
      <c r="AG1300" s="18" t="n">
        <f aca="false">AF1300-(MAX(Draws!U1279-Line_cap,0)+MAX(Draws!AG1279-Line_cap,0))</f>
        <v>0</v>
      </c>
      <c r="AH1300" s="18" t="n">
        <f aca="false">AG1300-(MAX(Draws!V1279-Line_cap,0)+MAX(Draws!AH1279-Line_cap,0))</f>
        <v>0</v>
      </c>
      <c r="AI1300" s="18" t="n">
        <f aca="false">AH1300-(MAX(Draws!W1279-Line_cap,0)+MAX(Draws!AI1279-Line_cap,0))</f>
        <v>0</v>
      </c>
      <c r="AJ1300" s="18" t="n">
        <f aca="false">AI1300-(MAX(Draws!X1279-Line_cap,0)+MAX(Draws!AJ1279-Line_cap,0))</f>
        <v>0</v>
      </c>
      <c r="AK1300" s="18" t="n">
        <f aca="false">AJ1300-(MAX(Draws!Y1279-Line_cap,0)+MAX(Draws!AK1279-Line_cap,0))</f>
        <v>0</v>
      </c>
      <c r="AL1300" s="18" t="n">
        <f aca="false">SUMPRODUCT(MIN($B$22:$M$22+B1300:M1300+N1300:Y1300))</f>
        <v>500.020605346382</v>
      </c>
      <c r="AM1300" s="18" t="n">
        <f aca="false">SUMPRODUCT(MIN($B$22:$M$22+B1300:M1300))</f>
        <v>500.020605346382</v>
      </c>
      <c r="AN1300" s="18" t="n">
        <f aca="false">SUMPRODUCT(MIN($B$22:$M$22+N1300:Y1300))</f>
        <v>419.784455853314</v>
      </c>
      <c r="AO1300" s="18" t="n">
        <f aca="false">SUMPRODUCT(MIN($B$22:$M$22+B1300:M1300+Z1300:AK1300))</f>
        <v>500.020605346382</v>
      </c>
      <c r="AP1300" s="18" t="n">
        <f aca="false">SUMPRODUCT(MIN($B$23:$M$23+B1300:M1300+N1300:Y1300))</f>
        <v>534.769980154621</v>
      </c>
      <c r="AQ1300" s="18" t="n">
        <f aca="false">SUMPRODUCT(MIN($B$23:$M$23+B1300:M1300+Z1300:AK1300))</f>
        <v>534.769980154621</v>
      </c>
      <c r="AR1300" s="13" t="n">
        <f aca="false">IF(Y1300&lt;0,1,0)</f>
        <v>1</v>
      </c>
    </row>
    <row r="1301" customFormat="false" ht="15" hidden="false" customHeight="false" outlineLevel="0" collapsed="false">
      <c r="A1301" s="13" t="n">
        <v>1276</v>
      </c>
      <c r="B1301" s="18" t="n">
        <f aca="false">Shock_sd*Draws!B1280</f>
        <v>-5.87487866068025</v>
      </c>
      <c r="C1301" s="18" t="n">
        <f aca="false">Persist_a*B1301+Shock_sd*Draws!C1280</f>
        <v>-38.2766678946335</v>
      </c>
      <c r="D1301" s="18" t="n">
        <f aca="false">Persist_a*C1301+Shock_sd*Draws!D1280</f>
        <v>14.264798628965</v>
      </c>
      <c r="E1301" s="18" t="n">
        <f aca="false">Persist_a*D1301+Shock_sd*Draws!E1280</f>
        <v>29.2021643806054</v>
      </c>
      <c r="F1301" s="18" t="n">
        <f aca="false">Persist_a*E1301+Shock_sd*Draws!F1280</f>
        <v>-42.0812680045804</v>
      </c>
      <c r="G1301" s="18" t="n">
        <f aca="false">Persist_a*F1301+Shock_sd*Draws!G1280</f>
        <v>-3.72069984060153</v>
      </c>
      <c r="H1301" s="18" t="n">
        <f aca="false">Persist_a*G1301+Shock_sd*Draws!H1280</f>
        <v>39.3756242763181</v>
      </c>
      <c r="I1301" s="18" t="n">
        <f aca="false">Persist_a*H1301+Shock_sd*Draws!I1280</f>
        <v>51.4035449146023</v>
      </c>
      <c r="J1301" s="18" t="n">
        <f aca="false">Persist_a*I1301+Shock_sd*Draws!J1280</f>
        <v>56.0392288921481</v>
      </c>
      <c r="K1301" s="18" t="n">
        <f aca="false">Persist_a*J1301+Shock_sd*Draws!K1280</f>
        <v>33.1337596444345</v>
      </c>
      <c r="L1301" s="18" t="n">
        <f aca="false">Persist_a*K1301+Shock_sd*Draws!L1280</f>
        <v>34.1872005870042</v>
      </c>
      <c r="M1301" s="18" t="n">
        <f aca="false">Persist_a*L1301+Shock_sd*Draws!M1280</f>
        <v>57.2418668575476</v>
      </c>
      <c r="N1301" s="18" t="n">
        <f aca="false">0-(Draws!N1280+Draws!Z1280)</f>
        <v>0</v>
      </c>
      <c r="O1301" s="18" t="n">
        <f aca="false">N1301-(Draws!O1280+Draws!AA1280)</f>
        <v>0</v>
      </c>
      <c r="P1301" s="18" t="n">
        <f aca="false">O1301-(Draws!P1280+Draws!AB1280)</f>
        <v>0</v>
      </c>
      <c r="Q1301" s="18" t="n">
        <f aca="false">P1301-(Draws!Q1280+Draws!AC1280)</f>
        <v>0</v>
      </c>
      <c r="R1301" s="18" t="n">
        <f aca="false">Q1301-(Draws!R1280+Draws!AD1280)</f>
        <v>0</v>
      </c>
      <c r="S1301" s="18" t="n">
        <f aca="false">R1301-(Draws!S1280+Draws!AE1280)</f>
        <v>0</v>
      </c>
      <c r="T1301" s="18" t="n">
        <f aca="false">S1301-(Draws!T1280+Draws!AF1280)</f>
        <v>0</v>
      </c>
      <c r="U1301" s="18" t="n">
        <f aca="false">T1301-(Draws!U1280+Draws!AG1280)</f>
        <v>0</v>
      </c>
      <c r="V1301" s="18" t="n">
        <f aca="false">U1301-(Draws!V1280+Draws!AH1280)</f>
        <v>0</v>
      </c>
      <c r="W1301" s="18" t="n">
        <f aca="false">V1301-(Draws!W1280+Draws!AI1280)</f>
        <v>0</v>
      </c>
      <c r="X1301" s="18" t="n">
        <f aca="false">W1301-(Draws!X1280+Draws!AJ1280)</f>
        <v>0</v>
      </c>
      <c r="Y1301" s="18" t="n">
        <f aca="false">X1301-(Draws!Y1280+Draws!AK1280)</f>
        <v>0</v>
      </c>
      <c r="Z1301" s="18" t="n">
        <f aca="false">0-(MAX(Draws!N1280-Line_cap,0)+MAX(Draws!Z1280-Line_cap,0))</f>
        <v>0</v>
      </c>
      <c r="AA1301" s="18" t="n">
        <f aca="false">Z1301-(MAX(Draws!O1280-Line_cap,0)+MAX(Draws!AA1280-Line_cap,0))</f>
        <v>0</v>
      </c>
      <c r="AB1301" s="18" t="n">
        <f aca="false">AA1301-(MAX(Draws!P1280-Line_cap,0)+MAX(Draws!AB1280-Line_cap,0))</f>
        <v>0</v>
      </c>
      <c r="AC1301" s="18" t="n">
        <f aca="false">AB1301-(MAX(Draws!Q1280-Line_cap,0)+MAX(Draws!AC1280-Line_cap,0))</f>
        <v>0</v>
      </c>
      <c r="AD1301" s="18" t="n">
        <f aca="false">AC1301-(MAX(Draws!R1280-Line_cap,0)+MAX(Draws!AD1280-Line_cap,0))</f>
        <v>0</v>
      </c>
      <c r="AE1301" s="18" t="n">
        <f aca="false">AD1301-(MAX(Draws!S1280-Line_cap,0)+MAX(Draws!AE1280-Line_cap,0))</f>
        <v>0</v>
      </c>
      <c r="AF1301" s="18" t="n">
        <f aca="false">AE1301-(MAX(Draws!T1280-Line_cap,0)+MAX(Draws!AF1280-Line_cap,0))</f>
        <v>0</v>
      </c>
      <c r="AG1301" s="18" t="n">
        <f aca="false">AF1301-(MAX(Draws!U1280-Line_cap,0)+MAX(Draws!AG1280-Line_cap,0))</f>
        <v>0</v>
      </c>
      <c r="AH1301" s="18" t="n">
        <f aca="false">AG1301-(MAX(Draws!V1280-Line_cap,0)+MAX(Draws!AH1280-Line_cap,0))</f>
        <v>0</v>
      </c>
      <c r="AI1301" s="18" t="n">
        <f aca="false">AH1301-(MAX(Draws!W1280-Line_cap,0)+MAX(Draws!AI1280-Line_cap,0))</f>
        <v>0</v>
      </c>
      <c r="AJ1301" s="18" t="n">
        <f aca="false">AI1301-(MAX(Draws!X1280-Line_cap,0)+MAX(Draws!AJ1280-Line_cap,0))</f>
        <v>0</v>
      </c>
      <c r="AK1301" s="18" t="n">
        <f aca="false">AJ1301-(MAX(Draws!Y1280-Line_cap,0)+MAX(Draws!AK1280-Line_cap,0))</f>
        <v>0</v>
      </c>
      <c r="AL1301" s="18" t="n">
        <f aca="false">SUMPRODUCT(MIN($B$22:$M$22+B1301:M1301+N1301:Y1301))</f>
        <v>446.41591314311</v>
      </c>
      <c r="AM1301" s="18" t="n">
        <f aca="false">SUMPRODUCT(MIN($B$22:$M$22+B1301:M1301))</f>
        <v>446.41591314311</v>
      </c>
      <c r="AN1301" s="18" t="n">
        <f aca="false">SUMPRODUCT(MIN($B$22:$M$22+N1301:Y1301))</f>
        <v>481.950382357786</v>
      </c>
      <c r="AO1301" s="18" t="n">
        <f aca="false">SUMPRODUCT(MIN($B$22:$M$22+B1301:M1301+Z1301:AK1301))</f>
        <v>446.41591314311</v>
      </c>
      <c r="AP1301" s="18" t="n">
        <f aca="false">SUMPRODUCT(MIN($B$23:$M$23+B1301:M1301+N1301:Y1301))</f>
        <v>491.520646996274</v>
      </c>
      <c r="AQ1301" s="18" t="n">
        <f aca="false">SUMPRODUCT(MIN($B$23:$M$23+B1301:M1301+Z1301:AK1301))</f>
        <v>491.520646996274</v>
      </c>
      <c r="AR1301" s="13" t="n">
        <f aca="false">IF(Y1301&lt;0,1,0)</f>
        <v>0</v>
      </c>
    </row>
    <row r="1302" customFormat="false" ht="15" hidden="false" customHeight="false" outlineLevel="0" collapsed="false">
      <c r="A1302" s="13" t="n">
        <v>1277</v>
      </c>
      <c r="B1302" s="18" t="n">
        <f aca="false">Shock_sd*Draws!B1281</f>
        <v>-31.4585484996437</v>
      </c>
      <c r="C1302" s="18" t="n">
        <f aca="false">Persist_a*B1302+Shock_sd*Draws!C1281</f>
        <v>1.42069924680734</v>
      </c>
      <c r="D1302" s="18" t="n">
        <f aca="false">Persist_a*C1302+Shock_sd*Draws!D1281</f>
        <v>-4.48188098409416</v>
      </c>
      <c r="E1302" s="18" t="n">
        <f aca="false">Persist_a*D1302+Shock_sd*Draws!E1281</f>
        <v>9.06442928332919</v>
      </c>
      <c r="F1302" s="18" t="n">
        <f aca="false">Persist_a*E1302+Shock_sd*Draws!F1281</f>
        <v>25.0148160302511</v>
      </c>
      <c r="G1302" s="18" t="n">
        <f aca="false">Persist_a*F1302+Shock_sd*Draws!G1281</f>
        <v>76.4556919661437</v>
      </c>
      <c r="H1302" s="18" t="n">
        <f aca="false">Persist_a*G1302+Shock_sd*Draws!H1281</f>
        <v>-4.19596587011505</v>
      </c>
      <c r="I1302" s="18" t="n">
        <f aca="false">Persist_a*H1302+Shock_sd*Draws!I1281</f>
        <v>8.54154859648534</v>
      </c>
      <c r="J1302" s="18" t="n">
        <f aca="false">Persist_a*I1302+Shock_sd*Draws!J1281</f>
        <v>27.9605378801775</v>
      </c>
      <c r="K1302" s="18" t="n">
        <f aca="false">Persist_a*J1302+Shock_sd*Draws!K1281</f>
        <v>-17.6222298030435</v>
      </c>
      <c r="L1302" s="18" t="n">
        <f aca="false">Persist_a*K1302+Shock_sd*Draws!L1281</f>
        <v>3.44183309923512</v>
      </c>
      <c r="M1302" s="18" t="n">
        <f aca="false">Persist_a*L1302+Shock_sd*Draws!M1281</f>
        <v>37.738106222506</v>
      </c>
      <c r="N1302" s="18" t="n">
        <f aca="false">0-(Draws!N1281+Draws!Z1281)</f>
        <v>0</v>
      </c>
      <c r="O1302" s="18" t="n">
        <f aca="false">N1302-(Draws!O1281+Draws!AA1281)</f>
        <v>0</v>
      </c>
      <c r="P1302" s="18" t="n">
        <f aca="false">O1302-(Draws!P1281+Draws!AB1281)</f>
        <v>0</v>
      </c>
      <c r="Q1302" s="18" t="n">
        <f aca="false">P1302-(Draws!Q1281+Draws!AC1281)</f>
        <v>0</v>
      </c>
      <c r="R1302" s="18" t="n">
        <f aca="false">Q1302-(Draws!R1281+Draws!AD1281)</f>
        <v>0</v>
      </c>
      <c r="S1302" s="18" t="n">
        <f aca="false">R1302-(Draws!S1281+Draws!AE1281)</f>
        <v>0</v>
      </c>
      <c r="T1302" s="18" t="n">
        <f aca="false">S1302-(Draws!T1281+Draws!AF1281)</f>
        <v>0</v>
      </c>
      <c r="U1302" s="18" t="n">
        <f aca="false">T1302-(Draws!U1281+Draws!AG1281)</f>
        <v>0</v>
      </c>
      <c r="V1302" s="18" t="n">
        <f aca="false">U1302-(Draws!V1281+Draws!AH1281)</f>
        <v>0</v>
      </c>
      <c r="W1302" s="18" t="n">
        <f aca="false">V1302-(Draws!W1281+Draws!AI1281)</f>
        <v>0</v>
      </c>
      <c r="X1302" s="18" t="n">
        <f aca="false">W1302-(Draws!X1281+Draws!AJ1281)</f>
        <v>0</v>
      </c>
      <c r="Y1302" s="18" t="n">
        <f aca="false">X1302-(Draws!Y1281+Draws!AK1281)</f>
        <v>0</v>
      </c>
      <c r="Z1302" s="18" t="n">
        <f aca="false">0-(MAX(Draws!N1281-Line_cap,0)+MAX(Draws!Z1281-Line_cap,0))</f>
        <v>0</v>
      </c>
      <c r="AA1302" s="18" t="n">
        <f aca="false">Z1302-(MAX(Draws!O1281-Line_cap,0)+MAX(Draws!AA1281-Line_cap,0))</f>
        <v>0</v>
      </c>
      <c r="AB1302" s="18" t="n">
        <f aca="false">AA1302-(MAX(Draws!P1281-Line_cap,0)+MAX(Draws!AB1281-Line_cap,0))</f>
        <v>0</v>
      </c>
      <c r="AC1302" s="18" t="n">
        <f aca="false">AB1302-(MAX(Draws!Q1281-Line_cap,0)+MAX(Draws!AC1281-Line_cap,0))</f>
        <v>0</v>
      </c>
      <c r="AD1302" s="18" t="n">
        <f aca="false">AC1302-(MAX(Draws!R1281-Line_cap,0)+MAX(Draws!AD1281-Line_cap,0))</f>
        <v>0</v>
      </c>
      <c r="AE1302" s="18" t="n">
        <f aca="false">AD1302-(MAX(Draws!S1281-Line_cap,0)+MAX(Draws!AE1281-Line_cap,0))</f>
        <v>0</v>
      </c>
      <c r="AF1302" s="18" t="n">
        <f aca="false">AE1302-(MAX(Draws!T1281-Line_cap,0)+MAX(Draws!AF1281-Line_cap,0))</f>
        <v>0</v>
      </c>
      <c r="AG1302" s="18" t="n">
        <f aca="false">AF1302-(MAX(Draws!U1281-Line_cap,0)+MAX(Draws!AG1281-Line_cap,0))</f>
        <v>0</v>
      </c>
      <c r="AH1302" s="18" t="n">
        <f aca="false">AG1302-(MAX(Draws!V1281-Line_cap,0)+MAX(Draws!AH1281-Line_cap,0))</f>
        <v>0</v>
      </c>
      <c r="AI1302" s="18" t="n">
        <f aca="false">AH1302-(MAX(Draws!W1281-Line_cap,0)+MAX(Draws!AI1281-Line_cap,0))</f>
        <v>0</v>
      </c>
      <c r="AJ1302" s="18" t="n">
        <f aca="false">AI1302-(MAX(Draws!X1281-Line_cap,0)+MAX(Draws!AJ1281-Line_cap,0))</f>
        <v>0</v>
      </c>
      <c r="AK1302" s="18" t="n">
        <f aca="false">AJ1302-(MAX(Draws!Y1281-Line_cap,0)+MAX(Draws!AK1281-Line_cap,0))</f>
        <v>0</v>
      </c>
      <c r="AL1302" s="18" t="n">
        <f aca="false">SUMPRODUCT(MIN($B$22:$M$22+B1302:M1302+N1302:Y1302))</f>
        <v>476.763466006381</v>
      </c>
      <c r="AM1302" s="18" t="n">
        <f aca="false">SUMPRODUCT(MIN($B$22:$M$22+B1302:M1302))</f>
        <v>476.763466006381</v>
      </c>
      <c r="AN1302" s="18" t="n">
        <f aca="false">SUMPRODUCT(MIN($B$22:$M$22+N1302:Y1302))</f>
        <v>481.950382357786</v>
      </c>
      <c r="AO1302" s="18" t="n">
        <f aca="false">SUMPRODUCT(MIN($B$22:$M$22+B1302:M1302+Z1302:AK1302))</f>
        <v>476.763466006381</v>
      </c>
      <c r="AP1302" s="18" t="n">
        <f aca="false">SUMPRODUCT(MIN($B$23:$M$23+B1302:M1302+N1302:Y1302))</f>
        <v>525.049114556808</v>
      </c>
      <c r="AQ1302" s="18" t="n">
        <f aca="false">SUMPRODUCT(MIN($B$23:$M$23+B1302:M1302+Z1302:AK1302))</f>
        <v>525.049114556808</v>
      </c>
      <c r="AR1302" s="13" t="n">
        <f aca="false">IF(Y1302&lt;0,1,0)</f>
        <v>0</v>
      </c>
    </row>
    <row r="1303" customFormat="false" ht="15" hidden="false" customHeight="false" outlineLevel="0" collapsed="false">
      <c r="A1303" s="13" t="n">
        <v>1278</v>
      </c>
      <c r="B1303" s="18" t="n">
        <f aca="false">Shock_sd*Draws!B1282</f>
        <v>-60.7966254534228</v>
      </c>
      <c r="C1303" s="18" t="n">
        <f aca="false">Persist_a*B1303+Shock_sd*Draws!C1282</f>
        <v>17.1970110838386</v>
      </c>
      <c r="D1303" s="18" t="n">
        <f aca="false">Persist_a*C1303+Shock_sd*Draws!D1282</f>
        <v>-45.6952351925548</v>
      </c>
      <c r="E1303" s="18" t="n">
        <f aca="false">Persist_a*D1303+Shock_sd*Draws!E1282</f>
        <v>-102.756654807618</v>
      </c>
      <c r="F1303" s="18" t="n">
        <f aca="false">Persist_a*E1303+Shock_sd*Draws!F1282</f>
        <v>-37.7594262524726</v>
      </c>
      <c r="G1303" s="18" t="n">
        <f aca="false">Persist_a*F1303+Shock_sd*Draws!G1282</f>
        <v>-4.6662020792125</v>
      </c>
      <c r="H1303" s="18" t="n">
        <f aca="false">Persist_a*G1303+Shock_sd*Draws!H1282</f>
        <v>-67.3220608898722</v>
      </c>
      <c r="I1303" s="18" t="n">
        <f aca="false">Persist_a*H1303+Shock_sd*Draws!I1282</f>
        <v>-91.5806578307468</v>
      </c>
      <c r="J1303" s="18" t="n">
        <f aca="false">Persist_a*I1303+Shock_sd*Draws!J1282</f>
        <v>-18.7137566259294</v>
      </c>
      <c r="K1303" s="18" t="n">
        <f aca="false">Persist_a*J1303+Shock_sd*Draws!K1282</f>
        <v>-27.487899811318</v>
      </c>
      <c r="L1303" s="18" t="n">
        <f aca="false">Persist_a*K1303+Shock_sd*Draws!L1282</f>
        <v>-59.1721323896228</v>
      </c>
      <c r="M1303" s="18" t="n">
        <f aca="false">Persist_a*L1303+Shock_sd*Draws!M1282</f>
        <v>-33.8682806889611</v>
      </c>
      <c r="N1303" s="18" t="n">
        <f aca="false">0-(Draws!N1282+Draws!Z1282)</f>
        <v>0</v>
      </c>
      <c r="O1303" s="18" t="n">
        <f aca="false">N1303-(Draws!O1282+Draws!AA1282)</f>
        <v>0</v>
      </c>
      <c r="P1303" s="18" t="n">
        <f aca="false">O1303-(Draws!P1282+Draws!AB1282)</f>
        <v>0</v>
      </c>
      <c r="Q1303" s="18" t="n">
        <f aca="false">P1303-(Draws!Q1282+Draws!AC1282)</f>
        <v>0</v>
      </c>
      <c r="R1303" s="18" t="n">
        <f aca="false">Q1303-(Draws!R1282+Draws!AD1282)</f>
        <v>0</v>
      </c>
      <c r="S1303" s="18" t="n">
        <f aca="false">R1303-(Draws!S1282+Draws!AE1282)</f>
        <v>0</v>
      </c>
      <c r="T1303" s="18" t="n">
        <f aca="false">S1303-(Draws!T1282+Draws!AF1282)</f>
        <v>0</v>
      </c>
      <c r="U1303" s="18" t="n">
        <f aca="false">T1303-(Draws!U1282+Draws!AG1282)</f>
        <v>0</v>
      </c>
      <c r="V1303" s="18" t="n">
        <f aca="false">U1303-(Draws!V1282+Draws!AH1282)</f>
        <v>0</v>
      </c>
      <c r="W1303" s="18" t="n">
        <f aca="false">V1303-(Draws!W1282+Draws!AI1282)</f>
        <v>0</v>
      </c>
      <c r="X1303" s="18" t="n">
        <f aca="false">W1303-(Draws!X1282+Draws!AJ1282)</f>
        <v>0</v>
      </c>
      <c r="Y1303" s="18" t="n">
        <f aca="false">X1303-(Draws!Y1282+Draws!AK1282)</f>
        <v>0</v>
      </c>
      <c r="Z1303" s="18" t="n">
        <f aca="false">0-(MAX(Draws!N1282-Line_cap,0)+MAX(Draws!Z1282-Line_cap,0))</f>
        <v>0</v>
      </c>
      <c r="AA1303" s="18" t="n">
        <f aca="false">Z1303-(MAX(Draws!O1282-Line_cap,0)+MAX(Draws!AA1282-Line_cap,0))</f>
        <v>0</v>
      </c>
      <c r="AB1303" s="18" t="n">
        <f aca="false">AA1303-(MAX(Draws!P1282-Line_cap,0)+MAX(Draws!AB1282-Line_cap,0))</f>
        <v>0</v>
      </c>
      <c r="AC1303" s="18" t="n">
        <f aca="false">AB1303-(MAX(Draws!Q1282-Line_cap,0)+MAX(Draws!AC1282-Line_cap,0))</f>
        <v>0</v>
      </c>
      <c r="AD1303" s="18" t="n">
        <f aca="false">AC1303-(MAX(Draws!R1282-Line_cap,0)+MAX(Draws!AD1282-Line_cap,0))</f>
        <v>0</v>
      </c>
      <c r="AE1303" s="18" t="n">
        <f aca="false">AD1303-(MAX(Draws!S1282-Line_cap,0)+MAX(Draws!AE1282-Line_cap,0))</f>
        <v>0</v>
      </c>
      <c r="AF1303" s="18" t="n">
        <f aca="false">AE1303-(MAX(Draws!T1282-Line_cap,0)+MAX(Draws!AF1282-Line_cap,0))</f>
        <v>0</v>
      </c>
      <c r="AG1303" s="18" t="n">
        <f aca="false">AF1303-(MAX(Draws!U1282-Line_cap,0)+MAX(Draws!AG1282-Line_cap,0))</f>
        <v>0</v>
      </c>
      <c r="AH1303" s="18" t="n">
        <f aca="false">AG1303-(MAX(Draws!V1282-Line_cap,0)+MAX(Draws!AH1282-Line_cap,0))</f>
        <v>0</v>
      </c>
      <c r="AI1303" s="18" t="n">
        <f aca="false">AH1303-(MAX(Draws!W1282-Line_cap,0)+MAX(Draws!AI1282-Line_cap,0))</f>
        <v>0</v>
      </c>
      <c r="AJ1303" s="18" t="n">
        <f aca="false">AI1303-(MAX(Draws!X1282-Line_cap,0)+MAX(Draws!AJ1282-Line_cap,0))</f>
        <v>0</v>
      </c>
      <c r="AK1303" s="18" t="n">
        <f aca="false">AJ1303-(MAX(Draws!Y1282-Line_cap,0)+MAX(Draws!AK1282-Line_cap,0))</f>
        <v>0</v>
      </c>
      <c r="AL1303" s="18" t="n">
        <f aca="false">SUMPRODUCT(MIN($B$22:$M$22+B1303:M1303+N1303:Y1303))</f>
        <v>392.273395567172</v>
      </c>
      <c r="AM1303" s="18" t="n">
        <f aca="false">SUMPRODUCT(MIN($B$22:$M$22+B1303:M1303))</f>
        <v>392.273395567172</v>
      </c>
      <c r="AN1303" s="18" t="n">
        <f aca="false">SUMPRODUCT(MIN($B$22:$M$22+N1303:Y1303))</f>
        <v>481.950382357786</v>
      </c>
      <c r="AO1303" s="18" t="n">
        <f aca="false">SUMPRODUCT(MIN($B$22:$M$22+B1303:M1303+Z1303:AK1303))</f>
        <v>392.273395567172</v>
      </c>
      <c r="AP1303" s="18" t="n">
        <f aca="false">SUMPRODUCT(MIN($B$23:$M$23+B1303:M1303+N1303:Y1303))</f>
        <v>436.993832533902</v>
      </c>
      <c r="AQ1303" s="18" t="n">
        <f aca="false">SUMPRODUCT(MIN($B$23:$M$23+B1303:M1303+Z1303:AK1303))</f>
        <v>436.993832533902</v>
      </c>
      <c r="AR1303" s="13" t="n">
        <f aca="false">IF(Y1303&lt;0,1,0)</f>
        <v>0</v>
      </c>
    </row>
    <row r="1304" customFormat="false" ht="15" hidden="false" customHeight="false" outlineLevel="0" collapsed="false">
      <c r="A1304" s="13" t="n">
        <v>1279</v>
      </c>
      <c r="B1304" s="18" t="n">
        <f aca="false">Shock_sd*Draws!B1283</f>
        <v>-16.6040256882112</v>
      </c>
      <c r="C1304" s="18" t="n">
        <f aca="false">Persist_a*B1304+Shock_sd*Draws!C1283</f>
        <v>-55.4291119658882</v>
      </c>
      <c r="D1304" s="18" t="n">
        <f aca="false">Persist_a*C1304+Shock_sd*Draws!D1283</f>
        <v>-145.803155789112</v>
      </c>
      <c r="E1304" s="18" t="n">
        <f aca="false">Persist_a*D1304+Shock_sd*Draws!E1283</f>
        <v>-8.04947115286223</v>
      </c>
      <c r="F1304" s="18" t="n">
        <f aca="false">Persist_a*E1304+Shock_sd*Draws!F1283</f>
        <v>74.6533317485047</v>
      </c>
      <c r="G1304" s="18" t="n">
        <f aca="false">Persist_a*F1304+Shock_sd*Draws!G1283</f>
        <v>-36.7015526951433</v>
      </c>
      <c r="H1304" s="18" t="n">
        <f aca="false">Persist_a*G1304+Shock_sd*Draws!H1283</f>
        <v>1.04023579086248</v>
      </c>
      <c r="I1304" s="18" t="n">
        <f aca="false">Persist_a*H1304+Shock_sd*Draws!I1283</f>
        <v>-27.9664611017026</v>
      </c>
      <c r="J1304" s="18" t="n">
        <f aca="false">Persist_a*I1304+Shock_sd*Draws!J1283</f>
        <v>35.6249376360067</v>
      </c>
      <c r="K1304" s="18" t="n">
        <f aca="false">Persist_a*J1304+Shock_sd*Draws!K1283</f>
        <v>63.6989405961655</v>
      </c>
      <c r="L1304" s="18" t="n">
        <f aca="false">Persist_a*K1304+Shock_sd*Draws!L1283</f>
        <v>-7.70461202881477</v>
      </c>
      <c r="M1304" s="18" t="n">
        <f aca="false">Persist_a*L1304+Shock_sd*Draws!M1283</f>
        <v>-26.8143093587637</v>
      </c>
      <c r="N1304" s="18" t="n">
        <f aca="false">0-(Draws!N1283+Draws!Z1283)</f>
        <v>0</v>
      </c>
      <c r="O1304" s="18" t="n">
        <f aca="false">N1304-(Draws!O1283+Draws!AA1283)</f>
        <v>0</v>
      </c>
      <c r="P1304" s="18" t="n">
        <f aca="false">O1304-(Draws!P1283+Draws!AB1283)</f>
        <v>0</v>
      </c>
      <c r="Q1304" s="18" t="n">
        <f aca="false">P1304-(Draws!Q1283+Draws!AC1283)</f>
        <v>0</v>
      </c>
      <c r="R1304" s="18" t="n">
        <f aca="false">Q1304-(Draws!R1283+Draws!AD1283)</f>
        <v>0</v>
      </c>
      <c r="S1304" s="18" t="n">
        <f aca="false">R1304-(Draws!S1283+Draws!AE1283)</f>
        <v>0</v>
      </c>
      <c r="T1304" s="18" t="n">
        <f aca="false">S1304-(Draws!T1283+Draws!AF1283)</f>
        <v>0</v>
      </c>
      <c r="U1304" s="18" t="n">
        <f aca="false">T1304-(Draws!U1283+Draws!AG1283)</f>
        <v>0</v>
      </c>
      <c r="V1304" s="18" t="n">
        <f aca="false">U1304-(Draws!V1283+Draws!AH1283)</f>
        <v>0</v>
      </c>
      <c r="W1304" s="18" t="n">
        <f aca="false">V1304-(Draws!W1283+Draws!AI1283)</f>
        <v>0</v>
      </c>
      <c r="X1304" s="18" t="n">
        <f aca="false">W1304-(Draws!X1283+Draws!AJ1283)</f>
        <v>0</v>
      </c>
      <c r="Y1304" s="18" t="n">
        <f aca="false">X1304-(Draws!Y1283+Draws!AK1283)</f>
        <v>0</v>
      </c>
      <c r="Z1304" s="18" t="n">
        <f aca="false">0-(MAX(Draws!N1283-Line_cap,0)+MAX(Draws!Z1283-Line_cap,0))</f>
        <v>0</v>
      </c>
      <c r="AA1304" s="18" t="n">
        <f aca="false">Z1304-(MAX(Draws!O1283-Line_cap,0)+MAX(Draws!AA1283-Line_cap,0))</f>
        <v>0</v>
      </c>
      <c r="AB1304" s="18" t="n">
        <f aca="false">AA1304-(MAX(Draws!P1283-Line_cap,0)+MAX(Draws!AB1283-Line_cap,0))</f>
        <v>0</v>
      </c>
      <c r="AC1304" s="18" t="n">
        <f aca="false">AB1304-(MAX(Draws!Q1283-Line_cap,0)+MAX(Draws!AC1283-Line_cap,0))</f>
        <v>0</v>
      </c>
      <c r="AD1304" s="18" t="n">
        <f aca="false">AC1304-(MAX(Draws!R1283-Line_cap,0)+MAX(Draws!AD1283-Line_cap,0))</f>
        <v>0</v>
      </c>
      <c r="AE1304" s="18" t="n">
        <f aca="false">AD1304-(MAX(Draws!S1283-Line_cap,0)+MAX(Draws!AE1283-Line_cap,0))</f>
        <v>0</v>
      </c>
      <c r="AF1304" s="18" t="n">
        <f aca="false">AE1304-(MAX(Draws!T1283-Line_cap,0)+MAX(Draws!AF1283-Line_cap,0))</f>
        <v>0</v>
      </c>
      <c r="AG1304" s="18" t="n">
        <f aca="false">AF1304-(MAX(Draws!U1283-Line_cap,0)+MAX(Draws!AG1283-Line_cap,0))</f>
        <v>0</v>
      </c>
      <c r="AH1304" s="18" t="n">
        <f aca="false">AG1304-(MAX(Draws!V1283-Line_cap,0)+MAX(Draws!AH1283-Line_cap,0))</f>
        <v>0</v>
      </c>
      <c r="AI1304" s="18" t="n">
        <f aca="false">AH1304-(MAX(Draws!W1283-Line_cap,0)+MAX(Draws!AI1283-Line_cap,0))</f>
        <v>0</v>
      </c>
      <c r="AJ1304" s="18" t="n">
        <f aca="false">AI1304-(MAX(Draws!X1283-Line_cap,0)+MAX(Draws!AJ1283-Line_cap,0))</f>
        <v>0</v>
      </c>
      <c r="AK1304" s="18" t="n">
        <f aca="false">AJ1304-(MAX(Draws!Y1283-Line_cap,0)+MAX(Draws!AK1283-Line_cap,0))</f>
        <v>0</v>
      </c>
      <c r="AL1304" s="18" t="n">
        <f aca="false">SUMPRODUCT(MIN($B$22:$M$22+B1304:M1304+N1304:Y1304))</f>
        <v>369.751030873029</v>
      </c>
      <c r="AM1304" s="18" t="n">
        <f aca="false">SUMPRODUCT(MIN($B$22:$M$22+B1304:M1304))</f>
        <v>369.751030873029</v>
      </c>
      <c r="AN1304" s="18" t="n">
        <f aca="false">SUMPRODUCT(MIN($B$22:$M$22+N1304:Y1304))</f>
        <v>481.950382357786</v>
      </c>
      <c r="AO1304" s="18" t="n">
        <f aca="false">SUMPRODUCT(MIN($B$22:$M$22+B1304:M1304+Z1304:AK1304))</f>
        <v>369.751030873029</v>
      </c>
      <c r="AP1304" s="18" t="n">
        <f aca="false">SUMPRODUCT(MIN($B$23:$M$23+B1304:M1304+N1304:Y1304))</f>
        <v>404.500405681268</v>
      </c>
      <c r="AQ1304" s="18" t="n">
        <f aca="false">SUMPRODUCT(MIN($B$23:$M$23+B1304:M1304+Z1304:AK1304))</f>
        <v>404.500405681268</v>
      </c>
      <c r="AR1304" s="13" t="n">
        <f aca="false">IF(Y1304&lt;0,1,0)</f>
        <v>0</v>
      </c>
    </row>
    <row r="1305" customFormat="false" ht="15" hidden="false" customHeight="false" outlineLevel="0" collapsed="false">
      <c r="A1305" s="13" t="n">
        <v>1280</v>
      </c>
      <c r="B1305" s="18" t="n">
        <f aca="false">Shock_sd*Draws!B1284</f>
        <v>41.8111494290673</v>
      </c>
      <c r="C1305" s="18" t="n">
        <f aca="false">Persist_a*B1305+Shock_sd*Draws!C1284</f>
        <v>36.0917767711034</v>
      </c>
      <c r="D1305" s="18" t="n">
        <f aca="false">Persist_a*C1305+Shock_sd*Draws!D1284</f>
        <v>-10.2180167964048</v>
      </c>
      <c r="E1305" s="18" t="n">
        <f aca="false">Persist_a*D1305+Shock_sd*Draws!E1284</f>
        <v>22.9394184628535</v>
      </c>
      <c r="F1305" s="18" t="n">
        <f aca="false">Persist_a*E1305+Shock_sd*Draws!F1284</f>
        <v>29.988111738717</v>
      </c>
      <c r="G1305" s="18" t="n">
        <f aca="false">Persist_a*F1305+Shock_sd*Draws!G1284</f>
        <v>-61.1949613762694</v>
      </c>
      <c r="H1305" s="18" t="n">
        <f aca="false">Persist_a*G1305+Shock_sd*Draws!H1284</f>
        <v>-0.0431422429194157</v>
      </c>
      <c r="I1305" s="18" t="n">
        <f aca="false">Persist_a*H1305+Shock_sd*Draws!I1284</f>
        <v>-24.8603596160291</v>
      </c>
      <c r="J1305" s="18" t="n">
        <f aca="false">Persist_a*I1305+Shock_sd*Draws!J1284</f>
        <v>72.1690968912862</v>
      </c>
      <c r="K1305" s="18" t="n">
        <f aca="false">Persist_a*J1305+Shock_sd*Draws!K1284</f>
        <v>1.02682277539155</v>
      </c>
      <c r="L1305" s="18" t="n">
        <f aca="false">Persist_a*K1305+Shock_sd*Draws!L1284</f>
        <v>-15.3943154115709</v>
      </c>
      <c r="M1305" s="18" t="n">
        <f aca="false">Persist_a*L1305+Shock_sd*Draws!M1284</f>
        <v>-17.7344370118009</v>
      </c>
      <c r="N1305" s="18" t="n">
        <f aca="false">0-(Draws!N1284+Draws!Z1284)</f>
        <v>0</v>
      </c>
      <c r="O1305" s="18" t="n">
        <f aca="false">N1305-(Draws!O1284+Draws!AA1284)</f>
        <v>0</v>
      </c>
      <c r="P1305" s="18" t="n">
        <f aca="false">O1305-(Draws!P1284+Draws!AB1284)</f>
        <v>0</v>
      </c>
      <c r="Q1305" s="18" t="n">
        <f aca="false">P1305-(Draws!Q1284+Draws!AC1284)</f>
        <v>0</v>
      </c>
      <c r="R1305" s="18" t="n">
        <f aca="false">Q1305-(Draws!R1284+Draws!AD1284)</f>
        <v>0</v>
      </c>
      <c r="S1305" s="18" t="n">
        <f aca="false">R1305-(Draws!S1284+Draws!AE1284)</f>
        <v>0</v>
      </c>
      <c r="T1305" s="18" t="n">
        <f aca="false">S1305-(Draws!T1284+Draws!AF1284)</f>
        <v>0</v>
      </c>
      <c r="U1305" s="18" t="n">
        <f aca="false">T1305-(Draws!U1284+Draws!AG1284)</f>
        <v>0</v>
      </c>
      <c r="V1305" s="18" t="n">
        <f aca="false">U1305-(Draws!V1284+Draws!AH1284)</f>
        <v>0</v>
      </c>
      <c r="W1305" s="18" t="n">
        <f aca="false">V1305-(Draws!W1284+Draws!AI1284)</f>
        <v>0</v>
      </c>
      <c r="X1305" s="18" t="n">
        <f aca="false">W1305-(Draws!X1284+Draws!AJ1284)</f>
        <v>0</v>
      </c>
      <c r="Y1305" s="18" t="n">
        <f aca="false">X1305-(Draws!Y1284+Draws!AK1284)</f>
        <v>0</v>
      </c>
      <c r="Z1305" s="18" t="n">
        <f aca="false">0-(MAX(Draws!N1284-Line_cap,0)+MAX(Draws!Z1284-Line_cap,0))</f>
        <v>0</v>
      </c>
      <c r="AA1305" s="18" t="n">
        <f aca="false">Z1305-(MAX(Draws!O1284-Line_cap,0)+MAX(Draws!AA1284-Line_cap,0))</f>
        <v>0</v>
      </c>
      <c r="AB1305" s="18" t="n">
        <f aca="false">AA1305-(MAX(Draws!P1284-Line_cap,0)+MAX(Draws!AB1284-Line_cap,0))</f>
        <v>0</v>
      </c>
      <c r="AC1305" s="18" t="n">
        <f aca="false">AB1305-(MAX(Draws!Q1284-Line_cap,0)+MAX(Draws!AC1284-Line_cap,0))</f>
        <v>0</v>
      </c>
      <c r="AD1305" s="18" t="n">
        <f aca="false">AC1305-(MAX(Draws!R1284-Line_cap,0)+MAX(Draws!AD1284-Line_cap,0))</f>
        <v>0</v>
      </c>
      <c r="AE1305" s="18" t="n">
        <f aca="false">AD1305-(MAX(Draws!S1284-Line_cap,0)+MAX(Draws!AE1284-Line_cap,0))</f>
        <v>0</v>
      </c>
      <c r="AF1305" s="18" t="n">
        <f aca="false">AE1305-(MAX(Draws!T1284-Line_cap,0)+MAX(Draws!AF1284-Line_cap,0))</f>
        <v>0</v>
      </c>
      <c r="AG1305" s="18" t="n">
        <f aca="false">AF1305-(MAX(Draws!U1284-Line_cap,0)+MAX(Draws!AG1284-Line_cap,0))</f>
        <v>0</v>
      </c>
      <c r="AH1305" s="18" t="n">
        <f aca="false">AG1305-(MAX(Draws!V1284-Line_cap,0)+MAX(Draws!AH1284-Line_cap,0))</f>
        <v>0</v>
      </c>
      <c r="AI1305" s="18" t="n">
        <f aca="false">AH1305-(MAX(Draws!W1284-Line_cap,0)+MAX(Draws!AI1284-Line_cap,0))</f>
        <v>0</v>
      </c>
      <c r="AJ1305" s="18" t="n">
        <f aca="false">AI1305-(MAX(Draws!X1284-Line_cap,0)+MAX(Draws!AJ1284-Line_cap,0))</f>
        <v>0</v>
      </c>
      <c r="AK1305" s="18" t="n">
        <f aca="false">AJ1305-(MAX(Draws!Y1284-Line_cap,0)+MAX(Draws!AK1284-Line_cap,0))</f>
        <v>0</v>
      </c>
      <c r="AL1305" s="18" t="n">
        <f aca="false">SUMPRODUCT(MIN($B$22:$M$22+B1305:M1305+N1305:Y1305))</f>
        <v>422.013210262096</v>
      </c>
      <c r="AM1305" s="18" t="n">
        <f aca="false">SUMPRODUCT(MIN($B$22:$M$22+B1305:M1305))</f>
        <v>422.013210262096</v>
      </c>
      <c r="AN1305" s="18" t="n">
        <f aca="false">SUMPRODUCT(MIN($B$22:$M$22+N1305:Y1305))</f>
        <v>481.950382357786</v>
      </c>
      <c r="AO1305" s="18" t="n">
        <f aca="false">SUMPRODUCT(MIN($B$22:$M$22+B1305:M1305+Z1305:AK1305))</f>
        <v>422.013210262096</v>
      </c>
      <c r="AP1305" s="18" t="n">
        <f aca="false">SUMPRODUCT(MIN($B$23:$M$23+B1305:M1305+N1305:Y1305))</f>
        <v>469.77895576288</v>
      </c>
      <c r="AQ1305" s="18" t="n">
        <f aca="false">SUMPRODUCT(MIN($B$23:$M$23+B1305:M1305+Z1305:AK1305))</f>
        <v>469.77895576288</v>
      </c>
      <c r="AR1305" s="13" t="n">
        <f aca="false">IF(Y1305&lt;0,1,0)</f>
        <v>0</v>
      </c>
    </row>
    <row r="1306" customFormat="false" ht="15" hidden="false" customHeight="false" outlineLevel="0" collapsed="false">
      <c r="A1306" s="13" t="n">
        <v>1281</v>
      </c>
      <c r="B1306" s="18" t="n">
        <f aca="false">Shock_sd*Draws!B1285</f>
        <v>4.5113246164769</v>
      </c>
      <c r="C1306" s="18" t="n">
        <f aca="false">Persist_a*B1306+Shock_sd*Draws!C1285</f>
        <v>35.9252776057592</v>
      </c>
      <c r="D1306" s="18" t="n">
        <f aca="false">Persist_a*C1306+Shock_sd*Draws!D1285</f>
        <v>-49.1751520711269</v>
      </c>
      <c r="E1306" s="18" t="n">
        <f aca="false">Persist_a*D1306+Shock_sd*Draws!E1285</f>
        <v>7.93657079255624</v>
      </c>
      <c r="F1306" s="18" t="n">
        <f aca="false">Persist_a*E1306+Shock_sd*Draws!F1285</f>
        <v>55.6669326025154</v>
      </c>
      <c r="G1306" s="18" t="n">
        <f aca="false">Persist_a*F1306+Shock_sd*Draws!G1285</f>
        <v>32.4644059996157</v>
      </c>
      <c r="H1306" s="18" t="n">
        <f aca="false">Persist_a*G1306+Shock_sd*Draws!H1285</f>
        <v>95.6294477626318</v>
      </c>
      <c r="I1306" s="18" t="n">
        <f aca="false">Persist_a*H1306+Shock_sd*Draws!I1285</f>
        <v>-0.151344961527649</v>
      </c>
      <c r="J1306" s="18" t="n">
        <f aca="false">Persist_a*I1306+Shock_sd*Draws!J1285</f>
        <v>59.1713443041959</v>
      </c>
      <c r="K1306" s="18" t="n">
        <f aca="false">Persist_a*J1306+Shock_sd*Draws!K1285</f>
        <v>-11.5406424054754</v>
      </c>
      <c r="L1306" s="18" t="n">
        <f aca="false">Persist_a*K1306+Shock_sd*Draws!L1285</f>
        <v>44.916228900455</v>
      </c>
      <c r="M1306" s="18" t="n">
        <f aca="false">Persist_a*L1306+Shock_sd*Draws!M1285</f>
        <v>-52.8398214676514</v>
      </c>
      <c r="N1306" s="18" t="n">
        <f aca="false">0-(Draws!N1285+Draws!Z1285)</f>
        <v>0</v>
      </c>
      <c r="O1306" s="18" t="n">
        <f aca="false">N1306-(Draws!O1285+Draws!AA1285)</f>
        <v>0</v>
      </c>
      <c r="P1306" s="18" t="n">
        <f aca="false">O1306-(Draws!P1285+Draws!AB1285)</f>
        <v>0</v>
      </c>
      <c r="Q1306" s="18" t="n">
        <f aca="false">P1306-(Draws!Q1285+Draws!AC1285)</f>
        <v>0</v>
      </c>
      <c r="R1306" s="18" t="n">
        <f aca="false">Q1306-(Draws!R1285+Draws!AD1285)</f>
        <v>0</v>
      </c>
      <c r="S1306" s="18" t="n">
        <f aca="false">R1306-(Draws!S1285+Draws!AE1285)</f>
        <v>0</v>
      </c>
      <c r="T1306" s="18" t="n">
        <f aca="false">S1306-(Draws!T1285+Draws!AF1285)</f>
        <v>0</v>
      </c>
      <c r="U1306" s="18" t="n">
        <f aca="false">T1306-(Draws!U1285+Draws!AG1285)</f>
        <v>0</v>
      </c>
      <c r="V1306" s="18" t="n">
        <f aca="false">U1306-(Draws!V1285+Draws!AH1285)</f>
        <v>0</v>
      </c>
      <c r="W1306" s="18" t="n">
        <f aca="false">V1306-(Draws!W1285+Draws!AI1285)</f>
        <v>0</v>
      </c>
      <c r="X1306" s="18" t="n">
        <f aca="false">W1306-(Draws!X1285+Draws!AJ1285)</f>
        <v>0</v>
      </c>
      <c r="Y1306" s="18" t="n">
        <f aca="false">X1306-(Draws!Y1285+Draws!AK1285)</f>
        <v>0</v>
      </c>
      <c r="Z1306" s="18" t="n">
        <f aca="false">0-(MAX(Draws!N1285-Line_cap,0)+MAX(Draws!Z1285-Line_cap,0))</f>
        <v>0</v>
      </c>
      <c r="AA1306" s="18" t="n">
        <f aca="false">Z1306-(MAX(Draws!O1285-Line_cap,0)+MAX(Draws!AA1285-Line_cap,0))</f>
        <v>0</v>
      </c>
      <c r="AB1306" s="18" t="n">
        <f aca="false">AA1306-(MAX(Draws!P1285-Line_cap,0)+MAX(Draws!AB1285-Line_cap,0))</f>
        <v>0</v>
      </c>
      <c r="AC1306" s="18" t="n">
        <f aca="false">AB1306-(MAX(Draws!Q1285-Line_cap,0)+MAX(Draws!AC1285-Line_cap,0))</f>
        <v>0</v>
      </c>
      <c r="AD1306" s="18" t="n">
        <f aca="false">AC1306-(MAX(Draws!R1285-Line_cap,0)+MAX(Draws!AD1285-Line_cap,0))</f>
        <v>0</v>
      </c>
      <c r="AE1306" s="18" t="n">
        <f aca="false">AD1306-(MAX(Draws!S1285-Line_cap,0)+MAX(Draws!AE1285-Line_cap,0))</f>
        <v>0</v>
      </c>
      <c r="AF1306" s="18" t="n">
        <f aca="false">AE1306-(MAX(Draws!T1285-Line_cap,0)+MAX(Draws!AF1285-Line_cap,0))</f>
        <v>0</v>
      </c>
      <c r="AG1306" s="18" t="n">
        <f aca="false">AF1306-(MAX(Draws!U1285-Line_cap,0)+MAX(Draws!AG1285-Line_cap,0))</f>
        <v>0</v>
      </c>
      <c r="AH1306" s="18" t="n">
        <f aca="false">AG1306-(MAX(Draws!V1285-Line_cap,0)+MAX(Draws!AH1285-Line_cap,0))</f>
        <v>0</v>
      </c>
      <c r="AI1306" s="18" t="n">
        <f aca="false">AH1306-(MAX(Draws!W1285-Line_cap,0)+MAX(Draws!AI1285-Line_cap,0))</f>
        <v>0</v>
      </c>
      <c r="AJ1306" s="18" t="n">
        <f aca="false">AI1306-(MAX(Draws!X1285-Line_cap,0)+MAX(Draws!AJ1285-Line_cap,0))</f>
        <v>0</v>
      </c>
      <c r="AK1306" s="18" t="n">
        <f aca="false">AJ1306-(MAX(Draws!Y1285-Line_cap,0)+MAX(Draws!AK1285-Line_cap,0))</f>
        <v>0</v>
      </c>
      <c r="AL1306" s="18" t="n">
        <f aca="false">SUMPRODUCT(MIN($B$22:$M$22+B1306:M1306+N1306:Y1306))</f>
        <v>457.584226209309</v>
      </c>
      <c r="AM1306" s="18" t="n">
        <f aca="false">SUMPRODUCT(MIN($B$22:$M$22+B1306:M1306))</f>
        <v>457.584226209309</v>
      </c>
      <c r="AN1306" s="18" t="n">
        <f aca="false">SUMPRODUCT(MIN($B$22:$M$22+N1306:Y1306))</f>
        <v>481.950382357786</v>
      </c>
      <c r="AO1306" s="18" t="n">
        <f aca="false">SUMPRODUCT(MIN($B$22:$M$22+B1306:M1306+Z1306:AK1306))</f>
        <v>457.584226209309</v>
      </c>
      <c r="AP1306" s="18" t="n">
        <f aca="false">SUMPRODUCT(MIN($B$23:$M$23+B1306:M1306+N1306:Y1306))</f>
        <v>501.128409399253</v>
      </c>
      <c r="AQ1306" s="18" t="n">
        <f aca="false">SUMPRODUCT(MIN($B$23:$M$23+B1306:M1306+Z1306:AK1306))</f>
        <v>501.128409399253</v>
      </c>
      <c r="AR1306" s="13" t="n">
        <f aca="false">IF(Y1306&lt;0,1,0)</f>
        <v>0</v>
      </c>
    </row>
    <row r="1307" customFormat="false" ht="15" hidden="false" customHeight="false" outlineLevel="0" collapsed="false">
      <c r="A1307" s="13" t="n">
        <v>1282</v>
      </c>
      <c r="B1307" s="18" t="n">
        <f aca="false">Shock_sd*Draws!B1286</f>
        <v>73.5529385497305</v>
      </c>
      <c r="C1307" s="18" t="n">
        <f aca="false">Persist_a*B1307+Shock_sd*Draws!C1286</f>
        <v>-13.3829172705497</v>
      </c>
      <c r="D1307" s="18" t="n">
        <f aca="false">Persist_a*C1307+Shock_sd*Draws!D1286</f>
        <v>73.082511495762</v>
      </c>
      <c r="E1307" s="18" t="n">
        <f aca="false">Persist_a*D1307+Shock_sd*Draws!E1286</f>
        <v>40.261947612808</v>
      </c>
      <c r="F1307" s="18" t="n">
        <f aca="false">Persist_a*E1307+Shock_sd*Draws!F1286</f>
        <v>99.5442315066873</v>
      </c>
      <c r="G1307" s="18" t="n">
        <f aca="false">Persist_a*F1307+Shock_sd*Draws!G1286</f>
        <v>130.226962845714</v>
      </c>
      <c r="H1307" s="18" t="n">
        <f aca="false">Persist_a*G1307+Shock_sd*Draws!H1286</f>
        <v>55.5821076654735</v>
      </c>
      <c r="I1307" s="18" t="n">
        <f aca="false">Persist_a*H1307+Shock_sd*Draws!I1286</f>
        <v>-48.5192995292241</v>
      </c>
      <c r="J1307" s="18" t="n">
        <f aca="false">Persist_a*I1307+Shock_sd*Draws!J1286</f>
        <v>-15.1979121049723</v>
      </c>
      <c r="K1307" s="18" t="n">
        <f aca="false">Persist_a*J1307+Shock_sd*Draws!K1286</f>
        <v>-5.36528612110438</v>
      </c>
      <c r="L1307" s="18" t="n">
        <f aca="false">Persist_a*K1307+Shock_sd*Draws!L1286</f>
        <v>-13.786524071129</v>
      </c>
      <c r="M1307" s="18" t="n">
        <f aca="false">Persist_a*L1307+Shock_sd*Draws!M1286</f>
        <v>-8.59926324039556</v>
      </c>
      <c r="N1307" s="18" t="n">
        <f aca="false">0-(Draws!N1286+Draws!Z1286)</f>
        <v>0</v>
      </c>
      <c r="O1307" s="18" t="n">
        <f aca="false">N1307-(Draws!O1286+Draws!AA1286)</f>
        <v>0</v>
      </c>
      <c r="P1307" s="18" t="n">
        <f aca="false">O1307-(Draws!P1286+Draws!AB1286)</f>
        <v>0</v>
      </c>
      <c r="Q1307" s="18" t="n">
        <f aca="false">P1307-(Draws!Q1286+Draws!AC1286)</f>
        <v>0</v>
      </c>
      <c r="R1307" s="18" t="n">
        <f aca="false">Q1307-(Draws!R1286+Draws!AD1286)</f>
        <v>0</v>
      </c>
      <c r="S1307" s="18" t="n">
        <f aca="false">R1307-(Draws!S1286+Draws!AE1286)</f>
        <v>0</v>
      </c>
      <c r="T1307" s="18" t="n">
        <f aca="false">S1307-(Draws!T1286+Draws!AF1286)</f>
        <v>0</v>
      </c>
      <c r="U1307" s="18" t="n">
        <f aca="false">T1307-(Draws!U1286+Draws!AG1286)</f>
        <v>0</v>
      </c>
      <c r="V1307" s="18" t="n">
        <f aca="false">U1307-(Draws!V1286+Draws!AH1286)</f>
        <v>0</v>
      </c>
      <c r="W1307" s="18" t="n">
        <f aca="false">V1307-(Draws!W1286+Draws!AI1286)</f>
        <v>0</v>
      </c>
      <c r="X1307" s="18" t="n">
        <f aca="false">W1307-(Draws!X1286+Draws!AJ1286)</f>
        <v>0</v>
      </c>
      <c r="Y1307" s="18" t="n">
        <f aca="false">X1307-(Draws!Y1286+Draws!AK1286)</f>
        <v>0</v>
      </c>
      <c r="Z1307" s="18" t="n">
        <f aca="false">0-(MAX(Draws!N1286-Line_cap,0)+MAX(Draws!Z1286-Line_cap,0))</f>
        <v>0</v>
      </c>
      <c r="AA1307" s="18" t="n">
        <f aca="false">Z1307-(MAX(Draws!O1286-Line_cap,0)+MAX(Draws!AA1286-Line_cap,0))</f>
        <v>0</v>
      </c>
      <c r="AB1307" s="18" t="n">
        <f aca="false">AA1307-(MAX(Draws!P1286-Line_cap,0)+MAX(Draws!AB1286-Line_cap,0))</f>
        <v>0</v>
      </c>
      <c r="AC1307" s="18" t="n">
        <f aca="false">AB1307-(MAX(Draws!Q1286-Line_cap,0)+MAX(Draws!AC1286-Line_cap,0))</f>
        <v>0</v>
      </c>
      <c r="AD1307" s="18" t="n">
        <f aca="false">AC1307-(MAX(Draws!R1286-Line_cap,0)+MAX(Draws!AD1286-Line_cap,0))</f>
        <v>0</v>
      </c>
      <c r="AE1307" s="18" t="n">
        <f aca="false">AD1307-(MAX(Draws!S1286-Line_cap,0)+MAX(Draws!AE1286-Line_cap,0))</f>
        <v>0</v>
      </c>
      <c r="AF1307" s="18" t="n">
        <f aca="false">AE1307-(MAX(Draws!T1286-Line_cap,0)+MAX(Draws!AF1286-Line_cap,0))</f>
        <v>0</v>
      </c>
      <c r="AG1307" s="18" t="n">
        <f aca="false">AF1307-(MAX(Draws!U1286-Line_cap,0)+MAX(Draws!AG1286-Line_cap,0))</f>
        <v>0</v>
      </c>
      <c r="AH1307" s="18" t="n">
        <f aca="false">AG1307-(MAX(Draws!V1286-Line_cap,0)+MAX(Draws!AH1286-Line_cap,0))</f>
        <v>0</v>
      </c>
      <c r="AI1307" s="18" t="n">
        <f aca="false">AH1307-(MAX(Draws!W1286-Line_cap,0)+MAX(Draws!AI1286-Line_cap,0))</f>
        <v>0</v>
      </c>
      <c r="AJ1307" s="18" t="n">
        <f aca="false">AI1307-(MAX(Draws!X1286-Line_cap,0)+MAX(Draws!AJ1286-Line_cap,0))</f>
        <v>0</v>
      </c>
      <c r="AK1307" s="18" t="n">
        <f aca="false">AJ1307-(MAX(Draws!Y1286-Line_cap,0)+MAX(Draws!AK1286-Line_cap,0))</f>
        <v>0</v>
      </c>
      <c r="AL1307" s="18" t="n">
        <f aca="false">SUMPRODUCT(MIN($B$22:$M$22+B1307:M1307+N1307:Y1307))</f>
        <v>435.334753868695</v>
      </c>
      <c r="AM1307" s="18" t="n">
        <f aca="false">SUMPRODUCT(MIN($B$22:$M$22+B1307:M1307))</f>
        <v>435.334753868695</v>
      </c>
      <c r="AN1307" s="18" t="n">
        <f aca="false">SUMPRODUCT(MIN($B$22:$M$22+N1307:Y1307))</f>
        <v>481.950382357786</v>
      </c>
      <c r="AO1307" s="18" t="n">
        <f aca="false">SUMPRODUCT(MIN($B$22:$M$22+B1307:M1307+Z1307:AK1307))</f>
        <v>435.334753868695</v>
      </c>
      <c r="AP1307" s="18" t="n">
        <f aca="false">SUMPRODUCT(MIN($B$23:$M$23+B1307:M1307+N1307:Y1307))</f>
        <v>484.934753868695</v>
      </c>
      <c r="AQ1307" s="18" t="n">
        <f aca="false">SUMPRODUCT(MIN($B$23:$M$23+B1307:M1307+Z1307:AK1307))</f>
        <v>484.934753868695</v>
      </c>
      <c r="AR1307" s="13" t="n">
        <f aca="false">IF(Y1307&lt;0,1,0)</f>
        <v>0</v>
      </c>
    </row>
    <row r="1308" customFormat="false" ht="15" hidden="false" customHeight="false" outlineLevel="0" collapsed="false">
      <c r="A1308" s="13" t="n">
        <v>1283</v>
      </c>
      <c r="B1308" s="18" t="n">
        <f aca="false">Shock_sd*Draws!B1287</f>
        <v>3.17098677509992</v>
      </c>
      <c r="C1308" s="18" t="n">
        <f aca="false">Persist_a*B1308+Shock_sd*Draws!C1287</f>
        <v>92.819508827076</v>
      </c>
      <c r="D1308" s="18" t="n">
        <f aca="false">Persist_a*C1308+Shock_sd*Draws!D1287</f>
        <v>-1.98837678676118</v>
      </c>
      <c r="E1308" s="18" t="n">
        <f aca="false">Persist_a*D1308+Shock_sd*Draws!E1287</f>
        <v>1.60323168824789</v>
      </c>
      <c r="F1308" s="18" t="n">
        <f aca="false">Persist_a*E1308+Shock_sd*Draws!F1287</f>
        <v>-111.468781641872</v>
      </c>
      <c r="G1308" s="18" t="n">
        <f aca="false">Persist_a*F1308+Shock_sd*Draws!G1287</f>
        <v>-104.802338375961</v>
      </c>
      <c r="H1308" s="18" t="n">
        <f aca="false">Persist_a*G1308+Shock_sd*Draws!H1287</f>
        <v>-95.7411127216481</v>
      </c>
      <c r="I1308" s="18" t="n">
        <f aca="false">Persist_a*H1308+Shock_sd*Draws!I1287</f>
        <v>48.83147555348</v>
      </c>
      <c r="J1308" s="18" t="n">
        <f aca="false">Persist_a*I1308+Shock_sd*Draws!J1287</f>
        <v>113.422403948592</v>
      </c>
      <c r="K1308" s="18" t="n">
        <f aca="false">Persist_a*J1308+Shock_sd*Draws!K1287</f>
        <v>169.021658119347</v>
      </c>
      <c r="L1308" s="18" t="n">
        <f aca="false">Persist_a*K1308+Shock_sd*Draws!L1287</f>
        <v>204.419752491403</v>
      </c>
      <c r="M1308" s="18" t="n">
        <f aca="false">Persist_a*L1308+Shock_sd*Draws!M1287</f>
        <v>118.556187448689</v>
      </c>
      <c r="N1308" s="18" t="n">
        <f aca="false">0-(Draws!N1287+Draws!Z1287)</f>
        <v>0</v>
      </c>
      <c r="O1308" s="18" t="n">
        <f aca="false">N1308-(Draws!O1287+Draws!AA1287)</f>
        <v>0</v>
      </c>
      <c r="P1308" s="18" t="n">
        <f aca="false">O1308-(Draws!P1287+Draws!AB1287)</f>
        <v>0</v>
      </c>
      <c r="Q1308" s="18" t="n">
        <f aca="false">P1308-(Draws!Q1287+Draws!AC1287)</f>
        <v>0</v>
      </c>
      <c r="R1308" s="18" t="n">
        <f aca="false">Q1308-(Draws!R1287+Draws!AD1287)</f>
        <v>0</v>
      </c>
      <c r="S1308" s="18" t="n">
        <f aca="false">R1308-(Draws!S1287+Draws!AE1287)</f>
        <v>0</v>
      </c>
      <c r="T1308" s="18" t="n">
        <f aca="false">S1308-(Draws!T1287+Draws!AF1287)</f>
        <v>0</v>
      </c>
      <c r="U1308" s="18" t="n">
        <f aca="false">T1308-(Draws!U1287+Draws!AG1287)</f>
        <v>0</v>
      </c>
      <c r="V1308" s="18" t="n">
        <f aca="false">U1308-(Draws!V1287+Draws!AH1287)</f>
        <v>0</v>
      </c>
      <c r="W1308" s="18" t="n">
        <f aca="false">V1308-(Draws!W1287+Draws!AI1287)</f>
        <v>0</v>
      </c>
      <c r="X1308" s="18" t="n">
        <f aca="false">W1308-(Draws!X1287+Draws!AJ1287)</f>
        <v>0</v>
      </c>
      <c r="Y1308" s="18" t="n">
        <f aca="false">X1308-(Draws!Y1287+Draws!AK1287)</f>
        <v>0</v>
      </c>
      <c r="Z1308" s="18" t="n">
        <f aca="false">0-(MAX(Draws!N1287-Line_cap,0)+MAX(Draws!Z1287-Line_cap,0))</f>
        <v>0</v>
      </c>
      <c r="AA1308" s="18" t="n">
        <f aca="false">Z1308-(MAX(Draws!O1287-Line_cap,0)+MAX(Draws!AA1287-Line_cap,0))</f>
        <v>0</v>
      </c>
      <c r="AB1308" s="18" t="n">
        <f aca="false">AA1308-(MAX(Draws!P1287-Line_cap,0)+MAX(Draws!AB1287-Line_cap,0))</f>
        <v>0</v>
      </c>
      <c r="AC1308" s="18" t="n">
        <f aca="false">AB1308-(MAX(Draws!Q1287-Line_cap,0)+MAX(Draws!AC1287-Line_cap,0))</f>
        <v>0</v>
      </c>
      <c r="AD1308" s="18" t="n">
        <f aca="false">AC1308-(MAX(Draws!R1287-Line_cap,0)+MAX(Draws!AD1287-Line_cap,0))</f>
        <v>0</v>
      </c>
      <c r="AE1308" s="18" t="n">
        <f aca="false">AD1308-(MAX(Draws!S1287-Line_cap,0)+MAX(Draws!AE1287-Line_cap,0))</f>
        <v>0</v>
      </c>
      <c r="AF1308" s="18" t="n">
        <f aca="false">AE1308-(MAX(Draws!T1287-Line_cap,0)+MAX(Draws!AF1287-Line_cap,0))</f>
        <v>0</v>
      </c>
      <c r="AG1308" s="18" t="n">
        <f aca="false">AF1308-(MAX(Draws!U1287-Line_cap,0)+MAX(Draws!AG1287-Line_cap,0))</f>
        <v>0</v>
      </c>
      <c r="AH1308" s="18" t="n">
        <f aca="false">AG1308-(MAX(Draws!V1287-Line_cap,0)+MAX(Draws!AH1287-Line_cap,0))</f>
        <v>0</v>
      </c>
      <c r="AI1308" s="18" t="n">
        <f aca="false">AH1308-(MAX(Draws!W1287-Line_cap,0)+MAX(Draws!AI1287-Line_cap,0))</f>
        <v>0</v>
      </c>
      <c r="AJ1308" s="18" t="n">
        <f aca="false">AI1308-(MAX(Draws!X1287-Line_cap,0)+MAX(Draws!AJ1287-Line_cap,0))</f>
        <v>0</v>
      </c>
      <c r="AK1308" s="18" t="n">
        <f aca="false">AJ1308-(MAX(Draws!Y1287-Line_cap,0)+MAX(Draws!AK1287-Line_cap,0))</f>
        <v>0</v>
      </c>
      <c r="AL1308" s="18" t="n">
        <f aca="false">SUMPRODUCT(MIN($B$22:$M$22+B1308:M1308+N1308:Y1308))</f>
        <v>377.028399505818</v>
      </c>
      <c r="AM1308" s="18" t="n">
        <f aca="false">SUMPRODUCT(MIN($B$22:$M$22+B1308:M1308))</f>
        <v>377.028399505818</v>
      </c>
      <c r="AN1308" s="18" t="n">
        <f aca="false">SUMPRODUCT(MIN($B$22:$M$22+N1308:Y1308))</f>
        <v>481.950382357786</v>
      </c>
      <c r="AO1308" s="18" t="n">
        <f aca="false">SUMPRODUCT(MIN($B$22:$M$22+B1308:M1308+Z1308:AK1308))</f>
        <v>377.028399505818</v>
      </c>
      <c r="AP1308" s="18" t="n">
        <f aca="false">SUMPRODUCT(MIN($B$23:$M$23+B1308:M1308+N1308:Y1308))</f>
        <v>422.133133358982</v>
      </c>
      <c r="AQ1308" s="18" t="n">
        <f aca="false">SUMPRODUCT(MIN($B$23:$M$23+B1308:M1308+Z1308:AK1308))</f>
        <v>422.133133358982</v>
      </c>
      <c r="AR1308" s="13" t="n">
        <f aca="false">IF(Y1308&lt;0,1,0)</f>
        <v>0</v>
      </c>
    </row>
    <row r="1309" customFormat="false" ht="15" hidden="false" customHeight="false" outlineLevel="0" collapsed="false">
      <c r="A1309" s="13" t="n">
        <v>1284</v>
      </c>
      <c r="B1309" s="18" t="n">
        <f aca="false">Shock_sd*Draws!B1288</f>
        <v>-23.1682327644727</v>
      </c>
      <c r="C1309" s="18" t="n">
        <f aca="false">Persist_a*B1309+Shock_sd*Draws!C1288</f>
        <v>-122.994043655852</v>
      </c>
      <c r="D1309" s="18" t="n">
        <f aca="false">Persist_a*C1309+Shock_sd*Draws!D1288</f>
        <v>-128.390994443611</v>
      </c>
      <c r="E1309" s="18" t="n">
        <f aca="false">Persist_a*D1309+Shock_sd*Draws!E1288</f>
        <v>0.711223417485101</v>
      </c>
      <c r="F1309" s="18" t="n">
        <f aca="false">Persist_a*E1309+Shock_sd*Draws!F1288</f>
        <v>4.08796794274987</v>
      </c>
      <c r="G1309" s="18" t="n">
        <f aca="false">Persist_a*F1309+Shock_sd*Draws!G1288</f>
        <v>-19.7903433446528</v>
      </c>
      <c r="H1309" s="18" t="n">
        <f aca="false">Persist_a*G1309+Shock_sd*Draws!H1288</f>
        <v>-8.59742572824742</v>
      </c>
      <c r="I1309" s="18" t="n">
        <f aca="false">Persist_a*H1309+Shock_sd*Draws!I1288</f>
        <v>-8.91478296839043</v>
      </c>
      <c r="J1309" s="18" t="n">
        <f aca="false">Persist_a*I1309+Shock_sd*Draws!J1288</f>
        <v>-65.8681807307791</v>
      </c>
      <c r="K1309" s="18" t="n">
        <f aca="false">Persist_a*J1309+Shock_sd*Draws!K1288</f>
        <v>-37.1410131074352</v>
      </c>
      <c r="L1309" s="18" t="n">
        <f aca="false">Persist_a*K1309+Shock_sd*Draws!L1288</f>
        <v>0.0906675354285156</v>
      </c>
      <c r="M1309" s="18" t="n">
        <f aca="false">Persist_a*L1309+Shock_sd*Draws!M1288</f>
        <v>-31.5358537750245</v>
      </c>
      <c r="N1309" s="18" t="n">
        <f aca="false">0-(Draws!N1288+Draws!Z1288)</f>
        <v>0</v>
      </c>
      <c r="O1309" s="18" t="n">
        <f aca="false">N1309-(Draws!O1288+Draws!AA1288)</f>
        <v>0</v>
      </c>
      <c r="P1309" s="18" t="n">
        <f aca="false">O1309-(Draws!P1288+Draws!AB1288)</f>
        <v>0</v>
      </c>
      <c r="Q1309" s="18" t="n">
        <f aca="false">P1309-(Draws!Q1288+Draws!AC1288)</f>
        <v>0</v>
      </c>
      <c r="R1309" s="18" t="n">
        <f aca="false">Q1309-(Draws!R1288+Draws!AD1288)</f>
        <v>0</v>
      </c>
      <c r="S1309" s="18" t="n">
        <f aca="false">R1309-(Draws!S1288+Draws!AE1288)</f>
        <v>0</v>
      </c>
      <c r="T1309" s="18" t="n">
        <f aca="false">S1309-(Draws!T1288+Draws!AF1288)</f>
        <v>0</v>
      </c>
      <c r="U1309" s="18" t="n">
        <f aca="false">T1309-(Draws!U1288+Draws!AG1288)</f>
        <v>0</v>
      </c>
      <c r="V1309" s="18" t="n">
        <f aca="false">U1309-(Draws!V1288+Draws!AH1288)</f>
        <v>0</v>
      </c>
      <c r="W1309" s="18" t="n">
        <f aca="false">V1309-(Draws!W1288+Draws!AI1288)</f>
        <v>0</v>
      </c>
      <c r="X1309" s="18" t="n">
        <f aca="false">W1309-(Draws!X1288+Draws!AJ1288)</f>
        <v>0</v>
      </c>
      <c r="Y1309" s="18" t="n">
        <f aca="false">X1309-(Draws!Y1288+Draws!AK1288)</f>
        <v>0</v>
      </c>
      <c r="Z1309" s="18" t="n">
        <f aca="false">0-(MAX(Draws!N1288-Line_cap,0)+MAX(Draws!Z1288-Line_cap,0))</f>
        <v>0</v>
      </c>
      <c r="AA1309" s="18" t="n">
        <f aca="false">Z1309-(MAX(Draws!O1288-Line_cap,0)+MAX(Draws!AA1288-Line_cap,0))</f>
        <v>0</v>
      </c>
      <c r="AB1309" s="18" t="n">
        <f aca="false">AA1309-(MAX(Draws!P1288-Line_cap,0)+MAX(Draws!AB1288-Line_cap,0))</f>
        <v>0</v>
      </c>
      <c r="AC1309" s="18" t="n">
        <f aca="false">AB1309-(MAX(Draws!Q1288-Line_cap,0)+MAX(Draws!AC1288-Line_cap,0))</f>
        <v>0</v>
      </c>
      <c r="AD1309" s="18" t="n">
        <f aca="false">AC1309-(MAX(Draws!R1288-Line_cap,0)+MAX(Draws!AD1288-Line_cap,0))</f>
        <v>0</v>
      </c>
      <c r="AE1309" s="18" t="n">
        <f aca="false">AD1309-(MAX(Draws!S1288-Line_cap,0)+MAX(Draws!AE1288-Line_cap,0))</f>
        <v>0</v>
      </c>
      <c r="AF1309" s="18" t="n">
        <f aca="false">AE1309-(MAX(Draws!T1288-Line_cap,0)+MAX(Draws!AF1288-Line_cap,0))</f>
        <v>0</v>
      </c>
      <c r="AG1309" s="18" t="n">
        <f aca="false">AF1309-(MAX(Draws!U1288-Line_cap,0)+MAX(Draws!AG1288-Line_cap,0))</f>
        <v>0</v>
      </c>
      <c r="AH1309" s="18" t="n">
        <f aca="false">AG1309-(MAX(Draws!V1288-Line_cap,0)+MAX(Draws!AH1288-Line_cap,0))</f>
        <v>0</v>
      </c>
      <c r="AI1309" s="18" t="n">
        <f aca="false">AH1309-(MAX(Draws!W1288-Line_cap,0)+MAX(Draws!AI1288-Line_cap,0))</f>
        <v>0</v>
      </c>
      <c r="AJ1309" s="18" t="n">
        <f aca="false">AI1309-(MAX(Draws!X1288-Line_cap,0)+MAX(Draws!AJ1288-Line_cap,0))</f>
        <v>0</v>
      </c>
      <c r="AK1309" s="18" t="n">
        <f aca="false">AJ1309-(MAX(Draws!Y1288-Line_cap,0)+MAX(Draws!AK1288-Line_cap,0))</f>
        <v>0</v>
      </c>
      <c r="AL1309" s="18" t="n">
        <f aca="false">SUMPRODUCT(MIN($B$22:$M$22+B1309:M1309+N1309:Y1309))</f>
        <v>387.16319221853</v>
      </c>
      <c r="AM1309" s="18" t="n">
        <f aca="false">SUMPRODUCT(MIN($B$22:$M$22+B1309:M1309))</f>
        <v>387.16319221853</v>
      </c>
      <c r="AN1309" s="18" t="n">
        <f aca="false">SUMPRODUCT(MIN($B$22:$M$22+N1309:Y1309))</f>
        <v>481.950382357786</v>
      </c>
      <c r="AO1309" s="18" t="n">
        <f aca="false">SUMPRODUCT(MIN($B$22:$M$22+B1309:M1309+Z1309:AK1309))</f>
        <v>387.16319221853</v>
      </c>
      <c r="AP1309" s="18" t="n">
        <f aca="false">SUMPRODUCT(MIN($B$23:$M$23+B1309:M1309+N1309:Y1309))</f>
        <v>421.912567026769</v>
      </c>
      <c r="AQ1309" s="18" t="n">
        <f aca="false">SUMPRODUCT(MIN($B$23:$M$23+B1309:M1309+Z1309:AK1309))</f>
        <v>421.912567026769</v>
      </c>
      <c r="AR1309" s="13" t="n">
        <f aca="false">IF(Y1309&lt;0,1,0)</f>
        <v>0</v>
      </c>
    </row>
    <row r="1310" customFormat="false" ht="15" hidden="false" customHeight="false" outlineLevel="0" collapsed="false">
      <c r="A1310" s="13" t="n">
        <v>1285</v>
      </c>
      <c r="B1310" s="18" t="n">
        <f aca="false">Shock_sd*Draws!B1289</f>
        <v>79.9339454530088</v>
      </c>
      <c r="C1310" s="18" t="n">
        <f aca="false">Persist_a*B1310+Shock_sd*Draws!C1289</f>
        <v>111.392294762873</v>
      </c>
      <c r="D1310" s="18" t="n">
        <f aca="false">Persist_a*C1310+Shock_sd*Draws!D1289</f>
        <v>106.744570921357</v>
      </c>
      <c r="E1310" s="18" t="n">
        <f aca="false">Persist_a*D1310+Shock_sd*Draws!E1289</f>
        <v>135.439065352936</v>
      </c>
      <c r="F1310" s="18" t="n">
        <f aca="false">Persist_a*E1310+Shock_sd*Draws!F1289</f>
        <v>80.5110812198245</v>
      </c>
      <c r="G1310" s="18" t="n">
        <f aca="false">Persist_a*F1310+Shock_sd*Draws!G1289</f>
        <v>-78.7671966469174</v>
      </c>
      <c r="H1310" s="18" t="n">
        <f aca="false">Persist_a*G1310+Shock_sd*Draws!H1289</f>
        <v>43.8265334330713</v>
      </c>
      <c r="I1310" s="18" t="n">
        <f aca="false">Persist_a*H1310+Shock_sd*Draws!I1289</f>
        <v>-7.0455534007159</v>
      </c>
      <c r="J1310" s="18" t="n">
        <f aca="false">Persist_a*I1310+Shock_sd*Draws!J1289</f>
        <v>-38.5201534412193</v>
      </c>
      <c r="K1310" s="18" t="n">
        <f aca="false">Persist_a*J1310+Shock_sd*Draws!K1289</f>
        <v>23.6652898598565</v>
      </c>
      <c r="L1310" s="18" t="n">
        <f aca="false">Persist_a*K1310+Shock_sd*Draws!L1289</f>
        <v>25.7992260553709</v>
      </c>
      <c r="M1310" s="18" t="n">
        <f aca="false">Persist_a*L1310+Shock_sd*Draws!M1289</f>
        <v>-67.7579304382366</v>
      </c>
      <c r="N1310" s="18" t="n">
        <f aca="false">0-(Draws!N1289+Draws!Z1289)</f>
        <v>0</v>
      </c>
      <c r="O1310" s="18" t="n">
        <f aca="false">N1310-(Draws!O1289+Draws!AA1289)</f>
        <v>0</v>
      </c>
      <c r="P1310" s="18" t="n">
        <f aca="false">O1310-(Draws!P1289+Draws!AB1289)</f>
        <v>0</v>
      </c>
      <c r="Q1310" s="18" t="n">
        <f aca="false">P1310-(Draws!Q1289+Draws!AC1289)</f>
        <v>0</v>
      </c>
      <c r="R1310" s="18" t="n">
        <f aca="false">Q1310-(Draws!R1289+Draws!AD1289)</f>
        <v>0</v>
      </c>
      <c r="S1310" s="18" t="n">
        <f aca="false">R1310-(Draws!S1289+Draws!AE1289)</f>
        <v>-215.872084823303</v>
      </c>
      <c r="T1310" s="18" t="n">
        <f aca="false">S1310-(Draws!T1289+Draws!AF1289)</f>
        <v>-215.872084823303</v>
      </c>
      <c r="U1310" s="18" t="n">
        <f aca="false">T1310-(Draws!U1289+Draws!AG1289)</f>
        <v>-215.872084823303</v>
      </c>
      <c r="V1310" s="18" t="n">
        <f aca="false">U1310-(Draws!V1289+Draws!AH1289)</f>
        <v>-215.872084823303</v>
      </c>
      <c r="W1310" s="18" t="n">
        <f aca="false">V1310-(Draws!W1289+Draws!AI1289)</f>
        <v>-215.872084823303</v>
      </c>
      <c r="X1310" s="18" t="n">
        <f aca="false">W1310-(Draws!X1289+Draws!AJ1289)</f>
        <v>-215.872084823303</v>
      </c>
      <c r="Y1310" s="18" t="n">
        <f aca="false">X1310-(Draws!Y1289+Draws!AK1289)</f>
        <v>-215.872084823303</v>
      </c>
      <c r="Z1310" s="18" t="n">
        <f aca="false">0-(MAX(Draws!N1289-Line_cap,0)+MAX(Draws!Z1289-Line_cap,0))</f>
        <v>0</v>
      </c>
      <c r="AA1310" s="18" t="n">
        <f aca="false">Z1310-(MAX(Draws!O1289-Line_cap,0)+MAX(Draws!AA1289-Line_cap,0))</f>
        <v>0</v>
      </c>
      <c r="AB1310" s="18" t="n">
        <f aca="false">AA1310-(MAX(Draws!P1289-Line_cap,0)+MAX(Draws!AB1289-Line_cap,0))</f>
        <v>0</v>
      </c>
      <c r="AC1310" s="18" t="n">
        <f aca="false">AB1310-(MAX(Draws!Q1289-Line_cap,0)+MAX(Draws!AC1289-Line_cap,0))</f>
        <v>0</v>
      </c>
      <c r="AD1310" s="18" t="n">
        <f aca="false">AC1310-(MAX(Draws!R1289-Line_cap,0)+MAX(Draws!AD1289-Line_cap,0))</f>
        <v>0</v>
      </c>
      <c r="AE1310" s="18" t="n">
        <f aca="false">AD1310-(MAX(Draws!S1289-Line_cap,0)+MAX(Draws!AE1289-Line_cap,0))</f>
        <v>-115.872084823303</v>
      </c>
      <c r="AF1310" s="18" t="n">
        <f aca="false">AE1310-(MAX(Draws!T1289-Line_cap,0)+MAX(Draws!AF1289-Line_cap,0))</f>
        <v>-115.872084823303</v>
      </c>
      <c r="AG1310" s="18" t="n">
        <f aca="false">AF1310-(MAX(Draws!U1289-Line_cap,0)+MAX(Draws!AG1289-Line_cap,0))</f>
        <v>-115.872084823303</v>
      </c>
      <c r="AH1310" s="18" t="n">
        <f aca="false">AG1310-(MAX(Draws!V1289-Line_cap,0)+MAX(Draws!AH1289-Line_cap,0))</f>
        <v>-115.872084823303</v>
      </c>
      <c r="AI1310" s="18" t="n">
        <f aca="false">AH1310-(MAX(Draws!W1289-Line_cap,0)+MAX(Draws!AI1289-Line_cap,0))</f>
        <v>-115.872084823303</v>
      </c>
      <c r="AJ1310" s="18" t="n">
        <f aca="false">AI1310-(MAX(Draws!X1289-Line_cap,0)+MAX(Draws!AJ1289-Line_cap,0))</f>
        <v>-115.872084823303</v>
      </c>
      <c r="AK1310" s="18" t="n">
        <f aca="false">AJ1310-(MAX(Draws!Y1289-Line_cap,0)+MAX(Draws!AK1289-Line_cap,0))</f>
        <v>-115.872084823303</v>
      </c>
      <c r="AL1310" s="18" t="n">
        <f aca="false">SUMPRODUCT(MIN($B$22:$M$22+B1310:M1310+N1310:Y1310))</f>
        <v>188.568890168144</v>
      </c>
      <c r="AM1310" s="18" t="n">
        <f aca="false">SUMPRODUCT(MIN($B$22:$M$22+B1310:M1310))</f>
        <v>404.440974991448</v>
      </c>
      <c r="AN1310" s="18" t="n">
        <f aca="false">SUMPRODUCT(MIN($B$22:$M$22+N1310:Y1310))</f>
        <v>266.078297534482</v>
      </c>
      <c r="AO1310" s="18" t="n">
        <f aca="false">SUMPRODUCT(MIN($B$22:$M$22+B1310:M1310+Z1310:AK1310))</f>
        <v>288.568890168144</v>
      </c>
      <c r="AP1310" s="18" t="n">
        <f aca="false">SUMPRODUCT(MIN($B$23:$M$23+B1310:M1310+N1310:Y1310))</f>
        <v>236.334635668928</v>
      </c>
      <c r="AQ1310" s="18" t="n">
        <f aca="false">SUMPRODUCT(MIN($B$23:$M$23+B1310:M1310+Z1310:AK1310))</f>
        <v>336.334635668928</v>
      </c>
      <c r="AR1310" s="13" t="n">
        <f aca="false">IF(Y1310&lt;0,1,0)</f>
        <v>1</v>
      </c>
    </row>
    <row r="1311" customFormat="false" ht="15" hidden="false" customHeight="false" outlineLevel="0" collapsed="false">
      <c r="A1311" s="13" t="n">
        <v>1286</v>
      </c>
      <c r="B1311" s="18" t="n">
        <f aca="false">Shock_sd*Draws!B1290</f>
        <v>-5.9734568450834</v>
      </c>
      <c r="C1311" s="18" t="n">
        <f aca="false">Persist_a*B1311+Shock_sd*Draws!C1290</f>
        <v>-11.5059427923177</v>
      </c>
      <c r="D1311" s="18" t="n">
        <f aca="false">Persist_a*C1311+Shock_sd*Draws!D1290</f>
        <v>-21.3698392722316</v>
      </c>
      <c r="E1311" s="18" t="n">
        <f aca="false">Persist_a*D1311+Shock_sd*Draws!E1290</f>
        <v>-11.352883256944</v>
      </c>
      <c r="F1311" s="18" t="n">
        <f aca="false">Persist_a*E1311+Shock_sd*Draws!F1290</f>
        <v>-35.4379706741933</v>
      </c>
      <c r="G1311" s="18" t="n">
        <f aca="false">Persist_a*F1311+Shock_sd*Draws!G1290</f>
        <v>-16.1541701252714</v>
      </c>
      <c r="H1311" s="18" t="n">
        <f aca="false">Persist_a*G1311+Shock_sd*Draws!H1290</f>
        <v>57.6101135318301</v>
      </c>
      <c r="I1311" s="18" t="n">
        <f aca="false">Persist_a*H1311+Shock_sd*Draws!I1290</f>
        <v>57.4040540318524</v>
      </c>
      <c r="J1311" s="18" t="n">
        <f aca="false">Persist_a*I1311+Shock_sd*Draws!J1290</f>
        <v>70.5327975238068</v>
      </c>
      <c r="K1311" s="18" t="n">
        <f aca="false">Persist_a*J1311+Shock_sd*Draws!K1290</f>
        <v>47.7152128196907</v>
      </c>
      <c r="L1311" s="18" t="n">
        <f aca="false">Persist_a*K1311+Shock_sd*Draws!L1290</f>
        <v>-9.20575864194012</v>
      </c>
      <c r="M1311" s="18" t="n">
        <f aca="false">Persist_a*L1311+Shock_sd*Draws!M1290</f>
        <v>18.7983214814749</v>
      </c>
      <c r="N1311" s="18" t="n">
        <f aca="false">0-(Draws!N1290+Draws!Z1290)</f>
        <v>0</v>
      </c>
      <c r="O1311" s="18" t="n">
        <f aca="false">N1311-(Draws!O1290+Draws!AA1290)</f>
        <v>0</v>
      </c>
      <c r="P1311" s="18" t="n">
        <f aca="false">O1311-(Draws!P1290+Draws!AB1290)</f>
        <v>0</v>
      </c>
      <c r="Q1311" s="18" t="n">
        <f aca="false">P1311-(Draws!Q1290+Draws!AC1290)</f>
        <v>0</v>
      </c>
      <c r="R1311" s="18" t="n">
        <f aca="false">Q1311-(Draws!R1290+Draws!AD1290)</f>
        <v>0</v>
      </c>
      <c r="S1311" s="18" t="n">
        <f aca="false">R1311-(Draws!S1290+Draws!AE1290)</f>
        <v>0</v>
      </c>
      <c r="T1311" s="18" t="n">
        <f aca="false">S1311-(Draws!T1290+Draws!AF1290)</f>
        <v>0</v>
      </c>
      <c r="U1311" s="18" t="n">
        <f aca="false">T1311-(Draws!U1290+Draws!AG1290)</f>
        <v>0</v>
      </c>
      <c r="V1311" s="18" t="n">
        <f aca="false">U1311-(Draws!V1290+Draws!AH1290)</f>
        <v>0</v>
      </c>
      <c r="W1311" s="18" t="n">
        <f aca="false">V1311-(Draws!W1290+Draws!AI1290)</f>
        <v>0</v>
      </c>
      <c r="X1311" s="18" t="n">
        <f aca="false">W1311-(Draws!X1290+Draws!AJ1290)</f>
        <v>0</v>
      </c>
      <c r="Y1311" s="18" t="n">
        <f aca="false">X1311-(Draws!Y1290+Draws!AK1290)</f>
        <v>0</v>
      </c>
      <c r="Z1311" s="18" t="n">
        <f aca="false">0-(MAX(Draws!N1290-Line_cap,0)+MAX(Draws!Z1290-Line_cap,0))</f>
        <v>0</v>
      </c>
      <c r="AA1311" s="18" t="n">
        <f aca="false">Z1311-(MAX(Draws!O1290-Line_cap,0)+MAX(Draws!AA1290-Line_cap,0))</f>
        <v>0</v>
      </c>
      <c r="AB1311" s="18" t="n">
        <f aca="false">AA1311-(MAX(Draws!P1290-Line_cap,0)+MAX(Draws!AB1290-Line_cap,0))</f>
        <v>0</v>
      </c>
      <c r="AC1311" s="18" t="n">
        <f aca="false">AB1311-(MAX(Draws!Q1290-Line_cap,0)+MAX(Draws!AC1290-Line_cap,0))</f>
        <v>0</v>
      </c>
      <c r="AD1311" s="18" t="n">
        <f aca="false">AC1311-(MAX(Draws!R1290-Line_cap,0)+MAX(Draws!AD1290-Line_cap,0))</f>
        <v>0</v>
      </c>
      <c r="AE1311" s="18" t="n">
        <f aca="false">AD1311-(MAX(Draws!S1290-Line_cap,0)+MAX(Draws!AE1290-Line_cap,0))</f>
        <v>0</v>
      </c>
      <c r="AF1311" s="18" t="n">
        <f aca="false">AE1311-(MAX(Draws!T1290-Line_cap,0)+MAX(Draws!AF1290-Line_cap,0))</f>
        <v>0</v>
      </c>
      <c r="AG1311" s="18" t="n">
        <f aca="false">AF1311-(MAX(Draws!U1290-Line_cap,0)+MAX(Draws!AG1290-Line_cap,0))</f>
        <v>0</v>
      </c>
      <c r="AH1311" s="18" t="n">
        <f aca="false">AG1311-(MAX(Draws!V1290-Line_cap,0)+MAX(Draws!AH1290-Line_cap,0))</f>
        <v>0</v>
      </c>
      <c r="AI1311" s="18" t="n">
        <f aca="false">AH1311-(MAX(Draws!W1290-Line_cap,0)+MAX(Draws!AI1290-Line_cap,0))</f>
        <v>0</v>
      </c>
      <c r="AJ1311" s="18" t="n">
        <f aca="false">AI1311-(MAX(Draws!X1290-Line_cap,0)+MAX(Draws!AJ1290-Line_cap,0))</f>
        <v>0</v>
      </c>
      <c r="AK1311" s="18" t="n">
        <f aca="false">AJ1311-(MAX(Draws!Y1290-Line_cap,0)+MAX(Draws!AK1290-Line_cap,0))</f>
        <v>0</v>
      </c>
      <c r="AL1311" s="18" t="n">
        <f aca="false">SUMPRODUCT(MIN($B$22:$M$22+B1311:M1311+N1311:Y1311))</f>
        <v>453.059210473497</v>
      </c>
      <c r="AM1311" s="18" t="n">
        <f aca="false">SUMPRODUCT(MIN($B$22:$M$22+B1311:M1311))</f>
        <v>453.059210473497</v>
      </c>
      <c r="AN1311" s="18" t="n">
        <f aca="false">SUMPRODUCT(MIN($B$22:$M$22+N1311:Y1311))</f>
        <v>481.950382357786</v>
      </c>
      <c r="AO1311" s="18" t="n">
        <f aca="false">SUMPRODUCT(MIN($B$22:$M$22+B1311:M1311+Z1311:AK1311))</f>
        <v>453.059210473497</v>
      </c>
      <c r="AP1311" s="18" t="n">
        <f aca="false">SUMPRODUCT(MIN($B$23:$M$23+B1311:M1311+N1311:Y1311))</f>
        <v>498.163944326661</v>
      </c>
      <c r="AQ1311" s="18" t="n">
        <f aca="false">SUMPRODUCT(MIN($B$23:$M$23+B1311:M1311+Z1311:AK1311))</f>
        <v>498.163944326661</v>
      </c>
      <c r="AR1311" s="13" t="n">
        <f aca="false">IF(Y1311&lt;0,1,0)</f>
        <v>0</v>
      </c>
    </row>
    <row r="1312" customFormat="false" ht="15" hidden="false" customHeight="false" outlineLevel="0" collapsed="false">
      <c r="A1312" s="13" t="n">
        <v>1287</v>
      </c>
      <c r="B1312" s="18" t="n">
        <f aca="false">Shock_sd*Draws!B1291</f>
        <v>61.4346962543887</v>
      </c>
      <c r="C1312" s="18" t="n">
        <f aca="false">Persist_a*B1312+Shock_sd*Draws!C1291</f>
        <v>42.2604812449869</v>
      </c>
      <c r="D1312" s="18" t="n">
        <f aca="false">Persist_a*C1312+Shock_sd*Draws!D1291</f>
        <v>33.9212102124614</v>
      </c>
      <c r="E1312" s="18" t="n">
        <f aca="false">Persist_a*D1312+Shock_sd*Draws!E1291</f>
        <v>81.8011197905553</v>
      </c>
      <c r="F1312" s="18" t="n">
        <f aca="false">Persist_a*E1312+Shock_sd*Draws!F1291</f>
        <v>84.3626522436278</v>
      </c>
      <c r="G1312" s="18" t="n">
        <f aca="false">Persist_a*F1312+Shock_sd*Draws!G1291</f>
        <v>120.269832044707</v>
      </c>
      <c r="H1312" s="18" t="n">
        <f aca="false">Persist_a*G1312+Shock_sd*Draws!H1291</f>
        <v>111.24919980067</v>
      </c>
      <c r="I1312" s="18" t="n">
        <f aca="false">Persist_a*H1312+Shock_sd*Draws!I1291</f>
        <v>17.2072096636299</v>
      </c>
      <c r="J1312" s="18" t="n">
        <f aca="false">Persist_a*I1312+Shock_sd*Draws!J1291</f>
        <v>23.9962928753057</v>
      </c>
      <c r="K1312" s="18" t="n">
        <f aca="false">Persist_a*J1312+Shock_sd*Draws!K1291</f>
        <v>-3.48144092538514</v>
      </c>
      <c r="L1312" s="18" t="n">
        <f aca="false">Persist_a*K1312+Shock_sd*Draws!L1291</f>
        <v>-131.230193959959</v>
      </c>
      <c r="M1312" s="18" t="n">
        <f aca="false">Persist_a*L1312+Shock_sd*Draws!M1291</f>
        <v>-63.1350927090134</v>
      </c>
      <c r="N1312" s="18" t="n">
        <f aca="false">0-(Draws!N1291+Draws!Z1291)</f>
        <v>0</v>
      </c>
      <c r="O1312" s="18" t="n">
        <f aca="false">N1312-(Draws!O1291+Draws!AA1291)</f>
        <v>0</v>
      </c>
      <c r="P1312" s="18" t="n">
        <f aca="false">O1312-(Draws!P1291+Draws!AB1291)</f>
        <v>0</v>
      </c>
      <c r="Q1312" s="18" t="n">
        <f aca="false">P1312-(Draws!Q1291+Draws!AC1291)</f>
        <v>-51.8997149907791</v>
      </c>
      <c r="R1312" s="18" t="n">
        <f aca="false">Q1312-(Draws!R1291+Draws!AD1291)</f>
        <v>-51.8997149907791</v>
      </c>
      <c r="S1312" s="18" t="n">
        <f aca="false">R1312-(Draws!S1291+Draws!AE1291)</f>
        <v>-51.8997149907791</v>
      </c>
      <c r="T1312" s="18" t="n">
        <f aca="false">S1312-(Draws!T1291+Draws!AF1291)</f>
        <v>-51.8997149907791</v>
      </c>
      <c r="U1312" s="18" t="n">
        <f aca="false">T1312-(Draws!U1291+Draws!AG1291)</f>
        <v>-51.8997149907791</v>
      </c>
      <c r="V1312" s="18" t="n">
        <f aca="false">U1312-(Draws!V1291+Draws!AH1291)</f>
        <v>-51.8997149907791</v>
      </c>
      <c r="W1312" s="18" t="n">
        <f aca="false">V1312-(Draws!W1291+Draws!AI1291)</f>
        <v>-51.8997149907791</v>
      </c>
      <c r="X1312" s="18" t="n">
        <f aca="false">W1312-(Draws!X1291+Draws!AJ1291)</f>
        <v>-51.8997149907791</v>
      </c>
      <c r="Y1312" s="18" t="n">
        <f aca="false">X1312-(Draws!Y1291+Draws!AK1291)</f>
        <v>-51.8997149907791</v>
      </c>
      <c r="Z1312" s="18" t="n">
        <f aca="false">0-(MAX(Draws!N1291-Line_cap,0)+MAX(Draws!Z1291-Line_cap,0))</f>
        <v>0</v>
      </c>
      <c r="AA1312" s="18" t="n">
        <f aca="false">Z1312-(MAX(Draws!O1291-Line_cap,0)+MAX(Draws!AA1291-Line_cap,0))</f>
        <v>0</v>
      </c>
      <c r="AB1312" s="18" t="n">
        <f aca="false">AA1312-(MAX(Draws!P1291-Line_cap,0)+MAX(Draws!AB1291-Line_cap,0))</f>
        <v>0</v>
      </c>
      <c r="AC1312" s="18" t="n">
        <f aca="false">AB1312-(MAX(Draws!Q1291-Line_cap,0)+MAX(Draws!AC1291-Line_cap,0))</f>
        <v>0</v>
      </c>
      <c r="AD1312" s="18" t="n">
        <f aca="false">AC1312-(MAX(Draws!R1291-Line_cap,0)+MAX(Draws!AD1291-Line_cap,0))</f>
        <v>0</v>
      </c>
      <c r="AE1312" s="18" t="n">
        <f aca="false">AD1312-(MAX(Draws!S1291-Line_cap,0)+MAX(Draws!AE1291-Line_cap,0))</f>
        <v>0</v>
      </c>
      <c r="AF1312" s="18" t="n">
        <f aca="false">AE1312-(MAX(Draws!T1291-Line_cap,0)+MAX(Draws!AF1291-Line_cap,0))</f>
        <v>0</v>
      </c>
      <c r="AG1312" s="18" t="n">
        <f aca="false">AF1312-(MAX(Draws!U1291-Line_cap,0)+MAX(Draws!AG1291-Line_cap,0))</f>
        <v>0</v>
      </c>
      <c r="AH1312" s="18" t="n">
        <f aca="false">AG1312-(MAX(Draws!V1291-Line_cap,0)+MAX(Draws!AH1291-Line_cap,0))</f>
        <v>0</v>
      </c>
      <c r="AI1312" s="18" t="n">
        <f aca="false">AH1312-(MAX(Draws!W1291-Line_cap,0)+MAX(Draws!AI1291-Line_cap,0))</f>
        <v>0</v>
      </c>
      <c r="AJ1312" s="18" t="n">
        <f aca="false">AI1312-(MAX(Draws!X1291-Line_cap,0)+MAX(Draws!AJ1291-Line_cap,0))</f>
        <v>0</v>
      </c>
      <c r="AK1312" s="18" t="n">
        <f aca="false">AJ1312-(MAX(Draws!Y1291-Line_cap,0)+MAX(Draws!AK1291-Line_cap,0))</f>
        <v>0</v>
      </c>
      <c r="AL1312" s="18" t="n">
        <f aca="false">SUMPRODUCT(MIN($B$22:$M$22+B1312:M1312+N1312:Y1312))</f>
        <v>318.798038613643</v>
      </c>
      <c r="AM1312" s="18" t="n">
        <f aca="false">SUMPRODUCT(MIN($B$22:$M$22+B1312:M1312))</f>
        <v>370.697753604422</v>
      </c>
      <c r="AN1312" s="18" t="n">
        <f aca="false">SUMPRODUCT(MIN($B$22:$M$22+N1312:Y1312))</f>
        <v>430.050667367007</v>
      </c>
      <c r="AO1312" s="18" t="n">
        <f aca="false">SUMPRODUCT(MIN($B$22:$M$22+B1312:M1312+Z1312:AK1312))</f>
        <v>370.697753604422</v>
      </c>
      <c r="AP1312" s="18" t="n">
        <f aca="false">SUMPRODUCT(MIN($B$23:$M$23+B1312:M1312+N1312:Y1312))</f>
        <v>365.671167427187</v>
      </c>
      <c r="AQ1312" s="18" t="n">
        <f aca="false">SUMPRODUCT(MIN($B$23:$M$23+B1312:M1312+Z1312:AK1312))</f>
        <v>417.570882417966</v>
      </c>
      <c r="AR1312" s="13" t="n">
        <f aca="false">IF(Y1312&lt;0,1,0)</f>
        <v>1</v>
      </c>
    </row>
    <row r="1313" customFormat="false" ht="15" hidden="false" customHeight="false" outlineLevel="0" collapsed="false">
      <c r="A1313" s="13" t="n">
        <v>1288</v>
      </c>
      <c r="B1313" s="18" t="n">
        <f aca="false">Shock_sd*Draws!B1292</f>
        <v>-107.841292828004</v>
      </c>
      <c r="C1313" s="18" t="n">
        <f aca="false">Persist_a*B1313+Shock_sd*Draws!C1292</f>
        <v>-148.56357882802</v>
      </c>
      <c r="D1313" s="18" t="n">
        <f aca="false">Persist_a*C1313+Shock_sd*Draws!D1292</f>
        <v>-77.794016293207</v>
      </c>
      <c r="E1313" s="18" t="n">
        <f aca="false">Persist_a*D1313+Shock_sd*Draws!E1292</f>
        <v>-105.338423447964</v>
      </c>
      <c r="F1313" s="18" t="n">
        <f aca="false">Persist_a*E1313+Shock_sd*Draws!F1292</f>
        <v>-85.2873952130937</v>
      </c>
      <c r="G1313" s="18" t="n">
        <f aca="false">Persist_a*F1313+Shock_sd*Draws!G1292</f>
        <v>-45.0383026020606</v>
      </c>
      <c r="H1313" s="18" t="n">
        <f aca="false">Persist_a*G1313+Shock_sd*Draws!H1292</f>
        <v>-6.99744297157636</v>
      </c>
      <c r="I1313" s="18" t="n">
        <f aca="false">Persist_a*H1313+Shock_sd*Draws!I1292</f>
        <v>-15.4615463548641</v>
      </c>
      <c r="J1313" s="18" t="n">
        <f aca="false">Persist_a*I1313+Shock_sd*Draws!J1292</f>
        <v>15.9470551423118</v>
      </c>
      <c r="K1313" s="18" t="n">
        <f aca="false">Persist_a*J1313+Shock_sd*Draws!K1292</f>
        <v>3.91211594627876</v>
      </c>
      <c r="L1313" s="18" t="n">
        <f aca="false">Persist_a*K1313+Shock_sd*Draws!L1292</f>
        <v>149.168462005316</v>
      </c>
      <c r="M1313" s="18" t="n">
        <f aca="false">Persist_a*L1313+Shock_sd*Draws!M1292</f>
        <v>132.708448977448</v>
      </c>
      <c r="N1313" s="18" t="n">
        <f aca="false">0-(Draws!N1292+Draws!Z1292)</f>
        <v>-47.8325832199706</v>
      </c>
      <c r="O1313" s="18" t="n">
        <f aca="false">N1313-(Draws!O1292+Draws!AA1292)</f>
        <v>-47.8325832199706</v>
      </c>
      <c r="P1313" s="18" t="n">
        <f aca="false">O1313-(Draws!P1292+Draws!AB1292)</f>
        <v>-47.8325832199706</v>
      </c>
      <c r="Q1313" s="18" t="n">
        <f aca="false">P1313-(Draws!Q1292+Draws!AC1292)</f>
        <v>-47.8325832199706</v>
      </c>
      <c r="R1313" s="18" t="n">
        <f aca="false">Q1313-(Draws!R1292+Draws!AD1292)</f>
        <v>-47.8325832199706</v>
      </c>
      <c r="S1313" s="18" t="n">
        <f aca="false">R1313-(Draws!S1292+Draws!AE1292)</f>
        <v>-47.8325832199706</v>
      </c>
      <c r="T1313" s="18" t="n">
        <f aca="false">S1313-(Draws!T1292+Draws!AF1292)</f>
        <v>-47.8325832199706</v>
      </c>
      <c r="U1313" s="18" t="n">
        <f aca="false">T1313-(Draws!U1292+Draws!AG1292)</f>
        <v>-47.8325832199706</v>
      </c>
      <c r="V1313" s="18" t="n">
        <f aca="false">U1313-(Draws!V1292+Draws!AH1292)</f>
        <v>-47.8325832199706</v>
      </c>
      <c r="W1313" s="18" t="n">
        <f aca="false">V1313-(Draws!W1292+Draws!AI1292)</f>
        <v>-47.8325832199706</v>
      </c>
      <c r="X1313" s="18" t="n">
        <f aca="false">W1313-(Draws!X1292+Draws!AJ1292)</f>
        <v>-47.8325832199706</v>
      </c>
      <c r="Y1313" s="18" t="n">
        <f aca="false">X1313-(Draws!Y1292+Draws!AK1292)</f>
        <v>-47.8325832199706</v>
      </c>
      <c r="Z1313" s="18" t="n">
        <f aca="false">0-(MAX(Draws!N1292-Line_cap,0)+MAX(Draws!Z1292-Line_cap,0))</f>
        <v>0</v>
      </c>
      <c r="AA1313" s="18" t="n">
        <f aca="false">Z1313-(MAX(Draws!O1292-Line_cap,0)+MAX(Draws!AA1292-Line_cap,0))</f>
        <v>0</v>
      </c>
      <c r="AB1313" s="18" t="n">
        <f aca="false">AA1313-(MAX(Draws!P1292-Line_cap,0)+MAX(Draws!AB1292-Line_cap,0))</f>
        <v>0</v>
      </c>
      <c r="AC1313" s="18" t="n">
        <f aca="false">AB1313-(MAX(Draws!Q1292-Line_cap,0)+MAX(Draws!AC1292-Line_cap,0))</f>
        <v>0</v>
      </c>
      <c r="AD1313" s="18" t="n">
        <f aca="false">AC1313-(MAX(Draws!R1292-Line_cap,0)+MAX(Draws!AD1292-Line_cap,0))</f>
        <v>0</v>
      </c>
      <c r="AE1313" s="18" t="n">
        <f aca="false">AD1313-(MAX(Draws!S1292-Line_cap,0)+MAX(Draws!AE1292-Line_cap,0))</f>
        <v>0</v>
      </c>
      <c r="AF1313" s="18" t="n">
        <f aca="false">AE1313-(MAX(Draws!T1292-Line_cap,0)+MAX(Draws!AF1292-Line_cap,0))</f>
        <v>0</v>
      </c>
      <c r="AG1313" s="18" t="n">
        <f aca="false">AF1313-(MAX(Draws!U1292-Line_cap,0)+MAX(Draws!AG1292-Line_cap,0))</f>
        <v>0</v>
      </c>
      <c r="AH1313" s="18" t="n">
        <f aca="false">AG1313-(MAX(Draws!V1292-Line_cap,0)+MAX(Draws!AH1292-Line_cap,0))</f>
        <v>0</v>
      </c>
      <c r="AI1313" s="18" t="n">
        <f aca="false">AH1313-(MAX(Draws!W1292-Line_cap,0)+MAX(Draws!AI1292-Line_cap,0))</f>
        <v>0</v>
      </c>
      <c r="AJ1313" s="18" t="n">
        <f aca="false">AI1313-(MAX(Draws!X1292-Line_cap,0)+MAX(Draws!AJ1292-Line_cap,0))</f>
        <v>0</v>
      </c>
      <c r="AK1313" s="18" t="n">
        <f aca="false">AJ1313-(MAX(Draws!Y1292-Line_cap,0)+MAX(Draws!AK1292-Line_cap,0))</f>
        <v>0</v>
      </c>
      <c r="AL1313" s="18" t="n">
        <f aca="false">SUMPRODUCT(MIN($B$22:$M$22+B1313:M1313+N1313:Y1313))</f>
        <v>343.67043488579</v>
      </c>
      <c r="AM1313" s="18" t="n">
        <f aca="false">SUMPRODUCT(MIN($B$22:$M$22+B1313:M1313))</f>
        <v>391.503018105761</v>
      </c>
      <c r="AN1313" s="18" t="n">
        <f aca="false">SUMPRODUCT(MIN($B$22:$M$22+N1313:Y1313))</f>
        <v>434.117799137815</v>
      </c>
      <c r="AO1313" s="18" t="n">
        <f aca="false">SUMPRODUCT(MIN($B$22:$M$22+B1313:M1313+Z1313:AK1313))</f>
        <v>391.503018105761</v>
      </c>
      <c r="AP1313" s="18" t="n">
        <f aca="false">SUMPRODUCT(MIN($B$23:$M$23+B1313:M1313+N1313:Y1313))</f>
        <v>369.921235091787</v>
      </c>
      <c r="AQ1313" s="18" t="n">
        <f aca="false">SUMPRODUCT(MIN($B$23:$M$23+B1313:M1313+Z1313:AK1313))</f>
        <v>417.753818311758</v>
      </c>
      <c r="AR1313" s="13" t="n">
        <f aca="false">IF(Y1313&lt;0,1,0)</f>
        <v>1</v>
      </c>
    </row>
    <row r="1314" customFormat="false" ht="15" hidden="false" customHeight="false" outlineLevel="0" collapsed="false">
      <c r="A1314" s="13" t="n">
        <v>1289</v>
      </c>
      <c r="B1314" s="18" t="n">
        <f aca="false">Shock_sd*Draws!B1293</f>
        <v>-61.090098195961</v>
      </c>
      <c r="C1314" s="18" t="n">
        <f aca="false">Persist_a*B1314+Shock_sd*Draws!C1293</f>
        <v>-61.8384485277798</v>
      </c>
      <c r="D1314" s="18" t="n">
        <f aca="false">Persist_a*C1314+Shock_sd*Draws!D1293</f>
        <v>-18.0707052282478</v>
      </c>
      <c r="E1314" s="18" t="n">
        <f aca="false">Persist_a*D1314+Shock_sd*Draws!E1293</f>
        <v>-15.0774665326457</v>
      </c>
      <c r="F1314" s="18" t="n">
        <f aca="false">Persist_a*E1314+Shock_sd*Draws!F1293</f>
        <v>14.78420551346</v>
      </c>
      <c r="G1314" s="18" t="n">
        <f aca="false">Persist_a*F1314+Shock_sd*Draws!G1293</f>
        <v>1.82374572070179</v>
      </c>
      <c r="H1314" s="18" t="n">
        <f aca="false">Persist_a*G1314+Shock_sd*Draws!H1293</f>
        <v>-65.4315365228053</v>
      </c>
      <c r="I1314" s="18" t="n">
        <f aca="false">Persist_a*H1314+Shock_sd*Draws!I1293</f>
        <v>-93.2551199628718</v>
      </c>
      <c r="J1314" s="18" t="n">
        <f aca="false">Persist_a*I1314+Shock_sd*Draws!J1293</f>
        <v>-144.106375647215</v>
      </c>
      <c r="K1314" s="18" t="n">
        <f aca="false">Persist_a*J1314+Shock_sd*Draws!K1293</f>
        <v>-45.4756507065829</v>
      </c>
      <c r="L1314" s="18" t="n">
        <f aca="false">Persist_a*K1314+Shock_sd*Draws!L1293</f>
        <v>10.5847284648975</v>
      </c>
      <c r="M1314" s="18" t="n">
        <f aca="false">Persist_a*L1314+Shock_sd*Draws!M1293</f>
        <v>46.8136765909553</v>
      </c>
      <c r="N1314" s="18" t="n">
        <f aca="false">0-(Draws!N1293+Draws!Z1293)</f>
        <v>0</v>
      </c>
      <c r="O1314" s="18" t="n">
        <f aca="false">N1314-(Draws!O1293+Draws!AA1293)</f>
        <v>0</v>
      </c>
      <c r="P1314" s="18" t="n">
        <f aca="false">O1314-(Draws!P1293+Draws!AB1293)</f>
        <v>0</v>
      </c>
      <c r="Q1314" s="18" t="n">
        <f aca="false">P1314-(Draws!Q1293+Draws!AC1293)</f>
        <v>0</v>
      </c>
      <c r="R1314" s="18" t="n">
        <f aca="false">Q1314-(Draws!R1293+Draws!AD1293)</f>
        <v>0</v>
      </c>
      <c r="S1314" s="18" t="n">
        <f aca="false">R1314-(Draws!S1293+Draws!AE1293)</f>
        <v>0</v>
      </c>
      <c r="T1314" s="18" t="n">
        <f aca="false">S1314-(Draws!T1293+Draws!AF1293)</f>
        <v>0</v>
      </c>
      <c r="U1314" s="18" t="n">
        <f aca="false">T1314-(Draws!U1293+Draws!AG1293)</f>
        <v>0</v>
      </c>
      <c r="V1314" s="18" t="n">
        <f aca="false">U1314-(Draws!V1293+Draws!AH1293)</f>
        <v>0</v>
      </c>
      <c r="W1314" s="18" t="n">
        <f aca="false">V1314-(Draws!W1293+Draws!AI1293)</f>
        <v>0</v>
      </c>
      <c r="X1314" s="18" t="n">
        <f aca="false">W1314-(Draws!X1293+Draws!AJ1293)</f>
        <v>0</v>
      </c>
      <c r="Y1314" s="18" t="n">
        <f aca="false">X1314-(Draws!Y1293+Draws!AK1293)</f>
        <v>0</v>
      </c>
      <c r="Z1314" s="18" t="n">
        <f aca="false">0-(MAX(Draws!N1293-Line_cap,0)+MAX(Draws!Z1293-Line_cap,0))</f>
        <v>0</v>
      </c>
      <c r="AA1314" s="18" t="n">
        <f aca="false">Z1314-(MAX(Draws!O1293-Line_cap,0)+MAX(Draws!AA1293-Line_cap,0))</f>
        <v>0</v>
      </c>
      <c r="AB1314" s="18" t="n">
        <f aca="false">AA1314-(MAX(Draws!P1293-Line_cap,0)+MAX(Draws!AB1293-Line_cap,0))</f>
        <v>0</v>
      </c>
      <c r="AC1314" s="18" t="n">
        <f aca="false">AB1314-(MAX(Draws!Q1293-Line_cap,0)+MAX(Draws!AC1293-Line_cap,0))</f>
        <v>0</v>
      </c>
      <c r="AD1314" s="18" t="n">
        <f aca="false">AC1314-(MAX(Draws!R1293-Line_cap,0)+MAX(Draws!AD1293-Line_cap,0))</f>
        <v>0</v>
      </c>
      <c r="AE1314" s="18" t="n">
        <f aca="false">AD1314-(MAX(Draws!S1293-Line_cap,0)+MAX(Draws!AE1293-Line_cap,0))</f>
        <v>0</v>
      </c>
      <c r="AF1314" s="18" t="n">
        <f aca="false">AE1314-(MAX(Draws!T1293-Line_cap,0)+MAX(Draws!AF1293-Line_cap,0))</f>
        <v>0</v>
      </c>
      <c r="AG1314" s="18" t="n">
        <f aca="false">AF1314-(MAX(Draws!U1293-Line_cap,0)+MAX(Draws!AG1293-Line_cap,0))</f>
        <v>0</v>
      </c>
      <c r="AH1314" s="18" t="n">
        <f aca="false">AG1314-(MAX(Draws!V1293-Line_cap,0)+MAX(Draws!AH1293-Line_cap,0))</f>
        <v>0</v>
      </c>
      <c r="AI1314" s="18" t="n">
        <f aca="false">AH1314-(MAX(Draws!W1293-Line_cap,0)+MAX(Draws!AI1293-Line_cap,0))</f>
        <v>0</v>
      </c>
      <c r="AJ1314" s="18" t="n">
        <f aca="false">AI1314-(MAX(Draws!X1293-Line_cap,0)+MAX(Draws!AJ1293-Line_cap,0))</f>
        <v>0</v>
      </c>
      <c r="AK1314" s="18" t="n">
        <f aca="false">AJ1314-(MAX(Draws!Y1293-Line_cap,0)+MAX(Draws!AK1293-Line_cap,0))</f>
        <v>0</v>
      </c>
      <c r="AL1314" s="18" t="n">
        <f aca="false">SUMPRODUCT(MIN($B$22:$M$22+B1314:M1314+N1314:Y1314))</f>
        <v>344.091405770181</v>
      </c>
      <c r="AM1314" s="18" t="n">
        <f aca="false">SUMPRODUCT(MIN($B$22:$M$22+B1314:M1314))</f>
        <v>344.091405770181</v>
      </c>
      <c r="AN1314" s="18" t="n">
        <f aca="false">SUMPRODUCT(MIN($B$22:$M$22+N1314:Y1314))</f>
        <v>481.950382357786</v>
      </c>
      <c r="AO1314" s="18" t="n">
        <f aca="false">SUMPRODUCT(MIN($B$22:$M$22+B1314:M1314+Z1314:AK1314))</f>
        <v>344.091405770181</v>
      </c>
      <c r="AP1314" s="18" t="n">
        <f aca="false">SUMPRODUCT(MIN($B$23:$M$23+B1314:M1314+N1314:Y1314))</f>
        <v>393.334732934402</v>
      </c>
      <c r="AQ1314" s="18" t="n">
        <f aca="false">SUMPRODUCT(MIN($B$23:$M$23+B1314:M1314+Z1314:AK1314))</f>
        <v>393.334732934402</v>
      </c>
      <c r="AR1314" s="13" t="n">
        <f aca="false">IF(Y1314&lt;0,1,0)</f>
        <v>0</v>
      </c>
    </row>
    <row r="1315" customFormat="false" ht="15" hidden="false" customHeight="false" outlineLevel="0" collapsed="false">
      <c r="A1315" s="13" t="n">
        <v>1290</v>
      </c>
      <c r="B1315" s="18" t="n">
        <f aca="false">Shock_sd*Draws!B1294</f>
        <v>-21.8893123054953</v>
      </c>
      <c r="C1315" s="18" t="n">
        <f aca="false">Persist_a*B1315+Shock_sd*Draws!C1294</f>
        <v>16.6493179950267</v>
      </c>
      <c r="D1315" s="18" t="n">
        <f aca="false">Persist_a*C1315+Shock_sd*Draws!D1294</f>
        <v>-22.7999191688577</v>
      </c>
      <c r="E1315" s="18" t="n">
        <f aca="false">Persist_a*D1315+Shock_sd*Draws!E1294</f>
        <v>-40.1798916536986</v>
      </c>
      <c r="F1315" s="18" t="n">
        <f aca="false">Persist_a*E1315+Shock_sd*Draws!F1294</f>
        <v>-116.263285185435</v>
      </c>
      <c r="G1315" s="18" t="n">
        <f aca="false">Persist_a*F1315+Shock_sd*Draws!G1294</f>
        <v>-68.3362544512837</v>
      </c>
      <c r="H1315" s="18" t="n">
        <f aca="false">Persist_a*G1315+Shock_sd*Draws!H1294</f>
        <v>24.2048926194982</v>
      </c>
      <c r="I1315" s="18" t="n">
        <f aca="false">Persist_a*H1315+Shock_sd*Draws!I1294</f>
        <v>2.75786924353953</v>
      </c>
      <c r="J1315" s="18" t="n">
        <f aca="false">Persist_a*I1315+Shock_sd*Draws!J1294</f>
        <v>10.5538844956001</v>
      </c>
      <c r="K1315" s="18" t="n">
        <f aca="false">Persist_a*J1315+Shock_sd*Draws!K1294</f>
        <v>125.809475172623</v>
      </c>
      <c r="L1315" s="18" t="n">
        <f aca="false">Persist_a*K1315+Shock_sd*Draws!L1294</f>
        <v>52.2492615338516</v>
      </c>
      <c r="M1315" s="18" t="n">
        <f aca="false">Persist_a*L1315+Shock_sd*Draws!M1294</f>
        <v>-62.2214775441253</v>
      </c>
      <c r="N1315" s="18" t="n">
        <f aca="false">0-(Draws!N1294+Draws!Z1294)</f>
        <v>0</v>
      </c>
      <c r="O1315" s="18" t="n">
        <f aca="false">N1315-(Draws!O1294+Draws!AA1294)</f>
        <v>0</v>
      </c>
      <c r="P1315" s="18" t="n">
        <f aca="false">O1315-(Draws!P1294+Draws!AB1294)</f>
        <v>0</v>
      </c>
      <c r="Q1315" s="18" t="n">
        <f aca="false">P1315-(Draws!Q1294+Draws!AC1294)</f>
        <v>0</v>
      </c>
      <c r="R1315" s="18" t="n">
        <f aca="false">Q1315-(Draws!R1294+Draws!AD1294)</f>
        <v>0</v>
      </c>
      <c r="S1315" s="18" t="n">
        <f aca="false">R1315-(Draws!S1294+Draws!AE1294)</f>
        <v>0</v>
      </c>
      <c r="T1315" s="18" t="n">
        <f aca="false">S1315-(Draws!T1294+Draws!AF1294)</f>
        <v>0</v>
      </c>
      <c r="U1315" s="18" t="n">
        <f aca="false">T1315-(Draws!U1294+Draws!AG1294)</f>
        <v>0</v>
      </c>
      <c r="V1315" s="18" t="n">
        <f aca="false">U1315-(Draws!V1294+Draws!AH1294)</f>
        <v>0</v>
      </c>
      <c r="W1315" s="18" t="n">
        <f aca="false">V1315-(Draws!W1294+Draws!AI1294)</f>
        <v>0</v>
      </c>
      <c r="X1315" s="18" t="n">
        <f aca="false">W1315-(Draws!X1294+Draws!AJ1294)</f>
        <v>0</v>
      </c>
      <c r="Y1315" s="18" t="n">
        <f aca="false">X1315-(Draws!Y1294+Draws!AK1294)</f>
        <v>0</v>
      </c>
      <c r="Z1315" s="18" t="n">
        <f aca="false">0-(MAX(Draws!N1294-Line_cap,0)+MAX(Draws!Z1294-Line_cap,0))</f>
        <v>0</v>
      </c>
      <c r="AA1315" s="18" t="n">
        <f aca="false">Z1315-(MAX(Draws!O1294-Line_cap,0)+MAX(Draws!AA1294-Line_cap,0))</f>
        <v>0</v>
      </c>
      <c r="AB1315" s="18" t="n">
        <f aca="false">AA1315-(MAX(Draws!P1294-Line_cap,0)+MAX(Draws!AB1294-Line_cap,0))</f>
        <v>0</v>
      </c>
      <c r="AC1315" s="18" t="n">
        <f aca="false">AB1315-(MAX(Draws!Q1294-Line_cap,0)+MAX(Draws!AC1294-Line_cap,0))</f>
        <v>0</v>
      </c>
      <c r="AD1315" s="18" t="n">
        <f aca="false">AC1315-(MAX(Draws!R1294-Line_cap,0)+MAX(Draws!AD1294-Line_cap,0))</f>
        <v>0</v>
      </c>
      <c r="AE1315" s="18" t="n">
        <f aca="false">AD1315-(MAX(Draws!S1294-Line_cap,0)+MAX(Draws!AE1294-Line_cap,0))</f>
        <v>0</v>
      </c>
      <c r="AF1315" s="18" t="n">
        <f aca="false">AE1315-(MAX(Draws!T1294-Line_cap,0)+MAX(Draws!AF1294-Line_cap,0))</f>
        <v>0</v>
      </c>
      <c r="AG1315" s="18" t="n">
        <f aca="false">AF1315-(MAX(Draws!U1294-Line_cap,0)+MAX(Draws!AG1294-Line_cap,0))</f>
        <v>0</v>
      </c>
      <c r="AH1315" s="18" t="n">
        <f aca="false">AG1315-(MAX(Draws!V1294-Line_cap,0)+MAX(Draws!AH1294-Line_cap,0))</f>
        <v>0</v>
      </c>
      <c r="AI1315" s="18" t="n">
        <f aca="false">AH1315-(MAX(Draws!W1294-Line_cap,0)+MAX(Draws!AI1294-Line_cap,0))</f>
        <v>0</v>
      </c>
      <c r="AJ1315" s="18" t="n">
        <f aca="false">AI1315-(MAX(Draws!X1294-Line_cap,0)+MAX(Draws!AJ1294-Line_cap,0))</f>
        <v>0</v>
      </c>
      <c r="AK1315" s="18" t="n">
        <f aca="false">AJ1315-(MAX(Draws!Y1294-Line_cap,0)+MAX(Draws!AK1294-Line_cap,0))</f>
        <v>0</v>
      </c>
      <c r="AL1315" s="18" t="n">
        <f aca="false">SUMPRODUCT(MIN($B$22:$M$22+B1315:M1315+N1315:Y1315))</f>
        <v>372.233895962256</v>
      </c>
      <c r="AM1315" s="18" t="n">
        <f aca="false">SUMPRODUCT(MIN($B$22:$M$22+B1315:M1315))</f>
        <v>372.233895962256</v>
      </c>
      <c r="AN1315" s="18" t="n">
        <f aca="false">SUMPRODUCT(MIN($B$22:$M$22+N1315:Y1315))</f>
        <v>481.950382357786</v>
      </c>
      <c r="AO1315" s="18" t="n">
        <f aca="false">SUMPRODUCT(MIN($B$22:$M$22+B1315:M1315+Z1315:AK1315))</f>
        <v>372.233895962256</v>
      </c>
      <c r="AP1315" s="18" t="n">
        <f aca="false">SUMPRODUCT(MIN($B$23:$M$23+B1315:M1315+N1315:Y1315))</f>
        <v>417.33862981542</v>
      </c>
      <c r="AQ1315" s="18" t="n">
        <f aca="false">SUMPRODUCT(MIN($B$23:$M$23+B1315:M1315+Z1315:AK1315))</f>
        <v>417.33862981542</v>
      </c>
      <c r="AR1315" s="13" t="n">
        <f aca="false">IF(Y1315&lt;0,1,0)</f>
        <v>0</v>
      </c>
    </row>
    <row r="1316" customFormat="false" ht="15" hidden="false" customHeight="false" outlineLevel="0" collapsed="false">
      <c r="A1316" s="13" t="n">
        <v>1291</v>
      </c>
      <c r="B1316" s="18" t="n">
        <f aca="false">Shock_sd*Draws!B1295</f>
        <v>-47.6537848668148</v>
      </c>
      <c r="C1316" s="18" t="n">
        <f aca="false">Persist_a*B1316+Shock_sd*Draws!C1295</f>
        <v>49.1395423696234</v>
      </c>
      <c r="D1316" s="18" t="n">
        <f aca="false">Persist_a*C1316+Shock_sd*Draws!D1295</f>
        <v>34.1725875562873</v>
      </c>
      <c r="E1316" s="18" t="n">
        <f aca="false">Persist_a*D1316+Shock_sd*Draws!E1295</f>
        <v>33.6978845035732</v>
      </c>
      <c r="F1316" s="18" t="n">
        <f aca="false">Persist_a*E1316+Shock_sd*Draws!F1295</f>
        <v>-21.077934751742</v>
      </c>
      <c r="G1316" s="18" t="n">
        <f aca="false">Persist_a*F1316+Shock_sd*Draws!G1295</f>
        <v>-58.3574056639513</v>
      </c>
      <c r="H1316" s="18" t="n">
        <f aca="false">Persist_a*G1316+Shock_sd*Draws!H1295</f>
        <v>-112.006100294383</v>
      </c>
      <c r="I1316" s="18" t="n">
        <f aca="false">Persist_a*H1316+Shock_sd*Draws!I1295</f>
        <v>-102.992916432353</v>
      </c>
      <c r="J1316" s="18" t="n">
        <f aca="false">Persist_a*I1316+Shock_sd*Draws!J1295</f>
        <v>-64.7983179862704</v>
      </c>
      <c r="K1316" s="18" t="n">
        <f aca="false">Persist_a*J1316+Shock_sd*Draws!K1295</f>
        <v>-10.3558650701803</v>
      </c>
      <c r="L1316" s="18" t="n">
        <f aca="false">Persist_a*K1316+Shock_sd*Draws!L1295</f>
        <v>50.864344585727</v>
      </c>
      <c r="M1316" s="18" t="n">
        <f aca="false">Persist_a*L1316+Shock_sd*Draws!M1295</f>
        <v>50.1555339877401</v>
      </c>
      <c r="N1316" s="18" t="n">
        <f aca="false">0-(Draws!N1295+Draws!Z1295)</f>
        <v>0</v>
      </c>
      <c r="O1316" s="18" t="n">
        <f aca="false">N1316-(Draws!O1295+Draws!AA1295)</f>
        <v>0</v>
      </c>
      <c r="P1316" s="18" t="n">
        <f aca="false">O1316-(Draws!P1295+Draws!AB1295)</f>
        <v>0</v>
      </c>
      <c r="Q1316" s="18" t="n">
        <f aca="false">P1316-(Draws!Q1295+Draws!AC1295)</f>
        <v>0</v>
      </c>
      <c r="R1316" s="18" t="n">
        <f aca="false">Q1316-(Draws!R1295+Draws!AD1295)</f>
        <v>0</v>
      </c>
      <c r="S1316" s="18" t="n">
        <f aca="false">R1316-(Draws!S1295+Draws!AE1295)</f>
        <v>0</v>
      </c>
      <c r="T1316" s="18" t="n">
        <f aca="false">S1316-(Draws!T1295+Draws!AF1295)</f>
        <v>0</v>
      </c>
      <c r="U1316" s="18" t="n">
        <f aca="false">T1316-(Draws!U1295+Draws!AG1295)</f>
        <v>0</v>
      </c>
      <c r="V1316" s="18" t="n">
        <f aca="false">U1316-(Draws!V1295+Draws!AH1295)</f>
        <v>0</v>
      </c>
      <c r="W1316" s="18" t="n">
        <f aca="false">V1316-(Draws!W1295+Draws!AI1295)</f>
        <v>0</v>
      </c>
      <c r="X1316" s="18" t="n">
        <f aca="false">W1316-(Draws!X1295+Draws!AJ1295)</f>
        <v>0</v>
      </c>
      <c r="Y1316" s="18" t="n">
        <f aca="false">X1316-(Draws!Y1295+Draws!AK1295)</f>
        <v>0</v>
      </c>
      <c r="Z1316" s="18" t="n">
        <f aca="false">0-(MAX(Draws!N1295-Line_cap,0)+MAX(Draws!Z1295-Line_cap,0))</f>
        <v>0</v>
      </c>
      <c r="AA1316" s="18" t="n">
        <f aca="false">Z1316-(MAX(Draws!O1295-Line_cap,0)+MAX(Draws!AA1295-Line_cap,0))</f>
        <v>0</v>
      </c>
      <c r="AB1316" s="18" t="n">
        <f aca="false">AA1316-(MAX(Draws!P1295-Line_cap,0)+MAX(Draws!AB1295-Line_cap,0))</f>
        <v>0</v>
      </c>
      <c r="AC1316" s="18" t="n">
        <f aca="false">AB1316-(MAX(Draws!Q1295-Line_cap,0)+MAX(Draws!AC1295-Line_cap,0))</f>
        <v>0</v>
      </c>
      <c r="AD1316" s="18" t="n">
        <f aca="false">AC1316-(MAX(Draws!R1295-Line_cap,0)+MAX(Draws!AD1295-Line_cap,0))</f>
        <v>0</v>
      </c>
      <c r="AE1316" s="18" t="n">
        <f aca="false">AD1316-(MAX(Draws!S1295-Line_cap,0)+MAX(Draws!AE1295-Line_cap,0))</f>
        <v>0</v>
      </c>
      <c r="AF1316" s="18" t="n">
        <f aca="false">AE1316-(MAX(Draws!T1295-Line_cap,0)+MAX(Draws!AF1295-Line_cap,0))</f>
        <v>0</v>
      </c>
      <c r="AG1316" s="18" t="n">
        <f aca="false">AF1316-(MAX(Draws!U1295-Line_cap,0)+MAX(Draws!AG1295-Line_cap,0))</f>
        <v>0</v>
      </c>
      <c r="AH1316" s="18" t="n">
        <f aca="false">AG1316-(MAX(Draws!V1295-Line_cap,0)+MAX(Draws!AH1295-Line_cap,0))</f>
        <v>0</v>
      </c>
      <c r="AI1316" s="18" t="n">
        <f aca="false">AH1316-(MAX(Draws!W1295-Line_cap,0)+MAX(Draws!AI1295-Line_cap,0))</f>
        <v>0</v>
      </c>
      <c r="AJ1316" s="18" t="n">
        <f aca="false">AI1316-(MAX(Draws!X1295-Line_cap,0)+MAX(Draws!AJ1295-Line_cap,0))</f>
        <v>0</v>
      </c>
      <c r="AK1316" s="18" t="n">
        <f aca="false">AJ1316-(MAX(Draws!Y1295-Line_cap,0)+MAX(Draws!AK1295-Line_cap,0))</f>
        <v>0</v>
      </c>
      <c r="AL1316" s="18" t="n">
        <f aca="false">SUMPRODUCT(MIN($B$22:$M$22+B1316:M1316+N1316:Y1316))</f>
        <v>369.944282063403</v>
      </c>
      <c r="AM1316" s="18" t="n">
        <f aca="false">SUMPRODUCT(MIN($B$22:$M$22+B1316:M1316))</f>
        <v>369.944282063403</v>
      </c>
      <c r="AN1316" s="18" t="n">
        <f aca="false">SUMPRODUCT(MIN($B$22:$M$22+N1316:Y1316))</f>
        <v>481.950382357786</v>
      </c>
      <c r="AO1316" s="18" t="n">
        <f aca="false">SUMPRODUCT(MIN($B$22:$M$22+B1316:M1316+Z1316:AK1316))</f>
        <v>369.944282063403</v>
      </c>
      <c r="AP1316" s="18" t="n">
        <f aca="false">SUMPRODUCT(MIN($B$23:$M$23+B1316:M1316+N1316:Y1316))</f>
        <v>419.122924926503</v>
      </c>
      <c r="AQ1316" s="18" t="n">
        <f aca="false">SUMPRODUCT(MIN($B$23:$M$23+B1316:M1316+Z1316:AK1316))</f>
        <v>419.122924926503</v>
      </c>
      <c r="AR1316" s="13" t="n">
        <f aca="false">IF(Y1316&lt;0,1,0)</f>
        <v>0</v>
      </c>
    </row>
    <row r="1317" customFormat="false" ht="15" hidden="false" customHeight="false" outlineLevel="0" collapsed="false">
      <c r="A1317" s="13" t="n">
        <v>1292</v>
      </c>
      <c r="B1317" s="18" t="n">
        <f aca="false">Shock_sd*Draws!B1296</f>
        <v>16.6086211491573</v>
      </c>
      <c r="C1317" s="18" t="n">
        <f aca="false">Persist_a*B1317+Shock_sd*Draws!C1296</f>
        <v>-8.70991613119386</v>
      </c>
      <c r="D1317" s="18" t="n">
        <f aca="false">Persist_a*C1317+Shock_sd*Draws!D1296</f>
        <v>-65.1555641934856</v>
      </c>
      <c r="E1317" s="18" t="n">
        <f aca="false">Persist_a*D1317+Shock_sd*Draws!E1296</f>
        <v>-60.8682326913683</v>
      </c>
      <c r="F1317" s="18" t="n">
        <f aca="false">Persist_a*E1317+Shock_sd*Draws!F1296</f>
        <v>-96.7600639259473</v>
      </c>
      <c r="G1317" s="18" t="n">
        <f aca="false">Persist_a*F1317+Shock_sd*Draws!G1296</f>
        <v>2.45718885676836</v>
      </c>
      <c r="H1317" s="18" t="n">
        <f aca="false">Persist_a*G1317+Shock_sd*Draws!H1296</f>
        <v>48.6839810999683</v>
      </c>
      <c r="I1317" s="18" t="n">
        <f aca="false">Persist_a*H1317+Shock_sd*Draws!I1296</f>
        <v>95.1911053983058</v>
      </c>
      <c r="J1317" s="18" t="n">
        <f aca="false">Persist_a*I1317+Shock_sd*Draws!J1296</f>
        <v>171.311587686862</v>
      </c>
      <c r="K1317" s="18" t="n">
        <f aca="false">Persist_a*J1317+Shock_sd*Draws!K1296</f>
        <v>135.279285241218</v>
      </c>
      <c r="L1317" s="18" t="n">
        <f aca="false">Persist_a*K1317+Shock_sd*Draws!L1296</f>
        <v>39.3560114553803</v>
      </c>
      <c r="M1317" s="18" t="n">
        <f aca="false">Persist_a*L1317+Shock_sd*Draws!M1296</f>
        <v>-27.0124620872185</v>
      </c>
      <c r="N1317" s="18" t="n">
        <f aca="false">0-(Draws!N1296+Draws!Z1296)</f>
        <v>0</v>
      </c>
      <c r="O1317" s="18" t="n">
        <f aca="false">N1317-(Draws!O1296+Draws!AA1296)</f>
        <v>0</v>
      </c>
      <c r="P1317" s="18" t="n">
        <f aca="false">O1317-(Draws!P1296+Draws!AB1296)</f>
        <v>0</v>
      </c>
      <c r="Q1317" s="18" t="n">
        <f aca="false">P1317-(Draws!Q1296+Draws!AC1296)</f>
        <v>0</v>
      </c>
      <c r="R1317" s="18" t="n">
        <f aca="false">Q1317-(Draws!R1296+Draws!AD1296)</f>
        <v>0</v>
      </c>
      <c r="S1317" s="18" t="n">
        <f aca="false">R1317-(Draws!S1296+Draws!AE1296)</f>
        <v>0</v>
      </c>
      <c r="T1317" s="18" t="n">
        <f aca="false">S1317-(Draws!T1296+Draws!AF1296)</f>
        <v>0</v>
      </c>
      <c r="U1317" s="18" t="n">
        <f aca="false">T1317-(Draws!U1296+Draws!AG1296)</f>
        <v>0</v>
      </c>
      <c r="V1317" s="18" t="n">
        <f aca="false">U1317-(Draws!V1296+Draws!AH1296)</f>
        <v>0</v>
      </c>
      <c r="W1317" s="18" t="n">
        <f aca="false">V1317-(Draws!W1296+Draws!AI1296)</f>
        <v>0</v>
      </c>
      <c r="X1317" s="18" t="n">
        <f aca="false">W1317-(Draws!X1296+Draws!AJ1296)</f>
        <v>0</v>
      </c>
      <c r="Y1317" s="18" t="n">
        <f aca="false">X1317-(Draws!Y1296+Draws!AK1296)</f>
        <v>0</v>
      </c>
      <c r="Z1317" s="18" t="n">
        <f aca="false">0-(MAX(Draws!N1296-Line_cap,0)+MAX(Draws!Z1296-Line_cap,0))</f>
        <v>0</v>
      </c>
      <c r="AA1317" s="18" t="n">
        <f aca="false">Z1317-(MAX(Draws!O1296-Line_cap,0)+MAX(Draws!AA1296-Line_cap,0))</f>
        <v>0</v>
      </c>
      <c r="AB1317" s="18" t="n">
        <f aca="false">AA1317-(MAX(Draws!P1296-Line_cap,0)+MAX(Draws!AB1296-Line_cap,0))</f>
        <v>0</v>
      </c>
      <c r="AC1317" s="18" t="n">
        <f aca="false">AB1317-(MAX(Draws!Q1296-Line_cap,0)+MAX(Draws!AC1296-Line_cap,0))</f>
        <v>0</v>
      </c>
      <c r="AD1317" s="18" t="n">
        <f aca="false">AC1317-(MAX(Draws!R1296-Line_cap,0)+MAX(Draws!AD1296-Line_cap,0))</f>
        <v>0</v>
      </c>
      <c r="AE1317" s="18" t="n">
        <f aca="false">AD1317-(MAX(Draws!S1296-Line_cap,0)+MAX(Draws!AE1296-Line_cap,0))</f>
        <v>0</v>
      </c>
      <c r="AF1317" s="18" t="n">
        <f aca="false">AE1317-(MAX(Draws!T1296-Line_cap,0)+MAX(Draws!AF1296-Line_cap,0))</f>
        <v>0</v>
      </c>
      <c r="AG1317" s="18" t="n">
        <f aca="false">AF1317-(MAX(Draws!U1296-Line_cap,0)+MAX(Draws!AG1296-Line_cap,0))</f>
        <v>0</v>
      </c>
      <c r="AH1317" s="18" t="n">
        <f aca="false">AG1317-(MAX(Draws!V1296-Line_cap,0)+MAX(Draws!AH1296-Line_cap,0))</f>
        <v>0</v>
      </c>
      <c r="AI1317" s="18" t="n">
        <f aca="false">AH1317-(MAX(Draws!W1296-Line_cap,0)+MAX(Draws!AI1296-Line_cap,0))</f>
        <v>0</v>
      </c>
      <c r="AJ1317" s="18" t="n">
        <f aca="false">AI1317-(MAX(Draws!X1296-Line_cap,0)+MAX(Draws!AJ1296-Line_cap,0))</f>
        <v>0</v>
      </c>
      <c r="AK1317" s="18" t="n">
        <f aca="false">AJ1317-(MAX(Draws!Y1296-Line_cap,0)+MAX(Draws!AK1296-Line_cap,0))</f>
        <v>0</v>
      </c>
      <c r="AL1317" s="18" t="n">
        <f aca="false">SUMPRODUCT(MIN($B$22:$M$22+B1317:M1317+N1317:Y1317))</f>
        <v>391.737117221743</v>
      </c>
      <c r="AM1317" s="18" t="n">
        <f aca="false">SUMPRODUCT(MIN($B$22:$M$22+B1317:M1317))</f>
        <v>391.737117221743</v>
      </c>
      <c r="AN1317" s="18" t="n">
        <f aca="false">SUMPRODUCT(MIN($B$22:$M$22+N1317:Y1317))</f>
        <v>481.950382357786</v>
      </c>
      <c r="AO1317" s="18" t="n">
        <f aca="false">SUMPRODUCT(MIN($B$22:$M$22+B1317:M1317+Z1317:AK1317))</f>
        <v>391.737117221743</v>
      </c>
      <c r="AP1317" s="18" t="n">
        <f aca="false">SUMPRODUCT(MIN($B$23:$M$23+B1317:M1317+N1317:Y1317))</f>
        <v>436.841851074907</v>
      </c>
      <c r="AQ1317" s="18" t="n">
        <f aca="false">SUMPRODUCT(MIN($B$23:$M$23+B1317:M1317+Z1317:AK1317))</f>
        <v>436.841851074907</v>
      </c>
      <c r="AR1317" s="13" t="n">
        <f aca="false">IF(Y1317&lt;0,1,0)</f>
        <v>0</v>
      </c>
    </row>
    <row r="1318" customFormat="false" ht="15" hidden="false" customHeight="false" outlineLevel="0" collapsed="false">
      <c r="A1318" s="13" t="n">
        <v>1293</v>
      </c>
      <c r="B1318" s="18" t="n">
        <f aca="false">Shock_sd*Draws!B1297</f>
        <v>8.24520868292929</v>
      </c>
      <c r="C1318" s="18" t="n">
        <f aca="false">Persist_a*B1318+Shock_sd*Draws!C1297</f>
        <v>37.301591797657</v>
      </c>
      <c r="D1318" s="18" t="n">
        <f aca="false">Persist_a*C1318+Shock_sd*Draws!D1297</f>
        <v>-27.7991227643864</v>
      </c>
      <c r="E1318" s="18" t="n">
        <f aca="false">Persist_a*D1318+Shock_sd*Draws!E1297</f>
        <v>-32.1623087534434</v>
      </c>
      <c r="F1318" s="18" t="n">
        <f aca="false">Persist_a*E1318+Shock_sd*Draws!F1297</f>
        <v>30.9549126773675</v>
      </c>
      <c r="G1318" s="18" t="n">
        <f aca="false">Persist_a*F1318+Shock_sd*Draws!G1297</f>
        <v>-102.285435046255</v>
      </c>
      <c r="H1318" s="18" t="n">
        <f aca="false">Persist_a*G1318+Shock_sd*Draws!H1297</f>
        <v>-122.417278025203</v>
      </c>
      <c r="I1318" s="18" t="n">
        <f aca="false">Persist_a*H1318+Shock_sd*Draws!I1297</f>
        <v>-35.4201950698992</v>
      </c>
      <c r="J1318" s="18" t="n">
        <f aca="false">Persist_a*I1318+Shock_sd*Draws!J1297</f>
        <v>-50.2983781535485</v>
      </c>
      <c r="K1318" s="18" t="n">
        <f aca="false">Persist_a*J1318+Shock_sd*Draws!K1297</f>
        <v>-67.0312762178171</v>
      </c>
      <c r="L1318" s="18" t="n">
        <f aca="false">Persist_a*K1318+Shock_sd*Draws!L1297</f>
        <v>-24.7983663773448</v>
      </c>
      <c r="M1318" s="18" t="n">
        <f aca="false">Persist_a*L1318+Shock_sd*Draws!M1297</f>
        <v>82.6789882383234</v>
      </c>
      <c r="N1318" s="18" t="n">
        <f aca="false">0-(Draws!N1297+Draws!Z1297)</f>
        <v>0</v>
      </c>
      <c r="O1318" s="18" t="n">
        <f aca="false">N1318-(Draws!O1297+Draws!AA1297)</f>
        <v>0</v>
      </c>
      <c r="P1318" s="18" t="n">
        <f aca="false">O1318-(Draws!P1297+Draws!AB1297)</f>
        <v>0</v>
      </c>
      <c r="Q1318" s="18" t="n">
        <f aca="false">P1318-(Draws!Q1297+Draws!AC1297)</f>
        <v>0</v>
      </c>
      <c r="R1318" s="18" t="n">
        <f aca="false">Q1318-(Draws!R1297+Draws!AD1297)</f>
        <v>0</v>
      </c>
      <c r="S1318" s="18" t="n">
        <f aca="false">R1318-(Draws!S1297+Draws!AE1297)</f>
        <v>0</v>
      </c>
      <c r="T1318" s="18" t="n">
        <f aca="false">S1318-(Draws!T1297+Draws!AF1297)</f>
        <v>0</v>
      </c>
      <c r="U1318" s="18" t="n">
        <f aca="false">T1318-(Draws!U1297+Draws!AG1297)</f>
        <v>0</v>
      </c>
      <c r="V1318" s="18" t="n">
        <f aca="false">U1318-(Draws!V1297+Draws!AH1297)</f>
        <v>0</v>
      </c>
      <c r="W1318" s="18" t="n">
        <f aca="false">V1318-(Draws!W1297+Draws!AI1297)</f>
        <v>0</v>
      </c>
      <c r="X1318" s="18" t="n">
        <f aca="false">W1318-(Draws!X1297+Draws!AJ1297)</f>
        <v>0</v>
      </c>
      <c r="Y1318" s="18" t="n">
        <f aca="false">X1318-(Draws!Y1297+Draws!AK1297)</f>
        <v>0</v>
      </c>
      <c r="Z1318" s="18" t="n">
        <f aca="false">0-(MAX(Draws!N1297-Line_cap,0)+MAX(Draws!Z1297-Line_cap,0))</f>
        <v>0</v>
      </c>
      <c r="AA1318" s="18" t="n">
        <f aca="false">Z1318-(MAX(Draws!O1297-Line_cap,0)+MAX(Draws!AA1297-Line_cap,0))</f>
        <v>0</v>
      </c>
      <c r="AB1318" s="18" t="n">
        <f aca="false">AA1318-(MAX(Draws!P1297-Line_cap,0)+MAX(Draws!AB1297-Line_cap,0))</f>
        <v>0</v>
      </c>
      <c r="AC1318" s="18" t="n">
        <f aca="false">AB1318-(MAX(Draws!Q1297-Line_cap,0)+MAX(Draws!AC1297-Line_cap,0))</f>
        <v>0</v>
      </c>
      <c r="AD1318" s="18" t="n">
        <f aca="false">AC1318-(MAX(Draws!R1297-Line_cap,0)+MAX(Draws!AD1297-Line_cap,0))</f>
        <v>0</v>
      </c>
      <c r="AE1318" s="18" t="n">
        <f aca="false">AD1318-(MAX(Draws!S1297-Line_cap,0)+MAX(Draws!AE1297-Line_cap,0))</f>
        <v>0</v>
      </c>
      <c r="AF1318" s="18" t="n">
        <f aca="false">AE1318-(MAX(Draws!T1297-Line_cap,0)+MAX(Draws!AF1297-Line_cap,0))</f>
        <v>0</v>
      </c>
      <c r="AG1318" s="18" t="n">
        <f aca="false">AF1318-(MAX(Draws!U1297-Line_cap,0)+MAX(Draws!AG1297-Line_cap,0))</f>
        <v>0</v>
      </c>
      <c r="AH1318" s="18" t="n">
        <f aca="false">AG1318-(MAX(Draws!V1297-Line_cap,0)+MAX(Draws!AH1297-Line_cap,0))</f>
        <v>0</v>
      </c>
      <c r="AI1318" s="18" t="n">
        <f aca="false">AH1318-(MAX(Draws!W1297-Line_cap,0)+MAX(Draws!AI1297-Line_cap,0))</f>
        <v>0</v>
      </c>
      <c r="AJ1318" s="18" t="n">
        <f aca="false">AI1318-(MAX(Draws!X1297-Line_cap,0)+MAX(Draws!AJ1297-Line_cap,0))</f>
        <v>0</v>
      </c>
      <c r="AK1318" s="18" t="n">
        <f aca="false">AJ1318-(MAX(Draws!Y1297-Line_cap,0)+MAX(Draws!AK1297-Line_cap,0))</f>
        <v>0</v>
      </c>
      <c r="AL1318" s="18" t="n">
        <f aca="false">SUMPRODUCT(MIN($B$22:$M$22+B1318:M1318+N1318:Y1318))</f>
        <v>359.533104332582</v>
      </c>
      <c r="AM1318" s="18" t="n">
        <f aca="false">SUMPRODUCT(MIN($B$22:$M$22+B1318:M1318))</f>
        <v>359.533104332582</v>
      </c>
      <c r="AN1318" s="18" t="n">
        <f aca="false">SUMPRODUCT(MIN($B$22:$M$22+N1318:Y1318))</f>
        <v>481.950382357786</v>
      </c>
      <c r="AO1318" s="18" t="n">
        <f aca="false">SUMPRODUCT(MIN($B$22:$M$22+B1318:M1318+Z1318:AK1318))</f>
        <v>359.533104332582</v>
      </c>
      <c r="AP1318" s="18" t="n">
        <f aca="false">SUMPRODUCT(MIN($B$23:$M$23+B1318:M1318+N1318:Y1318))</f>
        <v>408.711747195683</v>
      </c>
      <c r="AQ1318" s="18" t="n">
        <f aca="false">SUMPRODUCT(MIN($B$23:$M$23+B1318:M1318+Z1318:AK1318))</f>
        <v>408.711747195683</v>
      </c>
      <c r="AR1318" s="13" t="n">
        <f aca="false">IF(Y1318&lt;0,1,0)</f>
        <v>0</v>
      </c>
    </row>
    <row r="1319" customFormat="false" ht="15" hidden="false" customHeight="false" outlineLevel="0" collapsed="false">
      <c r="A1319" s="13" t="n">
        <v>1294</v>
      </c>
      <c r="B1319" s="18" t="n">
        <f aca="false">Shock_sd*Draws!B1298</f>
        <v>15.4552541260008</v>
      </c>
      <c r="C1319" s="18" t="n">
        <f aca="false">Persist_a*B1319+Shock_sd*Draws!C1298</f>
        <v>58.1358396857182</v>
      </c>
      <c r="D1319" s="18" t="n">
        <f aca="false">Persist_a*C1319+Shock_sd*Draws!D1298</f>
        <v>76.9968487123274</v>
      </c>
      <c r="E1319" s="18" t="n">
        <f aca="false">Persist_a*D1319+Shock_sd*Draws!E1298</f>
        <v>43.3965415984923</v>
      </c>
      <c r="F1319" s="18" t="n">
        <f aca="false">Persist_a*E1319+Shock_sd*Draws!F1298</f>
        <v>34.2885291382149</v>
      </c>
      <c r="G1319" s="18" t="n">
        <f aca="false">Persist_a*F1319+Shock_sd*Draws!G1298</f>
        <v>-22.7143852727756</v>
      </c>
      <c r="H1319" s="18" t="n">
        <f aca="false">Persist_a*G1319+Shock_sd*Draws!H1298</f>
        <v>-18.2414496449282</v>
      </c>
      <c r="I1319" s="18" t="n">
        <f aca="false">Persist_a*H1319+Shock_sd*Draws!I1298</f>
        <v>-125.816588695436</v>
      </c>
      <c r="J1319" s="18" t="n">
        <f aca="false">Persist_a*I1319+Shock_sd*Draws!J1298</f>
        <v>-75.3075631067154</v>
      </c>
      <c r="K1319" s="18" t="n">
        <f aca="false">Persist_a*J1319+Shock_sd*Draws!K1298</f>
        <v>19.3314945508755</v>
      </c>
      <c r="L1319" s="18" t="n">
        <f aca="false">Persist_a*K1319+Shock_sd*Draws!L1298</f>
        <v>-26.9021217792762</v>
      </c>
      <c r="M1319" s="18" t="n">
        <f aca="false">Persist_a*L1319+Shock_sd*Draws!M1298</f>
        <v>-5.7971031481073</v>
      </c>
      <c r="N1319" s="18" t="n">
        <f aca="false">0-(Draws!N1298+Draws!Z1298)</f>
        <v>0</v>
      </c>
      <c r="O1319" s="18" t="n">
        <f aca="false">N1319-(Draws!O1298+Draws!AA1298)</f>
        <v>0</v>
      </c>
      <c r="P1319" s="18" t="n">
        <f aca="false">O1319-(Draws!P1298+Draws!AB1298)</f>
        <v>0</v>
      </c>
      <c r="Q1319" s="18" t="n">
        <f aca="false">P1319-(Draws!Q1298+Draws!AC1298)</f>
        <v>0</v>
      </c>
      <c r="R1319" s="18" t="n">
        <f aca="false">Q1319-(Draws!R1298+Draws!AD1298)</f>
        <v>0</v>
      </c>
      <c r="S1319" s="18" t="n">
        <f aca="false">R1319-(Draws!S1298+Draws!AE1298)</f>
        <v>0</v>
      </c>
      <c r="T1319" s="18" t="n">
        <f aca="false">S1319-(Draws!T1298+Draws!AF1298)</f>
        <v>0</v>
      </c>
      <c r="U1319" s="18" t="n">
        <f aca="false">T1319-(Draws!U1298+Draws!AG1298)</f>
        <v>0</v>
      </c>
      <c r="V1319" s="18" t="n">
        <f aca="false">U1319-(Draws!V1298+Draws!AH1298)</f>
        <v>-168.781935410943</v>
      </c>
      <c r="W1319" s="18" t="n">
        <f aca="false">V1319-(Draws!W1298+Draws!AI1298)</f>
        <v>-168.781935410943</v>
      </c>
      <c r="X1319" s="18" t="n">
        <f aca="false">W1319-(Draws!X1298+Draws!AJ1298)</f>
        <v>-168.781935410943</v>
      </c>
      <c r="Y1319" s="18" t="n">
        <f aca="false">X1319-(Draws!Y1298+Draws!AK1298)</f>
        <v>-168.781935410943</v>
      </c>
      <c r="Z1319" s="18" t="n">
        <f aca="false">0-(MAX(Draws!N1298-Line_cap,0)+MAX(Draws!Z1298-Line_cap,0))</f>
        <v>0</v>
      </c>
      <c r="AA1319" s="18" t="n">
        <f aca="false">Z1319-(MAX(Draws!O1298-Line_cap,0)+MAX(Draws!AA1298-Line_cap,0))</f>
        <v>0</v>
      </c>
      <c r="AB1319" s="18" t="n">
        <f aca="false">AA1319-(MAX(Draws!P1298-Line_cap,0)+MAX(Draws!AB1298-Line_cap,0))</f>
        <v>0</v>
      </c>
      <c r="AC1319" s="18" t="n">
        <f aca="false">AB1319-(MAX(Draws!Q1298-Line_cap,0)+MAX(Draws!AC1298-Line_cap,0))</f>
        <v>0</v>
      </c>
      <c r="AD1319" s="18" t="n">
        <f aca="false">AC1319-(MAX(Draws!R1298-Line_cap,0)+MAX(Draws!AD1298-Line_cap,0))</f>
        <v>0</v>
      </c>
      <c r="AE1319" s="18" t="n">
        <f aca="false">AD1319-(MAX(Draws!S1298-Line_cap,0)+MAX(Draws!AE1298-Line_cap,0))</f>
        <v>0</v>
      </c>
      <c r="AF1319" s="18" t="n">
        <f aca="false">AE1319-(MAX(Draws!T1298-Line_cap,0)+MAX(Draws!AF1298-Line_cap,0))</f>
        <v>0</v>
      </c>
      <c r="AG1319" s="18" t="n">
        <f aca="false">AF1319-(MAX(Draws!U1298-Line_cap,0)+MAX(Draws!AG1298-Line_cap,0))</f>
        <v>0</v>
      </c>
      <c r="AH1319" s="18" t="n">
        <f aca="false">AG1319-(MAX(Draws!V1298-Line_cap,0)+MAX(Draws!AH1298-Line_cap,0))</f>
        <v>-68.7819354109427</v>
      </c>
      <c r="AI1319" s="18" t="n">
        <f aca="false">AH1319-(MAX(Draws!W1298-Line_cap,0)+MAX(Draws!AI1298-Line_cap,0))</f>
        <v>-68.7819354109427</v>
      </c>
      <c r="AJ1319" s="18" t="n">
        <f aca="false">AI1319-(MAX(Draws!X1298-Line_cap,0)+MAX(Draws!AJ1298-Line_cap,0))</f>
        <v>-68.7819354109427</v>
      </c>
      <c r="AK1319" s="18" t="n">
        <f aca="false">AJ1319-(MAX(Draws!Y1298-Line_cap,0)+MAX(Draws!AK1298-Line_cap,0))</f>
        <v>-68.7819354109427</v>
      </c>
      <c r="AL1319" s="18" t="n">
        <f aca="false">SUMPRODUCT(MIN($B$22:$M$22+B1319:M1319+N1319:Y1319))</f>
        <v>244.108282899738</v>
      </c>
      <c r="AM1319" s="18" t="n">
        <f aca="false">SUMPRODUCT(MIN($B$22:$M$22+B1319:M1319))</f>
        <v>358.037464702483</v>
      </c>
      <c r="AN1319" s="18" t="n">
        <f aca="false">SUMPRODUCT(MIN($B$22:$M$22+N1319:Y1319))</f>
        <v>319.415846006454</v>
      </c>
      <c r="AO1319" s="18" t="n">
        <f aca="false">SUMPRODUCT(MIN($B$22:$M$22+B1319:M1319+Z1319:AK1319))</f>
        <v>344.108282899738</v>
      </c>
      <c r="AP1319" s="18" t="n">
        <f aca="false">SUMPRODUCT(MIN($B$23:$M$23+B1319:M1319+N1319:Y1319))</f>
        <v>293.351610063959</v>
      </c>
      <c r="AQ1319" s="18" t="n">
        <f aca="false">SUMPRODUCT(MIN($B$23:$M$23+B1319:M1319+Z1319:AK1319))</f>
        <v>393.351610063959</v>
      </c>
      <c r="AR1319" s="13" t="n">
        <f aca="false">IF(Y1319&lt;0,1,0)</f>
        <v>1</v>
      </c>
    </row>
    <row r="1320" customFormat="false" ht="15" hidden="false" customHeight="false" outlineLevel="0" collapsed="false">
      <c r="A1320" s="13" t="n">
        <v>1295</v>
      </c>
      <c r="B1320" s="18" t="n">
        <f aca="false">Shock_sd*Draws!B1299</f>
        <v>-39.9935566174173</v>
      </c>
      <c r="C1320" s="18" t="n">
        <f aca="false">Persist_a*B1320+Shock_sd*Draws!C1299</f>
        <v>31.7896056798399</v>
      </c>
      <c r="D1320" s="18" t="n">
        <f aca="false">Persist_a*C1320+Shock_sd*Draws!D1299</f>
        <v>53.1569840166573</v>
      </c>
      <c r="E1320" s="18" t="n">
        <f aca="false">Persist_a*D1320+Shock_sd*Draws!E1299</f>
        <v>-45.9668546049184</v>
      </c>
      <c r="F1320" s="18" t="n">
        <f aca="false">Persist_a*E1320+Shock_sd*Draws!F1299</f>
        <v>-30.3773775886857</v>
      </c>
      <c r="G1320" s="18" t="n">
        <f aca="false">Persist_a*F1320+Shock_sd*Draws!G1299</f>
        <v>-109.974489675756</v>
      </c>
      <c r="H1320" s="18" t="n">
        <f aca="false">Persist_a*G1320+Shock_sd*Draws!H1299</f>
        <v>-91.3869458967002</v>
      </c>
      <c r="I1320" s="18" t="n">
        <f aca="false">Persist_a*H1320+Shock_sd*Draws!I1299</f>
        <v>-75.9266747152305</v>
      </c>
      <c r="J1320" s="18" t="n">
        <f aca="false">Persist_a*I1320+Shock_sd*Draws!J1299</f>
        <v>-57.8961767427569</v>
      </c>
      <c r="K1320" s="18" t="n">
        <f aca="false">Persist_a*J1320+Shock_sd*Draws!K1299</f>
        <v>-104.860106583178</v>
      </c>
      <c r="L1320" s="18" t="n">
        <f aca="false">Persist_a*K1320+Shock_sd*Draws!L1299</f>
        <v>1.31070872315996</v>
      </c>
      <c r="M1320" s="18" t="n">
        <f aca="false">Persist_a*L1320+Shock_sd*Draws!M1299</f>
        <v>30.4300327051966</v>
      </c>
      <c r="N1320" s="18" t="n">
        <f aca="false">0-(Draws!N1299+Draws!Z1299)</f>
        <v>0</v>
      </c>
      <c r="O1320" s="18" t="n">
        <f aca="false">N1320-(Draws!O1299+Draws!AA1299)</f>
        <v>0</v>
      </c>
      <c r="P1320" s="18" t="n">
        <f aca="false">O1320-(Draws!P1299+Draws!AB1299)</f>
        <v>0</v>
      </c>
      <c r="Q1320" s="18" t="n">
        <f aca="false">P1320-(Draws!Q1299+Draws!AC1299)</f>
        <v>0</v>
      </c>
      <c r="R1320" s="18" t="n">
        <f aca="false">Q1320-(Draws!R1299+Draws!AD1299)</f>
        <v>0</v>
      </c>
      <c r="S1320" s="18" t="n">
        <f aca="false">R1320-(Draws!S1299+Draws!AE1299)</f>
        <v>0</v>
      </c>
      <c r="T1320" s="18" t="n">
        <f aca="false">S1320-(Draws!T1299+Draws!AF1299)</f>
        <v>0</v>
      </c>
      <c r="U1320" s="18" t="n">
        <f aca="false">T1320-(Draws!U1299+Draws!AG1299)</f>
        <v>0</v>
      </c>
      <c r="V1320" s="18" t="n">
        <f aca="false">U1320-(Draws!V1299+Draws!AH1299)</f>
        <v>0</v>
      </c>
      <c r="W1320" s="18" t="n">
        <f aca="false">V1320-(Draws!W1299+Draws!AI1299)</f>
        <v>0</v>
      </c>
      <c r="X1320" s="18" t="n">
        <f aca="false">W1320-(Draws!X1299+Draws!AJ1299)</f>
        <v>0</v>
      </c>
      <c r="Y1320" s="18" t="n">
        <f aca="false">X1320-(Draws!Y1299+Draws!AK1299)</f>
        <v>0</v>
      </c>
      <c r="Z1320" s="18" t="n">
        <f aca="false">0-(MAX(Draws!N1299-Line_cap,0)+MAX(Draws!Z1299-Line_cap,0))</f>
        <v>0</v>
      </c>
      <c r="AA1320" s="18" t="n">
        <f aca="false">Z1320-(MAX(Draws!O1299-Line_cap,0)+MAX(Draws!AA1299-Line_cap,0))</f>
        <v>0</v>
      </c>
      <c r="AB1320" s="18" t="n">
        <f aca="false">AA1320-(MAX(Draws!P1299-Line_cap,0)+MAX(Draws!AB1299-Line_cap,0))</f>
        <v>0</v>
      </c>
      <c r="AC1320" s="18" t="n">
        <f aca="false">AB1320-(MAX(Draws!Q1299-Line_cap,0)+MAX(Draws!AC1299-Line_cap,0))</f>
        <v>0</v>
      </c>
      <c r="AD1320" s="18" t="n">
        <f aca="false">AC1320-(MAX(Draws!R1299-Line_cap,0)+MAX(Draws!AD1299-Line_cap,0))</f>
        <v>0</v>
      </c>
      <c r="AE1320" s="18" t="n">
        <f aca="false">AD1320-(MAX(Draws!S1299-Line_cap,0)+MAX(Draws!AE1299-Line_cap,0))</f>
        <v>0</v>
      </c>
      <c r="AF1320" s="18" t="n">
        <f aca="false">AE1320-(MAX(Draws!T1299-Line_cap,0)+MAX(Draws!AF1299-Line_cap,0))</f>
        <v>0</v>
      </c>
      <c r="AG1320" s="18" t="n">
        <f aca="false">AF1320-(MAX(Draws!U1299-Line_cap,0)+MAX(Draws!AG1299-Line_cap,0))</f>
        <v>0</v>
      </c>
      <c r="AH1320" s="18" t="n">
        <f aca="false">AG1320-(MAX(Draws!V1299-Line_cap,0)+MAX(Draws!AH1299-Line_cap,0))</f>
        <v>0</v>
      </c>
      <c r="AI1320" s="18" t="n">
        <f aca="false">AH1320-(MAX(Draws!W1299-Line_cap,0)+MAX(Draws!AI1299-Line_cap,0))</f>
        <v>0</v>
      </c>
      <c r="AJ1320" s="18" t="n">
        <f aca="false">AI1320-(MAX(Draws!X1299-Line_cap,0)+MAX(Draws!AJ1299-Line_cap,0))</f>
        <v>0</v>
      </c>
      <c r="AK1320" s="18" t="n">
        <f aca="false">AJ1320-(MAX(Draws!Y1299-Line_cap,0)+MAX(Draws!AK1299-Line_cap,0))</f>
        <v>0</v>
      </c>
      <c r="AL1320" s="18" t="n">
        <f aca="false">SUMPRODUCT(MIN($B$22:$M$22+B1320:M1320+N1320:Y1320))</f>
        <v>373.233681962609</v>
      </c>
      <c r="AM1320" s="18" t="n">
        <f aca="false">SUMPRODUCT(MIN($B$22:$M$22+B1320:M1320))</f>
        <v>373.233681962609</v>
      </c>
      <c r="AN1320" s="18" t="n">
        <f aca="false">SUMPRODUCT(MIN($B$22:$M$22+N1320:Y1320))</f>
        <v>481.950382357786</v>
      </c>
      <c r="AO1320" s="18" t="n">
        <f aca="false">SUMPRODUCT(MIN($B$22:$M$22+B1320:M1320+Z1320:AK1320))</f>
        <v>373.233681962609</v>
      </c>
      <c r="AP1320" s="18" t="n">
        <f aca="false">SUMPRODUCT(MIN($B$23:$M$23+B1320:M1320+N1320:Y1320))</f>
        <v>420.999427463393</v>
      </c>
      <c r="AQ1320" s="18" t="n">
        <f aca="false">SUMPRODUCT(MIN($B$23:$M$23+B1320:M1320+Z1320:AK1320))</f>
        <v>420.999427463393</v>
      </c>
      <c r="AR1320" s="13" t="n">
        <f aca="false">IF(Y1320&lt;0,1,0)</f>
        <v>0</v>
      </c>
    </row>
    <row r="1321" customFormat="false" ht="15" hidden="false" customHeight="false" outlineLevel="0" collapsed="false">
      <c r="A1321" s="13" t="n">
        <v>1296</v>
      </c>
      <c r="B1321" s="18" t="n">
        <f aca="false">Shock_sd*Draws!B1300</f>
        <v>-39.054821075594</v>
      </c>
      <c r="C1321" s="18" t="n">
        <f aca="false">Persist_a*B1321+Shock_sd*Draws!C1300</f>
        <v>-140.107935069958</v>
      </c>
      <c r="D1321" s="18" t="n">
        <f aca="false">Persist_a*C1321+Shock_sd*Draws!D1300</f>
        <v>4.90007754137695</v>
      </c>
      <c r="E1321" s="18" t="n">
        <f aca="false">Persist_a*D1321+Shock_sd*Draws!E1300</f>
        <v>28.0539988790796</v>
      </c>
      <c r="F1321" s="18" t="n">
        <f aca="false">Persist_a*E1321+Shock_sd*Draws!F1300</f>
        <v>-5.86339101349158</v>
      </c>
      <c r="G1321" s="18" t="n">
        <f aca="false">Persist_a*F1321+Shock_sd*Draws!G1300</f>
        <v>-54.8223919337994</v>
      </c>
      <c r="H1321" s="18" t="n">
        <f aca="false">Persist_a*G1321+Shock_sd*Draws!H1300</f>
        <v>-95.8747186998323</v>
      </c>
      <c r="I1321" s="18" t="n">
        <f aca="false">Persist_a*H1321+Shock_sd*Draws!I1300</f>
        <v>-138.102201833866</v>
      </c>
      <c r="J1321" s="18" t="n">
        <f aca="false">Persist_a*I1321+Shock_sd*Draws!J1300</f>
        <v>3.34789615805717</v>
      </c>
      <c r="K1321" s="18" t="n">
        <f aca="false">Persist_a*J1321+Shock_sd*Draws!K1300</f>
        <v>37.0503604866732</v>
      </c>
      <c r="L1321" s="18" t="n">
        <f aca="false">Persist_a*K1321+Shock_sd*Draws!L1300</f>
        <v>-6.3029878532062</v>
      </c>
      <c r="M1321" s="18" t="n">
        <f aca="false">Persist_a*L1321+Shock_sd*Draws!M1300</f>
        <v>8.57994557780393</v>
      </c>
      <c r="N1321" s="18" t="n">
        <f aca="false">0-(Draws!N1300+Draws!Z1300)</f>
        <v>0</v>
      </c>
      <c r="O1321" s="18" t="n">
        <f aca="false">N1321-(Draws!O1300+Draws!AA1300)</f>
        <v>0</v>
      </c>
      <c r="P1321" s="18" t="n">
        <f aca="false">O1321-(Draws!P1300+Draws!AB1300)</f>
        <v>0</v>
      </c>
      <c r="Q1321" s="18" t="n">
        <f aca="false">P1321-(Draws!Q1300+Draws!AC1300)</f>
        <v>0</v>
      </c>
      <c r="R1321" s="18" t="n">
        <f aca="false">Q1321-(Draws!R1300+Draws!AD1300)</f>
        <v>0</v>
      </c>
      <c r="S1321" s="18" t="n">
        <f aca="false">R1321-(Draws!S1300+Draws!AE1300)</f>
        <v>0</v>
      </c>
      <c r="T1321" s="18" t="n">
        <f aca="false">S1321-(Draws!T1300+Draws!AF1300)</f>
        <v>0</v>
      </c>
      <c r="U1321" s="18" t="n">
        <f aca="false">T1321-(Draws!U1300+Draws!AG1300)</f>
        <v>0</v>
      </c>
      <c r="V1321" s="18" t="n">
        <f aca="false">U1321-(Draws!V1300+Draws!AH1300)</f>
        <v>0</v>
      </c>
      <c r="W1321" s="18" t="n">
        <f aca="false">V1321-(Draws!W1300+Draws!AI1300)</f>
        <v>0</v>
      </c>
      <c r="X1321" s="18" t="n">
        <f aca="false">W1321-(Draws!X1300+Draws!AJ1300)</f>
        <v>0</v>
      </c>
      <c r="Y1321" s="18" t="n">
        <f aca="false">X1321-(Draws!Y1300+Draws!AK1300)</f>
        <v>0</v>
      </c>
      <c r="Z1321" s="18" t="n">
        <f aca="false">0-(MAX(Draws!N1300-Line_cap,0)+MAX(Draws!Z1300-Line_cap,0))</f>
        <v>0</v>
      </c>
      <c r="AA1321" s="18" t="n">
        <f aca="false">Z1321-(MAX(Draws!O1300-Line_cap,0)+MAX(Draws!AA1300-Line_cap,0))</f>
        <v>0</v>
      </c>
      <c r="AB1321" s="18" t="n">
        <f aca="false">AA1321-(MAX(Draws!P1300-Line_cap,0)+MAX(Draws!AB1300-Line_cap,0))</f>
        <v>0</v>
      </c>
      <c r="AC1321" s="18" t="n">
        <f aca="false">AB1321-(MAX(Draws!Q1300-Line_cap,0)+MAX(Draws!AC1300-Line_cap,0))</f>
        <v>0</v>
      </c>
      <c r="AD1321" s="18" t="n">
        <f aca="false">AC1321-(MAX(Draws!R1300-Line_cap,0)+MAX(Draws!AD1300-Line_cap,0))</f>
        <v>0</v>
      </c>
      <c r="AE1321" s="18" t="n">
        <f aca="false">AD1321-(MAX(Draws!S1300-Line_cap,0)+MAX(Draws!AE1300-Line_cap,0))</f>
        <v>0</v>
      </c>
      <c r="AF1321" s="18" t="n">
        <f aca="false">AE1321-(MAX(Draws!T1300-Line_cap,0)+MAX(Draws!AF1300-Line_cap,0))</f>
        <v>0</v>
      </c>
      <c r="AG1321" s="18" t="n">
        <f aca="false">AF1321-(MAX(Draws!U1300-Line_cap,0)+MAX(Draws!AG1300-Line_cap,0))</f>
        <v>0</v>
      </c>
      <c r="AH1321" s="18" t="n">
        <f aca="false">AG1321-(MAX(Draws!V1300-Line_cap,0)+MAX(Draws!AH1300-Line_cap,0))</f>
        <v>0</v>
      </c>
      <c r="AI1321" s="18" t="n">
        <f aca="false">AH1321-(MAX(Draws!W1300-Line_cap,0)+MAX(Draws!AI1300-Line_cap,0))</f>
        <v>0</v>
      </c>
      <c r="AJ1321" s="18" t="n">
        <f aca="false">AI1321-(MAX(Draws!X1300-Line_cap,0)+MAX(Draws!AJ1300-Line_cap,0))</f>
        <v>0</v>
      </c>
      <c r="AK1321" s="18" t="n">
        <f aca="false">AJ1321-(MAX(Draws!Y1300-Line_cap,0)+MAX(Draws!AK1300-Line_cap,0))</f>
        <v>0</v>
      </c>
      <c r="AL1321" s="18" t="n">
        <f aca="false">SUMPRODUCT(MIN($B$22:$M$22+B1321:M1321+N1321:Y1321))</f>
        <v>345.751851564053</v>
      </c>
      <c r="AM1321" s="18" t="n">
        <f aca="false">SUMPRODUCT(MIN($B$22:$M$22+B1321:M1321))</f>
        <v>345.751851564053</v>
      </c>
      <c r="AN1321" s="18" t="n">
        <f aca="false">SUMPRODUCT(MIN($B$22:$M$22+N1321:Y1321))</f>
        <v>481.950382357786</v>
      </c>
      <c r="AO1321" s="18" t="n">
        <f aca="false">SUMPRODUCT(MIN($B$22:$M$22+B1321:M1321+Z1321:AK1321))</f>
        <v>345.751851564053</v>
      </c>
      <c r="AP1321" s="18" t="n">
        <f aca="false">SUMPRODUCT(MIN($B$23:$M$23+B1321:M1321+N1321:Y1321))</f>
        <v>395.351851564053</v>
      </c>
      <c r="AQ1321" s="18" t="n">
        <f aca="false">SUMPRODUCT(MIN($B$23:$M$23+B1321:M1321+Z1321:AK1321))</f>
        <v>395.351851564053</v>
      </c>
      <c r="AR1321" s="13" t="n">
        <f aca="false">IF(Y1321&lt;0,1,0)</f>
        <v>0</v>
      </c>
    </row>
    <row r="1322" customFormat="false" ht="15" hidden="false" customHeight="false" outlineLevel="0" collapsed="false">
      <c r="A1322" s="13" t="n">
        <v>1297</v>
      </c>
      <c r="B1322" s="18" t="n">
        <f aca="false">Shock_sd*Draws!B1301</f>
        <v>-28.6291663047095</v>
      </c>
      <c r="C1322" s="18" t="n">
        <f aca="false">Persist_a*B1322+Shock_sd*Draws!C1301</f>
        <v>-40.0147183641667</v>
      </c>
      <c r="D1322" s="18" t="n">
        <f aca="false">Persist_a*C1322+Shock_sd*Draws!D1301</f>
        <v>-118.780791766107</v>
      </c>
      <c r="E1322" s="18" t="n">
        <f aca="false">Persist_a*D1322+Shock_sd*Draws!E1301</f>
        <v>44.4999237238736</v>
      </c>
      <c r="F1322" s="18" t="n">
        <f aca="false">Persist_a*E1322+Shock_sd*Draws!F1301</f>
        <v>6.23069177330103</v>
      </c>
      <c r="G1322" s="18" t="n">
        <f aca="false">Persist_a*F1322+Shock_sd*Draws!G1301</f>
        <v>51.0812694152707</v>
      </c>
      <c r="H1322" s="18" t="n">
        <f aca="false">Persist_a*G1322+Shock_sd*Draws!H1301</f>
        <v>-80.6074611585931</v>
      </c>
      <c r="I1322" s="18" t="n">
        <f aca="false">Persist_a*H1322+Shock_sd*Draws!I1301</f>
        <v>-104.347089959049</v>
      </c>
      <c r="J1322" s="18" t="n">
        <f aca="false">Persist_a*I1322+Shock_sd*Draws!J1301</f>
        <v>-26.9396595032146</v>
      </c>
      <c r="K1322" s="18" t="n">
        <f aca="false">Persist_a*J1322+Shock_sd*Draws!K1301</f>
        <v>25.7250473875408</v>
      </c>
      <c r="L1322" s="18" t="n">
        <f aca="false">Persist_a*K1322+Shock_sd*Draws!L1301</f>
        <v>61.2799029433309</v>
      </c>
      <c r="M1322" s="18" t="n">
        <f aca="false">Persist_a*L1322+Shock_sd*Draws!M1301</f>
        <v>33.6755601450661</v>
      </c>
      <c r="N1322" s="18" t="n">
        <f aca="false">0-(Draws!N1301+Draws!Z1301)</f>
        <v>0</v>
      </c>
      <c r="O1322" s="18" t="n">
        <f aca="false">N1322-(Draws!O1301+Draws!AA1301)</f>
        <v>0</v>
      </c>
      <c r="P1322" s="18" t="n">
        <f aca="false">O1322-(Draws!P1301+Draws!AB1301)</f>
        <v>0</v>
      </c>
      <c r="Q1322" s="18" t="n">
        <f aca="false">P1322-(Draws!Q1301+Draws!AC1301)</f>
        <v>0</v>
      </c>
      <c r="R1322" s="18" t="n">
        <f aca="false">Q1322-(Draws!R1301+Draws!AD1301)</f>
        <v>0</v>
      </c>
      <c r="S1322" s="18" t="n">
        <f aca="false">R1322-(Draws!S1301+Draws!AE1301)</f>
        <v>0</v>
      </c>
      <c r="T1322" s="18" t="n">
        <f aca="false">S1322-(Draws!T1301+Draws!AF1301)</f>
        <v>0</v>
      </c>
      <c r="U1322" s="18" t="n">
        <f aca="false">T1322-(Draws!U1301+Draws!AG1301)</f>
        <v>0</v>
      </c>
      <c r="V1322" s="18" t="n">
        <f aca="false">U1322-(Draws!V1301+Draws!AH1301)</f>
        <v>0</v>
      </c>
      <c r="W1322" s="18" t="n">
        <f aca="false">V1322-(Draws!W1301+Draws!AI1301)</f>
        <v>0</v>
      </c>
      <c r="X1322" s="18" t="n">
        <f aca="false">W1322-(Draws!X1301+Draws!AJ1301)</f>
        <v>0</v>
      </c>
      <c r="Y1322" s="18" t="n">
        <f aca="false">X1322-(Draws!Y1301+Draws!AK1301)</f>
        <v>0</v>
      </c>
      <c r="Z1322" s="18" t="n">
        <f aca="false">0-(MAX(Draws!N1301-Line_cap,0)+MAX(Draws!Z1301-Line_cap,0))</f>
        <v>0</v>
      </c>
      <c r="AA1322" s="18" t="n">
        <f aca="false">Z1322-(MAX(Draws!O1301-Line_cap,0)+MAX(Draws!AA1301-Line_cap,0))</f>
        <v>0</v>
      </c>
      <c r="AB1322" s="18" t="n">
        <f aca="false">AA1322-(MAX(Draws!P1301-Line_cap,0)+MAX(Draws!AB1301-Line_cap,0))</f>
        <v>0</v>
      </c>
      <c r="AC1322" s="18" t="n">
        <f aca="false">AB1322-(MAX(Draws!Q1301-Line_cap,0)+MAX(Draws!AC1301-Line_cap,0))</f>
        <v>0</v>
      </c>
      <c r="AD1322" s="18" t="n">
        <f aca="false">AC1322-(MAX(Draws!R1301-Line_cap,0)+MAX(Draws!AD1301-Line_cap,0))</f>
        <v>0</v>
      </c>
      <c r="AE1322" s="18" t="n">
        <f aca="false">AD1322-(MAX(Draws!S1301-Line_cap,0)+MAX(Draws!AE1301-Line_cap,0))</f>
        <v>0</v>
      </c>
      <c r="AF1322" s="18" t="n">
        <f aca="false">AE1322-(MAX(Draws!T1301-Line_cap,0)+MAX(Draws!AF1301-Line_cap,0))</f>
        <v>0</v>
      </c>
      <c r="AG1322" s="18" t="n">
        <f aca="false">AF1322-(MAX(Draws!U1301-Line_cap,0)+MAX(Draws!AG1301-Line_cap,0))</f>
        <v>0</v>
      </c>
      <c r="AH1322" s="18" t="n">
        <f aca="false">AG1322-(MAX(Draws!V1301-Line_cap,0)+MAX(Draws!AH1301-Line_cap,0))</f>
        <v>0</v>
      </c>
      <c r="AI1322" s="18" t="n">
        <f aca="false">AH1322-(MAX(Draws!W1301-Line_cap,0)+MAX(Draws!AI1301-Line_cap,0))</f>
        <v>0</v>
      </c>
      <c r="AJ1322" s="18" t="n">
        <f aca="false">AI1322-(MAX(Draws!X1301-Line_cap,0)+MAX(Draws!AJ1301-Line_cap,0))</f>
        <v>0</v>
      </c>
      <c r="AK1322" s="18" t="n">
        <f aca="false">AJ1322-(MAX(Draws!Y1301-Line_cap,0)+MAX(Draws!AK1301-Line_cap,0))</f>
        <v>0</v>
      </c>
      <c r="AL1322" s="18" t="n">
        <f aca="false">SUMPRODUCT(MIN($B$22:$M$22+B1322:M1322+N1322:Y1322))</f>
        <v>379.50696343887</v>
      </c>
      <c r="AM1322" s="18" t="n">
        <f aca="false">SUMPRODUCT(MIN($B$22:$M$22+B1322:M1322))</f>
        <v>379.50696343887</v>
      </c>
      <c r="AN1322" s="18" t="n">
        <f aca="false">SUMPRODUCT(MIN($B$22:$M$22+N1322:Y1322))</f>
        <v>481.950382357786</v>
      </c>
      <c r="AO1322" s="18" t="n">
        <f aca="false">SUMPRODUCT(MIN($B$22:$M$22+B1322:M1322+Z1322:AK1322))</f>
        <v>379.50696343887</v>
      </c>
      <c r="AP1322" s="18" t="n">
        <f aca="false">SUMPRODUCT(MIN($B$23:$M$23+B1322:M1322+N1322:Y1322))</f>
        <v>429.106963438871</v>
      </c>
      <c r="AQ1322" s="18" t="n">
        <f aca="false">SUMPRODUCT(MIN($B$23:$M$23+B1322:M1322+Z1322:AK1322))</f>
        <v>429.106963438871</v>
      </c>
      <c r="AR1322" s="13" t="n">
        <f aca="false">IF(Y1322&lt;0,1,0)</f>
        <v>0</v>
      </c>
    </row>
    <row r="1323" customFormat="false" ht="15" hidden="false" customHeight="false" outlineLevel="0" collapsed="false">
      <c r="A1323" s="13" t="n">
        <v>1298</v>
      </c>
      <c r="B1323" s="18" t="n">
        <f aca="false">Shock_sd*Draws!B1302</f>
        <v>78.1885880698915</v>
      </c>
      <c r="C1323" s="18" t="n">
        <f aca="false">Persist_a*B1323+Shock_sd*Draws!C1302</f>
        <v>123.221875462919</v>
      </c>
      <c r="D1323" s="18" t="n">
        <f aca="false">Persist_a*C1323+Shock_sd*Draws!D1302</f>
        <v>37.7599350330456</v>
      </c>
      <c r="E1323" s="18" t="n">
        <f aca="false">Persist_a*D1323+Shock_sd*Draws!E1302</f>
        <v>7.39972834480946</v>
      </c>
      <c r="F1323" s="18" t="n">
        <f aca="false">Persist_a*E1323+Shock_sd*Draws!F1302</f>
        <v>15.5363732059858</v>
      </c>
      <c r="G1323" s="18" t="n">
        <f aca="false">Persist_a*F1323+Shock_sd*Draws!G1302</f>
        <v>8.35797946983368</v>
      </c>
      <c r="H1323" s="18" t="n">
        <f aca="false">Persist_a*G1323+Shock_sd*Draws!H1302</f>
        <v>52.4169838448799</v>
      </c>
      <c r="I1323" s="18" t="n">
        <f aca="false">Persist_a*H1323+Shock_sd*Draws!I1302</f>
        <v>81.1438100469427</v>
      </c>
      <c r="J1323" s="18" t="n">
        <f aca="false">Persist_a*I1323+Shock_sd*Draws!J1302</f>
        <v>38.3244187143526</v>
      </c>
      <c r="K1323" s="18" t="n">
        <f aca="false">Persist_a*J1323+Shock_sd*Draws!K1302</f>
        <v>-121.296013182188</v>
      </c>
      <c r="L1323" s="18" t="n">
        <f aca="false">Persist_a*K1323+Shock_sd*Draws!L1302</f>
        <v>0.515551503499182</v>
      </c>
      <c r="M1323" s="18" t="n">
        <f aca="false">Persist_a*L1323+Shock_sd*Draws!M1302</f>
        <v>41.1641436005408</v>
      </c>
      <c r="N1323" s="18" t="n">
        <f aca="false">0-(Draws!N1302+Draws!Z1302)</f>
        <v>0</v>
      </c>
      <c r="O1323" s="18" t="n">
        <f aca="false">N1323-(Draws!O1302+Draws!AA1302)</f>
        <v>0</v>
      </c>
      <c r="P1323" s="18" t="n">
        <f aca="false">O1323-(Draws!P1302+Draws!AB1302)</f>
        <v>0</v>
      </c>
      <c r="Q1323" s="18" t="n">
        <f aca="false">P1323-(Draws!Q1302+Draws!AC1302)</f>
        <v>0</v>
      </c>
      <c r="R1323" s="18" t="n">
        <f aca="false">Q1323-(Draws!R1302+Draws!AD1302)</f>
        <v>0</v>
      </c>
      <c r="S1323" s="18" t="n">
        <f aca="false">R1323-(Draws!S1302+Draws!AE1302)</f>
        <v>0</v>
      </c>
      <c r="T1323" s="18" t="n">
        <f aca="false">S1323-(Draws!T1302+Draws!AF1302)</f>
        <v>0</v>
      </c>
      <c r="U1323" s="18" t="n">
        <f aca="false">T1323-(Draws!U1302+Draws!AG1302)</f>
        <v>0</v>
      </c>
      <c r="V1323" s="18" t="n">
        <f aca="false">U1323-(Draws!V1302+Draws!AH1302)</f>
        <v>0</v>
      </c>
      <c r="W1323" s="18" t="n">
        <f aca="false">V1323-(Draws!W1302+Draws!AI1302)</f>
        <v>0</v>
      </c>
      <c r="X1323" s="18" t="n">
        <f aca="false">W1323-(Draws!X1302+Draws!AJ1302)</f>
        <v>0</v>
      </c>
      <c r="Y1323" s="18" t="n">
        <f aca="false">X1323-(Draws!Y1302+Draws!AK1302)</f>
        <v>0</v>
      </c>
      <c r="Z1323" s="18" t="n">
        <f aca="false">0-(MAX(Draws!N1302-Line_cap,0)+MAX(Draws!Z1302-Line_cap,0))</f>
        <v>0</v>
      </c>
      <c r="AA1323" s="18" t="n">
        <f aca="false">Z1323-(MAX(Draws!O1302-Line_cap,0)+MAX(Draws!AA1302-Line_cap,0))</f>
        <v>0</v>
      </c>
      <c r="AB1323" s="18" t="n">
        <f aca="false">AA1323-(MAX(Draws!P1302-Line_cap,0)+MAX(Draws!AB1302-Line_cap,0))</f>
        <v>0</v>
      </c>
      <c r="AC1323" s="18" t="n">
        <f aca="false">AB1323-(MAX(Draws!Q1302-Line_cap,0)+MAX(Draws!AC1302-Line_cap,0))</f>
        <v>0</v>
      </c>
      <c r="AD1323" s="18" t="n">
        <f aca="false">AC1323-(MAX(Draws!R1302-Line_cap,0)+MAX(Draws!AD1302-Line_cap,0))</f>
        <v>0</v>
      </c>
      <c r="AE1323" s="18" t="n">
        <f aca="false">AD1323-(MAX(Draws!S1302-Line_cap,0)+MAX(Draws!AE1302-Line_cap,0))</f>
        <v>0</v>
      </c>
      <c r="AF1323" s="18" t="n">
        <f aca="false">AE1323-(MAX(Draws!T1302-Line_cap,0)+MAX(Draws!AF1302-Line_cap,0))</f>
        <v>0</v>
      </c>
      <c r="AG1323" s="18" t="n">
        <f aca="false">AF1323-(MAX(Draws!U1302-Line_cap,0)+MAX(Draws!AG1302-Line_cap,0))</f>
        <v>0</v>
      </c>
      <c r="AH1323" s="18" t="n">
        <f aca="false">AG1323-(MAX(Draws!V1302-Line_cap,0)+MAX(Draws!AH1302-Line_cap,0))</f>
        <v>0</v>
      </c>
      <c r="AI1323" s="18" t="n">
        <f aca="false">AH1323-(MAX(Draws!W1302-Line_cap,0)+MAX(Draws!AI1302-Line_cap,0))</f>
        <v>0</v>
      </c>
      <c r="AJ1323" s="18" t="n">
        <f aca="false">AI1323-(MAX(Draws!X1302-Line_cap,0)+MAX(Draws!AJ1302-Line_cap,0))</f>
        <v>0</v>
      </c>
      <c r="AK1323" s="18" t="n">
        <f aca="false">AJ1323-(MAX(Draws!Y1302-Line_cap,0)+MAX(Draws!AK1302-Line_cap,0))</f>
        <v>0</v>
      </c>
      <c r="AL1323" s="18" t="n">
        <f aca="false">SUMPRODUCT(MIN($B$22:$M$22+B1323:M1323+N1323:Y1323))</f>
        <v>373.089682627236</v>
      </c>
      <c r="AM1323" s="18" t="n">
        <f aca="false">SUMPRODUCT(MIN($B$22:$M$22+B1323:M1323))</f>
        <v>373.089682627236</v>
      </c>
      <c r="AN1323" s="18" t="n">
        <f aca="false">SUMPRODUCT(MIN($B$22:$M$22+N1323:Y1323))</f>
        <v>481.950382357786</v>
      </c>
      <c r="AO1323" s="18" t="n">
        <f aca="false">SUMPRODUCT(MIN($B$22:$M$22+B1323:M1323+Z1323:AK1323))</f>
        <v>373.089682627236</v>
      </c>
      <c r="AP1323" s="18" t="n">
        <f aca="false">SUMPRODUCT(MIN($B$23:$M$23+B1323:M1323+N1323:Y1323))</f>
        <v>421.375331177664</v>
      </c>
      <c r="AQ1323" s="18" t="n">
        <f aca="false">SUMPRODUCT(MIN($B$23:$M$23+B1323:M1323+Z1323:AK1323))</f>
        <v>421.375331177664</v>
      </c>
      <c r="AR1323" s="13" t="n">
        <f aca="false">IF(Y1323&lt;0,1,0)</f>
        <v>0</v>
      </c>
    </row>
    <row r="1324" customFormat="false" ht="15" hidden="false" customHeight="false" outlineLevel="0" collapsed="false">
      <c r="A1324" s="13" t="n">
        <v>1299</v>
      </c>
      <c r="B1324" s="18" t="n">
        <f aca="false">Shock_sd*Draws!B1303</f>
        <v>-11.0303186718489</v>
      </c>
      <c r="C1324" s="18" t="n">
        <f aca="false">Persist_a*B1324+Shock_sd*Draws!C1303</f>
        <v>-8.05397666373959</v>
      </c>
      <c r="D1324" s="18" t="n">
        <f aca="false">Persist_a*C1324+Shock_sd*Draws!D1303</f>
        <v>31.8868799196418</v>
      </c>
      <c r="E1324" s="18" t="n">
        <f aca="false">Persist_a*D1324+Shock_sd*Draws!E1303</f>
        <v>-113.908552220258</v>
      </c>
      <c r="F1324" s="18" t="n">
        <f aca="false">Persist_a*E1324+Shock_sd*Draws!F1303</f>
        <v>-50.8488874794837</v>
      </c>
      <c r="G1324" s="18" t="n">
        <f aca="false">Persist_a*F1324+Shock_sd*Draws!G1303</f>
        <v>-28.2781831362016</v>
      </c>
      <c r="H1324" s="18" t="n">
        <f aca="false">Persist_a*G1324+Shock_sd*Draws!H1303</f>
        <v>-98.0767503649862</v>
      </c>
      <c r="I1324" s="18" t="n">
        <f aca="false">Persist_a*H1324+Shock_sd*Draws!I1303</f>
        <v>-57.2138940960906</v>
      </c>
      <c r="J1324" s="18" t="n">
        <f aca="false">Persist_a*I1324+Shock_sd*Draws!J1303</f>
        <v>-81.6224056066625</v>
      </c>
      <c r="K1324" s="18" t="n">
        <f aca="false">Persist_a*J1324+Shock_sd*Draws!K1303</f>
        <v>-38.8306174242517</v>
      </c>
      <c r="L1324" s="18" t="n">
        <f aca="false">Persist_a*K1324+Shock_sd*Draws!L1303</f>
        <v>-23.5111779392989</v>
      </c>
      <c r="M1324" s="18" t="n">
        <f aca="false">Persist_a*L1324+Shock_sd*Draws!M1303</f>
        <v>79.4595811302364</v>
      </c>
      <c r="N1324" s="18" t="n">
        <f aca="false">0-(Draws!N1303+Draws!Z1303)</f>
        <v>0</v>
      </c>
      <c r="O1324" s="18" t="n">
        <f aca="false">N1324-(Draws!O1303+Draws!AA1303)</f>
        <v>0</v>
      </c>
      <c r="P1324" s="18" t="n">
        <f aca="false">O1324-(Draws!P1303+Draws!AB1303)</f>
        <v>0</v>
      </c>
      <c r="Q1324" s="18" t="n">
        <f aca="false">P1324-(Draws!Q1303+Draws!AC1303)</f>
        <v>0</v>
      </c>
      <c r="R1324" s="18" t="n">
        <f aca="false">Q1324-(Draws!R1303+Draws!AD1303)</f>
        <v>0</v>
      </c>
      <c r="S1324" s="18" t="n">
        <f aca="false">R1324-(Draws!S1303+Draws!AE1303)</f>
        <v>0</v>
      </c>
      <c r="T1324" s="18" t="n">
        <f aca="false">S1324-(Draws!T1303+Draws!AF1303)</f>
        <v>0</v>
      </c>
      <c r="U1324" s="18" t="n">
        <f aca="false">T1324-(Draws!U1303+Draws!AG1303)</f>
        <v>0</v>
      </c>
      <c r="V1324" s="18" t="n">
        <f aca="false">U1324-(Draws!V1303+Draws!AH1303)</f>
        <v>0</v>
      </c>
      <c r="W1324" s="18" t="n">
        <f aca="false">V1324-(Draws!W1303+Draws!AI1303)</f>
        <v>0</v>
      </c>
      <c r="X1324" s="18" t="n">
        <f aca="false">W1324-(Draws!X1303+Draws!AJ1303)</f>
        <v>0</v>
      </c>
      <c r="Y1324" s="18" t="n">
        <f aca="false">X1324-(Draws!Y1303+Draws!AK1303)</f>
        <v>0</v>
      </c>
      <c r="Z1324" s="18" t="n">
        <f aca="false">0-(MAX(Draws!N1303-Line_cap,0)+MAX(Draws!Z1303-Line_cap,0))</f>
        <v>0</v>
      </c>
      <c r="AA1324" s="18" t="n">
        <f aca="false">Z1324-(MAX(Draws!O1303-Line_cap,0)+MAX(Draws!AA1303-Line_cap,0))</f>
        <v>0</v>
      </c>
      <c r="AB1324" s="18" t="n">
        <f aca="false">AA1324-(MAX(Draws!P1303-Line_cap,0)+MAX(Draws!AB1303-Line_cap,0))</f>
        <v>0</v>
      </c>
      <c r="AC1324" s="18" t="n">
        <f aca="false">AB1324-(MAX(Draws!Q1303-Line_cap,0)+MAX(Draws!AC1303-Line_cap,0))</f>
        <v>0</v>
      </c>
      <c r="AD1324" s="18" t="n">
        <f aca="false">AC1324-(MAX(Draws!R1303-Line_cap,0)+MAX(Draws!AD1303-Line_cap,0))</f>
        <v>0</v>
      </c>
      <c r="AE1324" s="18" t="n">
        <f aca="false">AD1324-(MAX(Draws!S1303-Line_cap,0)+MAX(Draws!AE1303-Line_cap,0))</f>
        <v>0</v>
      </c>
      <c r="AF1324" s="18" t="n">
        <f aca="false">AE1324-(MAX(Draws!T1303-Line_cap,0)+MAX(Draws!AF1303-Line_cap,0))</f>
        <v>0</v>
      </c>
      <c r="AG1324" s="18" t="n">
        <f aca="false">AF1324-(MAX(Draws!U1303-Line_cap,0)+MAX(Draws!AG1303-Line_cap,0))</f>
        <v>0</v>
      </c>
      <c r="AH1324" s="18" t="n">
        <f aca="false">AG1324-(MAX(Draws!V1303-Line_cap,0)+MAX(Draws!AH1303-Line_cap,0))</f>
        <v>0</v>
      </c>
      <c r="AI1324" s="18" t="n">
        <f aca="false">AH1324-(MAX(Draws!W1303-Line_cap,0)+MAX(Draws!AI1303-Line_cap,0))</f>
        <v>0</v>
      </c>
      <c r="AJ1324" s="18" t="n">
        <f aca="false">AI1324-(MAX(Draws!X1303-Line_cap,0)+MAX(Draws!AJ1303-Line_cap,0))</f>
        <v>0</v>
      </c>
      <c r="AK1324" s="18" t="n">
        <f aca="false">AJ1324-(MAX(Draws!Y1303-Line_cap,0)+MAX(Draws!AK1303-Line_cap,0))</f>
        <v>0</v>
      </c>
      <c r="AL1324" s="18" t="n">
        <f aca="false">SUMPRODUCT(MIN($B$22:$M$22+B1324:M1324+N1324:Y1324))</f>
        <v>383.873631992799</v>
      </c>
      <c r="AM1324" s="18" t="n">
        <f aca="false">SUMPRODUCT(MIN($B$22:$M$22+B1324:M1324))</f>
        <v>383.873631992799</v>
      </c>
      <c r="AN1324" s="18" t="n">
        <f aca="false">SUMPRODUCT(MIN($B$22:$M$22+N1324:Y1324))</f>
        <v>481.950382357786</v>
      </c>
      <c r="AO1324" s="18" t="n">
        <f aca="false">SUMPRODUCT(MIN($B$22:$M$22+B1324:M1324+Z1324:AK1324))</f>
        <v>383.873631992799</v>
      </c>
      <c r="AP1324" s="18" t="n">
        <f aca="false">SUMPRODUCT(MIN($B$23:$M$23+B1324:M1324+N1324:Y1324))</f>
        <v>425.841935121262</v>
      </c>
      <c r="AQ1324" s="18" t="n">
        <f aca="false">SUMPRODUCT(MIN($B$23:$M$23+B1324:M1324+Z1324:AK1324))</f>
        <v>425.841935121262</v>
      </c>
      <c r="AR1324" s="13" t="n">
        <f aca="false">IF(Y1324&lt;0,1,0)</f>
        <v>0</v>
      </c>
    </row>
    <row r="1325" customFormat="false" ht="15" hidden="false" customHeight="false" outlineLevel="0" collapsed="false">
      <c r="A1325" s="13" t="n">
        <v>1300</v>
      </c>
      <c r="B1325" s="18" t="n">
        <f aca="false">Shock_sd*Draws!B1304</f>
        <v>48.7442664528074</v>
      </c>
      <c r="C1325" s="18" t="n">
        <f aca="false">Persist_a*B1325+Shock_sd*Draws!C1304</f>
        <v>34.0060666612599</v>
      </c>
      <c r="D1325" s="18" t="n">
        <f aca="false">Persist_a*C1325+Shock_sd*Draws!D1304</f>
        <v>38.9562473553929</v>
      </c>
      <c r="E1325" s="18" t="n">
        <f aca="false">Persist_a*D1325+Shock_sd*Draws!E1304</f>
        <v>-26.555545832933</v>
      </c>
      <c r="F1325" s="18" t="n">
        <f aca="false">Persist_a*E1325+Shock_sd*Draws!F1304</f>
        <v>-48.1596974495918</v>
      </c>
      <c r="G1325" s="18" t="n">
        <f aca="false">Persist_a*F1325+Shock_sd*Draws!G1304</f>
        <v>-19.4158050147821</v>
      </c>
      <c r="H1325" s="18" t="n">
        <f aca="false">Persist_a*G1325+Shock_sd*Draws!H1304</f>
        <v>13.1211405199682</v>
      </c>
      <c r="I1325" s="18" t="n">
        <f aca="false">Persist_a*H1325+Shock_sd*Draws!I1304</f>
        <v>45.8381569130529</v>
      </c>
      <c r="J1325" s="18" t="n">
        <f aca="false">Persist_a*I1325+Shock_sd*Draws!J1304</f>
        <v>52.4627363899731</v>
      </c>
      <c r="K1325" s="18" t="n">
        <f aca="false">Persist_a*J1325+Shock_sd*Draws!K1304</f>
        <v>-21.1353743917989</v>
      </c>
      <c r="L1325" s="18" t="n">
        <f aca="false">Persist_a*K1325+Shock_sd*Draws!L1304</f>
        <v>16.3521941585657</v>
      </c>
      <c r="M1325" s="18" t="n">
        <f aca="false">Persist_a*L1325+Shock_sd*Draws!M1304</f>
        <v>56.3610062332557</v>
      </c>
      <c r="N1325" s="18" t="n">
        <f aca="false">0-(Draws!N1304+Draws!Z1304)</f>
        <v>0</v>
      </c>
      <c r="O1325" s="18" t="n">
        <f aca="false">N1325-(Draws!O1304+Draws!AA1304)</f>
        <v>0</v>
      </c>
      <c r="P1325" s="18" t="n">
        <f aca="false">O1325-(Draws!P1304+Draws!AB1304)</f>
        <v>0</v>
      </c>
      <c r="Q1325" s="18" t="n">
        <f aca="false">P1325-(Draws!Q1304+Draws!AC1304)</f>
        <v>0</v>
      </c>
      <c r="R1325" s="18" t="n">
        <f aca="false">Q1325-(Draws!R1304+Draws!AD1304)</f>
        <v>0</v>
      </c>
      <c r="S1325" s="18" t="n">
        <f aca="false">R1325-(Draws!S1304+Draws!AE1304)</f>
        <v>0</v>
      </c>
      <c r="T1325" s="18" t="n">
        <f aca="false">S1325-(Draws!T1304+Draws!AF1304)</f>
        <v>0</v>
      </c>
      <c r="U1325" s="18" t="n">
        <f aca="false">T1325-(Draws!U1304+Draws!AG1304)</f>
        <v>0</v>
      </c>
      <c r="V1325" s="18" t="n">
        <f aca="false">U1325-(Draws!V1304+Draws!AH1304)</f>
        <v>0</v>
      </c>
      <c r="W1325" s="18" t="n">
        <f aca="false">V1325-(Draws!W1304+Draws!AI1304)</f>
        <v>0</v>
      </c>
      <c r="X1325" s="18" t="n">
        <f aca="false">W1325-(Draws!X1304+Draws!AJ1304)</f>
        <v>0</v>
      </c>
      <c r="Y1325" s="18" t="n">
        <f aca="false">X1325-(Draws!Y1304+Draws!AK1304)</f>
        <v>-51.8962446755029</v>
      </c>
      <c r="Z1325" s="18" t="n">
        <f aca="false">0-(MAX(Draws!N1304-Line_cap,0)+MAX(Draws!Z1304-Line_cap,0))</f>
        <v>0</v>
      </c>
      <c r="AA1325" s="18" t="n">
        <f aca="false">Z1325-(MAX(Draws!O1304-Line_cap,0)+MAX(Draws!AA1304-Line_cap,0))</f>
        <v>0</v>
      </c>
      <c r="AB1325" s="18" t="n">
        <f aca="false">AA1325-(MAX(Draws!P1304-Line_cap,0)+MAX(Draws!AB1304-Line_cap,0))</f>
        <v>0</v>
      </c>
      <c r="AC1325" s="18" t="n">
        <f aca="false">AB1325-(MAX(Draws!Q1304-Line_cap,0)+MAX(Draws!AC1304-Line_cap,0))</f>
        <v>0</v>
      </c>
      <c r="AD1325" s="18" t="n">
        <f aca="false">AC1325-(MAX(Draws!R1304-Line_cap,0)+MAX(Draws!AD1304-Line_cap,0))</f>
        <v>0</v>
      </c>
      <c r="AE1325" s="18" t="n">
        <f aca="false">AD1325-(MAX(Draws!S1304-Line_cap,0)+MAX(Draws!AE1304-Line_cap,0))</f>
        <v>0</v>
      </c>
      <c r="AF1325" s="18" t="n">
        <f aca="false">AE1325-(MAX(Draws!T1304-Line_cap,0)+MAX(Draws!AF1304-Line_cap,0))</f>
        <v>0</v>
      </c>
      <c r="AG1325" s="18" t="n">
        <f aca="false">AF1325-(MAX(Draws!U1304-Line_cap,0)+MAX(Draws!AG1304-Line_cap,0))</f>
        <v>0</v>
      </c>
      <c r="AH1325" s="18" t="n">
        <f aca="false">AG1325-(MAX(Draws!V1304-Line_cap,0)+MAX(Draws!AH1304-Line_cap,0))</f>
        <v>0</v>
      </c>
      <c r="AI1325" s="18" t="n">
        <f aca="false">AH1325-(MAX(Draws!W1304-Line_cap,0)+MAX(Draws!AI1304-Line_cap,0))</f>
        <v>0</v>
      </c>
      <c r="AJ1325" s="18" t="n">
        <f aca="false">AI1325-(MAX(Draws!X1304-Line_cap,0)+MAX(Draws!AJ1304-Line_cap,0))</f>
        <v>0</v>
      </c>
      <c r="AK1325" s="18" t="n">
        <f aca="false">AJ1325-(MAX(Draws!Y1304-Line_cap,0)+MAX(Draws!AK1304-Line_cap,0))</f>
        <v>0</v>
      </c>
      <c r="AL1325" s="18" t="n">
        <f aca="false">SUMPRODUCT(MIN($B$22:$M$22+B1325:M1325+N1325:Y1325))</f>
        <v>440.337483698098</v>
      </c>
      <c r="AM1325" s="18" t="n">
        <f aca="false">SUMPRODUCT(MIN($B$22:$M$22+B1325:M1325))</f>
        <v>440.337483698098</v>
      </c>
      <c r="AN1325" s="18" t="n">
        <f aca="false">SUMPRODUCT(MIN($B$22:$M$22+N1325:Y1325))</f>
        <v>458.527803001457</v>
      </c>
      <c r="AO1325" s="18" t="n">
        <f aca="false">SUMPRODUCT(MIN($B$22:$M$22+B1325:M1325+Z1325:AK1325))</f>
        <v>440.337483698098</v>
      </c>
      <c r="AP1325" s="18" t="n">
        <f aca="false">SUMPRODUCT(MIN($B$23:$M$23+B1325:M1325+N1325:Y1325))</f>
        <v>485.442217551262</v>
      </c>
      <c r="AQ1325" s="18" t="n">
        <f aca="false">SUMPRODUCT(MIN($B$23:$M$23+B1325:M1325+Z1325:AK1325))</f>
        <v>485.442217551262</v>
      </c>
      <c r="AR1325" s="13" t="n">
        <f aca="false">IF(Y1325&lt;0,1,0)</f>
        <v>1</v>
      </c>
    </row>
    <row r="1326" customFormat="false" ht="15" hidden="false" customHeight="false" outlineLevel="0" collapsed="false">
      <c r="A1326" s="13" t="n">
        <v>1301</v>
      </c>
      <c r="B1326" s="18" t="n">
        <f aca="false">Shock_sd*Draws!B1305</f>
        <v>-38.4155923690163</v>
      </c>
      <c r="C1326" s="18" t="n">
        <f aca="false">Persist_a*B1326+Shock_sd*Draws!C1305</f>
        <v>-72.4914406891256</v>
      </c>
      <c r="D1326" s="18" t="n">
        <f aca="false">Persist_a*C1326+Shock_sd*Draws!D1305</f>
        <v>-9.94235661416786</v>
      </c>
      <c r="E1326" s="18" t="n">
        <f aca="false">Persist_a*D1326+Shock_sd*Draws!E1305</f>
        <v>-21.427236168943</v>
      </c>
      <c r="F1326" s="18" t="n">
        <f aca="false">Persist_a*E1326+Shock_sd*Draws!F1305</f>
        <v>-117.694734021803</v>
      </c>
      <c r="G1326" s="18" t="n">
        <f aca="false">Persist_a*F1326+Shock_sd*Draws!G1305</f>
        <v>-42.4655293961923</v>
      </c>
      <c r="H1326" s="18" t="n">
        <f aca="false">Persist_a*G1326+Shock_sd*Draws!H1305</f>
        <v>-60.4855264234904</v>
      </c>
      <c r="I1326" s="18" t="n">
        <f aca="false">Persist_a*H1326+Shock_sd*Draws!I1305</f>
        <v>-33.5428169224495</v>
      </c>
      <c r="J1326" s="18" t="n">
        <f aca="false">Persist_a*I1326+Shock_sd*Draws!J1305</f>
        <v>0.805027176194397</v>
      </c>
      <c r="K1326" s="18" t="n">
        <f aca="false">Persist_a*J1326+Shock_sd*Draws!K1305</f>
        <v>-7.71612301878334</v>
      </c>
      <c r="L1326" s="18" t="n">
        <f aca="false">Persist_a*K1326+Shock_sd*Draws!L1305</f>
        <v>6.08834505473326</v>
      </c>
      <c r="M1326" s="18" t="n">
        <f aca="false">Persist_a*L1326+Shock_sd*Draws!M1305</f>
        <v>1.29918904291104</v>
      </c>
      <c r="N1326" s="18" t="n">
        <f aca="false">0-(Draws!N1305+Draws!Z1305)</f>
        <v>0</v>
      </c>
      <c r="O1326" s="18" t="n">
        <f aca="false">N1326-(Draws!O1305+Draws!AA1305)</f>
        <v>0</v>
      </c>
      <c r="P1326" s="18" t="n">
        <f aca="false">O1326-(Draws!P1305+Draws!AB1305)</f>
        <v>0</v>
      </c>
      <c r="Q1326" s="18" t="n">
        <f aca="false">P1326-(Draws!Q1305+Draws!AC1305)</f>
        <v>0</v>
      </c>
      <c r="R1326" s="18" t="n">
        <f aca="false">Q1326-(Draws!R1305+Draws!AD1305)</f>
        <v>0</v>
      </c>
      <c r="S1326" s="18" t="n">
        <f aca="false">R1326-(Draws!S1305+Draws!AE1305)</f>
        <v>0</v>
      </c>
      <c r="T1326" s="18" t="n">
        <f aca="false">S1326-(Draws!T1305+Draws!AF1305)</f>
        <v>0</v>
      </c>
      <c r="U1326" s="18" t="n">
        <f aca="false">T1326-(Draws!U1305+Draws!AG1305)</f>
        <v>-137.313295654157</v>
      </c>
      <c r="V1326" s="18" t="n">
        <f aca="false">U1326-(Draws!V1305+Draws!AH1305)</f>
        <v>-137.313295654157</v>
      </c>
      <c r="W1326" s="18" t="n">
        <f aca="false">V1326-(Draws!W1305+Draws!AI1305)</f>
        <v>-137.313295654157</v>
      </c>
      <c r="X1326" s="18" t="n">
        <f aca="false">W1326-(Draws!X1305+Draws!AJ1305)</f>
        <v>-137.313295654157</v>
      </c>
      <c r="Y1326" s="18" t="n">
        <f aca="false">X1326-(Draws!Y1305+Draws!AK1305)</f>
        <v>-137.313295654157</v>
      </c>
      <c r="Z1326" s="18" t="n">
        <f aca="false">0-(MAX(Draws!N1305-Line_cap,0)+MAX(Draws!Z1305-Line_cap,0))</f>
        <v>0</v>
      </c>
      <c r="AA1326" s="18" t="n">
        <f aca="false">Z1326-(MAX(Draws!O1305-Line_cap,0)+MAX(Draws!AA1305-Line_cap,0))</f>
        <v>0</v>
      </c>
      <c r="AB1326" s="18" t="n">
        <f aca="false">AA1326-(MAX(Draws!P1305-Line_cap,0)+MAX(Draws!AB1305-Line_cap,0))</f>
        <v>0</v>
      </c>
      <c r="AC1326" s="18" t="n">
        <f aca="false">AB1326-(MAX(Draws!Q1305-Line_cap,0)+MAX(Draws!AC1305-Line_cap,0))</f>
        <v>0</v>
      </c>
      <c r="AD1326" s="18" t="n">
        <f aca="false">AC1326-(MAX(Draws!R1305-Line_cap,0)+MAX(Draws!AD1305-Line_cap,0))</f>
        <v>0</v>
      </c>
      <c r="AE1326" s="18" t="n">
        <f aca="false">AD1326-(MAX(Draws!S1305-Line_cap,0)+MAX(Draws!AE1305-Line_cap,0))</f>
        <v>0</v>
      </c>
      <c r="AF1326" s="18" t="n">
        <f aca="false">AE1326-(MAX(Draws!T1305-Line_cap,0)+MAX(Draws!AF1305-Line_cap,0))</f>
        <v>0</v>
      </c>
      <c r="AG1326" s="18" t="n">
        <f aca="false">AF1326-(MAX(Draws!U1305-Line_cap,0)+MAX(Draws!AG1305-Line_cap,0))</f>
        <v>-37.3132956541568</v>
      </c>
      <c r="AH1326" s="18" t="n">
        <f aca="false">AG1326-(MAX(Draws!V1305-Line_cap,0)+MAX(Draws!AH1305-Line_cap,0))</f>
        <v>-37.3132956541568</v>
      </c>
      <c r="AI1326" s="18" t="n">
        <f aca="false">AH1326-(MAX(Draws!W1305-Line_cap,0)+MAX(Draws!AI1305-Line_cap,0))</f>
        <v>-37.3132956541568</v>
      </c>
      <c r="AJ1326" s="18" t="n">
        <f aca="false">AI1326-(MAX(Draws!X1305-Line_cap,0)+MAX(Draws!AJ1305-Line_cap,0))</f>
        <v>-37.3132956541568</v>
      </c>
      <c r="AK1326" s="18" t="n">
        <f aca="false">AJ1326-(MAX(Draws!Y1305-Line_cap,0)+MAX(Draws!AK1305-Line_cap,0))</f>
        <v>-37.3132956541568</v>
      </c>
      <c r="AL1326" s="18" t="n">
        <f aca="false">SUMPRODUCT(MIN($B$22:$M$22+B1326:M1326+N1326:Y1326))</f>
        <v>312.997940821313</v>
      </c>
      <c r="AM1326" s="18" t="n">
        <f aca="false">SUMPRODUCT(MIN($B$22:$M$22+B1326:M1326))</f>
        <v>370.802447125887</v>
      </c>
      <c r="AN1326" s="18" t="n">
        <f aca="false">SUMPRODUCT(MIN($B$22:$M$22+N1326:Y1326))</f>
        <v>346.540757743762</v>
      </c>
      <c r="AO1326" s="18" t="n">
        <f aca="false">SUMPRODUCT(MIN($B$22:$M$22+B1326:M1326+Z1326:AK1326))</f>
        <v>370.802447125887</v>
      </c>
      <c r="AP1326" s="18" t="n">
        <f aca="false">SUMPRODUCT(MIN($B$23:$M$23+B1326:M1326+N1326:Y1326))</f>
        <v>362.597940821313</v>
      </c>
      <c r="AQ1326" s="18" t="n">
        <f aca="false">SUMPRODUCT(MIN($B$23:$M$23+B1326:M1326+Z1326:AK1326))</f>
        <v>415.907180979051</v>
      </c>
      <c r="AR1326" s="13" t="n">
        <f aca="false">IF(Y1326&lt;0,1,0)</f>
        <v>1</v>
      </c>
    </row>
    <row r="1327" customFormat="false" ht="15" hidden="false" customHeight="false" outlineLevel="0" collapsed="false">
      <c r="A1327" s="13" t="n">
        <v>1302</v>
      </c>
      <c r="B1327" s="18" t="n">
        <f aca="false">Shock_sd*Draws!B1306</f>
        <v>-68.7753181059498</v>
      </c>
      <c r="C1327" s="18" t="n">
        <f aca="false">Persist_a*B1327+Shock_sd*Draws!C1306</f>
        <v>-131.485861909384</v>
      </c>
      <c r="D1327" s="18" t="n">
        <f aca="false">Persist_a*C1327+Shock_sd*Draws!D1306</f>
        <v>-110.593482407755</v>
      </c>
      <c r="E1327" s="18" t="n">
        <f aca="false">Persist_a*D1327+Shock_sd*Draws!E1306</f>
        <v>-125.3450512754</v>
      </c>
      <c r="F1327" s="18" t="n">
        <f aca="false">Persist_a*E1327+Shock_sd*Draws!F1306</f>
        <v>-123.257894742937</v>
      </c>
      <c r="G1327" s="18" t="n">
        <f aca="false">Persist_a*F1327+Shock_sd*Draws!G1306</f>
        <v>-123.085502740617</v>
      </c>
      <c r="H1327" s="18" t="n">
        <f aca="false">Persist_a*G1327+Shock_sd*Draws!H1306</f>
        <v>-69.536081610986</v>
      </c>
      <c r="I1327" s="18" t="n">
        <f aca="false">Persist_a*H1327+Shock_sd*Draws!I1306</f>
        <v>3.18358857214792</v>
      </c>
      <c r="J1327" s="18" t="n">
        <f aca="false">Persist_a*I1327+Shock_sd*Draws!J1306</f>
        <v>-2.85903499774188</v>
      </c>
      <c r="K1327" s="18" t="n">
        <f aca="false">Persist_a*J1327+Shock_sd*Draws!K1306</f>
        <v>55.1672577006992</v>
      </c>
      <c r="L1327" s="18" t="n">
        <f aca="false">Persist_a*K1327+Shock_sd*Draws!L1306</f>
        <v>31.3683301401565</v>
      </c>
      <c r="M1327" s="18" t="n">
        <f aca="false">Persist_a*L1327+Shock_sd*Draws!M1306</f>
        <v>-50.5288239675614</v>
      </c>
      <c r="N1327" s="18" t="n">
        <f aca="false">0-(Draws!N1306+Draws!Z1306)</f>
        <v>0</v>
      </c>
      <c r="O1327" s="18" t="n">
        <f aca="false">N1327-(Draws!O1306+Draws!AA1306)</f>
        <v>0</v>
      </c>
      <c r="P1327" s="18" t="n">
        <f aca="false">O1327-(Draws!P1306+Draws!AB1306)</f>
        <v>0</v>
      </c>
      <c r="Q1327" s="18" t="n">
        <f aca="false">P1327-(Draws!Q1306+Draws!AC1306)</f>
        <v>0</v>
      </c>
      <c r="R1327" s="18" t="n">
        <f aca="false">Q1327-(Draws!R1306+Draws!AD1306)</f>
        <v>0</v>
      </c>
      <c r="S1327" s="18" t="n">
        <f aca="false">R1327-(Draws!S1306+Draws!AE1306)</f>
        <v>0</v>
      </c>
      <c r="T1327" s="18" t="n">
        <f aca="false">S1327-(Draws!T1306+Draws!AF1306)</f>
        <v>0</v>
      </c>
      <c r="U1327" s="18" t="n">
        <f aca="false">T1327-(Draws!U1306+Draws!AG1306)</f>
        <v>0</v>
      </c>
      <c r="V1327" s="18" t="n">
        <f aca="false">U1327-(Draws!V1306+Draws!AH1306)</f>
        <v>0</v>
      </c>
      <c r="W1327" s="18" t="n">
        <f aca="false">V1327-(Draws!W1306+Draws!AI1306)</f>
        <v>0</v>
      </c>
      <c r="X1327" s="18" t="n">
        <f aca="false">W1327-(Draws!X1306+Draws!AJ1306)</f>
        <v>0</v>
      </c>
      <c r="Y1327" s="18" t="n">
        <f aca="false">X1327-(Draws!Y1306+Draws!AK1306)</f>
        <v>0</v>
      </c>
      <c r="Z1327" s="18" t="n">
        <f aca="false">0-(MAX(Draws!N1306-Line_cap,0)+MAX(Draws!Z1306-Line_cap,0))</f>
        <v>0</v>
      </c>
      <c r="AA1327" s="18" t="n">
        <f aca="false">Z1327-(MAX(Draws!O1306-Line_cap,0)+MAX(Draws!AA1306-Line_cap,0))</f>
        <v>0</v>
      </c>
      <c r="AB1327" s="18" t="n">
        <f aca="false">AA1327-(MAX(Draws!P1306-Line_cap,0)+MAX(Draws!AB1306-Line_cap,0))</f>
        <v>0</v>
      </c>
      <c r="AC1327" s="18" t="n">
        <f aca="false">AB1327-(MAX(Draws!Q1306-Line_cap,0)+MAX(Draws!AC1306-Line_cap,0))</f>
        <v>0</v>
      </c>
      <c r="AD1327" s="18" t="n">
        <f aca="false">AC1327-(MAX(Draws!R1306-Line_cap,0)+MAX(Draws!AD1306-Line_cap,0))</f>
        <v>0</v>
      </c>
      <c r="AE1327" s="18" t="n">
        <f aca="false">AD1327-(MAX(Draws!S1306-Line_cap,0)+MAX(Draws!AE1306-Line_cap,0))</f>
        <v>0</v>
      </c>
      <c r="AF1327" s="18" t="n">
        <f aca="false">AE1327-(MAX(Draws!T1306-Line_cap,0)+MAX(Draws!AF1306-Line_cap,0))</f>
        <v>0</v>
      </c>
      <c r="AG1327" s="18" t="n">
        <f aca="false">AF1327-(MAX(Draws!U1306-Line_cap,0)+MAX(Draws!AG1306-Line_cap,0))</f>
        <v>0</v>
      </c>
      <c r="AH1327" s="18" t="n">
        <f aca="false">AG1327-(MAX(Draws!V1306-Line_cap,0)+MAX(Draws!AH1306-Line_cap,0))</f>
        <v>0</v>
      </c>
      <c r="AI1327" s="18" t="n">
        <f aca="false">AH1327-(MAX(Draws!W1306-Line_cap,0)+MAX(Draws!AI1306-Line_cap,0))</f>
        <v>0</v>
      </c>
      <c r="AJ1327" s="18" t="n">
        <f aca="false">AI1327-(MAX(Draws!X1306-Line_cap,0)+MAX(Draws!AJ1306-Line_cap,0))</f>
        <v>0</v>
      </c>
      <c r="AK1327" s="18" t="n">
        <f aca="false">AJ1327-(MAX(Draws!Y1306-Line_cap,0)+MAX(Draws!AK1306-Line_cap,0))</f>
        <v>0</v>
      </c>
      <c r="AL1327" s="18" t="n">
        <f aca="false">SUMPRODUCT(MIN($B$22:$M$22+B1327:M1327+N1327:Y1327))</f>
        <v>360.122668897748</v>
      </c>
      <c r="AM1327" s="18" t="n">
        <f aca="false">SUMPRODUCT(MIN($B$22:$M$22+B1327:M1327))</f>
        <v>360.122668897748</v>
      </c>
      <c r="AN1327" s="18" t="n">
        <f aca="false">SUMPRODUCT(MIN($B$22:$M$22+N1327:Y1327))</f>
        <v>481.950382357786</v>
      </c>
      <c r="AO1327" s="18" t="n">
        <f aca="false">SUMPRODUCT(MIN($B$22:$M$22+B1327:M1327+Z1327:AK1327))</f>
        <v>360.122668897748</v>
      </c>
      <c r="AP1327" s="18" t="n">
        <f aca="false">SUMPRODUCT(MIN($B$23:$M$23+B1327:M1327+N1327:Y1327))</f>
        <v>407.888414398532</v>
      </c>
      <c r="AQ1327" s="18" t="n">
        <f aca="false">SUMPRODUCT(MIN($B$23:$M$23+B1327:M1327+Z1327:AK1327))</f>
        <v>407.888414398532</v>
      </c>
      <c r="AR1327" s="13" t="n">
        <f aca="false">IF(Y1327&lt;0,1,0)</f>
        <v>0</v>
      </c>
    </row>
    <row r="1328" customFormat="false" ht="15" hidden="false" customHeight="false" outlineLevel="0" collapsed="false">
      <c r="A1328" s="13" t="n">
        <v>1303</v>
      </c>
      <c r="B1328" s="18" t="n">
        <f aca="false">Shock_sd*Draws!B1307</f>
        <v>8.08180712593352</v>
      </c>
      <c r="C1328" s="18" t="n">
        <f aca="false">Persist_a*B1328+Shock_sd*Draws!C1307</f>
        <v>-30.3722354773777</v>
      </c>
      <c r="D1328" s="18" t="n">
        <f aca="false">Persist_a*C1328+Shock_sd*Draws!D1307</f>
        <v>-19.6653620164808</v>
      </c>
      <c r="E1328" s="18" t="n">
        <f aca="false">Persist_a*D1328+Shock_sd*Draws!E1307</f>
        <v>8.5637340527246</v>
      </c>
      <c r="F1328" s="18" t="n">
        <f aca="false">Persist_a*E1328+Shock_sd*Draws!F1307</f>
        <v>-85.4449628116604</v>
      </c>
      <c r="G1328" s="18" t="n">
        <f aca="false">Persist_a*F1328+Shock_sd*Draws!G1307</f>
        <v>-25.9074861163146</v>
      </c>
      <c r="H1328" s="18" t="n">
        <f aca="false">Persist_a*G1328+Shock_sd*Draws!H1307</f>
        <v>-79.6534259477972</v>
      </c>
      <c r="I1328" s="18" t="n">
        <f aca="false">Persist_a*H1328+Shock_sd*Draws!I1307</f>
        <v>-63.3884179663113</v>
      </c>
      <c r="J1328" s="18" t="n">
        <f aca="false">Persist_a*I1328+Shock_sd*Draws!J1307</f>
        <v>10.6428303783058</v>
      </c>
      <c r="K1328" s="18" t="n">
        <f aca="false">Persist_a*J1328+Shock_sd*Draws!K1307</f>
        <v>-67.5970605744395</v>
      </c>
      <c r="L1328" s="18" t="n">
        <f aca="false">Persist_a*K1328+Shock_sd*Draws!L1307</f>
        <v>-26.0802334879931</v>
      </c>
      <c r="M1328" s="18" t="n">
        <f aca="false">Persist_a*L1328+Shock_sd*Draws!M1307</f>
        <v>12.3272786379917</v>
      </c>
      <c r="N1328" s="18" t="n">
        <f aca="false">0-(Draws!N1307+Draws!Z1307)</f>
        <v>0</v>
      </c>
      <c r="O1328" s="18" t="n">
        <f aca="false">N1328-(Draws!O1307+Draws!AA1307)</f>
        <v>0</v>
      </c>
      <c r="P1328" s="18" t="n">
        <f aca="false">O1328-(Draws!P1307+Draws!AB1307)</f>
        <v>0</v>
      </c>
      <c r="Q1328" s="18" t="n">
        <f aca="false">P1328-(Draws!Q1307+Draws!AC1307)</f>
        <v>0</v>
      </c>
      <c r="R1328" s="18" t="n">
        <f aca="false">Q1328-(Draws!R1307+Draws!AD1307)</f>
        <v>0</v>
      </c>
      <c r="S1328" s="18" t="n">
        <f aca="false">R1328-(Draws!S1307+Draws!AE1307)</f>
        <v>0</v>
      </c>
      <c r="T1328" s="18" t="n">
        <f aca="false">S1328-(Draws!T1307+Draws!AF1307)</f>
        <v>0</v>
      </c>
      <c r="U1328" s="18" t="n">
        <f aca="false">T1328-(Draws!U1307+Draws!AG1307)</f>
        <v>0</v>
      </c>
      <c r="V1328" s="18" t="n">
        <f aca="false">U1328-(Draws!V1307+Draws!AH1307)</f>
        <v>0</v>
      </c>
      <c r="W1328" s="18" t="n">
        <f aca="false">V1328-(Draws!W1307+Draws!AI1307)</f>
        <v>0</v>
      </c>
      <c r="X1328" s="18" t="n">
        <f aca="false">W1328-(Draws!X1307+Draws!AJ1307)</f>
        <v>0</v>
      </c>
      <c r="Y1328" s="18" t="n">
        <f aca="false">X1328-(Draws!Y1307+Draws!AK1307)</f>
        <v>0</v>
      </c>
      <c r="Z1328" s="18" t="n">
        <f aca="false">0-(MAX(Draws!N1307-Line_cap,0)+MAX(Draws!Z1307-Line_cap,0))</f>
        <v>0</v>
      </c>
      <c r="AA1328" s="18" t="n">
        <f aca="false">Z1328-(MAX(Draws!O1307-Line_cap,0)+MAX(Draws!AA1307-Line_cap,0))</f>
        <v>0</v>
      </c>
      <c r="AB1328" s="18" t="n">
        <f aca="false">AA1328-(MAX(Draws!P1307-Line_cap,0)+MAX(Draws!AB1307-Line_cap,0))</f>
        <v>0</v>
      </c>
      <c r="AC1328" s="18" t="n">
        <f aca="false">AB1328-(MAX(Draws!Q1307-Line_cap,0)+MAX(Draws!AC1307-Line_cap,0))</f>
        <v>0</v>
      </c>
      <c r="AD1328" s="18" t="n">
        <f aca="false">AC1328-(MAX(Draws!R1307-Line_cap,0)+MAX(Draws!AD1307-Line_cap,0))</f>
        <v>0</v>
      </c>
      <c r="AE1328" s="18" t="n">
        <f aca="false">AD1328-(MAX(Draws!S1307-Line_cap,0)+MAX(Draws!AE1307-Line_cap,0))</f>
        <v>0</v>
      </c>
      <c r="AF1328" s="18" t="n">
        <f aca="false">AE1328-(MAX(Draws!T1307-Line_cap,0)+MAX(Draws!AF1307-Line_cap,0))</f>
        <v>0</v>
      </c>
      <c r="AG1328" s="18" t="n">
        <f aca="false">AF1328-(MAX(Draws!U1307-Line_cap,0)+MAX(Draws!AG1307-Line_cap,0))</f>
        <v>0</v>
      </c>
      <c r="AH1328" s="18" t="n">
        <f aca="false">AG1328-(MAX(Draws!V1307-Line_cap,0)+MAX(Draws!AH1307-Line_cap,0))</f>
        <v>0</v>
      </c>
      <c r="AI1328" s="18" t="n">
        <f aca="false">AH1328-(MAX(Draws!W1307-Line_cap,0)+MAX(Draws!AI1307-Line_cap,0))</f>
        <v>0</v>
      </c>
      <c r="AJ1328" s="18" t="n">
        <f aca="false">AI1328-(MAX(Draws!X1307-Line_cap,0)+MAX(Draws!AJ1307-Line_cap,0))</f>
        <v>0</v>
      </c>
      <c r="AK1328" s="18" t="n">
        <f aca="false">AJ1328-(MAX(Draws!Y1307-Line_cap,0)+MAX(Draws!AK1307-Line_cap,0))</f>
        <v>0</v>
      </c>
      <c r="AL1328" s="18" t="n">
        <f aca="false">SUMPRODUCT(MIN($B$22:$M$22+B1328:M1328+N1328:Y1328))</f>
        <v>402.296956409988</v>
      </c>
      <c r="AM1328" s="18" t="n">
        <f aca="false">SUMPRODUCT(MIN($B$22:$M$22+B1328:M1328))</f>
        <v>402.296956409988</v>
      </c>
      <c r="AN1328" s="18" t="n">
        <f aca="false">SUMPRODUCT(MIN($B$22:$M$22+N1328:Y1328))</f>
        <v>481.950382357786</v>
      </c>
      <c r="AO1328" s="18" t="n">
        <f aca="false">SUMPRODUCT(MIN($B$22:$M$22+B1328:M1328+Z1328:AK1328))</f>
        <v>402.296956409988</v>
      </c>
      <c r="AP1328" s="18" t="n">
        <f aca="false">SUMPRODUCT(MIN($B$23:$M$23+B1328:M1328+N1328:Y1328))</f>
        <v>448.156952189194</v>
      </c>
      <c r="AQ1328" s="18" t="n">
        <f aca="false">SUMPRODUCT(MIN($B$23:$M$23+B1328:M1328+Z1328:AK1328))</f>
        <v>448.156952189194</v>
      </c>
      <c r="AR1328" s="13" t="n">
        <f aca="false">IF(Y1328&lt;0,1,0)</f>
        <v>0</v>
      </c>
    </row>
    <row r="1329" customFormat="false" ht="15" hidden="false" customHeight="false" outlineLevel="0" collapsed="false">
      <c r="A1329" s="13" t="n">
        <v>1304</v>
      </c>
      <c r="B1329" s="18" t="n">
        <f aca="false">Shock_sd*Draws!B1308</f>
        <v>49.4972847960848</v>
      </c>
      <c r="C1329" s="18" t="n">
        <f aca="false">Persist_a*B1329+Shock_sd*Draws!C1308</f>
        <v>-7.50235832371221</v>
      </c>
      <c r="D1329" s="18" t="n">
        <f aca="false">Persist_a*C1329+Shock_sd*Draws!D1308</f>
        <v>-32.2380909638069</v>
      </c>
      <c r="E1329" s="18" t="n">
        <f aca="false">Persist_a*D1329+Shock_sd*Draws!E1308</f>
        <v>-8.2040356052264</v>
      </c>
      <c r="F1329" s="18" t="n">
        <f aca="false">Persist_a*E1329+Shock_sd*Draws!F1308</f>
        <v>95.4697944555116</v>
      </c>
      <c r="G1329" s="18" t="n">
        <f aca="false">Persist_a*F1329+Shock_sd*Draws!G1308</f>
        <v>93.5830658432537</v>
      </c>
      <c r="H1329" s="18" t="n">
        <f aca="false">Persist_a*G1329+Shock_sd*Draws!H1308</f>
        <v>-1.01138813535218</v>
      </c>
      <c r="I1329" s="18" t="n">
        <f aca="false">Persist_a*H1329+Shock_sd*Draws!I1308</f>
        <v>122.2325269172</v>
      </c>
      <c r="J1329" s="18" t="n">
        <f aca="false">Persist_a*I1329+Shock_sd*Draws!J1308</f>
        <v>30.3743645179938</v>
      </c>
      <c r="K1329" s="18" t="n">
        <f aca="false">Persist_a*J1329+Shock_sd*Draws!K1308</f>
        <v>-12.9034353355</v>
      </c>
      <c r="L1329" s="18" t="n">
        <f aca="false">Persist_a*K1329+Shock_sd*Draws!L1308</f>
        <v>-62.8865511653365</v>
      </c>
      <c r="M1329" s="18" t="n">
        <f aca="false">Persist_a*L1329+Shock_sd*Draws!M1308</f>
        <v>-19.3592463906572</v>
      </c>
      <c r="N1329" s="18" t="n">
        <f aca="false">0-(Draws!N1308+Draws!Z1308)</f>
        <v>0</v>
      </c>
      <c r="O1329" s="18" t="n">
        <f aca="false">N1329-(Draws!O1308+Draws!AA1308)</f>
        <v>0</v>
      </c>
      <c r="P1329" s="18" t="n">
        <f aca="false">O1329-(Draws!P1308+Draws!AB1308)</f>
        <v>0</v>
      </c>
      <c r="Q1329" s="18" t="n">
        <f aca="false">P1329-(Draws!Q1308+Draws!AC1308)</f>
        <v>0</v>
      </c>
      <c r="R1329" s="18" t="n">
        <f aca="false">Q1329-(Draws!R1308+Draws!AD1308)</f>
        <v>0</v>
      </c>
      <c r="S1329" s="18" t="n">
        <f aca="false">R1329-(Draws!S1308+Draws!AE1308)</f>
        <v>0</v>
      </c>
      <c r="T1329" s="18" t="n">
        <f aca="false">S1329-(Draws!T1308+Draws!AF1308)</f>
        <v>0</v>
      </c>
      <c r="U1329" s="18" t="n">
        <f aca="false">T1329-(Draws!U1308+Draws!AG1308)</f>
        <v>0</v>
      </c>
      <c r="V1329" s="18" t="n">
        <f aca="false">U1329-(Draws!V1308+Draws!AH1308)</f>
        <v>0</v>
      </c>
      <c r="W1329" s="18" t="n">
        <f aca="false">V1329-(Draws!W1308+Draws!AI1308)</f>
        <v>0</v>
      </c>
      <c r="X1329" s="18" t="n">
        <f aca="false">W1329-(Draws!X1308+Draws!AJ1308)</f>
        <v>0</v>
      </c>
      <c r="Y1329" s="18" t="n">
        <f aca="false">X1329-(Draws!Y1308+Draws!AK1308)</f>
        <v>0</v>
      </c>
      <c r="Z1329" s="18" t="n">
        <f aca="false">0-(MAX(Draws!N1308-Line_cap,0)+MAX(Draws!Z1308-Line_cap,0))</f>
        <v>0</v>
      </c>
      <c r="AA1329" s="18" t="n">
        <f aca="false">Z1329-(MAX(Draws!O1308-Line_cap,0)+MAX(Draws!AA1308-Line_cap,0))</f>
        <v>0</v>
      </c>
      <c r="AB1329" s="18" t="n">
        <f aca="false">AA1329-(MAX(Draws!P1308-Line_cap,0)+MAX(Draws!AB1308-Line_cap,0))</f>
        <v>0</v>
      </c>
      <c r="AC1329" s="18" t="n">
        <f aca="false">AB1329-(MAX(Draws!Q1308-Line_cap,0)+MAX(Draws!AC1308-Line_cap,0))</f>
        <v>0</v>
      </c>
      <c r="AD1329" s="18" t="n">
        <f aca="false">AC1329-(MAX(Draws!R1308-Line_cap,0)+MAX(Draws!AD1308-Line_cap,0))</f>
        <v>0</v>
      </c>
      <c r="AE1329" s="18" t="n">
        <f aca="false">AD1329-(MAX(Draws!S1308-Line_cap,0)+MAX(Draws!AE1308-Line_cap,0))</f>
        <v>0</v>
      </c>
      <c r="AF1329" s="18" t="n">
        <f aca="false">AE1329-(MAX(Draws!T1308-Line_cap,0)+MAX(Draws!AF1308-Line_cap,0))</f>
        <v>0</v>
      </c>
      <c r="AG1329" s="18" t="n">
        <f aca="false">AF1329-(MAX(Draws!U1308-Line_cap,0)+MAX(Draws!AG1308-Line_cap,0))</f>
        <v>0</v>
      </c>
      <c r="AH1329" s="18" t="n">
        <f aca="false">AG1329-(MAX(Draws!V1308-Line_cap,0)+MAX(Draws!AH1308-Line_cap,0))</f>
        <v>0</v>
      </c>
      <c r="AI1329" s="18" t="n">
        <f aca="false">AH1329-(MAX(Draws!W1308-Line_cap,0)+MAX(Draws!AI1308-Line_cap,0))</f>
        <v>0</v>
      </c>
      <c r="AJ1329" s="18" t="n">
        <f aca="false">AI1329-(MAX(Draws!X1308-Line_cap,0)+MAX(Draws!AJ1308-Line_cap,0))</f>
        <v>0</v>
      </c>
      <c r="AK1329" s="18" t="n">
        <f aca="false">AJ1329-(MAX(Draws!Y1308-Line_cap,0)+MAX(Draws!AK1308-Line_cap,0))</f>
        <v>0</v>
      </c>
      <c r="AL1329" s="18" t="n">
        <f aca="false">SUMPRODUCT(MIN($B$22:$M$22+B1329:M1329+N1329:Y1329))</f>
        <v>439.041396399045</v>
      </c>
      <c r="AM1329" s="18" t="n">
        <f aca="false">SUMPRODUCT(MIN($B$22:$M$22+B1329:M1329))</f>
        <v>439.041396399045</v>
      </c>
      <c r="AN1329" s="18" t="n">
        <f aca="false">SUMPRODUCT(MIN($B$22:$M$22+N1329:Y1329))</f>
        <v>481.950382357786</v>
      </c>
      <c r="AO1329" s="18" t="n">
        <f aca="false">SUMPRODUCT(MIN($B$22:$M$22+B1329:M1329+Z1329:AK1329))</f>
        <v>439.041396399045</v>
      </c>
      <c r="AP1329" s="18" t="n">
        <f aca="false">SUMPRODUCT(MIN($B$23:$M$23+B1329:M1329+N1329:Y1329))</f>
        <v>485.914525212589</v>
      </c>
      <c r="AQ1329" s="18" t="n">
        <f aca="false">SUMPRODUCT(MIN($B$23:$M$23+B1329:M1329+Z1329:AK1329))</f>
        <v>485.914525212589</v>
      </c>
      <c r="AR1329" s="13" t="n">
        <f aca="false">IF(Y1329&lt;0,1,0)</f>
        <v>0</v>
      </c>
    </row>
    <row r="1330" customFormat="false" ht="15" hidden="false" customHeight="false" outlineLevel="0" collapsed="false">
      <c r="A1330" s="13" t="n">
        <v>1305</v>
      </c>
      <c r="B1330" s="18" t="n">
        <f aca="false">Shock_sd*Draws!B1309</f>
        <v>-82.4660915909076</v>
      </c>
      <c r="C1330" s="18" t="n">
        <f aca="false">Persist_a*B1330+Shock_sd*Draws!C1309</f>
        <v>-97.3154270838354</v>
      </c>
      <c r="D1330" s="18" t="n">
        <f aca="false">Persist_a*C1330+Shock_sd*Draws!D1309</f>
        <v>-37.7491961739881</v>
      </c>
      <c r="E1330" s="18" t="n">
        <f aca="false">Persist_a*D1330+Shock_sd*Draws!E1309</f>
        <v>6.42422768493132</v>
      </c>
      <c r="F1330" s="18" t="n">
        <f aca="false">Persist_a*E1330+Shock_sd*Draws!F1309</f>
        <v>-49.53358030883</v>
      </c>
      <c r="G1330" s="18" t="n">
        <f aca="false">Persist_a*F1330+Shock_sd*Draws!G1309</f>
        <v>-46.7694164663312</v>
      </c>
      <c r="H1330" s="18" t="n">
        <f aca="false">Persist_a*G1330+Shock_sd*Draws!H1309</f>
        <v>-135.028209702672</v>
      </c>
      <c r="I1330" s="18" t="n">
        <f aca="false">Persist_a*H1330+Shock_sd*Draws!I1309</f>
        <v>-117.82650964353</v>
      </c>
      <c r="J1330" s="18" t="n">
        <f aca="false">Persist_a*I1330+Shock_sd*Draws!J1309</f>
        <v>-28.9187850235561</v>
      </c>
      <c r="K1330" s="18" t="n">
        <f aca="false">Persist_a*J1330+Shock_sd*Draws!K1309</f>
        <v>34.572320473193</v>
      </c>
      <c r="L1330" s="18" t="n">
        <f aca="false">Persist_a*K1330+Shock_sd*Draws!L1309</f>
        <v>42.9417622282917</v>
      </c>
      <c r="M1330" s="18" t="n">
        <f aca="false">Persist_a*L1330+Shock_sd*Draws!M1309</f>
        <v>-16.8304902960477</v>
      </c>
      <c r="N1330" s="18" t="n">
        <f aca="false">0-(Draws!N1309+Draws!Z1309)</f>
        <v>0</v>
      </c>
      <c r="O1330" s="18" t="n">
        <f aca="false">N1330-(Draws!O1309+Draws!AA1309)</f>
        <v>0</v>
      </c>
      <c r="P1330" s="18" t="n">
        <f aca="false">O1330-(Draws!P1309+Draws!AB1309)</f>
        <v>0</v>
      </c>
      <c r="Q1330" s="18" t="n">
        <f aca="false">P1330-(Draws!Q1309+Draws!AC1309)</f>
        <v>0</v>
      </c>
      <c r="R1330" s="18" t="n">
        <f aca="false">Q1330-(Draws!R1309+Draws!AD1309)</f>
        <v>0</v>
      </c>
      <c r="S1330" s="18" t="n">
        <f aca="false">R1330-(Draws!S1309+Draws!AE1309)</f>
        <v>0</v>
      </c>
      <c r="T1330" s="18" t="n">
        <f aca="false">S1330-(Draws!T1309+Draws!AF1309)</f>
        <v>0</v>
      </c>
      <c r="U1330" s="18" t="n">
        <f aca="false">T1330-(Draws!U1309+Draws!AG1309)</f>
        <v>0</v>
      </c>
      <c r="V1330" s="18" t="n">
        <f aca="false">U1330-(Draws!V1309+Draws!AH1309)</f>
        <v>0</v>
      </c>
      <c r="W1330" s="18" t="n">
        <f aca="false">V1330-(Draws!W1309+Draws!AI1309)</f>
        <v>0</v>
      </c>
      <c r="X1330" s="18" t="n">
        <f aca="false">W1330-(Draws!X1309+Draws!AJ1309)</f>
        <v>0</v>
      </c>
      <c r="Y1330" s="18" t="n">
        <f aca="false">X1330-(Draws!Y1309+Draws!AK1309)</f>
        <v>0</v>
      </c>
      <c r="Z1330" s="18" t="n">
        <f aca="false">0-(MAX(Draws!N1309-Line_cap,0)+MAX(Draws!Z1309-Line_cap,0))</f>
        <v>0</v>
      </c>
      <c r="AA1330" s="18" t="n">
        <f aca="false">Z1330-(MAX(Draws!O1309-Line_cap,0)+MAX(Draws!AA1309-Line_cap,0))</f>
        <v>0</v>
      </c>
      <c r="AB1330" s="18" t="n">
        <f aca="false">AA1330-(MAX(Draws!P1309-Line_cap,0)+MAX(Draws!AB1309-Line_cap,0))</f>
        <v>0</v>
      </c>
      <c r="AC1330" s="18" t="n">
        <f aca="false">AB1330-(MAX(Draws!Q1309-Line_cap,0)+MAX(Draws!AC1309-Line_cap,0))</f>
        <v>0</v>
      </c>
      <c r="AD1330" s="18" t="n">
        <f aca="false">AC1330-(MAX(Draws!R1309-Line_cap,0)+MAX(Draws!AD1309-Line_cap,0))</f>
        <v>0</v>
      </c>
      <c r="AE1330" s="18" t="n">
        <f aca="false">AD1330-(MAX(Draws!S1309-Line_cap,0)+MAX(Draws!AE1309-Line_cap,0))</f>
        <v>0</v>
      </c>
      <c r="AF1330" s="18" t="n">
        <f aca="false">AE1330-(MAX(Draws!T1309-Line_cap,0)+MAX(Draws!AF1309-Line_cap,0))</f>
        <v>0</v>
      </c>
      <c r="AG1330" s="18" t="n">
        <f aca="false">AF1330-(MAX(Draws!U1309-Line_cap,0)+MAX(Draws!AG1309-Line_cap,0))</f>
        <v>0</v>
      </c>
      <c r="AH1330" s="18" t="n">
        <f aca="false">AG1330-(MAX(Draws!V1309-Line_cap,0)+MAX(Draws!AH1309-Line_cap,0))</f>
        <v>0</v>
      </c>
      <c r="AI1330" s="18" t="n">
        <f aca="false">AH1330-(MAX(Draws!W1309-Line_cap,0)+MAX(Draws!AI1309-Line_cap,0))</f>
        <v>0</v>
      </c>
      <c r="AJ1330" s="18" t="n">
        <f aca="false">AI1330-(MAX(Draws!X1309-Line_cap,0)+MAX(Draws!AJ1309-Line_cap,0))</f>
        <v>0</v>
      </c>
      <c r="AK1330" s="18" t="n">
        <f aca="false">AJ1330-(MAX(Draws!Y1309-Line_cap,0)+MAX(Draws!AK1309-Line_cap,0))</f>
        <v>0</v>
      </c>
      <c r="AL1330" s="18" t="n">
        <f aca="false">SUMPRODUCT(MIN($B$22:$M$22+B1330:M1330+N1330:Y1330))</f>
        <v>346.922172655113</v>
      </c>
      <c r="AM1330" s="18" t="n">
        <f aca="false">SUMPRODUCT(MIN($B$22:$M$22+B1330:M1330))</f>
        <v>346.922172655113</v>
      </c>
      <c r="AN1330" s="18" t="n">
        <f aca="false">SUMPRODUCT(MIN($B$22:$M$22+N1330:Y1330))</f>
        <v>481.950382357786</v>
      </c>
      <c r="AO1330" s="18" t="n">
        <f aca="false">SUMPRODUCT(MIN($B$22:$M$22+B1330:M1330+Z1330:AK1330))</f>
        <v>346.922172655113</v>
      </c>
      <c r="AP1330" s="18" t="n">
        <f aca="false">SUMPRODUCT(MIN($B$23:$M$23+B1330:M1330+N1330:Y1330))</f>
        <v>396.100815518213</v>
      </c>
      <c r="AQ1330" s="18" t="n">
        <f aca="false">SUMPRODUCT(MIN($B$23:$M$23+B1330:M1330+Z1330:AK1330))</f>
        <v>396.100815518213</v>
      </c>
      <c r="AR1330" s="13" t="n">
        <f aca="false">IF(Y1330&lt;0,1,0)</f>
        <v>0</v>
      </c>
    </row>
    <row r="1331" customFormat="false" ht="15" hidden="false" customHeight="false" outlineLevel="0" collapsed="false">
      <c r="A1331" s="13" t="n">
        <v>1306</v>
      </c>
      <c r="B1331" s="18" t="n">
        <f aca="false">Shock_sd*Draws!B1310</f>
        <v>-26.3401049180013</v>
      </c>
      <c r="C1331" s="18" t="n">
        <f aca="false">Persist_a*B1331+Shock_sd*Draws!C1310</f>
        <v>-92.2092454427539</v>
      </c>
      <c r="D1331" s="18" t="n">
        <f aca="false">Persist_a*C1331+Shock_sd*Draws!D1310</f>
        <v>-90.4522810808394</v>
      </c>
      <c r="E1331" s="18" t="n">
        <f aca="false">Persist_a*D1331+Shock_sd*Draws!E1310</f>
        <v>-88.4700957438464</v>
      </c>
      <c r="F1331" s="18" t="n">
        <f aca="false">Persist_a*E1331+Shock_sd*Draws!F1310</f>
        <v>-3.50139803831165</v>
      </c>
      <c r="G1331" s="18" t="n">
        <f aca="false">Persist_a*F1331+Shock_sd*Draws!G1310</f>
        <v>93.6303688059514</v>
      </c>
      <c r="H1331" s="18" t="n">
        <f aca="false">Persist_a*G1331+Shock_sd*Draws!H1310</f>
        <v>66.1348372453528</v>
      </c>
      <c r="I1331" s="18" t="n">
        <f aca="false">Persist_a*H1331+Shock_sd*Draws!I1310</f>
        <v>-34.7107873350157</v>
      </c>
      <c r="J1331" s="18" t="n">
        <f aca="false">Persist_a*I1331+Shock_sd*Draws!J1310</f>
        <v>-97.3835540411336</v>
      </c>
      <c r="K1331" s="18" t="n">
        <f aca="false">Persist_a*J1331+Shock_sd*Draws!K1310</f>
        <v>33.832683536085</v>
      </c>
      <c r="L1331" s="18" t="n">
        <f aca="false">Persist_a*K1331+Shock_sd*Draws!L1310</f>
        <v>-1.52416747550683</v>
      </c>
      <c r="M1331" s="18" t="n">
        <f aca="false">Persist_a*L1331+Shock_sd*Draws!M1310</f>
        <v>17.2739963589711</v>
      </c>
      <c r="N1331" s="18" t="n">
        <f aca="false">0-(Draws!N1310+Draws!Z1310)</f>
        <v>0</v>
      </c>
      <c r="O1331" s="18" t="n">
        <f aca="false">N1331-(Draws!O1310+Draws!AA1310)</f>
        <v>0</v>
      </c>
      <c r="P1331" s="18" t="n">
        <f aca="false">O1331-(Draws!P1310+Draws!AB1310)</f>
        <v>0</v>
      </c>
      <c r="Q1331" s="18" t="n">
        <f aca="false">P1331-(Draws!Q1310+Draws!AC1310)</f>
        <v>0</v>
      </c>
      <c r="R1331" s="18" t="n">
        <f aca="false">Q1331-(Draws!R1310+Draws!AD1310)</f>
        <v>0</v>
      </c>
      <c r="S1331" s="18" t="n">
        <f aca="false">R1331-(Draws!S1310+Draws!AE1310)</f>
        <v>0</v>
      </c>
      <c r="T1331" s="18" t="n">
        <f aca="false">S1331-(Draws!T1310+Draws!AF1310)</f>
        <v>0</v>
      </c>
      <c r="U1331" s="18" t="n">
        <f aca="false">T1331-(Draws!U1310+Draws!AG1310)</f>
        <v>0</v>
      </c>
      <c r="V1331" s="18" t="n">
        <f aca="false">U1331-(Draws!V1310+Draws!AH1310)</f>
        <v>0</v>
      </c>
      <c r="W1331" s="18" t="n">
        <f aca="false">V1331-(Draws!W1310+Draws!AI1310)</f>
        <v>0</v>
      </c>
      <c r="X1331" s="18" t="n">
        <f aca="false">W1331-(Draws!X1310+Draws!AJ1310)</f>
        <v>0</v>
      </c>
      <c r="Y1331" s="18" t="n">
        <f aca="false">X1331-(Draws!Y1310+Draws!AK1310)</f>
        <v>0</v>
      </c>
      <c r="Z1331" s="18" t="n">
        <f aca="false">0-(MAX(Draws!N1310-Line_cap,0)+MAX(Draws!Z1310-Line_cap,0))</f>
        <v>0</v>
      </c>
      <c r="AA1331" s="18" t="n">
        <f aca="false">Z1331-(MAX(Draws!O1310-Line_cap,0)+MAX(Draws!AA1310-Line_cap,0))</f>
        <v>0</v>
      </c>
      <c r="AB1331" s="18" t="n">
        <f aca="false">AA1331-(MAX(Draws!P1310-Line_cap,0)+MAX(Draws!AB1310-Line_cap,0))</f>
        <v>0</v>
      </c>
      <c r="AC1331" s="18" t="n">
        <f aca="false">AB1331-(MAX(Draws!Q1310-Line_cap,0)+MAX(Draws!AC1310-Line_cap,0))</f>
        <v>0</v>
      </c>
      <c r="AD1331" s="18" t="n">
        <f aca="false">AC1331-(MAX(Draws!R1310-Line_cap,0)+MAX(Draws!AD1310-Line_cap,0))</f>
        <v>0</v>
      </c>
      <c r="AE1331" s="18" t="n">
        <f aca="false">AD1331-(MAX(Draws!S1310-Line_cap,0)+MAX(Draws!AE1310-Line_cap,0))</f>
        <v>0</v>
      </c>
      <c r="AF1331" s="18" t="n">
        <f aca="false">AE1331-(MAX(Draws!T1310-Line_cap,0)+MAX(Draws!AF1310-Line_cap,0))</f>
        <v>0</v>
      </c>
      <c r="AG1331" s="18" t="n">
        <f aca="false">AF1331-(MAX(Draws!U1310-Line_cap,0)+MAX(Draws!AG1310-Line_cap,0))</f>
        <v>0</v>
      </c>
      <c r="AH1331" s="18" t="n">
        <f aca="false">AG1331-(MAX(Draws!V1310-Line_cap,0)+MAX(Draws!AH1310-Line_cap,0))</f>
        <v>0</v>
      </c>
      <c r="AI1331" s="18" t="n">
        <f aca="false">AH1331-(MAX(Draws!W1310-Line_cap,0)+MAX(Draws!AI1310-Line_cap,0))</f>
        <v>0</v>
      </c>
      <c r="AJ1331" s="18" t="n">
        <f aca="false">AI1331-(MAX(Draws!X1310-Line_cap,0)+MAX(Draws!AJ1310-Line_cap,0))</f>
        <v>0</v>
      </c>
      <c r="AK1331" s="18" t="n">
        <f aca="false">AJ1331-(MAX(Draws!Y1310-Line_cap,0)+MAX(Draws!AK1310-Line_cap,0))</f>
        <v>0</v>
      </c>
      <c r="AL1331" s="18" t="n">
        <f aca="false">SUMPRODUCT(MIN($B$22:$M$22+B1331:M1331+N1331:Y1331))</f>
        <v>390.814227376263</v>
      </c>
      <c r="AM1331" s="18" t="n">
        <f aca="false">SUMPRODUCT(MIN($B$22:$M$22+B1331:M1331))</f>
        <v>390.814227376263</v>
      </c>
      <c r="AN1331" s="18" t="n">
        <f aca="false">SUMPRODUCT(MIN($B$22:$M$22+N1331:Y1331))</f>
        <v>481.950382357786</v>
      </c>
      <c r="AO1331" s="18" t="n">
        <f aca="false">SUMPRODUCT(MIN($B$22:$M$22+B1331:M1331+Z1331:AK1331))</f>
        <v>390.814227376263</v>
      </c>
      <c r="AP1331" s="18" t="n">
        <f aca="false">SUMPRODUCT(MIN($B$23:$M$23+B1331:M1331+N1331:Y1331))</f>
        <v>440.057554540483</v>
      </c>
      <c r="AQ1331" s="18" t="n">
        <f aca="false">SUMPRODUCT(MIN($B$23:$M$23+B1331:M1331+Z1331:AK1331))</f>
        <v>440.057554540483</v>
      </c>
      <c r="AR1331" s="13" t="n">
        <f aca="false">IF(Y1331&lt;0,1,0)</f>
        <v>0</v>
      </c>
    </row>
    <row r="1332" customFormat="false" ht="15" hidden="false" customHeight="false" outlineLevel="0" collapsed="false">
      <c r="A1332" s="13" t="n">
        <v>1307</v>
      </c>
      <c r="B1332" s="18" t="n">
        <f aca="false">Shock_sd*Draws!B1311</f>
        <v>31.4099344542733</v>
      </c>
      <c r="C1332" s="18" t="n">
        <f aca="false">Persist_a*B1332+Shock_sd*Draws!C1311</f>
        <v>38.1503392061255</v>
      </c>
      <c r="D1332" s="18" t="n">
        <f aca="false">Persist_a*C1332+Shock_sd*Draws!D1311</f>
        <v>93.8471516911819</v>
      </c>
      <c r="E1332" s="18" t="n">
        <f aca="false">Persist_a*D1332+Shock_sd*Draws!E1311</f>
        <v>-12.9116462552467</v>
      </c>
      <c r="F1332" s="18" t="n">
        <f aca="false">Persist_a*E1332+Shock_sd*Draws!F1311</f>
        <v>-8.51308783835492</v>
      </c>
      <c r="G1332" s="18" t="n">
        <f aca="false">Persist_a*F1332+Shock_sd*Draws!G1311</f>
        <v>-61.9686878894477</v>
      </c>
      <c r="H1332" s="18" t="n">
        <f aca="false">Persist_a*G1332+Shock_sd*Draws!H1311</f>
        <v>6.26755767533735</v>
      </c>
      <c r="I1332" s="18" t="n">
        <f aca="false">Persist_a*H1332+Shock_sd*Draws!I1311</f>
        <v>13.6351774697542</v>
      </c>
      <c r="J1332" s="18" t="n">
        <f aca="false">Persist_a*I1332+Shock_sd*Draws!J1311</f>
        <v>-24.3512961351349</v>
      </c>
      <c r="K1332" s="18" t="n">
        <f aca="false">Persist_a*J1332+Shock_sd*Draws!K1311</f>
        <v>10.3680842540749</v>
      </c>
      <c r="L1332" s="18" t="n">
        <f aca="false">Persist_a*K1332+Shock_sd*Draws!L1311</f>
        <v>-60.4973718012632</v>
      </c>
      <c r="M1332" s="18" t="n">
        <f aca="false">Persist_a*L1332+Shock_sd*Draws!M1311</f>
        <v>-85.3441147703985</v>
      </c>
      <c r="N1332" s="18" t="n">
        <f aca="false">0-(Draws!N1311+Draws!Z1311)</f>
        <v>0</v>
      </c>
      <c r="O1332" s="18" t="n">
        <f aca="false">N1332-(Draws!O1311+Draws!AA1311)</f>
        <v>0</v>
      </c>
      <c r="P1332" s="18" t="n">
        <f aca="false">O1332-(Draws!P1311+Draws!AB1311)</f>
        <v>0</v>
      </c>
      <c r="Q1332" s="18" t="n">
        <f aca="false">P1332-(Draws!Q1311+Draws!AC1311)</f>
        <v>0</v>
      </c>
      <c r="R1332" s="18" t="n">
        <f aca="false">Q1332-(Draws!R1311+Draws!AD1311)</f>
        <v>0</v>
      </c>
      <c r="S1332" s="18" t="n">
        <f aca="false">R1332-(Draws!S1311+Draws!AE1311)</f>
        <v>0</v>
      </c>
      <c r="T1332" s="18" t="n">
        <f aca="false">S1332-(Draws!T1311+Draws!AF1311)</f>
        <v>0</v>
      </c>
      <c r="U1332" s="18" t="n">
        <f aca="false">T1332-(Draws!U1311+Draws!AG1311)</f>
        <v>0</v>
      </c>
      <c r="V1332" s="18" t="n">
        <f aca="false">U1332-(Draws!V1311+Draws!AH1311)</f>
        <v>0</v>
      </c>
      <c r="W1332" s="18" t="n">
        <f aca="false">V1332-(Draws!W1311+Draws!AI1311)</f>
        <v>0</v>
      </c>
      <c r="X1332" s="18" t="n">
        <f aca="false">W1332-(Draws!X1311+Draws!AJ1311)</f>
        <v>0</v>
      </c>
      <c r="Y1332" s="18" t="n">
        <f aca="false">X1332-(Draws!Y1311+Draws!AK1311)</f>
        <v>0</v>
      </c>
      <c r="Z1332" s="18" t="n">
        <f aca="false">0-(MAX(Draws!N1311-Line_cap,0)+MAX(Draws!Z1311-Line_cap,0))</f>
        <v>0</v>
      </c>
      <c r="AA1332" s="18" t="n">
        <f aca="false">Z1332-(MAX(Draws!O1311-Line_cap,0)+MAX(Draws!AA1311-Line_cap,0))</f>
        <v>0</v>
      </c>
      <c r="AB1332" s="18" t="n">
        <f aca="false">AA1332-(MAX(Draws!P1311-Line_cap,0)+MAX(Draws!AB1311-Line_cap,0))</f>
        <v>0</v>
      </c>
      <c r="AC1332" s="18" t="n">
        <f aca="false">AB1332-(MAX(Draws!Q1311-Line_cap,0)+MAX(Draws!AC1311-Line_cap,0))</f>
        <v>0</v>
      </c>
      <c r="AD1332" s="18" t="n">
        <f aca="false">AC1332-(MAX(Draws!R1311-Line_cap,0)+MAX(Draws!AD1311-Line_cap,0))</f>
        <v>0</v>
      </c>
      <c r="AE1332" s="18" t="n">
        <f aca="false">AD1332-(MAX(Draws!S1311-Line_cap,0)+MAX(Draws!AE1311-Line_cap,0))</f>
        <v>0</v>
      </c>
      <c r="AF1332" s="18" t="n">
        <f aca="false">AE1332-(MAX(Draws!T1311-Line_cap,0)+MAX(Draws!AF1311-Line_cap,0))</f>
        <v>0</v>
      </c>
      <c r="AG1332" s="18" t="n">
        <f aca="false">AF1332-(MAX(Draws!U1311-Line_cap,0)+MAX(Draws!AG1311-Line_cap,0))</f>
        <v>0</v>
      </c>
      <c r="AH1332" s="18" t="n">
        <f aca="false">AG1332-(MAX(Draws!V1311-Line_cap,0)+MAX(Draws!AH1311-Line_cap,0))</f>
        <v>0</v>
      </c>
      <c r="AI1332" s="18" t="n">
        <f aca="false">AH1332-(MAX(Draws!W1311-Line_cap,0)+MAX(Draws!AI1311-Line_cap,0))</f>
        <v>0</v>
      </c>
      <c r="AJ1332" s="18" t="n">
        <f aca="false">AI1332-(MAX(Draws!X1311-Line_cap,0)+MAX(Draws!AJ1311-Line_cap,0))</f>
        <v>0</v>
      </c>
      <c r="AK1332" s="18" t="n">
        <f aca="false">AJ1332-(MAX(Draws!Y1311-Line_cap,0)+MAX(Draws!AK1311-Line_cap,0))</f>
        <v>0</v>
      </c>
      <c r="AL1332" s="18" t="n">
        <f aca="false">SUMPRODUCT(MIN($B$22:$M$22+B1332:M1332+N1332:Y1332))</f>
        <v>421.239483748917</v>
      </c>
      <c r="AM1332" s="18" t="n">
        <f aca="false">SUMPRODUCT(MIN($B$22:$M$22+B1332:M1332))</f>
        <v>421.239483748917</v>
      </c>
      <c r="AN1332" s="18" t="n">
        <f aca="false">SUMPRODUCT(MIN($B$22:$M$22+N1332:Y1332))</f>
        <v>481.950382357786</v>
      </c>
      <c r="AO1332" s="18" t="n">
        <f aca="false">SUMPRODUCT(MIN($B$22:$M$22+B1332:M1332+Z1332:AK1332))</f>
        <v>421.239483748917</v>
      </c>
      <c r="AP1332" s="18" t="n">
        <f aca="false">SUMPRODUCT(MIN($B$23:$M$23+B1332:M1332+N1332:Y1332))</f>
        <v>469.005229249701</v>
      </c>
      <c r="AQ1332" s="18" t="n">
        <f aca="false">SUMPRODUCT(MIN($B$23:$M$23+B1332:M1332+Z1332:AK1332))</f>
        <v>469.005229249701</v>
      </c>
      <c r="AR1332" s="13" t="n">
        <f aca="false">IF(Y1332&lt;0,1,0)</f>
        <v>0</v>
      </c>
    </row>
    <row r="1333" customFormat="false" ht="15" hidden="false" customHeight="false" outlineLevel="0" collapsed="false">
      <c r="A1333" s="13" t="n">
        <v>1308</v>
      </c>
      <c r="B1333" s="18" t="n">
        <f aca="false">Shock_sd*Draws!B1312</f>
        <v>-13.4347816057262</v>
      </c>
      <c r="C1333" s="18" t="n">
        <f aca="false">Persist_a*B1333+Shock_sd*Draws!C1312</f>
        <v>-77.7272061385964</v>
      </c>
      <c r="D1333" s="18" t="n">
        <f aca="false">Persist_a*C1333+Shock_sd*Draws!D1312</f>
        <v>-107.837096264797</v>
      </c>
      <c r="E1333" s="18" t="n">
        <f aca="false">Persist_a*D1333+Shock_sd*Draws!E1312</f>
        <v>-65.1853393114243</v>
      </c>
      <c r="F1333" s="18" t="n">
        <f aca="false">Persist_a*E1333+Shock_sd*Draws!F1312</f>
        <v>-58.7174533111815</v>
      </c>
      <c r="G1333" s="18" t="n">
        <f aca="false">Persist_a*F1333+Shock_sd*Draws!G1312</f>
        <v>-105.062491644705</v>
      </c>
      <c r="H1333" s="18" t="n">
        <f aca="false">Persist_a*G1333+Shock_sd*Draws!H1312</f>
        <v>-69.4764940012278</v>
      </c>
      <c r="I1333" s="18" t="n">
        <f aca="false">Persist_a*H1333+Shock_sd*Draws!I1312</f>
        <v>-77.8345154683841</v>
      </c>
      <c r="J1333" s="18" t="n">
        <f aca="false">Persist_a*I1333+Shock_sd*Draws!J1312</f>
        <v>-54.5462895707402</v>
      </c>
      <c r="K1333" s="18" t="n">
        <f aca="false">Persist_a*J1333+Shock_sd*Draws!K1312</f>
        <v>-72.894440801012</v>
      </c>
      <c r="L1333" s="18" t="n">
        <f aca="false">Persist_a*K1333+Shock_sd*Draws!L1312</f>
        <v>-91.0029244610165</v>
      </c>
      <c r="M1333" s="18" t="n">
        <f aca="false">Persist_a*L1333+Shock_sd*Draws!M1312</f>
        <v>2.82188423521279</v>
      </c>
      <c r="N1333" s="18" t="n">
        <f aca="false">0-(Draws!N1312+Draws!Z1312)</f>
        <v>0</v>
      </c>
      <c r="O1333" s="18" t="n">
        <f aca="false">N1333-(Draws!O1312+Draws!AA1312)</f>
        <v>0</v>
      </c>
      <c r="P1333" s="18" t="n">
        <f aca="false">O1333-(Draws!P1312+Draws!AB1312)</f>
        <v>0</v>
      </c>
      <c r="Q1333" s="18" t="n">
        <f aca="false">P1333-(Draws!Q1312+Draws!AC1312)</f>
        <v>0</v>
      </c>
      <c r="R1333" s="18" t="n">
        <f aca="false">Q1333-(Draws!R1312+Draws!AD1312)</f>
        <v>-141.35970423423</v>
      </c>
      <c r="S1333" s="18" t="n">
        <f aca="false">R1333-(Draws!S1312+Draws!AE1312)</f>
        <v>-141.35970423423</v>
      </c>
      <c r="T1333" s="18" t="n">
        <f aca="false">S1333-(Draws!T1312+Draws!AF1312)</f>
        <v>-141.35970423423</v>
      </c>
      <c r="U1333" s="18" t="n">
        <f aca="false">T1333-(Draws!U1312+Draws!AG1312)</f>
        <v>-141.35970423423</v>
      </c>
      <c r="V1333" s="18" t="n">
        <f aca="false">U1333-(Draws!V1312+Draws!AH1312)</f>
        <v>-141.35970423423</v>
      </c>
      <c r="W1333" s="18" t="n">
        <f aca="false">V1333-(Draws!W1312+Draws!AI1312)</f>
        <v>-141.35970423423</v>
      </c>
      <c r="X1333" s="18" t="n">
        <f aca="false">W1333-(Draws!X1312+Draws!AJ1312)</f>
        <v>-141.35970423423</v>
      </c>
      <c r="Y1333" s="18" t="n">
        <f aca="false">X1333-(Draws!Y1312+Draws!AK1312)</f>
        <v>-141.35970423423</v>
      </c>
      <c r="Z1333" s="18" t="n">
        <f aca="false">0-(MAX(Draws!N1312-Line_cap,0)+MAX(Draws!Z1312-Line_cap,0))</f>
        <v>0</v>
      </c>
      <c r="AA1333" s="18" t="n">
        <f aca="false">Z1333-(MAX(Draws!O1312-Line_cap,0)+MAX(Draws!AA1312-Line_cap,0))</f>
        <v>0</v>
      </c>
      <c r="AB1333" s="18" t="n">
        <f aca="false">AA1333-(MAX(Draws!P1312-Line_cap,0)+MAX(Draws!AB1312-Line_cap,0))</f>
        <v>0</v>
      </c>
      <c r="AC1333" s="18" t="n">
        <f aca="false">AB1333-(MAX(Draws!Q1312-Line_cap,0)+MAX(Draws!AC1312-Line_cap,0))</f>
        <v>0</v>
      </c>
      <c r="AD1333" s="18" t="n">
        <f aca="false">AC1333-(MAX(Draws!R1312-Line_cap,0)+MAX(Draws!AD1312-Line_cap,0))</f>
        <v>-41.3597042342302</v>
      </c>
      <c r="AE1333" s="18" t="n">
        <f aca="false">AD1333-(MAX(Draws!S1312-Line_cap,0)+MAX(Draws!AE1312-Line_cap,0))</f>
        <v>-41.3597042342302</v>
      </c>
      <c r="AF1333" s="18" t="n">
        <f aca="false">AE1333-(MAX(Draws!T1312-Line_cap,0)+MAX(Draws!AF1312-Line_cap,0))</f>
        <v>-41.3597042342302</v>
      </c>
      <c r="AG1333" s="18" t="n">
        <f aca="false">AF1333-(MAX(Draws!U1312-Line_cap,0)+MAX(Draws!AG1312-Line_cap,0))</f>
        <v>-41.3597042342302</v>
      </c>
      <c r="AH1333" s="18" t="n">
        <f aca="false">AG1333-(MAX(Draws!V1312-Line_cap,0)+MAX(Draws!AH1312-Line_cap,0))</f>
        <v>-41.3597042342302</v>
      </c>
      <c r="AI1333" s="18" t="n">
        <f aca="false">AH1333-(MAX(Draws!W1312-Line_cap,0)+MAX(Draws!AI1312-Line_cap,0))</f>
        <v>-41.3597042342302</v>
      </c>
      <c r="AJ1333" s="18" t="n">
        <f aca="false">AI1333-(MAX(Draws!X1312-Line_cap,0)+MAX(Draws!AJ1312-Line_cap,0))</f>
        <v>-41.3597042342302</v>
      </c>
      <c r="AK1333" s="18" t="n">
        <f aca="false">AJ1333-(MAX(Draws!Y1312-Line_cap,0)+MAX(Draws!AK1312-Line_cap,0))</f>
        <v>-41.3597042342302</v>
      </c>
      <c r="AL1333" s="18" t="n">
        <f aca="false">SUMPRODUCT(MIN($B$22:$M$22+B1333:M1333+N1333:Y1333))</f>
        <v>236.78597575943</v>
      </c>
      <c r="AM1333" s="18" t="n">
        <f aca="false">SUMPRODUCT(MIN($B$22:$M$22+B1333:M1333))</f>
        <v>378.14567999366</v>
      </c>
      <c r="AN1333" s="18" t="n">
        <f aca="false">SUMPRODUCT(MIN($B$22:$M$22+N1333:Y1333))</f>
        <v>340.590678123555</v>
      </c>
      <c r="AO1333" s="18" t="n">
        <f aca="false">SUMPRODUCT(MIN($B$22:$M$22+B1333:M1333+Z1333:AK1333))</f>
        <v>336.78597575943</v>
      </c>
      <c r="AP1333" s="18" t="n">
        <f aca="false">SUMPRODUCT(MIN($B$23:$M$23+B1333:M1333+N1333:Y1333))</f>
        <v>284.551721260214</v>
      </c>
      <c r="AQ1333" s="18" t="n">
        <f aca="false">SUMPRODUCT(MIN($B$23:$M$23+B1333:M1333+Z1333:AK1333))</f>
        <v>384.551721260214</v>
      </c>
      <c r="AR1333" s="13" t="n">
        <f aca="false">IF(Y1333&lt;0,1,0)</f>
        <v>1</v>
      </c>
    </row>
    <row r="1334" customFormat="false" ht="15" hidden="false" customHeight="false" outlineLevel="0" collapsed="false">
      <c r="A1334" s="13" t="n">
        <v>1309</v>
      </c>
      <c r="B1334" s="18" t="n">
        <f aca="false">Shock_sd*Draws!B1313</f>
        <v>-15.4028088844946</v>
      </c>
      <c r="C1334" s="18" t="n">
        <f aca="false">Persist_a*B1334+Shock_sd*Draws!C1313</f>
        <v>31.8114453997322</v>
      </c>
      <c r="D1334" s="18" t="n">
        <f aca="false">Persist_a*C1334+Shock_sd*Draws!D1313</f>
        <v>93.3659958613109</v>
      </c>
      <c r="E1334" s="18" t="n">
        <f aca="false">Persist_a*D1334+Shock_sd*Draws!E1313</f>
        <v>52.8188048988495</v>
      </c>
      <c r="F1334" s="18" t="n">
        <f aca="false">Persist_a*E1334+Shock_sd*Draws!F1313</f>
        <v>-55.7797292656513</v>
      </c>
      <c r="G1334" s="18" t="n">
        <f aca="false">Persist_a*F1334+Shock_sd*Draws!G1313</f>
        <v>-7.86969520205082</v>
      </c>
      <c r="H1334" s="18" t="n">
        <f aca="false">Persist_a*G1334+Shock_sd*Draws!H1313</f>
        <v>-1.55134719283327</v>
      </c>
      <c r="I1334" s="18" t="n">
        <f aca="false">Persist_a*H1334+Shock_sd*Draws!I1313</f>
        <v>-51.7466590650174</v>
      </c>
      <c r="J1334" s="18" t="n">
        <f aca="false">Persist_a*I1334+Shock_sd*Draws!J1313</f>
        <v>-91.7574011640968</v>
      </c>
      <c r="K1334" s="18" t="n">
        <f aca="false">Persist_a*J1334+Shock_sd*Draws!K1313</f>
        <v>-80.5600656306949</v>
      </c>
      <c r="L1334" s="18" t="n">
        <f aca="false">Persist_a*K1334+Shock_sd*Draws!L1313</f>
        <v>-49.8331664039752</v>
      </c>
      <c r="M1334" s="18" t="n">
        <f aca="false">Persist_a*L1334+Shock_sd*Draws!M1313</f>
        <v>-24.2626787405414</v>
      </c>
      <c r="N1334" s="18" t="n">
        <f aca="false">0-(Draws!N1313+Draws!Z1313)</f>
        <v>0</v>
      </c>
      <c r="O1334" s="18" t="n">
        <f aca="false">N1334-(Draws!O1313+Draws!AA1313)</f>
        <v>0</v>
      </c>
      <c r="P1334" s="18" t="n">
        <f aca="false">O1334-(Draws!P1313+Draws!AB1313)</f>
        <v>0</v>
      </c>
      <c r="Q1334" s="18" t="n">
        <f aca="false">P1334-(Draws!Q1313+Draws!AC1313)</f>
        <v>0</v>
      </c>
      <c r="R1334" s="18" t="n">
        <f aca="false">Q1334-(Draws!R1313+Draws!AD1313)</f>
        <v>0</v>
      </c>
      <c r="S1334" s="18" t="n">
        <f aca="false">R1334-(Draws!S1313+Draws!AE1313)</f>
        <v>0</v>
      </c>
      <c r="T1334" s="18" t="n">
        <f aca="false">S1334-(Draws!T1313+Draws!AF1313)</f>
        <v>0</v>
      </c>
      <c r="U1334" s="18" t="n">
        <f aca="false">T1334-(Draws!U1313+Draws!AG1313)</f>
        <v>0</v>
      </c>
      <c r="V1334" s="18" t="n">
        <f aca="false">U1334-(Draws!V1313+Draws!AH1313)</f>
        <v>0</v>
      </c>
      <c r="W1334" s="18" t="n">
        <f aca="false">V1334-(Draws!W1313+Draws!AI1313)</f>
        <v>0</v>
      </c>
      <c r="X1334" s="18" t="n">
        <f aca="false">W1334-(Draws!X1313+Draws!AJ1313)</f>
        <v>0</v>
      </c>
      <c r="Y1334" s="18" t="n">
        <f aca="false">X1334-(Draws!Y1313+Draws!AK1313)</f>
        <v>0</v>
      </c>
      <c r="Z1334" s="18" t="n">
        <f aca="false">0-(MAX(Draws!N1313-Line_cap,0)+MAX(Draws!Z1313-Line_cap,0))</f>
        <v>0</v>
      </c>
      <c r="AA1334" s="18" t="n">
        <f aca="false">Z1334-(MAX(Draws!O1313-Line_cap,0)+MAX(Draws!AA1313-Line_cap,0))</f>
        <v>0</v>
      </c>
      <c r="AB1334" s="18" t="n">
        <f aca="false">AA1334-(MAX(Draws!P1313-Line_cap,0)+MAX(Draws!AB1313-Line_cap,0))</f>
        <v>0</v>
      </c>
      <c r="AC1334" s="18" t="n">
        <f aca="false">AB1334-(MAX(Draws!Q1313-Line_cap,0)+MAX(Draws!AC1313-Line_cap,0))</f>
        <v>0</v>
      </c>
      <c r="AD1334" s="18" t="n">
        <f aca="false">AC1334-(MAX(Draws!R1313-Line_cap,0)+MAX(Draws!AD1313-Line_cap,0))</f>
        <v>0</v>
      </c>
      <c r="AE1334" s="18" t="n">
        <f aca="false">AD1334-(MAX(Draws!S1313-Line_cap,0)+MAX(Draws!AE1313-Line_cap,0))</f>
        <v>0</v>
      </c>
      <c r="AF1334" s="18" t="n">
        <f aca="false">AE1334-(MAX(Draws!T1313-Line_cap,0)+MAX(Draws!AF1313-Line_cap,0))</f>
        <v>0</v>
      </c>
      <c r="AG1334" s="18" t="n">
        <f aca="false">AF1334-(MAX(Draws!U1313-Line_cap,0)+MAX(Draws!AG1313-Line_cap,0))</f>
        <v>0</v>
      </c>
      <c r="AH1334" s="18" t="n">
        <f aca="false">AG1334-(MAX(Draws!V1313-Line_cap,0)+MAX(Draws!AH1313-Line_cap,0))</f>
        <v>0</v>
      </c>
      <c r="AI1334" s="18" t="n">
        <f aca="false">AH1334-(MAX(Draws!W1313-Line_cap,0)+MAX(Draws!AI1313-Line_cap,0))</f>
        <v>0</v>
      </c>
      <c r="AJ1334" s="18" t="n">
        <f aca="false">AI1334-(MAX(Draws!X1313-Line_cap,0)+MAX(Draws!AJ1313-Line_cap,0))</f>
        <v>0</v>
      </c>
      <c r="AK1334" s="18" t="n">
        <f aca="false">AJ1334-(MAX(Draws!Y1313-Line_cap,0)+MAX(Draws!AK1313-Line_cap,0))</f>
        <v>0</v>
      </c>
      <c r="AL1334" s="18" t="n">
        <f aca="false">SUMPRODUCT(MIN($B$22:$M$22+B1334:M1334+N1334:Y1334))</f>
        <v>396.4403802533</v>
      </c>
      <c r="AM1334" s="18" t="n">
        <f aca="false">SUMPRODUCT(MIN($B$22:$M$22+B1334:M1334))</f>
        <v>396.4403802533</v>
      </c>
      <c r="AN1334" s="18" t="n">
        <f aca="false">SUMPRODUCT(MIN($B$22:$M$22+N1334:Y1334))</f>
        <v>481.950382357786</v>
      </c>
      <c r="AO1334" s="18" t="n">
        <f aca="false">SUMPRODUCT(MIN($B$22:$M$22+B1334:M1334+Z1334:AK1334))</f>
        <v>396.4403802533</v>
      </c>
      <c r="AP1334" s="18" t="n">
        <f aca="false">SUMPRODUCT(MIN($B$23:$M$23+B1334:M1334+N1334:Y1334))</f>
        <v>445.68370741752</v>
      </c>
      <c r="AQ1334" s="18" t="n">
        <f aca="false">SUMPRODUCT(MIN($B$23:$M$23+B1334:M1334+Z1334:AK1334))</f>
        <v>445.68370741752</v>
      </c>
      <c r="AR1334" s="13" t="n">
        <f aca="false">IF(Y1334&lt;0,1,0)</f>
        <v>0</v>
      </c>
    </row>
    <row r="1335" customFormat="false" ht="15" hidden="false" customHeight="false" outlineLevel="0" collapsed="false">
      <c r="A1335" s="13" t="n">
        <v>1310</v>
      </c>
      <c r="B1335" s="18" t="n">
        <f aca="false">Shock_sd*Draws!B1314</f>
        <v>37.8734331744823</v>
      </c>
      <c r="C1335" s="18" t="n">
        <f aca="false">Persist_a*B1335+Shock_sd*Draws!C1314</f>
        <v>37.6896132555587</v>
      </c>
      <c r="D1335" s="18" t="n">
        <f aca="false">Persist_a*C1335+Shock_sd*Draws!D1314</f>
        <v>22.8353330070485</v>
      </c>
      <c r="E1335" s="18" t="n">
        <f aca="false">Persist_a*D1335+Shock_sd*Draws!E1314</f>
        <v>47.0862658883965</v>
      </c>
      <c r="F1335" s="18" t="n">
        <f aca="false">Persist_a*E1335+Shock_sd*Draws!F1314</f>
        <v>33.1279395832278</v>
      </c>
      <c r="G1335" s="18" t="n">
        <f aca="false">Persist_a*F1335+Shock_sd*Draws!G1314</f>
        <v>17.2115462341583</v>
      </c>
      <c r="H1335" s="18" t="n">
        <f aca="false">Persist_a*G1335+Shock_sd*Draws!H1314</f>
        <v>-23.5442312562963</v>
      </c>
      <c r="I1335" s="18" t="n">
        <f aca="false">Persist_a*H1335+Shock_sd*Draws!I1314</f>
        <v>-27.8993769486306</v>
      </c>
      <c r="J1335" s="18" t="n">
        <f aca="false">Persist_a*I1335+Shock_sd*Draws!J1314</f>
        <v>-66.1510148653526</v>
      </c>
      <c r="K1335" s="18" t="n">
        <f aca="false">Persist_a*J1335+Shock_sd*Draws!K1314</f>
        <v>-55.1688411642023</v>
      </c>
      <c r="L1335" s="18" t="n">
        <f aca="false">Persist_a*K1335+Shock_sd*Draws!L1314</f>
        <v>-137.811599574022</v>
      </c>
      <c r="M1335" s="18" t="n">
        <f aca="false">Persist_a*L1335+Shock_sd*Draws!M1314</f>
        <v>-43.1091412735042</v>
      </c>
      <c r="N1335" s="18" t="n">
        <f aca="false">0-(Draws!N1314+Draws!Z1314)</f>
        <v>0</v>
      </c>
      <c r="O1335" s="18" t="n">
        <f aca="false">N1335-(Draws!O1314+Draws!AA1314)</f>
        <v>0</v>
      </c>
      <c r="P1335" s="18" t="n">
        <f aca="false">O1335-(Draws!P1314+Draws!AB1314)</f>
        <v>0</v>
      </c>
      <c r="Q1335" s="18" t="n">
        <f aca="false">P1335-(Draws!Q1314+Draws!AC1314)</f>
        <v>0</v>
      </c>
      <c r="R1335" s="18" t="n">
        <f aca="false">Q1335-(Draws!R1314+Draws!AD1314)</f>
        <v>0</v>
      </c>
      <c r="S1335" s="18" t="n">
        <f aca="false">R1335-(Draws!S1314+Draws!AE1314)</f>
        <v>0</v>
      </c>
      <c r="T1335" s="18" t="n">
        <f aca="false">S1335-(Draws!T1314+Draws!AF1314)</f>
        <v>0</v>
      </c>
      <c r="U1335" s="18" t="n">
        <f aca="false">T1335-(Draws!U1314+Draws!AG1314)</f>
        <v>0</v>
      </c>
      <c r="V1335" s="18" t="n">
        <f aca="false">U1335-(Draws!V1314+Draws!AH1314)</f>
        <v>0</v>
      </c>
      <c r="W1335" s="18" t="n">
        <f aca="false">V1335-(Draws!W1314+Draws!AI1314)</f>
        <v>0</v>
      </c>
      <c r="X1335" s="18" t="n">
        <f aca="false">W1335-(Draws!X1314+Draws!AJ1314)</f>
        <v>0</v>
      </c>
      <c r="Y1335" s="18" t="n">
        <f aca="false">X1335-(Draws!Y1314+Draws!AK1314)</f>
        <v>0</v>
      </c>
      <c r="Z1335" s="18" t="n">
        <f aca="false">0-(MAX(Draws!N1314-Line_cap,0)+MAX(Draws!Z1314-Line_cap,0))</f>
        <v>0</v>
      </c>
      <c r="AA1335" s="18" t="n">
        <f aca="false">Z1335-(MAX(Draws!O1314-Line_cap,0)+MAX(Draws!AA1314-Line_cap,0))</f>
        <v>0</v>
      </c>
      <c r="AB1335" s="18" t="n">
        <f aca="false">AA1335-(MAX(Draws!P1314-Line_cap,0)+MAX(Draws!AB1314-Line_cap,0))</f>
        <v>0</v>
      </c>
      <c r="AC1335" s="18" t="n">
        <f aca="false">AB1335-(MAX(Draws!Q1314-Line_cap,0)+MAX(Draws!AC1314-Line_cap,0))</f>
        <v>0</v>
      </c>
      <c r="AD1335" s="18" t="n">
        <f aca="false">AC1335-(MAX(Draws!R1314-Line_cap,0)+MAX(Draws!AD1314-Line_cap,0))</f>
        <v>0</v>
      </c>
      <c r="AE1335" s="18" t="n">
        <f aca="false">AD1335-(MAX(Draws!S1314-Line_cap,0)+MAX(Draws!AE1314-Line_cap,0))</f>
        <v>0</v>
      </c>
      <c r="AF1335" s="18" t="n">
        <f aca="false">AE1335-(MAX(Draws!T1314-Line_cap,0)+MAX(Draws!AF1314-Line_cap,0))</f>
        <v>0</v>
      </c>
      <c r="AG1335" s="18" t="n">
        <f aca="false">AF1335-(MAX(Draws!U1314-Line_cap,0)+MAX(Draws!AG1314-Line_cap,0))</f>
        <v>0</v>
      </c>
      <c r="AH1335" s="18" t="n">
        <f aca="false">AG1335-(MAX(Draws!V1314-Line_cap,0)+MAX(Draws!AH1314-Line_cap,0))</f>
        <v>0</v>
      </c>
      <c r="AI1335" s="18" t="n">
        <f aca="false">AH1335-(MAX(Draws!W1314-Line_cap,0)+MAX(Draws!AI1314-Line_cap,0))</f>
        <v>0</v>
      </c>
      <c r="AJ1335" s="18" t="n">
        <f aca="false">AI1335-(MAX(Draws!X1314-Line_cap,0)+MAX(Draws!AJ1314-Line_cap,0))</f>
        <v>0</v>
      </c>
      <c r="AK1335" s="18" t="n">
        <f aca="false">AJ1335-(MAX(Draws!Y1314-Line_cap,0)+MAX(Draws!AK1314-Line_cap,0))</f>
        <v>0</v>
      </c>
      <c r="AL1335" s="18" t="n">
        <f aca="false">SUMPRODUCT(MIN($B$22:$M$22+B1335:M1335+N1335:Y1335))</f>
        <v>364.11634799036</v>
      </c>
      <c r="AM1335" s="18" t="n">
        <f aca="false">SUMPRODUCT(MIN($B$22:$M$22+B1335:M1335))</f>
        <v>364.11634799036</v>
      </c>
      <c r="AN1335" s="18" t="n">
        <f aca="false">SUMPRODUCT(MIN($B$22:$M$22+N1335:Y1335))</f>
        <v>481.950382357786</v>
      </c>
      <c r="AO1335" s="18" t="n">
        <f aca="false">SUMPRODUCT(MIN($B$22:$M$22+B1335:M1335+Z1335:AK1335))</f>
        <v>364.11634799036</v>
      </c>
      <c r="AP1335" s="18" t="n">
        <f aca="false">SUMPRODUCT(MIN($B$23:$M$23+B1335:M1335+N1335:Y1335))</f>
        <v>410.989476803904</v>
      </c>
      <c r="AQ1335" s="18" t="n">
        <f aca="false">SUMPRODUCT(MIN($B$23:$M$23+B1335:M1335+Z1335:AK1335))</f>
        <v>410.989476803904</v>
      </c>
      <c r="AR1335" s="13" t="n">
        <f aca="false">IF(Y1335&lt;0,1,0)</f>
        <v>0</v>
      </c>
    </row>
    <row r="1336" customFormat="false" ht="15" hidden="false" customHeight="false" outlineLevel="0" collapsed="false">
      <c r="A1336" s="13" t="n">
        <v>1311</v>
      </c>
      <c r="B1336" s="18" t="n">
        <f aca="false">Shock_sd*Draws!B1315</f>
        <v>7.40893061551221</v>
      </c>
      <c r="C1336" s="18" t="n">
        <f aca="false">Persist_a*B1336+Shock_sd*Draws!C1315</f>
        <v>3.79918441207406</v>
      </c>
      <c r="D1336" s="18" t="n">
        <f aca="false">Persist_a*C1336+Shock_sd*Draws!D1315</f>
        <v>-19.2654147071695</v>
      </c>
      <c r="E1336" s="18" t="n">
        <f aca="false">Persist_a*D1336+Shock_sd*Draws!E1315</f>
        <v>-105.511983522113</v>
      </c>
      <c r="F1336" s="18" t="n">
        <f aca="false">Persist_a*E1336+Shock_sd*Draws!F1315</f>
        <v>-36.335786364543</v>
      </c>
      <c r="G1336" s="18" t="n">
        <f aca="false">Persist_a*F1336+Shock_sd*Draws!G1315</f>
        <v>-44.1259559967617</v>
      </c>
      <c r="H1336" s="18" t="n">
        <f aca="false">Persist_a*G1336+Shock_sd*Draws!H1315</f>
        <v>-83.2017777934351</v>
      </c>
      <c r="I1336" s="18" t="n">
        <f aca="false">Persist_a*H1336+Shock_sd*Draws!I1315</f>
        <v>-43.5423669101112</v>
      </c>
      <c r="J1336" s="18" t="n">
        <f aca="false">Persist_a*I1336+Shock_sd*Draws!J1315</f>
        <v>-63.6818631277576</v>
      </c>
      <c r="K1336" s="18" t="n">
        <f aca="false">Persist_a*J1336+Shock_sd*Draws!K1315</f>
        <v>-18.5507537382897</v>
      </c>
      <c r="L1336" s="18" t="n">
        <f aca="false">Persist_a*K1336+Shock_sd*Draws!L1315</f>
        <v>14.3450623729778</v>
      </c>
      <c r="M1336" s="18" t="n">
        <f aca="false">Persist_a*L1336+Shock_sd*Draws!M1315</f>
        <v>22.2550630801004</v>
      </c>
      <c r="N1336" s="18" t="n">
        <f aca="false">0-(Draws!N1315+Draws!Z1315)</f>
        <v>0</v>
      </c>
      <c r="O1336" s="18" t="n">
        <f aca="false">N1336-(Draws!O1315+Draws!AA1315)</f>
        <v>0</v>
      </c>
      <c r="P1336" s="18" t="n">
        <f aca="false">O1336-(Draws!P1315+Draws!AB1315)</f>
        <v>-147.628291858165</v>
      </c>
      <c r="Q1336" s="18" t="n">
        <f aca="false">P1336-(Draws!Q1315+Draws!AC1315)</f>
        <v>-147.628291858165</v>
      </c>
      <c r="R1336" s="18" t="n">
        <f aca="false">Q1336-(Draws!R1315+Draws!AD1315)</f>
        <v>-147.628291858165</v>
      </c>
      <c r="S1336" s="18" t="n">
        <f aca="false">R1336-(Draws!S1315+Draws!AE1315)</f>
        <v>-147.628291858165</v>
      </c>
      <c r="T1336" s="18" t="n">
        <f aca="false">S1336-(Draws!T1315+Draws!AF1315)</f>
        <v>-147.628291858165</v>
      </c>
      <c r="U1336" s="18" t="n">
        <f aca="false">T1336-(Draws!U1315+Draws!AG1315)</f>
        <v>-147.628291858165</v>
      </c>
      <c r="V1336" s="18" t="n">
        <f aca="false">U1336-(Draws!V1315+Draws!AH1315)</f>
        <v>-147.628291858165</v>
      </c>
      <c r="W1336" s="18" t="n">
        <f aca="false">V1336-(Draws!W1315+Draws!AI1315)</f>
        <v>-147.628291858165</v>
      </c>
      <c r="X1336" s="18" t="n">
        <f aca="false">W1336-(Draws!X1315+Draws!AJ1315)</f>
        <v>-147.628291858165</v>
      </c>
      <c r="Y1336" s="18" t="n">
        <f aca="false">X1336-(Draws!Y1315+Draws!AK1315)</f>
        <v>-147.628291858165</v>
      </c>
      <c r="Z1336" s="18" t="n">
        <f aca="false">0-(MAX(Draws!N1315-Line_cap,0)+MAX(Draws!Z1315-Line_cap,0))</f>
        <v>0</v>
      </c>
      <c r="AA1336" s="18" t="n">
        <f aca="false">Z1336-(MAX(Draws!O1315-Line_cap,0)+MAX(Draws!AA1315-Line_cap,0))</f>
        <v>0</v>
      </c>
      <c r="AB1336" s="18" t="n">
        <f aca="false">AA1336-(MAX(Draws!P1315-Line_cap,0)+MAX(Draws!AB1315-Line_cap,0))</f>
        <v>-47.6282918581653</v>
      </c>
      <c r="AC1336" s="18" t="n">
        <f aca="false">AB1336-(MAX(Draws!Q1315-Line_cap,0)+MAX(Draws!AC1315-Line_cap,0))</f>
        <v>-47.6282918581653</v>
      </c>
      <c r="AD1336" s="18" t="n">
        <f aca="false">AC1336-(MAX(Draws!R1315-Line_cap,0)+MAX(Draws!AD1315-Line_cap,0))</f>
        <v>-47.6282918581653</v>
      </c>
      <c r="AE1336" s="18" t="n">
        <f aca="false">AD1336-(MAX(Draws!S1315-Line_cap,0)+MAX(Draws!AE1315-Line_cap,0))</f>
        <v>-47.6282918581653</v>
      </c>
      <c r="AF1336" s="18" t="n">
        <f aca="false">AE1336-(MAX(Draws!T1315-Line_cap,0)+MAX(Draws!AF1315-Line_cap,0))</f>
        <v>-47.6282918581653</v>
      </c>
      <c r="AG1336" s="18" t="n">
        <f aca="false">AF1336-(MAX(Draws!U1315-Line_cap,0)+MAX(Draws!AG1315-Line_cap,0))</f>
        <v>-47.6282918581653</v>
      </c>
      <c r="AH1336" s="18" t="n">
        <f aca="false">AG1336-(MAX(Draws!V1315-Line_cap,0)+MAX(Draws!AH1315-Line_cap,0))</f>
        <v>-47.6282918581653</v>
      </c>
      <c r="AI1336" s="18" t="n">
        <f aca="false">AH1336-(MAX(Draws!W1315-Line_cap,0)+MAX(Draws!AI1315-Line_cap,0))</f>
        <v>-47.6282918581653</v>
      </c>
      <c r="AJ1336" s="18" t="n">
        <f aca="false">AI1336-(MAX(Draws!X1315-Line_cap,0)+MAX(Draws!AJ1315-Line_cap,0))</f>
        <v>-47.6282918581653</v>
      </c>
      <c r="AK1336" s="18" t="n">
        <f aca="false">AJ1336-(MAX(Draws!Y1315-Line_cap,0)+MAX(Draws!AK1315-Line_cap,0))</f>
        <v>-47.6282918581653</v>
      </c>
      <c r="AL1336" s="18" t="n">
        <f aca="false">SUMPRODUCT(MIN($B$22:$M$22+B1336:M1336+N1336:Y1336))</f>
        <v>245.721924447878</v>
      </c>
      <c r="AM1336" s="18" t="n">
        <f aca="false">SUMPRODUCT(MIN($B$22:$M$22+B1336:M1336))</f>
        <v>393.350216306043</v>
      </c>
      <c r="AN1336" s="18" t="n">
        <f aca="false">SUMPRODUCT(MIN($B$22:$M$22+N1336:Y1336))</f>
        <v>334.32209049962</v>
      </c>
      <c r="AO1336" s="18" t="n">
        <f aca="false">SUMPRODUCT(MIN($B$22:$M$22+B1336:M1336+Z1336:AK1336))</f>
        <v>345.721924447878</v>
      </c>
      <c r="AP1336" s="18" t="n">
        <f aca="false">SUMPRODUCT(MIN($B$23:$M$23+B1336:M1336+N1336:Y1336))</f>
        <v>286.610211961241</v>
      </c>
      <c r="AQ1336" s="18" t="n">
        <f aca="false">SUMPRODUCT(MIN($B$23:$M$23+B1336:M1336+Z1336:AK1336))</f>
        <v>386.610211961241</v>
      </c>
      <c r="AR1336" s="13" t="n">
        <f aca="false">IF(Y1336&lt;0,1,0)</f>
        <v>1</v>
      </c>
    </row>
    <row r="1337" customFormat="false" ht="15" hidden="false" customHeight="false" outlineLevel="0" collapsed="false">
      <c r="A1337" s="13" t="n">
        <v>1312</v>
      </c>
      <c r="B1337" s="18" t="n">
        <f aca="false">Shock_sd*Draws!B1316</f>
        <v>8.27110020361858</v>
      </c>
      <c r="C1337" s="18" t="n">
        <f aca="false">Persist_a*B1337+Shock_sd*Draws!C1316</f>
        <v>61.2723564729308</v>
      </c>
      <c r="D1337" s="18" t="n">
        <f aca="false">Persist_a*C1337+Shock_sd*Draws!D1316</f>
        <v>-95.5075446187041</v>
      </c>
      <c r="E1337" s="18" t="n">
        <f aca="false">Persist_a*D1337+Shock_sd*Draws!E1316</f>
        <v>-42.2789397786403</v>
      </c>
      <c r="F1337" s="18" t="n">
        <f aca="false">Persist_a*E1337+Shock_sd*Draws!F1316</f>
        <v>-26.9847010380045</v>
      </c>
      <c r="G1337" s="18" t="n">
        <f aca="false">Persist_a*F1337+Shock_sd*Draws!G1316</f>
        <v>-114.509455446722</v>
      </c>
      <c r="H1337" s="18" t="n">
        <f aca="false">Persist_a*G1337+Shock_sd*Draws!H1316</f>
        <v>-94.2017492279095</v>
      </c>
      <c r="I1337" s="18" t="n">
        <f aca="false">Persist_a*H1337+Shock_sd*Draws!I1316</f>
        <v>-86.4425014747727</v>
      </c>
      <c r="J1337" s="18" t="n">
        <f aca="false">Persist_a*I1337+Shock_sd*Draws!J1316</f>
        <v>-102.252401883965</v>
      </c>
      <c r="K1337" s="18" t="n">
        <f aca="false">Persist_a*J1337+Shock_sd*Draws!K1316</f>
        <v>-196.559227410975</v>
      </c>
      <c r="L1337" s="18" t="n">
        <f aca="false">Persist_a*K1337+Shock_sd*Draws!L1316</f>
        <v>-91.2423464026422</v>
      </c>
      <c r="M1337" s="18" t="n">
        <f aca="false">Persist_a*L1337+Shock_sd*Draws!M1316</f>
        <v>-89.9316937997861</v>
      </c>
      <c r="N1337" s="18" t="n">
        <f aca="false">0-(Draws!N1316+Draws!Z1316)</f>
        <v>0</v>
      </c>
      <c r="O1337" s="18" t="n">
        <f aca="false">N1337-(Draws!O1316+Draws!AA1316)</f>
        <v>0</v>
      </c>
      <c r="P1337" s="18" t="n">
        <f aca="false">O1337-(Draws!P1316+Draws!AB1316)</f>
        <v>0</v>
      </c>
      <c r="Q1337" s="18" t="n">
        <f aca="false">P1337-(Draws!Q1316+Draws!AC1316)</f>
        <v>0</v>
      </c>
      <c r="R1337" s="18" t="n">
        <f aca="false">Q1337-(Draws!R1316+Draws!AD1316)</f>
        <v>0</v>
      </c>
      <c r="S1337" s="18" t="n">
        <f aca="false">R1337-(Draws!S1316+Draws!AE1316)</f>
        <v>0</v>
      </c>
      <c r="T1337" s="18" t="n">
        <f aca="false">S1337-(Draws!T1316+Draws!AF1316)</f>
        <v>0</v>
      </c>
      <c r="U1337" s="18" t="n">
        <f aca="false">T1337-(Draws!U1316+Draws!AG1316)</f>
        <v>0</v>
      </c>
      <c r="V1337" s="18" t="n">
        <f aca="false">U1337-(Draws!V1316+Draws!AH1316)</f>
        <v>0</v>
      </c>
      <c r="W1337" s="18" t="n">
        <f aca="false">V1337-(Draws!W1316+Draws!AI1316)</f>
        <v>0</v>
      </c>
      <c r="X1337" s="18" t="n">
        <f aca="false">W1337-(Draws!X1316+Draws!AJ1316)</f>
        <v>0</v>
      </c>
      <c r="Y1337" s="18" t="n">
        <f aca="false">X1337-(Draws!Y1316+Draws!AK1316)</f>
        <v>0</v>
      </c>
      <c r="Z1337" s="18" t="n">
        <f aca="false">0-(MAX(Draws!N1316-Line_cap,0)+MAX(Draws!Z1316-Line_cap,0))</f>
        <v>0</v>
      </c>
      <c r="AA1337" s="18" t="n">
        <f aca="false">Z1337-(MAX(Draws!O1316-Line_cap,0)+MAX(Draws!AA1316-Line_cap,0))</f>
        <v>0</v>
      </c>
      <c r="AB1337" s="18" t="n">
        <f aca="false">AA1337-(MAX(Draws!P1316-Line_cap,0)+MAX(Draws!AB1316-Line_cap,0))</f>
        <v>0</v>
      </c>
      <c r="AC1337" s="18" t="n">
        <f aca="false">AB1337-(MAX(Draws!Q1316-Line_cap,0)+MAX(Draws!AC1316-Line_cap,0))</f>
        <v>0</v>
      </c>
      <c r="AD1337" s="18" t="n">
        <f aca="false">AC1337-(MAX(Draws!R1316-Line_cap,0)+MAX(Draws!AD1316-Line_cap,0))</f>
        <v>0</v>
      </c>
      <c r="AE1337" s="18" t="n">
        <f aca="false">AD1337-(MAX(Draws!S1316-Line_cap,0)+MAX(Draws!AE1316-Line_cap,0))</f>
        <v>0</v>
      </c>
      <c r="AF1337" s="18" t="n">
        <f aca="false">AE1337-(MAX(Draws!T1316-Line_cap,0)+MAX(Draws!AF1316-Line_cap,0))</f>
        <v>0</v>
      </c>
      <c r="AG1337" s="18" t="n">
        <f aca="false">AF1337-(MAX(Draws!U1316-Line_cap,0)+MAX(Draws!AG1316-Line_cap,0))</f>
        <v>0</v>
      </c>
      <c r="AH1337" s="18" t="n">
        <f aca="false">AG1337-(MAX(Draws!V1316-Line_cap,0)+MAX(Draws!AH1316-Line_cap,0))</f>
        <v>0</v>
      </c>
      <c r="AI1337" s="18" t="n">
        <f aca="false">AH1337-(MAX(Draws!W1316-Line_cap,0)+MAX(Draws!AI1316-Line_cap,0))</f>
        <v>0</v>
      </c>
      <c r="AJ1337" s="18" t="n">
        <f aca="false">AI1337-(MAX(Draws!X1316-Line_cap,0)+MAX(Draws!AJ1316-Line_cap,0))</f>
        <v>0</v>
      </c>
      <c r="AK1337" s="18" t="n">
        <f aca="false">AJ1337-(MAX(Draws!Y1316-Line_cap,0)+MAX(Draws!AK1316-Line_cap,0))</f>
        <v>0</v>
      </c>
      <c r="AL1337" s="18" t="n">
        <f aca="false">SUMPRODUCT(MIN($B$22:$M$22+B1337:M1337+N1337:Y1337))</f>
        <v>297.826468398449</v>
      </c>
      <c r="AM1337" s="18" t="n">
        <f aca="false">SUMPRODUCT(MIN($B$22:$M$22+B1337:M1337))</f>
        <v>297.826468398449</v>
      </c>
      <c r="AN1337" s="18" t="n">
        <f aca="false">SUMPRODUCT(MIN($B$22:$M$22+N1337:Y1337))</f>
        <v>481.950382357786</v>
      </c>
      <c r="AO1337" s="18" t="n">
        <f aca="false">SUMPRODUCT(MIN($B$22:$M$22+B1337:M1337+Z1337:AK1337))</f>
        <v>297.826468398449</v>
      </c>
      <c r="AP1337" s="18" t="n">
        <f aca="false">SUMPRODUCT(MIN($B$23:$M$23+B1337:M1337+N1337:Y1337))</f>
        <v>346.112116948876</v>
      </c>
      <c r="AQ1337" s="18" t="n">
        <f aca="false">SUMPRODUCT(MIN($B$23:$M$23+B1337:M1337+Z1337:AK1337))</f>
        <v>346.112116948876</v>
      </c>
      <c r="AR1337" s="13" t="n">
        <f aca="false">IF(Y1337&lt;0,1,0)</f>
        <v>0</v>
      </c>
    </row>
    <row r="1338" customFormat="false" ht="15" hidden="false" customHeight="false" outlineLevel="0" collapsed="false">
      <c r="A1338" s="13" t="n">
        <v>1313</v>
      </c>
      <c r="B1338" s="18" t="n">
        <f aca="false">Shock_sd*Draws!B1317</f>
        <v>-25.883835396191</v>
      </c>
      <c r="C1338" s="18" t="n">
        <f aca="false">Persist_a*B1338+Shock_sd*Draws!C1317</f>
        <v>24.8951858267111</v>
      </c>
      <c r="D1338" s="18" t="n">
        <f aca="false">Persist_a*C1338+Shock_sd*Draws!D1317</f>
        <v>-75.4260435495183</v>
      </c>
      <c r="E1338" s="18" t="n">
        <f aca="false">Persist_a*D1338+Shock_sd*Draws!E1317</f>
        <v>-96.1076886874535</v>
      </c>
      <c r="F1338" s="18" t="n">
        <f aca="false">Persist_a*E1338+Shock_sd*Draws!F1317</f>
        <v>-47.2228290892319</v>
      </c>
      <c r="G1338" s="18" t="n">
        <f aca="false">Persist_a*F1338+Shock_sd*Draws!G1317</f>
        <v>-77.6359346894467</v>
      </c>
      <c r="H1338" s="18" t="n">
        <f aca="false">Persist_a*G1338+Shock_sd*Draws!H1317</f>
        <v>-41.8489778071815</v>
      </c>
      <c r="I1338" s="18" t="n">
        <f aca="false">Persist_a*H1338+Shock_sd*Draws!I1317</f>
        <v>39.8091166237162</v>
      </c>
      <c r="J1338" s="18" t="n">
        <f aca="false">Persist_a*I1338+Shock_sd*Draws!J1317</f>
        <v>58.2208272446221</v>
      </c>
      <c r="K1338" s="18" t="n">
        <f aca="false">Persist_a*J1338+Shock_sd*Draws!K1317</f>
        <v>7.47818739986585</v>
      </c>
      <c r="L1338" s="18" t="n">
        <f aca="false">Persist_a*K1338+Shock_sd*Draws!L1317</f>
        <v>46.9216808200286</v>
      </c>
      <c r="M1338" s="18" t="n">
        <f aca="false">Persist_a*L1338+Shock_sd*Draws!M1317</f>
        <v>9.67214585068257</v>
      </c>
      <c r="N1338" s="18" t="n">
        <f aca="false">0-(Draws!N1317+Draws!Z1317)</f>
        <v>0</v>
      </c>
      <c r="O1338" s="18" t="n">
        <f aca="false">N1338-(Draws!O1317+Draws!AA1317)</f>
        <v>0</v>
      </c>
      <c r="P1338" s="18" t="n">
        <f aca="false">O1338-(Draws!P1317+Draws!AB1317)</f>
        <v>0</v>
      </c>
      <c r="Q1338" s="18" t="n">
        <f aca="false">P1338-(Draws!Q1317+Draws!AC1317)</f>
        <v>0</v>
      </c>
      <c r="R1338" s="18" t="n">
        <f aca="false">Q1338-(Draws!R1317+Draws!AD1317)</f>
        <v>0</v>
      </c>
      <c r="S1338" s="18" t="n">
        <f aca="false">R1338-(Draws!S1317+Draws!AE1317)</f>
        <v>0</v>
      </c>
      <c r="T1338" s="18" t="n">
        <f aca="false">S1338-(Draws!T1317+Draws!AF1317)</f>
        <v>0</v>
      </c>
      <c r="U1338" s="18" t="n">
        <f aca="false">T1338-(Draws!U1317+Draws!AG1317)</f>
        <v>0</v>
      </c>
      <c r="V1338" s="18" t="n">
        <f aca="false">U1338-(Draws!V1317+Draws!AH1317)</f>
        <v>0</v>
      </c>
      <c r="W1338" s="18" t="n">
        <f aca="false">V1338-(Draws!W1317+Draws!AI1317)</f>
        <v>0</v>
      </c>
      <c r="X1338" s="18" t="n">
        <f aca="false">W1338-(Draws!X1317+Draws!AJ1317)</f>
        <v>0</v>
      </c>
      <c r="Y1338" s="18" t="n">
        <f aca="false">X1338-(Draws!Y1317+Draws!AK1317)</f>
        <v>0</v>
      </c>
      <c r="Z1338" s="18" t="n">
        <f aca="false">0-(MAX(Draws!N1317-Line_cap,0)+MAX(Draws!Z1317-Line_cap,0))</f>
        <v>0</v>
      </c>
      <c r="AA1338" s="18" t="n">
        <f aca="false">Z1338-(MAX(Draws!O1317-Line_cap,0)+MAX(Draws!AA1317-Line_cap,0))</f>
        <v>0</v>
      </c>
      <c r="AB1338" s="18" t="n">
        <f aca="false">AA1338-(MAX(Draws!P1317-Line_cap,0)+MAX(Draws!AB1317-Line_cap,0))</f>
        <v>0</v>
      </c>
      <c r="AC1338" s="18" t="n">
        <f aca="false">AB1338-(MAX(Draws!Q1317-Line_cap,0)+MAX(Draws!AC1317-Line_cap,0))</f>
        <v>0</v>
      </c>
      <c r="AD1338" s="18" t="n">
        <f aca="false">AC1338-(MAX(Draws!R1317-Line_cap,0)+MAX(Draws!AD1317-Line_cap,0))</f>
        <v>0</v>
      </c>
      <c r="AE1338" s="18" t="n">
        <f aca="false">AD1338-(MAX(Draws!S1317-Line_cap,0)+MAX(Draws!AE1317-Line_cap,0))</f>
        <v>0</v>
      </c>
      <c r="AF1338" s="18" t="n">
        <f aca="false">AE1338-(MAX(Draws!T1317-Line_cap,0)+MAX(Draws!AF1317-Line_cap,0))</f>
        <v>0</v>
      </c>
      <c r="AG1338" s="18" t="n">
        <f aca="false">AF1338-(MAX(Draws!U1317-Line_cap,0)+MAX(Draws!AG1317-Line_cap,0))</f>
        <v>0</v>
      </c>
      <c r="AH1338" s="18" t="n">
        <f aca="false">AG1338-(MAX(Draws!V1317-Line_cap,0)+MAX(Draws!AH1317-Line_cap,0))</f>
        <v>0</v>
      </c>
      <c r="AI1338" s="18" t="n">
        <f aca="false">AH1338-(MAX(Draws!W1317-Line_cap,0)+MAX(Draws!AI1317-Line_cap,0))</f>
        <v>0</v>
      </c>
      <c r="AJ1338" s="18" t="n">
        <f aca="false">AI1338-(MAX(Draws!X1317-Line_cap,0)+MAX(Draws!AJ1317-Line_cap,0))</f>
        <v>0</v>
      </c>
      <c r="AK1338" s="18" t="n">
        <f aca="false">AJ1338-(MAX(Draws!Y1317-Line_cap,0)+MAX(Draws!AK1317-Line_cap,0))</f>
        <v>0</v>
      </c>
      <c r="AL1338" s="18" t="n">
        <f aca="false">SUMPRODUCT(MIN($B$22:$M$22+B1338:M1338+N1338:Y1338))</f>
        <v>402.754511140703</v>
      </c>
      <c r="AM1338" s="18" t="n">
        <f aca="false">SUMPRODUCT(MIN($B$22:$M$22+B1338:M1338))</f>
        <v>402.754511140703</v>
      </c>
      <c r="AN1338" s="18" t="n">
        <f aca="false">SUMPRODUCT(MIN($B$22:$M$22+N1338:Y1338))</f>
        <v>481.950382357786</v>
      </c>
      <c r="AO1338" s="18" t="n">
        <f aca="false">SUMPRODUCT(MIN($B$22:$M$22+B1338:M1338+Z1338:AK1338))</f>
        <v>402.754511140703</v>
      </c>
      <c r="AP1338" s="18" t="n">
        <f aca="false">SUMPRODUCT(MIN($B$23:$M$23+B1338:M1338+N1338:Y1338))</f>
        <v>443.642798654066</v>
      </c>
      <c r="AQ1338" s="18" t="n">
        <f aca="false">SUMPRODUCT(MIN($B$23:$M$23+B1338:M1338+Z1338:AK1338))</f>
        <v>443.642798654066</v>
      </c>
      <c r="AR1338" s="13" t="n">
        <f aca="false">IF(Y1338&lt;0,1,0)</f>
        <v>0</v>
      </c>
    </row>
    <row r="1339" customFormat="false" ht="15" hidden="false" customHeight="false" outlineLevel="0" collapsed="false">
      <c r="A1339" s="13" t="n">
        <v>1314</v>
      </c>
      <c r="B1339" s="18" t="n">
        <f aca="false">Shock_sd*Draws!B1318</f>
        <v>12.8504292440796</v>
      </c>
      <c r="C1339" s="18" t="n">
        <f aca="false">Persist_a*B1339+Shock_sd*Draws!C1318</f>
        <v>48.0765090336273</v>
      </c>
      <c r="D1339" s="18" t="n">
        <f aca="false">Persist_a*C1339+Shock_sd*Draws!D1318</f>
        <v>13.6521258870609</v>
      </c>
      <c r="E1339" s="18" t="n">
        <f aca="false">Persist_a*D1339+Shock_sd*Draws!E1318</f>
        <v>-35.4396106711211</v>
      </c>
      <c r="F1339" s="18" t="n">
        <f aca="false">Persist_a*E1339+Shock_sd*Draws!F1318</f>
        <v>23.2012129216563</v>
      </c>
      <c r="G1339" s="18" t="n">
        <f aca="false">Persist_a*F1339+Shock_sd*Draws!G1318</f>
        <v>1.61295791946091</v>
      </c>
      <c r="H1339" s="18" t="n">
        <f aca="false">Persist_a*G1339+Shock_sd*Draws!H1318</f>
        <v>7.19721576455963</v>
      </c>
      <c r="I1339" s="18" t="n">
        <f aca="false">Persist_a*H1339+Shock_sd*Draws!I1318</f>
        <v>45.6287816549818</v>
      </c>
      <c r="J1339" s="18" t="n">
        <f aca="false">Persist_a*I1339+Shock_sd*Draws!J1318</f>
        <v>46.4149505448509</v>
      </c>
      <c r="K1339" s="18" t="n">
        <f aca="false">Persist_a*J1339+Shock_sd*Draws!K1318</f>
        <v>46.8295866207202</v>
      </c>
      <c r="L1339" s="18" t="n">
        <f aca="false">Persist_a*K1339+Shock_sd*Draws!L1318</f>
        <v>124.115068367388</v>
      </c>
      <c r="M1339" s="18" t="n">
        <f aca="false">Persist_a*L1339+Shock_sd*Draws!M1318</f>
        <v>52.2476280751797</v>
      </c>
      <c r="N1339" s="18" t="n">
        <f aca="false">0-(Draws!N1318+Draws!Z1318)</f>
        <v>0</v>
      </c>
      <c r="O1339" s="18" t="n">
        <f aca="false">N1339-(Draws!O1318+Draws!AA1318)</f>
        <v>0</v>
      </c>
      <c r="P1339" s="18" t="n">
        <f aca="false">O1339-(Draws!P1318+Draws!AB1318)</f>
        <v>0</v>
      </c>
      <c r="Q1339" s="18" t="n">
        <f aca="false">P1339-(Draws!Q1318+Draws!AC1318)</f>
        <v>0</v>
      </c>
      <c r="R1339" s="18" t="n">
        <f aca="false">Q1339-(Draws!R1318+Draws!AD1318)</f>
        <v>0</v>
      </c>
      <c r="S1339" s="18" t="n">
        <f aca="false">R1339-(Draws!S1318+Draws!AE1318)</f>
        <v>0</v>
      </c>
      <c r="T1339" s="18" t="n">
        <f aca="false">S1339-(Draws!T1318+Draws!AF1318)</f>
        <v>0</v>
      </c>
      <c r="U1339" s="18" t="n">
        <f aca="false">T1339-(Draws!U1318+Draws!AG1318)</f>
        <v>0</v>
      </c>
      <c r="V1339" s="18" t="n">
        <f aca="false">U1339-(Draws!V1318+Draws!AH1318)</f>
        <v>0</v>
      </c>
      <c r="W1339" s="18" t="n">
        <f aca="false">V1339-(Draws!W1318+Draws!AI1318)</f>
        <v>0</v>
      </c>
      <c r="X1339" s="18" t="n">
        <f aca="false">W1339-(Draws!X1318+Draws!AJ1318)</f>
        <v>0</v>
      </c>
      <c r="Y1339" s="18" t="n">
        <f aca="false">X1339-(Draws!Y1318+Draws!AK1318)</f>
        <v>0</v>
      </c>
      <c r="Z1339" s="18" t="n">
        <f aca="false">0-(MAX(Draws!N1318-Line_cap,0)+MAX(Draws!Z1318-Line_cap,0))</f>
        <v>0</v>
      </c>
      <c r="AA1339" s="18" t="n">
        <f aca="false">Z1339-(MAX(Draws!O1318-Line_cap,0)+MAX(Draws!AA1318-Line_cap,0))</f>
        <v>0</v>
      </c>
      <c r="AB1339" s="18" t="n">
        <f aca="false">AA1339-(MAX(Draws!P1318-Line_cap,0)+MAX(Draws!AB1318-Line_cap,0))</f>
        <v>0</v>
      </c>
      <c r="AC1339" s="18" t="n">
        <f aca="false">AB1339-(MAX(Draws!Q1318-Line_cap,0)+MAX(Draws!AC1318-Line_cap,0))</f>
        <v>0</v>
      </c>
      <c r="AD1339" s="18" t="n">
        <f aca="false">AC1339-(MAX(Draws!R1318-Line_cap,0)+MAX(Draws!AD1318-Line_cap,0))</f>
        <v>0</v>
      </c>
      <c r="AE1339" s="18" t="n">
        <f aca="false">AD1339-(MAX(Draws!S1318-Line_cap,0)+MAX(Draws!AE1318-Line_cap,0))</f>
        <v>0</v>
      </c>
      <c r="AF1339" s="18" t="n">
        <f aca="false">AE1339-(MAX(Draws!T1318-Line_cap,0)+MAX(Draws!AF1318-Line_cap,0))</f>
        <v>0</v>
      </c>
      <c r="AG1339" s="18" t="n">
        <f aca="false">AF1339-(MAX(Draws!U1318-Line_cap,0)+MAX(Draws!AG1318-Line_cap,0))</f>
        <v>0</v>
      </c>
      <c r="AH1339" s="18" t="n">
        <f aca="false">AG1339-(MAX(Draws!V1318-Line_cap,0)+MAX(Draws!AH1318-Line_cap,0))</f>
        <v>0</v>
      </c>
      <c r="AI1339" s="18" t="n">
        <f aca="false">AH1339-(MAX(Draws!W1318-Line_cap,0)+MAX(Draws!AI1318-Line_cap,0))</f>
        <v>0</v>
      </c>
      <c r="AJ1339" s="18" t="n">
        <f aca="false">AI1339-(MAX(Draws!X1318-Line_cap,0)+MAX(Draws!AJ1318-Line_cap,0))</f>
        <v>0</v>
      </c>
      <c r="AK1339" s="18" t="n">
        <f aca="false">AJ1339-(MAX(Draws!Y1318-Line_cap,0)+MAX(Draws!AK1318-Line_cap,0))</f>
        <v>0</v>
      </c>
      <c r="AL1339" s="18" t="n">
        <f aca="false">SUMPRODUCT(MIN($B$22:$M$22+B1339:M1339+N1339:Y1339))</f>
        <v>463.422589157036</v>
      </c>
      <c r="AM1339" s="18" t="n">
        <f aca="false">SUMPRODUCT(MIN($B$22:$M$22+B1339:M1339))</f>
        <v>463.422589157036</v>
      </c>
      <c r="AN1339" s="18" t="n">
        <f aca="false">SUMPRODUCT(MIN($B$22:$M$22+N1339:Y1339))</f>
        <v>481.950382357786</v>
      </c>
      <c r="AO1339" s="18" t="n">
        <f aca="false">SUMPRODUCT(MIN($B$22:$M$22+B1339:M1339+Z1339:AK1339))</f>
        <v>463.422589157036</v>
      </c>
      <c r="AP1339" s="18" t="n">
        <f aca="false">SUMPRODUCT(MIN($B$23:$M$23+B1339:M1339+N1339:Y1339))</f>
        <v>504.310876670399</v>
      </c>
      <c r="AQ1339" s="18" t="n">
        <f aca="false">SUMPRODUCT(MIN($B$23:$M$23+B1339:M1339+Z1339:AK1339))</f>
        <v>504.310876670399</v>
      </c>
      <c r="AR1339" s="13" t="n">
        <f aca="false">IF(Y1339&lt;0,1,0)</f>
        <v>0</v>
      </c>
    </row>
    <row r="1340" customFormat="false" ht="15" hidden="false" customHeight="false" outlineLevel="0" collapsed="false">
      <c r="A1340" s="13" t="n">
        <v>1315</v>
      </c>
      <c r="B1340" s="18" t="n">
        <f aca="false">Shock_sd*Draws!B1319</f>
        <v>-26.191957192236</v>
      </c>
      <c r="C1340" s="18" t="n">
        <f aca="false">Persist_a*B1340+Shock_sd*Draws!C1319</f>
        <v>15.1439975291037</v>
      </c>
      <c r="D1340" s="18" t="n">
        <f aca="false">Persist_a*C1340+Shock_sd*Draws!D1319</f>
        <v>-5.7832619774062</v>
      </c>
      <c r="E1340" s="18" t="n">
        <f aca="false">Persist_a*D1340+Shock_sd*Draws!E1319</f>
        <v>16.2112148543855</v>
      </c>
      <c r="F1340" s="18" t="n">
        <f aca="false">Persist_a*E1340+Shock_sd*Draws!F1319</f>
        <v>51.9906881241408</v>
      </c>
      <c r="G1340" s="18" t="n">
        <f aca="false">Persist_a*F1340+Shock_sd*Draws!G1319</f>
        <v>101.526826176151</v>
      </c>
      <c r="H1340" s="18" t="n">
        <f aca="false">Persist_a*G1340+Shock_sd*Draws!H1319</f>
        <v>87.813681390834</v>
      </c>
      <c r="I1340" s="18" t="n">
        <f aca="false">Persist_a*H1340+Shock_sd*Draws!I1319</f>
        <v>6.67271434207346</v>
      </c>
      <c r="J1340" s="18" t="n">
        <f aca="false">Persist_a*I1340+Shock_sd*Draws!J1319</f>
        <v>6.9885235296915</v>
      </c>
      <c r="K1340" s="18" t="n">
        <f aca="false">Persist_a*J1340+Shock_sd*Draws!K1319</f>
        <v>32.8667652509144</v>
      </c>
      <c r="L1340" s="18" t="n">
        <f aca="false">Persist_a*K1340+Shock_sd*Draws!L1319</f>
        <v>83.3824890546795</v>
      </c>
      <c r="M1340" s="18" t="n">
        <f aca="false">Persist_a*L1340+Shock_sd*Draws!M1319</f>
        <v>30.4837957595086</v>
      </c>
      <c r="N1340" s="18" t="n">
        <f aca="false">0-(Draws!N1319+Draws!Z1319)</f>
        <v>0</v>
      </c>
      <c r="O1340" s="18" t="n">
        <f aca="false">N1340-(Draws!O1319+Draws!AA1319)</f>
        <v>0</v>
      </c>
      <c r="P1340" s="18" t="n">
        <f aca="false">O1340-(Draws!P1319+Draws!AB1319)</f>
        <v>0</v>
      </c>
      <c r="Q1340" s="18" t="n">
        <f aca="false">P1340-(Draws!Q1319+Draws!AC1319)</f>
        <v>0</v>
      </c>
      <c r="R1340" s="18" t="n">
        <f aca="false">Q1340-(Draws!R1319+Draws!AD1319)</f>
        <v>0</v>
      </c>
      <c r="S1340" s="18" t="n">
        <f aca="false">R1340-(Draws!S1319+Draws!AE1319)</f>
        <v>0</v>
      </c>
      <c r="T1340" s="18" t="n">
        <f aca="false">S1340-(Draws!T1319+Draws!AF1319)</f>
        <v>0</v>
      </c>
      <c r="U1340" s="18" t="n">
        <f aca="false">T1340-(Draws!U1319+Draws!AG1319)</f>
        <v>0</v>
      </c>
      <c r="V1340" s="18" t="n">
        <f aca="false">U1340-(Draws!V1319+Draws!AH1319)</f>
        <v>0</v>
      </c>
      <c r="W1340" s="18" t="n">
        <f aca="false">V1340-(Draws!W1319+Draws!AI1319)</f>
        <v>0</v>
      </c>
      <c r="X1340" s="18" t="n">
        <f aca="false">W1340-(Draws!X1319+Draws!AJ1319)</f>
        <v>0</v>
      </c>
      <c r="Y1340" s="18" t="n">
        <f aca="false">X1340-(Draws!Y1319+Draws!AK1319)</f>
        <v>0</v>
      </c>
      <c r="Z1340" s="18" t="n">
        <f aca="false">0-(MAX(Draws!N1319-Line_cap,0)+MAX(Draws!Z1319-Line_cap,0))</f>
        <v>0</v>
      </c>
      <c r="AA1340" s="18" t="n">
        <f aca="false">Z1340-(MAX(Draws!O1319-Line_cap,0)+MAX(Draws!AA1319-Line_cap,0))</f>
        <v>0</v>
      </c>
      <c r="AB1340" s="18" t="n">
        <f aca="false">AA1340-(MAX(Draws!P1319-Line_cap,0)+MAX(Draws!AB1319-Line_cap,0))</f>
        <v>0</v>
      </c>
      <c r="AC1340" s="18" t="n">
        <f aca="false">AB1340-(MAX(Draws!Q1319-Line_cap,0)+MAX(Draws!AC1319-Line_cap,0))</f>
        <v>0</v>
      </c>
      <c r="AD1340" s="18" t="n">
        <f aca="false">AC1340-(MAX(Draws!R1319-Line_cap,0)+MAX(Draws!AD1319-Line_cap,0))</f>
        <v>0</v>
      </c>
      <c r="AE1340" s="18" t="n">
        <f aca="false">AD1340-(MAX(Draws!S1319-Line_cap,0)+MAX(Draws!AE1319-Line_cap,0))</f>
        <v>0</v>
      </c>
      <c r="AF1340" s="18" t="n">
        <f aca="false">AE1340-(MAX(Draws!T1319-Line_cap,0)+MAX(Draws!AF1319-Line_cap,0))</f>
        <v>0</v>
      </c>
      <c r="AG1340" s="18" t="n">
        <f aca="false">AF1340-(MAX(Draws!U1319-Line_cap,0)+MAX(Draws!AG1319-Line_cap,0))</f>
        <v>0</v>
      </c>
      <c r="AH1340" s="18" t="n">
        <f aca="false">AG1340-(MAX(Draws!V1319-Line_cap,0)+MAX(Draws!AH1319-Line_cap,0))</f>
        <v>0</v>
      </c>
      <c r="AI1340" s="18" t="n">
        <f aca="false">AH1340-(MAX(Draws!W1319-Line_cap,0)+MAX(Draws!AI1319-Line_cap,0))</f>
        <v>0</v>
      </c>
      <c r="AJ1340" s="18" t="n">
        <f aca="false">AI1340-(MAX(Draws!X1319-Line_cap,0)+MAX(Draws!AJ1319-Line_cap,0))</f>
        <v>0</v>
      </c>
      <c r="AK1340" s="18" t="n">
        <f aca="false">AJ1340-(MAX(Draws!Y1319-Line_cap,0)+MAX(Draws!AK1319-Line_cap,0))</f>
        <v>0</v>
      </c>
      <c r="AL1340" s="18" t="n">
        <f aca="false">SUMPRODUCT(MIN($B$22:$M$22+B1340:M1340+N1340:Y1340))</f>
        <v>490.526767739993</v>
      </c>
      <c r="AM1340" s="18" t="n">
        <f aca="false">SUMPRODUCT(MIN($B$22:$M$22+B1340:M1340))</f>
        <v>490.526767739993</v>
      </c>
      <c r="AN1340" s="18" t="n">
        <f aca="false">SUMPRODUCT(MIN($B$22:$M$22+N1340:Y1340))</f>
        <v>481.950382357786</v>
      </c>
      <c r="AO1340" s="18" t="n">
        <f aca="false">SUMPRODUCT(MIN($B$22:$M$22+B1340:M1340+Z1340:AK1340))</f>
        <v>490.526767739993</v>
      </c>
      <c r="AP1340" s="18" t="n">
        <f aca="false">SUMPRODUCT(MIN($B$23:$M$23+B1340:M1340+N1340:Y1340))</f>
        <v>540.126767739993</v>
      </c>
      <c r="AQ1340" s="18" t="n">
        <f aca="false">SUMPRODUCT(MIN($B$23:$M$23+B1340:M1340+Z1340:AK1340))</f>
        <v>540.126767739993</v>
      </c>
      <c r="AR1340" s="13" t="n">
        <f aca="false">IF(Y1340&lt;0,1,0)</f>
        <v>0</v>
      </c>
    </row>
    <row r="1341" customFormat="false" ht="15" hidden="false" customHeight="false" outlineLevel="0" collapsed="false">
      <c r="A1341" s="13" t="n">
        <v>1316</v>
      </c>
      <c r="B1341" s="18" t="n">
        <f aca="false">Shock_sd*Draws!B1320</f>
        <v>69.95537006991</v>
      </c>
      <c r="C1341" s="18" t="n">
        <f aca="false">Persist_a*B1341+Shock_sd*Draws!C1320</f>
        <v>59.9036681067028</v>
      </c>
      <c r="D1341" s="18" t="n">
        <f aca="false">Persist_a*C1341+Shock_sd*Draws!D1320</f>
        <v>0.475079193623436</v>
      </c>
      <c r="E1341" s="18" t="n">
        <f aca="false">Persist_a*D1341+Shock_sd*Draws!E1320</f>
        <v>41.1335654503562</v>
      </c>
      <c r="F1341" s="18" t="n">
        <f aca="false">Persist_a*E1341+Shock_sd*Draws!F1320</f>
        <v>-14.5772473889821</v>
      </c>
      <c r="G1341" s="18" t="n">
        <f aca="false">Persist_a*F1341+Shock_sd*Draws!G1320</f>
        <v>-46.6426375093786</v>
      </c>
      <c r="H1341" s="18" t="n">
        <f aca="false">Persist_a*G1341+Shock_sd*Draws!H1320</f>
        <v>-28.9210487431952</v>
      </c>
      <c r="I1341" s="18" t="n">
        <f aca="false">Persist_a*H1341+Shock_sd*Draws!I1320</f>
        <v>82.3499308971438</v>
      </c>
      <c r="J1341" s="18" t="n">
        <f aca="false">Persist_a*I1341+Shock_sd*Draws!J1320</f>
        <v>26.1975136918996</v>
      </c>
      <c r="K1341" s="18" t="n">
        <f aca="false">Persist_a*J1341+Shock_sd*Draws!K1320</f>
        <v>33.6713125397754</v>
      </c>
      <c r="L1341" s="18" t="n">
        <f aca="false">Persist_a*K1341+Shock_sd*Draws!L1320</f>
        <v>32.4374967903096</v>
      </c>
      <c r="M1341" s="18" t="n">
        <f aca="false">Persist_a*L1341+Shock_sd*Draws!M1320</f>
        <v>-62.6167772515898</v>
      </c>
      <c r="N1341" s="18" t="n">
        <f aca="false">0-(Draws!N1320+Draws!Z1320)</f>
        <v>0</v>
      </c>
      <c r="O1341" s="18" t="n">
        <f aca="false">N1341-(Draws!O1320+Draws!AA1320)</f>
        <v>0</v>
      </c>
      <c r="P1341" s="18" t="n">
        <f aca="false">O1341-(Draws!P1320+Draws!AB1320)</f>
        <v>0</v>
      </c>
      <c r="Q1341" s="18" t="n">
        <f aca="false">P1341-(Draws!Q1320+Draws!AC1320)</f>
        <v>0</v>
      </c>
      <c r="R1341" s="18" t="n">
        <f aca="false">Q1341-(Draws!R1320+Draws!AD1320)</f>
        <v>0</v>
      </c>
      <c r="S1341" s="18" t="n">
        <f aca="false">R1341-(Draws!S1320+Draws!AE1320)</f>
        <v>0</v>
      </c>
      <c r="T1341" s="18" t="n">
        <f aca="false">S1341-(Draws!T1320+Draws!AF1320)</f>
        <v>0</v>
      </c>
      <c r="U1341" s="18" t="n">
        <f aca="false">T1341-(Draws!U1320+Draws!AG1320)</f>
        <v>0</v>
      </c>
      <c r="V1341" s="18" t="n">
        <f aca="false">U1341-(Draws!V1320+Draws!AH1320)</f>
        <v>0</v>
      </c>
      <c r="W1341" s="18" t="n">
        <f aca="false">V1341-(Draws!W1320+Draws!AI1320)</f>
        <v>0</v>
      </c>
      <c r="X1341" s="18" t="n">
        <f aca="false">W1341-(Draws!X1320+Draws!AJ1320)</f>
        <v>0</v>
      </c>
      <c r="Y1341" s="18" t="n">
        <f aca="false">X1341-(Draws!Y1320+Draws!AK1320)</f>
        <v>0</v>
      </c>
      <c r="Z1341" s="18" t="n">
        <f aca="false">0-(MAX(Draws!N1320-Line_cap,0)+MAX(Draws!Z1320-Line_cap,0))</f>
        <v>0</v>
      </c>
      <c r="AA1341" s="18" t="n">
        <f aca="false">Z1341-(MAX(Draws!O1320-Line_cap,0)+MAX(Draws!AA1320-Line_cap,0))</f>
        <v>0</v>
      </c>
      <c r="AB1341" s="18" t="n">
        <f aca="false">AA1341-(MAX(Draws!P1320-Line_cap,0)+MAX(Draws!AB1320-Line_cap,0))</f>
        <v>0</v>
      </c>
      <c r="AC1341" s="18" t="n">
        <f aca="false">AB1341-(MAX(Draws!Q1320-Line_cap,0)+MAX(Draws!AC1320-Line_cap,0))</f>
        <v>0</v>
      </c>
      <c r="AD1341" s="18" t="n">
        <f aca="false">AC1341-(MAX(Draws!R1320-Line_cap,0)+MAX(Draws!AD1320-Line_cap,0))</f>
        <v>0</v>
      </c>
      <c r="AE1341" s="18" t="n">
        <f aca="false">AD1341-(MAX(Draws!S1320-Line_cap,0)+MAX(Draws!AE1320-Line_cap,0))</f>
        <v>0</v>
      </c>
      <c r="AF1341" s="18" t="n">
        <f aca="false">AE1341-(MAX(Draws!T1320-Line_cap,0)+MAX(Draws!AF1320-Line_cap,0))</f>
        <v>0</v>
      </c>
      <c r="AG1341" s="18" t="n">
        <f aca="false">AF1341-(MAX(Draws!U1320-Line_cap,0)+MAX(Draws!AG1320-Line_cap,0))</f>
        <v>0</v>
      </c>
      <c r="AH1341" s="18" t="n">
        <f aca="false">AG1341-(MAX(Draws!V1320-Line_cap,0)+MAX(Draws!AH1320-Line_cap,0))</f>
        <v>0</v>
      </c>
      <c r="AI1341" s="18" t="n">
        <f aca="false">AH1341-(MAX(Draws!W1320-Line_cap,0)+MAX(Draws!AI1320-Line_cap,0))</f>
        <v>0</v>
      </c>
      <c r="AJ1341" s="18" t="n">
        <f aca="false">AI1341-(MAX(Draws!X1320-Line_cap,0)+MAX(Draws!AJ1320-Line_cap,0))</f>
        <v>0</v>
      </c>
      <c r="AK1341" s="18" t="n">
        <f aca="false">AJ1341-(MAX(Draws!Y1320-Line_cap,0)+MAX(Draws!AK1320-Line_cap,0))</f>
        <v>0</v>
      </c>
      <c r="AL1341" s="18" t="n">
        <f aca="false">SUMPRODUCT(MIN($B$22:$M$22+B1341:M1341+N1341:Y1341))</f>
        <v>436.565534128986</v>
      </c>
      <c r="AM1341" s="18" t="n">
        <f aca="false">SUMPRODUCT(MIN($B$22:$M$22+B1341:M1341))</f>
        <v>436.565534128986</v>
      </c>
      <c r="AN1341" s="18" t="n">
        <f aca="false">SUMPRODUCT(MIN($B$22:$M$22+N1341:Y1341))</f>
        <v>481.950382357786</v>
      </c>
      <c r="AO1341" s="18" t="n">
        <f aca="false">SUMPRODUCT(MIN($B$22:$M$22+B1341:M1341+Z1341:AK1341))</f>
        <v>436.565534128986</v>
      </c>
      <c r="AP1341" s="18" t="n">
        <f aca="false">SUMPRODUCT(MIN($B$23:$M$23+B1341:M1341+N1341:Y1341))</f>
        <v>484.33127962977</v>
      </c>
      <c r="AQ1341" s="18" t="n">
        <f aca="false">SUMPRODUCT(MIN($B$23:$M$23+B1341:M1341+Z1341:AK1341))</f>
        <v>484.33127962977</v>
      </c>
      <c r="AR1341" s="13" t="n">
        <f aca="false">IF(Y1341&lt;0,1,0)</f>
        <v>0</v>
      </c>
    </row>
    <row r="1342" customFormat="false" ht="15" hidden="false" customHeight="false" outlineLevel="0" collapsed="false">
      <c r="A1342" s="13" t="n">
        <v>1317</v>
      </c>
      <c r="B1342" s="18" t="n">
        <f aca="false">Shock_sd*Draws!B1321</f>
        <v>-155.222151934606</v>
      </c>
      <c r="C1342" s="18" t="n">
        <f aca="false">Persist_a*B1342+Shock_sd*Draws!C1321</f>
        <v>-123.399013724954</v>
      </c>
      <c r="D1342" s="18" t="n">
        <f aca="false">Persist_a*C1342+Shock_sd*Draws!D1321</f>
        <v>-156.71717454722</v>
      </c>
      <c r="E1342" s="18" t="n">
        <f aca="false">Persist_a*D1342+Shock_sd*Draws!E1321</f>
        <v>-161.718339791601</v>
      </c>
      <c r="F1342" s="18" t="n">
        <f aca="false">Persist_a*E1342+Shock_sd*Draws!F1321</f>
        <v>-133.374742063643</v>
      </c>
      <c r="G1342" s="18" t="n">
        <f aca="false">Persist_a*F1342+Shock_sd*Draws!G1321</f>
        <v>-136.489799398685</v>
      </c>
      <c r="H1342" s="18" t="n">
        <f aca="false">Persist_a*G1342+Shock_sd*Draws!H1321</f>
        <v>-50.1540486585859</v>
      </c>
      <c r="I1342" s="18" t="n">
        <f aca="false">Persist_a*H1342+Shock_sd*Draws!I1321</f>
        <v>-25.8144511284173</v>
      </c>
      <c r="J1342" s="18" t="n">
        <f aca="false">Persist_a*I1342+Shock_sd*Draws!J1321</f>
        <v>-20.5835873836369</v>
      </c>
      <c r="K1342" s="18" t="n">
        <f aca="false">Persist_a*J1342+Shock_sd*Draws!K1321</f>
        <v>-50.4986585681753</v>
      </c>
      <c r="L1342" s="18" t="n">
        <f aca="false">Persist_a*K1342+Shock_sd*Draws!L1321</f>
        <v>-4.62293869299745</v>
      </c>
      <c r="M1342" s="18" t="n">
        <f aca="false">Persist_a*L1342+Shock_sd*Draws!M1321</f>
        <v>41.6502026018025</v>
      </c>
      <c r="N1342" s="18" t="n">
        <f aca="false">0-(Draws!N1321+Draws!Z1321)</f>
        <v>0</v>
      </c>
      <c r="O1342" s="18" t="n">
        <f aca="false">N1342-(Draws!O1321+Draws!AA1321)</f>
        <v>0</v>
      </c>
      <c r="P1342" s="18" t="n">
        <f aca="false">O1342-(Draws!P1321+Draws!AB1321)</f>
        <v>0</v>
      </c>
      <c r="Q1342" s="18" t="n">
        <f aca="false">P1342-(Draws!Q1321+Draws!AC1321)</f>
        <v>0</v>
      </c>
      <c r="R1342" s="18" t="n">
        <f aca="false">Q1342-(Draws!R1321+Draws!AD1321)</f>
        <v>0</v>
      </c>
      <c r="S1342" s="18" t="n">
        <f aca="false">R1342-(Draws!S1321+Draws!AE1321)</f>
        <v>0</v>
      </c>
      <c r="T1342" s="18" t="n">
        <f aca="false">S1342-(Draws!T1321+Draws!AF1321)</f>
        <v>0</v>
      </c>
      <c r="U1342" s="18" t="n">
        <f aca="false">T1342-(Draws!U1321+Draws!AG1321)</f>
        <v>0</v>
      </c>
      <c r="V1342" s="18" t="n">
        <f aca="false">U1342-(Draws!V1321+Draws!AH1321)</f>
        <v>0</v>
      </c>
      <c r="W1342" s="18" t="n">
        <f aca="false">V1342-(Draws!W1321+Draws!AI1321)</f>
        <v>0</v>
      </c>
      <c r="X1342" s="18" t="n">
        <f aca="false">W1342-(Draws!X1321+Draws!AJ1321)</f>
        <v>-217.171321708406</v>
      </c>
      <c r="Y1342" s="18" t="n">
        <f aca="false">X1342-(Draws!Y1321+Draws!AK1321)</f>
        <v>-217.171321708406</v>
      </c>
      <c r="Z1342" s="18" t="n">
        <f aca="false">0-(MAX(Draws!N1321-Line_cap,0)+MAX(Draws!Z1321-Line_cap,0))</f>
        <v>0</v>
      </c>
      <c r="AA1342" s="18" t="n">
        <f aca="false">Z1342-(MAX(Draws!O1321-Line_cap,0)+MAX(Draws!AA1321-Line_cap,0))</f>
        <v>0</v>
      </c>
      <c r="AB1342" s="18" t="n">
        <f aca="false">AA1342-(MAX(Draws!P1321-Line_cap,0)+MAX(Draws!AB1321-Line_cap,0))</f>
        <v>0</v>
      </c>
      <c r="AC1342" s="18" t="n">
        <f aca="false">AB1342-(MAX(Draws!Q1321-Line_cap,0)+MAX(Draws!AC1321-Line_cap,0))</f>
        <v>0</v>
      </c>
      <c r="AD1342" s="18" t="n">
        <f aca="false">AC1342-(MAX(Draws!R1321-Line_cap,0)+MAX(Draws!AD1321-Line_cap,0))</f>
        <v>0</v>
      </c>
      <c r="AE1342" s="18" t="n">
        <f aca="false">AD1342-(MAX(Draws!S1321-Line_cap,0)+MAX(Draws!AE1321-Line_cap,0))</f>
        <v>0</v>
      </c>
      <c r="AF1342" s="18" t="n">
        <f aca="false">AE1342-(MAX(Draws!T1321-Line_cap,0)+MAX(Draws!AF1321-Line_cap,0))</f>
        <v>0</v>
      </c>
      <c r="AG1342" s="18" t="n">
        <f aca="false">AF1342-(MAX(Draws!U1321-Line_cap,0)+MAX(Draws!AG1321-Line_cap,0))</f>
        <v>0</v>
      </c>
      <c r="AH1342" s="18" t="n">
        <f aca="false">AG1342-(MAX(Draws!V1321-Line_cap,0)+MAX(Draws!AH1321-Line_cap,0))</f>
        <v>0</v>
      </c>
      <c r="AI1342" s="18" t="n">
        <f aca="false">AH1342-(MAX(Draws!W1321-Line_cap,0)+MAX(Draws!AI1321-Line_cap,0))</f>
        <v>0</v>
      </c>
      <c r="AJ1342" s="18" t="n">
        <f aca="false">AI1342-(MAX(Draws!X1321-Line_cap,0)+MAX(Draws!AJ1321-Line_cap,0))</f>
        <v>-117.171321708406</v>
      </c>
      <c r="AK1342" s="18" t="n">
        <f aca="false">AJ1342-(MAX(Draws!Y1321-Line_cap,0)+MAX(Draws!AK1321-Line_cap,0))</f>
        <v>-117.171321708406</v>
      </c>
      <c r="AL1342" s="18" t="n">
        <f aca="false">SUMPRODUCT(MIN($B$22:$M$22+B1342:M1342+N1342:Y1342))</f>
        <v>280.133687162978</v>
      </c>
      <c r="AM1342" s="18" t="n">
        <f aca="false">SUMPRODUCT(MIN($B$22:$M$22+B1342:M1342))</f>
        <v>337.143860036556</v>
      </c>
      <c r="AN1342" s="18" t="n">
        <f aca="false">SUMPRODUCT(MIN($B$22:$M$22+N1342:Y1342))</f>
        <v>284.756625855975</v>
      </c>
      <c r="AO1342" s="18" t="n">
        <f aca="false">SUMPRODUCT(MIN($B$22:$M$22+B1342:M1342+Z1342:AK1342))</f>
        <v>337.143860036556</v>
      </c>
      <c r="AP1342" s="18" t="n">
        <f aca="false">SUMPRODUCT(MIN($B$23:$M$23+B1342:M1342+N1342:Y1342))</f>
        <v>327.006815976522</v>
      </c>
      <c r="AQ1342" s="18" t="n">
        <f aca="false">SUMPRODUCT(MIN($B$23:$M$23+B1342:M1342+Z1342:AK1342))</f>
        <v>378.032147549919</v>
      </c>
      <c r="AR1342" s="13" t="n">
        <f aca="false">IF(Y1342&lt;0,1,0)</f>
        <v>1</v>
      </c>
    </row>
    <row r="1343" customFormat="false" ht="15" hidden="false" customHeight="false" outlineLevel="0" collapsed="false">
      <c r="A1343" s="13" t="n">
        <v>1318</v>
      </c>
      <c r="B1343" s="18" t="n">
        <f aca="false">Shock_sd*Draws!B1322</f>
        <v>4.72917302837592</v>
      </c>
      <c r="C1343" s="18" t="n">
        <f aca="false">Persist_a*B1343+Shock_sd*Draws!C1322</f>
        <v>3.70196952194699</v>
      </c>
      <c r="D1343" s="18" t="n">
        <f aca="false">Persist_a*C1343+Shock_sd*Draws!D1322</f>
        <v>-6.91615835087228</v>
      </c>
      <c r="E1343" s="18" t="n">
        <f aca="false">Persist_a*D1343+Shock_sd*Draws!E1322</f>
        <v>7.23288600658167</v>
      </c>
      <c r="F1343" s="18" t="n">
        <f aca="false">Persist_a*E1343+Shock_sd*Draws!F1322</f>
        <v>25.3036965565028</v>
      </c>
      <c r="G1343" s="18" t="n">
        <f aca="false">Persist_a*F1343+Shock_sd*Draws!G1322</f>
        <v>148.534184375242</v>
      </c>
      <c r="H1343" s="18" t="n">
        <f aca="false">Persist_a*G1343+Shock_sd*Draws!H1322</f>
        <v>103.746578928521</v>
      </c>
      <c r="I1343" s="18" t="n">
        <f aca="false">Persist_a*H1343+Shock_sd*Draws!I1322</f>
        <v>91.3929849053814</v>
      </c>
      <c r="J1343" s="18" t="n">
        <f aca="false">Persist_a*I1343+Shock_sd*Draws!J1322</f>
        <v>61.9742989527172</v>
      </c>
      <c r="K1343" s="18" t="n">
        <f aca="false">Persist_a*J1343+Shock_sd*Draws!K1322</f>
        <v>12.0767806945404</v>
      </c>
      <c r="L1343" s="18" t="n">
        <f aca="false">Persist_a*K1343+Shock_sd*Draws!L1322</f>
        <v>-67.6634911382451</v>
      </c>
      <c r="M1343" s="18" t="n">
        <f aca="false">Persist_a*L1343+Shock_sd*Draws!M1322</f>
        <v>-22.4463085443318</v>
      </c>
      <c r="N1343" s="18" t="n">
        <f aca="false">0-(Draws!N1322+Draws!Z1322)</f>
        <v>0</v>
      </c>
      <c r="O1343" s="18" t="n">
        <f aca="false">N1343-(Draws!O1322+Draws!AA1322)</f>
        <v>0</v>
      </c>
      <c r="P1343" s="18" t="n">
        <f aca="false">O1343-(Draws!P1322+Draws!AB1322)</f>
        <v>0</v>
      </c>
      <c r="Q1343" s="18" t="n">
        <f aca="false">P1343-(Draws!Q1322+Draws!AC1322)</f>
        <v>-92.995872885975</v>
      </c>
      <c r="R1343" s="18" t="n">
        <f aca="false">Q1343-(Draws!R1322+Draws!AD1322)</f>
        <v>-92.995872885975</v>
      </c>
      <c r="S1343" s="18" t="n">
        <f aca="false">R1343-(Draws!S1322+Draws!AE1322)</f>
        <v>-92.995872885975</v>
      </c>
      <c r="T1343" s="18" t="n">
        <f aca="false">S1343-(Draws!T1322+Draws!AF1322)</f>
        <v>-92.995872885975</v>
      </c>
      <c r="U1343" s="18" t="n">
        <f aca="false">T1343-(Draws!U1322+Draws!AG1322)</f>
        <v>-92.995872885975</v>
      </c>
      <c r="V1343" s="18" t="n">
        <f aca="false">U1343-(Draws!V1322+Draws!AH1322)</f>
        <v>-92.995872885975</v>
      </c>
      <c r="W1343" s="18" t="n">
        <f aca="false">V1343-(Draws!W1322+Draws!AI1322)</f>
        <v>-92.995872885975</v>
      </c>
      <c r="X1343" s="18" t="n">
        <f aca="false">W1343-(Draws!X1322+Draws!AJ1322)</f>
        <v>-92.995872885975</v>
      </c>
      <c r="Y1343" s="18" t="n">
        <f aca="false">X1343-(Draws!Y1322+Draws!AK1322)</f>
        <v>-92.995872885975</v>
      </c>
      <c r="Z1343" s="18" t="n">
        <f aca="false">0-(MAX(Draws!N1322-Line_cap,0)+MAX(Draws!Z1322-Line_cap,0))</f>
        <v>0</v>
      </c>
      <c r="AA1343" s="18" t="n">
        <f aca="false">Z1343-(MAX(Draws!O1322-Line_cap,0)+MAX(Draws!AA1322-Line_cap,0))</f>
        <v>0</v>
      </c>
      <c r="AB1343" s="18" t="n">
        <f aca="false">AA1343-(MAX(Draws!P1322-Line_cap,0)+MAX(Draws!AB1322-Line_cap,0))</f>
        <v>0</v>
      </c>
      <c r="AC1343" s="18" t="n">
        <f aca="false">AB1343-(MAX(Draws!Q1322-Line_cap,0)+MAX(Draws!AC1322-Line_cap,0))</f>
        <v>0</v>
      </c>
      <c r="AD1343" s="18" t="n">
        <f aca="false">AC1343-(MAX(Draws!R1322-Line_cap,0)+MAX(Draws!AD1322-Line_cap,0))</f>
        <v>0</v>
      </c>
      <c r="AE1343" s="18" t="n">
        <f aca="false">AD1343-(MAX(Draws!S1322-Line_cap,0)+MAX(Draws!AE1322-Line_cap,0))</f>
        <v>0</v>
      </c>
      <c r="AF1343" s="18" t="n">
        <f aca="false">AE1343-(MAX(Draws!T1322-Line_cap,0)+MAX(Draws!AF1322-Line_cap,0))</f>
        <v>0</v>
      </c>
      <c r="AG1343" s="18" t="n">
        <f aca="false">AF1343-(MAX(Draws!U1322-Line_cap,0)+MAX(Draws!AG1322-Line_cap,0))</f>
        <v>0</v>
      </c>
      <c r="AH1343" s="18" t="n">
        <f aca="false">AG1343-(MAX(Draws!V1322-Line_cap,0)+MAX(Draws!AH1322-Line_cap,0))</f>
        <v>0</v>
      </c>
      <c r="AI1343" s="18" t="n">
        <f aca="false">AH1343-(MAX(Draws!W1322-Line_cap,0)+MAX(Draws!AI1322-Line_cap,0))</f>
        <v>0</v>
      </c>
      <c r="AJ1343" s="18" t="n">
        <f aca="false">AI1343-(MAX(Draws!X1322-Line_cap,0)+MAX(Draws!AJ1322-Line_cap,0))</f>
        <v>0</v>
      </c>
      <c r="AK1343" s="18" t="n">
        <f aca="false">AJ1343-(MAX(Draws!Y1322-Line_cap,0)+MAX(Draws!AK1322-Line_cap,0))</f>
        <v>0</v>
      </c>
      <c r="AL1343" s="18" t="n">
        <f aca="false">SUMPRODUCT(MIN($B$22:$M$22+B1343:M1343+N1343:Y1343))</f>
        <v>341.268583540161</v>
      </c>
      <c r="AM1343" s="18" t="n">
        <f aca="false">SUMPRODUCT(MIN($B$22:$M$22+B1343:M1343))</f>
        <v>434.264456426136</v>
      </c>
      <c r="AN1343" s="18" t="n">
        <f aca="false">SUMPRODUCT(MIN($B$22:$M$22+N1343:Y1343))</f>
        <v>388.954509471811</v>
      </c>
      <c r="AO1343" s="18" t="n">
        <f aca="false">SUMPRODUCT(MIN($B$22:$M$22+B1343:M1343+Z1343:AK1343))</f>
        <v>434.264456426136</v>
      </c>
      <c r="AP1343" s="18" t="n">
        <f aca="false">SUMPRODUCT(MIN($B$23:$M$23+B1343:M1343+N1343:Y1343))</f>
        <v>388.141712353706</v>
      </c>
      <c r="AQ1343" s="18" t="n">
        <f aca="false">SUMPRODUCT(MIN($B$23:$M$23+B1343:M1343+Z1343:AK1343))</f>
        <v>481.13758523968</v>
      </c>
      <c r="AR1343" s="13" t="n">
        <f aca="false">IF(Y1343&lt;0,1,0)</f>
        <v>1</v>
      </c>
    </row>
    <row r="1344" customFormat="false" ht="15" hidden="false" customHeight="false" outlineLevel="0" collapsed="false">
      <c r="A1344" s="13" t="n">
        <v>1319</v>
      </c>
      <c r="B1344" s="18" t="n">
        <f aca="false">Shock_sd*Draws!B1323</f>
        <v>35.5803293055252</v>
      </c>
      <c r="C1344" s="18" t="n">
        <f aca="false">Persist_a*B1344+Shock_sd*Draws!C1323</f>
        <v>43.3590584707884</v>
      </c>
      <c r="D1344" s="18" t="n">
        <f aca="false">Persist_a*C1344+Shock_sd*Draws!D1323</f>
        <v>41.7353625926216</v>
      </c>
      <c r="E1344" s="18" t="n">
        <f aca="false">Persist_a*D1344+Shock_sd*Draws!E1323</f>
        <v>44.1420208732932</v>
      </c>
      <c r="F1344" s="18" t="n">
        <f aca="false">Persist_a*E1344+Shock_sd*Draws!F1323</f>
        <v>-41.5204428102141</v>
      </c>
      <c r="G1344" s="18" t="n">
        <f aca="false">Persist_a*F1344+Shock_sd*Draws!G1323</f>
        <v>-57.600145870307</v>
      </c>
      <c r="H1344" s="18" t="n">
        <f aca="false">Persist_a*G1344+Shock_sd*Draws!H1323</f>
        <v>22.6381448484808</v>
      </c>
      <c r="I1344" s="18" t="n">
        <f aca="false">Persist_a*H1344+Shock_sd*Draws!I1323</f>
        <v>-2.67314176723871</v>
      </c>
      <c r="J1344" s="18" t="n">
        <f aca="false">Persist_a*I1344+Shock_sd*Draws!J1323</f>
        <v>3.88812360178742</v>
      </c>
      <c r="K1344" s="18" t="n">
        <f aca="false">Persist_a*J1344+Shock_sd*Draws!K1323</f>
        <v>79.9873963656194</v>
      </c>
      <c r="L1344" s="18" t="n">
        <f aca="false">Persist_a*K1344+Shock_sd*Draws!L1323</f>
        <v>55.8449402364712</v>
      </c>
      <c r="M1344" s="18" t="n">
        <f aca="false">Persist_a*L1344+Shock_sd*Draws!M1323</f>
        <v>-21.9404761736295</v>
      </c>
      <c r="N1344" s="18" t="n">
        <f aca="false">0-(Draws!N1323+Draws!Z1323)</f>
        <v>0</v>
      </c>
      <c r="O1344" s="18" t="n">
        <f aca="false">N1344-(Draws!O1323+Draws!AA1323)</f>
        <v>0</v>
      </c>
      <c r="P1344" s="18" t="n">
        <f aca="false">O1344-(Draws!P1323+Draws!AB1323)</f>
        <v>0</v>
      </c>
      <c r="Q1344" s="18" t="n">
        <f aca="false">P1344-(Draws!Q1323+Draws!AC1323)</f>
        <v>0</v>
      </c>
      <c r="R1344" s="18" t="n">
        <f aca="false">Q1344-(Draws!R1323+Draws!AD1323)</f>
        <v>0</v>
      </c>
      <c r="S1344" s="18" t="n">
        <f aca="false">R1344-(Draws!S1323+Draws!AE1323)</f>
        <v>0</v>
      </c>
      <c r="T1344" s="18" t="n">
        <f aca="false">S1344-(Draws!T1323+Draws!AF1323)</f>
        <v>0</v>
      </c>
      <c r="U1344" s="18" t="n">
        <f aca="false">T1344-(Draws!U1323+Draws!AG1323)</f>
        <v>0</v>
      </c>
      <c r="V1344" s="18" t="n">
        <f aca="false">U1344-(Draws!V1323+Draws!AH1323)</f>
        <v>0</v>
      </c>
      <c r="W1344" s="18" t="n">
        <f aca="false">V1344-(Draws!W1323+Draws!AI1323)</f>
        <v>0</v>
      </c>
      <c r="X1344" s="18" t="n">
        <f aca="false">W1344-(Draws!X1323+Draws!AJ1323)</f>
        <v>0</v>
      </c>
      <c r="Y1344" s="18" t="n">
        <f aca="false">X1344-(Draws!Y1323+Draws!AK1323)</f>
        <v>0</v>
      </c>
      <c r="Z1344" s="18" t="n">
        <f aca="false">0-(MAX(Draws!N1323-Line_cap,0)+MAX(Draws!Z1323-Line_cap,0))</f>
        <v>0</v>
      </c>
      <c r="AA1344" s="18" t="n">
        <f aca="false">Z1344-(MAX(Draws!O1323-Line_cap,0)+MAX(Draws!AA1323-Line_cap,0))</f>
        <v>0</v>
      </c>
      <c r="AB1344" s="18" t="n">
        <f aca="false">AA1344-(MAX(Draws!P1323-Line_cap,0)+MAX(Draws!AB1323-Line_cap,0))</f>
        <v>0</v>
      </c>
      <c r="AC1344" s="18" t="n">
        <f aca="false">AB1344-(MAX(Draws!Q1323-Line_cap,0)+MAX(Draws!AC1323-Line_cap,0))</f>
        <v>0</v>
      </c>
      <c r="AD1344" s="18" t="n">
        <f aca="false">AC1344-(MAX(Draws!R1323-Line_cap,0)+MAX(Draws!AD1323-Line_cap,0))</f>
        <v>0</v>
      </c>
      <c r="AE1344" s="18" t="n">
        <f aca="false">AD1344-(MAX(Draws!S1323-Line_cap,0)+MAX(Draws!AE1323-Line_cap,0))</f>
        <v>0</v>
      </c>
      <c r="AF1344" s="18" t="n">
        <f aca="false">AE1344-(MAX(Draws!T1323-Line_cap,0)+MAX(Draws!AF1323-Line_cap,0))</f>
        <v>0</v>
      </c>
      <c r="AG1344" s="18" t="n">
        <f aca="false">AF1344-(MAX(Draws!U1323-Line_cap,0)+MAX(Draws!AG1323-Line_cap,0))</f>
        <v>0</v>
      </c>
      <c r="AH1344" s="18" t="n">
        <f aca="false">AG1344-(MAX(Draws!V1323-Line_cap,0)+MAX(Draws!AH1323-Line_cap,0))</f>
        <v>0</v>
      </c>
      <c r="AI1344" s="18" t="n">
        <f aca="false">AH1344-(MAX(Draws!W1323-Line_cap,0)+MAX(Draws!AI1323-Line_cap,0))</f>
        <v>0</v>
      </c>
      <c r="AJ1344" s="18" t="n">
        <f aca="false">AI1344-(MAX(Draws!X1323-Line_cap,0)+MAX(Draws!AJ1323-Line_cap,0))</f>
        <v>0</v>
      </c>
      <c r="AK1344" s="18" t="n">
        <f aca="false">AJ1344-(MAX(Draws!Y1323-Line_cap,0)+MAX(Draws!AK1323-Line_cap,0))</f>
        <v>0</v>
      </c>
      <c r="AL1344" s="18" t="n">
        <f aca="false">SUMPRODUCT(MIN($B$22:$M$22+B1344:M1344+N1344:Y1344))</f>
        <v>425.608025768058</v>
      </c>
      <c r="AM1344" s="18" t="n">
        <f aca="false">SUMPRODUCT(MIN($B$22:$M$22+B1344:M1344))</f>
        <v>425.608025768058</v>
      </c>
      <c r="AN1344" s="18" t="n">
        <f aca="false">SUMPRODUCT(MIN($B$22:$M$22+N1344:Y1344))</f>
        <v>481.950382357786</v>
      </c>
      <c r="AO1344" s="18" t="n">
        <f aca="false">SUMPRODUCT(MIN($B$22:$M$22+B1344:M1344+Z1344:AK1344))</f>
        <v>425.608025768058</v>
      </c>
      <c r="AP1344" s="18" t="n">
        <f aca="false">SUMPRODUCT(MIN($B$23:$M$23+B1344:M1344+N1344:Y1344))</f>
        <v>473.373771268842</v>
      </c>
      <c r="AQ1344" s="18" t="n">
        <f aca="false">SUMPRODUCT(MIN($B$23:$M$23+B1344:M1344+Z1344:AK1344))</f>
        <v>473.373771268842</v>
      </c>
      <c r="AR1344" s="13" t="n">
        <f aca="false">IF(Y1344&lt;0,1,0)</f>
        <v>0</v>
      </c>
    </row>
    <row r="1345" customFormat="false" ht="15" hidden="false" customHeight="false" outlineLevel="0" collapsed="false">
      <c r="A1345" s="13" t="n">
        <v>1320</v>
      </c>
      <c r="B1345" s="18" t="n">
        <f aca="false">Shock_sd*Draws!B1324</f>
        <v>-48.3355915819993</v>
      </c>
      <c r="C1345" s="18" t="n">
        <f aca="false">Persist_a*B1345+Shock_sd*Draws!C1324</f>
        <v>-60.4236271945509</v>
      </c>
      <c r="D1345" s="18" t="n">
        <f aca="false">Persist_a*C1345+Shock_sd*Draws!D1324</f>
        <v>31.8366602675896</v>
      </c>
      <c r="E1345" s="18" t="n">
        <f aca="false">Persist_a*D1345+Shock_sd*Draws!E1324</f>
        <v>88.5313857551899</v>
      </c>
      <c r="F1345" s="18" t="n">
        <f aca="false">Persist_a*E1345+Shock_sd*Draws!F1324</f>
        <v>126.827363359701</v>
      </c>
      <c r="G1345" s="18" t="n">
        <f aca="false">Persist_a*F1345+Shock_sd*Draws!G1324</f>
        <v>45.3378673210952</v>
      </c>
      <c r="H1345" s="18" t="n">
        <f aca="false">Persist_a*G1345+Shock_sd*Draws!H1324</f>
        <v>104.825595987166</v>
      </c>
      <c r="I1345" s="18" t="n">
        <f aca="false">Persist_a*H1345+Shock_sd*Draws!I1324</f>
        <v>69.0693933715063</v>
      </c>
      <c r="J1345" s="18" t="n">
        <f aca="false">Persist_a*I1345+Shock_sd*Draws!J1324</f>
        <v>-1.38182036602337</v>
      </c>
      <c r="K1345" s="18" t="n">
        <f aca="false">Persist_a*J1345+Shock_sd*Draws!K1324</f>
        <v>24.2848677820291</v>
      </c>
      <c r="L1345" s="18" t="n">
        <f aca="false">Persist_a*K1345+Shock_sd*Draws!L1324</f>
        <v>56.9113764860962</v>
      </c>
      <c r="M1345" s="18" t="n">
        <f aca="false">Persist_a*L1345+Shock_sd*Draws!M1324</f>
        <v>32.6520525023409</v>
      </c>
      <c r="N1345" s="18" t="n">
        <f aca="false">0-(Draws!N1324+Draws!Z1324)</f>
        <v>0</v>
      </c>
      <c r="O1345" s="18" t="n">
        <f aca="false">N1345-(Draws!O1324+Draws!AA1324)</f>
        <v>0</v>
      </c>
      <c r="P1345" s="18" t="n">
        <f aca="false">O1345-(Draws!P1324+Draws!AB1324)</f>
        <v>0</v>
      </c>
      <c r="Q1345" s="18" t="n">
        <f aca="false">P1345-(Draws!Q1324+Draws!AC1324)</f>
        <v>0</v>
      </c>
      <c r="R1345" s="18" t="n">
        <f aca="false">Q1345-(Draws!R1324+Draws!AD1324)</f>
        <v>0</v>
      </c>
      <c r="S1345" s="18" t="n">
        <f aca="false">R1345-(Draws!S1324+Draws!AE1324)</f>
        <v>0</v>
      </c>
      <c r="T1345" s="18" t="n">
        <f aca="false">S1345-(Draws!T1324+Draws!AF1324)</f>
        <v>0</v>
      </c>
      <c r="U1345" s="18" t="n">
        <f aca="false">T1345-(Draws!U1324+Draws!AG1324)</f>
        <v>0</v>
      </c>
      <c r="V1345" s="18" t="n">
        <f aca="false">U1345-(Draws!V1324+Draws!AH1324)</f>
        <v>-154.139104518492</v>
      </c>
      <c r="W1345" s="18" t="n">
        <f aca="false">V1345-(Draws!W1324+Draws!AI1324)</f>
        <v>-154.139104518492</v>
      </c>
      <c r="X1345" s="18" t="n">
        <f aca="false">W1345-(Draws!X1324+Draws!AJ1324)</f>
        <v>-154.139104518492</v>
      </c>
      <c r="Y1345" s="18" t="n">
        <f aca="false">X1345-(Draws!Y1324+Draws!AK1324)</f>
        <v>-154.139104518492</v>
      </c>
      <c r="Z1345" s="18" t="n">
        <f aca="false">0-(MAX(Draws!N1324-Line_cap,0)+MAX(Draws!Z1324-Line_cap,0))</f>
        <v>0</v>
      </c>
      <c r="AA1345" s="18" t="n">
        <f aca="false">Z1345-(MAX(Draws!O1324-Line_cap,0)+MAX(Draws!AA1324-Line_cap,0))</f>
        <v>0</v>
      </c>
      <c r="AB1345" s="18" t="n">
        <f aca="false">AA1345-(MAX(Draws!P1324-Line_cap,0)+MAX(Draws!AB1324-Line_cap,0))</f>
        <v>0</v>
      </c>
      <c r="AC1345" s="18" t="n">
        <f aca="false">AB1345-(MAX(Draws!Q1324-Line_cap,0)+MAX(Draws!AC1324-Line_cap,0))</f>
        <v>0</v>
      </c>
      <c r="AD1345" s="18" t="n">
        <f aca="false">AC1345-(MAX(Draws!R1324-Line_cap,0)+MAX(Draws!AD1324-Line_cap,0))</f>
        <v>0</v>
      </c>
      <c r="AE1345" s="18" t="n">
        <f aca="false">AD1345-(MAX(Draws!S1324-Line_cap,0)+MAX(Draws!AE1324-Line_cap,0))</f>
        <v>0</v>
      </c>
      <c r="AF1345" s="18" t="n">
        <f aca="false">AE1345-(MAX(Draws!T1324-Line_cap,0)+MAX(Draws!AF1324-Line_cap,0))</f>
        <v>0</v>
      </c>
      <c r="AG1345" s="18" t="n">
        <f aca="false">AF1345-(MAX(Draws!U1324-Line_cap,0)+MAX(Draws!AG1324-Line_cap,0))</f>
        <v>0</v>
      </c>
      <c r="AH1345" s="18" t="n">
        <f aca="false">AG1345-(MAX(Draws!V1324-Line_cap,0)+MAX(Draws!AH1324-Line_cap,0))</f>
        <v>-54.1391045184921</v>
      </c>
      <c r="AI1345" s="18" t="n">
        <f aca="false">AH1345-(MAX(Draws!W1324-Line_cap,0)+MAX(Draws!AI1324-Line_cap,0))</f>
        <v>-54.1391045184921</v>
      </c>
      <c r="AJ1345" s="18" t="n">
        <f aca="false">AI1345-(MAX(Draws!X1324-Line_cap,0)+MAX(Draws!AJ1324-Line_cap,0))</f>
        <v>-54.1391045184921</v>
      </c>
      <c r="AK1345" s="18" t="n">
        <f aca="false">AJ1345-(MAX(Draws!Y1324-Line_cap,0)+MAX(Draws!AK1324-Line_cap,0))</f>
        <v>-54.1391045184921</v>
      </c>
      <c r="AL1345" s="18" t="n">
        <f aca="false">SUMPRODUCT(MIN($B$22:$M$22+B1345:M1345+N1345:Y1345))</f>
        <v>332.676856532881</v>
      </c>
      <c r="AM1345" s="18" t="n">
        <f aca="false">SUMPRODUCT(MIN($B$22:$M$22+B1345:M1345))</f>
        <v>479.64296973923</v>
      </c>
      <c r="AN1345" s="18" t="n">
        <f aca="false">SUMPRODUCT(MIN($B$22:$M$22+N1345:Y1345))</f>
        <v>334.058676898904</v>
      </c>
      <c r="AO1345" s="18" t="n">
        <f aca="false">SUMPRODUCT(MIN($B$22:$M$22+B1345:M1345+Z1345:AK1345))</f>
        <v>432.676856532881</v>
      </c>
      <c r="AP1345" s="18" t="n">
        <f aca="false">SUMPRODUCT(MIN($B$23:$M$23+B1345:M1345+N1345:Y1345))</f>
        <v>381.920183697101</v>
      </c>
      <c r="AQ1345" s="18" t="n">
        <f aca="false">SUMPRODUCT(MIN($B$23:$M$23+B1345:M1345+Z1345:AK1345))</f>
        <v>481.920183697101</v>
      </c>
      <c r="AR1345" s="13" t="n">
        <f aca="false">IF(Y1345&lt;0,1,0)</f>
        <v>1</v>
      </c>
    </row>
    <row r="1346" customFormat="false" ht="15" hidden="false" customHeight="false" outlineLevel="0" collapsed="false">
      <c r="A1346" s="13" t="n">
        <v>1321</v>
      </c>
      <c r="B1346" s="18" t="n">
        <f aca="false">Shock_sd*Draws!B1325</f>
        <v>28.8650075255082</v>
      </c>
      <c r="C1346" s="18" t="n">
        <f aca="false">Persist_a*B1346+Shock_sd*Draws!C1325</f>
        <v>123.319533951128</v>
      </c>
      <c r="D1346" s="18" t="n">
        <f aca="false">Persist_a*C1346+Shock_sd*Draws!D1325</f>
        <v>128.921112902682</v>
      </c>
      <c r="E1346" s="18" t="n">
        <f aca="false">Persist_a*D1346+Shock_sd*Draws!E1325</f>
        <v>125.441567125441</v>
      </c>
      <c r="F1346" s="18" t="n">
        <f aca="false">Persist_a*E1346+Shock_sd*Draws!F1325</f>
        <v>13.8047321476055</v>
      </c>
      <c r="G1346" s="18" t="n">
        <f aca="false">Persist_a*F1346+Shock_sd*Draws!G1325</f>
        <v>23.0151138303692</v>
      </c>
      <c r="H1346" s="18" t="n">
        <f aca="false">Persist_a*G1346+Shock_sd*Draws!H1325</f>
        <v>3.18685691526559</v>
      </c>
      <c r="I1346" s="18" t="n">
        <f aca="false">Persist_a*H1346+Shock_sd*Draws!I1325</f>
        <v>-70.6340414314416</v>
      </c>
      <c r="J1346" s="18" t="n">
        <f aca="false">Persist_a*I1346+Shock_sd*Draws!J1325</f>
        <v>-12.5233583857621</v>
      </c>
      <c r="K1346" s="18" t="n">
        <f aca="false">Persist_a*J1346+Shock_sd*Draws!K1325</f>
        <v>10.1629941506343</v>
      </c>
      <c r="L1346" s="18" t="n">
        <f aca="false">Persist_a*K1346+Shock_sd*Draws!L1325</f>
        <v>-46.2316065484227</v>
      </c>
      <c r="M1346" s="18" t="n">
        <f aca="false">Persist_a*L1346+Shock_sd*Draws!M1325</f>
        <v>-87.1718786676195</v>
      </c>
      <c r="N1346" s="18" t="n">
        <f aca="false">0-(Draws!N1325+Draws!Z1325)</f>
        <v>0</v>
      </c>
      <c r="O1346" s="18" t="n">
        <f aca="false">N1346-(Draws!O1325+Draws!AA1325)</f>
        <v>0</v>
      </c>
      <c r="P1346" s="18" t="n">
        <f aca="false">O1346-(Draws!P1325+Draws!AB1325)</f>
        <v>0</v>
      </c>
      <c r="Q1346" s="18" t="n">
        <f aca="false">P1346-(Draws!Q1325+Draws!AC1325)</f>
        <v>0</v>
      </c>
      <c r="R1346" s="18" t="n">
        <f aca="false">Q1346-(Draws!R1325+Draws!AD1325)</f>
        <v>0</v>
      </c>
      <c r="S1346" s="18" t="n">
        <f aca="false">R1346-(Draws!S1325+Draws!AE1325)</f>
        <v>0</v>
      </c>
      <c r="T1346" s="18" t="n">
        <f aca="false">S1346-(Draws!T1325+Draws!AF1325)</f>
        <v>0</v>
      </c>
      <c r="U1346" s="18" t="n">
        <f aca="false">T1346-(Draws!U1325+Draws!AG1325)</f>
        <v>0</v>
      </c>
      <c r="V1346" s="18" t="n">
        <f aca="false">U1346-(Draws!V1325+Draws!AH1325)</f>
        <v>0</v>
      </c>
      <c r="W1346" s="18" t="n">
        <f aca="false">V1346-(Draws!W1325+Draws!AI1325)</f>
        <v>0</v>
      </c>
      <c r="X1346" s="18" t="n">
        <f aca="false">W1346-(Draws!X1325+Draws!AJ1325)</f>
        <v>0</v>
      </c>
      <c r="Y1346" s="18" t="n">
        <f aca="false">X1346-(Draws!Y1325+Draws!AK1325)</f>
        <v>0</v>
      </c>
      <c r="Z1346" s="18" t="n">
        <f aca="false">0-(MAX(Draws!N1325-Line_cap,0)+MAX(Draws!Z1325-Line_cap,0))</f>
        <v>0</v>
      </c>
      <c r="AA1346" s="18" t="n">
        <f aca="false">Z1346-(MAX(Draws!O1325-Line_cap,0)+MAX(Draws!AA1325-Line_cap,0))</f>
        <v>0</v>
      </c>
      <c r="AB1346" s="18" t="n">
        <f aca="false">AA1346-(MAX(Draws!P1325-Line_cap,0)+MAX(Draws!AB1325-Line_cap,0))</f>
        <v>0</v>
      </c>
      <c r="AC1346" s="18" t="n">
        <f aca="false">AB1346-(MAX(Draws!Q1325-Line_cap,0)+MAX(Draws!AC1325-Line_cap,0))</f>
        <v>0</v>
      </c>
      <c r="AD1346" s="18" t="n">
        <f aca="false">AC1346-(MAX(Draws!R1325-Line_cap,0)+MAX(Draws!AD1325-Line_cap,0))</f>
        <v>0</v>
      </c>
      <c r="AE1346" s="18" t="n">
        <f aca="false">AD1346-(MAX(Draws!S1325-Line_cap,0)+MAX(Draws!AE1325-Line_cap,0))</f>
        <v>0</v>
      </c>
      <c r="AF1346" s="18" t="n">
        <f aca="false">AE1346-(MAX(Draws!T1325-Line_cap,0)+MAX(Draws!AF1325-Line_cap,0))</f>
        <v>0</v>
      </c>
      <c r="AG1346" s="18" t="n">
        <f aca="false">AF1346-(MAX(Draws!U1325-Line_cap,0)+MAX(Draws!AG1325-Line_cap,0))</f>
        <v>0</v>
      </c>
      <c r="AH1346" s="18" t="n">
        <f aca="false">AG1346-(MAX(Draws!V1325-Line_cap,0)+MAX(Draws!AH1325-Line_cap,0))</f>
        <v>0</v>
      </c>
      <c r="AI1346" s="18" t="n">
        <f aca="false">AH1346-(MAX(Draws!W1325-Line_cap,0)+MAX(Draws!AI1325-Line_cap,0))</f>
        <v>0</v>
      </c>
      <c r="AJ1346" s="18" t="n">
        <f aca="false">AI1346-(MAX(Draws!X1325-Line_cap,0)+MAX(Draws!AJ1325-Line_cap,0))</f>
        <v>0</v>
      </c>
      <c r="AK1346" s="18" t="n">
        <f aca="false">AJ1346-(MAX(Draws!Y1325-Line_cap,0)+MAX(Draws!AK1325-Line_cap,0))</f>
        <v>0</v>
      </c>
      <c r="AL1346" s="18" t="n">
        <f aca="false">SUMPRODUCT(MIN($B$22:$M$22+B1346:M1346+N1346:Y1346))</f>
        <v>413.220011966478</v>
      </c>
      <c r="AM1346" s="18" t="n">
        <f aca="false">SUMPRODUCT(MIN($B$22:$M$22+B1346:M1346))</f>
        <v>413.220011966478</v>
      </c>
      <c r="AN1346" s="18" t="n">
        <f aca="false">SUMPRODUCT(MIN($B$22:$M$22+N1346:Y1346))</f>
        <v>481.950382357786</v>
      </c>
      <c r="AO1346" s="18" t="n">
        <f aca="false">SUMPRODUCT(MIN($B$22:$M$22+B1346:M1346+Z1346:AK1346))</f>
        <v>413.220011966478</v>
      </c>
      <c r="AP1346" s="18" t="n">
        <f aca="false">SUMPRODUCT(MIN($B$23:$M$23+B1346:M1346+N1346:Y1346))</f>
        <v>462.820011966478</v>
      </c>
      <c r="AQ1346" s="18" t="n">
        <f aca="false">SUMPRODUCT(MIN($B$23:$M$23+B1346:M1346+Z1346:AK1346))</f>
        <v>462.820011966478</v>
      </c>
      <c r="AR1346" s="13" t="n">
        <f aca="false">IF(Y1346&lt;0,1,0)</f>
        <v>0</v>
      </c>
    </row>
    <row r="1347" customFormat="false" ht="15" hidden="false" customHeight="false" outlineLevel="0" collapsed="false">
      <c r="A1347" s="13" t="n">
        <v>1322</v>
      </c>
      <c r="B1347" s="18" t="n">
        <f aca="false">Shock_sd*Draws!B1326</f>
        <v>-36.5350114833845</v>
      </c>
      <c r="C1347" s="18" t="n">
        <f aca="false">Persist_a*B1347+Shock_sd*Draws!C1326</f>
        <v>-3.87100204073604</v>
      </c>
      <c r="D1347" s="18" t="n">
        <f aca="false">Persist_a*C1347+Shock_sd*Draws!D1326</f>
        <v>14.3200878720563</v>
      </c>
      <c r="E1347" s="18" t="n">
        <f aca="false">Persist_a*D1347+Shock_sd*Draws!E1326</f>
        <v>29.5263520907419</v>
      </c>
      <c r="F1347" s="18" t="n">
        <f aca="false">Persist_a*E1347+Shock_sd*Draws!F1326</f>
        <v>62.8697652147387</v>
      </c>
      <c r="G1347" s="18" t="n">
        <f aca="false">Persist_a*F1347+Shock_sd*Draws!G1326</f>
        <v>12.1101843323635</v>
      </c>
      <c r="H1347" s="18" t="n">
        <f aca="false">Persist_a*G1347+Shock_sd*Draws!H1326</f>
        <v>92.2358389984098</v>
      </c>
      <c r="I1347" s="18" t="n">
        <f aca="false">Persist_a*H1347+Shock_sd*Draws!I1326</f>
        <v>49.1155119440076</v>
      </c>
      <c r="J1347" s="18" t="n">
        <f aca="false">Persist_a*I1347+Shock_sd*Draws!J1326</f>
        <v>10.366845391034</v>
      </c>
      <c r="K1347" s="18" t="n">
        <f aca="false">Persist_a*J1347+Shock_sd*Draws!K1326</f>
        <v>-29.2574463950579</v>
      </c>
      <c r="L1347" s="18" t="n">
        <f aca="false">Persist_a*K1347+Shock_sd*Draws!L1326</f>
        <v>-15.5248550152634</v>
      </c>
      <c r="M1347" s="18" t="n">
        <f aca="false">Persist_a*L1347+Shock_sd*Draws!M1326</f>
        <v>12.8709259885213</v>
      </c>
      <c r="N1347" s="18" t="n">
        <f aca="false">0-(Draws!N1326+Draws!Z1326)</f>
        <v>0</v>
      </c>
      <c r="O1347" s="18" t="n">
        <f aca="false">N1347-(Draws!O1326+Draws!AA1326)</f>
        <v>0</v>
      </c>
      <c r="P1347" s="18" t="n">
        <f aca="false">O1347-(Draws!P1326+Draws!AB1326)</f>
        <v>0</v>
      </c>
      <c r="Q1347" s="18" t="n">
        <f aca="false">P1347-(Draws!Q1326+Draws!AC1326)</f>
        <v>0</v>
      </c>
      <c r="R1347" s="18" t="n">
        <f aca="false">Q1347-(Draws!R1326+Draws!AD1326)</f>
        <v>0</v>
      </c>
      <c r="S1347" s="18" t="n">
        <f aca="false">R1347-(Draws!S1326+Draws!AE1326)</f>
        <v>0</v>
      </c>
      <c r="T1347" s="18" t="n">
        <f aca="false">S1347-(Draws!T1326+Draws!AF1326)</f>
        <v>0</v>
      </c>
      <c r="U1347" s="18" t="n">
        <f aca="false">T1347-(Draws!U1326+Draws!AG1326)</f>
        <v>0</v>
      </c>
      <c r="V1347" s="18" t="n">
        <f aca="false">U1347-(Draws!V1326+Draws!AH1326)</f>
        <v>0</v>
      </c>
      <c r="W1347" s="18" t="n">
        <f aca="false">V1347-(Draws!W1326+Draws!AI1326)</f>
        <v>0</v>
      </c>
      <c r="X1347" s="18" t="n">
        <f aca="false">W1347-(Draws!X1326+Draws!AJ1326)</f>
        <v>0</v>
      </c>
      <c r="Y1347" s="18" t="n">
        <f aca="false">X1347-(Draws!Y1326+Draws!AK1326)</f>
        <v>-69.8949916241608</v>
      </c>
      <c r="Z1347" s="18" t="n">
        <f aca="false">0-(MAX(Draws!N1326-Line_cap,0)+MAX(Draws!Z1326-Line_cap,0))</f>
        <v>0</v>
      </c>
      <c r="AA1347" s="18" t="n">
        <f aca="false">Z1347-(MAX(Draws!O1326-Line_cap,0)+MAX(Draws!AA1326-Line_cap,0))</f>
        <v>0</v>
      </c>
      <c r="AB1347" s="18" t="n">
        <f aca="false">AA1347-(MAX(Draws!P1326-Line_cap,0)+MAX(Draws!AB1326-Line_cap,0))</f>
        <v>0</v>
      </c>
      <c r="AC1347" s="18" t="n">
        <f aca="false">AB1347-(MAX(Draws!Q1326-Line_cap,0)+MAX(Draws!AC1326-Line_cap,0))</f>
        <v>0</v>
      </c>
      <c r="AD1347" s="18" t="n">
        <f aca="false">AC1347-(MAX(Draws!R1326-Line_cap,0)+MAX(Draws!AD1326-Line_cap,0))</f>
        <v>0</v>
      </c>
      <c r="AE1347" s="18" t="n">
        <f aca="false">AD1347-(MAX(Draws!S1326-Line_cap,0)+MAX(Draws!AE1326-Line_cap,0))</f>
        <v>0</v>
      </c>
      <c r="AF1347" s="18" t="n">
        <f aca="false">AE1347-(MAX(Draws!T1326-Line_cap,0)+MAX(Draws!AF1326-Line_cap,0))</f>
        <v>0</v>
      </c>
      <c r="AG1347" s="18" t="n">
        <f aca="false">AF1347-(MAX(Draws!U1326-Line_cap,0)+MAX(Draws!AG1326-Line_cap,0))</f>
        <v>0</v>
      </c>
      <c r="AH1347" s="18" t="n">
        <f aca="false">AG1347-(MAX(Draws!V1326-Line_cap,0)+MAX(Draws!AH1326-Line_cap,0))</f>
        <v>0</v>
      </c>
      <c r="AI1347" s="18" t="n">
        <f aca="false">AH1347-(MAX(Draws!W1326-Line_cap,0)+MAX(Draws!AI1326-Line_cap,0))</f>
        <v>0</v>
      </c>
      <c r="AJ1347" s="18" t="n">
        <f aca="false">AI1347-(MAX(Draws!X1326-Line_cap,0)+MAX(Draws!AJ1326-Line_cap,0))</f>
        <v>0</v>
      </c>
      <c r="AK1347" s="18" t="n">
        <f aca="false">AJ1347-(MAX(Draws!Y1326-Line_cap,0)+MAX(Draws!AK1326-Line_cap,0))</f>
        <v>0</v>
      </c>
      <c r="AL1347" s="18" t="n">
        <f aca="false">SUMPRODUCT(MIN($B$22:$M$22+B1347:M1347+N1347:Y1347))</f>
        <v>453.399982041321</v>
      </c>
      <c r="AM1347" s="18" t="n">
        <f aca="false">SUMPRODUCT(MIN($B$22:$M$22+B1347:M1347))</f>
        <v>465.128249414366</v>
      </c>
      <c r="AN1347" s="18" t="n">
        <f aca="false">SUMPRODUCT(MIN($B$22:$M$22+N1347:Y1347))</f>
        <v>440.5290560528</v>
      </c>
      <c r="AO1347" s="18" t="n">
        <f aca="false">SUMPRODUCT(MIN($B$22:$M$22+B1347:M1347+Z1347:AK1347))</f>
        <v>465.128249414366</v>
      </c>
      <c r="AP1347" s="18" t="n">
        <f aca="false">SUMPRODUCT(MIN($B$23:$M$23+B1347:M1347+N1347:Y1347))</f>
        <v>498.525863123941</v>
      </c>
      <c r="AQ1347" s="18" t="n">
        <f aca="false">SUMPRODUCT(MIN($B$23:$M$23+B1347:M1347+Z1347:AK1347))</f>
        <v>513.413897964793</v>
      </c>
      <c r="AR1347" s="13" t="n">
        <f aca="false">IF(Y1347&lt;0,1,0)</f>
        <v>1</v>
      </c>
    </row>
    <row r="1348" customFormat="false" ht="15" hidden="false" customHeight="false" outlineLevel="0" collapsed="false">
      <c r="A1348" s="13" t="n">
        <v>1323</v>
      </c>
      <c r="B1348" s="18" t="n">
        <f aca="false">Shock_sd*Draws!B1327</f>
        <v>33.9764006897294</v>
      </c>
      <c r="C1348" s="18" t="n">
        <f aca="false">Persist_a*B1348+Shock_sd*Draws!C1327</f>
        <v>35.9533708253675</v>
      </c>
      <c r="D1348" s="18" t="n">
        <f aca="false">Persist_a*C1348+Shock_sd*Draws!D1327</f>
        <v>41.7300684129512</v>
      </c>
      <c r="E1348" s="18" t="n">
        <f aca="false">Persist_a*D1348+Shock_sd*Draws!E1327</f>
        <v>82.0257412503272</v>
      </c>
      <c r="F1348" s="18" t="n">
        <f aca="false">Persist_a*E1348+Shock_sd*Draws!F1327</f>
        <v>8.12511681650567</v>
      </c>
      <c r="G1348" s="18" t="n">
        <f aca="false">Persist_a*F1348+Shock_sd*Draws!G1327</f>
        <v>-21.5949220878772</v>
      </c>
      <c r="H1348" s="18" t="n">
        <f aca="false">Persist_a*G1348+Shock_sd*Draws!H1327</f>
        <v>-58.3657554216328</v>
      </c>
      <c r="I1348" s="18" t="n">
        <f aca="false">Persist_a*H1348+Shock_sd*Draws!I1327</f>
        <v>-62.3523671831844</v>
      </c>
      <c r="J1348" s="18" t="n">
        <f aca="false">Persist_a*I1348+Shock_sd*Draws!J1327</f>
        <v>-163.745987670028</v>
      </c>
      <c r="K1348" s="18" t="n">
        <f aca="false">Persist_a*J1348+Shock_sd*Draws!K1327</f>
        <v>-49.3785328487467</v>
      </c>
      <c r="L1348" s="18" t="n">
        <f aca="false">Persist_a*K1348+Shock_sd*Draws!L1327</f>
        <v>19.0413448329203</v>
      </c>
      <c r="M1348" s="18" t="n">
        <f aca="false">Persist_a*L1348+Shock_sd*Draws!M1327</f>
        <v>1.27005186990693</v>
      </c>
      <c r="N1348" s="18" t="n">
        <f aca="false">0-(Draws!N1327+Draws!Z1327)</f>
        <v>0</v>
      </c>
      <c r="O1348" s="18" t="n">
        <f aca="false">N1348-(Draws!O1327+Draws!AA1327)</f>
        <v>0</v>
      </c>
      <c r="P1348" s="18" t="n">
        <f aca="false">O1348-(Draws!P1327+Draws!AB1327)</f>
        <v>0</v>
      </c>
      <c r="Q1348" s="18" t="n">
        <f aca="false">P1348-(Draws!Q1327+Draws!AC1327)</f>
        <v>0</v>
      </c>
      <c r="R1348" s="18" t="n">
        <f aca="false">Q1348-(Draws!R1327+Draws!AD1327)</f>
        <v>0</v>
      </c>
      <c r="S1348" s="18" t="n">
        <f aca="false">R1348-(Draws!S1327+Draws!AE1327)</f>
        <v>0</v>
      </c>
      <c r="T1348" s="18" t="n">
        <f aca="false">S1348-(Draws!T1327+Draws!AF1327)</f>
        <v>0</v>
      </c>
      <c r="U1348" s="18" t="n">
        <f aca="false">T1348-(Draws!U1327+Draws!AG1327)</f>
        <v>0</v>
      </c>
      <c r="V1348" s="18" t="n">
        <f aca="false">U1348-(Draws!V1327+Draws!AH1327)</f>
        <v>0</v>
      </c>
      <c r="W1348" s="18" t="n">
        <f aca="false">V1348-(Draws!W1327+Draws!AI1327)</f>
        <v>0</v>
      </c>
      <c r="X1348" s="18" t="n">
        <f aca="false">W1348-(Draws!X1327+Draws!AJ1327)</f>
        <v>0</v>
      </c>
      <c r="Y1348" s="18" t="n">
        <f aca="false">X1348-(Draws!Y1327+Draws!AK1327)</f>
        <v>0</v>
      </c>
      <c r="Z1348" s="18" t="n">
        <f aca="false">0-(MAX(Draws!N1327-Line_cap,0)+MAX(Draws!Z1327-Line_cap,0))</f>
        <v>0</v>
      </c>
      <c r="AA1348" s="18" t="n">
        <f aca="false">Z1348-(MAX(Draws!O1327-Line_cap,0)+MAX(Draws!AA1327-Line_cap,0))</f>
        <v>0</v>
      </c>
      <c r="AB1348" s="18" t="n">
        <f aca="false">AA1348-(MAX(Draws!P1327-Line_cap,0)+MAX(Draws!AB1327-Line_cap,0))</f>
        <v>0</v>
      </c>
      <c r="AC1348" s="18" t="n">
        <f aca="false">AB1348-(MAX(Draws!Q1327-Line_cap,0)+MAX(Draws!AC1327-Line_cap,0))</f>
        <v>0</v>
      </c>
      <c r="AD1348" s="18" t="n">
        <f aca="false">AC1348-(MAX(Draws!R1327-Line_cap,0)+MAX(Draws!AD1327-Line_cap,0))</f>
        <v>0</v>
      </c>
      <c r="AE1348" s="18" t="n">
        <f aca="false">AD1348-(MAX(Draws!S1327-Line_cap,0)+MAX(Draws!AE1327-Line_cap,0))</f>
        <v>0</v>
      </c>
      <c r="AF1348" s="18" t="n">
        <f aca="false">AE1348-(MAX(Draws!T1327-Line_cap,0)+MAX(Draws!AF1327-Line_cap,0))</f>
        <v>0</v>
      </c>
      <c r="AG1348" s="18" t="n">
        <f aca="false">AF1348-(MAX(Draws!U1327-Line_cap,0)+MAX(Draws!AG1327-Line_cap,0))</f>
        <v>0</v>
      </c>
      <c r="AH1348" s="18" t="n">
        <f aca="false">AG1348-(MAX(Draws!V1327-Line_cap,0)+MAX(Draws!AH1327-Line_cap,0))</f>
        <v>0</v>
      </c>
      <c r="AI1348" s="18" t="n">
        <f aca="false">AH1348-(MAX(Draws!W1327-Line_cap,0)+MAX(Draws!AI1327-Line_cap,0))</f>
        <v>0</v>
      </c>
      <c r="AJ1348" s="18" t="n">
        <f aca="false">AI1348-(MAX(Draws!X1327-Line_cap,0)+MAX(Draws!AJ1327-Line_cap,0))</f>
        <v>0</v>
      </c>
      <c r="AK1348" s="18" t="n">
        <f aca="false">AJ1348-(MAX(Draws!Y1327-Line_cap,0)+MAX(Draws!AK1327-Line_cap,0))</f>
        <v>0</v>
      </c>
      <c r="AL1348" s="18" t="n">
        <f aca="false">SUMPRODUCT(MIN($B$22:$M$22+B1348:M1348+N1348:Y1348))</f>
        <v>324.451793747368</v>
      </c>
      <c r="AM1348" s="18" t="n">
        <f aca="false">SUMPRODUCT(MIN($B$22:$M$22+B1348:M1348))</f>
        <v>324.451793747368</v>
      </c>
      <c r="AN1348" s="18" t="n">
        <f aca="false">SUMPRODUCT(MIN($B$22:$M$22+N1348:Y1348))</f>
        <v>481.950382357786</v>
      </c>
      <c r="AO1348" s="18" t="n">
        <f aca="false">SUMPRODUCT(MIN($B$22:$M$22+B1348:M1348+Z1348:AK1348))</f>
        <v>324.451793747368</v>
      </c>
      <c r="AP1348" s="18" t="n">
        <f aca="false">SUMPRODUCT(MIN($B$23:$M$23+B1348:M1348+N1348:Y1348))</f>
        <v>373.695120911589</v>
      </c>
      <c r="AQ1348" s="18" t="n">
        <f aca="false">SUMPRODUCT(MIN($B$23:$M$23+B1348:M1348+Z1348:AK1348))</f>
        <v>373.695120911589</v>
      </c>
      <c r="AR1348" s="13" t="n">
        <f aca="false">IF(Y1348&lt;0,1,0)</f>
        <v>0</v>
      </c>
    </row>
    <row r="1349" customFormat="false" ht="15" hidden="false" customHeight="false" outlineLevel="0" collapsed="false">
      <c r="A1349" s="13" t="n">
        <v>1324</v>
      </c>
      <c r="B1349" s="18" t="n">
        <f aca="false">Shock_sd*Draws!B1328</f>
        <v>81.7761970806052</v>
      </c>
      <c r="C1349" s="18" t="n">
        <f aca="false">Persist_a*B1349+Shock_sd*Draws!C1328</f>
        <v>56.6321190221936</v>
      </c>
      <c r="D1349" s="18" t="n">
        <f aca="false">Persist_a*C1349+Shock_sd*Draws!D1328</f>
        <v>31.1632609628039</v>
      </c>
      <c r="E1349" s="18" t="n">
        <f aca="false">Persist_a*D1349+Shock_sd*Draws!E1328</f>
        <v>41.0491649058965</v>
      </c>
      <c r="F1349" s="18" t="n">
        <f aca="false">Persist_a*E1349+Shock_sd*Draws!F1328</f>
        <v>-23.1806972644692</v>
      </c>
      <c r="G1349" s="18" t="n">
        <f aca="false">Persist_a*F1349+Shock_sd*Draws!G1328</f>
        <v>47.66609951186</v>
      </c>
      <c r="H1349" s="18" t="n">
        <f aca="false">Persist_a*G1349+Shock_sd*Draws!H1328</f>
        <v>-19.8796588574442</v>
      </c>
      <c r="I1349" s="18" t="n">
        <f aca="false">Persist_a*H1349+Shock_sd*Draws!I1328</f>
        <v>23.1994422260634</v>
      </c>
      <c r="J1349" s="18" t="n">
        <f aca="false">Persist_a*I1349+Shock_sd*Draws!J1328</f>
        <v>32.6297816163013</v>
      </c>
      <c r="K1349" s="18" t="n">
        <f aca="false">Persist_a*J1349+Shock_sd*Draws!K1328</f>
        <v>-63.5350647099117</v>
      </c>
      <c r="L1349" s="18" t="n">
        <f aca="false">Persist_a*K1349+Shock_sd*Draws!L1328</f>
        <v>-14.8326162105532</v>
      </c>
      <c r="M1349" s="18" t="n">
        <f aca="false">Persist_a*L1349+Shock_sd*Draws!M1328</f>
        <v>10.9467318653788</v>
      </c>
      <c r="N1349" s="18" t="n">
        <f aca="false">0-(Draws!N1328+Draws!Z1328)</f>
        <v>0</v>
      </c>
      <c r="O1349" s="18" t="n">
        <f aca="false">N1349-(Draws!O1328+Draws!AA1328)</f>
        <v>0</v>
      </c>
      <c r="P1349" s="18" t="n">
        <f aca="false">O1349-(Draws!P1328+Draws!AB1328)</f>
        <v>0</v>
      </c>
      <c r="Q1349" s="18" t="n">
        <f aca="false">P1349-(Draws!Q1328+Draws!AC1328)</f>
        <v>0</v>
      </c>
      <c r="R1349" s="18" t="n">
        <f aca="false">Q1349-(Draws!R1328+Draws!AD1328)</f>
        <v>0</v>
      </c>
      <c r="S1349" s="18" t="n">
        <f aca="false">R1349-(Draws!S1328+Draws!AE1328)</f>
        <v>0</v>
      </c>
      <c r="T1349" s="18" t="n">
        <f aca="false">S1349-(Draws!T1328+Draws!AF1328)</f>
        <v>0</v>
      </c>
      <c r="U1349" s="18" t="n">
        <f aca="false">T1349-(Draws!U1328+Draws!AG1328)</f>
        <v>0</v>
      </c>
      <c r="V1349" s="18" t="n">
        <f aca="false">U1349-(Draws!V1328+Draws!AH1328)</f>
        <v>0</v>
      </c>
      <c r="W1349" s="18" t="n">
        <f aca="false">V1349-(Draws!W1328+Draws!AI1328)</f>
        <v>0</v>
      </c>
      <c r="X1349" s="18" t="n">
        <f aca="false">W1349-(Draws!X1328+Draws!AJ1328)</f>
        <v>0</v>
      </c>
      <c r="Y1349" s="18" t="n">
        <f aca="false">X1349-(Draws!Y1328+Draws!AK1328)</f>
        <v>0</v>
      </c>
      <c r="Z1349" s="18" t="n">
        <f aca="false">0-(MAX(Draws!N1328-Line_cap,0)+MAX(Draws!Z1328-Line_cap,0))</f>
        <v>0</v>
      </c>
      <c r="AA1349" s="18" t="n">
        <f aca="false">Z1349-(MAX(Draws!O1328-Line_cap,0)+MAX(Draws!AA1328-Line_cap,0))</f>
        <v>0</v>
      </c>
      <c r="AB1349" s="18" t="n">
        <f aca="false">AA1349-(MAX(Draws!P1328-Line_cap,0)+MAX(Draws!AB1328-Line_cap,0))</f>
        <v>0</v>
      </c>
      <c r="AC1349" s="18" t="n">
        <f aca="false">AB1349-(MAX(Draws!Q1328-Line_cap,0)+MAX(Draws!AC1328-Line_cap,0))</f>
        <v>0</v>
      </c>
      <c r="AD1349" s="18" t="n">
        <f aca="false">AC1349-(MAX(Draws!R1328-Line_cap,0)+MAX(Draws!AD1328-Line_cap,0))</f>
        <v>0</v>
      </c>
      <c r="AE1349" s="18" t="n">
        <f aca="false">AD1349-(MAX(Draws!S1328-Line_cap,0)+MAX(Draws!AE1328-Line_cap,0))</f>
        <v>0</v>
      </c>
      <c r="AF1349" s="18" t="n">
        <f aca="false">AE1349-(MAX(Draws!T1328-Line_cap,0)+MAX(Draws!AF1328-Line_cap,0))</f>
        <v>0</v>
      </c>
      <c r="AG1349" s="18" t="n">
        <f aca="false">AF1349-(MAX(Draws!U1328-Line_cap,0)+MAX(Draws!AG1328-Line_cap,0))</f>
        <v>0</v>
      </c>
      <c r="AH1349" s="18" t="n">
        <f aca="false">AG1349-(MAX(Draws!V1328-Line_cap,0)+MAX(Draws!AH1328-Line_cap,0))</f>
        <v>0</v>
      </c>
      <c r="AI1349" s="18" t="n">
        <f aca="false">AH1349-(MAX(Draws!W1328-Line_cap,0)+MAX(Draws!AI1328-Line_cap,0))</f>
        <v>0</v>
      </c>
      <c r="AJ1349" s="18" t="n">
        <f aca="false">AI1349-(MAX(Draws!X1328-Line_cap,0)+MAX(Draws!AJ1328-Line_cap,0))</f>
        <v>0</v>
      </c>
      <c r="AK1349" s="18" t="n">
        <f aca="false">AJ1349-(MAX(Draws!Y1328-Line_cap,0)+MAX(Draws!AK1328-Line_cap,0))</f>
        <v>0</v>
      </c>
      <c r="AL1349" s="18" t="n">
        <f aca="false">SUMPRODUCT(MIN($B$22:$M$22+B1349:M1349+N1349:Y1349))</f>
        <v>430.850631099512</v>
      </c>
      <c r="AM1349" s="18" t="n">
        <f aca="false">SUMPRODUCT(MIN($B$22:$M$22+B1349:M1349))</f>
        <v>430.850631099512</v>
      </c>
      <c r="AN1349" s="18" t="n">
        <f aca="false">SUMPRODUCT(MIN($B$22:$M$22+N1349:Y1349))</f>
        <v>481.950382357786</v>
      </c>
      <c r="AO1349" s="18" t="n">
        <f aca="false">SUMPRODUCT(MIN($B$22:$M$22+B1349:M1349+Z1349:AK1349))</f>
        <v>430.850631099512</v>
      </c>
      <c r="AP1349" s="18" t="n">
        <f aca="false">SUMPRODUCT(MIN($B$23:$M$23+B1349:M1349+N1349:Y1349))</f>
        <v>479.136279649939</v>
      </c>
      <c r="AQ1349" s="18" t="n">
        <f aca="false">SUMPRODUCT(MIN($B$23:$M$23+B1349:M1349+Z1349:AK1349))</f>
        <v>479.136279649939</v>
      </c>
      <c r="AR1349" s="13" t="n">
        <f aca="false">IF(Y1349&lt;0,1,0)</f>
        <v>0</v>
      </c>
    </row>
    <row r="1350" customFormat="false" ht="15" hidden="false" customHeight="false" outlineLevel="0" collapsed="false">
      <c r="A1350" s="13" t="n">
        <v>1325</v>
      </c>
      <c r="B1350" s="18" t="n">
        <f aca="false">Shock_sd*Draws!B1329</f>
        <v>-12.726301114298</v>
      </c>
      <c r="C1350" s="18" t="n">
        <f aca="false">Persist_a*B1350+Shock_sd*Draws!C1329</f>
        <v>4.94234615367487</v>
      </c>
      <c r="D1350" s="18" t="n">
        <f aca="false">Persist_a*C1350+Shock_sd*Draws!D1329</f>
        <v>-10.867559596296</v>
      </c>
      <c r="E1350" s="18" t="n">
        <f aca="false">Persist_a*D1350+Shock_sd*Draws!E1329</f>
        <v>11.9747241536996</v>
      </c>
      <c r="F1350" s="18" t="n">
        <f aca="false">Persist_a*E1350+Shock_sd*Draws!F1329</f>
        <v>-40.8557107825839</v>
      </c>
      <c r="G1350" s="18" t="n">
        <f aca="false">Persist_a*F1350+Shock_sd*Draws!G1329</f>
        <v>-3.72781988030022</v>
      </c>
      <c r="H1350" s="18" t="n">
        <f aca="false">Persist_a*G1350+Shock_sd*Draws!H1329</f>
        <v>-20.3764900223003</v>
      </c>
      <c r="I1350" s="18" t="n">
        <f aca="false">Persist_a*H1350+Shock_sd*Draws!I1329</f>
        <v>54.4828717844142</v>
      </c>
      <c r="J1350" s="18" t="n">
        <f aca="false">Persist_a*I1350+Shock_sd*Draws!J1329</f>
        <v>-60.3000016382847</v>
      </c>
      <c r="K1350" s="18" t="n">
        <f aca="false">Persist_a*J1350+Shock_sd*Draws!K1329</f>
        <v>-9.63528033604503</v>
      </c>
      <c r="L1350" s="18" t="n">
        <f aca="false">Persist_a*K1350+Shock_sd*Draws!L1329</f>
        <v>-7.13647614710678</v>
      </c>
      <c r="M1350" s="18" t="n">
        <f aca="false">Persist_a*L1350+Shock_sd*Draws!M1329</f>
        <v>-3.11166303770646</v>
      </c>
      <c r="N1350" s="18" t="n">
        <f aca="false">0-(Draws!N1329+Draws!Z1329)</f>
        <v>0</v>
      </c>
      <c r="O1350" s="18" t="n">
        <f aca="false">N1350-(Draws!O1329+Draws!AA1329)</f>
        <v>0</v>
      </c>
      <c r="P1350" s="18" t="n">
        <f aca="false">O1350-(Draws!P1329+Draws!AB1329)</f>
        <v>0</v>
      </c>
      <c r="Q1350" s="18" t="n">
        <f aca="false">P1350-(Draws!Q1329+Draws!AC1329)</f>
        <v>0</v>
      </c>
      <c r="R1350" s="18" t="n">
        <f aca="false">Q1350-(Draws!R1329+Draws!AD1329)</f>
        <v>0</v>
      </c>
      <c r="S1350" s="18" t="n">
        <f aca="false">R1350-(Draws!S1329+Draws!AE1329)</f>
        <v>0</v>
      </c>
      <c r="T1350" s="18" t="n">
        <f aca="false">S1350-(Draws!T1329+Draws!AF1329)</f>
        <v>0</v>
      </c>
      <c r="U1350" s="18" t="n">
        <f aca="false">T1350-(Draws!U1329+Draws!AG1329)</f>
        <v>0</v>
      </c>
      <c r="V1350" s="18" t="n">
        <f aca="false">U1350-(Draws!V1329+Draws!AH1329)</f>
        <v>0</v>
      </c>
      <c r="W1350" s="18" t="n">
        <f aca="false">V1350-(Draws!W1329+Draws!AI1329)</f>
        <v>0</v>
      </c>
      <c r="X1350" s="18" t="n">
        <f aca="false">W1350-(Draws!X1329+Draws!AJ1329)</f>
        <v>0</v>
      </c>
      <c r="Y1350" s="18" t="n">
        <f aca="false">X1350-(Draws!Y1329+Draws!AK1329)</f>
        <v>0</v>
      </c>
      <c r="Z1350" s="18" t="n">
        <f aca="false">0-(MAX(Draws!N1329-Line_cap,0)+MAX(Draws!Z1329-Line_cap,0))</f>
        <v>0</v>
      </c>
      <c r="AA1350" s="18" t="n">
        <f aca="false">Z1350-(MAX(Draws!O1329-Line_cap,0)+MAX(Draws!AA1329-Line_cap,0))</f>
        <v>0</v>
      </c>
      <c r="AB1350" s="18" t="n">
        <f aca="false">AA1350-(MAX(Draws!P1329-Line_cap,0)+MAX(Draws!AB1329-Line_cap,0))</f>
        <v>0</v>
      </c>
      <c r="AC1350" s="18" t="n">
        <f aca="false">AB1350-(MAX(Draws!Q1329-Line_cap,0)+MAX(Draws!AC1329-Line_cap,0))</f>
        <v>0</v>
      </c>
      <c r="AD1350" s="18" t="n">
        <f aca="false">AC1350-(MAX(Draws!R1329-Line_cap,0)+MAX(Draws!AD1329-Line_cap,0))</f>
        <v>0</v>
      </c>
      <c r="AE1350" s="18" t="n">
        <f aca="false">AD1350-(MAX(Draws!S1329-Line_cap,0)+MAX(Draws!AE1329-Line_cap,0))</f>
        <v>0</v>
      </c>
      <c r="AF1350" s="18" t="n">
        <f aca="false">AE1350-(MAX(Draws!T1329-Line_cap,0)+MAX(Draws!AF1329-Line_cap,0))</f>
        <v>0</v>
      </c>
      <c r="AG1350" s="18" t="n">
        <f aca="false">AF1350-(MAX(Draws!U1329-Line_cap,0)+MAX(Draws!AG1329-Line_cap,0))</f>
        <v>0</v>
      </c>
      <c r="AH1350" s="18" t="n">
        <f aca="false">AG1350-(MAX(Draws!V1329-Line_cap,0)+MAX(Draws!AH1329-Line_cap,0))</f>
        <v>0</v>
      </c>
      <c r="AI1350" s="18" t="n">
        <f aca="false">AH1350-(MAX(Draws!W1329-Line_cap,0)+MAX(Draws!AI1329-Line_cap,0))</f>
        <v>0</v>
      </c>
      <c r="AJ1350" s="18" t="n">
        <f aca="false">AI1350-(MAX(Draws!X1329-Line_cap,0)+MAX(Draws!AJ1329-Line_cap,0))</f>
        <v>0</v>
      </c>
      <c r="AK1350" s="18" t="n">
        <f aca="false">AJ1350-(MAX(Draws!Y1329-Line_cap,0)+MAX(Draws!AK1329-Line_cap,0))</f>
        <v>0</v>
      </c>
      <c r="AL1350" s="18" t="n">
        <f aca="false">SUMPRODUCT(MIN($B$22:$M$22+B1350:M1350+N1350:Y1350))</f>
        <v>427.897779779112</v>
      </c>
      <c r="AM1350" s="18" t="n">
        <f aca="false">SUMPRODUCT(MIN($B$22:$M$22+B1350:M1350))</f>
        <v>427.897779779112</v>
      </c>
      <c r="AN1350" s="18" t="n">
        <f aca="false">SUMPRODUCT(MIN($B$22:$M$22+N1350:Y1350))</f>
        <v>481.950382357786</v>
      </c>
      <c r="AO1350" s="18" t="n">
        <f aca="false">SUMPRODUCT(MIN($B$22:$M$22+B1350:M1350+Z1350:AK1350))</f>
        <v>427.897779779112</v>
      </c>
      <c r="AP1350" s="18" t="n">
        <f aca="false">SUMPRODUCT(MIN($B$23:$M$23+B1350:M1350+N1350:Y1350))</f>
        <v>477.141106943332</v>
      </c>
      <c r="AQ1350" s="18" t="n">
        <f aca="false">SUMPRODUCT(MIN($B$23:$M$23+B1350:M1350+Z1350:AK1350))</f>
        <v>477.141106943332</v>
      </c>
      <c r="AR1350" s="13" t="n">
        <f aca="false">IF(Y1350&lt;0,1,0)</f>
        <v>0</v>
      </c>
    </row>
    <row r="1351" customFormat="false" ht="15" hidden="false" customHeight="false" outlineLevel="0" collapsed="false">
      <c r="A1351" s="13" t="n">
        <v>1326</v>
      </c>
      <c r="B1351" s="18" t="n">
        <f aca="false">Shock_sd*Draws!B1330</f>
        <v>110.281089777707</v>
      </c>
      <c r="C1351" s="18" t="n">
        <f aca="false">Persist_a*B1351+Shock_sd*Draws!C1330</f>
        <v>178.859117607368</v>
      </c>
      <c r="D1351" s="18" t="n">
        <f aca="false">Persist_a*C1351+Shock_sd*Draws!D1330</f>
        <v>120.861689560033</v>
      </c>
      <c r="E1351" s="18" t="n">
        <f aca="false">Persist_a*D1351+Shock_sd*Draws!E1330</f>
        <v>14.3784136362228</v>
      </c>
      <c r="F1351" s="18" t="n">
        <f aca="false">Persist_a*E1351+Shock_sd*Draws!F1330</f>
        <v>56.1509846787314</v>
      </c>
      <c r="G1351" s="18" t="n">
        <f aca="false">Persist_a*F1351+Shock_sd*Draws!G1330</f>
        <v>17.6861741459441</v>
      </c>
      <c r="H1351" s="18" t="n">
        <f aca="false">Persist_a*G1351+Shock_sd*Draws!H1330</f>
        <v>-82.9366439972478</v>
      </c>
      <c r="I1351" s="18" t="n">
        <f aca="false">Persist_a*H1351+Shock_sd*Draws!I1330</f>
        <v>-55.7794402638362</v>
      </c>
      <c r="J1351" s="18" t="n">
        <f aca="false">Persist_a*I1351+Shock_sd*Draws!J1330</f>
        <v>-10.80486252985</v>
      </c>
      <c r="K1351" s="18" t="n">
        <f aca="false">Persist_a*J1351+Shock_sd*Draws!K1330</f>
        <v>-16.457778014692</v>
      </c>
      <c r="L1351" s="18" t="n">
        <f aca="false">Persist_a*K1351+Shock_sd*Draws!L1330</f>
        <v>4.41420740088022</v>
      </c>
      <c r="M1351" s="18" t="n">
        <f aca="false">Persist_a*L1351+Shock_sd*Draws!M1330</f>
        <v>26.8111755768682</v>
      </c>
      <c r="N1351" s="18" t="n">
        <f aca="false">0-(Draws!N1330+Draws!Z1330)</f>
        <v>0</v>
      </c>
      <c r="O1351" s="18" t="n">
        <f aca="false">N1351-(Draws!O1330+Draws!AA1330)</f>
        <v>0</v>
      </c>
      <c r="P1351" s="18" t="n">
        <f aca="false">O1351-(Draws!P1330+Draws!AB1330)</f>
        <v>0</v>
      </c>
      <c r="Q1351" s="18" t="n">
        <f aca="false">P1351-(Draws!Q1330+Draws!AC1330)</f>
        <v>0</v>
      </c>
      <c r="R1351" s="18" t="n">
        <f aca="false">Q1351-(Draws!R1330+Draws!AD1330)</f>
        <v>0</v>
      </c>
      <c r="S1351" s="18" t="n">
        <f aca="false">R1351-(Draws!S1330+Draws!AE1330)</f>
        <v>0</v>
      </c>
      <c r="T1351" s="18" t="n">
        <f aca="false">S1351-(Draws!T1330+Draws!AF1330)</f>
        <v>0</v>
      </c>
      <c r="U1351" s="18" t="n">
        <f aca="false">T1351-(Draws!U1330+Draws!AG1330)</f>
        <v>0</v>
      </c>
      <c r="V1351" s="18" t="n">
        <f aca="false">U1351-(Draws!V1330+Draws!AH1330)</f>
        <v>0</v>
      </c>
      <c r="W1351" s="18" t="n">
        <f aca="false">V1351-(Draws!W1330+Draws!AI1330)</f>
        <v>0</v>
      </c>
      <c r="X1351" s="18" t="n">
        <f aca="false">W1351-(Draws!X1330+Draws!AJ1330)</f>
        <v>0</v>
      </c>
      <c r="Y1351" s="18" t="n">
        <f aca="false">X1351-(Draws!Y1330+Draws!AK1330)</f>
        <v>0</v>
      </c>
      <c r="Z1351" s="18" t="n">
        <f aca="false">0-(MAX(Draws!N1330-Line_cap,0)+MAX(Draws!Z1330-Line_cap,0))</f>
        <v>0</v>
      </c>
      <c r="AA1351" s="18" t="n">
        <f aca="false">Z1351-(MAX(Draws!O1330-Line_cap,0)+MAX(Draws!AA1330-Line_cap,0))</f>
        <v>0</v>
      </c>
      <c r="AB1351" s="18" t="n">
        <f aca="false">AA1351-(MAX(Draws!P1330-Line_cap,0)+MAX(Draws!AB1330-Line_cap,0))</f>
        <v>0</v>
      </c>
      <c r="AC1351" s="18" t="n">
        <f aca="false">AB1351-(MAX(Draws!Q1330-Line_cap,0)+MAX(Draws!AC1330-Line_cap,0))</f>
        <v>0</v>
      </c>
      <c r="AD1351" s="18" t="n">
        <f aca="false">AC1351-(MAX(Draws!R1330-Line_cap,0)+MAX(Draws!AD1330-Line_cap,0))</f>
        <v>0</v>
      </c>
      <c r="AE1351" s="18" t="n">
        <f aca="false">AD1351-(MAX(Draws!S1330-Line_cap,0)+MAX(Draws!AE1330-Line_cap,0))</f>
        <v>0</v>
      </c>
      <c r="AF1351" s="18" t="n">
        <f aca="false">AE1351-(MAX(Draws!T1330-Line_cap,0)+MAX(Draws!AF1330-Line_cap,0))</f>
        <v>0</v>
      </c>
      <c r="AG1351" s="18" t="n">
        <f aca="false">AF1351-(MAX(Draws!U1330-Line_cap,0)+MAX(Draws!AG1330-Line_cap,0))</f>
        <v>0</v>
      </c>
      <c r="AH1351" s="18" t="n">
        <f aca="false">AG1351-(MAX(Draws!V1330-Line_cap,0)+MAX(Draws!AH1330-Line_cap,0))</f>
        <v>0</v>
      </c>
      <c r="AI1351" s="18" t="n">
        <f aca="false">AH1351-(MAX(Draws!W1330-Line_cap,0)+MAX(Draws!AI1330-Line_cap,0))</f>
        <v>0</v>
      </c>
      <c r="AJ1351" s="18" t="n">
        <f aca="false">AI1351-(MAX(Draws!X1330-Line_cap,0)+MAX(Draws!AJ1330-Line_cap,0))</f>
        <v>0</v>
      </c>
      <c r="AK1351" s="18" t="n">
        <f aca="false">AJ1351-(MAX(Draws!Y1330-Line_cap,0)+MAX(Draws!AK1330-Line_cap,0))</f>
        <v>0</v>
      </c>
      <c r="AL1351" s="18" t="n">
        <f aca="false">SUMPRODUCT(MIN($B$22:$M$22+B1351:M1351+N1351:Y1351))</f>
        <v>399.013738360538</v>
      </c>
      <c r="AM1351" s="18" t="n">
        <f aca="false">SUMPRODUCT(MIN($B$22:$M$22+B1351:M1351))</f>
        <v>399.013738360538</v>
      </c>
      <c r="AN1351" s="18" t="n">
        <f aca="false">SUMPRODUCT(MIN($B$22:$M$22+N1351:Y1351))</f>
        <v>481.950382357786</v>
      </c>
      <c r="AO1351" s="18" t="n">
        <f aca="false">SUMPRODUCT(MIN($B$22:$M$22+B1351:M1351+Z1351:AK1351))</f>
        <v>399.013738360538</v>
      </c>
      <c r="AP1351" s="18" t="n">
        <f aca="false">SUMPRODUCT(MIN($B$23:$M$23+B1351:M1351+N1351:Y1351))</f>
        <v>448.192381223638</v>
      </c>
      <c r="AQ1351" s="18" t="n">
        <f aca="false">SUMPRODUCT(MIN($B$23:$M$23+B1351:M1351+Z1351:AK1351))</f>
        <v>448.192381223638</v>
      </c>
      <c r="AR1351" s="13" t="n">
        <f aca="false">IF(Y1351&lt;0,1,0)</f>
        <v>0</v>
      </c>
    </row>
    <row r="1352" customFormat="false" ht="15" hidden="false" customHeight="false" outlineLevel="0" collapsed="false">
      <c r="A1352" s="13" t="n">
        <v>1327</v>
      </c>
      <c r="B1352" s="18" t="n">
        <f aca="false">Shock_sd*Draws!B1331</f>
        <v>-2.14868257968092</v>
      </c>
      <c r="C1352" s="18" t="n">
        <f aca="false">Persist_a*B1352+Shock_sd*Draws!C1331</f>
        <v>6.9777770238278</v>
      </c>
      <c r="D1352" s="18" t="n">
        <f aca="false">Persist_a*C1352+Shock_sd*Draws!D1331</f>
        <v>25.9753805265785</v>
      </c>
      <c r="E1352" s="18" t="n">
        <f aca="false">Persist_a*D1352+Shock_sd*Draws!E1331</f>
        <v>37.0933816874627</v>
      </c>
      <c r="F1352" s="18" t="n">
        <f aca="false">Persist_a*E1352+Shock_sd*Draws!F1331</f>
        <v>-0.976909727705134</v>
      </c>
      <c r="G1352" s="18" t="n">
        <f aca="false">Persist_a*F1352+Shock_sd*Draws!G1331</f>
        <v>-11.6264225536558</v>
      </c>
      <c r="H1352" s="18" t="n">
        <f aca="false">Persist_a*G1352+Shock_sd*Draws!H1331</f>
        <v>-40.7096426602476</v>
      </c>
      <c r="I1352" s="18" t="n">
        <f aca="false">Persist_a*H1352+Shock_sd*Draws!I1331</f>
        <v>35.3703391833923</v>
      </c>
      <c r="J1352" s="18" t="n">
        <f aca="false">Persist_a*I1352+Shock_sd*Draws!J1331</f>
        <v>50.0922849342472</v>
      </c>
      <c r="K1352" s="18" t="n">
        <f aca="false">Persist_a*J1352+Shock_sd*Draws!K1331</f>
        <v>80.8458236144993</v>
      </c>
      <c r="L1352" s="18" t="n">
        <f aca="false">Persist_a*K1352+Shock_sd*Draws!L1331</f>
        <v>-23.5589639222229</v>
      </c>
      <c r="M1352" s="18" t="n">
        <f aca="false">Persist_a*L1352+Shock_sd*Draws!M1331</f>
        <v>-0.969536584726106</v>
      </c>
      <c r="N1352" s="18" t="n">
        <f aca="false">0-(Draws!N1331+Draws!Z1331)</f>
        <v>-91.9635001445509</v>
      </c>
      <c r="O1352" s="18" t="n">
        <f aca="false">N1352-(Draws!O1331+Draws!AA1331)</f>
        <v>-91.9635001445509</v>
      </c>
      <c r="P1352" s="18" t="n">
        <f aca="false">O1352-(Draws!P1331+Draws!AB1331)</f>
        <v>-91.9635001445509</v>
      </c>
      <c r="Q1352" s="18" t="n">
        <f aca="false">P1352-(Draws!Q1331+Draws!AC1331)</f>
        <v>-91.9635001445509</v>
      </c>
      <c r="R1352" s="18" t="n">
        <f aca="false">Q1352-(Draws!R1331+Draws!AD1331)</f>
        <v>-91.9635001445509</v>
      </c>
      <c r="S1352" s="18" t="n">
        <f aca="false">R1352-(Draws!S1331+Draws!AE1331)</f>
        <v>-91.9635001445509</v>
      </c>
      <c r="T1352" s="18" t="n">
        <f aca="false">S1352-(Draws!T1331+Draws!AF1331)</f>
        <v>-91.9635001445509</v>
      </c>
      <c r="U1352" s="18" t="n">
        <f aca="false">T1352-(Draws!U1331+Draws!AG1331)</f>
        <v>-91.9635001445509</v>
      </c>
      <c r="V1352" s="18" t="n">
        <f aca="false">U1352-(Draws!V1331+Draws!AH1331)</f>
        <v>-91.9635001445509</v>
      </c>
      <c r="W1352" s="18" t="n">
        <f aca="false">V1352-(Draws!W1331+Draws!AI1331)</f>
        <v>-91.9635001445509</v>
      </c>
      <c r="X1352" s="18" t="n">
        <f aca="false">W1352-(Draws!X1331+Draws!AJ1331)</f>
        <v>-91.9635001445509</v>
      </c>
      <c r="Y1352" s="18" t="n">
        <f aca="false">X1352-(Draws!Y1331+Draws!AK1331)</f>
        <v>-91.9635001445509</v>
      </c>
      <c r="Z1352" s="18" t="n">
        <f aca="false">0-(MAX(Draws!N1331-Line_cap,0)+MAX(Draws!Z1331-Line_cap,0))</f>
        <v>0</v>
      </c>
      <c r="AA1352" s="18" t="n">
        <f aca="false">Z1352-(MAX(Draws!O1331-Line_cap,0)+MAX(Draws!AA1331-Line_cap,0))</f>
        <v>0</v>
      </c>
      <c r="AB1352" s="18" t="n">
        <f aca="false">AA1352-(MAX(Draws!P1331-Line_cap,0)+MAX(Draws!AB1331-Line_cap,0))</f>
        <v>0</v>
      </c>
      <c r="AC1352" s="18" t="n">
        <f aca="false">AB1352-(MAX(Draws!Q1331-Line_cap,0)+MAX(Draws!AC1331-Line_cap,0))</f>
        <v>0</v>
      </c>
      <c r="AD1352" s="18" t="n">
        <f aca="false">AC1352-(MAX(Draws!R1331-Line_cap,0)+MAX(Draws!AD1331-Line_cap,0))</f>
        <v>0</v>
      </c>
      <c r="AE1352" s="18" t="n">
        <f aca="false">AD1352-(MAX(Draws!S1331-Line_cap,0)+MAX(Draws!AE1331-Line_cap,0))</f>
        <v>0</v>
      </c>
      <c r="AF1352" s="18" t="n">
        <f aca="false">AE1352-(MAX(Draws!T1331-Line_cap,0)+MAX(Draws!AF1331-Line_cap,0))</f>
        <v>0</v>
      </c>
      <c r="AG1352" s="18" t="n">
        <f aca="false">AF1352-(MAX(Draws!U1331-Line_cap,0)+MAX(Draws!AG1331-Line_cap,0))</f>
        <v>0</v>
      </c>
      <c r="AH1352" s="18" t="n">
        <f aca="false">AG1352-(MAX(Draws!V1331-Line_cap,0)+MAX(Draws!AH1331-Line_cap,0))</f>
        <v>0</v>
      </c>
      <c r="AI1352" s="18" t="n">
        <f aca="false">AH1352-(MAX(Draws!W1331-Line_cap,0)+MAX(Draws!AI1331-Line_cap,0))</f>
        <v>0</v>
      </c>
      <c r="AJ1352" s="18" t="n">
        <f aca="false">AI1352-(MAX(Draws!X1331-Line_cap,0)+MAX(Draws!AJ1331-Line_cap,0))</f>
        <v>0</v>
      </c>
      <c r="AK1352" s="18" t="n">
        <f aca="false">AJ1352-(MAX(Draws!Y1331-Line_cap,0)+MAX(Draws!AK1331-Line_cap,0))</f>
        <v>0</v>
      </c>
      <c r="AL1352" s="18" t="n">
        <f aca="false">SUMPRODUCT(MIN($B$22:$M$22+B1352:M1352+N1352:Y1352))</f>
        <v>349.277239552987</v>
      </c>
      <c r="AM1352" s="18" t="n">
        <f aca="false">SUMPRODUCT(MIN($B$22:$M$22+B1352:M1352))</f>
        <v>441.240739697538</v>
      </c>
      <c r="AN1352" s="18" t="n">
        <f aca="false">SUMPRODUCT(MIN($B$22:$M$22+N1352:Y1352))</f>
        <v>389.986882213235</v>
      </c>
      <c r="AO1352" s="18" t="n">
        <f aca="false">SUMPRODUCT(MIN($B$22:$M$22+B1352:M1352+Z1352:AK1352))</f>
        <v>441.240739697538</v>
      </c>
      <c r="AP1352" s="18" t="n">
        <f aca="false">SUMPRODUCT(MIN($B$23:$M$23+B1352:M1352+N1352:Y1352))</f>
        <v>398.455882416087</v>
      </c>
      <c r="AQ1352" s="18" t="n">
        <f aca="false">SUMPRODUCT(MIN($B$23:$M$23+B1352:M1352+Z1352:AK1352))</f>
        <v>490.419382560638</v>
      </c>
      <c r="AR1352" s="13" t="n">
        <f aca="false">IF(Y1352&lt;0,1,0)</f>
        <v>1</v>
      </c>
    </row>
    <row r="1353" customFormat="false" ht="15" hidden="false" customHeight="false" outlineLevel="0" collapsed="false">
      <c r="A1353" s="13" t="n">
        <v>1328</v>
      </c>
      <c r="B1353" s="18" t="n">
        <f aca="false">Shock_sd*Draws!B1332</f>
        <v>-122.060044206108</v>
      </c>
      <c r="C1353" s="18" t="n">
        <f aca="false">Persist_a*B1353+Shock_sd*Draws!C1332</f>
        <v>-157.491557059435</v>
      </c>
      <c r="D1353" s="18" t="n">
        <f aca="false">Persist_a*C1353+Shock_sd*Draws!D1332</f>
        <v>-11.5650982433954</v>
      </c>
      <c r="E1353" s="18" t="n">
        <f aca="false">Persist_a*D1353+Shock_sd*Draws!E1332</f>
        <v>-33.0158240101534</v>
      </c>
      <c r="F1353" s="18" t="n">
        <f aca="false">Persist_a*E1353+Shock_sd*Draws!F1332</f>
        <v>-15.8228162336636</v>
      </c>
      <c r="G1353" s="18" t="n">
        <f aca="false">Persist_a*F1353+Shock_sd*Draws!G1332</f>
        <v>-3.9358909002609</v>
      </c>
      <c r="H1353" s="18" t="n">
        <f aca="false">Persist_a*G1353+Shock_sd*Draws!H1332</f>
        <v>-29.2487524029514</v>
      </c>
      <c r="I1353" s="18" t="n">
        <f aca="false">Persist_a*H1353+Shock_sd*Draws!I1332</f>
        <v>27.6326871383887</v>
      </c>
      <c r="J1353" s="18" t="n">
        <f aca="false">Persist_a*I1353+Shock_sd*Draws!J1332</f>
        <v>73.5773895053702</v>
      </c>
      <c r="K1353" s="18" t="n">
        <f aca="false">Persist_a*J1353+Shock_sd*Draws!K1332</f>
        <v>1.71320274112049</v>
      </c>
      <c r="L1353" s="18" t="n">
        <f aca="false">Persist_a*K1353+Shock_sd*Draws!L1332</f>
        <v>-33.6745662522384</v>
      </c>
      <c r="M1353" s="18" t="n">
        <f aca="false">Persist_a*L1353+Shock_sd*Draws!M1332</f>
        <v>-34.4499242102774</v>
      </c>
      <c r="N1353" s="18" t="n">
        <f aca="false">0-(Draws!N1332+Draws!Z1332)</f>
        <v>0</v>
      </c>
      <c r="O1353" s="18" t="n">
        <f aca="false">N1353-(Draws!O1332+Draws!AA1332)</f>
        <v>0</v>
      </c>
      <c r="P1353" s="18" t="n">
        <f aca="false">O1353-(Draws!P1332+Draws!AB1332)</f>
        <v>0</v>
      </c>
      <c r="Q1353" s="18" t="n">
        <f aca="false">P1353-(Draws!Q1332+Draws!AC1332)</f>
        <v>0</v>
      </c>
      <c r="R1353" s="18" t="n">
        <f aca="false">Q1353-(Draws!R1332+Draws!AD1332)</f>
        <v>0</v>
      </c>
      <c r="S1353" s="18" t="n">
        <f aca="false">R1353-(Draws!S1332+Draws!AE1332)</f>
        <v>0</v>
      </c>
      <c r="T1353" s="18" t="n">
        <f aca="false">S1353-(Draws!T1332+Draws!AF1332)</f>
        <v>0</v>
      </c>
      <c r="U1353" s="18" t="n">
        <f aca="false">T1353-(Draws!U1332+Draws!AG1332)</f>
        <v>0</v>
      </c>
      <c r="V1353" s="18" t="n">
        <f aca="false">U1353-(Draws!V1332+Draws!AH1332)</f>
        <v>0</v>
      </c>
      <c r="W1353" s="18" t="n">
        <f aca="false">V1353-(Draws!W1332+Draws!AI1332)</f>
        <v>0</v>
      </c>
      <c r="X1353" s="18" t="n">
        <f aca="false">W1353-(Draws!X1332+Draws!AJ1332)</f>
        <v>0</v>
      </c>
      <c r="Y1353" s="18" t="n">
        <f aca="false">X1353-(Draws!Y1332+Draws!AK1332)</f>
        <v>0</v>
      </c>
      <c r="Z1353" s="18" t="n">
        <f aca="false">0-(MAX(Draws!N1332-Line_cap,0)+MAX(Draws!Z1332-Line_cap,0))</f>
        <v>0</v>
      </c>
      <c r="AA1353" s="18" t="n">
        <f aca="false">Z1353-(MAX(Draws!O1332-Line_cap,0)+MAX(Draws!AA1332-Line_cap,0))</f>
        <v>0</v>
      </c>
      <c r="AB1353" s="18" t="n">
        <f aca="false">AA1353-(MAX(Draws!P1332-Line_cap,0)+MAX(Draws!AB1332-Line_cap,0))</f>
        <v>0</v>
      </c>
      <c r="AC1353" s="18" t="n">
        <f aca="false">AB1353-(MAX(Draws!Q1332-Line_cap,0)+MAX(Draws!AC1332-Line_cap,0))</f>
        <v>0</v>
      </c>
      <c r="AD1353" s="18" t="n">
        <f aca="false">AC1353-(MAX(Draws!R1332-Line_cap,0)+MAX(Draws!AD1332-Line_cap,0))</f>
        <v>0</v>
      </c>
      <c r="AE1353" s="18" t="n">
        <f aca="false">AD1353-(MAX(Draws!S1332-Line_cap,0)+MAX(Draws!AE1332-Line_cap,0))</f>
        <v>0</v>
      </c>
      <c r="AF1353" s="18" t="n">
        <f aca="false">AE1353-(MAX(Draws!T1332-Line_cap,0)+MAX(Draws!AF1332-Line_cap,0))</f>
        <v>0</v>
      </c>
      <c r="AG1353" s="18" t="n">
        <f aca="false">AF1353-(MAX(Draws!U1332-Line_cap,0)+MAX(Draws!AG1332-Line_cap,0))</f>
        <v>0</v>
      </c>
      <c r="AH1353" s="18" t="n">
        <f aca="false">AG1353-(MAX(Draws!V1332-Line_cap,0)+MAX(Draws!AH1332-Line_cap,0))</f>
        <v>0</v>
      </c>
      <c r="AI1353" s="18" t="n">
        <f aca="false">AH1353-(MAX(Draws!W1332-Line_cap,0)+MAX(Draws!AI1332-Line_cap,0))</f>
        <v>0</v>
      </c>
      <c r="AJ1353" s="18" t="n">
        <f aca="false">AI1353-(MAX(Draws!X1332-Line_cap,0)+MAX(Draws!AJ1332-Line_cap,0))</f>
        <v>0</v>
      </c>
      <c r="AK1353" s="18" t="n">
        <f aca="false">AJ1353-(MAX(Draws!Y1332-Line_cap,0)+MAX(Draws!AK1332-Line_cap,0))</f>
        <v>0</v>
      </c>
      <c r="AL1353" s="18" t="n">
        <f aca="false">SUMPRODUCT(MIN($B$22:$M$22+B1353:M1353+N1353:Y1353))</f>
        <v>382.575039874346</v>
      </c>
      <c r="AM1353" s="18" t="n">
        <f aca="false">SUMPRODUCT(MIN($B$22:$M$22+B1353:M1353))</f>
        <v>382.575039874346</v>
      </c>
      <c r="AN1353" s="18" t="n">
        <f aca="false">SUMPRODUCT(MIN($B$22:$M$22+N1353:Y1353))</f>
        <v>481.950382357786</v>
      </c>
      <c r="AO1353" s="18" t="n">
        <f aca="false">SUMPRODUCT(MIN($B$22:$M$22+B1353:M1353+Z1353:AK1353))</f>
        <v>382.575039874346</v>
      </c>
      <c r="AP1353" s="18" t="n">
        <f aca="false">SUMPRODUCT(MIN($B$23:$M$23+B1353:M1353+N1353:Y1353))</f>
        <v>408.825840080343</v>
      </c>
      <c r="AQ1353" s="18" t="n">
        <f aca="false">SUMPRODUCT(MIN($B$23:$M$23+B1353:M1353+Z1353:AK1353))</f>
        <v>408.825840080343</v>
      </c>
      <c r="AR1353" s="13" t="n">
        <f aca="false">IF(Y1353&lt;0,1,0)</f>
        <v>0</v>
      </c>
    </row>
    <row r="1354" customFormat="false" ht="15" hidden="false" customHeight="false" outlineLevel="0" collapsed="false">
      <c r="A1354" s="13" t="n">
        <v>1329</v>
      </c>
      <c r="B1354" s="18" t="n">
        <f aca="false">Shock_sd*Draws!B1333</f>
        <v>-21.5274020174787</v>
      </c>
      <c r="C1354" s="18" t="n">
        <f aca="false">Persist_a*B1354+Shock_sd*Draws!C1333</f>
        <v>42.4381091441568</v>
      </c>
      <c r="D1354" s="18" t="n">
        <f aca="false">Persist_a*C1354+Shock_sd*Draws!D1333</f>
        <v>-54.7376557538613</v>
      </c>
      <c r="E1354" s="18" t="n">
        <f aca="false">Persist_a*D1354+Shock_sd*Draws!E1333</f>
        <v>-76.2787399275848</v>
      </c>
      <c r="F1354" s="18" t="n">
        <f aca="false">Persist_a*E1354+Shock_sd*Draws!F1333</f>
        <v>-116.80297510589</v>
      </c>
      <c r="G1354" s="18" t="n">
        <f aca="false">Persist_a*F1354+Shock_sd*Draws!G1333</f>
        <v>-63.9753026575562</v>
      </c>
      <c r="H1354" s="18" t="n">
        <f aca="false">Persist_a*G1354+Shock_sd*Draws!H1333</f>
        <v>-90.280435599195</v>
      </c>
      <c r="I1354" s="18" t="n">
        <f aca="false">Persist_a*H1354+Shock_sd*Draws!I1333</f>
        <v>-60.5024518582669</v>
      </c>
      <c r="J1354" s="18" t="n">
        <f aca="false">Persist_a*I1354+Shock_sd*Draws!J1333</f>
        <v>-40.2088919504851</v>
      </c>
      <c r="K1354" s="18" t="n">
        <f aca="false">Persist_a*J1354+Shock_sd*Draws!K1333</f>
        <v>-107.357608660866</v>
      </c>
      <c r="L1354" s="18" t="n">
        <f aca="false">Persist_a*K1354+Shock_sd*Draws!L1333</f>
        <v>-30.6060378274533</v>
      </c>
      <c r="M1354" s="18" t="n">
        <f aca="false">Persist_a*L1354+Shock_sd*Draws!M1333</f>
        <v>-50.9415770553121</v>
      </c>
      <c r="N1354" s="18" t="n">
        <f aca="false">0-(Draws!N1333+Draws!Z1333)</f>
        <v>0</v>
      </c>
      <c r="O1354" s="18" t="n">
        <f aca="false">N1354-(Draws!O1333+Draws!AA1333)</f>
        <v>0</v>
      </c>
      <c r="P1354" s="18" t="n">
        <f aca="false">O1354-(Draws!P1333+Draws!AB1333)</f>
        <v>0</v>
      </c>
      <c r="Q1354" s="18" t="n">
        <f aca="false">P1354-(Draws!Q1333+Draws!AC1333)</f>
        <v>0</v>
      </c>
      <c r="R1354" s="18" t="n">
        <f aca="false">Q1354-(Draws!R1333+Draws!AD1333)</f>
        <v>0</v>
      </c>
      <c r="S1354" s="18" t="n">
        <f aca="false">R1354-(Draws!S1333+Draws!AE1333)</f>
        <v>0</v>
      </c>
      <c r="T1354" s="18" t="n">
        <f aca="false">S1354-(Draws!T1333+Draws!AF1333)</f>
        <v>0</v>
      </c>
      <c r="U1354" s="18" t="n">
        <f aca="false">T1354-(Draws!U1333+Draws!AG1333)</f>
        <v>0</v>
      </c>
      <c r="V1354" s="18" t="n">
        <f aca="false">U1354-(Draws!V1333+Draws!AH1333)</f>
        <v>0</v>
      </c>
      <c r="W1354" s="18" t="n">
        <f aca="false">V1354-(Draws!W1333+Draws!AI1333)</f>
        <v>0</v>
      </c>
      <c r="X1354" s="18" t="n">
        <f aca="false">W1354-(Draws!X1333+Draws!AJ1333)</f>
        <v>0</v>
      </c>
      <c r="Y1354" s="18" t="n">
        <f aca="false">X1354-(Draws!Y1333+Draws!AK1333)</f>
        <v>0</v>
      </c>
      <c r="Z1354" s="18" t="n">
        <f aca="false">0-(MAX(Draws!N1333-Line_cap,0)+MAX(Draws!Z1333-Line_cap,0))</f>
        <v>0</v>
      </c>
      <c r="AA1354" s="18" t="n">
        <f aca="false">Z1354-(MAX(Draws!O1333-Line_cap,0)+MAX(Draws!AA1333-Line_cap,0))</f>
        <v>0</v>
      </c>
      <c r="AB1354" s="18" t="n">
        <f aca="false">AA1354-(MAX(Draws!P1333-Line_cap,0)+MAX(Draws!AB1333-Line_cap,0))</f>
        <v>0</v>
      </c>
      <c r="AC1354" s="18" t="n">
        <f aca="false">AB1354-(MAX(Draws!Q1333-Line_cap,0)+MAX(Draws!AC1333-Line_cap,0))</f>
        <v>0</v>
      </c>
      <c r="AD1354" s="18" t="n">
        <f aca="false">AC1354-(MAX(Draws!R1333-Line_cap,0)+MAX(Draws!AD1333-Line_cap,0))</f>
        <v>0</v>
      </c>
      <c r="AE1354" s="18" t="n">
        <f aca="false">AD1354-(MAX(Draws!S1333-Line_cap,0)+MAX(Draws!AE1333-Line_cap,0))</f>
        <v>0</v>
      </c>
      <c r="AF1354" s="18" t="n">
        <f aca="false">AE1354-(MAX(Draws!T1333-Line_cap,0)+MAX(Draws!AF1333-Line_cap,0))</f>
        <v>0</v>
      </c>
      <c r="AG1354" s="18" t="n">
        <f aca="false">AF1354-(MAX(Draws!U1333-Line_cap,0)+MAX(Draws!AG1333-Line_cap,0))</f>
        <v>0</v>
      </c>
      <c r="AH1354" s="18" t="n">
        <f aca="false">AG1354-(MAX(Draws!V1333-Line_cap,0)+MAX(Draws!AH1333-Line_cap,0))</f>
        <v>0</v>
      </c>
      <c r="AI1354" s="18" t="n">
        <f aca="false">AH1354-(MAX(Draws!W1333-Line_cap,0)+MAX(Draws!AI1333-Line_cap,0))</f>
        <v>0</v>
      </c>
      <c r="AJ1354" s="18" t="n">
        <f aca="false">AI1354-(MAX(Draws!X1333-Line_cap,0)+MAX(Draws!AJ1333-Line_cap,0))</f>
        <v>0</v>
      </c>
      <c r="AK1354" s="18" t="n">
        <f aca="false">AJ1354-(MAX(Draws!Y1333-Line_cap,0)+MAX(Draws!AK1333-Line_cap,0))</f>
        <v>0</v>
      </c>
      <c r="AL1354" s="18" t="n">
        <f aca="false">SUMPRODUCT(MIN($B$22:$M$22+B1354:M1354+N1354:Y1354))</f>
        <v>371.6942060418</v>
      </c>
      <c r="AM1354" s="18" t="n">
        <f aca="false">SUMPRODUCT(MIN($B$22:$M$22+B1354:M1354))</f>
        <v>371.6942060418</v>
      </c>
      <c r="AN1354" s="18" t="n">
        <f aca="false">SUMPRODUCT(MIN($B$22:$M$22+N1354:Y1354))</f>
        <v>481.950382357786</v>
      </c>
      <c r="AO1354" s="18" t="n">
        <f aca="false">SUMPRODUCT(MIN($B$22:$M$22+B1354:M1354+Z1354:AK1354))</f>
        <v>371.6942060418</v>
      </c>
      <c r="AP1354" s="18" t="n">
        <f aca="false">SUMPRODUCT(MIN($B$23:$M$23+B1354:M1354+N1354:Y1354))</f>
        <v>416.798939894965</v>
      </c>
      <c r="AQ1354" s="18" t="n">
        <f aca="false">SUMPRODUCT(MIN($B$23:$M$23+B1354:M1354+Z1354:AK1354))</f>
        <v>416.798939894965</v>
      </c>
      <c r="AR1354" s="13" t="n">
        <f aca="false">IF(Y1354&lt;0,1,0)</f>
        <v>0</v>
      </c>
    </row>
    <row r="1355" customFormat="false" ht="15" hidden="false" customHeight="false" outlineLevel="0" collapsed="false">
      <c r="A1355" s="13" t="n">
        <v>1330</v>
      </c>
      <c r="B1355" s="18" t="n">
        <f aca="false">Shock_sd*Draws!B1334</f>
        <v>5.1820475795983</v>
      </c>
      <c r="C1355" s="18" t="n">
        <f aca="false">Persist_a*B1355+Shock_sd*Draws!C1334</f>
        <v>-14.9269837735666</v>
      </c>
      <c r="D1355" s="18" t="n">
        <f aca="false">Persist_a*C1355+Shock_sd*Draws!D1334</f>
        <v>-60.4473536508583</v>
      </c>
      <c r="E1355" s="18" t="n">
        <f aca="false">Persist_a*D1355+Shock_sd*Draws!E1334</f>
        <v>-102.033032243885</v>
      </c>
      <c r="F1355" s="18" t="n">
        <f aca="false">Persist_a*E1355+Shock_sd*Draws!F1334</f>
        <v>-41.5520176138661</v>
      </c>
      <c r="G1355" s="18" t="n">
        <f aca="false">Persist_a*F1355+Shock_sd*Draws!G1334</f>
        <v>-11.5818890644762</v>
      </c>
      <c r="H1355" s="18" t="n">
        <f aca="false">Persist_a*G1355+Shock_sd*Draws!H1334</f>
        <v>-70.4627581908607</v>
      </c>
      <c r="I1355" s="18" t="n">
        <f aca="false">Persist_a*H1355+Shock_sd*Draws!I1334</f>
        <v>8.79029605098963</v>
      </c>
      <c r="J1355" s="18" t="n">
        <f aca="false">Persist_a*I1355+Shock_sd*Draws!J1334</f>
        <v>63.8736843328197</v>
      </c>
      <c r="K1355" s="18" t="n">
        <f aca="false">Persist_a*J1355+Shock_sd*Draws!K1334</f>
        <v>82.0318732305144</v>
      </c>
      <c r="L1355" s="18" t="n">
        <f aca="false">Persist_a*K1355+Shock_sd*Draws!L1334</f>
        <v>25.5819184536427</v>
      </c>
      <c r="M1355" s="18" t="n">
        <f aca="false">Persist_a*L1355+Shock_sd*Draws!M1334</f>
        <v>9.16822634409083</v>
      </c>
      <c r="N1355" s="18" t="n">
        <f aca="false">0-(Draws!N1334+Draws!Z1334)</f>
        <v>0</v>
      </c>
      <c r="O1355" s="18" t="n">
        <f aca="false">N1355-(Draws!O1334+Draws!AA1334)</f>
        <v>0</v>
      </c>
      <c r="P1355" s="18" t="n">
        <f aca="false">O1355-(Draws!P1334+Draws!AB1334)</f>
        <v>0</v>
      </c>
      <c r="Q1355" s="18" t="n">
        <f aca="false">P1355-(Draws!Q1334+Draws!AC1334)</f>
        <v>0</v>
      </c>
      <c r="R1355" s="18" t="n">
        <f aca="false">Q1355-(Draws!R1334+Draws!AD1334)</f>
        <v>-82.9992606273303</v>
      </c>
      <c r="S1355" s="18" t="n">
        <f aca="false">R1355-(Draws!S1334+Draws!AE1334)</f>
        <v>-82.9992606273303</v>
      </c>
      <c r="T1355" s="18" t="n">
        <f aca="false">S1355-(Draws!T1334+Draws!AF1334)</f>
        <v>-82.9992606273303</v>
      </c>
      <c r="U1355" s="18" t="n">
        <f aca="false">T1355-(Draws!U1334+Draws!AG1334)</f>
        <v>-82.9992606273303</v>
      </c>
      <c r="V1355" s="18" t="n">
        <f aca="false">U1355-(Draws!V1334+Draws!AH1334)</f>
        <v>-82.9992606273303</v>
      </c>
      <c r="W1355" s="18" t="n">
        <f aca="false">V1355-(Draws!W1334+Draws!AI1334)</f>
        <v>-82.9992606273303</v>
      </c>
      <c r="X1355" s="18" t="n">
        <f aca="false">W1355-(Draws!X1334+Draws!AJ1334)</f>
        <v>-125.421935485021</v>
      </c>
      <c r="Y1355" s="18" t="n">
        <f aca="false">X1355-(Draws!Y1334+Draws!AK1334)</f>
        <v>-125.421935485021</v>
      </c>
      <c r="Z1355" s="18" t="n">
        <f aca="false">0-(MAX(Draws!N1334-Line_cap,0)+MAX(Draws!Z1334-Line_cap,0))</f>
        <v>0</v>
      </c>
      <c r="AA1355" s="18" t="n">
        <f aca="false">Z1355-(MAX(Draws!O1334-Line_cap,0)+MAX(Draws!AA1334-Line_cap,0))</f>
        <v>0</v>
      </c>
      <c r="AB1355" s="18" t="n">
        <f aca="false">AA1355-(MAX(Draws!P1334-Line_cap,0)+MAX(Draws!AB1334-Line_cap,0))</f>
        <v>0</v>
      </c>
      <c r="AC1355" s="18" t="n">
        <f aca="false">AB1355-(MAX(Draws!Q1334-Line_cap,0)+MAX(Draws!AC1334-Line_cap,0))</f>
        <v>0</v>
      </c>
      <c r="AD1355" s="18" t="n">
        <f aca="false">AC1355-(MAX(Draws!R1334-Line_cap,0)+MAX(Draws!AD1334-Line_cap,0))</f>
        <v>0</v>
      </c>
      <c r="AE1355" s="18" t="n">
        <f aca="false">AD1355-(MAX(Draws!S1334-Line_cap,0)+MAX(Draws!AE1334-Line_cap,0))</f>
        <v>0</v>
      </c>
      <c r="AF1355" s="18" t="n">
        <f aca="false">AE1355-(MAX(Draws!T1334-Line_cap,0)+MAX(Draws!AF1334-Line_cap,0))</f>
        <v>0</v>
      </c>
      <c r="AG1355" s="18" t="n">
        <f aca="false">AF1355-(MAX(Draws!U1334-Line_cap,0)+MAX(Draws!AG1334-Line_cap,0))</f>
        <v>0</v>
      </c>
      <c r="AH1355" s="18" t="n">
        <f aca="false">AG1355-(MAX(Draws!V1334-Line_cap,0)+MAX(Draws!AH1334-Line_cap,0))</f>
        <v>0</v>
      </c>
      <c r="AI1355" s="18" t="n">
        <f aca="false">AH1355-(MAX(Draws!W1334-Line_cap,0)+MAX(Draws!AI1334-Line_cap,0))</f>
        <v>0</v>
      </c>
      <c r="AJ1355" s="18" t="n">
        <f aca="false">AI1355-(MAX(Draws!X1334-Line_cap,0)+MAX(Draws!AJ1334-Line_cap,0))</f>
        <v>0</v>
      </c>
      <c r="AK1355" s="18" t="n">
        <f aca="false">AJ1355-(MAX(Draws!Y1334-Line_cap,0)+MAX(Draws!AK1334-Line_cap,0))</f>
        <v>0</v>
      </c>
      <c r="AL1355" s="18" t="n">
        <f aca="false">SUMPRODUCT(MIN($B$22:$M$22+B1355:M1355+N1355:Y1355))</f>
        <v>328.488363539595</v>
      </c>
      <c r="AM1355" s="18" t="n">
        <f aca="false">SUMPRODUCT(MIN($B$22:$M$22+B1355:M1355))</f>
        <v>396.829167584272</v>
      </c>
      <c r="AN1355" s="18" t="n">
        <f aca="false">SUMPRODUCT(MIN($B$22:$M$22+N1355:Y1355))</f>
        <v>376.50601207936</v>
      </c>
      <c r="AO1355" s="18" t="n">
        <f aca="false">SUMPRODUCT(MIN($B$22:$M$22+B1355:M1355+Z1355:AK1355))</f>
        <v>396.829167584272</v>
      </c>
      <c r="AP1355" s="18" t="n">
        <f aca="false">SUMPRODUCT(MIN($B$23:$M$23+B1355:M1355+N1355:Y1355))</f>
        <v>377.667006402695</v>
      </c>
      <c r="AQ1355" s="18" t="n">
        <f aca="false">SUMPRODUCT(MIN($B$23:$M$23+B1355:M1355+Z1355:AK1355))</f>
        <v>437.717455097635</v>
      </c>
      <c r="AR1355" s="13" t="n">
        <f aca="false">IF(Y1355&lt;0,1,0)</f>
        <v>1</v>
      </c>
    </row>
    <row r="1356" customFormat="false" ht="15" hidden="false" customHeight="false" outlineLevel="0" collapsed="false">
      <c r="A1356" s="13" t="n">
        <v>1331</v>
      </c>
      <c r="B1356" s="18" t="n">
        <f aca="false">Shock_sd*Draws!B1335</f>
        <v>9.87127153224639</v>
      </c>
      <c r="C1356" s="18" t="n">
        <f aca="false">Persist_a*B1356+Shock_sd*Draws!C1335</f>
        <v>-8.70064265010643</v>
      </c>
      <c r="D1356" s="18" t="n">
        <f aca="false">Persist_a*C1356+Shock_sd*Draws!D1335</f>
        <v>-9.2649119155133</v>
      </c>
      <c r="E1356" s="18" t="n">
        <f aca="false">Persist_a*D1356+Shock_sd*Draws!E1335</f>
        <v>-17.4795300394986</v>
      </c>
      <c r="F1356" s="18" t="n">
        <f aca="false">Persist_a*E1356+Shock_sd*Draws!F1335</f>
        <v>55.7784255463317</v>
      </c>
      <c r="G1356" s="18" t="n">
        <f aca="false">Persist_a*F1356+Shock_sd*Draws!G1335</f>
        <v>66.3378269195993</v>
      </c>
      <c r="H1356" s="18" t="n">
        <f aca="false">Persist_a*G1356+Shock_sd*Draws!H1335</f>
        <v>-37.654425998579</v>
      </c>
      <c r="I1356" s="18" t="n">
        <f aca="false">Persist_a*H1356+Shock_sd*Draws!I1335</f>
        <v>34.5344035471279</v>
      </c>
      <c r="J1356" s="18" t="n">
        <f aca="false">Persist_a*I1356+Shock_sd*Draws!J1335</f>
        <v>18.5280895457318</v>
      </c>
      <c r="K1356" s="18" t="n">
        <f aca="false">Persist_a*J1356+Shock_sd*Draws!K1335</f>
        <v>39.5246538982557</v>
      </c>
      <c r="L1356" s="18" t="n">
        <f aca="false">Persist_a*K1356+Shock_sd*Draws!L1335</f>
        <v>61.5918953675962</v>
      </c>
      <c r="M1356" s="18" t="n">
        <f aca="false">Persist_a*L1356+Shock_sd*Draws!M1335</f>
        <v>98.9582730166045</v>
      </c>
      <c r="N1356" s="18" t="n">
        <f aca="false">0-(Draws!N1335+Draws!Z1335)</f>
        <v>0</v>
      </c>
      <c r="O1356" s="18" t="n">
        <f aca="false">N1356-(Draws!O1335+Draws!AA1335)</f>
        <v>0</v>
      </c>
      <c r="P1356" s="18" t="n">
        <f aca="false">O1356-(Draws!P1335+Draws!AB1335)</f>
        <v>0</v>
      </c>
      <c r="Q1356" s="18" t="n">
        <f aca="false">P1356-(Draws!Q1335+Draws!AC1335)</f>
        <v>0</v>
      </c>
      <c r="R1356" s="18" t="n">
        <f aca="false">Q1356-(Draws!R1335+Draws!AD1335)</f>
        <v>0</v>
      </c>
      <c r="S1356" s="18" t="n">
        <f aca="false">R1356-(Draws!S1335+Draws!AE1335)</f>
        <v>0</v>
      </c>
      <c r="T1356" s="18" t="n">
        <f aca="false">S1356-(Draws!T1335+Draws!AF1335)</f>
        <v>-30.827011479466</v>
      </c>
      <c r="U1356" s="18" t="n">
        <f aca="false">T1356-(Draws!U1335+Draws!AG1335)</f>
        <v>-30.827011479466</v>
      </c>
      <c r="V1356" s="18" t="n">
        <f aca="false">U1356-(Draws!V1335+Draws!AH1335)</f>
        <v>-30.827011479466</v>
      </c>
      <c r="W1356" s="18" t="n">
        <f aca="false">V1356-(Draws!W1335+Draws!AI1335)</f>
        <v>-102.80096921106</v>
      </c>
      <c r="X1356" s="18" t="n">
        <f aca="false">W1356-(Draws!X1335+Draws!AJ1335)</f>
        <v>-102.80096921106</v>
      </c>
      <c r="Y1356" s="18" t="n">
        <f aca="false">X1356-(Draws!Y1335+Draws!AK1335)</f>
        <v>-102.80096921106</v>
      </c>
      <c r="Z1356" s="18" t="n">
        <f aca="false">0-(MAX(Draws!N1335-Line_cap,0)+MAX(Draws!Z1335-Line_cap,0))</f>
        <v>0</v>
      </c>
      <c r="AA1356" s="18" t="n">
        <f aca="false">Z1356-(MAX(Draws!O1335-Line_cap,0)+MAX(Draws!AA1335-Line_cap,0))</f>
        <v>0</v>
      </c>
      <c r="AB1356" s="18" t="n">
        <f aca="false">AA1356-(MAX(Draws!P1335-Line_cap,0)+MAX(Draws!AB1335-Line_cap,0))</f>
        <v>0</v>
      </c>
      <c r="AC1356" s="18" t="n">
        <f aca="false">AB1356-(MAX(Draws!Q1335-Line_cap,0)+MAX(Draws!AC1335-Line_cap,0))</f>
        <v>0</v>
      </c>
      <c r="AD1356" s="18" t="n">
        <f aca="false">AC1356-(MAX(Draws!R1335-Line_cap,0)+MAX(Draws!AD1335-Line_cap,0))</f>
        <v>0</v>
      </c>
      <c r="AE1356" s="18" t="n">
        <f aca="false">AD1356-(MAX(Draws!S1335-Line_cap,0)+MAX(Draws!AE1335-Line_cap,0))</f>
        <v>0</v>
      </c>
      <c r="AF1356" s="18" t="n">
        <f aca="false">AE1356-(MAX(Draws!T1335-Line_cap,0)+MAX(Draws!AF1335-Line_cap,0))</f>
        <v>0</v>
      </c>
      <c r="AG1356" s="18" t="n">
        <f aca="false">AF1356-(MAX(Draws!U1335-Line_cap,0)+MAX(Draws!AG1335-Line_cap,0))</f>
        <v>0</v>
      </c>
      <c r="AH1356" s="18" t="n">
        <f aca="false">AG1356-(MAX(Draws!V1335-Line_cap,0)+MAX(Draws!AH1335-Line_cap,0))</f>
        <v>0</v>
      </c>
      <c r="AI1356" s="18" t="n">
        <f aca="false">AH1356-(MAX(Draws!W1335-Line_cap,0)+MAX(Draws!AI1335-Line_cap,0))</f>
        <v>0</v>
      </c>
      <c r="AJ1356" s="18" t="n">
        <f aca="false">AI1356-(MAX(Draws!X1335-Line_cap,0)+MAX(Draws!AJ1335-Line_cap,0))</f>
        <v>0</v>
      </c>
      <c r="AK1356" s="18" t="n">
        <f aca="false">AJ1356-(MAX(Draws!Y1335-Line_cap,0)+MAX(Draws!AK1335-Line_cap,0))</f>
        <v>0</v>
      </c>
      <c r="AL1356" s="18" t="n">
        <f aca="false">SUMPRODUCT(MIN($B$22:$M$22+B1356:M1356+N1356:Y1356))</f>
        <v>413.468944879741</v>
      </c>
      <c r="AM1356" s="18" t="n">
        <f aca="false">SUMPRODUCT(MIN($B$22:$M$22+B1356:M1356))</f>
        <v>444.295956359207</v>
      </c>
      <c r="AN1356" s="18" t="n">
        <f aca="false">SUMPRODUCT(MIN($B$22:$M$22+N1356:Y1356))</f>
        <v>391.584726598364</v>
      </c>
      <c r="AO1356" s="18" t="n">
        <f aca="false">SUMPRODUCT(MIN($B$22:$M$22+B1356:M1356+Z1356:AK1356))</f>
        <v>444.295956359207</v>
      </c>
      <c r="AP1356" s="18" t="n">
        <f aca="false">SUMPRODUCT(MIN($B$23:$M$23+B1356:M1356+N1356:Y1356))</f>
        <v>462.647587742841</v>
      </c>
      <c r="AQ1356" s="18" t="n">
        <f aca="false">SUMPRODUCT(MIN($B$23:$M$23+B1356:M1356+Z1356:AK1356))</f>
        <v>493.474599222307</v>
      </c>
      <c r="AR1356" s="13" t="n">
        <f aca="false">IF(Y1356&lt;0,1,0)</f>
        <v>1</v>
      </c>
    </row>
    <row r="1357" customFormat="false" ht="15" hidden="false" customHeight="false" outlineLevel="0" collapsed="false">
      <c r="A1357" s="13" t="n">
        <v>1332</v>
      </c>
      <c r="B1357" s="18" t="n">
        <f aca="false">Shock_sd*Draws!B1336</f>
        <v>-2.32218428224203</v>
      </c>
      <c r="C1357" s="18" t="n">
        <f aca="false">Persist_a*B1357+Shock_sd*Draws!C1336</f>
        <v>-10.1343166954724</v>
      </c>
      <c r="D1357" s="18" t="n">
        <f aca="false">Persist_a*C1357+Shock_sd*Draws!D1336</f>
        <v>-133.883188477161</v>
      </c>
      <c r="E1357" s="18" t="n">
        <f aca="false">Persist_a*D1357+Shock_sd*Draws!E1336</f>
        <v>-144.020874409909</v>
      </c>
      <c r="F1357" s="18" t="n">
        <f aca="false">Persist_a*E1357+Shock_sd*Draws!F1336</f>
        <v>-111.589115078802</v>
      </c>
      <c r="G1357" s="18" t="n">
        <f aca="false">Persist_a*F1357+Shock_sd*Draws!G1336</f>
        <v>-8.0178409189741</v>
      </c>
      <c r="H1357" s="18" t="n">
        <f aca="false">Persist_a*G1357+Shock_sd*Draws!H1336</f>
        <v>-41.7667148619837</v>
      </c>
      <c r="I1357" s="18" t="n">
        <f aca="false">Persist_a*H1357+Shock_sd*Draws!I1336</f>
        <v>36.4432276231834</v>
      </c>
      <c r="J1357" s="18" t="n">
        <f aca="false">Persist_a*I1357+Shock_sd*Draws!J1336</f>
        <v>115.234516226848</v>
      </c>
      <c r="K1357" s="18" t="n">
        <f aca="false">Persist_a*J1357+Shock_sd*Draws!K1336</f>
        <v>29.1775862190345</v>
      </c>
      <c r="L1357" s="18" t="n">
        <f aca="false">Persist_a*K1357+Shock_sd*Draws!L1336</f>
        <v>26.0692571825452</v>
      </c>
      <c r="M1357" s="18" t="n">
        <f aca="false">Persist_a*L1357+Shock_sd*Draws!M1336</f>
        <v>-41.4403394181406</v>
      </c>
      <c r="N1357" s="18" t="n">
        <f aca="false">0-(Draws!N1336+Draws!Z1336)</f>
        <v>0</v>
      </c>
      <c r="O1357" s="18" t="n">
        <f aca="false">N1357-(Draws!O1336+Draws!AA1336)</f>
        <v>0</v>
      </c>
      <c r="P1357" s="18" t="n">
        <f aca="false">O1357-(Draws!P1336+Draws!AB1336)</f>
        <v>0</v>
      </c>
      <c r="Q1357" s="18" t="n">
        <f aca="false">P1357-(Draws!Q1336+Draws!AC1336)</f>
        <v>0</v>
      </c>
      <c r="R1357" s="18" t="n">
        <f aca="false">Q1357-(Draws!R1336+Draws!AD1336)</f>
        <v>0</v>
      </c>
      <c r="S1357" s="18" t="n">
        <f aca="false">R1357-(Draws!S1336+Draws!AE1336)</f>
        <v>0</v>
      </c>
      <c r="T1357" s="18" t="n">
        <f aca="false">S1357-(Draws!T1336+Draws!AF1336)</f>
        <v>0</v>
      </c>
      <c r="U1357" s="18" t="n">
        <f aca="false">T1357-(Draws!U1336+Draws!AG1336)</f>
        <v>0</v>
      </c>
      <c r="V1357" s="18" t="n">
        <f aca="false">U1357-(Draws!V1336+Draws!AH1336)</f>
        <v>0</v>
      </c>
      <c r="W1357" s="18" t="n">
        <f aca="false">V1357-(Draws!W1336+Draws!AI1336)</f>
        <v>0</v>
      </c>
      <c r="X1357" s="18" t="n">
        <f aca="false">W1357-(Draws!X1336+Draws!AJ1336)</f>
        <v>0</v>
      </c>
      <c r="Y1357" s="18" t="n">
        <f aca="false">X1357-(Draws!Y1336+Draws!AK1336)</f>
        <v>0</v>
      </c>
      <c r="Z1357" s="18" t="n">
        <f aca="false">0-(MAX(Draws!N1336-Line_cap,0)+MAX(Draws!Z1336-Line_cap,0))</f>
        <v>0</v>
      </c>
      <c r="AA1357" s="18" t="n">
        <f aca="false">Z1357-(MAX(Draws!O1336-Line_cap,0)+MAX(Draws!AA1336-Line_cap,0))</f>
        <v>0</v>
      </c>
      <c r="AB1357" s="18" t="n">
        <f aca="false">AA1357-(MAX(Draws!P1336-Line_cap,0)+MAX(Draws!AB1336-Line_cap,0))</f>
        <v>0</v>
      </c>
      <c r="AC1357" s="18" t="n">
        <f aca="false">AB1357-(MAX(Draws!Q1336-Line_cap,0)+MAX(Draws!AC1336-Line_cap,0))</f>
        <v>0</v>
      </c>
      <c r="AD1357" s="18" t="n">
        <f aca="false">AC1357-(MAX(Draws!R1336-Line_cap,0)+MAX(Draws!AD1336-Line_cap,0))</f>
        <v>0</v>
      </c>
      <c r="AE1357" s="18" t="n">
        <f aca="false">AD1357-(MAX(Draws!S1336-Line_cap,0)+MAX(Draws!AE1336-Line_cap,0))</f>
        <v>0</v>
      </c>
      <c r="AF1357" s="18" t="n">
        <f aca="false">AE1357-(MAX(Draws!T1336-Line_cap,0)+MAX(Draws!AF1336-Line_cap,0))</f>
        <v>0</v>
      </c>
      <c r="AG1357" s="18" t="n">
        <f aca="false">AF1357-(MAX(Draws!U1336-Line_cap,0)+MAX(Draws!AG1336-Line_cap,0))</f>
        <v>0</v>
      </c>
      <c r="AH1357" s="18" t="n">
        <f aca="false">AG1357-(MAX(Draws!V1336-Line_cap,0)+MAX(Draws!AH1336-Line_cap,0))</f>
        <v>0</v>
      </c>
      <c r="AI1357" s="18" t="n">
        <f aca="false">AH1357-(MAX(Draws!W1336-Line_cap,0)+MAX(Draws!AI1336-Line_cap,0))</f>
        <v>0</v>
      </c>
      <c r="AJ1357" s="18" t="n">
        <f aca="false">AI1357-(MAX(Draws!X1336-Line_cap,0)+MAX(Draws!AJ1336-Line_cap,0))</f>
        <v>0</v>
      </c>
      <c r="AK1357" s="18" t="n">
        <f aca="false">AJ1357-(MAX(Draws!Y1336-Line_cap,0)+MAX(Draws!AK1336-Line_cap,0))</f>
        <v>0</v>
      </c>
      <c r="AL1357" s="18" t="n">
        <f aca="false">SUMPRODUCT(MIN($B$22:$M$22+B1357:M1357+N1357:Y1357))</f>
        <v>354.841325418248</v>
      </c>
      <c r="AM1357" s="18" t="n">
        <f aca="false">SUMPRODUCT(MIN($B$22:$M$22+B1357:M1357))</f>
        <v>354.841325418248</v>
      </c>
      <c r="AN1357" s="18" t="n">
        <f aca="false">SUMPRODUCT(MIN($B$22:$M$22+N1357:Y1357))</f>
        <v>481.950382357786</v>
      </c>
      <c r="AO1357" s="18" t="n">
        <f aca="false">SUMPRODUCT(MIN($B$22:$M$22+B1357:M1357+Z1357:AK1357))</f>
        <v>354.841325418248</v>
      </c>
      <c r="AP1357" s="18" t="n">
        <f aca="false">SUMPRODUCT(MIN($B$23:$M$23+B1357:M1357+N1357:Y1357))</f>
        <v>395.729612931611</v>
      </c>
      <c r="AQ1357" s="18" t="n">
        <f aca="false">SUMPRODUCT(MIN($B$23:$M$23+B1357:M1357+Z1357:AK1357))</f>
        <v>395.729612931611</v>
      </c>
      <c r="AR1357" s="13" t="n">
        <f aca="false">IF(Y1357&lt;0,1,0)</f>
        <v>0</v>
      </c>
    </row>
    <row r="1358" customFormat="false" ht="15" hidden="false" customHeight="false" outlineLevel="0" collapsed="false">
      <c r="A1358" s="13" t="n">
        <v>1333</v>
      </c>
      <c r="B1358" s="18" t="n">
        <f aca="false">Shock_sd*Draws!B1337</f>
        <v>17.5488257642742</v>
      </c>
      <c r="C1358" s="18" t="n">
        <f aca="false">Persist_a*B1358+Shock_sd*Draws!C1337</f>
        <v>25.791814207743</v>
      </c>
      <c r="D1358" s="18" t="n">
        <f aca="false">Persist_a*C1358+Shock_sd*Draws!D1337</f>
        <v>-27.7867993023336</v>
      </c>
      <c r="E1358" s="18" t="n">
        <f aca="false">Persist_a*D1358+Shock_sd*Draws!E1337</f>
        <v>-24.9897375361966</v>
      </c>
      <c r="F1358" s="18" t="n">
        <f aca="false">Persist_a*E1358+Shock_sd*Draws!F1337</f>
        <v>6.59930818461639</v>
      </c>
      <c r="G1358" s="18" t="n">
        <f aca="false">Persist_a*F1358+Shock_sd*Draws!G1337</f>
        <v>-39.8671361089493</v>
      </c>
      <c r="H1358" s="18" t="n">
        <f aca="false">Persist_a*G1358+Shock_sd*Draws!H1337</f>
        <v>-46.8648952428071</v>
      </c>
      <c r="I1358" s="18" t="n">
        <f aca="false">Persist_a*H1358+Shock_sd*Draws!I1337</f>
        <v>-80.1425000271293</v>
      </c>
      <c r="J1358" s="18" t="n">
        <f aca="false">Persist_a*I1358+Shock_sd*Draws!J1337</f>
        <v>28.9292302232757</v>
      </c>
      <c r="K1358" s="18" t="n">
        <f aca="false">Persist_a*J1358+Shock_sd*Draws!K1337</f>
        <v>-99.5007572374967</v>
      </c>
      <c r="L1358" s="18" t="n">
        <f aca="false">Persist_a*K1358+Shock_sd*Draws!L1337</f>
        <v>-163.601467140941</v>
      </c>
      <c r="M1358" s="18" t="n">
        <f aca="false">Persist_a*L1358+Shock_sd*Draws!M1337</f>
        <v>-197.257022190213</v>
      </c>
      <c r="N1358" s="18" t="n">
        <f aca="false">0-(Draws!N1337+Draws!Z1337)</f>
        <v>0</v>
      </c>
      <c r="O1358" s="18" t="n">
        <f aca="false">N1358-(Draws!O1337+Draws!AA1337)</f>
        <v>0</v>
      </c>
      <c r="P1358" s="18" t="n">
        <f aca="false">O1358-(Draws!P1337+Draws!AB1337)</f>
        <v>0</v>
      </c>
      <c r="Q1358" s="18" t="n">
        <f aca="false">P1358-(Draws!Q1337+Draws!AC1337)</f>
        <v>0</v>
      </c>
      <c r="R1358" s="18" t="n">
        <f aca="false">Q1358-(Draws!R1337+Draws!AD1337)</f>
        <v>0</v>
      </c>
      <c r="S1358" s="18" t="n">
        <f aca="false">R1358-(Draws!S1337+Draws!AE1337)</f>
        <v>0</v>
      </c>
      <c r="T1358" s="18" t="n">
        <f aca="false">S1358-(Draws!T1337+Draws!AF1337)</f>
        <v>0</v>
      </c>
      <c r="U1358" s="18" t="n">
        <f aca="false">T1358-(Draws!U1337+Draws!AG1337)</f>
        <v>0</v>
      </c>
      <c r="V1358" s="18" t="n">
        <f aca="false">U1358-(Draws!V1337+Draws!AH1337)</f>
        <v>0</v>
      </c>
      <c r="W1358" s="18" t="n">
        <f aca="false">V1358-(Draws!W1337+Draws!AI1337)</f>
        <v>0</v>
      </c>
      <c r="X1358" s="18" t="n">
        <f aca="false">W1358-(Draws!X1337+Draws!AJ1337)</f>
        <v>0</v>
      </c>
      <c r="Y1358" s="18" t="n">
        <f aca="false">X1358-(Draws!Y1337+Draws!AK1337)</f>
        <v>0</v>
      </c>
      <c r="Z1358" s="18" t="n">
        <f aca="false">0-(MAX(Draws!N1337-Line_cap,0)+MAX(Draws!Z1337-Line_cap,0))</f>
        <v>0</v>
      </c>
      <c r="AA1358" s="18" t="n">
        <f aca="false">Z1358-(MAX(Draws!O1337-Line_cap,0)+MAX(Draws!AA1337-Line_cap,0))</f>
        <v>0</v>
      </c>
      <c r="AB1358" s="18" t="n">
        <f aca="false">AA1358-(MAX(Draws!P1337-Line_cap,0)+MAX(Draws!AB1337-Line_cap,0))</f>
        <v>0</v>
      </c>
      <c r="AC1358" s="18" t="n">
        <f aca="false">AB1358-(MAX(Draws!Q1337-Line_cap,0)+MAX(Draws!AC1337-Line_cap,0))</f>
        <v>0</v>
      </c>
      <c r="AD1358" s="18" t="n">
        <f aca="false">AC1358-(MAX(Draws!R1337-Line_cap,0)+MAX(Draws!AD1337-Line_cap,0))</f>
        <v>0</v>
      </c>
      <c r="AE1358" s="18" t="n">
        <f aca="false">AD1358-(MAX(Draws!S1337-Line_cap,0)+MAX(Draws!AE1337-Line_cap,0))</f>
        <v>0</v>
      </c>
      <c r="AF1358" s="18" t="n">
        <f aca="false">AE1358-(MAX(Draws!T1337-Line_cap,0)+MAX(Draws!AF1337-Line_cap,0))</f>
        <v>0</v>
      </c>
      <c r="AG1358" s="18" t="n">
        <f aca="false">AF1358-(MAX(Draws!U1337-Line_cap,0)+MAX(Draws!AG1337-Line_cap,0))</f>
        <v>0</v>
      </c>
      <c r="AH1358" s="18" t="n">
        <f aca="false">AG1358-(MAX(Draws!V1337-Line_cap,0)+MAX(Draws!AH1337-Line_cap,0))</f>
        <v>0</v>
      </c>
      <c r="AI1358" s="18" t="n">
        <f aca="false">AH1358-(MAX(Draws!W1337-Line_cap,0)+MAX(Draws!AI1337-Line_cap,0))</f>
        <v>0</v>
      </c>
      <c r="AJ1358" s="18" t="n">
        <f aca="false">AI1358-(MAX(Draws!X1337-Line_cap,0)+MAX(Draws!AJ1337-Line_cap,0))</f>
        <v>0</v>
      </c>
      <c r="AK1358" s="18" t="n">
        <f aca="false">AJ1358-(MAX(Draws!Y1337-Line_cap,0)+MAX(Draws!AK1337-Line_cap,0))</f>
        <v>0</v>
      </c>
      <c r="AL1358" s="18" t="n">
        <f aca="false">SUMPRODUCT(MIN($B$22:$M$22+B1358:M1358+N1358:Y1358))</f>
        <v>313.167025486747</v>
      </c>
      <c r="AM1358" s="18" t="n">
        <f aca="false">SUMPRODUCT(MIN($B$22:$M$22+B1358:M1358))</f>
        <v>313.167025486747</v>
      </c>
      <c r="AN1358" s="18" t="n">
        <f aca="false">SUMPRODUCT(MIN($B$22:$M$22+N1358:Y1358))</f>
        <v>481.950382357786</v>
      </c>
      <c r="AO1358" s="18" t="n">
        <f aca="false">SUMPRODUCT(MIN($B$22:$M$22+B1358:M1358+Z1358:AK1358))</f>
        <v>313.167025486747</v>
      </c>
      <c r="AP1358" s="18" t="n">
        <f aca="false">SUMPRODUCT(MIN($B$23:$M$23+B1358:M1358+N1358:Y1358))</f>
        <v>358.292906569367</v>
      </c>
      <c r="AQ1358" s="18" t="n">
        <f aca="false">SUMPRODUCT(MIN($B$23:$M$23+B1358:M1358+Z1358:AK1358))</f>
        <v>358.292906569367</v>
      </c>
      <c r="AR1358" s="13" t="n">
        <f aca="false">IF(Y1358&lt;0,1,0)</f>
        <v>0</v>
      </c>
    </row>
    <row r="1359" customFormat="false" ht="15" hidden="false" customHeight="false" outlineLevel="0" collapsed="false">
      <c r="A1359" s="13" t="n">
        <v>1334</v>
      </c>
      <c r="B1359" s="18" t="n">
        <f aca="false">Shock_sd*Draws!B1338</f>
        <v>-11.2177749685415</v>
      </c>
      <c r="C1359" s="18" t="n">
        <f aca="false">Persist_a*B1359+Shock_sd*Draws!C1338</f>
        <v>18.5138456867062</v>
      </c>
      <c r="D1359" s="18" t="n">
        <f aca="false">Persist_a*C1359+Shock_sd*Draws!D1338</f>
        <v>101.222375069763</v>
      </c>
      <c r="E1359" s="18" t="n">
        <f aca="false">Persist_a*D1359+Shock_sd*Draws!E1338</f>
        <v>-4.80436879218876</v>
      </c>
      <c r="F1359" s="18" t="n">
        <f aca="false">Persist_a*E1359+Shock_sd*Draws!F1338</f>
        <v>-13.4865464685282</v>
      </c>
      <c r="G1359" s="18" t="n">
        <f aca="false">Persist_a*F1359+Shock_sd*Draws!G1338</f>
        <v>16.2998438043354</v>
      </c>
      <c r="H1359" s="18" t="n">
        <f aca="false">Persist_a*G1359+Shock_sd*Draws!H1338</f>
        <v>-68.8483540141585</v>
      </c>
      <c r="I1359" s="18" t="n">
        <f aca="false">Persist_a*H1359+Shock_sd*Draws!I1338</f>
        <v>-53.3516767455937</v>
      </c>
      <c r="J1359" s="18" t="n">
        <f aca="false">Persist_a*I1359+Shock_sd*Draws!J1338</f>
        <v>-27.6846760657147</v>
      </c>
      <c r="K1359" s="18" t="n">
        <f aca="false">Persist_a*J1359+Shock_sd*Draws!K1338</f>
        <v>38.8511330844419</v>
      </c>
      <c r="L1359" s="18" t="n">
        <f aca="false">Persist_a*K1359+Shock_sd*Draws!L1338</f>
        <v>28.0407587687554</v>
      </c>
      <c r="M1359" s="18" t="n">
        <f aca="false">Persist_a*L1359+Shock_sd*Draws!M1338</f>
        <v>70.1437283682426</v>
      </c>
      <c r="N1359" s="18" t="n">
        <f aca="false">0-(Draws!N1338+Draws!Z1338)</f>
        <v>0</v>
      </c>
      <c r="O1359" s="18" t="n">
        <f aca="false">N1359-(Draws!O1338+Draws!AA1338)</f>
        <v>0</v>
      </c>
      <c r="P1359" s="18" t="n">
        <f aca="false">O1359-(Draws!P1338+Draws!AB1338)</f>
        <v>0</v>
      </c>
      <c r="Q1359" s="18" t="n">
        <f aca="false">P1359-(Draws!Q1338+Draws!AC1338)</f>
        <v>-286.402905661972</v>
      </c>
      <c r="R1359" s="18" t="n">
        <f aca="false">Q1359-(Draws!R1338+Draws!AD1338)</f>
        <v>-286.402905661972</v>
      </c>
      <c r="S1359" s="18" t="n">
        <f aca="false">R1359-(Draws!S1338+Draws!AE1338)</f>
        <v>-286.402905661972</v>
      </c>
      <c r="T1359" s="18" t="n">
        <f aca="false">S1359-(Draws!T1338+Draws!AF1338)</f>
        <v>-286.402905661972</v>
      </c>
      <c r="U1359" s="18" t="n">
        <f aca="false">T1359-(Draws!U1338+Draws!AG1338)</f>
        <v>-286.402905661972</v>
      </c>
      <c r="V1359" s="18" t="n">
        <f aca="false">U1359-(Draws!V1338+Draws!AH1338)</f>
        <v>-286.402905661972</v>
      </c>
      <c r="W1359" s="18" t="n">
        <f aca="false">V1359-(Draws!W1338+Draws!AI1338)</f>
        <v>-286.402905661972</v>
      </c>
      <c r="X1359" s="18" t="n">
        <f aca="false">W1359-(Draws!X1338+Draws!AJ1338)</f>
        <v>-286.402905661972</v>
      </c>
      <c r="Y1359" s="18" t="n">
        <f aca="false">X1359-(Draws!Y1338+Draws!AK1338)</f>
        <v>-286.402905661972</v>
      </c>
      <c r="Z1359" s="18" t="n">
        <f aca="false">0-(MAX(Draws!N1338-Line_cap,0)+MAX(Draws!Z1338-Line_cap,0))</f>
        <v>0</v>
      </c>
      <c r="AA1359" s="18" t="n">
        <f aca="false">Z1359-(MAX(Draws!O1338-Line_cap,0)+MAX(Draws!AA1338-Line_cap,0))</f>
        <v>0</v>
      </c>
      <c r="AB1359" s="18" t="n">
        <f aca="false">AA1359-(MAX(Draws!P1338-Line_cap,0)+MAX(Draws!AB1338-Line_cap,0))</f>
        <v>0</v>
      </c>
      <c r="AC1359" s="18" t="n">
        <f aca="false">AB1359-(MAX(Draws!Q1338-Line_cap,0)+MAX(Draws!AC1338-Line_cap,0))</f>
        <v>-186.402905661972</v>
      </c>
      <c r="AD1359" s="18" t="n">
        <f aca="false">AC1359-(MAX(Draws!R1338-Line_cap,0)+MAX(Draws!AD1338-Line_cap,0))</f>
        <v>-186.402905661972</v>
      </c>
      <c r="AE1359" s="18" t="n">
        <f aca="false">AD1359-(MAX(Draws!S1338-Line_cap,0)+MAX(Draws!AE1338-Line_cap,0))</f>
        <v>-186.402905661972</v>
      </c>
      <c r="AF1359" s="18" t="n">
        <f aca="false">AE1359-(MAX(Draws!T1338-Line_cap,0)+MAX(Draws!AF1338-Line_cap,0))</f>
        <v>-186.402905661972</v>
      </c>
      <c r="AG1359" s="18" t="n">
        <f aca="false">AF1359-(MAX(Draws!U1338-Line_cap,0)+MAX(Draws!AG1338-Line_cap,0))</f>
        <v>-186.402905661972</v>
      </c>
      <c r="AH1359" s="18" t="n">
        <f aca="false">AG1359-(MAX(Draws!V1338-Line_cap,0)+MAX(Draws!AH1338-Line_cap,0))</f>
        <v>-186.402905661972</v>
      </c>
      <c r="AI1359" s="18" t="n">
        <f aca="false">AH1359-(MAX(Draws!W1338-Line_cap,0)+MAX(Draws!AI1338-Line_cap,0))</f>
        <v>-186.402905661972</v>
      </c>
      <c r="AJ1359" s="18" t="n">
        <f aca="false">AI1359-(MAX(Draws!X1338-Line_cap,0)+MAX(Draws!AJ1338-Line_cap,0))</f>
        <v>-186.402905661972</v>
      </c>
      <c r="AK1359" s="18" t="n">
        <f aca="false">AJ1359-(MAX(Draws!Y1338-Line_cap,0)+MAX(Draws!AK1338-Line_cap,0))</f>
        <v>-186.402905661972</v>
      </c>
      <c r="AL1359" s="18" t="n">
        <f aca="false">SUMPRODUCT(MIN($B$22:$M$22+B1359:M1359+N1359:Y1359))</f>
        <v>126.699122681655</v>
      </c>
      <c r="AM1359" s="18" t="n">
        <f aca="false">SUMPRODUCT(MIN($B$22:$M$22+B1359:M1359))</f>
        <v>413.102028343627</v>
      </c>
      <c r="AN1359" s="18" t="n">
        <f aca="false">SUMPRODUCT(MIN($B$22:$M$22+N1359:Y1359))</f>
        <v>195.547476695813</v>
      </c>
      <c r="AO1359" s="18" t="n">
        <f aca="false">SUMPRODUCT(MIN($B$22:$M$22+B1359:M1359+Z1359:AK1359))</f>
        <v>226.699122681655</v>
      </c>
      <c r="AP1359" s="18" t="n">
        <f aca="false">SUMPRODUCT(MIN($B$23:$M$23+B1359:M1359+N1359:Y1359))</f>
        <v>175.877765544755</v>
      </c>
      <c r="AQ1359" s="18" t="n">
        <f aca="false">SUMPRODUCT(MIN($B$23:$M$23+B1359:M1359+Z1359:AK1359))</f>
        <v>275.877765544755</v>
      </c>
      <c r="AR1359" s="13" t="n">
        <f aca="false">IF(Y1359&lt;0,1,0)</f>
        <v>1</v>
      </c>
    </row>
    <row r="1360" customFormat="false" ht="15" hidden="false" customHeight="false" outlineLevel="0" collapsed="false">
      <c r="A1360" s="13" t="n">
        <v>1335</v>
      </c>
      <c r="B1360" s="18" t="n">
        <f aca="false">Shock_sd*Draws!B1339</f>
        <v>64.8608946528885</v>
      </c>
      <c r="C1360" s="18" t="n">
        <f aca="false">Persist_a*B1360+Shock_sd*Draws!C1339</f>
        <v>28.8582114712397</v>
      </c>
      <c r="D1360" s="18" t="n">
        <f aca="false">Persist_a*C1360+Shock_sd*Draws!D1339</f>
        <v>6.54351647440942</v>
      </c>
      <c r="E1360" s="18" t="n">
        <f aca="false">Persist_a*D1360+Shock_sd*Draws!E1339</f>
        <v>13.9522961001099</v>
      </c>
      <c r="F1360" s="18" t="n">
        <f aca="false">Persist_a*E1360+Shock_sd*Draws!F1339</f>
        <v>-5.77906180637955</v>
      </c>
      <c r="G1360" s="18" t="n">
        <f aca="false">Persist_a*F1360+Shock_sd*Draws!G1339</f>
        <v>-43.5417827042438</v>
      </c>
      <c r="H1360" s="18" t="n">
        <f aca="false">Persist_a*G1360+Shock_sd*Draws!H1339</f>
        <v>-61.3351888293053</v>
      </c>
      <c r="I1360" s="18" t="n">
        <f aca="false">Persist_a*H1360+Shock_sd*Draws!I1339</f>
        <v>-91.2071780637209</v>
      </c>
      <c r="J1360" s="18" t="n">
        <f aca="false">Persist_a*I1360+Shock_sd*Draws!J1339</f>
        <v>-5.98989204118379</v>
      </c>
      <c r="K1360" s="18" t="n">
        <f aca="false">Persist_a*J1360+Shock_sd*Draws!K1339</f>
        <v>-84.6282758620218</v>
      </c>
      <c r="L1360" s="18" t="n">
        <f aca="false">Persist_a*K1360+Shock_sd*Draws!L1339</f>
        <v>-103.258676590192</v>
      </c>
      <c r="M1360" s="18" t="n">
        <f aca="false">Persist_a*L1360+Shock_sd*Draws!M1339</f>
        <v>12.5520898903682</v>
      </c>
      <c r="N1360" s="18" t="n">
        <f aca="false">0-(Draws!N1339+Draws!Z1339)</f>
        <v>0</v>
      </c>
      <c r="O1360" s="18" t="n">
        <f aca="false">N1360-(Draws!O1339+Draws!AA1339)</f>
        <v>0</v>
      </c>
      <c r="P1360" s="18" t="n">
        <f aca="false">O1360-(Draws!P1339+Draws!AB1339)</f>
        <v>0</v>
      </c>
      <c r="Q1360" s="18" t="n">
        <f aca="false">P1360-(Draws!Q1339+Draws!AC1339)</f>
        <v>0</v>
      </c>
      <c r="R1360" s="18" t="n">
        <f aca="false">Q1360-(Draws!R1339+Draws!AD1339)</f>
        <v>0</v>
      </c>
      <c r="S1360" s="18" t="n">
        <f aca="false">R1360-(Draws!S1339+Draws!AE1339)</f>
        <v>0</v>
      </c>
      <c r="T1360" s="18" t="n">
        <f aca="false">S1360-(Draws!T1339+Draws!AF1339)</f>
        <v>0</v>
      </c>
      <c r="U1360" s="18" t="n">
        <f aca="false">T1360-(Draws!U1339+Draws!AG1339)</f>
        <v>0</v>
      </c>
      <c r="V1360" s="18" t="n">
        <f aca="false">U1360-(Draws!V1339+Draws!AH1339)</f>
        <v>-38.6313545154171</v>
      </c>
      <c r="W1360" s="18" t="n">
        <f aca="false">V1360-(Draws!W1339+Draws!AI1339)</f>
        <v>-38.6313545154171</v>
      </c>
      <c r="X1360" s="18" t="n">
        <f aca="false">W1360-(Draws!X1339+Draws!AJ1339)</f>
        <v>-38.6313545154171</v>
      </c>
      <c r="Y1360" s="18" t="n">
        <f aca="false">X1360-(Draws!Y1339+Draws!AK1339)</f>
        <v>-38.6313545154171</v>
      </c>
      <c r="Z1360" s="18" t="n">
        <f aca="false">0-(MAX(Draws!N1339-Line_cap,0)+MAX(Draws!Z1339-Line_cap,0))</f>
        <v>0</v>
      </c>
      <c r="AA1360" s="18" t="n">
        <f aca="false">Z1360-(MAX(Draws!O1339-Line_cap,0)+MAX(Draws!AA1339-Line_cap,0))</f>
        <v>0</v>
      </c>
      <c r="AB1360" s="18" t="n">
        <f aca="false">AA1360-(MAX(Draws!P1339-Line_cap,0)+MAX(Draws!AB1339-Line_cap,0))</f>
        <v>0</v>
      </c>
      <c r="AC1360" s="18" t="n">
        <f aca="false">AB1360-(MAX(Draws!Q1339-Line_cap,0)+MAX(Draws!AC1339-Line_cap,0))</f>
        <v>0</v>
      </c>
      <c r="AD1360" s="18" t="n">
        <f aca="false">AC1360-(MAX(Draws!R1339-Line_cap,0)+MAX(Draws!AD1339-Line_cap,0))</f>
        <v>0</v>
      </c>
      <c r="AE1360" s="18" t="n">
        <f aca="false">AD1360-(MAX(Draws!S1339-Line_cap,0)+MAX(Draws!AE1339-Line_cap,0))</f>
        <v>0</v>
      </c>
      <c r="AF1360" s="18" t="n">
        <f aca="false">AE1360-(MAX(Draws!T1339-Line_cap,0)+MAX(Draws!AF1339-Line_cap,0))</f>
        <v>0</v>
      </c>
      <c r="AG1360" s="18" t="n">
        <f aca="false">AF1360-(MAX(Draws!U1339-Line_cap,0)+MAX(Draws!AG1339-Line_cap,0))</f>
        <v>0</v>
      </c>
      <c r="AH1360" s="18" t="n">
        <f aca="false">AG1360-(MAX(Draws!V1339-Line_cap,0)+MAX(Draws!AH1339-Line_cap,0))</f>
        <v>0</v>
      </c>
      <c r="AI1360" s="18" t="n">
        <f aca="false">AH1360-(MAX(Draws!W1339-Line_cap,0)+MAX(Draws!AI1339-Line_cap,0))</f>
        <v>0</v>
      </c>
      <c r="AJ1360" s="18" t="n">
        <f aca="false">AI1360-(MAX(Draws!X1339-Line_cap,0)+MAX(Draws!AJ1339-Line_cap,0))</f>
        <v>0</v>
      </c>
      <c r="AK1360" s="18" t="n">
        <f aca="false">AJ1360-(MAX(Draws!Y1339-Line_cap,0)+MAX(Draws!AK1339-Line_cap,0))</f>
        <v>0</v>
      </c>
      <c r="AL1360" s="18" t="n">
        <f aca="false">SUMPRODUCT(MIN($B$22:$M$22+B1360:M1360+N1360:Y1360))</f>
        <v>360.037916458772</v>
      </c>
      <c r="AM1360" s="18" t="n">
        <f aca="false">SUMPRODUCT(MIN($B$22:$M$22+B1360:M1360))</f>
        <v>392.646875334198</v>
      </c>
      <c r="AN1360" s="18" t="n">
        <f aca="false">SUMPRODUCT(MIN($B$22:$M$22+N1360:Y1360))</f>
        <v>449.566426901979</v>
      </c>
      <c r="AO1360" s="18" t="n">
        <f aca="false">SUMPRODUCT(MIN($B$22:$M$22+B1360:M1360+Z1360:AK1360))</f>
        <v>392.646875334198</v>
      </c>
      <c r="AP1360" s="18" t="n">
        <f aca="false">SUMPRODUCT(MIN($B$23:$M$23+B1360:M1360+N1360:Y1360))</f>
        <v>406.911045272317</v>
      </c>
      <c r="AQ1360" s="18" t="n">
        <f aca="false">SUMPRODUCT(MIN($B$23:$M$23+B1360:M1360+Z1360:AK1360))</f>
        <v>442.246875334198</v>
      </c>
      <c r="AR1360" s="13" t="n">
        <f aca="false">IF(Y1360&lt;0,1,0)</f>
        <v>1</v>
      </c>
    </row>
    <row r="1361" customFormat="false" ht="15" hidden="false" customHeight="false" outlineLevel="0" collapsed="false">
      <c r="A1361" s="13" t="n">
        <v>1336</v>
      </c>
      <c r="B1361" s="18" t="n">
        <f aca="false">Shock_sd*Draws!B1340</f>
        <v>14.4356025076158</v>
      </c>
      <c r="C1361" s="18" t="n">
        <f aca="false">Persist_a*B1361+Shock_sd*Draws!C1340</f>
        <v>-23.9964857278035</v>
      </c>
      <c r="D1361" s="18" t="n">
        <f aca="false">Persist_a*C1361+Shock_sd*Draws!D1340</f>
        <v>62.5427537142518</v>
      </c>
      <c r="E1361" s="18" t="n">
        <f aca="false">Persist_a*D1361+Shock_sd*Draws!E1340</f>
        <v>132.022970784453</v>
      </c>
      <c r="F1361" s="18" t="n">
        <f aca="false">Persist_a*E1361+Shock_sd*Draws!F1340</f>
        <v>-23.6603683123924</v>
      </c>
      <c r="G1361" s="18" t="n">
        <f aca="false">Persist_a*F1361+Shock_sd*Draws!G1340</f>
        <v>80.4340166911142</v>
      </c>
      <c r="H1361" s="18" t="n">
        <f aca="false">Persist_a*G1361+Shock_sd*Draws!H1340</f>
        <v>-25.2694563041973</v>
      </c>
      <c r="I1361" s="18" t="n">
        <f aca="false">Persist_a*H1361+Shock_sd*Draws!I1340</f>
        <v>-7.85610403677237</v>
      </c>
      <c r="J1361" s="18" t="n">
        <f aca="false">Persist_a*I1361+Shock_sd*Draws!J1340</f>
        <v>-68.8446151524788</v>
      </c>
      <c r="K1361" s="18" t="n">
        <f aca="false">Persist_a*J1361+Shock_sd*Draws!K1340</f>
        <v>-38.0232280962609</v>
      </c>
      <c r="L1361" s="18" t="n">
        <f aca="false">Persist_a*K1361+Shock_sd*Draws!L1340</f>
        <v>26.7703596814032</v>
      </c>
      <c r="M1361" s="18" t="n">
        <f aca="false">Persist_a*L1361+Shock_sd*Draws!M1340</f>
        <v>34.0765686890223</v>
      </c>
      <c r="N1361" s="18" t="n">
        <f aca="false">0-(Draws!N1340+Draws!Z1340)</f>
        <v>0</v>
      </c>
      <c r="O1361" s="18" t="n">
        <f aca="false">N1361-(Draws!O1340+Draws!AA1340)</f>
        <v>0</v>
      </c>
      <c r="P1361" s="18" t="n">
        <f aca="false">O1361-(Draws!P1340+Draws!AB1340)</f>
        <v>0</v>
      </c>
      <c r="Q1361" s="18" t="n">
        <f aca="false">P1361-(Draws!Q1340+Draws!AC1340)</f>
        <v>0</v>
      </c>
      <c r="R1361" s="18" t="n">
        <f aca="false">Q1361-(Draws!R1340+Draws!AD1340)</f>
        <v>0</v>
      </c>
      <c r="S1361" s="18" t="n">
        <f aca="false">R1361-(Draws!S1340+Draws!AE1340)</f>
        <v>0</v>
      </c>
      <c r="T1361" s="18" t="n">
        <f aca="false">S1361-(Draws!T1340+Draws!AF1340)</f>
        <v>0</v>
      </c>
      <c r="U1361" s="18" t="n">
        <f aca="false">T1361-(Draws!U1340+Draws!AG1340)</f>
        <v>0</v>
      </c>
      <c r="V1361" s="18" t="n">
        <f aca="false">U1361-(Draws!V1340+Draws!AH1340)</f>
        <v>0</v>
      </c>
      <c r="W1361" s="18" t="n">
        <f aca="false">V1361-(Draws!W1340+Draws!AI1340)</f>
        <v>0</v>
      </c>
      <c r="X1361" s="18" t="n">
        <f aca="false">W1361-(Draws!X1340+Draws!AJ1340)</f>
        <v>0</v>
      </c>
      <c r="Y1361" s="18" t="n">
        <f aca="false">X1361-(Draws!Y1340+Draws!AK1340)</f>
        <v>0</v>
      </c>
      <c r="Z1361" s="18" t="n">
        <f aca="false">0-(MAX(Draws!N1340-Line_cap,0)+MAX(Draws!Z1340-Line_cap,0))</f>
        <v>0</v>
      </c>
      <c r="AA1361" s="18" t="n">
        <f aca="false">Z1361-(MAX(Draws!O1340-Line_cap,0)+MAX(Draws!AA1340-Line_cap,0))</f>
        <v>0</v>
      </c>
      <c r="AB1361" s="18" t="n">
        <f aca="false">AA1361-(MAX(Draws!P1340-Line_cap,0)+MAX(Draws!AB1340-Line_cap,0))</f>
        <v>0</v>
      </c>
      <c r="AC1361" s="18" t="n">
        <f aca="false">AB1361-(MAX(Draws!Q1340-Line_cap,0)+MAX(Draws!AC1340-Line_cap,0))</f>
        <v>0</v>
      </c>
      <c r="AD1361" s="18" t="n">
        <f aca="false">AC1361-(MAX(Draws!R1340-Line_cap,0)+MAX(Draws!AD1340-Line_cap,0))</f>
        <v>0</v>
      </c>
      <c r="AE1361" s="18" t="n">
        <f aca="false">AD1361-(MAX(Draws!S1340-Line_cap,0)+MAX(Draws!AE1340-Line_cap,0))</f>
        <v>0</v>
      </c>
      <c r="AF1361" s="18" t="n">
        <f aca="false">AE1361-(MAX(Draws!T1340-Line_cap,0)+MAX(Draws!AF1340-Line_cap,0))</f>
        <v>0</v>
      </c>
      <c r="AG1361" s="18" t="n">
        <f aca="false">AF1361-(MAX(Draws!U1340-Line_cap,0)+MAX(Draws!AG1340-Line_cap,0))</f>
        <v>0</v>
      </c>
      <c r="AH1361" s="18" t="n">
        <f aca="false">AG1361-(MAX(Draws!V1340-Line_cap,0)+MAX(Draws!AH1340-Line_cap,0))</f>
        <v>0</v>
      </c>
      <c r="AI1361" s="18" t="n">
        <f aca="false">AH1361-(MAX(Draws!W1340-Line_cap,0)+MAX(Draws!AI1340-Line_cap,0))</f>
        <v>0</v>
      </c>
      <c r="AJ1361" s="18" t="n">
        <f aca="false">AI1361-(MAX(Draws!X1340-Line_cap,0)+MAX(Draws!AJ1340-Line_cap,0))</f>
        <v>0</v>
      </c>
      <c r="AK1361" s="18" t="n">
        <f aca="false">AJ1361-(MAX(Draws!Y1340-Line_cap,0)+MAX(Draws!AK1340-Line_cap,0))</f>
        <v>0</v>
      </c>
      <c r="AL1361" s="18" t="n">
        <f aca="false">SUMPRODUCT(MIN($B$22:$M$22+B1361:M1361+N1361:Y1361))</f>
        <v>419.353166264918</v>
      </c>
      <c r="AM1361" s="18" t="n">
        <f aca="false">SUMPRODUCT(MIN($B$22:$M$22+B1361:M1361))</f>
        <v>419.353166264918</v>
      </c>
      <c r="AN1361" s="18" t="n">
        <f aca="false">SUMPRODUCT(MIN($B$22:$M$22+N1361:Y1361))</f>
        <v>481.950382357786</v>
      </c>
      <c r="AO1361" s="18" t="n">
        <f aca="false">SUMPRODUCT(MIN($B$22:$M$22+B1361:M1361+Z1361:AK1361))</f>
        <v>419.353166264918</v>
      </c>
      <c r="AP1361" s="18" t="n">
        <f aca="false">SUMPRODUCT(MIN($B$23:$M$23+B1361:M1361+N1361:Y1361))</f>
        <v>468.596493429138</v>
      </c>
      <c r="AQ1361" s="18" t="n">
        <f aca="false">SUMPRODUCT(MIN($B$23:$M$23+B1361:M1361+Z1361:AK1361))</f>
        <v>468.596493429138</v>
      </c>
      <c r="AR1361" s="13" t="n">
        <f aca="false">IF(Y1361&lt;0,1,0)</f>
        <v>0</v>
      </c>
    </row>
    <row r="1362" customFormat="false" ht="15" hidden="false" customHeight="false" outlineLevel="0" collapsed="false">
      <c r="A1362" s="13" t="n">
        <v>1337</v>
      </c>
      <c r="B1362" s="18" t="n">
        <f aca="false">Shock_sd*Draws!B1341</f>
        <v>-8.73264661149802</v>
      </c>
      <c r="C1362" s="18" t="n">
        <f aca="false">Persist_a*B1362+Shock_sd*Draws!C1341</f>
        <v>18.5228215398279</v>
      </c>
      <c r="D1362" s="18" t="n">
        <f aca="false">Persist_a*C1362+Shock_sd*Draws!D1341</f>
        <v>95.7080434687612</v>
      </c>
      <c r="E1362" s="18" t="n">
        <f aca="false">Persist_a*D1362+Shock_sd*Draws!E1341</f>
        <v>62.2132780034176</v>
      </c>
      <c r="F1362" s="18" t="n">
        <f aca="false">Persist_a*E1362+Shock_sd*Draws!F1341</f>
        <v>-26.6694096179267</v>
      </c>
      <c r="G1362" s="18" t="n">
        <f aca="false">Persist_a*F1362+Shock_sd*Draws!G1341</f>
        <v>66.9105215750096</v>
      </c>
      <c r="H1362" s="18" t="n">
        <f aca="false">Persist_a*G1362+Shock_sd*Draws!H1341</f>
        <v>10.1515263704488</v>
      </c>
      <c r="I1362" s="18" t="n">
        <f aca="false">Persist_a*H1362+Shock_sd*Draws!I1341</f>
        <v>-10.9234011468558</v>
      </c>
      <c r="J1362" s="18" t="n">
        <f aca="false">Persist_a*I1362+Shock_sd*Draws!J1341</f>
        <v>-1.81172124228308</v>
      </c>
      <c r="K1362" s="18" t="n">
        <f aca="false">Persist_a*J1362+Shock_sd*Draws!K1341</f>
        <v>46.9593778915992</v>
      </c>
      <c r="L1362" s="18" t="n">
        <f aca="false">Persist_a*K1362+Shock_sd*Draws!L1341</f>
        <v>-53.7369414481653</v>
      </c>
      <c r="M1362" s="18" t="n">
        <f aca="false">Persist_a*L1362+Shock_sd*Draws!M1341</f>
        <v>-81.5839966553585</v>
      </c>
      <c r="N1362" s="18" t="n">
        <f aca="false">0-(Draws!N1341+Draws!Z1341)</f>
        <v>0</v>
      </c>
      <c r="O1362" s="18" t="n">
        <f aca="false">N1362-(Draws!O1341+Draws!AA1341)</f>
        <v>0</v>
      </c>
      <c r="P1362" s="18" t="n">
        <f aca="false">O1362-(Draws!P1341+Draws!AB1341)</f>
        <v>0</v>
      </c>
      <c r="Q1362" s="18" t="n">
        <f aca="false">P1362-(Draws!Q1341+Draws!AC1341)</f>
        <v>0</v>
      </c>
      <c r="R1362" s="18" t="n">
        <f aca="false">Q1362-(Draws!R1341+Draws!AD1341)</f>
        <v>0</v>
      </c>
      <c r="S1362" s="18" t="n">
        <f aca="false">R1362-(Draws!S1341+Draws!AE1341)</f>
        <v>0</v>
      </c>
      <c r="T1362" s="18" t="n">
        <f aca="false">S1362-(Draws!T1341+Draws!AF1341)</f>
        <v>0</v>
      </c>
      <c r="U1362" s="18" t="n">
        <f aca="false">T1362-(Draws!U1341+Draws!AG1341)</f>
        <v>0</v>
      </c>
      <c r="V1362" s="18" t="n">
        <f aca="false">U1362-(Draws!V1341+Draws!AH1341)</f>
        <v>0</v>
      </c>
      <c r="W1362" s="18" t="n">
        <f aca="false">V1362-(Draws!W1341+Draws!AI1341)</f>
        <v>0</v>
      </c>
      <c r="X1362" s="18" t="n">
        <f aca="false">W1362-(Draws!X1341+Draws!AJ1341)</f>
        <v>0</v>
      </c>
      <c r="Y1362" s="18" t="n">
        <f aca="false">X1362-(Draws!Y1341+Draws!AK1341)</f>
        <v>0</v>
      </c>
      <c r="Z1362" s="18" t="n">
        <f aca="false">0-(MAX(Draws!N1341-Line_cap,0)+MAX(Draws!Z1341-Line_cap,0))</f>
        <v>0</v>
      </c>
      <c r="AA1362" s="18" t="n">
        <f aca="false">Z1362-(MAX(Draws!O1341-Line_cap,0)+MAX(Draws!AA1341-Line_cap,0))</f>
        <v>0</v>
      </c>
      <c r="AB1362" s="18" t="n">
        <f aca="false">AA1362-(MAX(Draws!P1341-Line_cap,0)+MAX(Draws!AB1341-Line_cap,0))</f>
        <v>0</v>
      </c>
      <c r="AC1362" s="18" t="n">
        <f aca="false">AB1362-(MAX(Draws!Q1341-Line_cap,0)+MAX(Draws!AC1341-Line_cap,0))</f>
        <v>0</v>
      </c>
      <c r="AD1362" s="18" t="n">
        <f aca="false">AC1362-(MAX(Draws!R1341-Line_cap,0)+MAX(Draws!AD1341-Line_cap,0))</f>
        <v>0</v>
      </c>
      <c r="AE1362" s="18" t="n">
        <f aca="false">AD1362-(MAX(Draws!S1341-Line_cap,0)+MAX(Draws!AE1341-Line_cap,0))</f>
        <v>0</v>
      </c>
      <c r="AF1362" s="18" t="n">
        <f aca="false">AE1362-(MAX(Draws!T1341-Line_cap,0)+MAX(Draws!AF1341-Line_cap,0))</f>
        <v>0</v>
      </c>
      <c r="AG1362" s="18" t="n">
        <f aca="false">AF1362-(MAX(Draws!U1341-Line_cap,0)+MAX(Draws!AG1341-Line_cap,0))</f>
        <v>0</v>
      </c>
      <c r="AH1362" s="18" t="n">
        <f aca="false">AG1362-(MAX(Draws!V1341-Line_cap,0)+MAX(Draws!AH1341-Line_cap,0))</f>
        <v>0</v>
      </c>
      <c r="AI1362" s="18" t="n">
        <f aca="false">AH1362-(MAX(Draws!W1341-Line_cap,0)+MAX(Draws!AI1341-Line_cap,0))</f>
        <v>0</v>
      </c>
      <c r="AJ1362" s="18" t="n">
        <f aca="false">AI1362-(MAX(Draws!X1341-Line_cap,0)+MAX(Draws!AJ1341-Line_cap,0))</f>
        <v>0</v>
      </c>
      <c r="AK1362" s="18" t="n">
        <f aca="false">AJ1362-(MAX(Draws!Y1341-Line_cap,0)+MAX(Draws!AK1341-Line_cap,0))</f>
        <v>0</v>
      </c>
      <c r="AL1362" s="18" t="n">
        <f aca="false">SUMPRODUCT(MIN($B$22:$M$22+B1362:M1362+N1362:Y1362))</f>
        <v>428.840051021602</v>
      </c>
      <c r="AM1362" s="18" t="n">
        <f aca="false">SUMPRODUCT(MIN($B$22:$M$22+B1362:M1362))</f>
        <v>428.840051021602</v>
      </c>
      <c r="AN1362" s="18" t="n">
        <f aca="false">SUMPRODUCT(MIN($B$22:$M$22+N1362:Y1362))</f>
        <v>481.950382357786</v>
      </c>
      <c r="AO1362" s="18" t="n">
        <f aca="false">SUMPRODUCT(MIN($B$22:$M$22+B1362:M1362+Z1362:AK1362))</f>
        <v>428.840051021602</v>
      </c>
      <c r="AP1362" s="18" t="n">
        <f aca="false">SUMPRODUCT(MIN($B$23:$M$23+B1362:M1362+N1362:Y1362))</f>
        <v>473.965932104222</v>
      </c>
      <c r="AQ1362" s="18" t="n">
        <f aca="false">SUMPRODUCT(MIN($B$23:$M$23+B1362:M1362+Z1362:AK1362))</f>
        <v>473.965932104222</v>
      </c>
      <c r="AR1362" s="13" t="n">
        <f aca="false">IF(Y1362&lt;0,1,0)</f>
        <v>0</v>
      </c>
    </row>
    <row r="1363" customFormat="false" ht="15" hidden="false" customHeight="false" outlineLevel="0" collapsed="false">
      <c r="A1363" s="13" t="n">
        <v>1338</v>
      </c>
      <c r="B1363" s="18" t="n">
        <f aca="false">Shock_sd*Draws!B1342</f>
        <v>89.8783170142019</v>
      </c>
      <c r="C1363" s="18" t="n">
        <f aca="false">Persist_a*B1363+Shock_sd*Draws!C1342</f>
        <v>29.9070753238989</v>
      </c>
      <c r="D1363" s="18" t="n">
        <f aca="false">Persist_a*C1363+Shock_sd*Draws!D1342</f>
        <v>8.26972828726504</v>
      </c>
      <c r="E1363" s="18" t="n">
        <f aca="false">Persist_a*D1363+Shock_sd*Draws!E1342</f>
        <v>17.0177285416232</v>
      </c>
      <c r="F1363" s="18" t="n">
        <f aca="false">Persist_a*E1363+Shock_sd*Draws!F1342</f>
        <v>19.560454357204</v>
      </c>
      <c r="G1363" s="18" t="n">
        <f aca="false">Persist_a*F1363+Shock_sd*Draws!G1342</f>
        <v>39.7638247318751</v>
      </c>
      <c r="H1363" s="18" t="n">
        <f aca="false">Persist_a*G1363+Shock_sd*Draws!H1342</f>
        <v>-10.3560098506461</v>
      </c>
      <c r="I1363" s="18" t="n">
        <f aca="false">Persist_a*H1363+Shock_sd*Draws!I1342</f>
        <v>-24.9254065685575</v>
      </c>
      <c r="J1363" s="18" t="n">
        <f aca="false">Persist_a*I1363+Shock_sd*Draws!J1342</f>
        <v>-52.2654853245554</v>
      </c>
      <c r="K1363" s="18" t="n">
        <f aca="false">Persist_a*J1363+Shock_sd*Draws!K1342</f>
        <v>-139.81005923005</v>
      </c>
      <c r="L1363" s="18" t="n">
        <f aca="false">Persist_a*K1363+Shock_sd*Draws!L1342</f>
        <v>-96.1997148452728</v>
      </c>
      <c r="M1363" s="18" t="n">
        <f aca="false">Persist_a*L1363+Shock_sd*Draws!M1342</f>
        <v>-22.0540271279612</v>
      </c>
      <c r="N1363" s="18" t="n">
        <f aca="false">0-(Draws!N1342+Draws!Z1342)</f>
        <v>0</v>
      </c>
      <c r="O1363" s="18" t="n">
        <f aca="false">N1363-(Draws!O1342+Draws!AA1342)</f>
        <v>-174.672600344113</v>
      </c>
      <c r="P1363" s="18" t="n">
        <f aca="false">O1363-(Draws!P1342+Draws!AB1342)</f>
        <v>-174.672600344113</v>
      </c>
      <c r="Q1363" s="18" t="n">
        <f aca="false">P1363-(Draws!Q1342+Draws!AC1342)</f>
        <v>-174.672600344113</v>
      </c>
      <c r="R1363" s="18" t="n">
        <f aca="false">Q1363-(Draws!R1342+Draws!AD1342)</f>
        <v>-174.672600344113</v>
      </c>
      <c r="S1363" s="18" t="n">
        <f aca="false">R1363-(Draws!S1342+Draws!AE1342)</f>
        <v>-174.672600344113</v>
      </c>
      <c r="T1363" s="18" t="n">
        <f aca="false">S1363-(Draws!T1342+Draws!AF1342)</f>
        <v>-174.672600344113</v>
      </c>
      <c r="U1363" s="18" t="n">
        <f aca="false">T1363-(Draws!U1342+Draws!AG1342)</f>
        <v>-174.672600344113</v>
      </c>
      <c r="V1363" s="18" t="n">
        <f aca="false">U1363-(Draws!V1342+Draws!AH1342)</f>
        <v>-174.672600344113</v>
      </c>
      <c r="W1363" s="18" t="n">
        <f aca="false">V1363-(Draws!W1342+Draws!AI1342)</f>
        <v>-174.672600344113</v>
      </c>
      <c r="X1363" s="18" t="n">
        <f aca="false">W1363-(Draws!X1342+Draws!AJ1342)</f>
        <v>-174.672600344113</v>
      </c>
      <c r="Y1363" s="18" t="n">
        <f aca="false">X1363-(Draws!Y1342+Draws!AK1342)</f>
        <v>-174.672600344113</v>
      </c>
      <c r="Z1363" s="18" t="n">
        <f aca="false">0-(MAX(Draws!N1342-Line_cap,0)+MAX(Draws!Z1342-Line_cap,0))</f>
        <v>0</v>
      </c>
      <c r="AA1363" s="18" t="n">
        <f aca="false">Z1363-(MAX(Draws!O1342-Line_cap,0)+MAX(Draws!AA1342-Line_cap,0))</f>
        <v>-74.6726003441128</v>
      </c>
      <c r="AB1363" s="18" t="n">
        <f aca="false">AA1363-(MAX(Draws!P1342-Line_cap,0)+MAX(Draws!AB1342-Line_cap,0))</f>
        <v>-74.6726003441128</v>
      </c>
      <c r="AC1363" s="18" t="n">
        <f aca="false">AB1363-(MAX(Draws!Q1342-Line_cap,0)+MAX(Draws!AC1342-Line_cap,0))</f>
        <v>-74.6726003441128</v>
      </c>
      <c r="AD1363" s="18" t="n">
        <f aca="false">AC1363-(MAX(Draws!R1342-Line_cap,0)+MAX(Draws!AD1342-Line_cap,0))</f>
        <v>-74.6726003441128</v>
      </c>
      <c r="AE1363" s="18" t="n">
        <f aca="false">AD1363-(MAX(Draws!S1342-Line_cap,0)+MAX(Draws!AE1342-Line_cap,0))</f>
        <v>-74.6726003441128</v>
      </c>
      <c r="AF1363" s="18" t="n">
        <f aca="false">AE1363-(MAX(Draws!T1342-Line_cap,0)+MAX(Draws!AF1342-Line_cap,0))</f>
        <v>-74.6726003441128</v>
      </c>
      <c r="AG1363" s="18" t="n">
        <f aca="false">AF1363-(MAX(Draws!U1342-Line_cap,0)+MAX(Draws!AG1342-Line_cap,0))</f>
        <v>-74.6726003441128</v>
      </c>
      <c r="AH1363" s="18" t="n">
        <f aca="false">AG1363-(MAX(Draws!V1342-Line_cap,0)+MAX(Draws!AH1342-Line_cap,0))</f>
        <v>-74.6726003441128</v>
      </c>
      <c r="AI1363" s="18" t="n">
        <f aca="false">AH1363-(MAX(Draws!W1342-Line_cap,0)+MAX(Draws!AI1342-Line_cap,0))</f>
        <v>-74.6726003441128</v>
      </c>
      <c r="AJ1363" s="18" t="n">
        <f aca="false">AI1363-(MAX(Draws!X1342-Line_cap,0)+MAX(Draws!AJ1342-Line_cap,0))</f>
        <v>-74.6726003441128</v>
      </c>
      <c r="AK1363" s="18" t="n">
        <f aca="false">AJ1363-(MAX(Draws!Y1342-Line_cap,0)+MAX(Draws!AK1342-Line_cap,0))</f>
        <v>-74.6726003441128</v>
      </c>
      <c r="AL1363" s="18" t="n">
        <f aca="false">SUMPRODUCT(MIN($B$22:$M$22+B1363:M1363+N1363:Y1363))</f>
        <v>179.903036235262</v>
      </c>
      <c r="AM1363" s="18" t="n">
        <f aca="false">SUMPRODUCT(MIN($B$22:$M$22+B1363:M1363))</f>
        <v>354.575636579375</v>
      </c>
      <c r="AN1363" s="18" t="n">
        <f aca="false">SUMPRODUCT(MIN($B$22:$M$22+N1363:Y1363))</f>
        <v>307.277782013673</v>
      </c>
      <c r="AO1363" s="18" t="n">
        <f aca="false">SUMPRODUCT(MIN($B$22:$M$22+B1363:M1363+Z1363:AK1363))</f>
        <v>279.903036235262</v>
      </c>
      <c r="AP1363" s="18" t="n">
        <f aca="false">SUMPRODUCT(MIN($B$23:$M$23+B1363:M1363+N1363:Y1363))</f>
        <v>228.188684785689</v>
      </c>
      <c r="AQ1363" s="18" t="n">
        <f aca="false">SUMPRODUCT(MIN($B$23:$M$23+B1363:M1363+Z1363:AK1363))</f>
        <v>328.188684785689</v>
      </c>
      <c r="AR1363" s="13" t="n">
        <f aca="false">IF(Y1363&lt;0,1,0)</f>
        <v>1</v>
      </c>
    </row>
    <row r="1364" customFormat="false" ht="15" hidden="false" customHeight="false" outlineLevel="0" collapsed="false">
      <c r="A1364" s="13" t="n">
        <v>1339</v>
      </c>
      <c r="B1364" s="18" t="n">
        <f aca="false">Shock_sd*Draws!B1343</f>
        <v>-65.8155935391644</v>
      </c>
      <c r="C1364" s="18" t="n">
        <f aca="false">Persist_a*B1364+Shock_sd*Draws!C1343</f>
        <v>-40.4724133189731</v>
      </c>
      <c r="D1364" s="18" t="n">
        <f aca="false">Persist_a*C1364+Shock_sd*Draws!D1343</f>
        <v>-87.618620299888</v>
      </c>
      <c r="E1364" s="18" t="n">
        <f aca="false">Persist_a*D1364+Shock_sd*Draws!E1343</f>
        <v>-163.650807209968</v>
      </c>
      <c r="F1364" s="18" t="n">
        <f aca="false">Persist_a*E1364+Shock_sd*Draws!F1343</f>
        <v>17.85284971234</v>
      </c>
      <c r="G1364" s="18" t="n">
        <f aca="false">Persist_a*F1364+Shock_sd*Draws!G1343</f>
        <v>77.4910172230574</v>
      </c>
      <c r="H1364" s="18" t="n">
        <f aca="false">Persist_a*G1364+Shock_sd*Draws!H1343</f>
        <v>69.0160377421984</v>
      </c>
      <c r="I1364" s="18" t="n">
        <f aca="false">Persist_a*H1364+Shock_sd*Draws!I1343</f>
        <v>25.8676183908719</v>
      </c>
      <c r="J1364" s="18" t="n">
        <f aca="false">Persist_a*I1364+Shock_sd*Draws!J1343</f>
        <v>97.5710554596749</v>
      </c>
      <c r="K1364" s="18" t="n">
        <f aca="false">Persist_a*J1364+Shock_sd*Draws!K1343</f>
        <v>79.8677957555413</v>
      </c>
      <c r="L1364" s="18" t="n">
        <f aca="false">Persist_a*K1364+Shock_sd*Draws!L1343</f>
        <v>156.034861971664</v>
      </c>
      <c r="M1364" s="18" t="n">
        <f aca="false">Persist_a*L1364+Shock_sd*Draws!M1343</f>
        <v>166.122200992585</v>
      </c>
      <c r="N1364" s="18" t="n">
        <f aca="false">0-(Draws!N1343+Draws!Z1343)</f>
        <v>0</v>
      </c>
      <c r="O1364" s="18" t="n">
        <f aca="false">N1364-(Draws!O1343+Draws!AA1343)</f>
        <v>0</v>
      </c>
      <c r="P1364" s="18" t="n">
        <f aca="false">O1364-(Draws!P1343+Draws!AB1343)</f>
        <v>0</v>
      </c>
      <c r="Q1364" s="18" t="n">
        <f aca="false">P1364-(Draws!Q1343+Draws!AC1343)</f>
        <v>0</v>
      </c>
      <c r="R1364" s="18" t="n">
        <f aca="false">Q1364-(Draws!R1343+Draws!AD1343)</f>
        <v>0</v>
      </c>
      <c r="S1364" s="18" t="n">
        <f aca="false">R1364-(Draws!S1343+Draws!AE1343)</f>
        <v>0</v>
      </c>
      <c r="T1364" s="18" t="n">
        <f aca="false">S1364-(Draws!T1343+Draws!AF1343)</f>
        <v>0</v>
      </c>
      <c r="U1364" s="18" t="n">
        <f aca="false">T1364-(Draws!U1343+Draws!AG1343)</f>
        <v>0</v>
      </c>
      <c r="V1364" s="18" t="n">
        <f aca="false">U1364-(Draws!V1343+Draws!AH1343)</f>
        <v>0</v>
      </c>
      <c r="W1364" s="18" t="n">
        <f aca="false">V1364-(Draws!W1343+Draws!AI1343)</f>
        <v>0</v>
      </c>
      <c r="X1364" s="18" t="n">
        <f aca="false">W1364-(Draws!X1343+Draws!AJ1343)</f>
        <v>0</v>
      </c>
      <c r="Y1364" s="18" t="n">
        <f aca="false">X1364-(Draws!Y1343+Draws!AK1343)</f>
        <v>0</v>
      </c>
      <c r="Z1364" s="18" t="n">
        <f aca="false">0-(MAX(Draws!N1343-Line_cap,0)+MAX(Draws!Z1343-Line_cap,0))</f>
        <v>0</v>
      </c>
      <c r="AA1364" s="18" t="n">
        <f aca="false">Z1364-(MAX(Draws!O1343-Line_cap,0)+MAX(Draws!AA1343-Line_cap,0))</f>
        <v>0</v>
      </c>
      <c r="AB1364" s="18" t="n">
        <f aca="false">AA1364-(MAX(Draws!P1343-Line_cap,0)+MAX(Draws!AB1343-Line_cap,0))</f>
        <v>0</v>
      </c>
      <c r="AC1364" s="18" t="n">
        <f aca="false">AB1364-(MAX(Draws!Q1343-Line_cap,0)+MAX(Draws!AC1343-Line_cap,0))</f>
        <v>0</v>
      </c>
      <c r="AD1364" s="18" t="n">
        <f aca="false">AC1364-(MAX(Draws!R1343-Line_cap,0)+MAX(Draws!AD1343-Line_cap,0))</f>
        <v>0</v>
      </c>
      <c r="AE1364" s="18" t="n">
        <f aca="false">AD1364-(MAX(Draws!S1343-Line_cap,0)+MAX(Draws!AE1343-Line_cap,0))</f>
        <v>0</v>
      </c>
      <c r="AF1364" s="18" t="n">
        <f aca="false">AE1364-(MAX(Draws!T1343-Line_cap,0)+MAX(Draws!AF1343-Line_cap,0))</f>
        <v>0</v>
      </c>
      <c r="AG1364" s="18" t="n">
        <f aca="false">AF1364-(MAX(Draws!U1343-Line_cap,0)+MAX(Draws!AG1343-Line_cap,0))</f>
        <v>0</v>
      </c>
      <c r="AH1364" s="18" t="n">
        <f aca="false">AG1364-(MAX(Draws!V1343-Line_cap,0)+MAX(Draws!AH1343-Line_cap,0))</f>
        <v>0</v>
      </c>
      <c r="AI1364" s="18" t="n">
        <f aca="false">AH1364-(MAX(Draws!W1343-Line_cap,0)+MAX(Draws!AI1343-Line_cap,0))</f>
        <v>0</v>
      </c>
      <c r="AJ1364" s="18" t="n">
        <f aca="false">AI1364-(MAX(Draws!X1343-Line_cap,0)+MAX(Draws!AJ1343-Line_cap,0))</f>
        <v>0</v>
      </c>
      <c r="AK1364" s="18" t="n">
        <f aca="false">AJ1364-(MAX(Draws!Y1343-Line_cap,0)+MAX(Draws!AK1343-Line_cap,0))</f>
        <v>0</v>
      </c>
      <c r="AL1364" s="18" t="n">
        <f aca="false">SUMPRODUCT(MIN($B$22:$M$22+B1364:M1364+N1364:Y1364))</f>
        <v>335.211392618189</v>
      </c>
      <c r="AM1364" s="18" t="n">
        <f aca="false">SUMPRODUCT(MIN($B$22:$M$22+B1364:M1364))</f>
        <v>335.211392618189</v>
      </c>
      <c r="AN1364" s="18" t="n">
        <f aca="false">SUMPRODUCT(MIN($B$22:$M$22+N1364:Y1364))</f>
        <v>481.950382357786</v>
      </c>
      <c r="AO1364" s="18" t="n">
        <f aca="false">SUMPRODUCT(MIN($B$22:$M$22+B1364:M1364+Z1364:AK1364))</f>
        <v>335.211392618189</v>
      </c>
      <c r="AP1364" s="18" t="n">
        <f aca="false">SUMPRODUCT(MIN($B$23:$M$23+B1364:M1364+N1364:Y1364))</f>
        <v>376.099680131552</v>
      </c>
      <c r="AQ1364" s="18" t="n">
        <f aca="false">SUMPRODUCT(MIN($B$23:$M$23+B1364:M1364+Z1364:AK1364))</f>
        <v>376.099680131552</v>
      </c>
      <c r="AR1364" s="13" t="n">
        <f aca="false">IF(Y1364&lt;0,1,0)</f>
        <v>0</v>
      </c>
    </row>
    <row r="1365" customFormat="false" ht="15" hidden="false" customHeight="false" outlineLevel="0" collapsed="false">
      <c r="A1365" s="13" t="n">
        <v>1340</v>
      </c>
      <c r="B1365" s="18" t="n">
        <f aca="false">Shock_sd*Draws!B1344</f>
        <v>-96.1969212093143</v>
      </c>
      <c r="C1365" s="18" t="n">
        <f aca="false">Persist_a*B1365+Shock_sd*Draws!C1344</f>
        <v>-127.230682931225</v>
      </c>
      <c r="D1365" s="18" t="n">
        <f aca="false">Persist_a*C1365+Shock_sd*Draws!D1344</f>
        <v>-78.3536934463564</v>
      </c>
      <c r="E1365" s="18" t="n">
        <f aca="false">Persist_a*D1365+Shock_sd*Draws!E1344</f>
        <v>64.9950384368592</v>
      </c>
      <c r="F1365" s="18" t="n">
        <f aca="false">Persist_a*E1365+Shock_sd*Draws!F1344</f>
        <v>50.2453027443877</v>
      </c>
      <c r="G1365" s="18" t="n">
        <f aca="false">Persist_a*F1365+Shock_sd*Draws!G1344</f>
        <v>-13.9805053604885</v>
      </c>
      <c r="H1365" s="18" t="n">
        <f aca="false">Persist_a*G1365+Shock_sd*Draws!H1344</f>
        <v>-0.752046615389352</v>
      </c>
      <c r="I1365" s="18" t="n">
        <f aca="false">Persist_a*H1365+Shock_sd*Draws!I1344</f>
        <v>-67.9772708175484</v>
      </c>
      <c r="J1365" s="18" t="n">
        <f aca="false">Persist_a*I1365+Shock_sd*Draws!J1344</f>
        <v>-42.9875199193329</v>
      </c>
      <c r="K1365" s="18" t="n">
        <f aca="false">Persist_a*J1365+Shock_sd*Draws!K1344</f>
        <v>-55.8460126014347</v>
      </c>
      <c r="L1365" s="18" t="n">
        <f aca="false">Persist_a*K1365+Shock_sd*Draws!L1344</f>
        <v>-58.1248496110968</v>
      </c>
      <c r="M1365" s="18" t="n">
        <f aca="false">Persist_a*L1365+Shock_sd*Draws!M1344</f>
        <v>-78.0720252110883</v>
      </c>
      <c r="N1365" s="18" t="n">
        <f aca="false">0-(Draws!N1344+Draws!Z1344)</f>
        <v>0</v>
      </c>
      <c r="O1365" s="18" t="n">
        <f aca="false">N1365-(Draws!O1344+Draws!AA1344)</f>
        <v>0</v>
      </c>
      <c r="P1365" s="18" t="n">
        <f aca="false">O1365-(Draws!P1344+Draws!AB1344)</f>
        <v>0</v>
      </c>
      <c r="Q1365" s="18" t="n">
        <f aca="false">P1365-(Draws!Q1344+Draws!AC1344)</f>
        <v>0</v>
      </c>
      <c r="R1365" s="18" t="n">
        <f aca="false">Q1365-(Draws!R1344+Draws!AD1344)</f>
        <v>0</v>
      </c>
      <c r="S1365" s="18" t="n">
        <f aca="false">R1365-(Draws!S1344+Draws!AE1344)</f>
        <v>0</v>
      </c>
      <c r="T1365" s="18" t="n">
        <f aca="false">S1365-(Draws!T1344+Draws!AF1344)</f>
        <v>-119.607595143085</v>
      </c>
      <c r="U1365" s="18" t="n">
        <f aca="false">T1365-(Draws!U1344+Draws!AG1344)</f>
        <v>-119.607595143085</v>
      </c>
      <c r="V1365" s="18" t="n">
        <f aca="false">U1365-(Draws!V1344+Draws!AH1344)</f>
        <v>-119.607595143085</v>
      </c>
      <c r="W1365" s="18" t="n">
        <f aca="false">V1365-(Draws!W1344+Draws!AI1344)</f>
        <v>-119.607595143085</v>
      </c>
      <c r="X1365" s="18" t="n">
        <f aca="false">W1365-(Draws!X1344+Draws!AJ1344)</f>
        <v>-119.607595143085</v>
      </c>
      <c r="Y1365" s="18" t="n">
        <f aca="false">X1365-(Draws!Y1344+Draws!AK1344)</f>
        <v>-119.607595143085</v>
      </c>
      <c r="Z1365" s="18" t="n">
        <f aca="false">0-(MAX(Draws!N1344-Line_cap,0)+MAX(Draws!Z1344-Line_cap,0))</f>
        <v>0</v>
      </c>
      <c r="AA1365" s="18" t="n">
        <f aca="false">Z1365-(MAX(Draws!O1344-Line_cap,0)+MAX(Draws!AA1344-Line_cap,0))</f>
        <v>0</v>
      </c>
      <c r="AB1365" s="18" t="n">
        <f aca="false">AA1365-(MAX(Draws!P1344-Line_cap,0)+MAX(Draws!AB1344-Line_cap,0))</f>
        <v>0</v>
      </c>
      <c r="AC1365" s="18" t="n">
        <f aca="false">AB1365-(MAX(Draws!Q1344-Line_cap,0)+MAX(Draws!AC1344-Line_cap,0))</f>
        <v>0</v>
      </c>
      <c r="AD1365" s="18" t="n">
        <f aca="false">AC1365-(MAX(Draws!R1344-Line_cap,0)+MAX(Draws!AD1344-Line_cap,0))</f>
        <v>0</v>
      </c>
      <c r="AE1365" s="18" t="n">
        <f aca="false">AD1365-(MAX(Draws!S1344-Line_cap,0)+MAX(Draws!AE1344-Line_cap,0))</f>
        <v>0</v>
      </c>
      <c r="AF1365" s="18" t="n">
        <f aca="false">AE1365-(MAX(Draws!T1344-Line_cap,0)+MAX(Draws!AF1344-Line_cap,0))</f>
        <v>-19.6075951430852</v>
      </c>
      <c r="AG1365" s="18" t="n">
        <f aca="false">AF1365-(MAX(Draws!U1344-Line_cap,0)+MAX(Draws!AG1344-Line_cap,0))</f>
        <v>-19.6075951430852</v>
      </c>
      <c r="AH1365" s="18" t="n">
        <f aca="false">AG1365-(MAX(Draws!V1344-Line_cap,0)+MAX(Draws!AH1344-Line_cap,0))</f>
        <v>-19.6075951430852</v>
      </c>
      <c r="AI1365" s="18" t="n">
        <f aca="false">AH1365-(MAX(Draws!W1344-Line_cap,0)+MAX(Draws!AI1344-Line_cap,0))</f>
        <v>-19.6075951430852</v>
      </c>
      <c r="AJ1365" s="18" t="n">
        <f aca="false">AI1365-(MAX(Draws!X1344-Line_cap,0)+MAX(Draws!AJ1344-Line_cap,0))</f>
        <v>-19.6075951430852</v>
      </c>
      <c r="AK1365" s="18" t="n">
        <f aca="false">AJ1365-(MAX(Draws!Y1344-Line_cap,0)+MAX(Draws!AK1344-Line_cap,0))</f>
        <v>-19.6075951430852</v>
      </c>
      <c r="AL1365" s="18" t="n">
        <f aca="false">SUMPRODUCT(MIN($B$22:$M$22+B1365:M1365+N1365:Y1365))</f>
        <v>296.269187437286</v>
      </c>
      <c r="AM1365" s="18" t="n">
        <f aca="false">SUMPRODUCT(MIN($B$22:$M$22+B1365:M1365))</f>
        <v>412.835914002556</v>
      </c>
      <c r="AN1365" s="18" t="n">
        <f aca="false">SUMPRODUCT(MIN($B$22:$M$22+N1365:Y1365))</f>
        <v>362.3427872147</v>
      </c>
      <c r="AO1365" s="18" t="n">
        <f aca="false">SUMPRODUCT(MIN($B$22:$M$22+B1365:M1365+Z1365:AK1365))</f>
        <v>396.269187437286</v>
      </c>
      <c r="AP1365" s="18" t="n">
        <f aca="false">SUMPRODUCT(MIN($B$23:$M$23+B1365:M1365+N1365:Y1365))</f>
        <v>345.869187437286</v>
      </c>
      <c r="AQ1365" s="18" t="n">
        <f aca="false">SUMPRODUCT(MIN($B$23:$M$23+B1365:M1365+Z1365:AK1365))</f>
        <v>439.086714208553</v>
      </c>
      <c r="AR1365" s="13" t="n">
        <f aca="false">IF(Y1365&lt;0,1,0)</f>
        <v>1</v>
      </c>
    </row>
    <row r="1366" customFormat="false" ht="15" hidden="false" customHeight="false" outlineLevel="0" collapsed="false">
      <c r="A1366" s="13" t="n">
        <v>1341</v>
      </c>
      <c r="B1366" s="18" t="n">
        <f aca="false">Shock_sd*Draws!B1345</f>
        <v>-36.396528778812</v>
      </c>
      <c r="C1366" s="18" t="n">
        <f aca="false">Persist_a*B1366+Shock_sd*Draws!C1345</f>
        <v>-94.5176474640699</v>
      </c>
      <c r="D1366" s="18" t="n">
        <f aca="false">Persist_a*C1366+Shock_sd*Draws!D1345</f>
        <v>-47.5351086004219</v>
      </c>
      <c r="E1366" s="18" t="n">
        <f aca="false">Persist_a*D1366+Shock_sd*Draws!E1345</f>
        <v>-47.9808101947877</v>
      </c>
      <c r="F1366" s="18" t="n">
        <f aca="false">Persist_a*E1366+Shock_sd*Draws!F1345</f>
        <v>92.0496341136449</v>
      </c>
      <c r="G1366" s="18" t="n">
        <f aca="false">Persist_a*F1366+Shock_sd*Draws!G1345</f>
        <v>2.61466970558283</v>
      </c>
      <c r="H1366" s="18" t="n">
        <f aca="false">Persist_a*G1366+Shock_sd*Draws!H1345</f>
        <v>-7.62350870328156</v>
      </c>
      <c r="I1366" s="18" t="n">
        <f aca="false">Persist_a*H1366+Shock_sd*Draws!I1345</f>
        <v>6.57717570922798</v>
      </c>
      <c r="J1366" s="18" t="n">
        <f aca="false">Persist_a*I1366+Shock_sd*Draws!J1345</f>
        <v>63.5575746202919</v>
      </c>
      <c r="K1366" s="18" t="n">
        <f aca="false">Persist_a*J1366+Shock_sd*Draws!K1345</f>
        <v>45.6012022528579</v>
      </c>
      <c r="L1366" s="18" t="n">
        <f aca="false">Persist_a*K1366+Shock_sd*Draws!L1345</f>
        <v>18.9711829853567</v>
      </c>
      <c r="M1366" s="18" t="n">
        <f aca="false">Persist_a*L1366+Shock_sd*Draws!M1345</f>
        <v>29.9853505111729</v>
      </c>
      <c r="N1366" s="18" t="n">
        <f aca="false">0-(Draws!N1345+Draws!Z1345)</f>
        <v>0</v>
      </c>
      <c r="O1366" s="18" t="n">
        <f aca="false">N1366-(Draws!O1345+Draws!AA1345)</f>
        <v>-82.1113935110043</v>
      </c>
      <c r="P1366" s="18" t="n">
        <f aca="false">O1366-(Draws!P1345+Draws!AB1345)</f>
        <v>-82.1113935110043</v>
      </c>
      <c r="Q1366" s="18" t="n">
        <f aca="false">P1366-(Draws!Q1345+Draws!AC1345)</f>
        <v>-82.1113935110043</v>
      </c>
      <c r="R1366" s="18" t="n">
        <f aca="false">Q1366-(Draws!R1345+Draws!AD1345)</f>
        <v>-82.1113935110043</v>
      </c>
      <c r="S1366" s="18" t="n">
        <f aca="false">R1366-(Draws!S1345+Draws!AE1345)</f>
        <v>-82.1113935110043</v>
      </c>
      <c r="T1366" s="18" t="n">
        <f aca="false">S1366-(Draws!T1345+Draws!AF1345)</f>
        <v>-82.1113935110043</v>
      </c>
      <c r="U1366" s="18" t="n">
        <f aca="false">T1366-(Draws!U1345+Draws!AG1345)</f>
        <v>-82.1113935110043</v>
      </c>
      <c r="V1366" s="18" t="n">
        <f aca="false">U1366-(Draws!V1345+Draws!AH1345)</f>
        <v>-82.1113935110043</v>
      </c>
      <c r="W1366" s="18" t="n">
        <f aca="false">V1366-(Draws!W1345+Draws!AI1345)</f>
        <v>-82.1113935110043</v>
      </c>
      <c r="X1366" s="18" t="n">
        <f aca="false">W1366-(Draws!X1345+Draws!AJ1345)</f>
        <v>-82.1113935110043</v>
      </c>
      <c r="Y1366" s="18" t="n">
        <f aca="false">X1366-(Draws!Y1345+Draws!AK1345)</f>
        <v>-82.1113935110043</v>
      </c>
      <c r="Z1366" s="18" t="n">
        <f aca="false">0-(MAX(Draws!N1345-Line_cap,0)+MAX(Draws!Z1345-Line_cap,0))</f>
        <v>0</v>
      </c>
      <c r="AA1366" s="18" t="n">
        <f aca="false">Z1366-(MAX(Draws!O1345-Line_cap,0)+MAX(Draws!AA1345-Line_cap,0))</f>
        <v>0</v>
      </c>
      <c r="AB1366" s="18" t="n">
        <f aca="false">AA1366-(MAX(Draws!P1345-Line_cap,0)+MAX(Draws!AB1345-Line_cap,0))</f>
        <v>0</v>
      </c>
      <c r="AC1366" s="18" t="n">
        <f aca="false">AB1366-(MAX(Draws!Q1345-Line_cap,0)+MAX(Draws!AC1345-Line_cap,0))</f>
        <v>0</v>
      </c>
      <c r="AD1366" s="18" t="n">
        <f aca="false">AC1366-(MAX(Draws!R1345-Line_cap,0)+MAX(Draws!AD1345-Line_cap,0))</f>
        <v>0</v>
      </c>
      <c r="AE1366" s="18" t="n">
        <f aca="false">AD1366-(MAX(Draws!S1345-Line_cap,0)+MAX(Draws!AE1345-Line_cap,0))</f>
        <v>0</v>
      </c>
      <c r="AF1366" s="18" t="n">
        <f aca="false">AE1366-(MAX(Draws!T1345-Line_cap,0)+MAX(Draws!AF1345-Line_cap,0))</f>
        <v>0</v>
      </c>
      <c r="AG1366" s="18" t="n">
        <f aca="false">AF1366-(MAX(Draws!U1345-Line_cap,0)+MAX(Draws!AG1345-Line_cap,0))</f>
        <v>0</v>
      </c>
      <c r="AH1366" s="18" t="n">
        <f aca="false">AG1366-(MAX(Draws!V1345-Line_cap,0)+MAX(Draws!AH1345-Line_cap,0))</f>
        <v>0</v>
      </c>
      <c r="AI1366" s="18" t="n">
        <f aca="false">AH1366-(MAX(Draws!W1345-Line_cap,0)+MAX(Draws!AI1345-Line_cap,0))</f>
        <v>0</v>
      </c>
      <c r="AJ1366" s="18" t="n">
        <f aca="false">AI1366-(MAX(Draws!X1345-Line_cap,0)+MAX(Draws!AJ1345-Line_cap,0))</f>
        <v>0</v>
      </c>
      <c r="AK1366" s="18" t="n">
        <f aca="false">AJ1366-(MAX(Draws!Y1345-Line_cap,0)+MAX(Draws!AK1345-Line_cap,0))</f>
        <v>0</v>
      </c>
      <c r="AL1366" s="18" t="n">
        <f aca="false">SUMPRODUCT(MIN($B$22:$M$22+B1366:M1366+N1366:Y1366))</f>
        <v>363.437555958707</v>
      </c>
      <c r="AM1366" s="18" t="n">
        <f aca="false">SUMPRODUCT(MIN($B$22:$M$22+B1366:M1366))</f>
        <v>445.548949469711</v>
      </c>
      <c r="AN1366" s="18" t="n">
        <f aca="false">SUMPRODUCT(MIN($B$22:$M$22+N1366:Y1366))</f>
        <v>399.838988846781</v>
      </c>
      <c r="AO1366" s="18" t="n">
        <f aca="false">SUMPRODUCT(MIN($B$22:$M$22+B1366:M1366+Z1366:AK1366))</f>
        <v>445.548949469711</v>
      </c>
      <c r="AP1366" s="18" t="n">
        <f aca="false">SUMPRODUCT(MIN($B$23:$M$23+B1366:M1366+N1366:Y1366))</f>
        <v>389.688356164704</v>
      </c>
      <c r="AQ1366" s="18" t="n">
        <f aca="false">SUMPRODUCT(MIN($B$23:$M$23+B1366:M1366+Z1366:AK1366))</f>
        <v>471.799749675708</v>
      </c>
      <c r="AR1366" s="13" t="n">
        <f aca="false">IF(Y1366&lt;0,1,0)</f>
        <v>1</v>
      </c>
    </row>
    <row r="1367" customFormat="false" ht="15" hidden="false" customHeight="false" outlineLevel="0" collapsed="false">
      <c r="A1367" s="13" t="n">
        <v>1342</v>
      </c>
      <c r="B1367" s="18" t="n">
        <f aca="false">Shock_sd*Draws!B1346</f>
        <v>-129.784195803586</v>
      </c>
      <c r="C1367" s="18" t="n">
        <f aca="false">Persist_a*B1367+Shock_sd*Draws!C1346</f>
        <v>-78.768127689124</v>
      </c>
      <c r="D1367" s="18" t="n">
        <f aca="false">Persist_a*C1367+Shock_sd*Draws!D1346</f>
        <v>-56.7032035228103</v>
      </c>
      <c r="E1367" s="18" t="n">
        <f aca="false">Persist_a*D1367+Shock_sd*Draws!E1346</f>
        <v>4.08174896398577</v>
      </c>
      <c r="F1367" s="18" t="n">
        <f aca="false">Persist_a*E1367+Shock_sd*Draws!F1346</f>
        <v>50.0320189109983</v>
      </c>
      <c r="G1367" s="18" t="n">
        <f aca="false">Persist_a*F1367+Shock_sd*Draws!G1346</f>
        <v>28.7942714842375</v>
      </c>
      <c r="H1367" s="18" t="n">
        <f aca="false">Persist_a*G1367+Shock_sd*Draws!H1346</f>
        <v>42.4716126443595</v>
      </c>
      <c r="I1367" s="18" t="n">
        <f aca="false">Persist_a*H1367+Shock_sd*Draws!I1346</f>
        <v>-95.9461722190044</v>
      </c>
      <c r="J1367" s="18" t="n">
        <f aca="false">Persist_a*I1367+Shock_sd*Draws!J1346</f>
        <v>48.7435422066686</v>
      </c>
      <c r="K1367" s="18" t="n">
        <f aca="false">Persist_a*J1367+Shock_sd*Draws!K1346</f>
        <v>1.04542686631435</v>
      </c>
      <c r="L1367" s="18" t="n">
        <f aca="false">Persist_a*K1367+Shock_sd*Draws!L1346</f>
        <v>-36.9877003484103</v>
      </c>
      <c r="M1367" s="18" t="n">
        <f aca="false">Persist_a*L1367+Shock_sd*Draws!M1346</f>
        <v>39.3152295512272</v>
      </c>
      <c r="N1367" s="18" t="n">
        <f aca="false">0-(Draws!N1346+Draws!Z1346)</f>
        <v>0</v>
      </c>
      <c r="O1367" s="18" t="n">
        <f aca="false">N1367-(Draws!O1346+Draws!AA1346)</f>
        <v>0</v>
      </c>
      <c r="P1367" s="18" t="n">
        <f aca="false">O1367-(Draws!P1346+Draws!AB1346)</f>
        <v>0</v>
      </c>
      <c r="Q1367" s="18" t="n">
        <f aca="false">P1367-(Draws!Q1346+Draws!AC1346)</f>
        <v>0</v>
      </c>
      <c r="R1367" s="18" t="n">
        <f aca="false">Q1367-(Draws!R1346+Draws!AD1346)</f>
        <v>0</v>
      </c>
      <c r="S1367" s="18" t="n">
        <f aca="false">R1367-(Draws!S1346+Draws!AE1346)</f>
        <v>0</v>
      </c>
      <c r="T1367" s="18" t="n">
        <f aca="false">S1367-(Draws!T1346+Draws!AF1346)</f>
        <v>0</v>
      </c>
      <c r="U1367" s="18" t="n">
        <f aca="false">T1367-(Draws!U1346+Draws!AG1346)</f>
        <v>0</v>
      </c>
      <c r="V1367" s="18" t="n">
        <f aca="false">U1367-(Draws!V1346+Draws!AH1346)</f>
        <v>0</v>
      </c>
      <c r="W1367" s="18" t="n">
        <f aca="false">V1367-(Draws!W1346+Draws!AI1346)</f>
        <v>0</v>
      </c>
      <c r="X1367" s="18" t="n">
        <f aca="false">W1367-(Draws!X1346+Draws!AJ1346)</f>
        <v>0</v>
      </c>
      <c r="Y1367" s="18" t="n">
        <f aca="false">X1367-(Draws!Y1346+Draws!AK1346)</f>
        <v>0</v>
      </c>
      <c r="Z1367" s="18" t="n">
        <f aca="false">0-(MAX(Draws!N1346-Line_cap,0)+MAX(Draws!Z1346-Line_cap,0))</f>
        <v>0</v>
      </c>
      <c r="AA1367" s="18" t="n">
        <f aca="false">Z1367-(MAX(Draws!O1346-Line_cap,0)+MAX(Draws!AA1346-Line_cap,0))</f>
        <v>0</v>
      </c>
      <c r="AB1367" s="18" t="n">
        <f aca="false">AA1367-(MAX(Draws!P1346-Line_cap,0)+MAX(Draws!AB1346-Line_cap,0))</f>
        <v>0</v>
      </c>
      <c r="AC1367" s="18" t="n">
        <f aca="false">AB1367-(MAX(Draws!Q1346-Line_cap,0)+MAX(Draws!AC1346-Line_cap,0))</f>
        <v>0</v>
      </c>
      <c r="AD1367" s="18" t="n">
        <f aca="false">AC1367-(MAX(Draws!R1346-Line_cap,0)+MAX(Draws!AD1346-Line_cap,0))</f>
        <v>0</v>
      </c>
      <c r="AE1367" s="18" t="n">
        <f aca="false">AD1367-(MAX(Draws!S1346-Line_cap,0)+MAX(Draws!AE1346-Line_cap,0))</f>
        <v>0</v>
      </c>
      <c r="AF1367" s="18" t="n">
        <f aca="false">AE1367-(MAX(Draws!T1346-Line_cap,0)+MAX(Draws!AF1346-Line_cap,0))</f>
        <v>0</v>
      </c>
      <c r="AG1367" s="18" t="n">
        <f aca="false">AF1367-(MAX(Draws!U1346-Line_cap,0)+MAX(Draws!AG1346-Line_cap,0))</f>
        <v>0</v>
      </c>
      <c r="AH1367" s="18" t="n">
        <f aca="false">AG1367-(MAX(Draws!V1346-Line_cap,0)+MAX(Draws!AH1346-Line_cap,0))</f>
        <v>0</v>
      </c>
      <c r="AI1367" s="18" t="n">
        <f aca="false">AH1367-(MAX(Draws!W1346-Line_cap,0)+MAX(Draws!AI1346-Line_cap,0))</f>
        <v>0</v>
      </c>
      <c r="AJ1367" s="18" t="n">
        <f aca="false">AI1367-(MAX(Draws!X1346-Line_cap,0)+MAX(Draws!AJ1346-Line_cap,0))</f>
        <v>0</v>
      </c>
      <c r="AK1367" s="18" t="n">
        <f aca="false">AJ1367-(MAX(Draws!Y1346-Line_cap,0)+MAX(Draws!AK1346-Line_cap,0))</f>
        <v>0</v>
      </c>
      <c r="AL1367" s="18" t="n">
        <f aca="false">SUMPRODUCT(MIN($B$22:$M$22+B1367:M1367+N1367:Y1367))</f>
        <v>387.907881178915</v>
      </c>
      <c r="AM1367" s="18" t="n">
        <f aca="false">SUMPRODUCT(MIN($B$22:$M$22+B1367:M1367))</f>
        <v>387.907881178915</v>
      </c>
      <c r="AN1367" s="18" t="n">
        <f aca="false">SUMPRODUCT(MIN($B$22:$M$22+N1367:Y1367))</f>
        <v>481.950382357786</v>
      </c>
      <c r="AO1367" s="18" t="n">
        <f aca="false">SUMPRODUCT(MIN($B$22:$M$22+B1367:M1367+Z1367:AK1367))</f>
        <v>387.907881178915</v>
      </c>
      <c r="AP1367" s="18" t="n">
        <f aca="false">SUMPRODUCT(MIN($B$23:$M$23+B1367:M1367+N1367:Y1367))</f>
        <v>437.507881178915</v>
      </c>
      <c r="AQ1367" s="18" t="n">
        <f aca="false">SUMPRODUCT(MIN($B$23:$M$23+B1367:M1367+Z1367:AK1367))</f>
        <v>437.507881178915</v>
      </c>
      <c r="AR1367" s="13" t="n">
        <f aca="false">IF(Y1367&lt;0,1,0)</f>
        <v>0</v>
      </c>
    </row>
    <row r="1368" customFormat="false" ht="15" hidden="false" customHeight="false" outlineLevel="0" collapsed="false">
      <c r="A1368" s="13" t="n">
        <v>1343</v>
      </c>
      <c r="B1368" s="18" t="n">
        <f aca="false">Shock_sd*Draws!B1347</f>
        <v>23.0237428659697</v>
      </c>
      <c r="C1368" s="18" t="n">
        <f aca="false">Persist_a*B1368+Shock_sd*Draws!C1347</f>
        <v>4.59230932739482</v>
      </c>
      <c r="D1368" s="18" t="n">
        <f aca="false">Persist_a*C1368+Shock_sd*Draws!D1347</f>
        <v>55.1981257279722</v>
      </c>
      <c r="E1368" s="18" t="n">
        <f aca="false">Persist_a*D1368+Shock_sd*Draws!E1347</f>
        <v>1.93515411449667</v>
      </c>
      <c r="F1368" s="18" t="n">
        <f aca="false">Persist_a*E1368+Shock_sd*Draws!F1347</f>
        <v>-40.8980943529733</v>
      </c>
      <c r="G1368" s="18" t="n">
        <f aca="false">Persist_a*F1368+Shock_sd*Draws!G1347</f>
        <v>-21.0168759360526</v>
      </c>
      <c r="H1368" s="18" t="n">
        <f aca="false">Persist_a*G1368+Shock_sd*Draws!H1347</f>
        <v>-53.0509829744162</v>
      </c>
      <c r="I1368" s="18" t="n">
        <f aca="false">Persist_a*H1368+Shock_sd*Draws!I1347</f>
        <v>52.6546360869481</v>
      </c>
      <c r="J1368" s="18" t="n">
        <f aca="false">Persist_a*I1368+Shock_sd*Draws!J1347</f>
        <v>-94.2393968049109</v>
      </c>
      <c r="K1368" s="18" t="n">
        <f aca="false">Persist_a*J1368+Shock_sd*Draws!K1347</f>
        <v>-4.98887770924997</v>
      </c>
      <c r="L1368" s="18" t="n">
        <f aca="false">Persist_a*K1368+Shock_sd*Draws!L1347</f>
        <v>-0.0928784933046423</v>
      </c>
      <c r="M1368" s="18" t="n">
        <f aca="false">Persist_a*L1368+Shock_sd*Draws!M1347</f>
        <v>5.84099605883714</v>
      </c>
      <c r="N1368" s="18" t="n">
        <f aca="false">0-(Draws!N1347+Draws!Z1347)</f>
        <v>0</v>
      </c>
      <c r="O1368" s="18" t="n">
        <f aca="false">N1368-(Draws!O1347+Draws!AA1347)</f>
        <v>0</v>
      </c>
      <c r="P1368" s="18" t="n">
        <f aca="false">O1368-(Draws!P1347+Draws!AB1347)</f>
        <v>0</v>
      </c>
      <c r="Q1368" s="18" t="n">
        <f aca="false">P1368-(Draws!Q1347+Draws!AC1347)</f>
        <v>0</v>
      </c>
      <c r="R1368" s="18" t="n">
        <f aca="false">Q1368-(Draws!R1347+Draws!AD1347)</f>
        <v>0</v>
      </c>
      <c r="S1368" s="18" t="n">
        <f aca="false">R1368-(Draws!S1347+Draws!AE1347)</f>
        <v>0</v>
      </c>
      <c r="T1368" s="18" t="n">
        <f aca="false">S1368-(Draws!T1347+Draws!AF1347)</f>
        <v>0</v>
      </c>
      <c r="U1368" s="18" t="n">
        <f aca="false">T1368-(Draws!U1347+Draws!AG1347)</f>
        <v>0</v>
      </c>
      <c r="V1368" s="18" t="n">
        <f aca="false">U1368-(Draws!V1347+Draws!AH1347)</f>
        <v>0</v>
      </c>
      <c r="W1368" s="18" t="n">
        <f aca="false">V1368-(Draws!W1347+Draws!AI1347)</f>
        <v>0</v>
      </c>
      <c r="X1368" s="18" t="n">
        <f aca="false">W1368-(Draws!X1347+Draws!AJ1347)</f>
        <v>0</v>
      </c>
      <c r="Y1368" s="18" t="n">
        <f aca="false">X1368-(Draws!Y1347+Draws!AK1347)</f>
        <v>0</v>
      </c>
      <c r="Z1368" s="18" t="n">
        <f aca="false">0-(MAX(Draws!N1347-Line_cap,0)+MAX(Draws!Z1347-Line_cap,0))</f>
        <v>0</v>
      </c>
      <c r="AA1368" s="18" t="n">
        <f aca="false">Z1368-(MAX(Draws!O1347-Line_cap,0)+MAX(Draws!AA1347-Line_cap,0))</f>
        <v>0</v>
      </c>
      <c r="AB1368" s="18" t="n">
        <f aca="false">AA1368-(MAX(Draws!P1347-Line_cap,0)+MAX(Draws!AB1347-Line_cap,0))</f>
        <v>0</v>
      </c>
      <c r="AC1368" s="18" t="n">
        <f aca="false">AB1368-(MAX(Draws!Q1347-Line_cap,0)+MAX(Draws!AC1347-Line_cap,0))</f>
        <v>0</v>
      </c>
      <c r="AD1368" s="18" t="n">
        <f aca="false">AC1368-(MAX(Draws!R1347-Line_cap,0)+MAX(Draws!AD1347-Line_cap,0))</f>
        <v>0</v>
      </c>
      <c r="AE1368" s="18" t="n">
        <f aca="false">AD1368-(MAX(Draws!S1347-Line_cap,0)+MAX(Draws!AE1347-Line_cap,0))</f>
        <v>0</v>
      </c>
      <c r="AF1368" s="18" t="n">
        <f aca="false">AE1368-(MAX(Draws!T1347-Line_cap,0)+MAX(Draws!AF1347-Line_cap,0))</f>
        <v>0</v>
      </c>
      <c r="AG1368" s="18" t="n">
        <f aca="false">AF1368-(MAX(Draws!U1347-Line_cap,0)+MAX(Draws!AG1347-Line_cap,0))</f>
        <v>0</v>
      </c>
      <c r="AH1368" s="18" t="n">
        <f aca="false">AG1368-(MAX(Draws!V1347-Line_cap,0)+MAX(Draws!AH1347-Line_cap,0))</f>
        <v>0</v>
      </c>
      <c r="AI1368" s="18" t="n">
        <f aca="false">AH1368-(MAX(Draws!W1347-Line_cap,0)+MAX(Draws!AI1347-Line_cap,0))</f>
        <v>0</v>
      </c>
      <c r="AJ1368" s="18" t="n">
        <f aca="false">AI1368-(MAX(Draws!X1347-Line_cap,0)+MAX(Draws!AJ1347-Line_cap,0))</f>
        <v>0</v>
      </c>
      <c r="AK1368" s="18" t="n">
        <f aca="false">AJ1368-(MAX(Draws!Y1347-Line_cap,0)+MAX(Draws!AK1347-Line_cap,0))</f>
        <v>0</v>
      </c>
      <c r="AL1368" s="18" t="n">
        <f aca="false">SUMPRODUCT(MIN($B$22:$M$22+B1368:M1368+N1368:Y1368))</f>
        <v>393.958384612486</v>
      </c>
      <c r="AM1368" s="18" t="n">
        <f aca="false">SUMPRODUCT(MIN($B$22:$M$22+B1368:M1368))</f>
        <v>393.958384612486</v>
      </c>
      <c r="AN1368" s="18" t="n">
        <f aca="false">SUMPRODUCT(MIN($B$22:$M$22+N1368:Y1368))</f>
        <v>481.950382357786</v>
      </c>
      <c r="AO1368" s="18" t="n">
        <f aca="false">SUMPRODUCT(MIN($B$22:$M$22+B1368:M1368+Z1368:AK1368))</f>
        <v>393.958384612486</v>
      </c>
      <c r="AP1368" s="18" t="n">
        <f aca="false">SUMPRODUCT(MIN($B$23:$M$23+B1368:M1368+N1368:Y1368))</f>
        <v>443.201711776706</v>
      </c>
      <c r="AQ1368" s="18" t="n">
        <f aca="false">SUMPRODUCT(MIN($B$23:$M$23+B1368:M1368+Z1368:AK1368))</f>
        <v>443.201711776706</v>
      </c>
      <c r="AR1368" s="13" t="n">
        <f aca="false">IF(Y1368&lt;0,1,0)</f>
        <v>0</v>
      </c>
    </row>
    <row r="1369" customFormat="false" ht="15" hidden="false" customHeight="false" outlineLevel="0" collapsed="false">
      <c r="A1369" s="13" t="n">
        <v>1344</v>
      </c>
      <c r="B1369" s="18" t="n">
        <f aca="false">Shock_sd*Draws!B1348</f>
        <v>-17.3654538110928</v>
      </c>
      <c r="C1369" s="18" t="n">
        <f aca="false">Persist_a*B1369+Shock_sd*Draws!C1348</f>
        <v>-58.7798298169768</v>
      </c>
      <c r="D1369" s="18" t="n">
        <f aca="false">Persist_a*C1369+Shock_sd*Draws!D1348</f>
        <v>-67.4973251978619</v>
      </c>
      <c r="E1369" s="18" t="n">
        <f aca="false">Persist_a*D1369+Shock_sd*Draws!E1348</f>
        <v>-27.5987001379469</v>
      </c>
      <c r="F1369" s="18" t="n">
        <f aca="false">Persist_a*E1369+Shock_sd*Draws!F1348</f>
        <v>7.85837859279528</v>
      </c>
      <c r="G1369" s="18" t="n">
        <f aca="false">Persist_a*F1369+Shock_sd*Draws!G1348</f>
        <v>0.924392679071153</v>
      </c>
      <c r="H1369" s="18" t="n">
        <f aca="false">Persist_a*G1369+Shock_sd*Draws!H1348</f>
        <v>38.2110348741412</v>
      </c>
      <c r="I1369" s="18" t="n">
        <f aca="false">Persist_a*H1369+Shock_sd*Draws!I1348</f>
        <v>30.9616888191158</v>
      </c>
      <c r="J1369" s="18" t="n">
        <f aca="false">Persist_a*I1369+Shock_sd*Draws!J1348</f>
        <v>44.3641552154721</v>
      </c>
      <c r="K1369" s="18" t="n">
        <f aca="false">Persist_a*J1369+Shock_sd*Draws!K1348</f>
        <v>13.9608516168891</v>
      </c>
      <c r="L1369" s="18" t="n">
        <f aca="false">Persist_a*K1369+Shock_sd*Draws!L1348</f>
        <v>-17.52945135228</v>
      </c>
      <c r="M1369" s="18" t="n">
        <f aca="false">Persist_a*L1369+Shock_sd*Draws!M1348</f>
        <v>22.402065324799</v>
      </c>
      <c r="N1369" s="18" t="n">
        <f aca="false">0-(Draws!N1348+Draws!Z1348)</f>
        <v>0</v>
      </c>
      <c r="O1369" s="18" t="n">
        <f aca="false">N1369-(Draws!O1348+Draws!AA1348)</f>
        <v>0</v>
      </c>
      <c r="P1369" s="18" t="n">
        <f aca="false">O1369-(Draws!P1348+Draws!AB1348)</f>
        <v>0</v>
      </c>
      <c r="Q1369" s="18" t="n">
        <f aca="false">P1369-(Draws!Q1348+Draws!AC1348)</f>
        <v>0</v>
      </c>
      <c r="R1369" s="18" t="n">
        <f aca="false">Q1369-(Draws!R1348+Draws!AD1348)</f>
        <v>0</v>
      </c>
      <c r="S1369" s="18" t="n">
        <f aca="false">R1369-(Draws!S1348+Draws!AE1348)</f>
        <v>0</v>
      </c>
      <c r="T1369" s="18" t="n">
        <f aca="false">S1369-(Draws!T1348+Draws!AF1348)</f>
        <v>-94.8701155883957</v>
      </c>
      <c r="U1369" s="18" t="n">
        <f aca="false">T1369-(Draws!U1348+Draws!AG1348)</f>
        <v>-94.8701155883957</v>
      </c>
      <c r="V1369" s="18" t="n">
        <f aca="false">U1369-(Draws!V1348+Draws!AH1348)</f>
        <v>-94.8701155883957</v>
      </c>
      <c r="W1369" s="18" t="n">
        <f aca="false">V1369-(Draws!W1348+Draws!AI1348)</f>
        <v>-94.8701155883957</v>
      </c>
      <c r="X1369" s="18" t="n">
        <f aca="false">W1369-(Draws!X1348+Draws!AJ1348)</f>
        <v>-94.8701155883957</v>
      </c>
      <c r="Y1369" s="18" t="n">
        <f aca="false">X1369-(Draws!Y1348+Draws!AK1348)</f>
        <v>-94.8701155883957</v>
      </c>
      <c r="Z1369" s="18" t="n">
        <f aca="false">0-(MAX(Draws!N1348-Line_cap,0)+MAX(Draws!Z1348-Line_cap,0))</f>
        <v>0</v>
      </c>
      <c r="AA1369" s="18" t="n">
        <f aca="false">Z1369-(MAX(Draws!O1348-Line_cap,0)+MAX(Draws!AA1348-Line_cap,0))</f>
        <v>0</v>
      </c>
      <c r="AB1369" s="18" t="n">
        <f aca="false">AA1369-(MAX(Draws!P1348-Line_cap,0)+MAX(Draws!AB1348-Line_cap,0))</f>
        <v>0</v>
      </c>
      <c r="AC1369" s="18" t="n">
        <f aca="false">AB1369-(MAX(Draws!Q1348-Line_cap,0)+MAX(Draws!AC1348-Line_cap,0))</f>
        <v>0</v>
      </c>
      <c r="AD1369" s="18" t="n">
        <f aca="false">AC1369-(MAX(Draws!R1348-Line_cap,0)+MAX(Draws!AD1348-Line_cap,0))</f>
        <v>0</v>
      </c>
      <c r="AE1369" s="18" t="n">
        <f aca="false">AD1369-(MAX(Draws!S1348-Line_cap,0)+MAX(Draws!AE1348-Line_cap,0))</f>
        <v>0</v>
      </c>
      <c r="AF1369" s="18" t="n">
        <f aca="false">AE1369-(MAX(Draws!T1348-Line_cap,0)+MAX(Draws!AF1348-Line_cap,0))</f>
        <v>0</v>
      </c>
      <c r="AG1369" s="18" t="n">
        <f aca="false">AF1369-(MAX(Draws!U1348-Line_cap,0)+MAX(Draws!AG1348-Line_cap,0))</f>
        <v>0</v>
      </c>
      <c r="AH1369" s="18" t="n">
        <f aca="false">AG1369-(MAX(Draws!V1348-Line_cap,0)+MAX(Draws!AH1348-Line_cap,0))</f>
        <v>0</v>
      </c>
      <c r="AI1369" s="18" t="n">
        <f aca="false">AH1369-(MAX(Draws!W1348-Line_cap,0)+MAX(Draws!AI1348-Line_cap,0))</f>
        <v>0</v>
      </c>
      <c r="AJ1369" s="18" t="n">
        <f aca="false">AI1369-(MAX(Draws!X1348-Line_cap,0)+MAX(Draws!AJ1348-Line_cap,0))</f>
        <v>0</v>
      </c>
      <c r="AK1369" s="18" t="n">
        <f aca="false">AJ1369-(MAX(Draws!Y1348-Line_cap,0)+MAX(Draws!AK1348-Line_cap,0))</f>
        <v>0</v>
      </c>
      <c r="AL1369" s="18" t="n">
        <f aca="false">SUMPRODUCT(MIN($B$22:$M$22+B1369:M1369+N1369:Y1369))</f>
        <v>389.528380623706</v>
      </c>
      <c r="AM1369" s="18" t="n">
        <f aca="false">SUMPRODUCT(MIN($B$22:$M$22+B1369:M1369))</f>
        <v>448.056861464279</v>
      </c>
      <c r="AN1369" s="18" t="n">
        <f aca="false">SUMPRODUCT(MIN($B$22:$M$22+N1369:Y1369))</f>
        <v>387.08026676939</v>
      </c>
      <c r="AO1369" s="18" t="n">
        <f aca="false">SUMPRODUCT(MIN($B$22:$M$22+B1369:M1369+Z1369:AK1369))</f>
        <v>448.056861464279</v>
      </c>
      <c r="AP1369" s="18" t="n">
        <f aca="false">SUMPRODUCT(MIN($B$23:$M$23+B1369:M1369+N1369:Y1369))</f>
        <v>436.40150943725</v>
      </c>
      <c r="AQ1369" s="18" t="n">
        <f aca="false">SUMPRODUCT(MIN($B$23:$M$23+B1369:M1369+Z1369:AK1369))</f>
        <v>482.806236272518</v>
      </c>
      <c r="AR1369" s="13" t="n">
        <f aca="false">IF(Y1369&lt;0,1,0)</f>
        <v>1</v>
      </c>
    </row>
    <row r="1370" customFormat="false" ht="15" hidden="false" customHeight="false" outlineLevel="0" collapsed="false">
      <c r="A1370" s="13" t="n">
        <v>1345</v>
      </c>
      <c r="B1370" s="18" t="n">
        <f aca="false">Shock_sd*Draws!B1349</f>
        <v>103.163422855247</v>
      </c>
      <c r="C1370" s="18" t="n">
        <f aca="false">Persist_a*B1370+Shock_sd*Draws!C1349</f>
        <v>55.9517805231524</v>
      </c>
      <c r="D1370" s="18" t="n">
        <f aca="false">Persist_a*C1370+Shock_sd*Draws!D1349</f>
        <v>-55.6720478903829</v>
      </c>
      <c r="E1370" s="18" t="n">
        <f aca="false">Persist_a*D1370+Shock_sd*Draws!E1349</f>
        <v>-39.3278233820401</v>
      </c>
      <c r="F1370" s="18" t="n">
        <f aca="false">Persist_a*E1370+Shock_sd*Draws!F1349</f>
        <v>-74.0166473100264</v>
      </c>
      <c r="G1370" s="18" t="n">
        <f aca="false">Persist_a*F1370+Shock_sd*Draws!G1349</f>
        <v>-72.7598574295761</v>
      </c>
      <c r="H1370" s="18" t="n">
        <f aca="false">Persist_a*G1370+Shock_sd*Draws!H1349</f>
        <v>-48.5965956665873</v>
      </c>
      <c r="I1370" s="18" t="n">
        <f aca="false">Persist_a*H1370+Shock_sd*Draws!I1349</f>
        <v>6.53762443937592</v>
      </c>
      <c r="J1370" s="18" t="n">
        <f aca="false">Persist_a*I1370+Shock_sd*Draws!J1349</f>
        <v>25.3717112853446</v>
      </c>
      <c r="K1370" s="18" t="n">
        <f aca="false">Persist_a*J1370+Shock_sd*Draws!K1349</f>
        <v>-25.2074406916502</v>
      </c>
      <c r="L1370" s="18" t="n">
        <f aca="false">Persist_a*K1370+Shock_sd*Draws!L1349</f>
        <v>41.6909257044782</v>
      </c>
      <c r="M1370" s="18" t="n">
        <f aca="false">Persist_a*L1370+Shock_sd*Draws!M1349</f>
        <v>-39.3017174127971</v>
      </c>
      <c r="N1370" s="18" t="n">
        <f aca="false">0-(Draws!N1349+Draws!Z1349)</f>
        <v>0</v>
      </c>
      <c r="O1370" s="18" t="n">
        <f aca="false">N1370-(Draws!O1349+Draws!AA1349)</f>
        <v>0</v>
      </c>
      <c r="P1370" s="18" t="n">
        <f aca="false">O1370-(Draws!P1349+Draws!AB1349)</f>
        <v>0</v>
      </c>
      <c r="Q1370" s="18" t="n">
        <f aca="false">P1370-(Draws!Q1349+Draws!AC1349)</f>
        <v>0</v>
      </c>
      <c r="R1370" s="18" t="n">
        <f aca="false">Q1370-(Draws!R1349+Draws!AD1349)</f>
        <v>0</v>
      </c>
      <c r="S1370" s="18" t="n">
        <f aca="false">R1370-(Draws!S1349+Draws!AE1349)</f>
        <v>0</v>
      </c>
      <c r="T1370" s="18" t="n">
        <f aca="false">S1370-(Draws!T1349+Draws!AF1349)</f>
        <v>0</v>
      </c>
      <c r="U1370" s="18" t="n">
        <f aca="false">T1370-(Draws!U1349+Draws!AG1349)</f>
        <v>0</v>
      </c>
      <c r="V1370" s="18" t="n">
        <f aca="false">U1370-(Draws!V1349+Draws!AH1349)</f>
        <v>0</v>
      </c>
      <c r="W1370" s="18" t="n">
        <f aca="false">V1370-(Draws!W1349+Draws!AI1349)</f>
        <v>0</v>
      </c>
      <c r="X1370" s="18" t="n">
        <f aca="false">W1370-(Draws!X1349+Draws!AJ1349)</f>
        <v>-97.7019831105051</v>
      </c>
      <c r="Y1370" s="18" t="n">
        <f aca="false">X1370-(Draws!Y1349+Draws!AK1349)</f>
        <v>-97.7019831105051</v>
      </c>
      <c r="Z1370" s="18" t="n">
        <f aca="false">0-(MAX(Draws!N1349-Line_cap,0)+MAX(Draws!Z1349-Line_cap,0))</f>
        <v>0</v>
      </c>
      <c r="AA1370" s="18" t="n">
        <f aca="false">Z1370-(MAX(Draws!O1349-Line_cap,0)+MAX(Draws!AA1349-Line_cap,0))</f>
        <v>0</v>
      </c>
      <c r="AB1370" s="18" t="n">
        <f aca="false">AA1370-(MAX(Draws!P1349-Line_cap,0)+MAX(Draws!AB1349-Line_cap,0))</f>
        <v>0</v>
      </c>
      <c r="AC1370" s="18" t="n">
        <f aca="false">AB1370-(MAX(Draws!Q1349-Line_cap,0)+MAX(Draws!AC1349-Line_cap,0))</f>
        <v>0</v>
      </c>
      <c r="AD1370" s="18" t="n">
        <f aca="false">AC1370-(MAX(Draws!R1349-Line_cap,0)+MAX(Draws!AD1349-Line_cap,0))</f>
        <v>0</v>
      </c>
      <c r="AE1370" s="18" t="n">
        <f aca="false">AD1370-(MAX(Draws!S1349-Line_cap,0)+MAX(Draws!AE1349-Line_cap,0))</f>
        <v>0</v>
      </c>
      <c r="AF1370" s="18" t="n">
        <f aca="false">AE1370-(MAX(Draws!T1349-Line_cap,0)+MAX(Draws!AF1349-Line_cap,0))</f>
        <v>0</v>
      </c>
      <c r="AG1370" s="18" t="n">
        <f aca="false">AF1370-(MAX(Draws!U1349-Line_cap,0)+MAX(Draws!AG1349-Line_cap,0))</f>
        <v>0</v>
      </c>
      <c r="AH1370" s="18" t="n">
        <f aca="false">AG1370-(MAX(Draws!V1349-Line_cap,0)+MAX(Draws!AH1349-Line_cap,0))</f>
        <v>0</v>
      </c>
      <c r="AI1370" s="18" t="n">
        <f aca="false">AH1370-(MAX(Draws!W1349-Line_cap,0)+MAX(Draws!AI1349-Line_cap,0))</f>
        <v>0</v>
      </c>
      <c r="AJ1370" s="18" t="n">
        <f aca="false">AI1370-(MAX(Draws!X1349-Line_cap,0)+MAX(Draws!AJ1349-Line_cap,0))</f>
        <v>0</v>
      </c>
      <c r="AK1370" s="18" t="n">
        <f aca="false">AJ1370-(MAX(Draws!Y1349-Line_cap,0)+MAX(Draws!AK1349-Line_cap,0))</f>
        <v>0</v>
      </c>
      <c r="AL1370" s="18" t="n">
        <f aca="false">SUMPRODUCT(MIN($B$22:$M$22+B1370:M1370+N1370:Y1370))</f>
        <v>373.420347153658</v>
      </c>
      <c r="AM1370" s="18" t="n">
        <f aca="false">SUMPRODUCT(MIN($B$22:$M$22+B1370:M1370))</f>
        <v>410.448314208789</v>
      </c>
      <c r="AN1370" s="18" t="n">
        <f aca="false">SUMPRODUCT(MIN($B$22:$M$22+N1370:Y1370))</f>
        <v>404.225964453876</v>
      </c>
      <c r="AO1370" s="18" t="n">
        <f aca="false">SUMPRODUCT(MIN($B$22:$M$22+B1370:M1370+Z1370:AK1370))</f>
        <v>410.448314208789</v>
      </c>
      <c r="AP1370" s="18" t="n">
        <f aca="false">SUMPRODUCT(MIN($B$23:$M$23+B1370:M1370+N1370:Y1370))</f>
        <v>418.546228236278</v>
      </c>
      <c r="AQ1370" s="18" t="n">
        <f aca="false">SUMPRODUCT(MIN($B$23:$M$23+B1370:M1370+Z1370:AK1370))</f>
        <v>458.214059709573</v>
      </c>
      <c r="AR1370" s="13" t="n">
        <f aca="false">IF(Y1370&lt;0,1,0)</f>
        <v>1</v>
      </c>
    </row>
    <row r="1371" customFormat="false" ht="15" hidden="false" customHeight="false" outlineLevel="0" collapsed="false">
      <c r="A1371" s="13" t="n">
        <v>1346</v>
      </c>
      <c r="B1371" s="18" t="n">
        <f aca="false">Shock_sd*Draws!B1350</f>
        <v>-48.9331512409194</v>
      </c>
      <c r="C1371" s="18" t="n">
        <f aca="false">Persist_a*B1371+Shock_sd*Draws!C1350</f>
        <v>-48.8423441866504</v>
      </c>
      <c r="D1371" s="18" t="n">
        <f aca="false">Persist_a*C1371+Shock_sd*Draws!D1350</f>
        <v>-79.7792738655916</v>
      </c>
      <c r="E1371" s="18" t="n">
        <f aca="false">Persist_a*D1371+Shock_sd*Draws!E1350</f>
        <v>-35.6799710186881</v>
      </c>
      <c r="F1371" s="18" t="n">
        <f aca="false">Persist_a*E1371+Shock_sd*Draws!F1350</f>
        <v>12.3450974241715</v>
      </c>
      <c r="G1371" s="18" t="n">
        <f aca="false">Persist_a*F1371+Shock_sd*Draws!G1350</f>
        <v>-18.6853051691366</v>
      </c>
      <c r="H1371" s="18" t="n">
        <f aca="false">Persist_a*G1371+Shock_sd*Draws!H1350</f>
        <v>-6.6274507650858</v>
      </c>
      <c r="I1371" s="18" t="n">
        <f aca="false">Persist_a*H1371+Shock_sd*Draws!I1350</f>
        <v>-47.6785685975779</v>
      </c>
      <c r="J1371" s="18" t="n">
        <f aca="false">Persist_a*I1371+Shock_sd*Draws!J1350</f>
        <v>-25.8361590075393</v>
      </c>
      <c r="K1371" s="18" t="n">
        <f aca="false">Persist_a*J1371+Shock_sd*Draws!K1350</f>
        <v>-11.5817322438193</v>
      </c>
      <c r="L1371" s="18" t="n">
        <f aca="false">Persist_a*K1371+Shock_sd*Draws!L1350</f>
        <v>-28.6697736293116</v>
      </c>
      <c r="M1371" s="18" t="n">
        <f aca="false">Persist_a*L1371+Shock_sd*Draws!M1350</f>
        <v>-25.0115112412554</v>
      </c>
      <c r="N1371" s="18" t="n">
        <f aca="false">0-(Draws!N1350+Draws!Z1350)</f>
        <v>0</v>
      </c>
      <c r="O1371" s="18" t="n">
        <f aca="false">N1371-(Draws!O1350+Draws!AA1350)</f>
        <v>0</v>
      </c>
      <c r="P1371" s="18" t="n">
        <f aca="false">O1371-(Draws!P1350+Draws!AB1350)</f>
        <v>0</v>
      </c>
      <c r="Q1371" s="18" t="n">
        <f aca="false">P1371-(Draws!Q1350+Draws!AC1350)</f>
        <v>0</v>
      </c>
      <c r="R1371" s="18" t="n">
        <f aca="false">Q1371-(Draws!R1350+Draws!AD1350)</f>
        <v>0</v>
      </c>
      <c r="S1371" s="18" t="n">
        <f aca="false">R1371-(Draws!S1350+Draws!AE1350)</f>
        <v>0</v>
      </c>
      <c r="T1371" s="18" t="n">
        <f aca="false">S1371-(Draws!T1350+Draws!AF1350)</f>
        <v>0</v>
      </c>
      <c r="U1371" s="18" t="n">
        <f aca="false">T1371-(Draws!U1350+Draws!AG1350)</f>
        <v>0</v>
      </c>
      <c r="V1371" s="18" t="n">
        <f aca="false">U1371-(Draws!V1350+Draws!AH1350)</f>
        <v>0</v>
      </c>
      <c r="W1371" s="18" t="n">
        <f aca="false">V1371-(Draws!W1350+Draws!AI1350)</f>
        <v>0</v>
      </c>
      <c r="X1371" s="18" t="n">
        <f aca="false">W1371-(Draws!X1350+Draws!AJ1350)</f>
        <v>0</v>
      </c>
      <c r="Y1371" s="18" t="n">
        <f aca="false">X1371-(Draws!Y1350+Draws!AK1350)</f>
        <v>0</v>
      </c>
      <c r="Z1371" s="18" t="n">
        <f aca="false">0-(MAX(Draws!N1350-Line_cap,0)+MAX(Draws!Z1350-Line_cap,0))</f>
        <v>0</v>
      </c>
      <c r="AA1371" s="18" t="n">
        <f aca="false">Z1371-(MAX(Draws!O1350-Line_cap,0)+MAX(Draws!AA1350-Line_cap,0))</f>
        <v>0</v>
      </c>
      <c r="AB1371" s="18" t="n">
        <f aca="false">AA1371-(MAX(Draws!P1350-Line_cap,0)+MAX(Draws!AB1350-Line_cap,0))</f>
        <v>0</v>
      </c>
      <c r="AC1371" s="18" t="n">
        <f aca="false">AB1371-(MAX(Draws!Q1350-Line_cap,0)+MAX(Draws!AC1350-Line_cap,0))</f>
        <v>0</v>
      </c>
      <c r="AD1371" s="18" t="n">
        <f aca="false">AC1371-(MAX(Draws!R1350-Line_cap,0)+MAX(Draws!AD1350-Line_cap,0))</f>
        <v>0</v>
      </c>
      <c r="AE1371" s="18" t="n">
        <f aca="false">AD1371-(MAX(Draws!S1350-Line_cap,0)+MAX(Draws!AE1350-Line_cap,0))</f>
        <v>0</v>
      </c>
      <c r="AF1371" s="18" t="n">
        <f aca="false">AE1371-(MAX(Draws!T1350-Line_cap,0)+MAX(Draws!AF1350-Line_cap,0))</f>
        <v>0</v>
      </c>
      <c r="AG1371" s="18" t="n">
        <f aca="false">AF1371-(MAX(Draws!U1350-Line_cap,0)+MAX(Draws!AG1350-Line_cap,0))</f>
        <v>0</v>
      </c>
      <c r="AH1371" s="18" t="n">
        <f aca="false">AG1371-(MAX(Draws!V1350-Line_cap,0)+MAX(Draws!AH1350-Line_cap,0))</f>
        <v>0</v>
      </c>
      <c r="AI1371" s="18" t="n">
        <f aca="false">AH1371-(MAX(Draws!W1350-Line_cap,0)+MAX(Draws!AI1350-Line_cap,0))</f>
        <v>0</v>
      </c>
      <c r="AJ1371" s="18" t="n">
        <f aca="false">AI1371-(MAX(Draws!X1350-Line_cap,0)+MAX(Draws!AJ1350-Line_cap,0))</f>
        <v>0</v>
      </c>
      <c r="AK1371" s="18" t="n">
        <f aca="false">AJ1371-(MAX(Draws!Y1350-Line_cap,0)+MAX(Draws!AK1350-Line_cap,0))</f>
        <v>0</v>
      </c>
      <c r="AL1371" s="18" t="n">
        <f aca="false">SUMPRODUCT(MIN($B$22:$M$22+B1371:M1371+N1371:Y1371))</f>
        <v>435.774912796549</v>
      </c>
      <c r="AM1371" s="18" t="n">
        <f aca="false">SUMPRODUCT(MIN($B$22:$M$22+B1371:M1371))</f>
        <v>435.774912796549</v>
      </c>
      <c r="AN1371" s="18" t="n">
        <f aca="false">SUMPRODUCT(MIN($B$22:$M$22+N1371:Y1371))</f>
        <v>481.950382357786</v>
      </c>
      <c r="AO1371" s="18" t="n">
        <f aca="false">SUMPRODUCT(MIN($B$22:$M$22+B1371:M1371+Z1371:AK1371))</f>
        <v>435.774912796549</v>
      </c>
      <c r="AP1371" s="18" t="n">
        <f aca="false">SUMPRODUCT(MIN($B$23:$M$23+B1371:M1371+N1371:Y1371))</f>
        <v>470.524287604788</v>
      </c>
      <c r="AQ1371" s="18" t="n">
        <f aca="false">SUMPRODUCT(MIN($B$23:$M$23+B1371:M1371+Z1371:AK1371))</f>
        <v>470.524287604788</v>
      </c>
      <c r="AR1371" s="13" t="n">
        <f aca="false">IF(Y1371&lt;0,1,0)</f>
        <v>0</v>
      </c>
    </row>
    <row r="1372" customFormat="false" ht="15" hidden="false" customHeight="false" outlineLevel="0" collapsed="false">
      <c r="A1372" s="13" t="n">
        <v>1347</v>
      </c>
      <c r="B1372" s="18" t="n">
        <f aca="false">Shock_sd*Draws!B1351</f>
        <v>-61.8336468683895</v>
      </c>
      <c r="C1372" s="18" t="n">
        <f aca="false">Persist_a*B1372+Shock_sd*Draws!C1351</f>
        <v>-179.525347219936</v>
      </c>
      <c r="D1372" s="18" t="n">
        <f aca="false">Persist_a*C1372+Shock_sd*Draws!D1351</f>
        <v>-90.9604664768672</v>
      </c>
      <c r="E1372" s="18" t="n">
        <f aca="false">Persist_a*D1372+Shock_sd*Draws!E1351</f>
        <v>-154.626293199081</v>
      </c>
      <c r="F1372" s="18" t="n">
        <f aca="false">Persist_a*E1372+Shock_sd*Draws!F1351</f>
        <v>-139.460278108111</v>
      </c>
      <c r="G1372" s="18" t="n">
        <f aca="false">Persist_a*F1372+Shock_sd*Draws!G1351</f>
        <v>-102.694528787352</v>
      </c>
      <c r="H1372" s="18" t="n">
        <f aca="false">Persist_a*G1372+Shock_sd*Draws!H1351</f>
        <v>-89.3387759121303</v>
      </c>
      <c r="I1372" s="18" t="n">
        <f aca="false">Persist_a*H1372+Shock_sd*Draws!I1351</f>
        <v>-141.832847724776</v>
      </c>
      <c r="J1372" s="18" t="n">
        <f aca="false">Persist_a*I1372+Shock_sd*Draws!J1351</f>
        <v>-151.650759407637</v>
      </c>
      <c r="K1372" s="18" t="n">
        <f aca="false">Persist_a*J1372+Shock_sd*Draws!K1351</f>
        <v>-158.70131801587</v>
      </c>
      <c r="L1372" s="18" t="n">
        <f aca="false">Persist_a*K1372+Shock_sd*Draws!L1351</f>
        <v>-167.757509850572</v>
      </c>
      <c r="M1372" s="18" t="n">
        <f aca="false">Persist_a*L1372+Shock_sd*Draws!M1351</f>
        <v>3.50096540402313</v>
      </c>
      <c r="N1372" s="18" t="n">
        <f aca="false">0-(Draws!N1351+Draws!Z1351)</f>
        <v>0</v>
      </c>
      <c r="O1372" s="18" t="n">
        <f aca="false">N1372-(Draws!O1351+Draws!AA1351)</f>
        <v>0</v>
      </c>
      <c r="P1372" s="18" t="n">
        <f aca="false">O1372-(Draws!P1351+Draws!AB1351)</f>
        <v>0</v>
      </c>
      <c r="Q1372" s="18" t="n">
        <f aca="false">P1372-(Draws!Q1351+Draws!AC1351)</f>
        <v>0</v>
      </c>
      <c r="R1372" s="18" t="n">
        <f aca="false">Q1372-(Draws!R1351+Draws!AD1351)</f>
        <v>0</v>
      </c>
      <c r="S1372" s="18" t="n">
        <f aca="false">R1372-(Draws!S1351+Draws!AE1351)</f>
        <v>0</v>
      </c>
      <c r="T1372" s="18" t="n">
        <f aca="false">S1372-(Draws!T1351+Draws!AF1351)</f>
        <v>0</v>
      </c>
      <c r="U1372" s="18" t="n">
        <f aca="false">T1372-(Draws!U1351+Draws!AG1351)</f>
        <v>0</v>
      </c>
      <c r="V1372" s="18" t="n">
        <f aca="false">U1372-(Draws!V1351+Draws!AH1351)</f>
        <v>0</v>
      </c>
      <c r="W1372" s="18" t="n">
        <f aca="false">V1372-(Draws!W1351+Draws!AI1351)</f>
        <v>0</v>
      </c>
      <c r="X1372" s="18" t="n">
        <f aca="false">W1372-(Draws!X1351+Draws!AJ1351)</f>
        <v>0</v>
      </c>
      <c r="Y1372" s="18" t="n">
        <f aca="false">X1372-(Draws!Y1351+Draws!AK1351)</f>
        <v>0</v>
      </c>
      <c r="Z1372" s="18" t="n">
        <f aca="false">0-(MAX(Draws!N1351-Line_cap,0)+MAX(Draws!Z1351-Line_cap,0))</f>
        <v>0</v>
      </c>
      <c r="AA1372" s="18" t="n">
        <f aca="false">Z1372-(MAX(Draws!O1351-Line_cap,0)+MAX(Draws!AA1351-Line_cap,0))</f>
        <v>0</v>
      </c>
      <c r="AB1372" s="18" t="n">
        <f aca="false">AA1372-(MAX(Draws!P1351-Line_cap,0)+MAX(Draws!AB1351-Line_cap,0))</f>
        <v>0</v>
      </c>
      <c r="AC1372" s="18" t="n">
        <f aca="false">AB1372-(MAX(Draws!Q1351-Line_cap,0)+MAX(Draws!AC1351-Line_cap,0))</f>
        <v>0</v>
      </c>
      <c r="AD1372" s="18" t="n">
        <f aca="false">AC1372-(MAX(Draws!R1351-Line_cap,0)+MAX(Draws!AD1351-Line_cap,0))</f>
        <v>0</v>
      </c>
      <c r="AE1372" s="18" t="n">
        <f aca="false">AD1372-(MAX(Draws!S1351-Line_cap,0)+MAX(Draws!AE1351-Line_cap,0))</f>
        <v>0</v>
      </c>
      <c r="AF1372" s="18" t="n">
        <f aca="false">AE1372-(MAX(Draws!T1351-Line_cap,0)+MAX(Draws!AF1351-Line_cap,0))</f>
        <v>0</v>
      </c>
      <c r="AG1372" s="18" t="n">
        <f aca="false">AF1372-(MAX(Draws!U1351-Line_cap,0)+MAX(Draws!AG1351-Line_cap,0))</f>
        <v>0</v>
      </c>
      <c r="AH1372" s="18" t="n">
        <f aca="false">AG1372-(MAX(Draws!V1351-Line_cap,0)+MAX(Draws!AH1351-Line_cap,0))</f>
        <v>0</v>
      </c>
      <c r="AI1372" s="18" t="n">
        <f aca="false">AH1372-(MAX(Draws!W1351-Line_cap,0)+MAX(Draws!AI1351-Line_cap,0))</f>
        <v>0</v>
      </c>
      <c r="AJ1372" s="18" t="n">
        <f aca="false">AI1372-(MAX(Draws!X1351-Line_cap,0)+MAX(Draws!AJ1351-Line_cap,0))</f>
        <v>0</v>
      </c>
      <c r="AK1372" s="18" t="n">
        <f aca="false">AJ1372-(MAX(Draws!Y1351-Line_cap,0)+MAX(Draws!AK1351-Line_cap,0))</f>
        <v>0</v>
      </c>
      <c r="AL1372" s="18" t="n">
        <f aca="false">SUMPRODUCT(MIN($B$22:$M$22+B1372:M1372+N1372:Y1372))</f>
        <v>334.170437713809</v>
      </c>
      <c r="AM1372" s="18" t="n">
        <f aca="false">SUMPRODUCT(MIN($B$22:$M$22+B1372:M1372))</f>
        <v>334.170437713809</v>
      </c>
      <c r="AN1372" s="18" t="n">
        <f aca="false">SUMPRODUCT(MIN($B$22:$M$22+N1372:Y1372))</f>
        <v>481.950382357786</v>
      </c>
      <c r="AO1372" s="18" t="n">
        <f aca="false">SUMPRODUCT(MIN($B$22:$M$22+B1372:M1372+Z1372:AK1372))</f>
        <v>334.170437713809</v>
      </c>
      <c r="AP1372" s="18" t="n">
        <f aca="false">SUMPRODUCT(MIN($B$23:$M$23+B1372:M1372+N1372:Y1372))</f>
        <v>381.043566527353</v>
      </c>
      <c r="AQ1372" s="18" t="n">
        <f aca="false">SUMPRODUCT(MIN($B$23:$M$23+B1372:M1372+Z1372:AK1372))</f>
        <v>381.043566527353</v>
      </c>
      <c r="AR1372" s="13" t="n">
        <f aca="false">IF(Y1372&lt;0,1,0)</f>
        <v>0</v>
      </c>
    </row>
    <row r="1373" customFormat="false" ht="15" hidden="false" customHeight="false" outlineLevel="0" collapsed="false">
      <c r="A1373" s="13" t="n">
        <v>1348</v>
      </c>
      <c r="B1373" s="18" t="n">
        <f aca="false">Shock_sd*Draws!B1352</f>
        <v>31.7572640000924</v>
      </c>
      <c r="C1373" s="18" t="n">
        <f aca="false">Persist_a*B1373+Shock_sd*Draws!C1352</f>
        <v>-41.3051814694146</v>
      </c>
      <c r="D1373" s="18" t="n">
        <f aca="false">Persist_a*C1373+Shock_sd*Draws!D1352</f>
        <v>-51.2878209743251</v>
      </c>
      <c r="E1373" s="18" t="n">
        <f aca="false">Persist_a*D1373+Shock_sd*Draws!E1352</f>
        <v>-40.4399831977062</v>
      </c>
      <c r="F1373" s="18" t="n">
        <f aca="false">Persist_a*E1373+Shock_sd*Draws!F1352</f>
        <v>-81.0435925530011</v>
      </c>
      <c r="G1373" s="18" t="n">
        <f aca="false">Persist_a*F1373+Shock_sd*Draws!G1352</f>
        <v>24.0719829879411</v>
      </c>
      <c r="H1373" s="18" t="n">
        <f aca="false">Persist_a*G1373+Shock_sd*Draws!H1352</f>
        <v>22.4439429803558</v>
      </c>
      <c r="I1373" s="18" t="n">
        <f aca="false">Persist_a*H1373+Shock_sd*Draws!I1352</f>
        <v>6.87092244587336</v>
      </c>
      <c r="J1373" s="18" t="n">
        <f aca="false">Persist_a*I1373+Shock_sd*Draws!J1352</f>
        <v>-20.6898610367524</v>
      </c>
      <c r="K1373" s="18" t="n">
        <f aca="false">Persist_a*J1373+Shock_sd*Draws!K1352</f>
        <v>9.52001032139454</v>
      </c>
      <c r="L1373" s="18" t="n">
        <f aca="false">Persist_a*K1373+Shock_sd*Draws!L1352</f>
        <v>55.4623815911239</v>
      </c>
      <c r="M1373" s="18" t="n">
        <f aca="false">Persist_a*L1373+Shock_sd*Draws!M1352</f>
        <v>50.4763882488149</v>
      </c>
      <c r="N1373" s="18" t="n">
        <f aca="false">0-(Draws!N1352+Draws!Z1352)</f>
        <v>0</v>
      </c>
      <c r="O1373" s="18" t="n">
        <f aca="false">N1373-(Draws!O1352+Draws!AA1352)</f>
        <v>0</v>
      </c>
      <c r="P1373" s="18" t="n">
        <f aca="false">O1373-(Draws!P1352+Draws!AB1352)</f>
        <v>0</v>
      </c>
      <c r="Q1373" s="18" t="n">
        <f aca="false">P1373-(Draws!Q1352+Draws!AC1352)</f>
        <v>0</v>
      </c>
      <c r="R1373" s="18" t="n">
        <f aca="false">Q1373-(Draws!R1352+Draws!AD1352)</f>
        <v>0</v>
      </c>
      <c r="S1373" s="18" t="n">
        <f aca="false">R1373-(Draws!S1352+Draws!AE1352)</f>
        <v>0</v>
      </c>
      <c r="T1373" s="18" t="n">
        <f aca="false">S1373-(Draws!T1352+Draws!AF1352)</f>
        <v>0</v>
      </c>
      <c r="U1373" s="18" t="n">
        <f aca="false">T1373-(Draws!U1352+Draws!AG1352)</f>
        <v>0</v>
      </c>
      <c r="V1373" s="18" t="n">
        <f aca="false">U1373-(Draws!V1352+Draws!AH1352)</f>
        <v>0</v>
      </c>
      <c r="W1373" s="18" t="n">
        <f aca="false">V1373-(Draws!W1352+Draws!AI1352)</f>
        <v>0</v>
      </c>
      <c r="X1373" s="18" t="n">
        <f aca="false">W1373-(Draws!X1352+Draws!AJ1352)</f>
        <v>0</v>
      </c>
      <c r="Y1373" s="18" t="n">
        <f aca="false">X1373-(Draws!Y1352+Draws!AK1352)</f>
        <v>0</v>
      </c>
      <c r="Z1373" s="18" t="n">
        <f aca="false">0-(MAX(Draws!N1352-Line_cap,0)+MAX(Draws!Z1352-Line_cap,0))</f>
        <v>0</v>
      </c>
      <c r="AA1373" s="18" t="n">
        <f aca="false">Z1373-(MAX(Draws!O1352-Line_cap,0)+MAX(Draws!AA1352-Line_cap,0))</f>
        <v>0</v>
      </c>
      <c r="AB1373" s="18" t="n">
        <f aca="false">AA1373-(MAX(Draws!P1352-Line_cap,0)+MAX(Draws!AB1352-Line_cap,0))</f>
        <v>0</v>
      </c>
      <c r="AC1373" s="18" t="n">
        <f aca="false">AB1373-(MAX(Draws!Q1352-Line_cap,0)+MAX(Draws!AC1352-Line_cap,0))</f>
        <v>0</v>
      </c>
      <c r="AD1373" s="18" t="n">
        <f aca="false">AC1373-(MAX(Draws!R1352-Line_cap,0)+MAX(Draws!AD1352-Line_cap,0))</f>
        <v>0</v>
      </c>
      <c r="AE1373" s="18" t="n">
        <f aca="false">AD1373-(MAX(Draws!S1352-Line_cap,0)+MAX(Draws!AE1352-Line_cap,0))</f>
        <v>0</v>
      </c>
      <c r="AF1373" s="18" t="n">
        <f aca="false">AE1373-(MAX(Draws!T1352-Line_cap,0)+MAX(Draws!AF1352-Line_cap,0))</f>
        <v>0</v>
      </c>
      <c r="AG1373" s="18" t="n">
        <f aca="false">AF1373-(MAX(Draws!U1352-Line_cap,0)+MAX(Draws!AG1352-Line_cap,0))</f>
        <v>0</v>
      </c>
      <c r="AH1373" s="18" t="n">
        <f aca="false">AG1373-(MAX(Draws!V1352-Line_cap,0)+MAX(Draws!AH1352-Line_cap,0))</f>
        <v>0</v>
      </c>
      <c r="AI1373" s="18" t="n">
        <f aca="false">AH1373-(MAX(Draws!W1352-Line_cap,0)+MAX(Draws!AI1352-Line_cap,0))</f>
        <v>0</v>
      </c>
      <c r="AJ1373" s="18" t="n">
        <f aca="false">AI1373-(MAX(Draws!X1352-Line_cap,0)+MAX(Draws!AJ1352-Line_cap,0))</f>
        <v>0</v>
      </c>
      <c r="AK1373" s="18" t="n">
        <f aca="false">AJ1373-(MAX(Draws!Y1352-Line_cap,0)+MAX(Draws!AK1352-Line_cap,0))</f>
        <v>0</v>
      </c>
      <c r="AL1373" s="18" t="n">
        <f aca="false">SUMPRODUCT(MIN($B$22:$M$22+B1373:M1373+N1373:Y1373))</f>
        <v>407.453588594689</v>
      </c>
      <c r="AM1373" s="18" t="n">
        <f aca="false">SUMPRODUCT(MIN($B$22:$M$22+B1373:M1373))</f>
        <v>407.453588594689</v>
      </c>
      <c r="AN1373" s="18" t="n">
        <f aca="false">SUMPRODUCT(MIN($B$22:$M$22+N1373:Y1373))</f>
        <v>481.950382357786</v>
      </c>
      <c r="AO1373" s="18" t="n">
        <f aca="false">SUMPRODUCT(MIN($B$22:$M$22+B1373:M1373+Z1373:AK1373))</f>
        <v>407.453588594689</v>
      </c>
      <c r="AP1373" s="18" t="n">
        <f aca="false">SUMPRODUCT(MIN($B$23:$M$23+B1373:M1373+N1373:Y1373))</f>
        <v>452.558322447853</v>
      </c>
      <c r="AQ1373" s="18" t="n">
        <f aca="false">SUMPRODUCT(MIN($B$23:$M$23+B1373:M1373+Z1373:AK1373))</f>
        <v>452.558322447853</v>
      </c>
      <c r="AR1373" s="13" t="n">
        <f aca="false">IF(Y1373&lt;0,1,0)</f>
        <v>0</v>
      </c>
    </row>
    <row r="1374" customFormat="false" ht="15" hidden="false" customHeight="false" outlineLevel="0" collapsed="false">
      <c r="A1374" s="13" t="n">
        <v>1349</v>
      </c>
      <c r="B1374" s="18" t="n">
        <f aca="false">Shock_sd*Draws!B1353</f>
        <v>29.5396254780953</v>
      </c>
      <c r="C1374" s="18" t="n">
        <f aca="false">Persist_a*B1374+Shock_sd*Draws!C1353</f>
        <v>27.2901005026618</v>
      </c>
      <c r="D1374" s="18" t="n">
        <f aca="false">Persist_a*C1374+Shock_sd*Draws!D1353</f>
        <v>126.04833509888</v>
      </c>
      <c r="E1374" s="18" t="n">
        <f aca="false">Persist_a*D1374+Shock_sd*Draws!E1353</f>
        <v>178.592439059799</v>
      </c>
      <c r="F1374" s="18" t="n">
        <f aca="false">Persist_a*E1374+Shock_sd*Draws!F1353</f>
        <v>186.232185993667</v>
      </c>
      <c r="G1374" s="18" t="n">
        <f aca="false">Persist_a*F1374+Shock_sd*Draws!G1353</f>
        <v>26.1159429863932</v>
      </c>
      <c r="H1374" s="18" t="n">
        <f aca="false">Persist_a*G1374+Shock_sd*Draws!H1353</f>
        <v>44.6779286545544</v>
      </c>
      <c r="I1374" s="18" t="n">
        <f aca="false">Persist_a*H1374+Shock_sd*Draws!I1353</f>
        <v>-21.6120632837411</v>
      </c>
      <c r="J1374" s="18" t="n">
        <f aca="false">Persist_a*I1374+Shock_sd*Draws!J1353</f>
        <v>-114.961338425376</v>
      </c>
      <c r="K1374" s="18" t="n">
        <f aca="false">Persist_a*J1374+Shock_sd*Draws!K1353</f>
        <v>-86.0969247899556</v>
      </c>
      <c r="L1374" s="18" t="n">
        <f aca="false">Persist_a*K1374+Shock_sd*Draws!L1353</f>
        <v>8.21756227851004</v>
      </c>
      <c r="M1374" s="18" t="n">
        <f aca="false">Persist_a*L1374+Shock_sd*Draws!M1353</f>
        <v>-21.0570406060478</v>
      </c>
      <c r="N1374" s="18" t="n">
        <f aca="false">0-(Draws!N1353+Draws!Z1353)</f>
        <v>0</v>
      </c>
      <c r="O1374" s="18" t="n">
        <f aca="false">N1374-(Draws!O1353+Draws!AA1353)</f>
        <v>0</v>
      </c>
      <c r="P1374" s="18" t="n">
        <f aca="false">O1374-(Draws!P1353+Draws!AB1353)</f>
        <v>0</v>
      </c>
      <c r="Q1374" s="18" t="n">
        <f aca="false">P1374-(Draws!Q1353+Draws!AC1353)</f>
        <v>0</v>
      </c>
      <c r="R1374" s="18" t="n">
        <f aca="false">Q1374-(Draws!R1353+Draws!AD1353)</f>
        <v>0</v>
      </c>
      <c r="S1374" s="18" t="n">
        <f aca="false">R1374-(Draws!S1353+Draws!AE1353)</f>
        <v>0</v>
      </c>
      <c r="T1374" s="18" t="n">
        <f aca="false">S1374-(Draws!T1353+Draws!AF1353)</f>
        <v>0</v>
      </c>
      <c r="U1374" s="18" t="n">
        <f aca="false">T1374-(Draws!U1353+Draws!AG1353)</f>
        <v>0</v>
      </c>
      <c r="V1374" s="18" t="n">
        <f aca="false">U1374-(Draws!V1353+Draws!AH1353)</f>
        <v>0</v>
      </c>
      <c r="W1374" s="18" t="n">
        <f aca="false">V1374-(Draws!W1353+Draws!AI1353)</f>
        <v>0</v>
      </c>
      <c r="X1374" s="18" t="n">
        <f aca="false">W1374-(Draws!X1353+Draws!AJ1353)</f>
        <v>0</v>
      </c>
      <c r="Y1374" s="18" t="n">
        <f aca="false">X1374-(Draws!Y1353+Draws!AK1353)</f>
        <v>0</v>
      </c>
      <c r="Z1374" s="18" t="n">
        <f aca="false">0-(MAX(Draws!N1353-Line_cap,0)+MAX(Draws!Z1353-Line_cap,0))</f>
        <v>0</v>
      </c>
      <c r="AA1374" s="18" t="n">
        <f aca="false">Z1374-(MAX(Draws!O1353-Line_cap,0)+MAX(Draws!AA1353-Line_cap,0))</f>
        <v>0</v>
      </c>
      <c r="AB1374" s="18" t="n">
        <f aca="false">AA1374-(MAX(Draws!P1353-Line_cap,0)+MAX(Draws!AB1353-Line_cap,0))</f>
        <v>0</v>
      </c>
      <c r="AC1374" s="18" t="n">
        <f aca="false">AB1374-(MAX(Draws!Q1353-Line_cap,0)+MAX(Draws!AC1353-Line_cap,0))</f>
        <v>0</v>
      </c>
      <c r="AD1374" s="18" t="n">
        <f aca="false">AC1374-(MAX(Draws!R1353-Line_cap,0)+MAX(Draws!AD1353-Line_cap,0))</f>
        <v>0</v>
      </c>
      <c r="AE1374" s="18" t="n">
        <f aca="false">AD1374-(MAX(Draws!S1353-Line_cap,0)+MAX(Draws!AE1353-Line_cap,0))</f>
        <v>0</v>
      </c>
      <c r="AF1374" s="18" t="n">
        <f aca="false">AE1374-(MAX(Draws!T1353-Line_cap,0)+MAX(Draws!AF1353-Line_cap,0))</f>
        <v>0</v>
      </c>
      <c r="AG1374" s="18" t="n">
        <f aca="false">AF1374-(MAX(Draws!U1353-Line_cap,0)+MAX(Draws!AG1353-Line_cap,0))</f>
        <v>0</v>
      </c>
      <c r="AH1374" s="18" t="n">
        <f aca="false">AG1374-(MAX(Draws!V1353-Line_cap,0)+MAX(Draws!AH1353-Line_cap,0))</f>
        <v>0</v>
      </c>
      <c r="AI1374" s="18" t="n">
        <f aca="false">AH1374-(MAX(Draws!W1353-Line_cap,0)+MAX(Draws!AI1353-Line_cap,0))</f>
        <v>0</v>
      </c>
      <c r="AJ1374" s="18" t="n">
        <f aca="false">AI1374-(MAX(Draws!X1353-Line_cap,0)+MAX(Draws!AJ1353-Line_cap,0))</f>
        <v>0</v>
      </c>
      <c r="AK1374" s="18" t="n">
        <f aca="false">AJ1374-(MAX(Draws!Y1353-Line_cap,0)+MAX(Draws!AK1353-Line_cap,0))</f>
        <v>0</v>
      </c>
      <c r="AL1374" s="18" t="n">
        <f aca="false">SUMPRODUCT(MIN($B$22:$M$22+B1374:M1374+N1374:Y1374))</f>
        <v>373.23644299202</v>
      </c>
      <c r="AM1374" s="18" t="n">
        <f aca="false">SUMPRODUCT(MIN($B$22:$M$22+B1374:M1374))</f>
        <v>373.23644299202</v>
      </c>
      <c r="AN1374" s="18" t="n">
        <f aca="false">SUMPRODUCT(MIN($B$22:$M$22+N1374:Y1374))</f>
        <v>481.950382357786</v>
      </c>
      <c r="AO1374" s="18" t="n">
        <f aca="false">SUMPRODUCT(MIN($B$22:$M$22+B1374:M1374+Z1374:AK1374))</f>
        <v>373.23644299202</v>
      </c>
      <c r="AP1374" s="18" t="n">
        <f aca="false">SUMPRODUCT(MIN($B$23:$M$23+B1374:M1374+N1374:Y1374))</f>
        <v>422.479770156241</v>
      </c>
      <c r="AQ1374" s="18" t="n">
        <f aca="false">SUMPRODUCT(MIN($B$23:$M$23+B1374:M1374+Z1374:AK1374))</f>
        <v>422.479770156241</v>
      </c>
      <c r="AR1374" s="13" t="n">
        <f aca="false">IF(Y1374&lt;0,1,0)</f>
        <v>0</v>
      </c>
    </row>
    <row r="1375" customFormat="false" ht="15" hidden="false" customHeight="false" outlineLevel="0" collapsed="false">
      <c r="A1375" s="13" t="n">
        <v>1350</v>
      </c>
      <c r="B1375" s="18" t="n">
        <f aca="false">Shock_sd*Draws!B1354</f>
        <v>31.1347552945684</v>
      </c>
      <c r="C1375" s="18" t="n">
        <f aca="false">Persist_a*B1375+Shock_sd*Draws!C1354</f>
        <v>-27.2109181058307</v>
      </c>
      <c r="D1375" s="18" t="n">
        <f aca="false">Persist_a*C1375+Shock_sd*Draws!D1354</f>
        <v>-53.646348561191</v>
      </c>
      <c r="E1375" s="18" t="n">
        <f aca="false">Persist_a*D1375+Shock_sd*Draws!E1354</f>
        <v>-36.2382616997561</v>
      </c>
      <c r="F1375" s="18" t="n">
        <f aca="false">Persist_a*E1375+Shock_sd*Draws!F1354</f>
        <v>-90.6019709507455</v>
      </c>
      <c r="G1375" s="18" t="n">
        <f aca="false">Persist_a*F1375+Shock_sd*Draws!G1354</f>
        <v>-10.4746889165349</v>
      </c>
      <c r="H1375" s="18" t="n">
        <f aca="false">Persist_a*G1375+Shock_sd*Draws!H1354</f>
        <v>6.75021176179206</v>
      </c>
      <c r="I1375" s="18" t="n">
        <f aca="false">Persist_a*H1375+Shock_sd*Draws!I1354</f>
        <v>-77.6225141895159</v>
      </c>
      <c r="J1375" s="18" t="n">
        <f aca="false">Persist_a*I1375+Shock_sd*Draws!J1354</f>
        <v>-85.1393866906384</v>
      </c>
      <c r="K1375" s="18" t="n">
        <f aca="false">Persist_a*J1375+Shock_sd*Draws!K1354</f>
        <v>-84.4578060769192</v>
      </c>
      <c r="L1375" s="18" t="n">
        <f aca="false">Persist_a*K1375+Shock_sd*Draws!L1354</f>
        <v>-32.0946629013195</v>
      </c>
      <c r="M1375" s="18" t="n">
        <f aca="false">Persist_a*L1375+Shock_sd*Draws!M1354</f>
        <v>-71.898512291075</v>
      </c>
      <c r="N1375" s="18" t="n">
        <f aca="false">0-(Draws!N1354+Draws!Z1354)</f>
        <v>0</v>
      </c>
      <c r="O1375" s="18" t="n">
        <f aca="false">N1375-(Draws!O1354+Draws!AA1354)</f>
        <v>0</v>
      </c>
      <c r="P1375" s="18" t="n">
        <f aca="false">O1375-(Draws!P1354+Draws!AB1354)</f>
        <v>0</v>
      </c>
      <c r="Q1375" s="18" t="n">
        <f aca="false">P1375-(Draws!Q1354+Draws!AC1354)</f>
        <v>0</v>
      </c>
      <c r="R1375" s="18" t="n">
        <f aca="false">Q1375-(Draws!R1354+Draws!AD1354)</f>
        <v>0</v>
      </c>
      <c r="S1375" s="18" t="n">
        <f aca="false">R1375-(Draws!S1354+Draws!AE1354)</f>
        <v>0</v>
      </c>
      <c r="T1375" s="18" t="n">
        <f aca="false">S1375-(Draws!T1354+Draws!AF1354)</f>
        <v>0</v>
      </c>
      <c r="U1375" s="18" t="n">
        <f aca="false">T1375-(Draws!U1354+Draws!AG1354)</f>
        <v>0</v>
      </c>
      <c r="V1375" s="18" t="n">
        <f aca="false">U1375-(Draws!V1354+Draws!AH1354)</f>
        <v>0</v>
      </c>
      <c r="W1375" s="18" t="n">
        <f aca="false">V1375-(Draws!W1354+Draws!AI1354)</f>
        <v>0</v>
      </c>
      <c r="X1375" s="18" t="n">
        <f aca="false">W1375-(Draws!X1354+Draws!AJ1354)</f>
        <v>0</v>
      </c>
      <c r="Y1375" s="18" t="n">
        <f aca="false">X1375-(Draws!Y1354+Draws!AK1354)</f>
        <v>-138.097623487839</v>
      </c>
      <c r="Z1375" s="18" t="n">
        <f aca="false">0-(MAX(Draws!N1354-Line_cap,0)+MAX(Draws!Z1354-Line_cap,0))</f>
        <v>0</v>
      </c>
      <c r="AA1375" s="18" t="n">
        <f aca="false">Z1375-(MAX(Draws!O1354-Line_cap,0)+MAX(Draws!AA1354-Line_cap,0))</f>
        <v>0</v>
      </c>
      <c r="AB1375" s="18" t="n">
        <f aca="false">AA1375-(MAX(Draws!P1354-Line_cap,0)+MAX(Draws!AB1354-Line_cap,0))</f>
        <v>0</v>
      </c>
      <c r="AC1375" s="18" t="n">
        <f aca="false">AB1375-(MAX(Draws!Q1354-Line_cap,0)+MAX(Draws!AC1354-Line_cap,0))</f>
        <v>0</v>
      </c>
      <c r="AD1375" s="18" t="n">
        <f aca="false">AC1375-(MAX(Draws!R1354-Line_cap,0)+MAX(Draws!AD1354-Line_cap,0))</f>
        <v>0</v>
      </c>
      <c r="AE1375" s="18" t="n">
        <f aca="false">AD1375-(MAX(Draws!S1354-Line_cap,0)+MAX(Draws!AE1354-Line_cap,0))</f>
        <v>0</v>
      </c>
      <c r="AF1375" s="18" t="n">
        <f aca="false">AE1375-(MAX(Draws!T1354-Line_cap,0)+MAX(Draws!AF1354-Line_cap,0))</f>
        <v>0</v>
      </c>
      <c r="AG1375" s="18" t="n">
        <f aca="false">AF1375-(MAX(Draws!U1354-Line_cap,0)+MAX(Draws!AG1354-Line_cap,0))</f>
        <v>0</v>
      </c>
      <c r="AH1375" s="18" t="n">
        <f aca="false">AG1375-(MAX(Draws!V1354-Line_cap,0)+MAX(Draws!AH1354-Line_cap,0))</f>
        <v>0</v>
      </c>
      <c r="AI1375" s="18" t="n">
        <f aca="false">AH1375-(MAX(Draws!W1354-Line_cap,0)+MAX(Draws!AI1354-Line_cap,0))</f>
        <v>0</v>
      </c>
      <c r="AJ1375" s="18" t="n">
        <f aca="false">AI1375-(MAX(Draws!X1354-Line_cap,0)+MAX(Draws!AJ1354-Line_cap,0))</f>
        <v>0</v>
      </c>
      <c r="AK1375" s="18" t="n">
        <f aca="false">AJ1375-(MAX(Draws!Y1354-Line_cap,0)+MAX(Draws!AK1354-Line_cap,0))</f>
        <v>-38.0976234878385</v>
      </c>
      <c r="AL1375" s="18" t="n">
        <f aca="false">SUMPRODUCT(MIN($B$22:$M$22+B1375:M1375+N1375:Y1375))</f>
        <v>300.427911898047</v>
      </c>
      <c r="AM1375" s="18" t="n">
        <f aca="false">SUMPRODUCT(MIN($B$22:$M$22+B1375:M1375))</f>
        <v>397.895210196945</v>
      </c>
      <c r="AN1375" s="18" t="n">
        <f aca="false">SUMPRODUCT(MIN($B$22:$M$22+N1375:Y1375))</f>
        <v>372.326424189122</v>
      </c>
      <c r="AO1375" s="18" t="n">
        <f aca="false">SUMPRODUCT(MIN($B$22:$M$22+B1375:M1375+Z1375:AK1375))</f>
        <v>397.895210196945</v>
      </c>
      <c r="AP1375" s="18" t="n">
        <f aca="false">SUMPRODUCT(MIN($B$23:$M$23+B1375:M1375+N1375:Y1375))</f>
        <v>345.553792980667</v>
      </c>
      <c r="AQ1375" s="18" t="n">
        <f aca="false">SUMPRODUCT(MIN($B$23:$M$23+B1375:M1375+Z1375:AK1375))</f>
        <v>442.999944050109</v>
      </c>
      <c r="AR1375" s="13" t="n">
        <f aca="false">IF(Y1375&lt;0,1,0)</f>
        <v>1</v>
      </c>
    </row>
    <row r="1376" customFormat="false" ht="15" hidden="false" customHeight="false" outlineLevel="0" collapsed="false">
      <c r="A1376" s="13" t="n">
        <v>1351</v>
      </c>
      <c r="B1376" s="18" t="n">
        <f aca="false">Shock_sd*Draws!B1355</f>
        <v>-31.2936853993945</v>
      </c>
      <c r="C1376" s="18" t="n">
        <f aca="false">Persist_a*B1376+Shock_sd*Draws!C1355</f>
        <v>14.0980049648614</v>
      </c>
      <c r="D1376" s="18" t="n">
        <f aca="false">Persist_a*C1376+Shock_sd*Draws!D1355</f>
        <v>73.6746871764665</v>
      </c>
      <c r="E1376" s="18" t="n">
        <f aca="false">Persist_a*D1376+Shock_sd*Draws!E1355</f>
        <v>14.9661922564923</v>
      </c>
      <c r="F1376" s="18" t="n">
        <f aca="false">Persist_a*E1376+Shock_sd*Draws!F1355</f>
        <v>54.1706507209094</v>
      </c>
      <c r="G1376" s="18" t="n">
        <f aca="false">Persist_a*F1376+Shock_sd*Draws!G1355</f>
        <v>-76.1262841343067</v>
      </c>
      <c r="H1376" s="18" t="n">
        <f aca="false">Persist_a*G1376+Shock_sd*Draws!H1355</f>
        <v>-62.8069405758063</v>
      </c>
      <c r="I1376" s="18" t="n">
        <f aca="false">Persist_a*H1376+Shock_sd*Draws!I1355</f>
        <v>-28.3156614121177</v>
      </c>
      <c r="J1376" s="18" t="n">
        <f aca="false">Persist_a*I1376+Shock_sd*Draws!J1355</f>
        <v>-50.6672779921711</v>
      </c>
      <c r="K1376" s="18" t="n">
        <f aca="false">Persist_a*J1376+Shock_sd*Draws!K1355</f>
        <v>-127.731752741042</v>
      </c>
      <c r="L1376" s="18" t="n">
        <f aca="false">Persist_a*K1376+Shock_sd*Draws!L1355</f>
        <v>-60.400649061035</v>
      </c>
      <c r="M1376" s="18" t="n">
        <f aca="false">Persist_a*L1376+Shock_sd*Draws!M1355</f>
        <v>-33.0189401587643</v>
      </c>
      <c r="N1376" s="18" t="n">
        <f aca="false">0-(Draws!N1355+Draws!Z1355)</f>
        <v>0</v>
      </c>
      <c r="O1376" s="18" t="n">
        <f aca="false">N1376-(Draws!O1355+Draws!AA1355)</f>
        <v>0</v>
      </c>
      <c r="P1376" s="18" t="n">
        <f aca="false">O1376-(Draws!P1355+Draws!AB1355)</f>
        <v>0</v>
      </c>
      <c r="Q1376" s="18" t="n">
        <f aca="false">P1376-(Draws!Q1355+Draws!AC1355)</f>
        <v>0</v>
      </c>
      <c r="R1376" s="18" t="n">
        <f aca="false">Q1376-(Draws!R1355+Draws!AD1355)</f>
        <v>0</v>
      </c>
      <c r="S1376" s="18" t="n">
        <f aca="false">R1376-(Draws!S1355+Draws!AE1355)</f>
        <v>0</v>
      </c>
      <c r="T1376" s="18" t="n">
        <f aca="false">S1376-(Draws!T1355+Draws!AF1355)</f>
        <v>-69.2514386919971</v>
      </c>
      <c r="U1376" s="18" t="n">
        <f aca="false">T1376-(Draws!U1355+Draws!AG1355)</f>
        <v>-69.2514386919971</v>
      </c>
      <c r="V1376" s="18" t="n">
        <f aca="false">U1376-(Draws!V1355+Draws!AH1355)</f>
        <v>-69.2514386919971</v>
      </c>
      <c r="W1376" s="18" t="n">
        <f aca="false">V1376-(Draws!W1355+Draws!AI1355)</f>
        <v>-69.2514386919971</v>
      </c>
      <c r="X1376" s="18" t="n">
        <f aca="false">W1376-(Draws!X1355+Draws!AJ1355)</f>
        <v>-69.2514386919971</v>
      </c>
      <c r="Y1376" s="18" t="n">
        <f aca="false">X1376-(Draws!Y1355+Draws!AK1355)</f>
        <v>-69.2514386919971</v>
      </c>
      <c r="Z1376" s="18" t="n">
        <f aca="false">0-(MAX(Draws!N1355-Line_cap,0)+MAX(Draws!Z1355-Line_cap,0))</f>
        <v>0</v>
      </c>
      <c r="AA1376" s="18" t="n">
        <f aca="false">Z1376-(MAX(Draws!O1355-Line_cap,0)+MAX(Draws!AA1355-Line_cap,0))</f>
        <v>0</v>
      </c>
      <c r="AB1376" s="18" t="n">
        <f aca="false">AA1376-(MAX(Draws!P1355-Line_cap,0)+MAX(Draws!AB1355-Line_cap,0))</f>
        <v>0</v>
      </c>
      <c r="AC1376" s="18" t="n">
        <f aca="false">AB1376-(MAX(Draws!Q1355-Line_cap,0)+MAX(Draws!AC1355-Line_cap,0))</f>
        <v>0</v>
      </c>
      <c r="AD1376" s="18" t="n">
        <f aca="false">AC1376-(MAX(Draws!R1355-Line_cap,0)+MAX(Draws!AD1355-Line_cap,0))</f>
        <v>0</v>
      </c>
      <c r="AE1376" s="18" t="n">
        <f aca="false">AD1376-(MAX(Draws!S1355-Line_cap,0)+MAX(Draws!AE1355-Line_cap,0))</f>
        <v>0</v>
      </c>
      <c r="AF1376" s="18" t="n">
        <f aca="false">AE1376-(MAX(Draws!T1355-Line_cap,0)+MAX(Draws!AF1355-Line_cap,0))</f>
        <v>0</v>
      </c>
      <c r="AG1376" s="18" t="n">
        <f aca="false">AF1376-(MAX(Draws!U1355-Line_cap,0)+MAX(Draws!AG1355-Line_cap,0))</f>
        <v>0</v>
      </c>
      <c r="AH1376" s="18" t="n">
        <f aca="false">AG1376-(MAX(Draws!V1355-Line_cap,0)+MAX(Draws!AH1355-Line_cap,0))</f>
        <v>0</v>
      </c>
      <c r="AI1376" s="18" t="n">
        <f aca="false">AH1376-(MAX(Draws!W1355-Line_cap,0)+MAX(Draws!AI1355-Line_cap,0))</f>
        <v>0</v>
      </c>
      <c r="AJ1376" s="18" t="n">
        <f aca="false">AI1376-(MAX(Draws!X1355-Line_cap,0)+MAX(Draws!AJ1355-Line_cap,0))</f>
        <v>0</v>
      </c>
      <c r="AK1376" s="18" t="n">
        <f aca="false">AJ1376-(MAX(Draws!Y1355-Line_cap,0)+MAX(Draws!AK1355-Line_cap,0))</f>
        <v>0</v>
      </c>
      <c r="AL1376" s="18" t="n">
        <f aca="false">SUMPRODUCT(MIN($B$22:$M$22+B1376:M1376+N1376:Y1376))</f>
        <v>297.402504376385</v>
      </c>
      <c r="AM1376" s="18" t="n">
        <f aca="false">SUMPRODUCT(MIN($B$22:$M$22+B1376:M1376))</f>
        <v>366.653943068382</v>
      </c>
      <c r="AN1376" s="18" t="n">
        <f aca="false">SUMPRODUCT(MIN($B$22:$M$22+N1376:Y1376))</f>
        <v>412.698943665789</v>
      </c>
      <c r="AO1376" s="18" t="n">
        <f aca="false">SUMPRODUCT(MIN($B$22:$M$22+B1376:M1376+Z1376:AK1376))</f>
        <v>366.653943068382</v>
      </c>
      <c r="AP1376" s="18" t="n">
        <f aca="false">SUMPRODUCT(MIN($B$23:$M$23+B1376:M1376+N1376:Y1376))</f>
        <v>345.688152926812</v>
      </c>
      <c r="AQ1376" s="18" t="n">
        <f aca="false">SUMPRODUCT(MIN($B$23:$M$23+B1376:M1376+Z1376:AK1376))</f>
        <v>414.939591618809</v>
      </c>
      <c r="AR1376" s="13" t="n">
        <f aca="false">IF(Y1376&lt;0,1,0)</f>
        <v>1</v>
      </c>
    </row>
    <row r="1377" customFormat="false" ht="15" hidden="false" customHeight="false" outlineLevel="0" collapsed="false">
      <c r="A1377" s="13" t="n">
        <v>1352</v>
      </c>
      <c r="B1377" s="18" t="n">
        <f aca="false">Shock_sd*Draws!B1356</f>
        <v>-31.5459363532421</v>
      </c>
      <c r="C1377" s="18" t="n">
        <f aca="false">Persist_a*B1377+Shock_sd*Draws!C1356</f>
        <v>-73.3174011688716</v>
      </c>
      <c r="D1377" s="18" t="n">
        <f aca="false">Persist_a*C1377+Shock_sd*Draws!D1356</f>
        <v>39.6879321263305</v>
      </c>
      <c r="E1377" s="18" t="n">
        <f aca="false">Persist_a*D1377+Shock_sd*Draws!E1356</f>
        <v>-22.4719544165099</v>
      </c>
      <c r="F1377" s="18" t="n">
        <f aca="false">Persist_a*E1377+Shock_sd*Draws!F1356</f>
        <v>-21.0907261707614</v>
      </c>
      <c r="G1377" s="18" t="n">
        <f aca="false">Persist_a*F1377+Shock_sd*Draws!G1356</f>
        <v>9.461140972276</v>
      </c>
      <c r="H1377" s="18" t="n">
        <f aca="false">Persist_a*G1377+Shock_sd*Draws!H1356</f>
        <v>-43.7908827062366</v>
      </c>
      <c r="I1377" s="18" t="n">
        <f aca="false">Persist_a*H1377+Shock_sd*Draws!I1356</f>
        <v>-13.0905695517638</v>
      </c>
      <c r="J1377" s="18" t="n">
        <f aca="false">Persist_a*I1377+Shock_sd*Draws!J1356</f>
        <v>58.2196610722178</v>
      </c>
      <c r="K1377" s="18" t="n">
        <f aca="false">Persist_a*J1377+Shock_sd*Draws!K1356</f>
        <v>7.30906704840719</v>
      </c>
      <c r="L1377" s="18" t="n">
        <f aca="false">Persist_a*K1377+Shock_sd*Draws!L1356</f>
        <v>34.8334773458858</v>
      </c>
      <c r="M1377" s="18" t="n">
        <f aca="false">Persist_a*L1377+Shock_sd*Draws!M1356</f>
        <v>121.338964953367</v>
      </c>
      <c r="N1377" s="18" t="n">
        <f aca="false">0-(Draws!N1356+Draws!Z1356)</f>
        <v>0</v>
      </c>
      <c r="O1377" s="18" t="n">
        <f aca="false">N1377-(Draws!O1356+Draws!AA1356)</f>
        <v>0</v>
      </c>
      <c r="P1377" s="18" t="n">
        <f aca="false">O1377-(Draws!P1356+Draws!AB1356)</f>
        <v>0</v>
      </c>
      <c r="Q1377" s="18" t="n">
        <f aca="false">P1377-(Draws!Q1356+Draws!AC1356)</f>
        <v>0</v>
      </c>
      <c r="R1377" s="18" t="n">
        <f aca="false">Q1377-(Draws!R1356+Draws!AD1356)</f>
        <v>0</v>
      </c>
      <c r="S1377" s="18" t="n">
        <f aca="false">R1377-(Draws!S1356+Draws!AE1356)</f>
        <v>0</v>
      </c>
      <c r="T1377" s="18" t="n">
        <f aca="false">S1377-(Draws!T1356+Draws!AF1356)</f>
        <v>0</v>
      </c>
      <c r="U1377" s="18" t="n">
        <f aca="false">T1377-(Draws!U1356+Draws!AG1356)</f>
        <v>0</v>
      </c>
      <c r="V1377" s="18" t="n">
        <f aca="false">U1377-(Draws!V1356+Draws!AH1356)</f>
        <v>0</v>
      </c>
      <c r="W1377" s="18" t="n">
        <f aca="false">V1377-(Draws!W1356+Draws!AI1356)</f>
        <v>0</v>
      </c>
      <c r="X1377" s="18" t="n">
        <f aca="false">W1377-(Draws!X1356+Draws!AJ1356)</f>
        <v>0</v>
      </c>
      <c r="Y1377" s="18" t="n">
        <f aca="false">X1377-(Draws!Y1356+Draws!AK1356)</f>
        <v>0</v>
      </c>
      <c r="Z1377" s="18" t="n">
        <f aca="false">0-(MAX(Draws!N1356-Line_cap,0)+MAX(Draws!Z1356-Line_cap,0))</f>
        <v>0</v>
      </c>
      <c r="AA1377" s="18" t="n">
        <f aca="false">Z1377-(MAX(Draws!O1356-Line_cap,0)+MAX(Draws!AA1356-Line_cap,0))</f>
        <v>0</v>
      </c>
      <c r="AB1377" s="18" t="n">
        <f aca="false">AA1377-(MAX(Draws!P1356-Line_cap,0)+MAX(Draws!AB1356-Line_cap,0))</f>
        <v>0</v>
      </c>
      <c r="AC1377" s="18" t="n">
        <f aca="false">AB1377-(MAX(Draws!Q1356-Line_cap,0)+MAX(Draws!AC1356-Line_cap,0))</f>
        <v>0</v>
      </c>
      <c r="AD1377" s="18" t="n">
        <f aca="false">AC1377-(MAX(Draws!R1356-Line_cap,0)+MAX(Draws!AD1356-Line_cap,0))</f>
        <v>0</v>
      </c>
      <c r="AE1377" s="18" t="n">
        <f aca="false">AD1377-(MAX(Draws!S1356-Line_cap,0)+MAX(Draws!AE1356-Line_cap,0))</f>
        <v>0</v>
      </c>
      <c r="AF1377" s="18" t="n">
        <f aca="false">AE1377-(MAX(Draws!T1356-Line_cap,0)+MAX(Draws!AF1356-Line_cap,0))</f>
        <v>0</v>
      </c>
      <c r="AG1377" s="18" t="n">
        <f aca="false">AF1377-(MAX(Draws!U1356-Line_cap,0)+MAX(Draws!AG1356-Line_cap,0))</f>
        <v>0</v>
      </c>
      <c r="AH1377" s="18" t="n">
        <f aca="false">AG1377-(MAX(Draws!V1356-Line_cap,0)+MAX(Draws!AH1356-Line_cap,0))</f>
        <v>0</v>
      </c>
      <c r="AI1377" s="18" t="n">
        <f aca="false">AH1377-(MAX(Draws!W1356-Line_cap,0)+MAX(Draws!AI1356-Line_cap,0))</f>
        <v>0</v>
      </c>
      <c r="AJ1377" s="18" t="n">
        <f aca="false">AI1377-(MAX(Draws!X1356-Line_cap,0)+MAX(Draws!AJ1356-Line_cap,0))</f>
        <v>0</v>
      </c>
      <c r="AK1377" s="18" t="n">
        <f aca="false">AJ1377-(MAX(Draws!Y1356-Line_cap,0)+MAX(Draws!AK1356-Line_cap,0))</f>
        <v>0</v>
      </c>
      <c r="AL1377" s="18" t="n">
        <f aca="false">SUMPRODUCT(MIN($B$22:$M$22+B1377:M1377+N1377:Y1377))</f>
        <v>438.159499651549</v>
      </c>
      <c r="AM1377" s="18" t="n">
        <f aca="false">SUMPRODUCT(MIN($B$22:$M$22+B1377:M1377))</f>
        <v>438.159499651549</v>
      </c>
      <c r="AN1377" s="18" t="n">
        <f aca="false">SUMPRODUCT(MIN($B$22:$M$22+N1377:Y1377))</f>
        <v>481.950382357786</v>
      </c>
      <c r="AO1377" s="18" t="n">
        <f aca="false">SUMPRODUCT(MIN($B$22:$M$22+B1377:M1377+Z1377:AK1377))</f>
        <v>438.159499651549</v>
      </c>
      <c r="AP1377" s="18" t="n">
        <f aca="false">SUMPRODUCT(MIN($B$23:$M$23+B1377:M1377+N1377:Y1377))</f>
        <v>487.338142514649</v>
      </c>
      <c r="AQ1377" s="18" t="n">
        <f aca="false">SUMPRODUCT(MIN($B$23:$M$23+B1377:M1377+Z1377:AK1377))</f>
        <v>487.338142514649</v>
      </c>
      <c r="AR1377" s="13" t="n">
        <f aca="false">IF(Y1377&lt;0,1,0)</f>
        <v>0</v>
      </c>
    </row>
    <row r="1378" customFormat="false" ht="15" hidden="false" customHeight="false" outlineLevel="0" collapsed="false">
      <c r="A1378" s="13" t="n">
        <v>1353</v>
      </c>
      <c r="B1378" s="18" t="n">
        <f aca="false">Shock_sd*Draws!B1357</f>
        <v>25.1010089547964</v>
      </c>
      <c r="C1378" s="18" t="n">
        <f aca="false">Persist_a*B1378+Shock_sd*Draws!C1357</f>
        <v>4.00433604188142</v>
      </c>
      <c r="D1378" s="18" t="n">
        <f aca="false">Persist_a*C1378+Shock_sd*Draws!D1357</f>
        <v>-4.26835595056668</v>
      </c>
      <c r="E1378" s="18" t="n">
        <f aca="false">Persist_a*D1378+Shock_sd*Draws!E1357</f>
        <v>-130.460868536443</v>
      </c>
      <c r="F1378" s="18" t="n">
        <f aca="false">Persist_a*E1378+Shock_sd*Draws!F1357</f>
        <v>-70.762182317862</v>
      </c>
      <c r="G1378" s="18" t="n">
        <f aca="false">Persist_a*F1378+Shock_sd*Draws!G1357</f>
        <v>-153.542368580613</v>
      </c>
      <c r="H1378" s="18" t="n">
        <f aca="false">Persist_a*G1378+Shock_sd*Draws!H1357</f>
        <v>-105.101973165894</v>
      </c>
      <c r="I1378" s="18" t="n">
        <f aca="false">Persist_a*H1378+Shock_sd*Draws!I1357</f>
        <v>-88.2217107184825</v>
      </c>
      <c r="J1378" s="18" t="n">
        <f aca="false">Persist_a*I1378+Shock_sd*Draws!J1357</f>
        <v>-4.01847790710362</v>
      </c>
      <c r="K1378" s="18" t="n">
        <f aca="false">Persist_a*J1378+Shock_sd*Draws!K1357</f>
        <v>-25.182174663029</v>
      </c>
      <c r="L1378" s="18" t="n">
        <f aca="false">Persist_a*K1378+Shock_sd*Draws!L1357</f>
        <v>-28.3878220549032</v>
      </c>
      <c r="M1378" s="18" t="n">
        <f aca="false">Persist_a*L1378+Shock_sd*Draws!M1357</f>
        <v>49.4345044632042</v>
      </c>
      <c r="N1378" s="18" t="n">
        <f aca="false">0-(Draws!N1357+Draws!Z1357)</f>
        <v>0</v>
      </c>
      <c r="O1378" s="18" t="n">
        <f aca="false">N1378-(Draws!O1357+Draws!AA1357)</f>
        <v>0</v>
      </c>
      <c r="P1378" s="18" t="n">
        <f aca="false">O1378-(Draws!P1357+Draws!AB1357)</f>
        <v>-63.1940607964961</v>
      </c>
      <c r="Q1378" s="18" t="n">
        <f aca="false">P1378-(Draws!Q1357+Draws!AC1357)</f>
        <v>-63.1940607964961</v>
      </c>
      <c r="R1378" s="18" t="n">
        <f aca="false">Q1378-(Draws!R1357+Draws!AD1357)</f>
        <v>-63.1940607964961</v>
      </c>
      <c r="S1378" s="18" t="n">
        <f aca="false">R1378-(Draws!S1357+Draws!AE1357)</f>
        <v>-63.1940607964961</v>
      </c>
      <c r="T1378" s="18" t="n">
        <f aca="false">S1378-(Draws!T1357+Draws!AF1357)</f>
        <v>-63.1940607964961</v>
      </c>
      <c r="U1378" s="18" t="n">
        <f aca="false">T1378-(Draws!U1357+Draws!AG1357)</f>
        <v>-63.1940607964961</v>
      </c>
      <c r="V1378" s="18" t="n">
        <f aca="false">U1378-(Draws!V1357+Draws!AH1357)</f>
        <v>-63.1940607964961</v>
      </c>
      <c r="W1378" s="18" t="n">
        <f aca="false">V1378-(Draws!W1357+Draws!AI1357)</f>
        <v>-63.1940607964961</v>
      </c>
      <c r="X1378" s="18" t="n">
        <f aca="false">W1378-(Draws!X1357+Draws!AJ1357)</f>
        <v>-63.1940607964961</v>
      </c>
      <c r="Y1378" s="18" t="n">
        <f aca="false">X1378-(Draws!Y1357+Draws!AK1357)</f>
        <v>-63.1940607964961</v>
      </c>
      <c r="Z1378" s="18" t="n">
        <f aca="false">0-(MAX(Draws!N1357-Line_cap,0)+MAX(Draws!Z1357-Line_cap,0))</f>
        <v>0</v>
      </c>
      <c r="AA1378" s="18" t="n">
        <f aca="false">Z1378-(MAX(Draws!O1357-Line_cap,0)+MAX(Draws!AA1357-Line_cap,0))</f>
        <v>0</v>
      </c>
      <c r="AB1378" s="18" t="n">
        <f aca="false">AA1378-(MAX(Draws!P1357-Line_cap,0)+MAX(Draws!AB1357-Line_cap,0))</f>
        <v>0</v>
      </c>
      <c r="AC1378" s="18" t="n">
        <f aca="false">AB1378-(MAX(Draws!Q1357-Line_cap,0)+MAX(Draws!AC1357-Line_cap,0))</f>
        <v>0</v>
      </c>
      <c r="AD1378" s="18" t="n">
        <f aca="false">AC1378-(MAX(Draws!R1357-Line_cap,0)+MAX(Draws!AD1357-Line_cap,0))</f>
        <v>0</v>
      </c>
      <c r="AE1378" s="18" t="n">
        <f aca="false">AD1378-(MAX(Draws!S1357-Line_cap,0)+MAX(Draws!AE1357-Line_cap,0))</f>
        <v>0</v>
      </c>
      <c r="AF1378" s="18" t="n">
        <f aca="false">AE1378-(MAX(Draws!T1357-Line_cap,0)+MAX(Draws!AF1357-Line_cap,0))</f>
        <v>0</v>
      </c>
      <c r="AG1378" s="18" t="n">
        <f aca="false">AF1378-(MAX(Draws!U1357-Line_cap,0)+MAX(Draws!AG1357-Line_cap,0))</f>
        <v>0</v>
      </c>
      <c r="AH1378" s="18" t="n">
        <f aca="false">AG1378-(MAX(Draws!V1357-Line_cap,0)+MAX(Draws!AH1357-Line_cap,0))</f>
        <v>0</v>
      </c>
      <c r="AI1378" s="18" t="n">
        <f aca="false">AH1378-(MAX(Draws!W1357-Line_cap,0)+MAX(Draws!AI1357-Line_cap,0))</f>
        <v>0</v>
      </c>
      <c r="AJ1378" s="18" t="n">
        <f aca="false">AI1378-(MAX(Draws!X1357-Line_cap,0)+MAX(Draws!AJ1357-Line_cap,0))</f>
        <v>0</v>
      </c>
      <c r="AK1378" s="18" t="n">
        <f aca="false">AJ1378-(MAX(Draws!Y1357-Line_cap,0)+MAX(Draws!AK1357-Line_cap,0))</f>
        <v>0</v>
      </c>
      <c r="AL1378" s="18" t="n">
        <f aca="false">SUMPRODUCT(MIN($B$22:$M$22+B1378:M1378+N1378:Y1378))</f>
        <v>266.471742261256</v>
      </c>
      <c r="AM1378" s="18" t="n">
        <f aca="false">SUMPRODUCT(MIN($B$22:$M$22+B1378:M1378))</f>
        <v>329.665803057752</v>
      </c>
      <c r="AN1378" s="18" t="n">
        <f aca="false">SUMPRODUCT(MIN($B$22:$M$22+N1378:Y1378))</f>
        <v>418.75632156129</v>
      </c>
      <c r="AO1378" s="18" t="n">
        <f aca="false">SUMPRODUCT(MIN($B$22:$M$22+B1378:M1378+Z1378:AK1378))</f>
        <v>329.665803057752</v>
      </c>
      <c r="AP1378" s="18" t="n">
        <f aca="false">SUMPRODUCT(MIN($B$23:$M$23+B1378:M1378+N1378:Y1378))</f>
        <v>314.23748776204</v>
      </c>
      <c r="AQ1378" s="18" t="n">
        <f aca="false">SUMPRODUCT(MIN($B$23:$M$23+B1378:M1378+Z1378:AK1378))</f>
        <v>377.431548558536</v>
      </c>
      <c r="AR1378" s="13" t="n">
        <f aca="false">IF(Y1378&lt;0,1,0)</f>
        <v>1</v>
      </c>
    </row>
    <row r="1379" customFormat="false" ht="15" hidden="false" customHeight="false" outlineLevel="0" collapsed="false">
      <c r="A1379" s="13" t="n">
        <v>1354</v>
      </c>
      <c r="B1379" s="18" t="n">
        <f aca="false">Shock_sd*Draws!B1358</f>
        <v>-10.02937144895</v>
      </c>
      <c r="C1379" s="18" t="n">
        <f aca="false">Persist_a*B1379+Shock_sd*Draws!C1358</f>
        <v>27.2261543119126</v>
      </c>
      <c r="D1379" s="18" t="n">
        <f aca="false">Persist_a*C1379+Shock_sd*Draws!D1358</f>
        <v>71.390760207051</v>
      </c>
      <c r="E1379" s="18" t="n">
        <f aca="false">Persist_a*D1379+Shock_sd*Draws!E1358</f>
        <v>76.463041100362</v>
      </c>
      <c r="F1379" s="18" t="n">
        <f aca="false">Persist_a*E1379+Shock_sd*Draws!F1358</f>
        <v>48.055668345071</v>
      </c>
      <c r="G1379" s="18" t="n">
        <f aca="false">Persist_a*F1379+Shock_sd*Draws!G1358</f>
        <v>57.6188225436141</v>
      </c>
      <c r="H1379" s="18" t="n">
        <f aca="false">Persist_a*G1379+Shock_sd*Draws!H1358</f>
        <v>-47.4142508185874</v>
      </c>
      <c r="I1379" s="18" t="n">
        <f aca="false">Persist_a*H1379+Shock_sd*Draws!I1358</f>
        <v>-61.0471151860361</v>
      </c>
      <c r="J1379" s="18" t="n">
        <f aca="false">Persist_a*I1379+Shock_sd*Draws!J1358</f>
        <v>-102.714341554693</v>
      </c>
      <c r="K1379" s="18" t="n">
        <f aca="false">Persist_a*J1379+Shock_sd*Draws!K1358</f>
        <v>-46.537295054024</v>
      </c>
      <c r="L1379" s="18" t="n">
        <f aca="false">Persist_a*K1379+Shock_sd*Draws!L1358</f>
        <v>-46.2312779562064</v>
      </c>
      <c r="M1379" s="18" t="n">
        <f aca="false">Persist_a*L1379+Shock_sd*Draws!M1358</f>
        <v>-16.2614139258429</v>
      </c>
      <c r="N1379" s="18" t="n">
        <f aca="false">0-(Draws!N1358+Draws!Z1358)</f>
        <v>0</v>
      </c>
      <c r="O1379" s="18" t="n">
        <f aca="false">N1379-(Draws!O1358+Draws!AA1358)</f>
        <v>0</v>
      </c>
      <c r="P1379" s="18" t="n">
        <f aca="false">O1379-(Draws!P1358+Draws!AB1358)</f>
        <v>0</v>
      </c>
      <c r="Q1379" s="18" t="n">
        <f aca="false">P1379-(Draws!Q1358+Draws!AC1358)</f>
        <v>0</v>
      </c>
      <c r="R1379" s="18" t="n">
        <f aca="false">Q1379-(Draws!R1358+Draws!AD1358)</f>
        <v>0</v>
      </c>
      <c r="S1379" s="18" t="n">
        <f aca="false">R1379-(Draws!S1358+Draws!AE1358)</f>
        <v>0</v>
      </c>
      <c r="T1379" s="18" t="n">
        <f aca="false">S1379-(Draws!T1358+Draws!AF1358)</f>
        <v>0</v>
      </c>
      <c r="U1379" s="18" t="n">
        <f aca="false">T1379-(Draws!U1358+Draws!AG1358)</f>
        <v>0</v>
      </c>
      <c r="V1379" s="18" t="n">
        <f aca="false">U1379-(Draws!V1358+Draws!AH1358)</f>
        <v>0</v>
      </c>
      <c r="W1379" s="18" t="n">
        <f aca="false">V1379-(Draws!W1358+Draws!AI1358)</f>
        <v>0</v>
      </c>
      <c r="X1379" s="18" t="n">
        <f aca="false">W1379-(Draws!X1358+Draws!AJ1358)</f>
        <v>0</v>
      </c>
      <c r="Y1379" s="18" t="n">
        <f aca="false">X1379-(Draws!Y1358+Draws!AK1358)</f>
        <v>0</v>
      </c>
      <c r="Z1379" s="18" t="n">
        <f aca="false">0-(MAX(Draws!N1358-Line_cap,0)+MAX(Draws!Z1358-Line_cap,0))</f>
        <v>0</v>
      </c>
      <c r="AA1379" s="18" t="n">
        <f aca="false">Z1379-(MAX(Draws!O1358-Line_cap,0)+MAX(Draws!AA1358-Line_cap,0))</f>
        <v>0</v>
      </c>
      <c r="AB1379" s="18" t="n">
        <f aca="false">AA1379-(MAX(Draws!P1358-Line_cap,0)+MAX(Draws!AB1358-Line_cap,0))</f>
        <v>0</v>
      </c>
      <c r="AC1379" s="18" t="n">
        <f aca="false">AB1379-(MAX(Draws!Q1358-Line_cap,0)+MAX(Draws!AC1358-Line_cap,0))</f>
        <v>0</v>
      </c>
      <c r="AD1379" s="18" t="n">
        <f aca="false">AC1379-(MAX(Draws!R1358-Line_cap,0)+MAX(Draws!AD1358-Line_cap,0))</f>
        <v>0</v>
      </c>
      <c r="AE1379" s="18" t="n">
        <f aca="false">AD1379-(MAX(Draws!S1358-Line_cap,0)+MAX(Draws!AE1358-Line_cap,0))</f>
        <v>0</v>
      </c>
      <c r="AF1379" s="18" t="n">
        <f aca="false">AE1379-(MAX(Draws!T1358-Line_cap,0)+MAX(Draws!AF1358-Line_cap,0))</f>
        <v>0</v>
      </c>
      <c r="AG1379" s="18" t="n">
        <f aca="false">AF1379-(MAX(Draws!U1358-Line_cap,0)+MAX(Draws!AG1358-Line_cap,0))</f>
        <v>0</v>
      </c>
      <c r="AH1379" s="18" t="n">
        <f aca="false">AG1379-(MAX(Draws!V1358-Line_cap,0)+MAX(Draws!AH1358-Line_cap,0))</f>
        <v>0</v>
      </c>
      <c r="AI1379" s="18" t="n">
        <f aca="false">AH1379-(MAX(Draws!W1358-Line_cap,0)+MAX(Draws!AI1358-Line_cap,0))</f>
        <v>0</v>
      </c>
      <c r="AJ1379" s="18" t="n">
        <f aca="false">AI1379-(MAX(Draws!X1358-Line_cap,0)+MAX(Draws!AJ1358-Line_cap,0))</f>
        <v>0</v>
      </c>
      <c r="AK1379" s="18" t="n">
        <f aca="false">AJ1379-(MAX(Draws!Y1358-Line_cap,0)+MAX(Draws!AK1358-Line_cap,0))</f>
        <v>0</v>
      </c>
      <c r="AL1379" s="18" t="n">
        <f aca="false">SUMPRODUCT(MIN($B$22:$M$22+B1379:M1379+N1379:Y1379))</f>
        <v>385.483439862703</v>
      </c>
      <c r="AM1379" s="18" t="n">
        <f aca="false">SUMPRODUCT(MIN($B$22:$M$22+B1379:M1379))</f>
        <v>385.483439862703</v>
      </c>
      <c r="AN1379" s="18" t="n">
        <f aca="false">SUMPRODUCT(MIN($B$22:$M$22+N1379:Y1379))</f>
        <v>481.950382357786</v>
      </c>
      <c r="AO1379" s="18" t="n">
        <f aca="false">SUMPRODUCT(MIN($B$22:$M$22+B1379:M1379+Z1379:AK1379))</f>
        <v>385.483439862703</v>
      </c>
      <c r="AP1379" s="18" t="n">
        <f aca="false">SUMPRODUCT(MIN($B$23:$M$23+B1379:M1379+N1379:Y1379))</f>
        <v>434.726767026924</v>
      </c>
      <c r="AQ1379" s="18" t="n">
        <f aca="false">SUMPRODUCT(MIN($B$23:$M$23+B1379:M1379+Z1379:AK1379))</f>
        <v>434.726767026924</v>
      </c>
      <c r="AR1379" s="13" t="n">
        <f aca="false">IF(Y1379&lt;0,1,0)</f>
        <v>0</v>
      </c>
    </row>
    <row r="1380" customFormat="false" ht="15" hidden="false" customHeight="false" outlineLevel="0" collapsed="false">
      <c r="A1380" s="13" t="n">
        <v>1355</v>
      </c>
      <c r="B1380" s="18" t="n">
        <f aca="false">Shock_sd*Draws!B1359</f>
        <v>26.5758412868539</v>
      </c>
      <c r="C1380" s="18" t="n">
        <f aca="false">Persist_a*B1380+Shock_sd*Draws!C1359</f>
        <v>-76.2488657859786</v>
      </c>
      <c r="D1380" s="18" t="n">
        <f aca="false">Persist_a*C1380+Shock_sd*Draws!D1359</f>
        <v>-124.770386559868</v>
      </c>
      <c r="E1380" s="18" t="n">
        <f aca="false">Persist_a*D1380+Shock_sd*Draws!E1359</f>
        <v>-123.477598347474</v>
      </c>
      <c r="F1380" s="18" t="n">
        <f aca="false">Persist_a*E1380+Shock_sd*Draws!F1359</f>
        <v>-1.17003961098457</v>
      </c>
      <c r="G1380" s="18" t="n">
        <f aca="false">Persist_a*F1380+Shock_sd*Draws!G1359</f>
        <v>-30.2626500255416</v>
      </c>
      <c r="H1380" s="18" t="n">
        <f aca="false">Persist_a*G1380+Shock_sd*Draws!H1359</f>
        <v>-93.9472247675274</v>
      </c>
      <c r="I1380" s="18" t="n">
        <f aca="false">Persist_a*H1380+Shock_sd*Draws!I1359</f>
        <v>7.35944894373297</v>
      </c>
      <c r="J1380" s="18" t="n">
        <f aca="false">Persist_a*I1380+Shock_sd*Draws!J1359</f>
        <v>-23.604871494264</v>
      </c>
      <c r="K1380" s="18" t="n">
        <f aca="false">Persist_a*J1380+Shock_sd*Draws!K1359</f>
        <v>-0.388004051967783</v>
      </c>
      <c r="L1380" s="18" t="n">
        <f aca="false">Persist_a*K1380+Shock_sd*Draws!L1359</f>
        <v>-9.49833283027184</v>
      </c>
      <c r="M1380" s="18" t="n">
        <f aca="false">Persist_a*L1380+Shock_sd*Draws!M1359</f>
        <v>-14.3322072725318</v>
      </c>
      <c r="N1380" s="18" t="n">
        <f aca="false">0-(Draws!N1359+Draws!Z1359)</f>
        <v>0</v>
      </c>
      <c r="O1380" s="18" t="n">
        <f aca="false">N1380-(Draws!O1359+Draws!AA1359)</f>
        <v>0</v>
      </c>
      <c r="P1380" s="18" t="n">
        <f aca="false">O1380-(Draws!P1359+Draws!AB1359)</f>
        <v>0</v>
      </c>
      <c r="Q1380" s="18" t="n">
        <f aca="false">P1380-(Draws!Q1359+Draws!AC1359)</f>
        <v>0</v>
      </c>
      <c r="R1380" s="18" t="n">
        <f aca="false">Q1380-(Draws!R1359+Draws!AD1359)</f>
        <v>0</v>
      </c>
      <c r="S1380" s="18" t="n">
        <f aca="false">R1380-(Draws!S1359+Draws!AE1359)</f>
        <v>0</v>
      </c>
      <c r="T1380" s="18" t="n">
        <f aca="false">S1380-(Draws!T1359+Draws!AF1359)</f>
        <v>0</v>
      </c>
      <c r="U1380" s="18" t="n">
        <f aca="false">T1380-(Draws!U1359+Draws!AG1359)</f>
        <v>0</v>
      </c>
      <c r="V1380" s="18" t="n">
        <f aca="false">U1380-(Draws!V1359+Draws!AH1359)</f>
        <v>0</v>
      </c>
      <c r="W1380" s="18" t="n">
        <f aca="false">V1380-(Draws!W1359+Draws!AI1359)</f>
        <v>0</v>
      </c>
      <c r="X1380" s="18" t="n">
        <f aca="false">W1380-(Draws!X1359+Draws!AJ1359)</f>
        <v>0</v>
      </c>
      <c r="Y1380" s="18" t="n">
        <f aca="false">X1380-(Draws!Y1359+Draws!AK1359)</f>
        <v>0</v>
      </c>
      <c r="Z1380" s="18" t="n">
        <f aca="false">0-(MAX(Draws!N1359-Line_cap,0)+MAX(Draws!Z1359-Line_cap,0))</f>
        <v>0</v>
      </c>
      <c r="AA1380" s="18" t="n">
        <f aca="false">Z1380-(MAX(Draws!O1359-Line_cap,0)+MAX(Draws!AA1359-Line_cap,0))</f>
        <v>0</v>
      </c>
      <c r="AB1380" s="18" t="n">
        <f aca="false">AA1380-(MAX(Draws!P1359-Line_cap,0)+MAX(Draws!AB1359-Line_cap,0))</f>
        <v>0</v>
      </c>
      <c r="AC1380" s="18" t="n">
        <f aca="false">AB1380-(MAX(Draws!Q1359-Line_cap,0)+MAX(Draws!AC1359-Line_cap,0))</f>
        <v>0</v>
      </c>
      <c r="AD1380" s="18" t="n">
        <f aca="false">AC1380-(MAX(Draws!R1359-Line_cap,0)+MAX(Draws!AD1359-Line_cap,0))</f>
        <v>0</v>
      </c>
      <c r="AE1380" s="18" t="n">
        <f aca="false">AD1380-(MAX(Draws!S1359-Line_cap,0)+MAX(Draws!AE1359-Line_cap,0))</f>
        <v>0</v>
      </c>
      <c r="AF1380" s="18" t="n">
        <f aca="false">AE1380-(MAX(Draws!T1359-Line_cap,0)+MAX(Draws!AF1359-Line_cap,0))</f>
        <v>0</v>
      </c>
      <c r="AG1380" s="18" t="n">
        <f aca="false">AF1380-(MAX(Draws!U1359-Line_cap,0)+MAX(Draws!AG1359-Line_cap,0))</f>
        <v>0</v>
      </c>
      <c r="AH1380" s="18" t="n">
        <f aca="false">AG1380-(MAX(Draws!V1359-Line_cap,0)+MAX(Draws!AH1359-Line_cap,0))</f>
        <v>0</v>
      </c>
      <c r="AI1380" s="18" t="n">
        <f aca="false">AH1380-(MAX(Draws!W1359-Line_cap,0)+MAX(Draws!AI1359-Line_cap,0))</f>
        <v>0</v>
      </c>
      <c r="AJ1380" s="18" t="n">
        <f aca="false">AI1380-(MAX(Draws!X1359-Line_cap,0)+MAX(Draws!AJ1359-Line_cap,0))</f>
        <v>0</v>
      </c>
      <c r="AK1380" s="18" t="n">
        <f aca="false">AJ1380-(MAX(Draws!Y1359-Line_cap,0)+MAX(Draws!AK1359-Line_cap,0))</f>
        <v>0</v>
      </c>
      <c r="AL1380" s="18" t="n">
        <f aca="false">SUMPRODUCT(MIN($B$22:$M$22+B1380:M1380+N1380:Y1380))</f>
        <v>375.384601480683</v>
      </c>
      <c r="AM1380" s="18" t="n">
        <f aca="false">SUMPRODUCT(MIN($B$22:$M$22+B1380:M1380))</f>
        <v>375.384601480683</v>
      </c>
      <c r="AN1380" s="18" t="n">
        <f aca="false">SUMPRODUCT(MIN($B$22:$M$22+N1380:Y1380))</f>
        <v>481.950382357786</v>
      </c>
      <c r="AO1380" s="18" t="n">
        <f aca="false">SUMPRODUCT(MIN($B$22:$M$22+B1380:M1380+Z1380:AK1380))</f>
        <v>375.384601480683</v>
      </c>
      <c r="AP1380" s="18" t="n">
        <f aca="false">SUMPRODUCT(MIN($B$23:$M$23+B1380:M1380+N1380:Y1380))</f>
        <v>416.272888994046</v>
      </c>
      <c r="AQ1380" s="18" t="n">
        <f aca="false">SUMPRODUCT(MIN($B$23:$M$23+B1380:M1380+Z1380:AK1380))</f>
        <v>416.272888994046</v>
      </c>
      <c r="AR1380" s="13" t="n">
        <f aca="false">IF(Y1380&lt;0,1,0)</f>
        <v>0</v>
      </c>
    </row>
    <row r="1381" customFormat="false" ht="15" hidden="false" customHeight="false" outlineLevel="0" collapsed="false">
      <c r="A1381" s="13" t="n">
        <v>1356</v>
      </c>
      <c r="B1381" s="18" t="n">
        <f aca="false">Shock_sd*Draws!B1360</f>
        <v>54.0763503631319</v>
      </c>
      <c r="C1381" s="18" t="n">
        <f aca="false">Persist_a*B1381+Shock_sd*Draws!C1360</f>
        <v>105.810066277963</v>
      </c>
      <c r="D1381" s="18" t="n">
        <f aca="false">Persist_a*C1381+Shock_sd*Draws!D1360</f>
        <v>61.400152624122</v>
      </c>
      <c r="E1381" s="18" t="n">
        <f aca="false">Persist_a*D1381+Shock_sd*Draws!E1360</f>
        <v>53.1454012090856</v>
      </c>
      <c r="F1381" s="18" t="n">
        <f aca="false">Persist_a*E1381+Shock_sd*Draws!F1360</f>
        <v>-24.9375276665016</v>
      </c>
      <c r="G1381" s="18" t="n">
        <f aca="false">Persist_a*F1381+Shock_sd*Draws!G1360</f>
        <v>-25.7252146967834</v>
      </c>
      <c r="H1381" s="18" t="n">
        <f aca="false">Persist_a*G1381+Shock_sd*Draws!H1360</f>
        <v>-43.17911000368</v>
      </c>
      <c r="I1381" s="18" t="n">
        <f aca="false">Persist_a*H1381+Shock_sd*Draws!I1360</f>
        <v>-57.6292525135362</v>
      </c>
      <c r="J1381" s="18" t="n">
        <f aca="false">Persist_a*I1381+Shock_sd*Draws!J1360</f>
        <v>67.3491447617798</v>
      </c>
      <c r="K1381" s="18" t="n">
        <f aca="false">Persist_a*J1381+Shock_sd*Draws!K1360</f>
        <v>21.1453253120949</v>
      </c>
      <c r="L1381" s="18" t="n">
        <f aca="false">Persist_a*K1381+Shock_sd*Draws!L1360</f>
        <v>54.0258858035117</v>
      </c>
      <c r="M1381" s="18" t="n">
        <f aca="false">Persist_a*L1381+Shock_sd*Draws!M1360</f>
        <v>-18.0426739189685</v>
      </c>
      <c r="N1381" s="18" t="n">
        <f aca="false">0-(Draws!N1360+Draws!Z1360)</f>
        <v>0</v>
      </c>
      <c r="O1381" s="18" t="n">
        <f aca="false">N1381-(Draws!O1360+Draws!AA1360)</f>
        <v>0</v>
      </c>
      <c r="P1381" s="18" t="n">
        <f aca="false">O1381-(Draws!P1360+Draws!AB1360)</f>
        <v>0</v>
      </c>
      <c r="Q1381" s="18" t="n">
        <f aca="false">P1381-(Draws!Q1360+Draws!AC1360)</f>
        <v>0</v>
      </c>
      <c r="R1381" s="18" t="n">
        <f aca="false">Q1381-(Draws!R1360+Draws!AD1360)</f>
        <v>0</v>
      </c>
      <c r="S1381" s="18" t="n">
        <f aca="false">R1381-(Draws!S1360+Draws!AE1360)</f>
        <v>0</v>
      </c>
      <c r="T1381" s="18" t="n">
        <f aca="false">S1381-(Draws!T1360+Draws!AF1360)</f>
        <v>0</v>
      </c>
      <c r="U1381" s="18" t="n">
        <f aca="false">T1381-(Draws!U1360+Draws!AG1360)</f>
        <v>-127.278661053088</v>
      </c>
      <c r="V1381" s="18" t="n">
        <f aca="false">U1381-(Draws!V1360+Draws!AH1360)</f>
        <v>-127.278661053088</v>
      </c>
      <c r="W1381" s="18" t="n">
        <f aca="false">V1381-(Draws!W1360+Draws!AI1360)</f>
        <v>-127.278661053088</v>
      </c>
      <c r="X1381" s="18" t="n">
        <f aca="false">W1381-(Draws!X1360+Draws!AJ1360)</f>
        <v>-127.278661053088</v>
      </c>
      <c r="Y1381" s="18" t="n">
        <f aca="false">X1381-(Draws!Y1360+Draws!AK1360)</f>
        <v>-127.278661053088</v>
      </c>
      <c r="Z1381" s="18" t="n">
        <f aca="false">0-(MAX(Draws!N1360-Line_cap,0)+MAX(Draws!Z1360-Line_cap,0))</f>
        <v>0</v>
      </c>
      <c r="AA1381" s="18" t="n">
        <f aca="false">Z1381-(MAX(Draws!O1360-Line_cap,0)+MAX(Draws!AA1360-Line_cap,0))</f>
        <v>0</v>
      </c>
      <c r="AB1381" s="18" t="n">
        <f aca="false">AA1381-(MAX(Draws!P1360-Line_cap,0)+MAX(Draws!AB1360-Line_cap,0))</f>
        <v>0</v>
      </c>
      <c r="AC1381" s="18" t="n">
        <f aca="false">AB1381-(MAX(Draws!Q1360-Line_cap,0)+MAX(Draws!AC1360-Line_cap,0))</f>
        <v>0</v>
      </c>
      <c r="AD1381" s="18" t="n">
        <f aca="false">AC1381-(MAX(Draws!R1360-Line_cap,0)+MAX(Draws!AD1360-Line_cap,0))</f>
        <v>0</v>
      </c>
      <c r="AE1381" s="18" t="n">
        <f aca="false">AD1381-(MAX(Draws!S1360-Line_cap,0)+MAX(Draws!AE1360-Line_cap,0))</f>
        <v>0</v>
      </c>
      <c r="AF1381" s="18" t="n">
        <f aca="false">AE1381-(MAX(Draws!T1360-Line_cap,0)+MAX(Draws!AF1360-Line_cap,0))</f>
        <v>0</v>
      </c>
      <c r="AG1381" s="18" t="n">
        <f aca="false">AF1381-(MAX(Draws!U1360-Line_cap,0)+MAX(Draws!AG1360-Line_cap,0))</f>
        <v>-27.2786610530877</v>
      </c>
      <c r="AH1381" s="18" t="n">
        <f aca="false">AG1381-(MAX(Draws!V1360-Line_cap,0)+MAX(Draws!AH1360-Line_cap,0))</f>
        <v>-27.2786610530877</v>
      </c>
      <c r="AI1381" s="18" t="n">
        <f aca="false">AH1381-(MAX(Draws!W1360-Line_cap,0)+MAX(Draws!AI1360-Line_cap,0))</f>
        <v>-27.2786610530877</v>
      </c>
      <c r="AJ1381" s="18" t="n">
        <f aca="false">AI1381-(MAX(Draws!X1360-Line_cap,0)+MAX(Draws!AJ1360-Line_cap,0))</f>
        <v>-27.2786610530877</v>
      </c>
      <c r="AK1381" s="18" t="n">
        <f aca="false">AJ1381-(MAX(Draws!Y1360-Line_cap,0)+MAX(Draws!AK1360-Line_cap,0))</f>
        <v>-27.2786610530877</v>
      </c>
      <c r="AL1381" s="18" t="n">
        <f aca="false">SUMPRODUCT(MIN($B$22:$M$22+B1381:M1381+N1381:Y1381))</f>
        <v>298.946139831295</v>
      </c>
      <c r="AM1381" s="18" t="n">
        <f aca="false">SUMPRODUCT(MIN($B$22:$M$22+B1381:M1381))</f>
        <v>426.224800884383</v>
      </c>
      <c r="AN1381" s="18" t="n">
        <f aca="false">SUMPRODUCT(MIN($B$22:$M$22+N1381:Y1381))</f>
        <v>356.575392344831</v>
      </c>
      <c r="AO1381" s="18" t="n">
        <f aca="false">SUMPRODUCT(MIN($B$22:$M$22+B1381:M1381+Z1381:AK1381))</f>
        <v>398.946139831295</v>
      </c>
      <c r="AP1381" s="18" t="n">
        <f aca="false">SUMPRODUCT(MIN($B$23:$M$23+B1381:M1381+N1381:Y1381))</f>
        <v>348.546139831295</v>
      </c>
      <c r="AQ1381" s="18" t="n">
        <f aca="false">SUMPRODUCT(MIN($B$23:$M$23+B1381:M1381+Z1381:AK1381))</f>
        <v>448.546139831295</v>
      </c>
      <c r="AR1381" s="13" t="n">
        <f aca="false">IF(Y1381&lt;0,1,0)</f>
        <v>1</v>
      </c>
    </row>
    <row r="1382" customFormat="false" ht="15" hidden="false" customHeight="false" outlineLevel="0" collapsed="false">
      <c r="A1382" s="13" t="n">
        <v>1357</v>
      </c>
      <c r="B1382" s="18" t="n">
        <f aca="false">Shock_sd*Draws!B1361</f>
        <v>-16.3561963344768</v>
      </c>
      <c r="C1382" s="18" t="n">
        <f aca="false">Persist_a*B1382+Shock_sd*Draws!C1361</f>
        <v>58.2066864149749</v>
      </c>
      <c r="D1382" s="18" t="n">
        <f aca="false">Persist_a*C1382+Shock_sd*Draws!D1361</f>
        <v>1.57969654632964</v>
      </c>
      <c r="E1382" s="18" t="n">
        <f aca="false">Persist_a*D1382+Shock_sd*Draws!E1361</f>
        <v>47.4411797566903</v>
      </c>
      <c r="F1382" s="18" t="n">
        <f aca="false">Persist_a*E1382+Shock_sd*Draws!F1361</f>
        <v>89.6716176845707</v>
      </c>
      <c r="G1382" s="18" t="n">
        <f aca="false">Persist_a*F1382+Shock_sd*Draws!G1361</f>
        <v>-46.5306813664754</v>
      </c>
      <c r="H1382" s="18" t="n">
        <f aca="false">Persist_a*G1382+Shock_sd*Draws!H1361</f>
        <v>35.7992011381465</v>
      </c>
      <c r="I1382" s="18" t="n">
        <f aca="false">Persist_a*H1382+Shock_sd*Draws!I1361</f>
        <v>-14.1377621286933</v>
      </c>
      <c r="J1382" s="18" t="n">
        <f aca="false">Persist_a*I1382+Shock_sd*Draws!J1361</f>
        <v>0.803136255125848</v>
      </c>
      <c r="K1382" s="18" t="n">
        <f aca="false">Persist_a*J1382+Shock_sd*Draws!K1361</f>
        <v>-62.5544609620894</v>
      </c>
      <c r="L1382" s="18" t="n">
        <f aca="false">Persist_a*K1382+Shock_sd*Draws!L1361</f>
        <v>-14.0992005043932</v>
      </c>
      <c r="M1382" s="18" t="n">
        <f aca="false">Persist_a*L1382+Shock_sd*Draws!M1361</f>
        <v>-69.7296575606156</v>
      </c>
      <c r="N1382" s="18" t="n">
        <f aca="false">0-(Draws!N1361+Draws!Z1361)</f>
        <v>0</v>
      </c>
      <c r="O1382" s="18" t="n">
        <f aca="false">N1382-(Draws!O1361+Draws!AA1361)</f>
        <v>0</v>
      </c>
      <c r="P1382" s="18" t="n">
        <f aca="false">O1382-(Draws!P1361+Draws!AB1361)</f>
        <v>0</v>
      </c>
      <c r="Q1382" s="18" t="n">
        <f aca="false">P1382-(Draws!Q1361+Draws!AC1361)</f>
        <v>0</v>
      </c>
      <c r="R1382" s="18" t="n">
        <f aca="false">Q1382-(Draws!R1361+Draws!AD1361)</f>
        <v>0</v>
      </c>
      <c r="S1382" s="18" t="n">
        <f aca="false">R1382-(Draws!S1361+Draws!AE1361)</f>
        <v>0</v>
      </c>
      <c r="T1382" s="18" t="n">
        <f aca="false">S1382-(Draws!T1361+Draws!AF1361)</f>
        <v>0</v>
      </c>
      <c r="U1382" s="18" t="n">
        <f aca="false">T1382-(Draws!U1361+Draws!AG1361)</f>
        <v>0</v>
      </c>
      <c r="V1382" s="18" t="n">
        <f aca="false">U1382-(Draws!V1361+Draws!AH1361)</f>
        <v>0</v>
      </c>
      <c r="W1382" s="18" t="n">
        <f aca="false">V1382-(Draws!W1361+Draws!AI1361)</f>
        <v>0</v>
      </c>
      <c r="X1382" s="18" t="n">
        <f aca="false">W1382-(Draws!X1361+Draws!AJ1361)</f>
        <v>0</v>
      </c>
      <c r="Y1382" s="18" t="n">
        <f aca="false">X1382-(Draws!Y1361+Draws!AK1361)</f>
        <v>0</v>
      </c>
      <c r="Z1382" s="18" t="n">
        <f aca="false">0-(MAX(Draws!N1361-Line_cap,0)+MAX(Draws!Z1361-Line_cap,0))</f>
        <v>0</v>
      </c>
      <c r="AA1382" s="18" t="n">
        <f aca="false">Z1382-(MAX(Draws!O1361-Line_cap,0)+MAX(Draws!AA1361-Line_cap,0))</f>
        <v>0</v>
      </c>
      <c r="AB1382" s="18" t="n">
        <f aca="false">AA1382-(MAX(Draws!P1361-Line_cap,0)+MAX(Draws!AB1361-Line_cap,0))</f>
        <v>0</v>
      </c>
      <c r="AC1382" s="18" t="n">
        <f aca="false">AB1382-(MAX(Draws!Q1361-Line_cap,0)+MAX(Draws!AC1361-Line_cap,0))</f>
        <v>0</v>
      </c>
      <c r="AD1382" s="18" t="n">
        <f aca="false">AC1382-(MAX(Draws!R1361-Line_cap,0)+MAX(Draws!AD1361-Line_cap,0))</f>
        <v>0</v>
      </c>
      <c r="AE1382" s="18" t="n">
        <f aca="false">AD1382-(MAX(Draws!S1361-Line_cap,0)+MAX(Draws!AE1361-Line_cap,0))</f>
        <v>0</v>
      </c>
      <c r="AF1382" s="18" t="n">
        <f aca="false">AE1382-(MAX(Draws!T1361-Line_cap,0)+MAX(Draws!AF1361-Line_cap,0))</f>
        <v>0</v>
      </c>
      <c r="AG1382" s="18" t="n">
        <f aca="false">AF1382-(MAX(Draws!U1361-Line_cap,0)+MAX(Draws!AG1361-Line_cap,0))</f>
        <v>0</v>
      </c>
      <c r="AH1382" s="18" t="n">
        <f aca="false">AG1382-(MAX(Draws!V1361-Line_cap,0)+MAX(Draws!AH1361-Line_cap,0))</f>
        <v>0</v>
      </c>
      <c r="AI1382" s="18" t="n">
        <f aca="false">AH1382-(MAX(Draws!W1361-Line_cap,0)+MAX(Draws!AI1361-Line_cap,0))</f>
        <v>0</v>
      </c>
      <c r="AJ1382" s="18" t="n">
        <f aca="false">AI1382-(MAX(Draws!X1361-Line_cap,0)+MAX(Draws!AJ1361-Line_cap,0))</f>
        <v>0</v>
      </c>
      <c r="AK1382" s="18" t="n">
        <f aca="false">AJ1382-(MAX(Draws!Y1361-Line_cap,0)+MAX(Draws!AK1361-Line_cap,0))</f>
        <v>0</v>
      </c>
      <c r="AL1382" s="18" t="n">
        <f aca="false">SUMPRODUCT(MIN($B$22:$M$22+B1382:M1382+N1382:Y1382))</f>
        <v>431.831234847335</v>
      </c>
      <c r="AM1382" s="18" t="n">
        <f aca="false">SUMPRODUCT(MIN($B$22:$M$22+B1382:M1382))</f>
        <v>431.831234847335</v>
      </c>
      <c r="AN1382" s="18" t="n">
        <f aca="false">SUMPRODUCT(MIN($B$22:$M$22+N1382:Y1382))</f>
        <v>481.950382357786</v>
      </c>
      <c r="AO1382" s="18" t="n">
        <f aca="false">SUMPRODUCT(MIN($B$22:$M$22+B1382:M1382+Z1382:AK1382))</f>
        <v>431.831234847335</v>
      </c>
      <c r="AP1382" s="18" t="n">
        <f aca="false">SUMPRODUCT(MIN($B$23:$M$23+B1382:M1382+N1382:Y1382))</f>
        <v>480.116883397762</v>
      </c>
      <c r="AQ1382" s="18" t="n">
        <f aca="false">SUMPRODUCT(MIN($B$23:$M$23+B1382:M1382+Z1382:AK1382))</f>
        <v>480.116883397762</v>
      </c>
      <c r="AR1382" s="13" t="n">
        <f aca="false">IF(Y1382&lt;0,1,0)</f>
        <v>0</v>
      </c>
    </row>
    <row r="1383" customFormat="false" ht="15" hidden="false" customHeight="false" outlineLevel="0" collapsed="false">
      <c r="A1383" s="13" t="n">
        <v>1358</v>
      </c>
      <c r="B1383" s="18" t="n">
        <f aca="false">Shock_sd*Draws!B1362</f>
        <v>26.4666515370278</v>
      </c>
      <c r="C1383" s="18" t="n">
        <f aca="false">Persist_a*B1383+Shock_sd*Draws!C1362</f>
        <v>12.8069352887884</v>
      </c>
      <c r="D1383" s="18" t="n">
        <f aca="false">Persist_a*C1383+Shock_sd*Draws!D1362</f>
        <v>3.18157123744886</v>
      </c>
      <c r="E1383" s="18" t="n">
        <f aca="false">Persist_a*D1383+Shock_sd*Draws!E1362</f>
        <v>-96.3455635987413</v>
      </c>
      <c r="F1383" s="18" t="n">
        <f aca="false">Persist_a*E1383+Shock_sd*Draws!F1362</f>
        <v>-23.4380274923755</v>
      </c>
      <c r="G1383" s="18" t="n">
        <f aca="false">Persist_a*F1383+Shock_sd*Draws!G1362</f>
        <v>2.4555078122894</v>
      </c>
      <c r="H1383" s="18" t="n">
        <f aca="false">Persist_a*G1383+Shock_sd*Draws!H1362</f>
        <v>-6.59528373678516</v>
      </c>
      <c r="I1383" s="18" t="n">
        <f aca="false">Persist_a*H1383+Shock_sd*Draws!I1362</f>
        <v>-85.1328782164497</v>
      </c>
      <c r="J1383" s="18" t="n">
        <f aca="false">Persist_a*I1383+Shock_sd*Draws!J1362</f>
        <v>-58.0797977281782</v>
      </c>
      <c r="K1383" s="18" t="n">
        <f aca="false">Persist_a*J1383+Shock_sd*Draws!K1362</f>
        <v>-91.7451065777563</v>
      </c>
      <c r="L1383" s="18" t="n">
        <f aca="false">Persist_a*K1383+Shock_sd*Draws!L1362</f>
        <v>-34.5026300391334</v>
      </c>
      <c r="M1383" s="18" t="n">
        <f aca="false">Persist_a*L1383+Shock_sd*Draws!M1362</f>
        <v>-9.00755630224598</v>
      </c>
      <c r="N1383" s="18" t="n">
        <f aca="false">0-(Draws!N1362+Draws!Z1362)</f>
        <v>0</v>
      </c>
      <c r="O1383" s="18" t="n">
        <f aca="false">N1383-(Draws!O1362+Draws!AA1362)</f>
        <v>0</v>
      </c>
      <c r="P1383" s="18" t="n">
        <f aca="false">O1383-(Draws!P1362+Draws!AB1362)</f>
        <v>0</v>
      </c>
      <c r="Q1383" s="18" t="n">
        <f aca="false">P1383-(Draws!Q1362+Draws!AC1362)</f>
        <v>0</v>
      </c>
      <c r="R1383" s="18" t="n">
        <f aca="false">Q1383-(Draws!R1362+Draws!AD1362)</f>
        <v>0</v>
      </c>
      <c r="S1383" s="18" t="n">
        <f aca="false">R1383-(Draws!S1362+Draws!AE1362)</f>
        <v>0</v>
      </c>
      <c r="T1383" s="18" t="n">
        <f aca="false">S1383-(Draws!T1362+Draws!AF1362)</f>
        <v>0</v>
      </c>
      <c r="U1383" s="18" t="n">
        <f aca="false">T1383-(Draws!U1362+Draws!AG1362)</f>
        <v>0</v>
      </c>
      <c r="V1383" s="18" t="n">
        <f aca="false">U1383-(Draws!V1362+Draws!AH1362)</f>
        <v>0</v>
      </c>
      <c r="W1383" s="18" t="n">
        <f aca="false">V1383-(Draws!W1362+Draws!AI1362)</f>
        <v>0</v>
      </c>
      <c r="X1383" s="18" t="n">
        <f aca="false">W1383-(Draws!X1362+Draws!AJ1362)</f>
        <v>0</v>
      </c>
      <c r="Y1383" s="18" t="n">
        <f aca="false">X1383-(Draws!Y1362+Draws!AK1362)</f>
        <v>0</v>
      </c>
      <c r="Z1383" s="18" t="n">
        <f aca="false">0-(MAX(Draws!N1362-Line_cap,0)+MAX(Draws!Z1362-Line_cap,0))</f>
        <v>0</v>
      </c>
      <c r="AA1383" s="18" t="n">
        <f aca="false">Z1383-(MAX(Draws!O1362-Line_cap,0)+MAX(Draws!AA1362-Line_cap,0))</f>
        <v>0</v>
      </c>
      <c r="AB1383" s="18" t="n">
        <f aca="false">AA1383-(MAX(Draws!P1362-Line_cap,0)+MAX(Draws!AB1362-Line_cap,0))</f>
        <v>0</v>
      </c>
      <c r="AC1383" s="18" t="n">
        <f aca="false">AB1383-(MAX(Draws!Q1362-Line_cap,0)+MAX(Draws!AC1362-Line_cap,0))</f>
        <v>0</v>
      </c>
      <c r="AD1383" s="18" t="n">
        <f aca="false">AC1383-(MAX(Draws!R1362-Line_cap,0)+MAX(Draws!AD1362-Line_cap,0))</f>
        <v>0</v>
      </c>
      <c r="AE1383" s="18" t="n">
        <f aca="false">AD1383-(MAX(Draws!S1362-Line_cap,0)+MAX(Draws!AE1362-Line_cap,0))</f>
        <v>0</v>
      </c>
      <c r="AF1383" s="18" t="n">
        <f aca="false">AE1383-(MAX(Draws!T1362-Line_cap,0)+MAX(Draws!AF1362-Line_cap,0))</f>
        <v>0</v>
      </c>
      <c r="AG1383" s="18" t="n">
        <f aca="false">AF1383-(MAX(Draws!U1362-Line_cap,0)+MAX(Draws!AG1362-Line_cap,0))</f>
        <v>0</v>
      </c>
      <c r="AH1383" s="18" t="n">
        <f aca="false">AG1383-(MAX(Draws!V1362-Line_cap,0)+MAX(Draws!AH1362-Line_cap,0))</f>
        <v>0</v>
      </c>
      <c r="AI1383" s="18" t="n">
        <f aca="false">AH1383-(MAX(Draws!W1362-Line_cap,0)+MAX(Draws!AI1362-Line_cap,0))</f>
        <v>0</v>
      </c>
      <c r="AJ1383" s="18" t="n">
        <f aca="false">AI1383-(MAX(Draws!X1362-Line_cap,0)+MAX(Draws!AJ1362-Line_cap,0))</f>
        <v>0</v>
      </c>
      <c r="AK1383" s="18" t="n">
        <f aca="false">AJ1383-(MAX(Draws!Y1362-Line_cap,0)+MAX(Draws!AK1362-Line_cap,0))</f>
        <v>0</v>
      </c>
      <c r="AL1383" s="18" t="n">
        <f aca="false">SUMPRODUCT(MIN($B$22:$M$22+B1383:M1383+N1383:Y1383))</f>
        <v>398.721175181469</v>
      </c>
      <c r="AM1383" s="18" t="n">
        <f aca="false">SUMPRODUCT(MIN($B$22:$M$22+B1383:M1383))</f>
        <v>398.721175181469</v>
      </c>
      <c r="AN1383" s="18" t="n">
        <f aca="false">SUMPRODUCT(MIN($B$22:$M$22+N1383:Y1383))</f>
        <v>481.950382357786</v>
      </c>
      <c r="AO1383" s="18" t="n">
        <f aca="false">SUMPRODUCT(MIN($B$22:$M$22+B1383:M1383+Z1383:AK1383))</f>
        <v>398.721175181469</v>
      </c>
      <c r="AP1383" s="18" t="n">
        <f aca="false">SUMPRODUCT(MIN($B$23:$M$23+B1383:M1383+N1383:Y1383))</f>
        <v>443.404923742778</v>
      </c>
      <c r="AQ1383" s="18" t="n">
        <f aca="false">SUMPRODUCT(MIN($B$23:$M$23+B1383:M1383+Z1383:AK1383))</f>
        <v>443.404923742778</v>
      </c>
      <c r="AR1383" s="13" t="n">
        <f aca="false">IF(Y1383&lt;0,1,0)</f>
        <v>0</v>
      </c>
    </row>
    <row r="1384" customFormat="false" ht="15" hidden="false" customHeight="false" outlineLevel="0" collapsed="false">
      <c r="A1384" s="13" t="n">
        <v>1359</v>
      </c>
      <c r="B1384" s="18" t="n">
        <f aca="false">Shock_sd*Draws!B1363</f>
        <v>-98.130304818142</v>
      </c>
      <c r="C1384" s="18" t="n">
        <f aca="false">Persist_a*B1384+Shock_sd*Draws!C1363</f>
        <v>-3.73580982140584</v>
      </c>
      <c r="D1384" s="18" t="n">
        <f aca="false">Persist_a*C1384+Shock_sd*Draws!D1363</f>
        <v>0.56038064894762</v>
      </c>
      <c r="E1384" s="18" t="n">
        <f aca="false">Persist_a*D1384+Shock_sd*Draws!E1363</f>
        <v>-55.1925646570468</v>
      </c>
      <c r="F1384" s="18" t="n">
        <f aca="false">Persist_a*E1384+Shock_sd*Draws!F1363</f>
        <v>73.1044256231044</v>
      </c>
      <c r="G1384" s="18" t="n">
        <f aca="false">Persist_a*F1384+Shock_sd*Draws!G1363</f>
        <v>-26.6634333940776</v>
      </c>
      <c r="H1384" s="18" t="n">
        <f aca="false">Persist_a*G1384+Shock_sd*Draws!H1363</f>
        <v>-70.7256869250082</v>
      </c>
      <c r="I1384" s="18" t="n">
        <f aca="false">Persist_a*H1384+Shock_sd*Draws!I1363</f>
        <v>-41.7085158738421</v>
      </c>
      <c r="J1384" s="18" t="n">
        <f aca="false">Persist_a*I1384+Shock_sd*Draws!J1363</f>
        <v>-52.8699505975789</v>
      </c>
      <c r="K1384" s="18" t="n">
        <f aca="false">Persist_a*J1384+Shock_sd*Draws!K1363</f>
        <v>-144.069343261168</v>
      </c>
      <c r="L1384" s="18" t="n">
        <f aca="false">Persist_a*K1384+Shock_sd*Draws!L1363</f>
        <v>-118.98182374055</v>
      </c>
      <c r="M1384" s="18" t="n">
        <f aca="false">Persist_a*L1384+Shock_sd*Draws!M1363</f>
        <v>-28.32688522532</v>
      </c>
      <c r="N1384" s="18" t="n">
        <f aca="false">0-(Draws!N1363+Draws!Z1363)</f>
        <v>0</v>
      </c>
      <c r="O1384" s="18" t="n">
        <f aca="false">N1384-(Draws!O1363+Draws!AA1363)</f>
        <v>0</v>
      </c>
      <c r="P1384" s="18" t="n">
        <f aca="false">O1384-(Draws!P1363+Draws!AB1363)</f>
        <v>0</v>
      </c>
      <c r="Q1384" s="18" t="n">
        <f aca="false">P1384-(Draws!Q1363+Draws!AC1363)</f>
        <v>0</v>
      </c>
      <c r="R1384" s="18" t="n">
        <f aca="false">Q1384-(Draws!R1363+Draws!AD1363)</f>
        <v>0</v>
      </c>
      <c r="S1384" s="18" t="n">
        <f aca="false">R1384-(Draws!S1363+Draws!AE1363)</f>
        <v>0</v>
      </c>
      <c r="T1384" s="18" t="n">
        <f aca="false">S1384-(Draws!T1363+Draws!AF1363)</f>
        <v>0</v>
      </c>
      <c r="U1384" s="18" t="n">
        <f aca="false">T1384-(Draws!U1363+Draws!AG1363)</f>
        <v>0</v>
      </c>
      <c r="V1384" s="18" t="n">
        <f aca="false">U1384-(Draws!V1363+Draws!AH1363)</f>
        <v>0</v>
      </c>
      <c r="W1384" s="18" t="n">
        <f aca="false">V1384-(Draws!W1363+Draws!AI1363)</f>
        <v>0</v>
      </c>
      <c r="X1384" s="18" t="n">
        <f aca="false">W1384-(Draws!X1363+Draws!AJ1363)</f>
        <v>0</v>
      </c>
      <c r="Y1384" s="18" t="n">
        <f aca="false">X1384-(Draws!Y1363+Draws!AK1363)</f>
        <v>0</v>
      </c>
      <c r="Z1384" s="18" t="n">
        <f aca="false">0-(MAX(Draws!N1363-Line_cap,0)+MAX(Draws!Z1363-Line_cap,0))</f>
        <v>0</v>
      </c>
      <c r="AA1384" s="18" t="n">
        <f aca="false">Z1384-(MAX(Draws!O1363-Line_cap,0)+MAX(Draws!AA1363-Line_cap,0))</f>
        <v>0</v>
      </c>
      <c r="AB1384" s="18" t="n">
        <f aca="false">AA1384-(MAX(Draws!P1363-Line_cap,0)+MAX(Draws!AB1363-Line_cap,0))</f>
        <v>0</v>
      </c>
      <c r="AC1384" s="18" t="n">
        <f aca="false">AB1384-(MAX(Draws!Q1363-Line_cap,0)+MAX(Draws!AC1363-Line_cap,0))</f>
        <v>0</v>
      </c>
      <c r="AD1384" s="18" t="n">
        <f aca="false">AC1384-(MAX(Draws!R1363-Line_cap,0)+MAX(Draws!AD1363-Line_cap,0))</f>
        <v>0</v>
      </c>
      <c r="AE1384" s="18" t="n">
        <f aca="false">AD1384-(MAX(Draws!S1363-Line_cap,0)+MAX(Draws!AE1363-Line_cap,0))</f>
        <v>0</v>
      </c>
      <c r="AF1384" s="18" t="n">
        <f aca="false">AE1384-(MAX(Draws!T1363-Line_cap,0)+MAX(Draws!AF1363-Line_cap,0))</f>
        <v>0</v>
      </c>
      <c r="AG1384" s="18" t="n">
        <f aca="false">AF1384-(MAX(Draws!U1363-Line_cap,0)+MAX(Draws!AG1363-Line_cap,0))</f>
        <v>0</v>
      </c>
      <c r="AH1384" s="18" t="n">
        <f aca="false">AG1384-(MAX(Draws!V1363-Line_cap,0)+MAX(Draws!AH1363-Line_cap,0))</f>
        <v>0</v>
      </c>
      <c r="AI1384" s="18" t="n">
        <f aca="false">AH1384-(MAX(Draws!W1363-Line_cap,0)+MAX(Draws!AI1363-Line_cap,0))</f>
        <v>0</v>
      </c>
      <c r="AJ1384" s="18" t="n">
        <f aca="false">AI1384-(MAX(Draws!X1363-Line_cap,0)+MAX(Draws!AJ1363-Line_cap,0))</f>
        <v>0</v>
      </c>
      <c r="AK1384" s="18" t="n">
        <f aca="false">AJ1384-(MAX(Draws!Y1363-Line_cap,0)+MAX(Draws!AK1363-Line_cap,0))</f>
        <v>0</v>
      </c>
      <c r="AL1384" s="18" t="n">
        <f aca="false">SUMPRODUCT(MIN($B$22:$M$22+B1384:M1384+N1384:Y1384))</f>
        <v>350.316352548256</v>
      </c>
      <c r="AM1384" s="18" t="n">
        <f aca="false">SUMPRODUCT(MIN($B$22:$M$22+B1384:M1384))</f>
        <v>350.316352548256</v>
      </c>
      <c r="AN1384" s="18" t="n">
        <f aca="false">SUMPRODUCT(MIN($B$22:$M$22+N1384:Y1384))</f>
        <v>481.950382357786</v>
      </c>
      <c r="AO1384" s="18" t="n">
        <f aca="false">SUMPRODUCT(MIN($B$22:$M$22+B1384:M1384+Z1384:AK1384))</f>
        <v>350.316352548256</v>
      </c>
      <c r="AP1384" s="18" t="n">
        <f aca="false">SUMPRODUCT(MIN($B$23:$M$23+B1384:M1384+N1384:Y1384))</f>
        <v>398.602001098684</v>
      </c>
      <c r="AQ1384" s="18" t="n">
        <f aca="false">SUMPRODUCT(MIN($B$23:$M$23+B1384:M1384+Z1384:AK1384))</f>
        <v>398.602001098684</v>
      </c>
      <c r="AR1384" s="13" t="n">
        <f aca="false">IF(Y1384&lt;0,1,0)</f>
        <v>0</v>
      </c>
    </row>
    <row r="1385" customFormat="false" ht="15" hidden="false" customHeight="false" outlineLevel="0" collapsed="false">
      <c r="A1385" s="13" t="n">
        <v>1360</v>
      </c>
      <c r="B1385" s="18" t="n">
        <f aca="false">Shock_sd*Draws!B1364</f>
        <v>77.7861988675318</v>
      </c>
      <c r="C1385" s="18" t="n">
        <f aca="false">Persist_a*B1385+Shock_sd*Draws!C1364</f>
        <v>127.685656914532</v>
      </c>
      <c r="D1385" s="18" t="n">
        <f aca="false">Persist_a*C1385+Shock_sd*Draws!D1364</f>
        <v>82.2542548969115</v>
      </c>
      <c r="E1385" s="18" t="n">
        <f aca="false">Persist_a*D1385+Shock_sd*Draws!E1364</f>
        <v>55.2188129087233</v>
      </c>
      <c r="F1385" s="18" t="n">
        <f aca="false">Persist_a*E1385+Shock_sd*Draws!F1364</f>
        <v>52.747111417413</v>
      </c>
      <c r="G1385" s="18" t="n">
        <f aca="false">Persist_a*F1385+Shock_sd*Draws!G1364</f>
        <v>45.3934009609939</v>
      </c>
      <c r="H1385" s="18" t="n">
        <f aca="false">Persist_a*G1385+Shock_sd*Draws!H1364</f>
        <v>-0.742545124470144</v>
      </c>
      <c r="I1385" s="18" t="n">
        <f aca="false">Persist_a*H1385+Shock_sd*Draws!I1364</f>
        <v>57.131582833366</v>
      </c>
      <c r="J1385" s="18" t="n">
        <f aca="false">Persist_a*I1385+Shock_sd*Draws!J1364</f>
        <v>2.42756109074915</v>
      </c>
      <c r="K1385" s="18" t="n">
        <f aca="false">Persist_a*J1385+Shock_sd*Draws!K1364</f>
        <v>21.8444837621653</v>
      </c>
      <c r="L1385" s="18" t="n">
        <f aca="false">Persist_a*K1385+Shock_sd*Draws!L1364</f>
        <v>-46.6017043795934</v>
      </c>
      <c r="M1385" s="18" t="n">
        <f aca="false">Persist_a*L1385+Shock_sd*Draws!M1364</f>
        <v>-25.5582862375888</v>
      </c>
      <c r="N1385" s="18" t="n">
        <f aca="false">0-(Draws!N1364+Draws!Z1364)</f>
        <v>0</v>
      </c>
      <c r="O1385" s="18" t="n">
        <f aca="false">N1385-(Draws!O1364+Draws!AA1364)</f>
        <v>0</v>
      </c>
      <c r="P1385" s="18" t="n">
        <f aca="false">O1385-(Draws!P1364+Draws!AB1364)</f>
        <v>0</v>
      </c>
      <c r="Q1385" s="18" t="n">
        <f aca="false">P1385-(Draws!Q1364+Draws!AC1364)</f>
        <v>0</v>
      </c>
      <c r="R1385" s="18" t="n">
        <f aca="false">Q1385-(Draws!R1364+Draws!AD1364)</f>
        <v>0</v>
      </c>
      <c r="S1385" s="18" t="n">
        <f aca="false">R1385-(Draws!S1364+Draws!AE1364)</f>
        <v>0</v>
      </c>
      <c r="T1385" s="18" t="n">
        <f aca="false">S1385-(Draws!T1364+Draws!AF1364)</f>
        <v>0</v>
      </c>
      <c r="U1385" s="18" t="n">
        <f aca="false">T1385-(Draws!U1364+Draws!AG1364)</f>
        <v>0</v>
      </c>
      <c r="V1385" s="18" t="n">
        <f aca="false">U1385-(Draws!V1364+Draws!AH1364)</f>
        <v>0</v>
      </c>
      <c r="W1385" s="18" t="n">
        <f aca="false">V1385-(Draws!W1364+Draws!AI1364)</f>
        <v>0</v>
      </c>
      <c r="X1385" s="18" t="n">
        <f aca="false">W1385-(Draws!X1364+Draws!AJ1364)</f>
        <v>0</v>
      </c>
      <c r="Y1385" s="18" t="n">
        <f aca="false">X1385-(Draws!Y1364+Draws!AK1364)</f>
        <v>0</v>
      </c>
      <c r="Z1385" s="18" t="n">
        <f aca="false">0-(MAX(Draws!N1364-Line_cap,0)+MAX(Draws!Z1364-Line_cap,0))</f>
        <v>0</v>
      </c>
      <c r="AA1385" s="18" t="n">
        <f aca="false">Z1385-(MAX(Draws!O1364-Line_cap,0)+MAX(Draws!AA1364-Line_cap,0))</f>
        <v>0</v>
      </c>
      <c r="AB1385" s="18" t="n">
        <f aca="false">AA1385-(MAX(Draws!P1364-Line_cap,0)+MAX(Draws!AB1364-Line_cap,0))</f>
        <v>0</v>
      </c>
      <c r="AC1385" s="18" t="n">
        <f aca="false">AB1385-(MAX(Draws!Q1364-Line_cap,0)+MAX(Draws!AC1364-Line_cap,0))</f>
        <v>0</v>
      </c>
      <c r="AD1385" s="18" t="n">
        <f aca="false">AC1385-(MAX(Draws!R1364-Line_cap,0)+MAX(Draws!AD1364-Line_cap,0))</f>
        <v>0</v>
      </c>
      <c r="AE1385" s="18" t="n">
        <f aca="false">AD1385-(MAX(Draws!S1364-Line_cap,0)+MAX(Draws!AE1364-Line_cap,0))</f>
        <v>0</v>
      </c>
      <c r="AF1385" s="18" t="n">
        <f aca="false">AE1385-(MAX(Draws!T1364-Line_cap,0)+MAX(Draws!AF1364-Line_cap,0))</f>
        <v>0</v>
      </c>
      <c r="AG1385" s="18" t="n">
        <f aca="false">AF1385-(MAX(Draws!U1364-Line_cap,0)+MAX(Draws!AG1364-Line_cap,0))</f>
        <v>0</v>
      </c>
      <c r="AH1385" s="18" t="n">
        <f aca="false">AG1385-(MAX(Draws!V1364-Line_cap,0)+MAX(Draws!AH1364-Line_cap,0))</f>
        <v>0</v>
      </c>
      <c r="AI1385" s="18" t="n">
        <f aca="false">AH1385-(MAX(Draws!W1364-Line_cap,0)+MAX(Draws!AI1364-Line_cap,0))</f>
        <v>0</v>
      </c>
      <c r="AJ1385" s="18" t="n">
        <f aca="false">AI1385-(MAX(Draws!X1364-Line_cap,0)+MAX(Draws!AJ1364-Line_cap,0))</f>
        <v>0</v>
      </c>
      <c r="AK1385" s="18" t="n">
        <f aca="false">AJ1385-(MAX(Draws!Y1364-Line_cap,0)+MAX(Draws!AK1364-Line_cap,0))</f>
        <v>0</v>
      </c>
      <c r="AL1385" s="18" t="n">
        <f aca="false">SUMPRODUCT(MIN($B$22:$M$22+B1385:M1385+N1385:Y1385))</f>
        <v>455.326243184788</v>
      </c>
      <c r="AM1385" s="18" t="n">
        <f aca="false">SUMPRODUCT(MIN($B$22:$M$22+B1385:M1385))</f>
        <v>455.326243184788</v>
      </c>
      <c r="AN1385" s="18" t="n">
        <f aca="false">SUMPRODUCT(MIN($B$22:$M$22+N1385:Y1385))</f>
        <v>481.950382357786</v>
      </c>
      <c r="AO1385" s="18" t="n">
        <f aca="false">SUMPRODUCT(MIN($B$22:$M$22+B1385:M1385+Z1385:AK1385))</f>
        <v>455.326243184788</v>
      </c>
      <c r="AP1385" s="18" t="n">
        <f aca="false">SUMPRODUCT(MIN($B$23:$M$23+B1385:M1385+N1385:Y1385))</f>
        <v>502.199371998332</v>
      </c>
      <c r="AQ1385" s="18" t="n">
        <f aca="false">SUMPRODUCT(MIN($B$23:$M$23+B1385:M1385+Z1385:AK1385))</f>
        <v>502.199371998332</v>
      </c>
      <c r="AR1385" s="13" t="n">
        <f aca="false">IF(Y1385&lt;0,1,0)</f>
        <v>0</v>
      </c>
    </row>
    <row r="1386" customFormat="false" ht="15" hidden="false" customHeight="false" outlineLevel="0" collapsed="false">
      <c r="A1386" s="13" t="n">
        <v>1361</v>
      </c>
      <c r="B1386" s="18" t="n">
        <f aca="false">Shock_sd*Draws!B1365</f>
        <v>74.6119393990618</v>
      </c>
      <c r="C1386" s="18" t="n">
        <f aca="false">Persist_a*B1386+Shock_sd*Draws!C1365</f>
        <v>9.67553342962543</v>
      </c>
      <c r="D1386" s="18" t="n">
        <f aca="false">Persist_a*C1386+Shock_sd*Draws!D1365</f>
        <v>-44.977656424916</v>
      </c>
      <c r="E1386" s="18" t="n">
        <f aca="false">Persist_a*D1386+Shock_sd*Draws!E1365</f>
        <v>8.41152823553802</v>
      </c>
      <c r="F1386" s="18" t="n">
        <f aca="false">Persist_a*E1386+Shock_sd*Draws!F1365</f>
        <v>-68.0407964050787</v>
      </c>
      <c r="G1386" s="18" t="n">
        <f aca="false">Persist_a*F1386+Shock_sd*Draws!G1365</f>
        <v>-28.5007221902675</v>
      </c>
      <c r="H1386" s="18" t="n">
        <f aca="false">Persist_a*G1386+Shock_sd*Draws!H1365</f>
        <v>19.1671777840884</v>
      </c>
      <c r="I1386" s="18" t="n">
        <f aca="false">Persist_a*H1386+Shock_sd*Draws!I1365</f>
        <v>18.8797995773757</v>
      </c>
      <c r="J1386" s="18" t="n">
        <f aca="false">Persist_a*I1386+Shock_sd*Draws!J1365</f>
        <v>-45.5892576092978</v>
      </c>
      <c r="K1386" s="18" t="n">
        <f aca="false">Persist_a*J1386+Shock_sd*Draws!K1365</f>
        <v>-44.0148122992071</v>
      </c>
      <c r="L1386" s="18" t="n">
        <f aca="false">Persist_a*K1386+Shock_sd*Draws!L1365</f>
        <v>-17.7826419643304</v>
      </c>
      <c r="M1386" s="18" t="n">
        <f aca="false">Persist_a*L1386+Shock_sd*Draws!M1365</f>
        <v>84.7883520730606</v>
      </c>
      <c r="N1386" s="18" t="n">
        <f aca="false">0-(Draws!N1365+Draws!Z1365)</f>
        <v>0</v>
      </c>
      <c r="O1386" s="18" t="n">
        <f aca="false">N1386-(Draws!O1365+Draws!AA1365)</f>
        <v>0</v>
      </c>
      <c r="P1386" s="18" t="n">
        <f aca="false">O1386-(Draws!P1365+Draws!AB1365)</f>
        <v>0</v>
      </c>
      <c r="Q1386" s="18" t="n">
        <f aca="false">P1386-(Draws!Q1365+Draws!AC1365)</f>
        <v>0</v>
      </c>
      <c r="R1386" s="18" t="n">
        <f aca="false">Q1386-(Draws!R1365+Draws!AD1365)</f>
        <v>0</v>
      </c>
      <c r="S1386" s="18" t="n">
        <f aca="false">R1386-(Draws!S1365+Draws!AE1365)</f>
        <v>0</v>
      </c>
      <c r="T1386" s="18" t="n">
        <f aca="false">S1386-(Draws!T1365+Draws!AF1365)</f>
        <v>0</v>
      </c>
      <c r="U1386" s="18" t="n">
        <f aca="false">T1386-(Draws!U1365+Draws!AG1365)</f>
        <v>0</v>
      </c>
      <c r="V1386" s="18" t="n">
        <f aca="false">U1386-(Draws!V1365+Draws!AH1365)</f>
        <v>0</v>
      </c>
      <c r="W1386" s="18" t="n">
        <f aca="false">V1386-(Draws!W1365+Draws!AI1365)</f>
        <v>0</v>
      </c>
      <c r="X1386" s="18" t="n">
        <f aca="false">W1386-(Draws!X1365+Draws!AJ1365)</f>
        <v>0</v>
      </c>
      <c r="Y1386" s="18" t="n">
        <f aca="false">X1386-(Draws!Y1365+Draws!AK1365)</f>
        <v>0</v>
      </c>
      <c r="Z1386" s="18" t="n">
        <f aca="false">0-(MAX(Draws!N1365-Line_cap,0)+MAX(Draws!Z1365-Line_cap,0))</f>
        <v>0</v>
      </c>
      <c r="AA1386" s="18" t="n">
        <f aca="false">Z1386-(MAX(Draws!O1365-Line_cap,0)+MAX(Draws!AA1365-Line_cap,0))</f>
        <v>0</v>
      </c>
      <c r="AB1386" s="18" t="n">
        <f aca="false">AA1386-(MAX(Draws!P1365-Line_cap,0)+MAX(Draws!AB1365-Line_cap,0))</f>
        <v>0</v>
      </c>
      <c r="AC1386" s="18" t="n">
        <f aca="false">AB1386-(MAX(Draws!Q1365-Line_cap,0)+MAX(Draws!AC1365-Line_cap,0))</f>
        <v>0</v>
      </c>
      <c r="AD1386" s="18" t="n">
        <f aca="false">AC1386-(MAX(Draws!R1365-Line_cap,0)+MAX(Draws!AD1365-Line_cap,0))</f>
        <v>0</v>
      </c>
      <c r="AE1386" s="18" t="n">
        <f aca="false">AD1386-(MAX(Draws!S1365-Line_cap,0)+MAX(Draws!AE1365-Line_cap,0))</f>
        <v>0</v>
      </c>
      <c r="AF1386" s="18" t="n">
        <f aca="false">AE1386-(MAX(Draws!T1365-Line_cap,0)+MAX(Draws!AF1365-Line_cap,0))</f>
        <v>0</v>
      </c>
      <c r="AG1386" s="18" t="n">
        <f aca="false">AF1386-(MAX(Draws!U1365-Line_cap,0)+MAX(Draws!AG1365-Line_cap,0))</f>
        <v>0</v>
      </c>
      <c r="AH1386" s="18" t="n">
        <f aca="false">AG1386-(MAX(Draws!V1365-Line_cap,0)+MAX(Draws!AH1365-Line_cap,0))</f>
        <v>0</v>
      </c>
      <c r="AI1386" s="18" t="n">
        <f aca="false">AH1386-(MAX(Draws!W1365-Line_cap,0)+MAX(Draws!AI1365-Line_cap,0))</f>
        <v>0</v>
      </c>
      <c r="AJ1386" s="18" t="n">
        <f aca="false">AI1386-(MAX(Draws!X1365-Line_cap,0)+MAX(Draws!AJ1365-Line_cap,0))</f>
        <v>0</v>
      </c>
      <c r="AK1386" s="18" t="n">
        <f aca="false">AJ1386-(MAX(Draws!Y1365-Line_cap,0)+MAX(Draws!AK1365-Line_cap,0))</f>
        <v>0</v>
      </c>
      <c r="AL1386" s="18" t="n">
        <f aca="false">SUMPRODUCT(MIN($B$22:$M$22+B1386:M1386+N1386:Y1386))</f>
        <v>420.456384742611</v>
      </c>
      <c r="AM1386" s="18" t="n">
        <f aca="false">SUMPRODUCT(MIN($B$22:$M$22+B1386:M1386))</f>
        <v>420.456384742611</v>
      </c>
      <c r="AN1386" s="18" t="n">
        <f aca="false">SUMPRODUCT(MIN($B$22:$M$22+N1386:Y1386))</f>
        <v>481.950382357786</v>
      </c>
      <c r="AO1386" s="18" t="n">
        <f aca="false">SUMPRODUCT(MIN($B$22:$M$22+B1386:M1386+Z1386:AK1386))</f>
        <v>420.456384742611</v>
      </c>
      <c r="AP1386" s="18" t="n">
        <f aca="false">SUMPRODUCT(MIN($B$23:$M$23+B1386:M1386+N1386:Y1386))</f>
        <v>465.561118595776</v>
      </c>
      <c r="AQ1386" s="18" t="n">
        <f aca="false">SUMPRODUCT(MIN($B$23:$M$23+B1386:M1386+Z1386:AK1386))</f>
        <v>465.561118595776</v>
      </c>
      <c r="AR1386" s="13" t="n">
        <f aca="false">IF(Y1386&lt;0,1,0)</f>
        <v>0</v>
      </c>
    </row>
    <row r="1387" customFormat="false" ht="15" hidden="false" customHeight="false" outlineLevel="0" collapsed="false">
      <c r="A1387" s="13" t="n">
        <v>1362</v>
      </c>
      <c r="B1387" s="18" t="n">
        <f aca="false">Shock_sd*Draws!B1366</f>
        <v>7.37112825516309</v>
      </c>
      <c r="C1387" s="18" t="n">
        <f aca="false">Persist_a*B1387+Shock_sd*Draws!C1366</f>
        <v>-78.3263200376692</v>
      </c>
      <c r="D1387" s="18" t="n">
        <f aca="false">Persist_a*C1387+Shock_sd*Draws!D1366</f>
        <v>-139.10040867988</v>
      </c>
      <c r="E1387" s="18" t="n">
        <f aca="false">Persist_a*D1387+Shock_sd*Draws!E1366</f>
        <v>2.71234490755414</v>
      </c>
      <c r="F1387" s="18" t="n">
        <f aca="false">Persist_a*E1387+Shock_sd*Draws!F1366</f>
        <v>-3.33292203338148</v>
      </c>
      <c r="G1387" s="18" t="n">
        <f aca="false">Persist_a*F1387+Shock_sd*Draws!G1366</f>
        <v>10.9687581105904</v>
      </c>
      <c r="H1387" s="18" t="n">
        <f aca="false">Persist_a*G1387+Shock_sd*Draws!H1366</f>
        <v>31.2813864991529</v>
      </c>
      <c r="I1387" s="18" t="n">
        <f aca="false">Persist_a*H1387+Shock_sd*Draws!I1366</f>
        <v>-33.0893010778648</v>
      </c>
      <c r="J1387" s="18" t="n">
        <f aca="false">Persist_a*I1387+Shock_sd*Draws!J1366</f>
        <v>-76.9089813773775</v>
      </c>
      <c r="K1387" s="18" t="n">
        <f aca="false">Persist_a*J1387+Shock_sd*Draws!K1366</f>
        <v>-69.7084087636246</v>
      </c>
      <c r="L1387" s="18" t="n">
        <f aca="false">Persist_a*K1387+Shock_sd*Draws!L1366</f>
        <v>-10.7283791534405</v>
      </c>
      <c r="M1387" s="18" t="n">
        <f aca="false">Persist_a*L1387+Shock_sd*Draws!M1366</f>
        <v>1.30753931229471</v>
      </c>
      <c r="N1387" s="18" t="n">
        <f aca="false">0-(Draws!N1366+Draws!Z1366)</f>
        <v>0</v>
      </c>
      <c r="O1387" s="18" t="n">
        <f aca="false">N1387-(Draws!O1366+Draws!AA1366)</f>
        <v>0</v>
      </c>
      <c r="P1387" s="18" t="n">
        <f aca="false">O1387-(Draws!P1366+Draws!AB1366)</f>
        <v>0</v>
      </c>
      <c r="Q1387" s="18" t="n">
        <f aca="false">P1387-(Draws!Q1366+Draws!AC1366)</f>
        <v>-238.015271787821</v>
      </c>
      <c r="R1387" s="18" t="n">
        <f aca="false">Q1387-(Draws!R1366+Draws!AD1366)</f>
        <v>-238.015271787821</v>
      </c>
      <c r="S1387" s="18" t="n">
        <f aca="false">R1387-(Draws!S1366+Draws!AE1366)</f>
        <v>-238.015271787821</v>
      </c>
      <c r="T1387" s="18" t="n">
        <f aca="false">S1387-(Draws!T1366+Draws!AF1366)</f>
        <v>-238.015271787821</v>
      </c>
      <c r="U1387" s="18" t="n">
        <f aca="false">T1387-(Draws!U1366+Draws!AG1366)</f>
        <v>-238.015271787821</v>
      </c>
      <c r="V1387" s="18" t="n">
        <f aca="false">U1387-(Draws!V1366+Draws!AH1366)</f>
        <v>-238.015271787821</v>
      </c>
      <c r="W1387" s="18" t="n">
        <f aca="false">V1387-(Draws!W1366+Draws!AI1366)</f>
        <v>-238.015271787821</v>
      </c>
      <c r="X1387" s="18" t="n">
        <f aca="false">W1387-(Draws!X1366+Draws!AJ1366)</f>
        <v>-238.015271787821</v>
      </c>
      <c r="Y1387" s="18" t="n">
        <f aca="false">X1387-(Draws!Y1366+Draws!AK1366)</f>
        <v>-238.015271787821</v>
      </c>
      <c r="Z1387" s="18" t="n">
        <f aca="false">0-(MAX(Draws!N1366-Line_cap,0)+MAX(Draws!Z1366-Line_cap,0))</f>
        <v>0</v>
      </c>
      <c r="AA1387" s="18" t="n">
        <f aca="false">Z1387-(MAX(Draws!O1366-Line_cap,0)+MAX(Draws!AA1366-Line_cap,0))</f>
        <v>0</v>
      </c>
      <c r="AB1387" s="18" t="n">
        <f aca="false">AA1387-(MAX(Draws!P1366-Line_cap,0)+MAX(Draws!AB1366-Line_cap,0))</f>
        <v>0</v>
      </c>
      <c r="AC1387" s="18" t="n">
        <f aca="false">AB1387-(MAX(Draws!Q1366-Line_cap,0)+MAX(Draws!AC1366-Line_cap,0))</f>
        <v>-138.015271787821</v>
      </c>
      <c r="AD1387" s="18" t="n">
        <f aca="false">AC1387-(MAX(Draws!R1366-Line_cap,0)+MAX(Draws!AD1366-Line_cap,0))</f>
        <v>-138.015271787821</v>
      </c>
      <c r="AE1387" s="18" t="n">
        <f aca="false">AD1387-(MAX(Draws!S1366-Line_cap,0)+MAX(Draws!AE1366-Line_cap,0))</f>
        <v>-138.015271787821</v>
      </c>
      <c r="AF1387" s="18" t="n">
        <f aca="false">AE1387-(MAX(Draws!T1366-Line_cap,0)+MAX(Draws!AF1366-Line_cap,0))</f>
        <v>-138.015271787821</v>
      </c>
      <c r="AG1387" s="18" t="n">
        <f aca="false">AF1387-(MAX(Draws!U1366-Line_cap,0)+MAX(Draws!AG1366-Line_cap,0))</f>
        <v>-138.015271787821</v>
      </c>
      <c r="AH1387" s="18" t="n">
        <f aca="false">AG1387-(MAX(Draws!V1366-Line_cap,0)+MAX(Draws!AH1366-Line_cap,0))</f>
        <v>-138.015271787821</v>
      </c>
      <c r="AI1387" s="18" t="n">
        <f aca="false">AH1387-(MAX(Draws!W1366-Line_cap,0)+MAX(Draws!AI1366-Line_cap,0))</f>
        <v>-138.015271787821</v>
      </c>
      <c r="AJ1387" s="18" t="n">
        <f aca="false">AI1387-(MAX(Draws!X1366-Line_cap,0)+MAX(Draws!AJ1366-Line_cap,0))</f>
        <v>-138.015271787821</v>
      </c>
      <c r="AK1387" s="18" t="n">
        <f aca="false">AJ1387-(MAX(Draws!Y1366-Line_cap,0)+MAX(Draws!AK1366-Line_cap,0))</f>
        <v>-138.015271787821</v>
      </c>
      <c r="AL1387" s="18" t="n">
        <f aca="false">SUMPRODUCT(MIN($B$22:$M$22+B1387:M1387+N1387:Y1387))</f>
        <v>173.273528252198</v>
      </c>
      <c r="AM1387" s="18" t="n">
        <f aca="false">SUMPRODUCT(MIN($B$22:$M$22+B1387:M1387))</f>
        <v>376.453777982261</v>
      </c>
      <c r="AN1387" s="18" t="n">
        <f aca="false">SUMPRODUCT(MIN($B$22:$M$22+N1387:Y1387))</f>
        <v>243.935110569965</v>
      </c>
      <c r="AO1387" s="18" t="n">
        <f aca="false">SUMPRODUCT(MIN($B$22:$M$22+B1387:M1387+Z1387:AK1387))</f>
        <v>273.273528252198</v>
      </c>
      <c r="AP1387" s="18" t="n">
        <f aca="false">SUMPRODUCT(MIN($B$23:$M$23+B1387:M1387+N1387:Y1387))</f>
        <v>222.516855416419</v>
      </c>
      <c r="AQ1387" s="18" t="n">
        <f aca="false">SUMPRODUCT(MIN($B$23:$M$23+B1387:M1387+Z1387:AK1387))</f>
        <v>322.516855416419</v>
      </c>
      <c r="AR1387" s="13" t="n">
        <f aca="false">IF(Y1387&lt;0,1,0)</f>
        <v>1</v>
      </c>
    </row>
    <row r="1388" customFormat="false" ht="15" hidden="false" customHeight="false" outlineLevel="0" collapsed="false">
      <c r="A1388" s="13" t="n">
        <v>1363</v>
      </c>
      <c r="B1388" s="18" t="n">
        <f aca="false">Shock_sd*Draws!B1367</f>
        <v>-11.7145556691665</v>
      </c>
      <c r="C1388" s="18" t="n">
        <f aca="false">Persist_a*B1388+Shock_sd*Draws!C1367</f>
        <v>14.7892459826172</v>
      </c>
      <c r="D1388" s="18" t="n">
        <f aca="false">Persist_a*C1388+Shock_sd*Draws!D1367</f>
        <v>21.4873617985764</v>
      </c>
      <c r="E1388" s="18" t="n">
        <f aca="false">Persist_a*D1388+Shock_sd*Draws!E1367</f>
        <v>9.01291883877916</v>
      </c>
      <c r="F1388" s="18" t="n">
        <f aca="false">Persist_a*E1388+Shock_sd*Draws!F1367</f>
        <v>-16.8576790768856</v>
      </c>
      <c r="G1388" s="18" t="n">
        <f aca="false">Persist_a*F1388+Shock_sd*Draws!G1367</f>
        <v>-5.905738869675</v>
      </c>
      <c r="H1388" s="18" t="n">
        <f aca="false">Persist_a*G1388+Shock_sd*Draws!H1367</f>
        <v>-25.16391911582</v>
      </c>
      <c r="I1388" s="18" t="n">
        <f aca="false">Persist_a*H1388+Shock_sd*Draws!I1367</f>
        <v>-86.1036462286814</v>
      </c>
      <c r="J1388" s="18" t="n">
        <f aca="false">Persist_a*I1388+Shock_sd*Draws!J1367</f>
        <v>-34.7509133081022</v>
      </c>
      <c r="K1388" s="18" t="n">
        <f aca="false">Persist_a*J1388+Shock_sd*Draws!K1367</f>
        <v>12.617903629467</v>
      </c>
      <c r="L1388" s="18" t="n">
        <f aca="false">Persist_a*K1388+Shock_sd*Draws!L1367</f>
        <v>38.261433472276</v>
      </c>
      <c r="M1388" s="18" t="n">
        <f aca="false">Persist_a*L1388+Shock_sd*Draws!M1367</f>
        <v>14.4562457394071</v>
      </c>
      <c r="N1388" s="18" t="n">
        <f aca="false">0-(Draws!N1367+Draws!Z1367)</f>
        <v>0</v>
      </c>
      <c r="O1388" s="18" t="n">
        <f aca="false">N1388-(Draws!O1367+Draws!AA1367)</f>
        <v>0</v>
      </c>
      <c r="P1388" s="18" t="n">
        <f aca="false">O1388-(Draws!P1367+Draws!AB1367)</f>
        <v>0</v>
      </c>
      <c r="Q1388" s="18" t="n">
        <f aca="false">P1388-(Draws!Q1367+Draws!AC1367)</f>
        <v>0</v>
      </c>
      <c r="R1388" s="18" t="n">
        <f aca="false">Q1388-(Draws!R1367+Draws!AD1367)</f>
        <v>0</v>
      </c>
      <c r="S1388" s="18" t="n">
        <f aca="false">R1388-(Draws!S1367+Draws!AE1367)</f>
        <v>0</v>
      </c>
      <c r="T1388" s="18" t="n">
        <f aca="false">S1388-(Draws!T1367+Draws!AF1367)</f>
        <v>0</v>
      </c>
      <c r="U1388" s="18" t="n">
        <f aca="false">T1388-(Draws!U1367+Draws!AG1367)</f>
        <v>0</v>
      </c>
      <c r="V1388" s="18" t="n">
        <f aca="false">U1388-(Draws!V1367+Draws!AH1367)</f>
        <v>0</v>
      </c>
      <c r="W1388" s="18" t="n">
        <f aca="false">V1388-(Draws!W1367+Draws!AI1367)</f>
        <v>0</v>
      </c>
      <c r="X1388" s="18" t="n">
        <f aca="false">W1388-(Draws!X1367+Draws!AJ1367)</f>
        <v>0</v>
      </c>
      <c r="Y1388" s="18" t="n">
        <f aca="false">X1388-(Draws!Y1367+Draws!AK1367)</f>
        <v>0</v>
      </c>
      <c r="Z1388" s="18" t="n">
        <f aca="false">0-(MAX(Draws!N1367-Line_cap,0)+MAX(Draws!Z1367-Line_cap,0))</f>
        <v>0</v>
      </c>
      <c r="AA1388" s="18" t="n">
        <f aca="false">Z1388-(MAX(Draws!O1367-Line_cap,0)+MAX(Draws!AA1367-Line_cap,0))</f>
        <v>0</v>
      </c>
      <c r="AB1388" s="18" t="n">
        <f aca="false">AA1388-(MAX(Draws!P1367-Line_cap,0)+MAX(Draws!AB1367-Line_cap,0))</f>
        <v>0</v>
      </c>
      <c r="AC1388" s="18" t="n">
        <f aca="false">AB1388-(MAX(Draws!Q1367-Line_cap,0)+MAX(Draws!AC1367-Line_cap,0))</f>
        <v>0</v>
      </c>
      <c r="AD1388" s="18" t="n">
        <f aca="false">AC1388-(MAX(Draws!R1367-Line_cap,0)+MAX(Draws!AD1367-Line_cap,0))</f>
        <v>0</v>
      </c>
      <c r="AE1388" s="18" t="n">
        <f aca="false">AD1388-(MAX(Draws!S1367-Line_cap,0)+MAX(Draws!AE1367-Line_cap,0))</f>
        <v>0</v>
      </c>
      <c r="AF1388" s="18" t="n">
        <f aca="false">AE1388-(MAX(Draws!T1367-Line_cap,0)+MAX(Draws!AF1367-Line_cap,0))</f>
        <v>0</v>
      </c>
      <c r="AG1388" s="18" t="n">
        <f aca="false">AF1388-(MAX(Draws!U1367-Line_cap,0)+MAX(Draws!AG1367-Line_cap,0))</f>
        <v>0</v>
      </c>
      <c r="AH1388" s="18" t="n">
        <f aca="false">AG1388-(MAX(Draws!V1367-Line_cap,0)+MAX(Draws!AH1367-Line_cap,0))</f>
        <v>0</v>
      </c>
      <c r="AI1388" s="18" t="n">
        <f aca="false">AH1388-(MAX(Draws!W1367-Line_cap,0)+MAX(Draws!AI1367-Line_cap,0))</f>
        <v>0</v>
      </c>
      <c r="AJ1388" s="18" t="n">
        <f aca="false">AI1388-(MAX(Draws!X1367-Line_cap,0)+MAX(Draws!AJ1367-Line_cap,0))</f>
        <v>0</v>
      </c>
      <c r="AK1388" s="18" t="n">
        <f aca="false">AJ1388-(MAX(Draws!Y1367-Line_cap,0)+MAX(Draws!AK1367-Line_cap,0))</f>
        <v>0</v>
      </c>
      <c r="AL1388" s="18" t="n">
        <f aca="false">SUMPRODUCT(MIN($B$22:$M$22+B1388:M1388+N1388:Y1388))</f>
        <v>397.750407169238</v>
      </c>
      <c r="AM1388" s="18" t="n">
        <f aca="false">SUMPRODUCT(MIN($B$22:$M$22+B1388:M1388))</f>
        <v>397.750407169238</v>
      </c>
      <c r="AN1388" s="18" t="n">
        <f aca="false">SUMPRODUCT(MIN($B$22:$M$22+N1388:Y1388))</f>
        <v>481.950382357786</v>
      </c>
      <c r="AO1388" s="18" t="n">
        <f aca="false">SUMPRODUCT(MIN($B$22:$M$22+B1388:M1388+Z1388:AK1388))</f>
        <v>397.750407169238</v>
      </c>
      <c r="AP1388" s="18" t="n">
        <f aca="false">SUMPRODUCT(MIN($B$23:$M$23+B1388:M1388+N1388:Y1388))</f>
        <v>447.350407169238</v>
      </c>
      <c r="AQ1388" s="18" t="n">
        <f aca="false">SUMPRODUCT(MIN($B$23:$M$23+B1388:M1388+Z1388:AK1388))</f>
        <v>447.350407169238</v>
      </c>
      <c r="AR1388" s="13" t="n">
        <f aca="false">IF(Y1388&lt;0,1,0)</f>
        <v>0</v>
      </c>
    </row>
    <row r="1389" customFormat="false" ht="15" hidden="false" customHeight="false" outlineLevel="0" collapsed="false">
      <c r="A1389" s="13" t="n">
        <v>1364</v>
      </c>
      <c r="B1389" s="18" t="n">
        <f aca="false">Shock_sd*Draws!B1368</f>
        <v>7.0099157762992</v>
      </c>
      <c r="C1389" s="18" t="n">
        <f aca="false">Persist_a*B1389+Shock_sd*Draws!C1368</f>
        <v>15.6915604083302</v>
      </c>
      <c r="D1389" s="18" t="n">
        <f aca="false">Persist_a*C1389+Shock_sd*Draws!D1368</f>
        <v>17.4463756922266</v>
      </c>
      <c r="E1389" s="18" t="n">
        <f aca="false">Persist_a*D1389+Shock_sd*Draws!E1368</f>
        <v>-0.348764723996766</v>
      </c>
      <c r="F1389" s="18" t="n">
        <f aca="false">Persist_a*E1389+Shock_sd*Draws!F1368</f>
        <v>-29.4004108790609</v>
      </c>
      <c r="G1389" s="18" t="n">
        <f aca="false">Persist_a*F1389+Shock_sd*Draws!G1368</f>
        <v>-49.2224530926501</v>
      </c>
      <c r="H1389" s="18" t="n">
        <f aca="false">Persist_a*G1389+Shock_sd*Draws!H1368</f>
        <v>-42.4953008802726</v>
      </c>
      <c r="I1389" s="18" t="n">
        <f aca="false">Persist_a*H1389+Shock_sd*Draws!I1368</f>
        <v>-78.653332007232</v>
      </c>
      <c r="J1389" s="18" t="n">
        <f aca="false">Persist_a*I1389+Shock_sd*Draws!J1368</f>
        <v>-48.00656245265</v>
      </c>
      <c r="K1389" s="18" t="n">
        <f aca="false">Persist_a*J1389+Shock_sd*Draws!K1368</f>
        <v>-14.4681527856295</v>
      </c>
      <c r="L1389" s="18" t="n">
        <f aca="false">Persist_a*K1389+Shock_sd*Draws!L1368</f>
        <v>-24.9034588935894</v>
      </c>
      <c r="M1389" s="18" t="n">
        <f aca="false">Persist_a*L1389+Shock_sd*Draws!M1368</f>
        <v>-76.6561202082034</v>
      </c>
      <c r="N1389" s="18" t="n">
        <f aca="false">0-(Draws!N1368+Draws!Z1368)</f>
        <v>0</v>
      </c>
      <c r="O1389" s="18" t="n">
        <f aca="false">N1389-(Draws!O1368+Draws!AA1368)</f>
        <v>0</v>
      </c>
      <c r="P1389" s="18" t="n">
        <f aca="false">O1389-(Draws!P1368+Draws!AB1368)</f>
        <v>0</v>
      </c>
      <c r="Q1389" s="18" t="n">
        <f aca="false">P1389-(Draws!Q1368+Draws!AC1368)</f>
        <v>0</v>
      </c>
      <c r="R1389" s="18" t="n">
        <f aca="false">Q1389-(Draws!R1368+Draws!AD1368)</f>
        <v>0</v>
      </c>
      <c r="S1389" s="18" t="n">
        <f aca="false">R1389-(Draws!S1368+Draws!AE1368)</f>
        <v>0</v>
      </c>
      <c r="T1389" s="18" t="n">
        <f aca="false">S1389-(Draws!T1368+Draws!AF1368)</f>
        <v>0</v>
      </c>
      <c r="U1389" s="18" t="n">
        <f aca="false">T1389-(Draws!U1368+Draws!AG1368)</f>
        <v>0</v>
      </c>
      <c r="V1389" s="18" t="n">
        <f aca="false">U1389-(Draws!V1368+Draws!AH1368)</f>
        <v>0</v>
      </c>
      <c r="W1389" s="18" t="n">
        <f aca="false">V1389-(Draws!W1368+Draws!AI1368)</f>
        <v>0</v>
      </c>
      <c r="X1389" s="18" t="n">
        <f aca="false">W1389-(Draws!X1368+Draws!AJ1368)</f>
        <v>0</v>
      </c>
      <c r="Y1389" s="18" t="n">
        <f aca="false">X1389-(Draws!Y1368+Draws!AK1368)</f>
        <v>0</v>
      </c>
      <c r="Z1389" s="18" t="n">
        <f aca="false">0-(MAX(Draws!N1368-Line_cap,0)+MAX(Draws!Z1368-Line_cap,0))</f>
        <v>0</v>
      </c>
      <c r="AA1389" s="18" t="n">
        <f aca="false">Z1389-(MAX(Draws!O1368-Line_cap,0)+MAX(Draws!AA1368-Line_cap,0))</f>
        <v>0</v>
      </c>
      <c r="AB1389" s="18" t="n">
        <f aca="false">AA1389-(MAX(Draws!P1368-Line_cap,0)+MAX(Draws!AB1368-Line_cap,0))</f>
        <v>0</v>
      </c>
      <c r="AC1389" s="18" t="n">
        <f aca="false">AB1389-(MAX(Draws!Q1368-Line_cap,0)+MAX(Draws!AC1368-Line_cap,0))</f>
        <v>0</v>
      </c>
      <c r="AD1389" s="18" t="n">
        <f aca="false">AC1389-(MAX(Draws!R1368-Line_cap,0)+MAX(Draws!AD1368-Line_cap,0))</f>
        <v>0</v>
      </c>
      <c r="AE1389" s="18" t="n">
        <f aca="false">AD1389-(MAX(Draws!S1368-Line_cap,0)+MAX(Draws!AE1368-Line_cap,0))</f>
        <v>0</v>
      </c>
      <c r="AF1389" s="18" t="n">
        <f aca="false">AE1389-(MAX(Draws!T1368-Line_cap,0)+MAX(Draws!AF1368-Line_cap,0))</f>
        <v>0</v>
      </c>
      <c r="AG1389" s="18" t="n">
        <f aca="false">AF1389-(MAX(Draws!U1368-Line_cap,0)+MAX(Draws!AG1368-Line_cap,0))</f>
        <v>0</v>
      </c>
      <c r="AH1389" s="18" t="n">
        <f aca="false">AG1389-(MAX(Draws!V1368-Line_cap,0)+MAX(Draws!AH1368-Line_cap,0))</f>
        <v>0</v>
      </c>
      <c r="AI1389" s="18" t="n">
        <f aca="false">AH1389-(MAX(Draws!W1368-Line_cap,0)+MAX(Draws!AI1368-Line_cap,0))</f>
        <v>0</v>
      </c>
      <c r="AJ1389" s="18" t="n">
        <f aca="false">AI1389-(MAX(Draws!X1368-Line_cap,0)+MAX(Draws!AJ1368-Line_cap,0))</f>
        <v>0</v>
      </c>
      <c r="AK1389" s="18" t="n">
        <f aca="false">AJ1389-(MAX(Draws!Y1368-Line_cap,0)+MAX(Draws!AK1368-Line_cap,0))</f>
        <v>0</v>
      </c>
      <c r="AL1389" s="18" t="n">
        <f aca="false">SUMPRODUCT(MIN($B$22:$M$22+B1389:M1389+N1389:Y1389))</f>
        <v>405.200721390687</v>
      </c>
      <c r="AM1389" s="18" t="n">
        <f aca="false">SUMPRODUCT(MIN($B$22:$M$22+B1389:M1389))</f>
        <v>405.200721390687</v>
      </c>
      <c r="AN1389" s="18" t="n">
        <f aca="false">SUMPRODUCT(MIN($B$22:$M$22+N1389:Y1389))</f>
        <v>481.950382357786</v>
      </c>
      <c r="AO1389" s="18" t="n">
        <f aca="false">SUMPRODUCT(MIN($B$22:$M$22+B1389:M1389+Z1389:AK1389))</f>
        <v>405.200721390687</v>
      </c>
      <c r="AP1389" s="18" t="n">
        <f aca="false">SUMPRODUCT(MIN($B$23:$M$23+B1389:M1389+N1389:Y1389))</f>
        <v>454.800721390687</v>
      </c>
      <c r="AQ1389" s="18" t="n">
        <f aca="false">SUMPRODUCT(MIN($B$23:$M$23+B1389:M1389+Z1389:AK1389))</f>
        <v>454.800721390687</v>
      </c>
      <c r="AR1389" s="13" t="n">
        <f aca="false">IF(Y1389&lt;0,1,0)</f>
        <v>0</v>
      </c>
    </row>
    <row r="1390" customFormat="false" ht="15" hidden="false" customHeight="false" outlineLevel="0" collapsed="false">
      <c r="A1390" s="13" t="n">
        <v>1365</v>
      </c>
      <c r="B1390" s="18" t="n">
        <f aca="false">Shock_sd*Draws!B1369</f>
        <v>12.9157092361047</v>
      </c>
      <c r="C1390" s="18" t="n">
        <f aca="false">Persist_a*B1390+Shock_sd*Draws!C1369</f>
        <v>-40.9628961854212</v>
      </c>
      <c r="D1390" s="18" t="n">
        <f aca="false">Persist_a*C1390+Shock_sd*Draws!D1369</f>
        <v>-103.906088371074</v>
      </c>
      <c r="E1390" s="18" t="n">
        <f aca="false">Persist_a*D1390+Shock_sd*Draws!E1369</f>
        <v>-80.3964284795911</v>
      </c>
      <c r="F1390" s="18" t="n">
        <f aca="false">Persist_a*E1390+Shock_sd*Draws!F1369</f>
        <v>-74.4983283081845</v>
      </c>
      <c r="G1390" s="18" t="n">
        <f aca="false">Persist_a*F1390+Shock_sd*Draws!G1369</f>
        <v>-24.6867657135273</v>
      </c>
      <c r="H1390" s="18" t="n">
        <f aca="false">Persist_a*G1390+Shock_sd*Draws!H1369</f>
        <v>107.000714000854</v>
      </c>
      <c r="I1390" s="18" t="n">
        <f aca="false">Persist_a*H1390+Shock_sd*Draws!I1369</f>
        <v>108.349127545511</v>
      </c>
      <c r="J1390" s="18" t="n">
        <f aca="false">Persist_a*I1390+Shock_sd*Draws!J1369</f>
        <v>157.644376706023</v>
      </c>
      <c r="K1390" s="18" t="n">
        <f aca="false">Persist_a*J1390+Shock_sd*Draws!K1369</f>
        <v>102.10440831169</v>
      </c>
      <c r="L1390" s="18" t="n">
        <f aca="false">Persist_a*K1390+Shock_sd*Draws!L1369</f>
        <v>65.8060597898262</v>
      </c>
      <c r="M1390" s="18" t="n">
        <f aca="false">Persist_a*L1390+Shock_sd*Draws!M1369</f>
        <v>-0.867961835570341</v>
      </c>
      <c r="N1390" s="18" t="n">
        <f aca="false">0-(Draws!N1369+Draws!Z1369)</f>
        <v>-159.189762086735</v>
      </c>
      <c r="O1390" s="18" t="n">
        <f aca="false">N1390-(Draws!O1369+Draws!AA1369)</f>
        <v>-159.189762086735</v>
      </c>
      <c r="P1390" s="18" t="n">
        <f aca="false">O1390-(Draws!P1369+Draws!AB1369)</f>
        <v>-159.189762086735</v>
      </c>
      <c r="Q1390" s="18" t="n">
        <f aca="false">P1390-(Draws!Q1369+Draws!AC1369)</f>
        <v>-159.189762086735</v>
      </c>
      <c r="R1390" s="18" t="n">
        <f aca="false">Q1390-(Draws!R1369+Draws!AD1369)</f>
        <v>-159.189762086735</v>
      </c>
      <c r="S1390" s="18" t="n">
        <f aca="false">R1390-(Draws!S1369+Draws!AE1369)</f>
        <v>-159.189762086735</v>
      </c>
      <c r="T1390" s="18" t="n">
        <f aca="false">S1390-(Draws!T1369+Draws!AF1369)</f>
        <v>-159.189762086735</v>
      </c>
      <c r="U1390" s="18" t="n">
        <f aca="false">T1390-(Draws!U1369+Draws!AG1369)</f>
        <v>-159.189762086735</v>
      </c>
      <c r="V1390" s="18" t="n">
        <f aca="false">U1390-(Draws!V1369+Draws!AH1369)</f>
        <v>-159.189762086735</v>
      </c>
      <c r="W1390" s="18" t="n">
        <f aca="false">V1390-(Draws!W1369+Draws!AI1369)</f>
        <v>-159.189762086735</v>
      </c>
      <c r="X1390" s="18" t="n">
        <f aca="false">W1390-(Draws!X1369+Draws!AJ1369)</f>
        <v>-159.189762086735</v>
      </c>
      <c r="Y1390" s="18" t="n">
        <f aca="false">X1390-(Draws!Y1369+Draws!AK1369)</f>
        <v>-159.189762086735</v>
      </c>
      <c r="Z1390" s="18" t="n">
        <f aca="false">0-(MAX(Draws!N1369-Line_cap,0)+MAX(Draws!Z1369-Line_cap,0))</f>
        <v>-59.1897620867345</v>
      </c>
      <c r="AA1390" s="18" t="n">
        <f aca="false">Z1390-(MAX(Draws!O1369-Line_cap,0)+MAX(Draws!AA1369-Line_cap,0))</f>
        <v>-59.1897620867345</v>
      </c>
      <c r="AB1390" s="18" t="n">
        <f aca="false">AA1390-(MAX(Draws!P1369-Line_cap,0)+MAX(Draws!AB1369-Line_cap,0))</f>
        <v>-59.1897620867345</v>
      </c>
      <c r="AC1390" s="18" t="n">
        <f aca="false">AB1390-(MAX(Draws!Q1369-Line_cap,0)+MAX(Draws!AC1369-Line_cap,0))</f>
        <v>-59.1897620867345</v>
      </c>
      <c r="AD1390" s="18" t="n">
        <f aca="false">AC1390-(MAX(Draws!R1369-Line_cap,0)+MAX(Draws!AD1369-Line_cap,0))</f>
        <v>-59.1897620867345</v>
      </c>
      <c r="AE1390" s="18" t="n">
        <f aca="false">AD1390-(MAX(Draws!S1369-Line_cap,0)+MAX(Draws!AE1369-Line_cap,0))</f>
        <v>-59.1897620867345</v>
      </c>
      <c r="AF1390" s="18" t="n">
        <f aca="false">AE1390-(MAX(Draws!T1369-Line_cap,0)+MAX(Draws!AF1369-Line_cap,0))</f>
        <v>-59.1897620867345</v>
      </c>
      <c r="AG1390" s="18" t="n">
        <f aca="false">AF1390-(MAX(Draws!U1369-Line_cap,0)+MAX(Draws!AG1369-Line_cap,0))</f>
        <v>-59.1897620867345</v>
      </c>
      <c r="AH1390" s="18" t="n">
        <f aca="false">AG1390-(MAX(Draws!V1369-Line_cap,0)+MAX(Draws!AH1369-Line_cap,0))</f>
        <v>-59.1897620867345</v>
      </c>
      <c r="AI1390" s="18" t="n">
        <f aca="false">AH1390-(MAX(Draws!W1369-Line_cap,0)+MAX(Draws!AI1369-Line_cap,0))</f>
        <v>-59.1897620867345</v>
      </c>
      <c r="AJ1390" s="18" t="n">
        <f aca="false">AI1390-(MAX(Draws!X1369-Line_cap,0)+MAX(Draws!AJ1369-Line_cap,0))</f>
        <v>-59.1897620867345</v>
      </c>
      <c r="AK1390" s="18" t="n">
        <f aca="false">AJ1390-(MAX(Draws!Y1369-Line_cap,0)+MAX(Draws!AK1369-Line_cap,0))</f>
        <v>-59.1897620867345</v>
      </c>
      <c r="AL1390" s="18" t="n">
        <f aca="false">SUMPRODUCT(MIN($B$22:$M$22+B1390:M1390+N1390:Y1390))</f>
        <v>252.458336204333</v>
      </c>
      <c r="AM1390" s="18" t="n">
        <f aca="false">SUMPRODUCT(MIN($B$22:$M$22+B1390:M1390))</f>
        <v>411.648098291067</v>
      </c>
      <c r="AN1390" s="18" t="n">
        <f aca="false">SUMPRODUCT(MIN($B$22:$M$22+N1390:Y1390))</f>
        <v>322.760620271051</v>
      </c>
      <c r="AO1390" s="18" t="n">
        <f aca="false">SUMPRODUCT(MIN($B$22:$M$22+B1390:M1390+Z1390:AK1390))</f>
        <v>352.458336204333</v>
      </c>
      <c r="AP1390" s="18" t="n">
        <f aca="false">SUMPRODUCT(MIN($B$23:$M$23+B1390:M1390+N1390:Y1390))</f>
        <v>287.207711012572</v>
      </c>
      <c r="AQ1390" s="18" t="n">
        <f aca="false">SUMPRODUCT(MIN($B$23:$M$23+B1390:M1390+Z1390:AK1390))</f>
        <v>387.207711012572</v>
      </c>
      <c r="AR1390" s="13" t="n">
        <f aca="false">IF(Y1390&lt;0,1,0)</f>
        <v>1</v>
      </c>
    </row>
    <row r="1391" customFormat="false" ht="15" hidden="false" customHeight="false" outlineLevel="0" collapsed="false">
      <c r="A1391" s="13" t="n">
        <v>1366</v>
      </c>
      <c r="B1391" s="18" t="n">
        <f aca="false">Shock_sd*Draws!B1370</f>
        <v>-2.68041428666716</v>
      </c>
      <c r="C1391" s="18" t="n">
        <f aca="false">Persist_a*B1391+Shock_sd*Draws!C1370</f>
        <v>-85.328722401897</v>
      </c>
      <c r="D1391" s="18" t="n">
        <f aca="false">Persist_a*C1391+Shock_sd*Draws!D1370</f>
        <v>-104.158182152497</v>
      </c>
      <c r="E1391" s="18" t="n">
        <f aca="false">Persist_a*D1391+Shock_sd*Draws!E1370</f>
        <v>-105.419281652438</v>
      </c>
      <c r="F1391" s="18" t="n">
        <f aca="false">Persist_a*E1391+Shock_sd*Draws!F1370</f>
        <v>-11.5345337373162</v>
      </c>
      <c r="G1391" s="18" t="n">
        <f aca="false">Persist_a*F1391+Shock_sd*Draws!G1370</f>
        <v>0.439965420667749</v>
      </c>
      <c r="H1391" s="18" t="n">
        <f aca="false">Persist_a*G1391+Shock_sd*Draws!H1370</f>
        <v>-34.0408601727095</v>
      </c>
      <c r="I1391" s="18" t="n">
        <f aca="false">Persist_a*H1391+Shock_sd*Draws!I1370</f>
        <v>-24.3726779701746</v>
      </c>
      <c r="J1391" s="18" t="n">
        <f aca="false">Persist_a*I1391+Shock_sd*Draws!J1370</f>
        <v>-54.8165394368623</v>
      </c>
      <c r="K1391" s="18" t="n">
        <f aca="false">Persist_a*J1391+Shock_sd*Draws!K1370</f>
        <v>-11.2016548791348</v>
      </c>
      <c r="L1391" s="18" t="n">
        <f aca="false">Persist_a*K1391+Shock_sd*Draws!L1370</f>
        <v>131.045708637436</v>
      </c>
      <c r="M1391" s="18" t="n">
        <f aca="false">Persist_a*L1391+Shock_sd*Draws!M1370</f>
        <v>57.5890342653463</v>
      </c>
      <c r="N1391" s="18" t="n">
        <f aca="false">0-(Draws!N1370+Draws!Z1370)</f>
        <v>0</v>
      </c>
      <c r="O1391" s="18" t="n">
        <f aca="false">N1391-(Draws!O1370+Draws!AA1370)</f>
        <v>0</v>
      </c>
      <c r="P1391" s="18" t="n">
        <f aca="false">O1391-(Draws!P1370+Draws!AB1370)</f>
        <v>0</v>
      </c>
      <c r="Q1391" s="18" t="n">
        <f aca="false">P1391-(Draws!Q1370+Draws!AC1370)</f>
        <v>0</v>
      </c>
      <c r="R1391" s="18" t="n">
        <f aca="false">Q1391-(Draws!R1370+Draws!AD1370)</f>
        <v>0</v>
      </c>
      <c r="S1391" s="18" t="n">
        <f aca="false">R1391-(Draws!S1370+Draws!AE1370)</f>
        <v>0</v>
      </c>
      <c r="T1391" s="18" t="n">
        <f aca="false">S1391-(Draws!T1370+Draws!AF1370)</f>
        <v>0</v>
      </c>
      <c r="U1391" s="18" t="n">
        <f aca="false">T1391-(Draws!U1370+Draws!AG1370)</f>
        <v>0</v>
      </c>
      <c r="V1391" s="18" t="n">
        <f aca="false">U1391-(Draws!V1370+Draws!AH1370)</f>
        <v>0</v>
      </c>
      <c r="W1391" s="18" t="n">
        <f aca="false">V1391-(Draws!W1370+Draws!AI1370)</f>
        <v>0</v>
      </c>
      <c r="X1391" s="18" t="n">
        <f aca="false">W1391-(Draws!X1370+Draws!AJ1370)</f>
        <v>0</v>
      </c>
      <c r="Y1391" s="18" t="n">
        <f aca="false">X1391-(Draws!Y1370+Draws!AK1370)</f>
        <v>0</v>
      </c>
      <c r="Z1391" s="18" t="n">
        <f aca="false">0-(MAX(Draws!N1370-Line_cap,0)+MAX(Draws!Z1370-Line_cap,0))</f>
        <v>0</v>
      </c>
      <c r="AA1391" s="18" t="n">
        <f aca="false">Z1391-(MAX(Draws!O1370-Line_cap,0)+MAX(Draws!AA1370-Line_cap,0))</f>
        <v>0</v>
      </c>
      <c r="AB1391" s="18" t="n">
        <f aca="false">AA1391-(MAX(Draws!P1370-Line_cap,0)+MAX(Draws!AB1370-Line_cap,0))</f>
        <v>0</v>
      </c>
      <c r="AC1391" s="18" t="n">
        <f aca="false">AB1391-(MAX(Draws!Q1370-Line_cap,0)+MAX(Draws!AC1370-Line_cap,0))</f>
        <v>0</v>
      </c>
      <c r="AD1391" s="18" t="n">
        <f aca="false">AC1391-(MAX(Draws!R1370-Line_cap,0)+MAX(Draws!AD1370-Line_cap,0))</f>
        <v>0</v>
      </c>
      <c r="AE1391" s="18" t="n">
        <f aca="false">AD1391-(MAX(Draws!S1370-Line_cap,0)+MAX(Draws!AE1370-Line_cap,0))</f>
        <v>0</v>
      </c>
      <c r="AF1391" s="18" t="n">
        <f aca="false">AE1391-(MAX(Draws!T1370-Line_cap,0)+MAX(Draws!AF1370-Line_cap,0))</f>
        <v>0</v>
      </c>
      <c r="AG1391" s="18" t="n">
        <f aca="false">AF1391-(MAX(Draws!U1370-Line_cap,0)+MAX(Draws!AG1370-Line_cap,0))</f>
        <v>0</v>
      </c>
      <c r="AH1391" s="18" t="n">
        <f aca="false">AG1391-(MAX(Draws!V1370-Line_cap,0)+MAX(Draws!AH1370-Line_cap,0))</f>
        <v>0</v>
      </c>
      <c r="AI1391" s="18" t="n">
        <f aca="false">AH1391-(MAX(Draws!W1370-Line_cap,0)+MAX(Draws!AI1370-Line_cap,0))</f>
        <v>0</v>
      </c>
      <c r="AJ1391" s="18" t="n">
        <f aca="false">AI1391-(MAX(Draws!X1370-Line_cap,0)+MAX(Draws!AJ1370-Line_cap,0))</f>
        <v>0</v>
      </c>
      <c r="AK1391" s="18" t="n">
        <f aca="false">AJ1391-(MAX(Draws!Y1370-Line_cap,0)+MAX(Draws!AK1370-Line_cap,0))</f>
        <v>0</v>
      </c>
      <c r="AL1391" s="18" t="n">
        <f aca="false">SUMPRODUCT(MIN($B$22:$M$22+B1391:M1391+N1391:Y1391))</f>
        <v>393.442918175718</v>
      </c>
      <c r="AM1391" s="18" t="n">
        <f aca="false">SUMPRODUCT(MIN($B$22:$M$22+B1391:M1391))</f>
        <v>393.442918175718</v>
      </c>
      <c r="AN1391" s="18" t="n">
        <f aca="false">SUMPRODUCT(MIN($B$22:$M$22+N1391:Y1391))</f>
        <v>481.950382357786</v>
      </c>
      <c r="AO1391" s="18" t="n">
        <f aca="false">SUMPRODUCT(MIN($B$22:$M$22+B1391:M1391+Z1391:AK1391))</f>
        <v>393.442918175718</v>
      </c>
      <c r="AP1391" s="18" t="n">
        <f aca="false">SUMPRODUCT(MIN($B$23:$M$23+B1391:M1391+N1391:Y1391))</f>
        <v>434.331205689082</v>
      </c>
      <c r="AQ1391" s="18" t="n">
        <f aca="false">SUMPRODUCT(MIN($B$23:$M$23+B1391:M1391+Z1391:AK1391))</f>
        <v>434.331205689082</v>
      </c>
      <c r="AR1391" s="13" t="n">
        <f aca="false">IF(Y1391&lt;0,1,0)</f>
        <v>0</v>
      </c>
    </row>
    <row r="1392" customFormat="false" ht="15" hidden="false" customHeight="false" outlineLevel="0" collapsed="false">
      <c r="A1392" s="13" t="n">
        <v>1367</v>
      </c>
      <c r="B1392" s="18" t="n">
        <f aca="false">Shock_sd*Draws!B1371</f>
        <v>-31.270088899801</v>
      </c>
      <c r="C1392" s="18" t="n">
        <f aca="false">Persist_a*B1392+Shock_sd*Draws!C1371</f>
        <v>-123.978457367417</v>
      </c>
      <c r="D1392" s="18" t="n">
        <f aca="false">Persist_a*C1392+Shock_sd*Draws!D1371</f>
        <v>-101.476212626643</v>
      </c>
      <c r="E1392" s="18" t="n">
        <f aca="false">Persist_a*D1392+Shock_sd*Draws!E1371</f>
        <v>10.6716792286776</v>
      </c>
      <c r="F1392" s="18" t="n">
        <f aca="false">Persist_a*E1392+Shock_sd*Draws!F1371</f>
        <v>-2.60957023248414</v>
      </c>
      <c r="G1392" s="18" t="n">
        <f aca="false">Persist_a*F1392+Shock_sd*Draws!G1371</f>
        <v>-20.9757642435572</v>
      </c>
      <c r="H1392" s="18" t="n">
        <f aca="false">Persist_a*G1392+Shock_sd*Draws!H1371</f>
        <v>42.5485479603709</v>
      </c>
      <c r="I1392" s="18" t="n">
        <f aca="false">Persist_a*H1392+Shock_sd*Draws!I1371</f>
        <v>-51.036061398887</v>
      </c>
      <c r="J1392" s="18" t="n">
        <f aca="false">Persist_a*I1392+Shock_sd*Draws!J1371</f>
        <v>-48.1123613938942</v>
      </c>
      <c r="K1392" s="18" t="n">
        <f aca="false">Persist_a*J1392+Shock_sd*Draws!K1371</f>
        <v>-75.7771790420198</v>
      </c>
      <c r="L1392" s="18" t="n">
        <f aca="false">Persist_a*K1392+Shock_sd*Draws!L1371</f>
        <v>-27.5748312310718</v>
      </c>
      <c r="M1392" s="18" t="n">
        <f aca="false">Persist_a*L1392+Shock_sd*Draws!M1371</f>
        <v>58.7023424099475</v>
      </c>
      <c r="N1392" s="18" t="n">
        <f aca="false">0-(Draws!N1371+Draws!Z1371)</f>
        <v>0</v>
      </c>
      <c r="O1392" s="18" t="n">
        <f aca="false">N1392-(Draws!O1371+Draws!AA1371)</f>
        <v>0</v>
      </c>
      <c r="P1392" s="18" t="n">
        <f aca="false">O1392-(Draws!P1371+Draws!AB1371)</f>
        <v>0</v>
      </c>
      <c r="Q1392" s="18" t="n">
        <f aca="false">P1392-(Draws!Q1371+Draws!AC1371)</f>
        <v>0</v>
      </c>
      <c r="R1392" s="18" t="n">
        <f aca="false">Q1392-(Draws!R1371+Draws!AD1371)</f>
        <v>0</v>
      </c>
      <c r="S1392" s="18" t="n">
        <f aca="false">R1392-(Draws!S1371+Draws!AE1371)</f>
        <v>0</v>
      </c>
      <c r="T1392" s="18" t="n">
        <f aca="false">S1392-(Draws!T1371+Draws!AF1371)</f>
        <v>0</v>
      </c>
      <c r="U1392" s="18" t="n">
        <f aca="false">T1392-(Draws!U1371+Draws!AG1371)</f>
        <v>0</v>
      </c>
      <c r="V1392" s="18" t="n">
        <f aca="false">U1392-(Draws!V1371+Draws!AH1371)</f>
        <v>0</v>
      </c>
      <c r="W1392" s="18" t="n">
        <f aca="false">V1392-(Draws!W1371+Draws!AI1371)</f>
        <v>0</v>
      </c>
      <c r="X1392" s="18" t="n">
        <f aca="false">W1392-(Draws!X1371+Draws!AJ1371)</f>
        <v>0</v>
      </c>
      <c r="Y1392" s="18" t="n">
        <f aca="false">X1392-(Draws!Y1371+Draws!AK1371)</f>
        <v>0</v>
      </c>
      <c r="Z1392" s="18" t="n">
        <f aca="false">0-(MAX(Draws!N1371-Line_cap,0)+MAX(Draws!Z1371-Line_cap,0))</f>
        <v>0</v>
      </c>
      <c r="AA1392" s="18" t="n">
        <f aca="false">Z1392-(MAX(Draws!O1371-Line_cap,0)+MAX(Draws!AA1371-Line_cap,0))</f>
        <v>0</v>
      </c>
      <c r="AB1392" s="18" t="n">
        <f aca="false">AA1392-(MAX(Draws!P1371-Line_cap,0)+MAX(Draws!AB1371-Line_cap,0))</f>
        <v>0</v>
      </c>
      <c r="AC1392" s="18" t="n">
        <f aca="false">AB1392-(MAX(Draws!Q1371-Line_cap,0)+MAX(Draws!AC1371-Line_cap,0))</f>
        <v>0</v>
      </c>
      <c r="AD1392" s="18" t="n">
        <f aca="false">AC1392-(MAX(Draws!R1371-Line_cap,0)+MAX(Draws!AD1371-Line_cap,0))</f>
        <v>0</v>
      </c>
      <c r="AE1392" s="18" t="n">
        <f aca="false">AD1392-(MAX(Draws!S1371-Line_cap,0)+MAX(Draws!AE1371-Line_cap,0))</f>
        <v>0</v>
      </c>
      <c r="AF1392" s="18" t="n">
        <f aca="false">AE1392-(MAX(Draws!T1371-Line_cap,0)+MAX(Draws!AF1371-Line_cap,0))</f>
        <v>0</v>
      </c>
      <c r="AG1392" s="18" t="n">
        <f aca="false">AF1392-(MAX(Draws!U1371-Line_cap,0)+MAX(Draws!AG1371-Line_cap,0))</f>
        <v>0</v>
      </c>
      <c r="AH1392" s="18" t="n">
        <f aca="false">AG1392-(MAX(Draws!V1371-Line_cap,0)+MAX(Draws!AH1371-Line_cap,0))</f>
        <v>0</v>
      </c>
      <c r="AI1392" s="18" t="n">
        <f aca="false">AH1392-(MAX(Draws!W1371-Line_cap,0)+MAX(Draws!AI1371-Line_cap,0))</f>
        <v>0</v>
      </c>
      <c r="AJ1392" s="18" t="n">
        <f aca="false">AI1392-(MAX(Draws!X1371-Line_cap,0)+MAX(Draws!AJ1371-Line_cap,0))</f>
        <v>0</v>
      </c>
      <c r="AK1392" s="18" t="n">
        <f aca="false">AJ1392-(MAX(Draws!Y1371-Line_cap,0)+MAX(Draws!AK1371-Line_cap,0))</f>
        <v>0</v>
      </c>
      <c r="AL1392" s="18" t="n">
        <f aca="false">SUMPRODUCT(MIN($B$22:$M$22+B1392:M1392+N1392:Y1392))</f>
        <v>414.077974035498</v>
      </c>
      <c r="AM1392" s="18" t="n">
        <f aca="false">SUMPRODUCT(MIN($B$22:$M$22+B1392:M1392))</f>
        <v>414.077974035498</v>
      </c>
      <c r="AN1392" s="18" t="n">
        <f aca="false">SUMPRODUCT(MIN($B$22:$M$22+N1392:Y1392))</f>
        <v>481.950382357786</v>
      </c>
      <c r="AO1392" s="18" t="n">
        <f aca="false">SUMPRODUCT(MIN($B$22:$M$22+B1392:M1392+Z1392:AK1392))</f>
        <v>414.077974035498</v>
      </c>
      <c r="AP1392" s="18" t="n">
        <f aca="false">SUMPRODUCT(MIN($B$23:$M$23+B1392:M1392+N1392:Y1392))</f>
        <v>442.338939772361</v>
      </c>
      <c r="AQ1392" s="18" t="n">
        <f aca="false">SUMPRODUCT(MIN($B$23:$M$23+B1392:M1392+Z1392:AK1392))</f>
        <v>442.338939772361</v>
      </c>
      <c r="AR1392" s="13" t="n">
        <f aca="false">IF(Y1392&lt;0,1,0)</f>
        <v>0</v>
      </c>
    </row>
    <row r="1393" customFormat="false" ht="15" hidden="false" customHeight="false" outlineLevel="0" collapsed="false">
      <c r="A1393" s="13" t="n">
        <v>1368</v>
      </c>
      <c r="B1393" s="18" t="n">
        <f aca="false">Shock_sd*Draws!B1372</f>
        <v>15.7764774137028</v>
      </c>
      <c r="C1393" s="18" t="n">
        <f aca="false">Persist_a*B1393+Shock_sd*Draws!C1372</f>
        <v>-18.4711569396678</v>
      </c>
      <c r="D1393" s="18" t="n">
        <f aca="false">Persist_a*C1393+Shock_sd*Draws!D1372</f>
        <v>-37.1807296652929</v>
      </c>
      <c r="E1393" s="18" t="n">
        <f aca="false">Persist_a*D1393+Shock_sd*Draws!E1372</f>
        <v>-31.8223020651982</v>
      </c>
      <c r="F1393" s="18" t="n">
        <f aca="false">Persist_a*E1393+Shock_sd*Draws!F1372</f>
        <v>-30.806928412446</v>
      </c>
      <c r="G1393" s="18" t="n">
        <f aca="false">Persist_a*F1393+Shock_sd*Draws!G1372</f>
        <v>-82.2420947671281</v>
      </c>
      <c r="H1393" s="18" t="n">
        <f aca="false">Persist_a*G1393+Shock_sd*Draws!H1372</f>
        <v>-145.694677502776</v>
      </c>
      <c r="I1393" s="18" t="n">
        <f aca="false">Persist_a*H1393+Shock_sd*Draws!I1372</f>
        <v>-88.2335601428194</v>
      </c>
      <c r="J1393" s="18" t="n">
        <f aca="false">Persist_a*I1393+Shock_sd*Draws!J1372</f>
        <v>-13.8679587442396</v>
      </c>
      <c r="K1393" s="18" t="n">
        <f aca="false">Persist_a*J1393+Shock_sd*Draws!K1372</f>
        <v>24.7619251663549</v>
      </c>
      <c r="L1393" s="18" t="n">
        <f aca="false">Persist_a*K1393+Shock_sd*Draws!L1372</f>
        <v>46.0798138176766</v>
      </c>
      <c r="M1393" s="18" t="n">
        <f aca="false">Persist_a*L1393+Shock_sd*Draws!M1372</f>
        <v>-19.1279271625378</v>
      </c>
      <c r="N1393" s="18" t="n">
        <f aca="false">0-(Draws!N1372+Draws!Z1372)</f>
        <v>0</v>
      </c>
      <c r="O1393" s="18" t="n">
        <f aca="false">N1393-(Draws!O1372+Draws!AA1372)</f>
        <v>0</v>
      </c>
      <c r="P1393" s="18" t="n">
        <f aca="false">O1393-(Draws!P1372+Draws!AB1372)</f>
        <v>0</v>
      </c>
      <c r="Q1393" s="18" t="n">
        <f aca="false">P1393-(Draws!Q1372+Draws!AC1372)</f>
        <v>0</v>
      </c>
      <c r="R1393" s="18" t="n">
        <f aca="false">Q1393-(Draws!R1372+Draws!AD1372)</f>
        <v>0</v>
      </c>
      <c r="S1393" s="18" t="n">
        <f aca="false">R1393-(Draws!S1372+Draws!AE1372)</f>
        <v>0</v>
      </c>
      <c r="T1393" s="18" t="n">
        <f aca="false">S1393-(Draws!T1372+Draws!AF1372)</f>
        <v>0</v>
      </c>
      <c r="U1393" s="18" t="n">
        <f aca="false">T1393-(Draws!U1372+Draws!AG1372)</f>
        <v>0</v>
      </c>
      <c r="V1393" s="18" t="n">
        <f aca="false">U1393-(Draws!V1372+Draws!AH1372)</f>
        <v>0</v>
      </c>
      <c r="W1393" s="18" t="n">
        <f aca="false">V1393-(Draws!W1372+Draws!AI1372)</f>
        <v>0</v>
      </c>
      <c r="X1393" s="18" t="n">
        <f aca="false">W1393-(Draws!X1372+Draws!AJ1372)</f>
        <v>0</v>
      </c>
      <c r="Y1393" s="18" t="n">
        <f aca="false">X1393-(Draws!Y1372+Draws!AK1372)</f>
        <v>0</v>
      </c>
      <c r="Z1393" s="18" t="n">
        <f aca="false">0-(MAX(Draws!N1372-Line_cap,0)+MAX(Draws!Z1372-Line_cap,0))</f>
        <v>0</v>
      </c>
      <c r="AA1393" s="18" t="n">
        <f aca="false">Z1393-(MAX(Draws!O1372-Line_cap,0)+MAX(Draws!AA1372-Line_cap,0))</f>
        <v>0</v>
      </c>
      <c r="AB1393" s="18" t="n">
        <f aca="false">AA1393-(MAX(Draws!P1372-Line_cap,0)+MAX(Draws!AB1372-Line_cap,0))</f>
        <v>0</v>
      </c>
      <c r="AC1393" s="18" t="n">
        <f aca="false">AB1393-(MAX(Draws!Q1372-Line_cap,0)+MAX(Draws!AC1372-Line_cap,0))</f>
        <v>0</v>
      </c>
      <c r="AD1393" s="18" t="n">
        <f aca="false">AC1393-(MAX(Draws!R1372-Line_cap,0)+MAX(Draws!AD1372-Line_cap,0))</f>
        <v>0</v>
      </c>
      <c r="AE1393" s="18" t="n">
        <f aca="false">AD1393-(MAX(Draws!S1372-Line_cap,0)+MAX(Draws!AE1372-Line_cap,0))</f>
        <v>0</v>
      </c>
      <c r="AF1393" s="18" t="n">
        <f aca="false">AE1393-(MAX(Draws!T1372-Line_cap,0)+MAX(Draws!AF1372-Line_cap,0))</f>
        <v>0</v>
      </c>
      <c r="AG1393" s="18" t="n">
        <f aca="false">AF1393-(MAX(Draws!U1372-Line_cap,0)+MAX(Draws!AG1372-Line_cap,0))</f>
        <v>0</v>
      </c>
      <c r="AH1393" s="18" t="n">
        <f aca="false">AG1393-(MAX(Draws!V1372-Line_cap,0)+MAX(Draws!AH1372-Line_cap,0))</f>
        <v>0</v>
      </c>
      <c r="AI1393" s="18" t="n">
        <f aca="false">AH1393-(MAX(Draws!W1372-Line_cap,0)+MAX(Draws!AI1372-Line_cap,0))</f>
        <v>0</v>
      </c>
      <c r="AJ1393" s="18" t="n">
        <f aca="false">AI1393-(MAX(Draws!X1372-Line_cap,0)+MAX(Draws!AJ1372-Line_cap,0))</f>
        <v>0</v>
      </c>
      <c r="AK1393" s="18" t="n">
        <f aca="false">AJ1393-(MAX(Draws!Y1372-Line_cap,0)+MAX(Draws!AK1372-Line_cap,0))</f>
        <v>0</v>
      </c>
      <c r="AL1393" s="18" t="n">
        <f aca="false">SUMPRODUCT(MIN($B$22:$M$22+B1393:M1393+N1393:Y1393))</f>
        <v>336.25570485501</v>
      </c>
      <c r="AM1393" s="18" t="n">
        <f aca="false">SUMPRODUCT(MIN($B$22:$M$22+B1393:M1393))</f>
        <v>336.25570485501</v>
      </c>
      <c r="AN1393" s="18" t="n">
        <f aca="false">SUMPRODUCT(MIN($B$22:$M$22+N1393:Y1393))</f>
        <v>481.950382357786</v>
      </c>
      <c r="AO1393" s="18" t="n">
        <f aca="false">SUMPRODUCT(MIN($B$22:$M$22+B1393:M1393+Z1393:AK1393))</f>
        <v>336.25570485501</v>
      </c>
      <c r="AP1393" s="18" t="n">
        <f aca="false">SUMPRODUCT(MIN($B$23:$M$23+B1393:M1393+N1393:Y1393))</f>
        <v>385.43434771811</v>
      </c>
      <c r="AQ1393" s="18" t="n">
        <f aca="false">SUMPRODUCT(MIN($B$23:$M$23+B1393:M1393+Z1393:AK1393))</f>
        <v>385.43434771811</v>
      </c>
      <c r="AR1393" s="13" t="n">
        <f aca="false">IF(Y1393&lt;0,1,0)</f>
        <v>0</v>
      </c>
    </row>
    <row r="1394" customFormat="false" ht="15" hidden="false" customHeight="false" outlineLevel="0" collapsed="false">
      <c r="A1394" s="13" t="n">
        <v>1369</v>
      </c>
      <c r="B1394" s="18" t="n">
        <f aca="false">Shock_sd*Draws!B1373</f>
        <v>62.1107981354229</v>
      </c>
      <c r="C1394" s="18" t="n">
        <f aca="false">Persist_a*B1394+Shock_sd*Draws!C1373</f>
        <v>46.5316820720762</v>
      </c>
      <c r="D1394" s="18" t="n">
        <f aca="false">Persist_a*C1394+Shock_sd*Draws!D1373</f>
        <v>62.8508194860594</v>
      </c>
      <c r="E1394" s="18" t="n">
        <f aca="false">Persist_a*D1394+Shock_sd*Draws!E1373</f>
        <v>14.5613182139913</v>
      </c>
      <c r="F1394" s="18" t="n">
        <f aca="false">Persist_a*E1394+Shock_sd*Draws!F1373</f>
        <v>75.2670602577691</v>
      </c>
      <c r="G1394" s="18" t="n">
        <f aca="false">Persist_a*F1394+Shock_sd*Draws!G1373</f>
        <v>91.9571699038229</v>
      </c>
      <c r="H1394" s="18" t="n">
        <f aca="false">Persist_a*G1394+Shock_sd*Draws!H1373</f>
        <v>56.5952562495353</v>
      </c>
      <c r="I1394" s="18" t="n">
        <f aca="false">Persist_a*H1394+Shock_sd*Draws!I1373</f>
        <v>-29.9096240371115</v>
      </c>
      <c r="J1394" s="18" t="n">
        <f aca="false">Persist_a*I1394+Shock_sd*Draws!J1373</f>
        <v>-21.2453992220816</v>
      </c>
      <c r="K1394" s="18" t="n">
        <f aca="false">Persist_a*J1394+Shock_sd*Draws!K1373</f>
        <v>7.26845980850022</v>
      </c>
      <c r="L1394" s="18" t="n">
        <f aca="false">Persist_a*K1394+Shock_sd*Draws!L1373</f>
        <v>-21.3619225222425</v>
      </c>
      <c r="M1394" s="18" t="n">
        <f aca="false">Persist_a*L1394+Shock_sd*Draws!M1373</f>
        <v>54.4240783625798</v>
      </c>
      <c r="N1394" s="18" t="n">
        <f aca="false">0-(Draws!N1373+Draws!Z1373)</f>
        <v>0</v>
      </c>
      <c r="O1394" s="18" t="n">
        <f aca="false">N1394-(Draws!O1373+Draws!AA1373)</f>
        <v>0</v>
      </c>
      <c r="P1394" s="18" t="n">
        <f aca="false">O1394-(Draws!P1373+Draws!AB1373)</f>
        <v>0</v>
      </c>
      <c r="Q1394" s="18" t="n">
        <f aca="false">P1394-(Draws!Q1373+Draws!AC1373)</f>
        <v>0</v>
      </c>
      <c r="R1394" s="18" t="n">
        <f aca="false">Q1394-(Draws!R1373+Draws!AD1373)</f>
        <v>0</v>
      </c>
      <c r="S1394" s="18" t="n">
        <f aca="false">R1394-(Draws!S1373+Draws!AE1373)</f>
        <v>0</v>
      </c>
      <c r="T1394" s="18" t="n">
        <f aca="false">S1394-(Draws!T1373+Draws!AF1373)</f>
        <v>0</v>
      </c>
      <c r="U1394" s="18" t="n">
        <f aca="false">T1394-(Draws!U1373+Draws!AG1373)</f>
        <v>0</v>
      </c>
      <c r="V1394" s="18" t="n">
        <f aca="false">U1394-(Draws!V1373+Draws!AH1373)</f>
        <v>0</v>
      </c>
      <c r="W1394" s="18" t="n">
        <f aca="false">V1394-(Draws!W1373+Draws!AI1373)</f>
        <v>0</v>
      </c>
      <c r="X1394" s="18" t="n">
        <f aca="false">W1394-(Draws!X1373+Draws!AJ1373)</f>
        <v>0</v>
      </c>
      <c r="Y1394" s="18" t="n">
        <f aca="false">X1394-(Draws!Y1373+Draws!AK1373)</f>
        <v>0</v>
      </c>
      <c r="Z1394" s="18" t="n">
        <f aca="false">0-(MAX(Draws!N1373-Line_cap,0)+MAX(Draws!Z1373-Line_cap,0))</f>
        <v>0</v>
      </c>
      <c r="AA1394" s="18" t="n">
        <f aca="false">Z1394-(MAX(Draws!O1373-Line_cap,0)+MAX(Draws!AA1373-Line_cap,0))</f>
        <v>0</v>
      </c>
      <c r="AB1394" s="18" t="n">
        <f aca="false">AA1394-(MAX(Draws!P1373-Line_cap,0)+MAX(Draws!AB1373-Line_cap,0))</f>
        <v>0</v>
      </c>
      <c r="AC1394" s="18" t="n">
        <f aca="false">AB1394-(MAX(Draws!Q1373-Line_cap,0)+MAX(Draws!AC1373-Line_cap,0))</f>
        <v>0</v>
      </c>
      <c r="AD1394" s="18" t="n">
        <f aca="false">AC1394-(MAX(Draws!R1373-Line_cap,0)+MAX(Draws!AD1373-Line_cap,0))</f>
        <v>0</v>
      </c>
      <c r="AE1394" s="18" t="n">
        <f aca="false">AD1394-(MAX(Draws!S1373-Line_cap,0)+MAX(Draws!AE1373-Line_cap,0))</f>
        <v>0</v>
      </c>
      <c r="AF1394" s="18" t="n">
        <f aca="false">AE1394-(MAX(Draws!T1373-Line_cap,0)+MAX(Draws!AF1373-Line_cap,0))</f>
        <v>0</v>
      </c>
      <c r="AG1394" s="18" t="n">
        <f aca="false">AF1394-(MAX(Draws!U1373-Line_cap,0)+MAX(Draws!AG1373-Line_cap,0))</f>
        <v>0</v>
      </c>
      <c r="AH1394" s="18" t="n">
        <f aca="false">AG1394-(MAX(Draws!V1373-Line_cap,0)+MAX(Draws!AH1373-Line_cap,0))</f>
        <v>0</v>
      </c>
      <c r="AI1394" s="18" t="n">
        <f aca="false">AH1394-(MAX(Draws!W1373-Line_cap,0)+MAX(Draws!AI1373-Line_cap,0))</f>
        <v>0</v>
      </c>
      <c r="AJ1394" s="18" t="n">
        <f aca="false">AI1394-(MAX(Draws!X1373-Line_cap,0)+MAX(Draws!AJ1373-Line_cap,0))</f>
        <v>0</v>
      </c>
      <c r="AK1394" s="18" t="n">
        <f aca="false">AJ1394-(MAX(Draws!Y1373-Line_cap,0)+MAX(Draws!AK1373-Line_cap,0))</f>
        <v>0</v>
      </c>
      <c r="AL1394" s="18" t="n">
        <f aca="false">SUMPRODUCT(MIN($B$22:$M$22+B1394:M1394+N1394:Y1394))</f>
        <v>453.944429360808</v>
      </c>
      <c r="AM1394" s="18" t="n">
        <f aca="false">SUMPRODUCT(MIN($B$22:$M$22+B1394:M1394))</f>
        <v>453.944429360808</v>
      </c>
      <c r="AN1394" s="18" t="n">
        <f aca="false">SUMPRODUCT(MIN($B$22:$M$22+N1394:Y1394))</f>
        <v>481.950382357786</v>
      </c>
      <c r="AO1394" s="18" t="n">
        <f aca="false">SUMPRODUCT(MIN($B$22:$M$22+B1394:M1394+Z1394:AK1394))</f>
        <v>453.944429360808</v>
      </c>
      <c r="AP1394" s="18" t="n">
        <f aca="false">SUMPRODUCT(MIN($B$23:$M$23+B1394:M1394+N1394:Y1394))</f>
        <v>503.544429360808</v>
      </c>
      <c r="AQ1394" s="18" t="n">
        <f aca="false">SUMPRODUCT(MIN($B$23:$M$23+B1394:M1394+Z1394:AK1394))</f>
        <v>503.544429360808</v>
      </c>
      <c r="AR1394" s="13" t="n">
        <f aca="false">IF(Y1394&lt;0,1,0)</f>
        <v>0</v>
      </c>
    </row>
    <row r="1395" customFormat="false" ht="15" hidden="false" customHeight="false" outlineLevel="0" collapsed="false">
      <c r="A1395" s="13" t="n">
        <v>1370</v>
      </c>
      <c r="B1395" s="18" t="n">
        <f aca="false">Shock_sd*Draws!B1374</f>
        <v>-94.3146837833964</v>
      </c>
      <c r="C1395" s="18" t="n">
        <f aca="false">Persist_a*B1395+Shock_sd*Draws!C1374</f>
        <v>-92.3726059631614</v>
      </c>
      <c r="D1395" s="18" t="n">
        <f aca="false">Persist_a*C1395+Shock_sd*Draws!D1374</f>
        <v>-17.3999066477561</v>
      </c>
      <c r="E1395" s="18" t="n">
        <f aca="false">Persist_a*D1395+Shock_sd*Draws!E1374</f>
        <v>-48.8333466511514</v>
      </c>
      <c r="F1395" s="18" t="n">
        <f aca="false">Persist_a*E1395+Shock_sd*Draws!F1374</f>
        <v>-52.393079860121</v>
      </c>
      <c r="G1395" s="18" t="n">
        <f aca="false">Persist_a*F1395+Shock_sd*Draws!G1374</f>
        <v>-124.6709999056</v>
      </c>
      <c r="H1395" s="18" t="n">
        <f aca="false">Persist_a*G1395+Shock_sd*Draws!H1374</f>
        <v>-43.2537601436616</v>
      </c>
      <c r="I1395" s="18" t="n">
        <f aca="false">Persist_a*H1395+Shock_sd*Draws!I1374</f>
        <v>17.5683549305179</v>
      </c>
      <c r="J1395" s="18" t="n">
        <f aca="false">Persist_a*I1395+Shock_sd*Draws!J1374</f>
        <v>34.1783208951894</v>
      </c>
      <c r="K1395" s="18" t="n">
        <f aca="false">Persist_a*J1395+Shock_sd*Draws!K1374</f>
        <v>-37.0511398233775</v>
      </c>
      <c r="L1395" s="18" t="n">
        <f aca="false">Persist_a*K1395+Shock_sd*Draws!L1374</f>
        <v>-26.0549164067704</v>
      </c>
      <c r="M1395" s="18" t="n">
        <f aca="false">Persist_a*L1395+Shock_sd*Draws!M1374</f>
        <v>-62.1610371707696</v>
      </c>
      <c r="N1395" s="18" t="n">
        <f aca="false">0-(Draws!N1374+Draws!Z1374)</f>
        <v>0</v>
      </c>
      <c r="O1395" s="18" t="n">
        <f aca="false">N1395-(Draws!O1374+Draws!AA1374)</f>
        <v>0</v>
      </c>
      <c r="P1395" s="18" t="n">
        <f aca="false">O1395-(Draws!P1374+Draws!AB1374)</f>
        <v>0</v>
      </c>
      <c r="Q1395" s="18" t="n">
        <f aca="false">P1395-(Draws!Q1374+Draws!AC1374)</f>
        <v>0</v>
      </c>
      <c r="R1395" s="18" t="n">
        <f aca="false">Q1395-(Draws!R1374+Draws!AD1374)</f>
        <v>0</v>
      </c>
      <c r="S1395" s="18" t="n">
        <f aca="false">R1395-(Draws!S1374+Draws!AE1374)</f>
        <v>0</v>
      </c>
      <c r="T1395" s="18" t="n">
        <f aca="false">S1395-(Draws!T1374+Draws!AF1374)</f>
        <v>0</v>
      </c>
      <c r="U1395" s="18" t="n">
        <f aca="false">T1395-(Draws!U1374+Draws!AG1374)</f>
        <v>0</v>
      </c>
      <c r="V1395" s="18" t="n">
        <f aca="false">U1395-(Draws!V1374+Draws!AH1374)</f>
        <v>-42.4631090465171</v>
      </c>
      <c r="W1395" s="18" t="n">
        <f aca="false">V1395-(Draws!W1374+Draws!AI1374)</f>
        <v>-42.4631090465171</v>
      </c>
      <c r="X1395" s="18" t="n">
        <f aca="false">W1395-(Draws!X1374+Draws!AJ1374)</f>
        <v>-42.4631090465171</v>
      </c>
      <c r="Y1395" s="18" t="n">
        <f aca="false">X1395-(Draws!Y1374+Draws!AK1374)</f>
        <v>-42.4631090465171</v>
      </c>
      <c r="Z1395" s="18" t="n">
        <f aca="false">0-(MAX(Draws!N1374-Line_cap,0)+MAX(Draws!Z1374-Line_cap,0))</f>
        <v>0</v>
      </c>
      <c r="AA1395" s="18" t="n">
        <f aca="false">Z1395-(MAX(Draws!O1374-Line_cap,0)+MAX(Draws!AA1374-Line_cap,0))</f>
        <v>0</v>
      </c>
      <c r="AB1395" s="18" t="n">
        <f aca="false">AA1395-(MAX(Draws!P1374-Line_cap,0)+MAX(Draws!AB1374-Line_cap,0))</f>
        <v>0</v>
      </c>
      <c r="AC1395" s="18" t="n">
        <f aca="false">AB1395-(MAX(Draws!Q1374-Line_cap,0)+MAX(Draws!AC1374-Line_cap,0))</f>
        <v>0</v>
      </c>
      <c r="AD1395" s="18" t="n">
        <f aca="false">AC1395-(MAX(Draws!R1374-Line_cap,0)+MAX(Draws!AD1374-Line_cap,0))</f>
        <v>0</v>
      </c>
      <c r="AE1395" s="18" t="n">
        <f aca="false">AD1395-(MAX(Draws!S1374-Line_cap,0)+MAX(Draws!AE1374-Line_cap,0))</f>
        <v>0</v>
      </c>
      <c r="AF1395" s="18" t="n">
        <f aca="false">AE1395-(MAX(Draws!T1374-Line_cap,0)+MAX(Draws!AF1374-Line_cap,0))</f>
        <v>0</v>
      </c>
      <c r="AG1395" s="18" t="n">
        <f aca="false">AF1395-(MAX(Draws!U1374-Line_cap,0)+MAX(Draws!AG1374-Line_cap,0))</f>
        <v>0</v>
      </c>
      <c r="AH1395" s="18" t="n">
        <f aca="false">AG1395-(MAX(Draws!V1374-Line_cap,0)+MAX(Draws!AH1374-Line_cap,0))</f>
        <v>0</v>
      </c>
      <c r="AI1395" s="18" t="n">
        <f aca="false">AH1395-(MAX(Draws!W1374-Line_cap,0)+MAX(Draws!AI1374-Line_cap,0))</f>
        <v>0</v>
      </c>
      <c r="AJ1395" s="18" t="n">
        <f aca="false">AI1395-(MAX(Draws!X1374-Line_cap,0)+MAX(Draws!AJ1374-Line_cap,0))</f>
        <v>0</v>
      </c>
      <c r="AK1395" s="18" t="n">
        <f aca="false">AJ1395-(MAX(Draws!Y1374-Line_cap,0)+MAX(Draws!AK1374-Line_cap,0))</f>
        <v>0</v>
      </c>
      <c r="AL1395" s="18" t="n">
        <f aca="false">SUMPRODUCT(MIN($B$22:$M$22+B1395:M1395+N1395:Y1395))</f>
        <v>358.537171732765</v>
      </c>
      <c r="AM1395" s="18" t="n">
        <f aca="false">SUMPRODUCT(MIN($B$22:$M$22+B1395:M1395))</f>
        <v>358.537171732765</v>
      </c>
      <c r="AN1395" s="18" t="n">
        <f aca="false">SUMPRODUCT(MIN($B$22:$M$22+N1395:Y1395))</f>
        <v>445.734672370879</v>
      </c>
      <c r="AO1395" s="18" t="n">
        <f aca="false">SUMPRODUCT(MIN($B$22:$M$22+B1395:M1395+Z1395:AK1395))</f>
        <v>358.537171732765</v>
      </c>
      <c r="AP1395" s="18" t="n">
        <f aca="false">SUMPRODUCT(MIN($B$23:$M$23+B1395:M1395+N1395:Y1395))</f>
        <v>406.302917233549</v>
      </c>
      <c r="AQ1395" s="18" t="n">
        <f aca="false">SUMPRODUCT(MIN($B$23:$M$23+B1395:M1395+Z1395:AK1395))</f>
        <v>406.302917233549</v>
      </c>
      <c r="AR1395" s="13" t="n">
        <f aca="false">IF(Y1395&lt;0,1,0)</f>
        <v>1</v>
      </c>
    </row>
    <row r="1396" customFormat="false" ht="15" hidden="false" customHeight="false" outlineLevel="0" collapsed="false">
      <c r="A1396" s="13" t="n">
        <v>1371</v>
      </c>
      <c r="B1396" s="18" t="n">
        <f aca="false">Shock_sd*Draws!B1375</f>
        <v>-23.8756400301886</v>
      </c>
      <c r="C1396" s="18" t="n">
        <f aca="false">Persist_a*B1396+Shock_sd*Draws!C1375</f>
        <v>-45.3878198449515</v>
      </c>
      <c r="D1396" s="18" t="n">
        <f aca="false">Persist_a*C1396+Shock_sd*Draws!D1375</f>
        <v>-22.2901832229677</v>
      </c>
      <c r="E1396" s="18" t="n">
        <f aca="false">Persist_a*D1396+Shock_sd*Draws!E1375</f>
        <v>27.5140820358045</v>
      </c>
      <c r="F1396" s="18" t="n">
        <f aca="false">Persist_a*E1396+Shock_sd*Draws!F1375</f>
        <v>126.564523942585</v>
      </c>
      <c r="G1396" s="18" t="n">
        <f aca="false">Persist_a*F1396+Shock_sd*Draws!G1375</f>
        <v>131.738204311135</v>
      </c>
      <c r="H1396" s="18" t="n">
        <f aca="false">Persist_a*G1396+Shock_sd*Draws!H1375</f>
        <v>94.2258283651916</v>
      </c>
      <c r="I1396" s="18" t="n">
        <f aca="false">Persist_a*H1396+Shock_sd*Draws!I1375</f>
        <v>44.6940289801822</v>
      </c>
      <c r="J1396" s="18" t="n">
        <f aca="false">Persist_a*I1396+Shock_sd*Draws!J1375</f>
        <v>52.4294942894674</v>
      </c>
      <c r="K1396" s="18" t="n">
        <f aca="false">Persist_a*J1396+Shock_sd*Draws!K1375</f>
        <v>-26.1210699466819</v>
      </c>
      <c r="L1396" s="18" t="n">
        <f aca="false">Persist_a*K1396+Shock_sd*Draws!L1375</f>
        <v>0.739183016874124</v>
      </c>
      <c r="M1396" s="18" t="n">
        <f aca="false">Persist_a*L1396+Shock_sd*Draws!M1375</f>
        <v>24.9449407033335</v>
      </c>
      <c r="N1396" s="18" t="n">
        <f aca="false">0-(Draws!N1375+Draws!Z1375)</f>
        <v>0</v>
      </c>
      <c r="O1396" s="18" t="n">
        <f aca="false">N1396-(Draws!O1375+Draws!AA1375)</f>
        <v>0</v>
      </c>
      <c r="P1396" s="18" t="n">
        <f aca="false">O1396-(Draws!P1375+Draws!AB1375)</f>
        <v>0</v>
      </c>
      <c r="Q1396" s="18" t="n">
        <f aca="false">P1396-(Draws!Q1375+Draws!AC1375)</f>
        <v>0</v>
      </c>
      <c r="R1396" s="18" t="n">
        <f aca="false">Q1396-(Draws!R1375+Draws!AD1375)</f>
        <v>0</v>
      </c>
      <c r="S1396" s="18" t="n">
        <f aca="false">R1396-(Draws!S1375+Draws!AE1375)</f>
        <v>0</v>
      </c>
      <c r="T1396" s="18" t="n">
        <f aca="false">S1396-(Draws!T1375+Draws!AF1375)</f>
        <v>0</v>
      </c>
      <c r="U1396" s="18" t="n">
        <f aca="false">T1396-(Draws!U1375+Draws!AG1375)</f>
        <v>0</v>
      </c>
      <c r="V1396" s="18" t="n">
        <f aca="false">U1396-(Draws!V1375+Draws!AH1375)</f>
        <v>0</v>
      </c>
      <c r="W1396" s="18" t="n">
        <f aca="false">V1396-(Draws!W1375+Draws!AI1375)</f>
        <v>0</v>
      </c>
      <c r="X1396" s="18" t="n">
        <f aca="false">W1396-(Draws!X1375+Draws!AJ1375)</f>
        <v>0</v>
      </c>
      <c r="Y1396" s="18" t="n">
        <f aca="false">X1396-(Draws!Y1375+Draws!AK1375)</f>
        <v>0</v>
      </c>
      <c r="Z1396" s="18" t="n">
        <f aca="false">0-(MAX(Draws!N1375-Line_cap,0)+MAX(Draws!Z1375-Line_cap,0))</f>
        <v>0</v>
      </c>
      <c r="AA1396" s="18" t="n">
        <f aca="false">Z1396-(MAX(Draws!O1375-Line_cap,0)+MAX(Draws!AA1375-Line_cap,0))</f>
        <v>0</v>
      </c>
      <c r="AB1396" s="18" t="n">
        <f aca="false">AA1396-(MAX(Draws!P1375-Line_cap,0)+MAX(Draws!AB1375-Line_cap,0))</f>
        <v>0</v>
      </c>
      <c r="AC1396" s="18" t="n">
        <f aca="false">AB1396-(MAX(Draws!Q1375-Line_cap,0)+MAX(Draws!AC1375-Line_cap,0))</f>
        <v>0</v>
      </c>
      <c r="AD1396" s="18" t="n">
        <f aca="false">AC1396-(MAX(Draws!R1375-Line_cap,0)+MAX(Draws!AD1375-Line_cap,0))</f>
        <v>0</v>
      </c>
      <c r="AE1396" s="18" t="n">
        <f aca="false">AD1396-(MAX(Draws!S1375-Line_cap,0)+MAX(Draws!AE1375-Line_cap,0))</f>
        <v>0</v>
      </c>
      <c r="AF1396" s="18" t="n">
        <f aca="false">AE1396-(MAX(Draws!T1375-Line_cap,0)+MAX(Draws!AF1375-Line_cap,0))</f>
        <v>0</v>
      </c>
      <c r="AG1396" s="18" t="n">
        <f aca="false">AF1396-(MAX(Draws!U1375-Line_cap,0)+MAX(Draws!AG1375-Line_cap,0))</f>
        <v>0</v>
      </c>
      <c r="AH1396" s="18" t="n">
        <f aca="false">AG1396-(MAX(Draws!V1375-Line_cap,0)+MAX(Draws!AH1375-Line_cap,0))</f>
        <v>0</v>
      </c>
      <c r="AI1396" s="18" t="n">
        <f aca="false">AH1396-(MAX(Draws!W1375-Line_cap,0)+MAX(Draws!AI1375-Line_cap,0))</f>
        <v>0</v>
      </c>
      <c r="AJ1396" s="18" t="n">
        <f aca="false">AI1396-(MAX(Draws!X1375-Line_cap,0)+MAX(Draws!AJ1375-Line_cap,0))</f>
        <v>0</v>
      </c>
      <c r="AK1396" s="18" t="n">
        <f aca="false">AJ1396-(MAX(Draws!Y1375-Line_cap,0)+MAX(Draws!AK1375-Line_cap,0))</f>
        <v>0</v>
      </c>
      <c r="AL1396" s="18" t="n">
        <f aca="false">SUMPRODUCT(MIN($B$22:$M$22+B1396:M1396+N1396:Y1396))</f>
        <v>468.264625862742</v>
      </c>
      <c r="AM1396" s="18" t="n">
        <f aca="false">SUMPRODUCT(MIN($B$22:$M$22+B1396:M1396))</f>
        <v>468.264625862742</v>
      </c>
      <c r="AN1396" s="18" t="n">
        <f aca="false">SUMPRODUCT(MIN($B$22:$M$22+N1396:Y1396))</f>
        <v>481.950382357786</v>
      </c>
      <c r="AO1396" s="18" t="n">
        <f aca="false">SUMPRODUCT(MIN($B$22:$M$22+B1396:M1396+Z1396:AK1396))</f>
        <v>468.264625862742</v>
      </c>
      <c r="AP1396" s="18" t="n">
        <f aca="false">SUMPRODUCT(MIN($B$23:$M$23+B1396:M1396+N1396:Y1396))</f>
        <v>516.550274413169</v>
      </c>
      <c r="AQ1396" s="18" t="n">
        <f aca="false">SUMPRODUCT(MIN($B$23:$M$23+B1396:M1396+Z1396:AK1396))</f>
        <v>516.550274413169</v>
      </c>
      <c r="AR1396" s="13" t="n">
        <f aca="false">IF(Y1396&lt;0,1,0)</f>
        <v>0</v>
      </c>
    </row>
    <row r="1397" customFormat="false" ht="15" hidden="false" customHeight="false" outlineLevel="0" collapsed="false">
      <c r="A1397" s="13" t="n">
        <v>1372</v>
      </c>
      <c r="B1397" s="18" t="n">
        <f aca="false">Shock_sd*Draws!B1376</f>
        <v>-39.4574261056051</v>
      </c>
      <c r="C1397" s="18" t="n">
        <f aca="false">Persist_a*B1397+Shock_sd*Draws!C1376</f>
        <v>-44.8211739126747</v>
      </c>
      <c r="D1397" s="18" t="n">
        <f aca="false">Persist_a*C1397+Shock_sd*Draws!D1376</f>
        <v>14.577293305834</v>
      </c>
      <c r="E1397" s="18" t="n">
        <f aca="false">Persist_a*D1397+Shock_sd*Draws!E1376</f>
        <v>-22.5410005728636</v>
      </c>
      <c r="F1397" s="18" t="n">
        <f aca="false">Persist_a*E1397+Shock_sd*Draws!F1376</f>
        <v>-8.52348397067702</v>
      </c>
      <c r="G1397" s="18" t="n">
        <f aca="false">Persist_a*F1397+Shock_sd*Draws!G1376</f>
        <v>20.2360659473947</v>
      </c>
      <c r="H1397" s="18" t="n">
        <f aca="false">Persist_a*G1397+Shock_sd*Draws!H1376</f>
        <v>-2.65584569338326</v>
      </c>
      <c r="I1397" s="18" t="n">
        <f aca="false">Persist_a*H1397+Shock_sd*Draws!I1376</f>
        <v>-4.54988629364492</v>
      </c>
      <c r="J1397" s="18" t="n">
        <f aca="false">Persist_a*I1397+Shock_sd*Draws!J1376</f>
        <v>23.6577510537179</v>
      </c>
      <c r="K1397" s="18" t="n">
        <f aca="false">Persist_a*J1397+Shock_sd*Draws!K1376</f>
        <v>-20.2411594935837</v>
      </c>
      <c r="L1397" s="18" t="n">
        <f aca="false">Persist_a*K1397+Shock_sd*Draws!L1376</f>
        <v>-117.418935471048</v>
      </c>
      <c r="M1397" s="18" t="n">
        <f aca="false">Persist_a*L1397+Shock_sd*Draws!M1376</f>
        <v>5.7163780286909</v>
      </c>
      <c r="N1397" s="18" t="n">
        <f aca="false">0-(Draws!N1376+Draws!Z1376)</f>
        <v>0</v>
      </c>
      <c r="O1397" s="18" t="n">
        <f aca="false">N1397-(Draws!O1376+Draws!AA1376)</f>
        <v>0</v>
      </c>
      <c r="P1397" s="18" t="n">
        <f aca="false">O1397-(Draws!P1376+Draws!AB1376)</f>
        <v>0</v>
      </c>
      <c r="Q1397" s="18" t="n">
        <f aca="false">P1397-(Draws!Q1376+Draws!AC1376)</f>
        <v>0</v>
      </c>
      <c r="R1397" s="18" t="n">
        <f aca="false">Q1397-(Draws!R1376+Draws!AD1376)</f>
        <v>0</v>
      </c>
      <c r="S1397" s="18" t="n">
        <f aca="false">R1397-(Draws!S1376+Draws!AE1376)</f>
        <v>0</v>
      </c>
      <c r="T1397" s="18" t="n">
        <f aca="false">S1397-(Draws!T1376+Draws!AF1376)</f>
        <v>0</v>
      </c>
      <c r="U1397" s="18" t="n">
        <f aca="false">T1397-(Draws!U1376+Draws!AG1376)</f>
        <v>0</v>
      </c>
      <c r="V1397" s="18" t="n">
        <f aca="false">U1397-(Draws!V1376+Draws!AH1376)</f>
        <v>0</v>
      </c>
      <c r="W1397" s="18" t="n">
        <f aca="false">V1397-(Draws!W1376+Draws!AI1376)</f>
        <v>0</v>
      </c>
      <c r="X1397" s="18" t="n">
        <f aca="false">W1397-(Draws!X1376+Draws!AJ1376)</f>
        <v>0</v>
      </c>
      <c r="Y1397" s="18" t="n">
        <f aca="false">X1397-(Draws!Y1376+Draws!AK1376)</f>
        <v>0</v>
      </c>
      <c r="Z1397" s="18" t="n">
        <f aca="false">0-(MAX(Draws!N1376-Line_cap,0)+MAX(Draws!Z1376-Line_cap,0))</f>
        <v>0</v>
      </c>
      <c r="AA1397" s="18" t="n">
        <f aca="false">Z1397-(MAX(Draws!O1376-Line_cap,0)+MAX(Draws!AA1376-Line_cap,0))</f>
        <v>0</v>
      </c>
      <c r="AB1397" s="18" t="n">
        <f aca="false">AA1397-(MAX(Draws!P1376-Line_cap,0)+MAX(Draws!AB1376-Line_cap,0))</f>
        <v>0</v>
      </c>
      <c r="AC1397" s="18" t="n">
        <f aca="false">AB1397-(MAX(Draws!Q1376-Line_cap,0)+MAX(Draws!AC1376-Line_cap,0))</f>
        <v>0</v>
      </c>
      <c r="AD1397" s="18" t="n">
        <f aca="false">AC1397-(MAX(Draws!R1376-Line_cap,0)+MAX(Draws!AD1376-Line_cap,0))</f>
        <v>0</v>
      </c>
      <c r="AE1397" s="18" t="n">
        <f aca="false">AD1397-(MAX(Draws!S1376-Line_cap,0)+MAX(Draws!AE1376-Line_cap,0))</f>
        <v>0</v>
      </c>
      <c r="AF1397" s="18" t="n">
        <f aca="false">AE1397-(MAX(Draws!T1376-Line_cap,0)+MAX(Draws!AF1376-Line_cap,0))</f>
        <v>0</v>
      </c>
      <c r="AG1397" s="18" t="n">
        <f aca="false">AF1397-(MAX(Draws!U1376-Line_cap,0)+MAX(Draws!AG1376-Line_cap,0))</f>
        <v>0</v>
      </c>
      <c r="AH1397" s="18" t="n">
        <f aca="false">AG1397-(MAX(Draws!V1376-Line_cap,0)+MAX(Draws!AH1376-Line_cap,0))</f>
        <v>0</v>
      </c>
      <c r="AI1397" s="18" t="n">
        <f aca="false">AH1397-(MAX(Draws!W1376-Line_cap,0)+MAX(Draws!AI1376-Line_cap,0))</f>
        <v>0</v>
      </c>
      <c r="AJ1397" s="18" t="n">
        <f aca="false">AI1397-(MAX(Draws!X1376-Line_cap,0)+MAX(Draws!AJ1376-Line_cap,0))</f>
        <v>0</v>
      </c>
      <c r="AK1397" s="18" t="n">
        <f aca="false">AJ1397-(MAX(Draws!Y1376-Line_cap,0)+MAX(Draws!AK1376-Line_cap,0))</f>
        <v>0</v>
      </c>
      <c r="AL1397" s="18" t="n">
        <f aca="false">SUMPRODUCT(MIN($B$22:$M$22+B1397:M1397+N1397:Y1397))</f>
        <v>384.509012093334</v>
      </c>
      <c r="AM1397" s="18" t="n">
        <f aca="false">SUMPRODUCT(MIN($B$22:$M$22+B1397:M1397))</f>
        <v>384.509012093334</v>
      </c>
      <c r="AN1397" s="18" t="n">
        <f aca="false">SUMPRODUCT(MIN($B$22:$M$22+N1397:Y1397))</f>
        <v>481.950382357786</v>
      </c>
      <c r="AO1397" s="18" t="n">
        <f aca="false">SUMPRODUCT(MIN($B$22:$M$22+B1397:M1397+Z1397:AK1397))</f>
        <v>384.509012093334</v>
      </c>
      <c r="AP1397" s="18" t="n">
        <f aca="false">SUMPRODUCT(MIN($B$23:$M$23+B1397:M1397+N1397:Y1397))</f>
        <v>431.382140906878</v>
      </c>
      <c r="AQ1397" s="18" t="n">
        <f aca="false">SUMPRODUCT(MIN($B$23:$M$23+B1397:M1397+Z1397:AK1397))</f>
        <v>431.382140906878</v>
      </c>
      <c r="AR1397" s="13" t="n">
        <f aca="false">IF(Y1397&lt;0,1,0)</f>
        <v>0</v>
      </c>
    </row>
    <row r="1398" customFormat="false" ht="15" hidden="false" customHeight="false" outlineLevel="0" collapsed="false">
      <c r="A1398" s="13" t="n">
        <v>1373</v>
      </c>
      <c r="B1398" s="18" t="n">
        <f aca="false">Shock_sd*Draws!B1377</f>
        <v>-55.5819166510055</v>
      </c>
      <c r="C1398" s="18" t="n">
        <f aca="false">Persist_a*B1398+Shock_sd*Draws!C1377</f>
        <v>-42.947241743985</v>
      </c>
      <c r="D1398" s="18" t="n">
        <f aca="false">Persist_a*C1398+Shock_sd*Draws!D1377</f>
        <v>-6.05255684779571</v>
      </c>
      <c r="E1398" s="18" t="n">
        <f aca="false">Persist_a*D1398+Shock_sd*Draws!E1377</f>
        <v>-16.466197266747</v>
      </c>
      <c r="F1398" s="18" t="n">
        <f aca="false">Persist_a*E1398+Shock_sd*Draws!F1377</f>
        <v>71.5262232915791</v>
      </c>
      <c r="G1398" s="18" t="n">
        <f aca="false">Persist_a*F1398+Shock_sd*Draws!G1377</f>
        <v>122.417207373632</v>
      </c>
      <c r="H1398" s="18" t="n">
        <f aca="false">Persist_a*G1398+Shock_sd*Draws!H1377</f>
        <v>8.21800997394703</v>
      </c>
      <c r="I1398" s="18" t="n">
        <f aca="false">Persist_a*H1398+Shock_sd*Draws!I1377</f>
        <v>-9.96828155690599</v>
      </c>
      <c r="J1398" s="18" t="n">
        <f aca="false">Persist_a*I1398+Shock_sd*Draws!J1377</f>
        <v>-40.873882692509</v>
      </c>
      <c r="K1398" s="18" t="n">
        <f aca="false">Persist_a*J1398+Shock_sd*Draws!K1377</f>
        <v>-98.616723636144</v>
      </c>
      <c r="L1398" s="18" t="n">
        <f aca="false">Persist_a*K1398+Shock_sd*Draws!L1377</f>
        <v>29.0620922148032</v>
      </c>
      <c r="M1398" s="18" t="n">
        <f aca="false">Persist_a*L1398+Shock_sd*Draws!M1377</f>
        <v>5.10462458978791</v>
      </c>
      <c r="N1398" s="18" t="n">
        <f aca="false">0-(Draws!N1377+Draws!Z1377)</f>
        <v>0</v>
      </c>
      <c r="O1398" s="18" t="n">
        <f aca="false">N1398-(Draws!O1377+Draws!AA1377)</f>
        <v>0</v>
      </c>
      <c r="P1398" s="18" t="n">
        <f aca="false">O1398-(Draws!P1377+Draws!AB1377)</f>
        <v>0</v>
      </c>
      <c r="Q1398" s="18" t="n">
        <f aca="false">P1398-(Draws!Q1377+Draws!AC1377)</f>
        <v>0</v>
      </c>
      <c r="R1398" s="18" t="n">
        <f aca="false">Q1398-(Draws!R1377+Draws!AD1377)</f>
        <v>0</v>
      </c>
      <c r="S1398" s="18" t="n">
        <f aca="false">R1398-(Draws!S1377+Draws!AE1377)</f>
        <v>0</v>
      </c>
      <c r="T1398" s="18" t="n">
        <f aca="false">S1398-(Draws!T1377+Draws!AF1377)</f>
        <v>0</v>
      </c>
      <c r="U1398" s="18" t="n">
        <f aca="false">T1398-(Draws!U1377+Draws!AG1377)</f>
        <v>0</v>
      </c>
      <c r="V1398" s="18" t="n">
        <f aca="false">U1398-(Draws!V1377+Draws!AH1377)</f>
        <v>0</v>
      </c>
      <c r="W1398" s="18" t="n">
        <f aca="false">V1398-(Draws!W1377+Draws!AI1377)</f>
        <v>-154.697891016621</v>
      </c>
      <c r="X1398" s="18" t="n">
        <f aca="false">W1398-(Draws!X1377+Draws!AJ1377)</f>
        <v>-154.697891016621</v>
      </c>
      <c r="Y1398" s="18" t="n">
        <f aca="false">X1398-(Draws!Y1377+Draws!AK1377)</f>
        <v>-154.697891016621</v>
      </c>
      <c r="Z1398" s="18" t="n">
        <f aca="false">0-(MAX(Draws!N1377-Line_cap,0)+MAX(Draws!Z1377-Line_cap,0))</f>
        <v>0</v>
      </c>
      <c r="AA1398" s="18" t="n">
        <f aca="false">Z1398-(MAX(Draws!O1377-Line_cap,0)+MAX(Draws!AA1377-Line_cap,0))</f>
        <v>0</v>
      </c>
      <c r="AB1398" s="18" t="n">
        <f aca="false">AA1398-(MAX(Draws!P1377-Line_cap,0)+MAX(Draws!AB1377-Line_cap,0))</f>
        <v>0</v>
      </c>
      <c r="AC1398" s="18" t="n">
        <f aca="false">AB1398-(MAX(Draws!Q1377-Line_cap,0)+MAX(Draws!AC1377-Line_cap,0))</f>
        <v>0</v>
      </c>
      <c r="AD1398" s="18" t="n">
        <f aca="false">AC1398-(MAX(Draws!R1377-Line_cap,0)+MAX(Draws!AD1377-Line_cap,0))</f>
        <v>0</v>
      </c>
      <c r="AE1398" s="18" t="n">
        <f aca="false">AD1398-(MAX(Draws!S1377-Line_cap,0)+MAX(Draws!AE1377-Line_cap,0))</f>
        <v>0</v>
      </c>
      <c r="AF1398" s="18" t="n">
        <f aca="false">AE1398-(MAX(Draws!T1377-Line_cap,0)+MAX(Draws!AF1377-Line_cap,0))</f>
        <v>0</v>
      </c>
      <c r="AG1398" s="18" t="n">
        <f aca="false">AF1398-(MAX(Draws!U1377-Line_cap,0)+MAX(Draws!AG1377-Line_cap,0))</f>
        <v>0</v>
      </c>
      <c r="AH1398" s="18" t="n">
        <f aca="false">AG1398-(MAX(Draws!V1377-Line_cap,0)+MAX(Draws!AH1377-Line_cap,0))</f>
        <v>0</v>
      </c>
      <c r="AI1398" s="18" t="n">
        <f aca="false">AH1398-(MAX(Draws!W1377-Line_cap,0)+MAX(Draws!AI1377-Line_cap,0))</f>
        <v>-54.6978910166208</v>
      </c>
      <c r="AJ1398" s="18" t="n">
        <f aca="false">AI1398-(MAX(Draws!X1377-Line_cap,0)+MAX(Draws!AJ1377-Line_cap,0))</f>
        <v>-54.6978910166208</v>
      </c>
      <c r="AK1398" s="18" t="n">
        <f aca="false">AJ1398-(MAX(Draws!Y1377-Line_cap,0)+MAX(Draws!AK1377-Line_cap,0))</f>
        <v>-54.6978910166208</v>
      </c>
      <c r="AL1398" s="18" t="n">
        <f aca="false">SUMPRODUCT(MIN($B$22:$M$22+B1398:M1398+N1398:Y1398))</f>
        <v>241.071081156659</v>
      </c>
      <c r="AM1398" s="18" t="n">
        <f aca="false">SUMPRODUCT(MIN($B$22:$M$22+B1398:M1398))</f>
        <v>395.76897217328</v>
      </c>
      <c r="AN1398" s="18" t="n">
        <f aca="false">SUMPRODUCT(MIN($B$22:$M$22+N1398:Y1398))</f>
        <v>339.687804792803</v>
      </c>
      <c r="AO1398" s="18" t="n">
        <f aca="false">SUMPRODUCT(MIN($B$22:$M$22+B1398:M1398+Z1398:AK1398))</f>
        <v>341.071081156659</v>
      </c>
      <c r="AP1398" s="18" t="n">
        <f aca="false">SUMPRODUCT(MIN($B$23:$M$23+B1398:M1398+N1398:Y1398))</f>
        <v>289.356729707086</v>
      </c>
      <c r="AQ1398" s="18" t="n">
        <f aca="false">SUMPRODUCT(MIN($B$23:$M$23+B1398:M1398+Z1398:AK1398))</f>
        <v>389.356729707086</v>
      </c>
      <c r="AR1398" s="13" t="n">
        <f aca="false">IF(Y1398&lt;0,1,0)</f>
        <v>1</v>
      </c>
    </row>
    <row r="1399" customFormat="false" ht="15" hidden="false" customHeight="false" outlineLevel="0" collapsed="false">
      <c r="A1399" s="13" t="n">
        <v>1374</v>
      </c>
      <c r="B1399" s="18" t="n">
        <f aca="false">Shock_sd*Draws!B1378</f>
        <v>-0.0512743800154441</v>
      </c>
      <c r="C1399" s="18" t="n">
        <f aca="false">Persist_a*B1399+Shock_sd*Draws!C1378</f>
        <v>16.0575388080886</v>
      </c>
      <c r="D1399" s="18" t="n">
        <f aca="false">Persist_a*C1399+Shock_sd*Draws!D1378</f>
        <v>-63.6589974649465</v>
      </c>
      <c r="E1399" s="18" t="n">
        <f aca="false">Persist_a*D1399+Shock_sd*Draws!E1378</f>
        <v>-108.569420330081</v>
      </c>
      <c r="F1399" s="18" t="n">
        <f aca="false">Persist_a*E1399+Shock_sd*Draws!F1378</f>
        <v>-76.2720896928036</v>
      </c>
      <c r="G1399" s="18" t="n">
        <f aca="false">Persist_a*F1399+Shock_sd*Draws!G1378</f>
        <v>-5.90535156196238</v>
      </c>
      <c r="H1399" s="18" t="n">
        <f aca="false">Persist_a*G1399+Shock_sd*Draws!H1378</f>
        <v>-23.3101228745348</v>
      </c>
      <c r="I1399" s="18" t="n">
        <f aca="false">Persist_a*H1399+Shock_sd*Draws!I1378</f>
        <v>-62.347858077484</v>
      </c>
      <c r="J1399" s="18" t="n">
        <f aca="false">Persist_a*I1399+Shock_sd*Draws!J1378</f>
        <v>6.84202145289024</v>
      </c>
      <c r="K1399" s="18" t="n">
        <f aca="false">Persist_a*J1399+Shock_sd*Draws!K1378</f>
        <v>58.3364361560832</v>
      </c>
      <c r="L1399" s="18" t="n">
        <f aca="false">Persist_a*K1399+Shock_sd*Draws!L1378</f>
        <v>67.1481860721236</v>
      </c>
      <c r="M1399" s="18" t="n">
        <f aca="false">Persist_a*L1399+Shock_sd*Draws!M1378</f>
        <v>67.3642396472517</v>
      </c>
      <c r="N1399" s="18" t="n">
        <f aca="false">0-(Draws!N1378+Draws!Z1378)</f>
        <v>0</v>
      </c>
      <c r="O1399" s="18" t="n">
        <f aca="false">N1399-(Draws!O1378+Draws!AA1378)</f>
        <v>0</v>
      </c>
      <c r="P1399" s="18" t="n">
        <f aca="false">O1399-(Draws!P1378+Draws!AB1378)</f>
        <v>0</v>
      </c>
      <c r="Q1399" s="18" t="n">
        <f aca="false">P1399-(Draws!Q1378+Draws!AC1378)</f>
        <v>0</v>
      </c>
      <c r="R1399" s="18" t="n">
        <f aca="false">Q1399-(Draws!R1378+Draws!AD1378)</f>
        <v>0</v>
      </c>
      <c r="S1399" s="18" t="n">
        <f aca="false">R1399-(Draws!S1378+Draws!AE1378)</f>
        <v>0</v>
      </c>
      <c r="T1399" s="18" t="n">
        <f aca="false">S1399-(Draws!T1378+Draws!AF1378)</f>
        <v>0</v>
      </c>
      <c r="U1399" s="18" t="n">
        <f aca="false">T1399-(Draws!U1378+Draws!AG1378)</f>
        <v>-168.804007147988</v>
      </c>
      <c r="V1399" s="18" t="n">
        <f aca="false">U1399-(Draws!V1378+Draws!AH1378)</f>
        <v>-168.804007147988</v>
      </c>
      <c r="W1399" s="18" t="n">
        <f aca="false">V1399-(Draws!W1378+Draws!AI1378)</f>
        <v>-168.804007147988</v>
      </c>
      <c r="X1399" s="18" t="n">
        <f aca="false">W1399-(Draws!X1378+Draws!AJ1378)</f>
        <v>-168.804007147988</v>
      </c>
      <c r="Y1399" s="18" t="n">
        <f aca="false">X1399-(Draws!Y1378+Draws!AK1378)</f>
        <v>-168.804007147988</v>
      </c>
      <c r="Z1399" s="18" t="n">
        <f aca="false">0-(MAX(Draws!N1378-Line_cap,0)+MAX(Draws!Z1378-Line_cap,0))</f>
        <v>0</v>
      </c>
      <c r="AA1399" s="18" t="n">
        <f aca="false">Z1399-(MAX(Draws!O1378-Line_cap,0)+MAX(Draws!AA1378-Line_cap,0))</f>
        <v>0</v>
      </c>
      <c r="AB1399" s="18" t="n">
        <f aca="false">AA1399-(MAX(Draws!P1378-Line_cap,0)+MAX(Draws!AB1378-Line_cap,0))</f>
        <v>0</v>
      </c>
      <c r="AC1399" s="18" t="n">
        <f aca="false">AB1399-(MAX(Draws!Q1378-Line_cap,0)+MAX(Draws!AC1378-Line_cap,0))</f>
        <v>0</v>
      </c>
      <c r="AD1399" s="18" t="n">
        <f aca="false">AC1399-(MAX(Draws!R1378-Line_cap,0)+MAX(Draws!AD1378-Line_cap,0))</f>
        <v>0</v>
      </c>
      <c r="AE1399" s="18" t="n">
        <f aca="false">AD1399-(MAX(Draws!S1378-Line_cap,0)+MAX(Draws!AE1378-Line_cap,0))</f>
        <v>0</v>
      </c>
      <c r="AF1399" s="18" t="n">
        <f aca="false">AE1399-(MAX(Draws!T1378-Line_cap,0)+MAX(Draws!AF1378-Line_cap,0))</f>
        <v>0</v>
      </c>
      <c r="AG1399" s="18" t="n">
        <f aca="false">AF1399-(MAX(Draws!U1378-Line_cap,0)+MAX(Draws!AG1378-Line_cap,0))</f>
        <v>-68.8040071479882</v>
      </c>
      <c r="AH1399" s="18" t="n">
        <f aca="false">AG1399-(MAX(Draws!V1378-Line_cap,0)+MAX(Draws!AH1378-Line_cap,0))</f>
        <v>-68.8040071479882</v>
      </c>
      <c r="AI1399" s="18" t="n">
        <f aca="false">AH1399-(MAX(Draws!W1378-Line_cap,0)+MAX(Draws!AI1378-Line_cap,0))</f>
        <v>-68.8040071479882</v>
      </c>
      <c r="AJ1399" s="18" t="n">
        <f aca="false">AI1399-(MAX(Draws!X1378-Line_cap,0)+MAX(Draws!AJ1378-Line_cap,0))</f>
        <v>-68.8040071479882</v>
      </c>
      <c r="AK1399" s="18" t="n">
        <f aca="false">AJ1399-(MAX(Draws!Y1378-Line_cap,0)+MAX(Draws!AK1378-Line_cap,0))</f>
        <v>-68.8040071479882</v>
      </c>
      <c r="AL1399" s="18" t="n">
        <f aca="false">SUMPRODUCT(MIN($B$22:$M$22+B1399:M1399+N1399:Y1399))</f>
        <v>252.702188172447</v>
      </c>
      <c r="AM1399" s="18" t="n">
        <f aca="false">SUMPRODUCT(MIN($B$22:$M$22+B1399:M1399))</f>
        <v>390.292779498076</v>
      </c>
      <c r="AN1399" s="18" t="n">
        <f aca="false">SUMPRODUCT(MIN($B$22:$M$22+N1399:Y1399))</f>
        <v>315.050046249931</v>
      </c>
      <c r="AO1399" s="18" t="n">
        <f aca="false">SUMPRODUCT(MIN($B$22:$M$22+B1399:M1399+Z1399:AK1399))</f>
        <v>352.702188172447</v>
      </c>
      <c r="AP1399" s="18" t="n">
        <f aca="false">SUMPRODUCT(MIN($B$23:$M$23+B1399:M1399+N1399:Y1399))</f>
        <v>302.302188172447</v>
      </c>
      <c r="AQ1399" s="18" t="n">
        <f aca="false">SUMPRODUCT(MIN($B$23:$M$23+B1399:M1399+Z1399:AK1399))</f>
        <v>402.302188172447</v>
      </c>
      <c r="AR1399" s="13" t="n">
        <f aca="false">IF(Y1399&lt;0,1,0)</f>
        <v>1</v>
      </c>
    </row>
    <row r="1400" customFormat="false" ht="15" hidden="false" customHeight="false" outlineLevel="0" collapsed="false">
      <c r="A1400" s="13" t="n">
        <v>1375</v>
      </c>
      <c r="B1400" s="18" t="n">
        <f aca="false">Shock_sd*Draws!B1379</f>
        <v>-108.913342404146</v>
      </c>
      <c r="C1400" s="18" t="n">
        <f aca="false">Persist_a*B1400+Shock_sd*Draws!C1379</f>
        <v>-40.782121882903</v>
      </c>
      <c r="D1400" s="18" t="n">
        <f aca="false">Persist_a*C1400+Shock_sd*Draws!D1379</f>
        <v>-48.2215797428282</v>
      </c>
      <c r="E1400" s="18" t="n">
        <f aca="false">Persist_a*D1400+Shock_sd*Draws!E1379</f>
        <v>-38.2979258547022</v>
      </c>
      <c r="F1400" s="18" t="n">
        <f aca="false">Persist_a*E1400+Shock_sd*Draws!F1379</f>
        <v>27.2128312542297</v>
      </c>
      <c r="G1400" s="18" t="n">
        <f aca="false">Persist_a*F1400+Shock_sd*Draws!G1379</f>
        <v>48.0041003379351</v>
      </c>
      <c r="H1400" s="18" t="n">
        <f aca="false">Persist_a*G1400+Shock_sd*Draws!H1379</f>
        <v>2.69010986562173</v>
      </c>
      <c r="I1400" s="18" t="n">
        <f aca="false">Persist_a*H1400+Shock_sd*Draws!I1379</f>
        <v>67.6924449826136</v>
      </c>
      <c r="J1400" s="18" t="n">
        <f aca="false">Persist_a*I1400+Shock_sd*Draws!J1379</f>
        <v>38.2130854916293</v>
      </c>
      <c r="K1400" s="18" t="n">
        <f aca="false">Persist_a*J1400+Shock_sd*Draws!K1379</f>
        <v>45.9776874577684</v>
      </c>
      <c r="L1400" s="18" t="n">
        <f aca="false">Persist_a*K1400+Shock_sd*Draws!L1379</f>
        <v>7.65654687064808</v>
      </c>
      <c r="M1400" s="18" t="n">
        <f aca="false">Persist_a*L1400+Shock_sd*Draws!M1379</f>
        <v>10.1179442384206</v>
      </c>
      <c r="N1400" s="18" t="n">
        <f aca="false">0-(Draws!N1379+Draws!Z1379)</f>
        <v>0</v>
      </c>
      <c r="O1400" s="18" t="n">
        <f aca="false">N1400-(Draws!O1379+Draws!AA1379)</f>
        <v>0</v>
      </c>
      <c r="P1400" s="18" t="n">
        <f aca="false">O1400-(Draws!P1379+Draws!AB1379)</f>
        <v>0</v>
      </c>
      <c r="Q1400" s="18" t="n">
        <f aca="false">P1400-(Draws!Q1379+Draws!AC1379)</f>
        <v>0</v>
      </c>
      <c r="R1400" s="18" t="n">
        <f aca="false">Q1400-(Draws!R1379+Draws!AD1379)</f>
        <v>0</v>
      </c>
      <c r="S1400" s="18" t="n">
        <f aca="false">R1400-(Draws!S1379+Draws!AE1379)</f>
        <v>0</v>
      </c>
      <c r="T1400" s="18" t="n">
        <f aca="false">S1400-(Draws!T1379+Draws!AF1379)</f>
        <v>0</v>
      </c>
      <c r="U1400" s="18" t="n">
        <f aca="false">T1400-(Draws!U1379+Draws!AG1379)</f>
        <v>0</v>
      </c>
      <c r="V1400" s="18" t="n">
        <f aca="false">U1400-(Draws!V1379+Draws!AH1379)</f>
        <v>0</v>
      </c>
      <c r="W1400" s="18" t="n">
        <f aca="false">V1400-(Draws!W1379+Draws!AI1379)</f>
        <v>0</v>
      </c>
      <c r="X1400" s="18" t="n">
        <f aca="false">W1400-(Draws!X1379+Draws!AJ1379)</f>
        <v>0</v>
      </c>
      <c r="Y1400" s="18" t="n">
        <f aca="false">X1400-(Draws!Y1379+Draws!AK1379)</f>
        <v>0</v>
      </c>
      <c r="Z1400" s="18" t="n">
        <f aca="false">0-(MAX(Draws!N1379-Line_cap,0)+MAX(Draws!Z1379-Line_cap,0))</f>
        <v>0</v>
      </c>
      <c r="AA1400" s="18" t="n">
        <f aca="false">Z1400-(MAX(Draws!O1379-Line_cap,0)+MAX(Draws!AA1379-Line_cap,0))</f>
        <v>0</v>
      </c>
      <c r="AB1400" s="18" t="n">
        <f aca="false">AA1400-(MAX(Draws!P1379-Line_cap,0)+MAX(Draws!AB1379-Line_cap,0))</f>
        <v>0</v>
      </c>
      <c r="AC1400" s="18" t="n">
        <f aca="false">AB1400-(MAX(Draws!Q1379-Line_cap,0)+MAX(Draws!AC1379-Line_cap,0))</f>
        <v>0</v>
      </c>
      <c r="AD1400" s="18" t="n">
        <f aca="false">AC1400-(MAX(Draws!R1379-Line_cap,0)+MAX(Draws!AD1379-Line_cap,0))</f>
        <v>0</v>
      </c>
      <c r="AE1400" s="18" t="n">
        <f aca="false">AD1400-(MAX(Draws!S1379-Line_cap,0)+MAX(Draws!AE1379-Line_cap,0))</f>
        <v>0</v>
      </c>
      <c r="AF1400" s="18" t="n">
        <f aca="false">AE1400-(MAX(Draws!T1379-Line_cap,0)+MAX(Draws!AF1379-Line_cap,0))</f>
        <v>0</v>
      </c>
      <c r="AG1400" s="18" t="n">
        <f aca="false">AF1400-(MAX(Draws!U1379-Line_cap,0)+MAX(Draws!AG1379-Line_cap,0))</f>
        <v>0</v>
      </c>
      <c r="AH1400" s="18" t="n">
        <f aca="false">AG1400-(MAX(Draws!V1379-Line_cap,0)+MAX(Draws!AH1379-Line_cap,0))</f>
        <v>0</v>
      </c>
      <c r="AI1400" s="18" t="n">
        <f aca="false">AH1400-(MAX(Draws!W1379-Line_cap,0)+MAX(Draws!AI1379-Line_cap,0))</f>
        <v>0</v>
      </c>
      <c r="AJ1400" s="18" t="n">
        <f aca="false">AI1400-(MAX(Draws!X1379-Line_cap,0)+MAX(Draws!AJ1379-Line_cap,0))</f>
        <v>0</v>
      </c>
      <c r="AK1400" s="18" t="n">
        <f aca="false">AJ1400-(MAX(Draws!Y1379-Line_cap,0)+MAX(Draws!AK1379-Line_cap,0))</f>
        <v>0</v>
      </c>
      <c r="AL1400" s="18" t="n">
        <f aca="false">SUMPRODUCT(MIN($B$22:$M$22+B1400:M1400+N1400:Y1400))</f>
        <v>460.564273973454</v>
      </c>
      <c r="AM1400" s="18" t="n">
        <f aca="false">SUMPRODUCT(MIN($B$22:$M$22+B1400:M1400))</f>
        <v>460.564273973454</v>
      </c>
      <c r="AN1400" s="18" t="n">
        <f aca="false">SUMPRODUCT(MIN($B$22:$M$22+N1400:Y1400))</f>
        <v>481.950382357786</v>
      </c>
      <c r="AO1400" s="18" t="n">
        <f aca="false">SUMPRODUCT(MIN($B$22:$M$22+B1400:M1400+Z1400:AK1400))</f>
        <v>460.564273973454</v>
      </c>
      <c r="AP1400" s="18" t="n">
        <f aca="false">SUMPRODUCT(MIN($B$23:$M$23+B1400:M1400+N1400:Y1400))</f>
        <v>480.137406488539</v>
      </c>
      <c r="AQ1400" s="18" t="n">
        <f aca="false">SUMPRODUCT(MIN($B$23:$M$23+B1400:M1400+Z1400:AK1400))</f>
        <v>480.137406488539</v>
      </c>
      <c r="AR1400" s="13" t="n">
        <f aca="false">IF(Y1400&lt;0,1,0)</f>
        <v>0</v>
      </c>
    </row>
    <row r="1401" customFormat="false" ht="15" hidden="false" customHeight="false" outlineLevel="0" collapsed="false">
      <c r="A1401" s="13" t="n">
        <v>1376</v>
      </c>
      <c r="B1401" s="18" t="n">
        <f aca="false">Shock_sd*Draws!B1380</f>
        <v>-20.4292039876436</v>
      </c>
      <c r="C1401" s="18" t="n">
        <f aca="false">Persist_a*B1401+Shock_sd*Draws!C1380</f>
        <v>-54.2726543163501</v>
      </c>
      <c r="D1401" s="18" t="n">
        <f aca="false">Persist_a*C1401+Shock_sd*Draws!D1380</f>
        <v>77.3848477911222</v>
      </c>
      <c r="E1401" s="18" t="n">
        <f aca="false">Persist_a*D1401+Shock_sd*Draws!E1380</f>
        <v>63.9877622852024</v>
      </c>
      <c r="F1401" s="18" t="n">
        <f aca="false">Persist_a*E1401+Shock_sd*Draws!F1380</f>
        <v>132.680190684688</v>
      </c>
      <c r="G1401" s="18" t="n">
        <f aca="false">Persist_a*F1401+Shock_sd*Draws!G1380</f>
        <v>48.3104369926487</v>
      </c>
      <c r="H1401" s="18" t="n">
        <f aca="false">Persist_a*G1401+Shock_sd*Draws!H1380</f>
        <v>33.1380142680741</v>
      </c>
      <c r="I1401" s="18" t="n">
        <f aca="false">Persist_a*H1401+Shock_sd*Draws!I1380</f>
        <v>68.9916146510387</v>
      </c>
      <c r="J1401" s="18" t="n">
        <f aca="false">Persist_a*I1401+Shock_sd*Draws!J1380</f>
        <v>119.631064339244</v>
      </c>
      <c r="K1401" s="18" t="n">
        <f aca="false">Persist_a*J1401+Shock_sd*Draws!K1380</f>
        <v>51.1139143806059</v>
      </c>
      <c r="L1401" s="18" t="n">
        <f aca="false">Persist_a*K1401+Shock_sd*Draws!L1380</f>
        <v>-26.3349115629265</v>
      </c>
      <c r="M1401" s="18" t="n">
        <f aca="false">Persist_a*L1401+Shock_sd*Draws!M1380</f>
        <v>-49.7376229146484</v>
      </c>
      <c r="N1401" s="18" t="n">
        <f aca="false">0-(Draws!N1380+Draws!Z1380)</f>
        <v>0</v>
      </c>
      <c r="O1401" s="18" t="n">
        <f aca="false">N1401-(Draws!O1380+Draws!AA1380)</f>
        <v>0</v>
      </c>
      <c r="P1401" s="18" t="n">
        <f aca="false">O1401-(Draws!P1380+Draws!AB1380)</f>
        <v>0</v>
      </c>
      <c r="Q1401" s="18" t="n">
        <f aca="false">P1401-(Draws!Q1380+Draws!AC1380)</f>
        <v>0</v>
      </c>
      <c r="R1401" s="18" t="n">
        <f aca="false">Q1401-(Draws!R1380+Draws!AD1380)</f>
        <v>0</v>
      </c>
      <c r="S1401" s="18" t="n">
        <f aca="false">R1401-(Draws!S1380+Draws!AE1380)</f>
        <v>0</v>
      </c>
      <c r="T1401" s="18" t="n">
        <f aca="false">S1401-(Draws!T1380+Draws!AF1380)</f>
        <v>0</v>
      </c>
      <c r="U1401" s="18" t="n">
        <f aca="false">T1401-(Draws!U1380+Draws!AG1380)</f>
        <v>0</v>
      </c>
      <c r="V1401" s="18" t="n">
        <f aca="false">U1401-(Draws!V1380+Draws!AH1380)</f>
        <v>0</v>
      </c>
      <c r="W1401" s="18" t="n">
        <f aca="false">V1401-(Draws!W1380+Draws!AI1380)</f>
        <v>0</v>
      </c>
      <c r="X1401" s="18" t="n">
        <f aca="false">W1401-(Draws!X1380+Draws!AJ1380)</f>
        <v>0</v>
      </c>
      <c r="Y1401" s="18" t="n">
        <f aca="false">X1401-(Draws!Y1380+Draws!AK1380)</f>
        <v>0</v>
      </c>
      <c r="Z1401" s="18" t="n">
        <f aca="false">0-(MAX(Draws!N1380-Line_cap,0)+MAX(Draws!Z1380-Line_cap,0))</f>
        <v>0</v>
      </c>
      <c r="AA1401" s="18" t="n">
        <f aca="false">Z1401-(MAX(Draws!O1380-Line_cap,0)+MAX(Draws!AA1380-Line_cap,0))</f>
        <v>0</v>
      </c>
      <c r="AB1401" s="18" t="n">
        <f aca="false">AA1401-(MAX(Draws!P1380-Line_cap,0)+MAX(Draws!AB1380-Line_cap,0))</f>
        <v>0</v>
      </c>
      <c r="AC1401" s="18" t="n">
        <f aca="false">AB1401-(MAX(Draws!Q1380-Line_cap,0)+MAX(Draws!AC1380-Line_cap,0))</f>
        <v>0</v>
      </c>
      <c r="AD1401" s="18" t="n">
        <f aca="false">AC1401-(MAX(Draws!R1380-Line_cap,0)+MAX(Draws!AD1380-Line_cap,0))</f>
        <v>0</v>
      </c>
      <c r="AE1401" s="18" t="n">
        <f aca="false">AD1401-(MAX(Draws!S1380-Line_cap,0)+MAX(Draws!AE1380-Line_cap,0))</f>
        <v>0</v>
      </c>
      <c r="AF1401" s="18" t="n">
        <f aca="false">AE1401-(MAX(Draws!T1380-Line_cap,0)+MAX(Draws!AF1380-Line_cap,0))</f>
        <v>0</v>
      </c>
      <c r="AG1401" s="18" t="n">
        <f aca="false">AF1401-(MAX(Draws!U1380-Line_cap,0)+MAX(Draws!AG1380-Line_cap,0))</f>
        <v>0</v>
      </c>
      <c r="AH1401" s="18" t="n">
        <f aca="false">AG1401-(MAX(Draws!V1380-Line_cap,0)+MAX(Draws!AH1380-Line_cap,0))</f>
        <v>0</v>
      </c>
      <c r="AI1401" s="18" t="n">
        <f aca="false">AH1401-(MAX(Draws!W1380-Line_cap,0)+MAX(Draws!AI1380-Line_cap,0))</f>
        <v>0</v>
      </c>
      <c r="AJ1401" s="18" t="n">
        <f aca="false">AI1401-(MAX(Draws!X1380-Line_cap,0)+MAX(Draws!AJ1380-Line_cap,0))</f>
        <v>0</v>
      </c>
      <c r="AK1401" s="18" t="n">
        <f aca="false">AJ1401-(MAX(Draws!Y1380-Line_cap,0)+MAX(Draws!AK1380-Line_cap,0))</f>
        <v>0</v>
      </c>
      <c r="AL1401" s="18" t="n">
        <f aca="false">SUMPRODUCT(MIN($B$22:$M$22+B1401:M1401+N1401:Y1401))</f>
        <v>460.686424762312</v>
      </c>
      <c r="AM1401" s="18" t="n">
        <f aca="false">SUMPRODUCT(MIN($B$22:$M$22+B1401:M1401))</f>
        <v>460.686424762312</v>
      </c>
      <c r="AN1401" s="18" t="n">
        <f aca="false">SUMPRODUCT(MIN($B$22:$M$22+N1401:Y1401))</f>
        <v>481.950382357786</v>
      </c>
      <c r="AO1401" s="18" t="n">
        <f aca="false">SUMPRODUCT(MIN($B$22:$M$22+B1401:M1401+Z1401:AK1401))</f>
        <v>460.686424762312</v>
      </c>
      <c r="AP1401" s="18" t="n">
        <f aca="false">SUMPRODUCT(MIN($B$23:$M$23+B1401:M1401+N1401:Y1401))</f>
        <v>505.812305844932</v>
      </c>
      <c r="AQ1401" s="18" t="n">
        <f aca="false">SUMPRODUCT(MIN($B$23:$M$23+B1401:M1401+Z1401:AK1401))</f>
        <v>505.812305844932</v>
      </c>
      <c r="AR1401" s="13" t="n">
        <f aca="false">IF(Y1401&lt;0,1,0)</f>
        <v>0</v>
      </c>
    </row>
    <row r="1402" customFormat="false" ht="15" hidden="false" customHeight="false" outlineLevel="0" collapsed="false">
      <c r="A1402" s="13" t="n">
        <v>1377</v>
      </c>
      <c r="B1402" s="18" t="n">
        <f aca="false">Shock_sd*Draws!B1381</f>
        <v>42.8316077220213</v>
      </c>
      <c r="C1402" s="18" t="n">
        <f aca="false">Persist_a*B1402+Shock_sd*Draws!C1381</f>
        <v>-37.4304746192308</v>
      </c>
      <c r="D1402" s="18" t="n">
        <f aca="false">Persist_a*C1402+Shock_sd*Draws!D1381</f>
        <v>-21.1391122274265</v>
      </c>
      <c r="E1402" s="18" t="n">
        <f aca="false">Persist_a*D1402+Shock_sd*Draws!E1381</f>
        <v>-42.6326472686928</v>
      </c>
      <c r="F1402" s="18" t="n">
        <f aca="false">Persist_a*E1402+Shock_sd*Draws!F1381</f>
        <v>-77.7543169490224</v>
      </c>
      <c r="G1402" s="18" t="n">
        <f aca="false">Persist_a*F1402+Shock_sd*Draws!G1381</f>
        <v>-101.597168603577</v>
      </c>
      <c r="H1402" s="18" t="n">
        <f aca="false">Persist_a*G1402+Shock_sd*Draws!H1381</f>
        <v>-117.964395752947</v>
      </c>
      <c r="I1402" s="18" t="n">
        <f aca="false">Persist_a*H1402+Shock_sd*Draws!I1381</f>
        <v>-4.3229630426716</v>
      </c>
      <c r="J1402" s="18" t="n">
        <f aca="false">Persist_a*I1402+Shock_sd*Draws!J1381</f>
        <v>-24.8233624725028</v>
      </c>
      <c r="K1402" s="18" t="n">
        <f aca="false">Persist_a*J1402+Shock_sd*Draws!K1381</f>
        <v>-0.0417014110949889</v>
      </c>
      <c r="L1402" s="18" t="n">
        <f aca="false">Persist_a*K1402+Shock_sd*Draws!L1381</f>
        <v>5.37311628590304</v>
      </c>
      <c r="M1402" s="18" t="n">
        <f aca="false">Persist_a*L1402+Shock_sd*Draws!M1381</f>
        <v>-13.4689204267108</v>
      </c>
      <c r="N1402" s="18" t="n">
        <f aca="false">0-(Draws!N1381+Draws!Z1381)</f>
        <v>0</v>
      </c>
      <c r="O1402" s="18" t="n">
        <f aca="false">N1402-(Draws!O1381+Draws!AA1381)</f>
        <v>0</v>
      </c>
      <c r="P1402" s="18" t="n">
        <f aca="false">O1402-(Draws!P1381+Draws!AB1381)</f>
        <v>0</v>
      </c>
      <c r="Q1402" s="18" t="n">
        <f aca="false">P1402-(Draws!Q1381+Draws!AC1381)</f>
        <v>0</v>
      </c>
      <c r="R1402" s="18" t="n">
        <f aca="false">Q1402-(Draws!R1381+Draws!AD1381)</f>
        <v>0</v>
      </c>
      <c r="S1402" s="18" t="n">
        <f aca="false">R1402-(Draws!S1381+Draws!AE1381)</f>
        <v>0</v>
      </c>
      <c r="T1402" s="18" t="n">
        <f aca="false">S1402-(Draws!T1381+Draws!AF1381)</f>
        <v>0</v>
      </c>
      <c r="U1402" s="18" t="n">
        <f aca="false">T1402-(Draws!U1381+Draws!AG1381)</f>
        <v>0</v>
      </c>
      <c r="V1402" s="18" t="n">
        <f aca="false">U1402-(Draws!V1381+Draws!AH1381)</f>
        <v>0</v>
      </c>
      <c r="W1402" s="18" t="n">
        <f aca="false">V1402-(Draws!W1381+Draws!AI1381)</f>
        <v>0</v>
      </c>
      <c r="X1402" s="18" t="n">
        <f aca="false">W1402-(Draws!X1381+Draws!AJ1381)</f>
        <v>0</v>
      </c>
      <c r="Y1402" s="18" t="n">
        <f aca="false">X1402-(Draws!Y1381+Draws!AK1381)</f>
        <v>0</v>
      </c>
      <c r="Z1402" s="18" t="n">
        <f aca="false">0-(MAX(Draws!N1381-Line_cap,0)+MAX(Draws!Z1381-Line_cap,0))</f>
        <v>0</v>
      </c>
      <c r="AA1402" s="18" t="n">
        <f aca="false">Z1402-(MAX(Draws!O1381-Line_cap,0)+MAX(Draws!AA1381-Line_cap,0))</f>
        <v>0</v>
      </c>
      <c r="AB1402" s="18" t="n">
        <f aca="false">AA1402-(MAX(Draws!P1381-Line_cap,0)+MAX(Draws!AB1381-Line_cap,0))</f>
        <v>0</v>
      </c>
      <c r="AC1402" s="18" t="n">
        <f aca="false">AB1402-(MAX(Draws!Q1381-Line_cap,0)+MAX(Draws!AC1381-Line_cap,0))</f>
        <v>0</v>
      </c>
      <c r="AD1402" s="18" t="n">
        <f aca="false">AC1402-(MAX(Draws!R1381-Line_cap,0)+MAX(Draws!AD1381-Line_cap,0))</f>
        <v>0</v>
      </c>
      <c r="AE1402" s="18" t="n">
        <f aca="false">AD1402-(MAX(Draws!S1381-Line_cap,0)+MAX(Draws!AE1381-Line_cap,0))</f>
        <v>0</v>
      </c>
      <c r="AF1402" s="18" t="n">
        <f aca="false">AE1402-(MAX(Draws!T1381-Line_cap,0)+MAX(Draws!AF1381-Line_cap,0))</f>
        <v>0</v>
      </c>
      <c r="AG1402" s="18" t="n">
        <f aca="false">AF1402-(MAX(Draws!U1381-Line_cap,0)+MAX(Draws!AG1381-Line_cap,0))</f>
        <v>0</v>
      </c>
      <c r="AH1402" s="18" t="n">
        <f aca="false">AG1402-(MAX(Draws!V1381-Line_cap,0)+MAX(Draws!AH1381-Line_cap,0))</f>
        <v>0</v>
      </c>
      <c r="AI1402" s="18" t="n">
        <f aca="false">AH1402-(MAX(Draws!W1381-Line_cap,0)+MAX(Draws!AI1381-Line_cap,0))</f>
        <v>0</v>
      </c>
      <c r="AJ1402" s="18" t="n">
        <f aca="false">AI1402-(MAX(Draws!X1381-Line_cap,0)+MAX(Draws!AJ1381-Line_cap,0))</f>
        <v>0</v>
      </c>
      <c r="AK1402" s="18" t="n">
        <f aca="false">AJ1402-(MAX(Draws!Y1381-Line_cap,0)+MAX(Draws!AK1381-Line_cap,0))</f>
        <v>0</v>
      </c>
      <c r="AL1402" s="18" t="n">
        <f aca="false">SUMPRODUCT(MIN($B$22:$M$22+B1402:M1402+N1402:Y1402))</f>
        <v>363.985986604838</v>
      </c>
      <c r="AM1402" s="18" t="n">
        <f aca="false">SUMPRODUCT(MIN($B$22:$M$22+B1402:M1402))</f>
        <v>363.985986604838</v>
      </c>
      <c r="AN1402" s="18" t="n">
        <f aca="false">SUMPRODUCT(MIN($B$22:$M$22+N1402:Y1402))</f>
        <v>481.950382357786</v>
      </c>
      <c r="AO1402" s="18" t="n">
        <f aca="false">SUMPRODUCT(MIN($B$22:$M$22+B1402:M1402+Z1402:AK1402))</f>
        <v>363.985986604838</v>
      </c>
      <c r="AP1402" s="18" t="n">
        <f aca="false">SUMPRODUCT(MIN($B$23:$M$23+B1402:M1402+N1402:Y1402))</f>
        <v>413.164629467939</v>
      </c>
      <c r="AQ1402" s="18" t="n">
        <f aca="false">SUMPRODUCT(MIN($B$23:$M$23+B1402:M1402+Z1402:AK1402))</f>
        <v>413.164629467939</v>
      </c>
      <c r="AR1402" s="13" t="n">
        <f aca="false">IF(Y1402&lt;0,1,0)</f>
        <v>0</v>
      </c>
    </row>
    <row r="1403" customFormat="false" ht="15" hidden="false" customHeight="false" outlineLevel="0" collapsed="false">
      <c r="A1403" s="13" t="n">
        <v>1378</v>
      </c>
      <c r="B1403" s="18" t="n">
        <f aca="false">Shock_sd*Draws!B1382</f>
        <v>45.1876707699613</v>
      </c>
      <c r="C1403" s="18" t="n">
        <f aca="false">Persist_a*B1403+Shock_sd*Draws!C1382</f>
        <v>21.5677302335955</v>
      </c>
      <c r="D1403" s="18" t="n">
        <f aca="false">Persist_a*C1403+Shock_sd*Draws!D1382</f>
        <v>116.436723253112</v>
      </c>
      <c r="E1403" s="18" t="n">
        <f aca="false">Persist_a*D1403+Shock_sd*Draws!E1382</f>
        <v>11.0360688686718</v>
      </c>
      <c r="F1403" s="18" t="n">
        <f aca="false">Persist_a*E1403+Shock_sd*Draws!F1382</f>
        <v>-19.3741015766781</v>
      </c>
      <c r="G1403" s="18" t="n">
        <f aca="false">Persist_a*F1403+Shock_sd*Draws!G1382</f>
        <v>-49.5405968388924</v>
      </c>
      <c r="H1403" s="18" t="n">
        <f aca="false">Persist_a*G1403+Shock_sd*Draws!H1382</f>
        <v>-52.9435965141509</v>
      </c>
      <c r="I1403" s="18" t="n">
        <f aca="false">Persist_a*H1403+Shock_sd*Draws!I1382</f>
        <v>28.6751060948536</v>
      </c>
      <c r="J1403" s="18" t="n">
        <f aca="false">Persist_a*I1403+Shock_sd*Draws!J1382</f>
        <v>-16.4579344611525</v>
      </c>
      <c r="K1403" s="18" t="n">
        <f aca="false">Persist_a*J1403+Shock_sd*Draws!K1382</f>
        <v>-33.1798066829684</v>
      </c>
      <c r="L1403" s="18" t="n">
        <f aca="false">Persist_a*K1403+Shock_sd*Draws!L1382</f>
        <v>61.6662797407712</v>
      </c>
      <c r="M1403" s="18" t="n">
        <f aca="false">Persist_a*L1403+Shock_sd*Draws!M1382</f>
        <v>20.7744968848227</v>
      </c>
      <c r="N1403" s="18" t="n">
        <f aca="false">0-(Draws!N1382+Draws!Z1382)</f>
        <v>-196.308169690571</v>
      </c>
      <c r="O1403" s="18" t="n">
        <f aca="false">N1403-(Draws!O1382+Draws!AA1382)</f>
        <v>-196.308169690571</v>
      </c>
      <c r="P1403" s="18" t="n">
        <f aca="false">O1403-(Draws!P1382+Draws!AB1382)</f>
        <v>-196.308169690571</v>
      </c>
      <c r="Q1403" s="18" t="n">
        <f aca="false">P1403-(Draws!Q1382+Draws!AC1382)</f>
        <v>-196.308169690571</v>
      </c>
      <c r="R1403" s="18" t="n">
        <f aca="false">Q1403-(Draws!R1382+Draws!AD1382)</f>
        <v>-196.308169690571</v>
      </c>
      <c r="S1403" s="18" t="n">
        <f aca="false">R1403-(Draws!S1382+Draws!AE1382)</f>
        <v>-196.308169690571</v>
      </c>
      <c r="T1403" s="18" t="n">
        <f aca="false">S1403-(Draws!T1382+Draws!AF1382)</f>
        <v>-196.308169690571</v>
      </c>
      <c r="U1403" s="18" t="n">
        <f aca="false">T1403-(Draws!U1382+Draws!AG1382)</f>
        <v>-196.308169690571</v>
      </c>
      <c r="V1403" s="18" t="n">
        <f aca="false">U1403-(Draws!V1382+Draws!AH1382)</f>
        <v>-196.308169690571</v>
      </c>
      <c r="W1403" s="18" t="n">
        <f aca="false">V1403-(Draws!W1382+Draws!AI1382)</f>
        <v>-196.308169690571</v>
      </c>
      <c r="X1403" s="18" t="n">
        <f aca="false">W1403-(Draws!X1382+Draws!AJ1382)</f>
        <v>-196.308169690571</v>
      </c>
      <c r="Y1403" s="18" t="n">
        <f aca="false">X1403-(Draws!Y1382+Draws!AK1382)</f>
        <v>-196.308169690571</v>
      </c>
      <c r="Z1403" s="18" t="n">
        <f aca="false">0-(MAX(Draws!N1382-Line_cap,0)+MAX(Draws!Z1382-Line_cap,0))</f>
        <v>-96.3081696905706</v>
      </c>
      <c r="AA1403" s="18" t="n">
        <f aca="false">Z1403-(MAX(Draws!O1382-Line_cap,0)+MAX(Draws!AA1382-Line_cap,0))</f>
        <v>-96.3081696905706</v>
      </c>
      <c r="AB1403" s="18" t="n">
        <f aca="false">AA1403-(MAX(Draws!P1382-Line_cap,0)+MAX(Draws!AB1382-Line_cap,0))</f>
        <v>-96.3081696905706</v>
      </c>
      <c r="AC1403" s="18" t="n">
        <f aca="false">AB1403-(MAX(Draws!Q1382-Line_cap,0)+MAX(Draws!AC1382-Line_cap,0))</f>
        <v>-96.3081696905706</v>
      </c>
      <c r="AD1403" s="18" t="n">
        <f aca="false">AC1403-(MAX(Draws!R1382-Line_cap,0)+MAX(Draws!AD1382-Line_cap,0))</f>
        <v>-96.3081696905706</v>
      </c>
      <c r="AE1403" s="18" t="n">
        <f aca="false">AD1403-(MAX(Draws!S1382-Line_cap,0)+MAX(Draws!AE1382-Line_cap,0))</f>
        <v>-96.3081696905706</v>
      </c>
      <c r="AF1403" s="18" t="n">
        <f aca="false">AE1403-(MAX(Draws!T1382-Line_cap,0)+MAX(Draws!AF1382-Line_cap,0))</f>
        <v>-96.3081696905706</v>
      </c>
      <c r="AG1403" s="18" t="n">
        <f aca="false">AF1403-(MAX(Draws!U1382-Line_cap,0)+MAX(Draws!AG1382-Line_cap,0))</f>
        <v>-96.3081696905706</v>
      </c>
      <c r="AH1403" s="18" t="n">
        <f aca="false">AG1403-(MAX(Draws!V1382-Line_cap,0)+MAX(Draws!AH1382-Line_cap,0))</f>
        <v>-96.3081696905706</v>
      </c>
      <c r="AI1403" s="18" t="n">
        <f aca="false">AH1403-(MAX(Draws!W1382-Line_cap,0)+MAX(Draws!AI1382-Line_cap,0))</f>
        <v>-96.3081696905706</v>
      </c>
      <c r="AJ1403" s="18" t="n">
        <f aca="false">AI1403-(MAX(Draws!X1382-Line_cap,0)+MAX(Draws!AJ1382-Line_cap,0))</f>
        <v>-96.3081696905706</v>
      </c>
      <c r="AK1403" s="18" t="n">
        <f aca="false">AJ1403-(MAX(Draws!Y1382-Line_cap,0)+MAX(Draws!AK1382-Line_cap,0))</f>
        <v>-96.3081696905706</v>
      </c>
      <c r="AL1403" s="18" t="n">
        <f aca="false">SUMPRODUCT(MIN($B$22:$M$22+B1403:M1403+N1403:Y1403))</f>
        <v>232.698616153064</v>
      </c>
      <c r="AM1403" s="18" t="n">
        <f aca="false">SUMPRODUCT(MIN($B$22:$M$22+B1403:M1403))</f>
        <v>429.006785843635</v>
      </c>
      <c r="AN1403" s="18" t="n">
        <f aca="false">SUMPRODUCT(MIN($B$22:$M$22+N1403:Y1403))</f>
        <v>285.642212667215</v>
      </c>
      <c r="AO1403" s="18" t="n">
        <f aca="false">SUMPRODUCT(MIN($B$22:$M$22+B1403:M1403+Z1403:AK1403))</f>
        <v>332.698616153064</v>
      </c>
      <c r="AP1403" s="18" t="n">
        <f aca="false">SUMPRODUCT(MIN($B$23:$M$23+B1403:M1403+N1403:Y1403))</f>
        <v>281.877259016164</v>
      </c>
      <c r="AQ1403" s="18" t="n">
        <f aca="false">SUMPRODUCT(MIN($B$23:$M$23+B1403:M1403+Z1403:AK1403))</f>
        <v>381.877259016164</v>
      </c>
      <c r="AR1403" s="13" t="n">
        <f aca="false">IF(Y1403&lt;0,1,0)</f>
        <v>1</v>
      </c>
    </row>
    <row r="1404" customFormat="false" ht="15" hidden="false" customHeight="false" outlineLevel="0" collapsed="false">
      <c r="A1404" s="13" t="n">
        <v>1379</v>
      </c>
      <c r="B1404" s="18" t="n">
        <f aca="false">Shock_sd*Draws!B1383</f>
        <v>34.2402815197091</v>
      </c>
      <c r="C1404" s="18" t="n">
        <f aca="false">Persist_a*B1404+Shock_sd*Draws!C1383</f>
        <v>15.1684364564995</v>
      </c>
      <c r="D1404" s="18" t="n">
        <f aca="false">Persist_a*C1404+Shock_sd*Draws!D1383</f>
        <v>-34.1827672375097</v>
      </c>
      <c r="E1404" s="18" t="n">
        <f aca="false">Persist_a*D1404+Shock_sd*Draws!E1383</f>
        <v>-38.2418813983719</v>
      </c>
      <c r="F1404" s="18" t="n">
        <f aca="false">Persist_a*E1404+Shock_sd*Draws!F1383</f>
        <v>8.62980558193837</v>
      </c>
      <c r="G1404" s="18" t="n">
        <f aca="false">Persist_a*F1404+Shock_sd*Draws!G1383</f>
        <v>10.1759706407582</v>
      </c>
      <c r="H1404" s="18" t="n">
        <f aca="false">Persist_a*G1404+Shock_sd*Draws!H1383</f>
        <v>32.8504414283449</v>
      </c>
      <c r="I1404" s="18" t="n">
        <f aca="false">Persist_a*H1404+Shock_sd*Draws!I1383</f>
        <v>44.2129024202852</v>
      </c>
      <c r="J1404" s="18" t="n">
        <f aca="false">Persist_a*I1404+Shock_sd*Draws!J1383</f>
        <v>11.1781617046039</v>
      </c>
      <c r="K1404" s="18" t="n">
        <f aca="false">Persist_a*J1404+Shock_sd*Draws!K1383</f>
        <v>-20.3768039539231</v>
      </c>
      <c r="L1404" s="18" t="n">
        <f aca="false">Persist_a*K1404+Shock_sd*Draws!L1383</f>
        <v>-156.604501347102</v>
      </c>
      <c r="M1404" s="18" t="n">
        <f aca="false">Persist_a*L1404+Shock_sd*Draws!M1383</f>
        <v>-66.0914122856435</v>
      </c>
      <c r="N1404" s="18" t="n">
        <f aca="false">0-(Draws!N1383+Draws!Z1383)</f>
        <v>0</v>
      </c>
      <c r="O1404" s="18" t="n">
        <f aca="false">N1404-(Draws!O1383+Draws!AA1383)</f>
        <v>0</v>
      </c>
      <c r="P1404" s="18" t="n">
        <f aca="false">O1404-(Draws!P1383+Draws!AB1383)</f>
        <v>0</v>
      </c>
      <c r="Q1404" s="18" t="n">
        <f aca="false">P1404-(Draws!Q1383+Draws!AC1383)</f>
        <v>0</v>
      </c>
      <c r="R1404" s="18" t="n">
        <f aca="false">Q1404-(Draws!R1383+Draws!AD1383)</f>
        <v>0</v>
      </c>
      <c r="S1404" s="18" t="n">
        <f aca="false">R1404-(Draws!S1383+Draws!AE1383)</f>
        <v>0</v>
      </c>
      <c r="T1404" s="18" t="n">
        <f aca="false">S1404-(Draws!T1383+Draws!AF1383)</f>
        <v>0</v>
      </c>
      <c r="U1404" s="18" t="n">
        <f aca="false">T1404-(Draws!U1383+Draws!AG1383)</f>
        <v>0</v>
      </c>
      <c r="V1404" s="18" t="n">
        <f aca="false">U1404-(Draws!V1383+Draws!AH1383)</f>
        <v>0</v>
      </c>
      <c r="W1404" s="18" t="n">
        <f aca="false">V1404-(Draws!W1383+Draws!AI1383)</f>
        <v>0</v>
      </c>
      <c r="X1404" s="18" t="n">
        <f aca="false">W1404-(Draws!X1383+Draws!AJ1383)</f>
        <v>0</v>
      </c>
      <c r="Y1404" s="18" t="n">
        <f aca="false">X1404-(Draws!Y1383+Draws!AK1383)</f>
        <v>0</v>
      </c>
      <c r="Z1404" s="18" t="n">
        <f aca="false">0-(MAX(Draws!N1383-Line_cap,0)+MAX(Draws!Z1383-Line_cap,0))</f>
        <v>0</v>
      </c>
      <c r="AA1404" s="18" t="n">
        <f aca="false">Z1404-(MAX(Draws!O1383-Line_cap,0)+MAX(Draws!AA1383-Line_cap,0))</f>
        <v>0</v>
      </c>
      <c r="AB1404" s="18" t="n">
        <f aca="false">AA1404-(MAX(Draws!P1383-Line_cap,0)+MAX(Draws!AB1383-Line_cap,0))</f>
        <v>0</v>
      </c>
      <c r="AC1404" s="18" t="n">
        <f aca="false">AB1404-(MAX(Draws!Q1383-Line_cap,0)+MAX(Draws!AC1383-Line_cap,0))</f>
        <v>0</v>
      </c>
      <c r="AD1404" s="18" t="n">
        <f aca="false">AC1404-(MAX(Draws!R1383-Line_cap,0)+MAX(Draws!AD1383-Line_cap,0))</f>
        <v>0</v>
      </c>
      <c r="AE1404" s="18" t="n">
        <f aca="false">AD1404-(MAX(Draws!S1383-Line_cap,0)+MAX(Draws!AE1383-Line_cap,0))</f>
        <v>0</v>
      </c>
      <c r="AF1404" s="18" t="n">
        <f aca="false">AE1404-(MAX(Draws!T1383-Line_cap,0)+MAX(Draws!AF1383-Line_cap,0))</f>
        <v>0</v>
      </c>
      <c r="AG1404" s="18" t="n">
        <f aca="false">AF1404-(MAX(Draws!U1383-Line_cap,0)+MAX(Draws!AG1383-Line_cap,0))</f>
        <v>0</v>
      </c>
      <c r="AH1404" s="18" t="n">
        <f aca="false">AG1404-(MAX(Draws!V1383-Line_cap,0)+MAX(Draws!AH1383-Line_cap,0))</f>
        <v>0</v>
      </c>
      <c r="AI1404" s="18" t="n">
        <f aca="false">AH1404-(MAX(Draws!W1383-Line_cap,0)+MAX(Draws!AI1383-Line_cap,0))</f>
        <v>0</v>
      </c>
      <c r="AJ1404" s="18" t="n">
        <f aca="false">AI1404-(MAX(Draws!X1383-Line_cap,0)+MAX(Draws!AJ1383-Line_cap,0))</f>
        <v>0</v>
      </c>
      <c r="AK1404" s="18" t="n">
        <f aca="false">AJ1404-(MAX(Draws!Y1383-Line_cap,0)+MAX(Draws!AK1383-Line_cap,0))</f>
        <v>0</v>
      </c>
      <c r="AL1404" s="18" t="n">
        <f aca="false">SUMPRODUCT(MIN($B$22:$M$22+B1404:M1404+N1404:Y1404))</f>
        <v>345.323446217279</v>
      </c>
      <c r="AM1404" s="18" t="n">
        <f aca="false">SUMPRODUCT(MIN($B$22:$M$22+B1404:M1404))</f>
        <v>345.323446217279</v>
      </c>
      <c r="AN1404" s="18" t="n">
        <f aca="false">SUMPRODUCT(MIN($B$22:$M$22+N1404:Y1404))</f>
        <v>481.950382357786</v>
      </c>
      <c r="AO1404" s="18" t="n">
        <f aca="false">SUMPRODUCT(MIN($B$22:$M$22+B1404:M1404+Z1404:AK1404))</f>
        <v>345.323446217279</v>
      </c>
      <c r="AP1404" s="18" t="n">
        <f aca="false">SUMPRODUCT(MIN($B$23:$M$23+B1404:M1404+N1404:Y1404))</f>
        <v>392.196575030824</v>
      </c>
      <c r="AQ1404" s="18" t="n">
        <f aca="false">SUMPRODUCT(MIN($B$23:$M$23+B1404:M1404+Z1404:AK1404))</f>
        <v>392.196575030824</v>
      </c>
      <c r="AR1404" s="13" t="n">
        <f aca="false">IF(Y1404&lt;0,1,0)</f>
        <v>0</v>
      </c>
    </row>
    <row r="1405" customFormat="false" ht="15" hidden="false" customHeight="false" outlineLevel="0" collapsed="false">
      <c r="A1405" s="13" t="n">
        <v>1380</v>
      </c>
      <c r="B1405" s="18" t="n">
        <f aca="false">Shock_sd*Draws!B1384</f>
        <v>17.3803566474386</v>
      </c>
      <c r="C1405" s="18" t="n">
        <f aca="false">Persist_a*B1405+Shock_sd*Draws!C1384</f>
        <v>-57.4144601890817</v>
      </c>
      <c r="D1405" s="18" t="n">
        <f aca="false">Persist_a*C1405+Shock_sd*Draws!D1384</f>
        <v>-35.2501718539906</v>
      </c>
      <c r="E1405" s="18" t="n">
        <f aca="false">Persist_a*D1405+Shock_sd*Draws!E1384</f>
        <v>12.314906789778</v>
      </c>
      <c r="F1405" s="18" t="n">
        <f aca="false">Persist_a*E1405+Shock_sd*Draws!F1384</f>
        <v>51.9346425213905</v>
      </c>
      <c r="G1405" s="18" t="n">
        <f aca="false">Persist_a*F1405+Shock_sd*Draws!G1384</f>
        <v>39.7172118108375</v>
      </c>
      <c r="H1405" s="18" t="n">
        <f aca="false">Persist_a*G1405+Shock_sd*Draws!H1384</f>
        <v>36.3190307106337</v>
      </c>
      <c r="I1405" s="18" t="n">
        <f aca="false">Persist_a*H1405+Shock_sd*Draws!I1384</f>
        <v>62.006582288986</v>
      </c>
      <c r="J1405" s="18" t="n">
        <f aca="false">Persist_a*I1405+Shock_sd*Draws!J1384</f>
        <v>78.1796309816513</v>
      </c>
      <c r="K1405" s="18" t="n">
        <f aca="false">Persist_a*J1405+Shock_sd*Draws!K1384</f>
        <v>13.0217905641093</v>
      </c>
      <c r="L1405" s="18" t="n">
        <f aca="false">Persist_a*K1405+Shock_sd*Draws!L1384</f>
        <v>-32.2247346513106</v>
      </c>
      <c r="M1405" s="18" t="n">
        <f aca="false">Persist_a*L1405+Shock_sd*Draws!M1384</f>
        <v>-14.0122042252259</v>
      </c>
      <c r="N1405" s="18" t="n">
        <f aca="false">0-(Draws!N1384+Draws!Z1384)</f>
        <v>0</v>
      </c>
      <c r="O1405" s="18" t="n">
        <f aca="false">N1405-(Draws!O1384+Draws!AA1384)</f>
        <v>0</v>
      </c>
      <c r="P1405" s="18" t="n">
        <f aca="false">O1405-(Draws!P1384+Draws!AB1384)</f>
        <v>0</v>
      </c>
      <c r="Q1405" s="18" t="n">
        <f aca="false">P1405-(Draws!Q1384+Draws!AC1384)</f>
        <v>0</v>
      </c>
      <c r="R1405" s="18" t="n">
        <f aca="false">Q1405-(Draws!R1384+Draws!AD1384)</f>
        <v>0</v>
      </c>
      <c r="S1405" s="18" t="n">
        <f aca="false">R1405-(Draws!S1384+Draws!AE1384)</f>
        <v>0</v>
      </c>
      <c r="T1405" s="18" t="n">
        <f aca="false">S1405-(Draws!T1384+Draws!AF1384)</f>
        <v>0</v>
      </c>
      <c r="U1405" s="18" t="n">
        <f aca="false">T1405-(Draws!U1384+Draws!AG1384)</f>
        <v>0</v>
      </c>
      <c r="V1405" s="18" t="n">
        <f aca="false">U1405-(Draws!V1384+Draws!AH1384)</f>
        <v>0</v>
      </c>
      <c r="W1405" s="18" t="n">
        <f aca="false">V1405-(Draws!W1384+Draws!AI1384)</f>
        <v>0</v>
      </c>
      <c r="X1405" s="18" t="n">
        <f aca="false">W1405-(Draws!X1384+Draws!AJ1384)</f>
        <v>0</v>
      </c>
      <c r="Y1405" s="18" t="n">
        <f aca="false">X1405-(Draws!Y1384+Draws!AK1384)</f>
        <v>0</v>
      </c>
      <c r="Z1405" s="18" t="n">
        <f aca="false">0-(MAX(Draws!N1384-Line_cap,0)+MAX(Draws!Z1384-Line_cap,0))</f>
        <v>0</v>
      </c>
      <c r="AA1405" s="18" t="n">
        <f aca="false">Z1405-(MAX(Draws!O1384-Line_cap,0)+MAX(Draws!AA1384-Line_cap,0))</f>
        <v>0</v>
      </c>
      <c r="AB1405" s="18" t="n">
        <f aca="false">AA1405-(MAX(Draws!P1384-Line_cap,0)+MAX(Draws!AB1384-Line_cap,0))</f>
        <v>0</v>
      </c>
      <c r="AC1405" s="18" t="n">
        <f aca="false">AB1405-(MAX(Draws!Q1384-Line_cap,0)+MAX(Draws!AC1384-Line_cap,0))</f>
        <v>0</v>
      </c>
      <c r="AD1405" s="18" t="n">
        <f aca="false">AC1405-(MAX(Draws!R1384-Line_cap,0)+MAX(Draws!AD1384-Line_cap,0))</f>
        <v>0</v>
      </c>
      <c r="AE1405" s="18" t="n">
        <f aca="false">AD1405-(MAX(Draws!S1384-Line_cap,0)+MAX(Draws!AE1384-Line_cap,0))</f>
        <v>0</v>
      </c>
      <c r="AF1405" s="18" t="n">
        <f aca="false">AE1405-(MAX(Draws!T1384-Line_cap,0)+MAX(Draws!AF1384-Line_cap,0))</f>
        <v>0</v>
      </c>
      <c r="AG1405" s="18" t="n">
        <f aca="false">AF1405-(MAX(Draws!U1384-Line_cap,0)+MAX(Draws!AG1384-Line_cap,0))</f>
        <v>0</v>
      </c>
      <c r="AH1405" s="18" t="n">
        <f aca="false">AG1405-(MAX(Draws!V1384-Line_cap,0)+MAX(Draws!AH1384-Line_cap,0))</f>
        <v>0</v>
      </c>
      <c r="AI1405" s="18" t="n">
        <f aca="false">AH1405-(MAX(Draws!W1384-Line_cap,0)+MAX(Draws!AI1384-Line_cap,0))</f>
        <v>0</v>
      </c>
      <c r="AJ1405" s="18" t="n">
        <f aca="false">AI1405-(MAX(Draws!X1384-Line_cap,0)+MAX(Draws!AJ1384-Line_cap,0))</f>
        <v>0</v>
      </c>
      <c r="AK1405" s="18" t="n">
        <f aca="false">AJ1405-(MAX(Draws!Y1384-Line_cap,0)+MAX(Draws!AK1384-Line_cap,0))</f>
        <v>0</v>
      </c>
      <c r="AL1405" s="18" t="n">
        <f aca="false">SUMPRODUCT(MIN($B$22:$M$22+B1405:M1405+N1405:Y1405))</f>
        <v>469.703212913071</v>
      </c>
      <c r="AM1405" s="18" t="n">
        <f aca="false">SUMPRODUCT(MIN($B$22:$M$22+B1405:M1405))</f>
        <v>469.703212913071</v>
      </c>
      <c r="AN1405" s="18" t="n">
        <f aca="false">SUMPRODUCT(MIN($B$22:$M$22+N1405:Y1405))</f>
        <v>481.950382357786</v>
      </c>
      <c r="AO1405" s="18" t="n">
        <f aca="false">SUMPRODUCT(MIN($B$22:$M$22+B1405:M1405+Z1405:AK1405))</f>
        <v>469.703212913071</v>
      </c>
      <c r="AP1405" s="18" t="n">
        <f aca="false">SUMPRODUCT(MIN($B$23:$M$23+B1405:M1405+N1405:Y1405))</f>
        <v>508.902936950696</v>
      </c>
      <c r="AQ1405" s="18" t="n">
        <f aca="false">SUMPRODUCT(MIN($B$23:$M$23+B1405:M1405+Z1405:AK1405))</f>
        <v>508.902936950696</v>
      </c>
      <c r="AR1405" s="13" t="n">
        <f aca="false">IF(Y1405&lt;0,1,0)</f>
        <v>0</v>
      </c>
    </row>
    <row r="1406" customFormat="false" ht="15" hidden="false" customHeight="false" outlineLevel="0" collapsed="false">
      <c r="A1406" s="13" t="n">
        <v>1381</v>
      </c>
      <c r="B1406" s="18" t="n">
        <f aca="false">Shock_sd*Draws!B1385</f>
        <v>41.8135745857478</v>
      </c>
      <c r="C1406" s="18" t="n">
        <f aca="false">Persist_a*B1406+Shock_sd*Draws!C1385</f>
        <v>165.942186888715</v>
      </c>
      <c r="D1406" s="18" t="n">
        <f aca="false">Persist_a*C1406+Shock_sd*Draws!D1385</f>
        <v>116.391503509331</v>
      </c>
      <c r="E1406" s="18" t="n">
        <f aca="false">Persist_a*D1406+Shock_sd*Draws!E1385</f>
        <v>181.100549907439</v>
      </c>
      <c r="F1406" s="18" t="n">
        <f aca="false">Persist_a*E1406+Shock_sd*Draws!F1385</f>
        <v>97.2358394290479</v>
      </c>
      <c r="G1406" s="18" t="n">
        <f aca="false">Persist_a*F1406+Shock_sd*Draws!G1385</f>
        <v>6.08881072664484</v>
      </c>
      <c r="H1406" s="18" t="n">
        <f aca="false">Persist_a*G1406+Shock_sd*Draws!H1385</f>
        <v>-80.4299494621645</v>
      </c>
      <c r="I1406" s="18" t="n">
        <f aca="false">Persist_a*H1406+Shock_sd*Draws!I1385</f>
        <v>-85.9670123500867</v>
      </c>
      <c r="J1406" s="18" t="n">
        <f aca="false">Persist_a*I1406+Shock_sd*Draws!J1385</f>
        <v>-70.8367334030803</v>
      </c>
      <c r="K1406" s="18" t="n">
        <f aca="false">Persist_a*J1406+Shock_sd*Draws!K1385</f>
        <v>-73.522402953774</v>
      </c>
      <c r="L1406" s="18" t="n">
        <f aca="false">Persist_a*K1406+Shock_sd*Draws!L1385</f>
        <v>-52.6105356702715</v>
      </c>
      <c r="M1406" s="18" t="n">
        <f aca="false">Persist_a*L1406+Shock_sd*Draws!M1385</f>
        <v>-34.366172198224</v>
      </c>
      <c r="N1406" s="18" t="n">
        <f aca="false">0-(Draws!N1385+Draws!Z1385)</f>
        <v>0</v>
      </c>
      <c r="O1406" s="18" t="n">
        <f aca="false">N1406-(Draws!O1385+Draws!AA1385)</f>
        <v>0</v>
      </c>
      <c r="P1406" s="18" t="n">
        <f aca="false">O1406-(Draws!P1385+Draws!AB1385)</f>
        <v>-79.4718060614922</v>
      </c>
      <c r="Q1406" s="18" t="n">
        <f aca="false">P1406-(Draws!Q1385+Draws!AC1385)</f>
        <v>-79.4718060614922</v>
      </c>
      <c r="R1406" s="18" t="n">
        <f aca="false">Q1406-(Draws!R1385+Draws!AD1385)</f>
        <v>-79.4718060614922</v>
      </c>
      <c r="S1406" s="18" t="n">
        <f aca="false">R1406-(Draws!S1385+Draws!AE1385)</f>
        <v>-79.4718060614922</v>
      </c>
      <c r="T1406" s="18" t="n">
        <f aca="false">S1406-(Draws!T1385+Draws!AF1385)</f>
        <v>-79.4718060614922</v>
      </c>
      <c r="U1406" s="18" t="n">
        <f aca="false">T1406-(Draws!U1385+Draws!AG1385)</f>
        <v>-79.4718060614922</v>
      </c>
      <c r="V1406" s="18" t="n">
        <f aca="false">U1406-(Draws!V1385+Draws!AH1385)</f>
        <v>-79.4718060614922</v>
      </c>
      <c r="W1406" s="18" t="n">
        <f aca="false">V1406-(Draws!W1385+Draws!AI1385)</f>
        <v>-79.4718060614922</v>
      </c>
      <c r="X1406" s="18" t="n">
        <f aca="false">W1406-(Draws!X1385+Draws!AJ1385)</f>
        <v>-79.4718060614922</v>
      </c>
      <c r="Y1406" s="18" t="n">
        <f aca="false">X1406-(Draws!Y1385+Draws!AK1385)</f>
        <v>-79.4718060614922</v>
      </c>
      <c r="Z1406" s="18" t="n">
        <f aca="false">0-(MAX(Draws!N1385-Line_cap,0)+MAX(Draws!Z1385-Line_cap,0))</f>
        <v>0</v>
      </c>
      <c r="AA1406" s="18" t="n">
        <f aca="false">Z1406-(MAX(Draws!O1385-Line_cap,0)+MAX(Draws!AA1385-Line_cap,0))</f>
        <v>0</v>
      </c>
      <c r="AB1406" s="18" t="n">
        <f aca="false">AA1406-(MAX(Draws!P1385-Line_cap,0)+MAX(Draws!AB1385-Line_cap,0))</f>
        <v>0</v>
      </c>
      <c r="AC1406" s="18" t="n">
        <f aca="false">AB1406-(MAX(Draws!Q1385-Line_cap,0)+MAX(Draws!AC1385-Line_cap,0))</f>
        <v>0</v>
      </c>
      <c r="AD1406" s="18" t="n">
        <f aca="false">AC1406-(MAX(Draws!R1385-Line_cap,0)+MAX(Draws!AD1385-Line_cap,0))</f>
        <v>0</v>
      </c>
      <c r="AE1406" s="18" t="n">
        <f aca="false">AD1406-(MAX(Draws!S1385-Line_cap,0)+MAX(Draws!AE1385-Line_cap,0))</f>
        <v>0</v>
      </c>
      <c r="AF1406" s="18" t="n">
        <f aca="false">AE1406-(MAX(Draws!T1385-Line_cap,0)+MAX(Draws!AF1385-Line_cap,0))</f>
        <v>0</v>
      </c>
      <c r="AG1406" s="18" t="n">
        <f aca="false">AF1406-(MAX(Draws!U1385-Line_cap,0)+MAX(Draws!AG1385-Line_cap,0))</f>
        <v>0</v>
      </c>
      <c r="AH1406" s="18" t="n">
        <f aca="false">AG1406-(MAX(Draws!V1385-Line_cap,0)+MAX(Draws!AH1385-Line_cap,0))</f>
        <v>0</v>
      </c>
      <c r="AI1406" s="18" t="n">
        <f aca="false">AH1406-(MAX(Draws!W1385-Line_cap,0)+MAX(Draws!AI1385-Line_cap,0))</f>
        <v>0</v>
      </c>
      <c r="AJ1406" s="18" t="n">
        <f aca="false">AI1406-(MAX(Draws!X1385-Line_cap,0)+MAX(Draws!AJ1385-Line_cap,0))</f>
        <v>0</v>
      </c>
      <c r="AK1406" s="18" t="n">
        <f aca="false">AJ1406-(MAX(Draws!Y1385-Line_cap,0)+MAX(Draws!AK1385-Line_cap,0))</f>
        <v>0</v>
      </c>
      <c r="AL1406" s="18" t="n">
        <f aca="false">SUMPRODUCT(MIN($B$22:$M$22+B1406:M1406+N1406:Y1406))</f>
        <v>318.41523498634</v>
      </c>
      <c r="AM1406" s="18" t="n">
        <f aca="false">SUMPRODUCT(MIN($B$22:$M$22+B1406:M1406))</f>
        <v>397.887041047832</v>
      </c>
      <c r="AN1406" s="18" t="n">
        <f aca="false">SUMPRODUCT(MIN($B$22:$M$22+N1406:Y1406))</f>
        <v>402.478576296293</v>
      </c>
      <c r="AO1406" s="18" t="n">
        <f aca="false">SUMPRODUCT(MIN($B$22:$M$22+B1406:M1406+Z1406:AK1406))</f>
        <v>397.887041047832</v>
      </c>
      <c r="AP1406" s="18" t="n">
        <f aca="false">SUMPRODUCT(MIN($B$23:$M$23+B1406:M1406+N1406:Y1406))</f>
        <v>368.01523498634</v>
      </c>
      <c r="AQ1406" s="18" t="n">
        <f aca="false">SUMPRODUCT(MIN($B$23:$M$23+B1406:M1406+Z1406:AK1406))</f>
        <v>447.487041047832</v>
      </c>
      <c r="AR1406" s="13" t="n">
        <f aca="false">IF(Y1406&lt;0,1,0)</f>
        <v>1</v>
      </c>
    </row>
    <row r="1407" customFormat="false" ht="15" hidden="false" customHeight="false" outlineLevel="0" collapsed="false">
      <c r="A1407" s="13" t="n">
        <v>1382</v>
      </c>
      <c r="B1407" s="18" t="n">
        <f aca="false">Shock_sd*Draws!B1386</f>
        <v>8.6163932380617</v>
      </c>
      <c r="C1407" s="18" t="n">
        <f aca="false">Persist_a*B1407+Shock_sd*Draws!C1386</f>
        <v>1.10294738258998</v>
      </c>
      <c r="D1407" s="18" t="n">
        <f aca="false">Persist_a*C1407+Shock_sd*Draws!D1386</f>
        <v>26.007103290975</v>
      </c>
      <c r="E1407" s="18" t="n">
        <f aca="false">Persist_a*D1407+Shock_sd*Draws!E1386</f>
        <v>-53.8320603352251</v>
      </c>
      <c r="F1407" s="18" t="n">
        <f aca="false">Persist_a*E1407+Shock_sd*Draws!F1386</f>
        <v>17.3101036252897</v>
      </c>
      <c r="G1407" s="18" t="n">
        <f aca="false">Persist_a*F1407+Shock_sd*Draws!G1386</f>
        <v>-11.694199778623</v>
      </c>
      <c r="H1407" s="18" t="n">
        <f aca="false">Persist_a*G1407+Shock_sd*Draws!H1386</f>
        <v>-10.4454377478667</v>
      </c>
      <c r="I1407" s="18" t="n">
        <f aca="false">Persist_a*H1407+Shock_sd*Draws!I1386</f>
        <v>45.7735067387244</v>
      </c>
      <c r="J1407" s="18" t="n">
        <f aca="false">Persist_a*I1407+Shock_sd*Draws!J1386</f>
        <v>-45.7314961236522</v>
      </c>
      <c r="K1407" s="18" t="n">
        <f aca="false">Persist_a*J1407+Shock_sd*Draws!K1386</f>
        <v>41.014271841574</v>
      </c>
      <c r="L1407" s="18" t="n">
        <f aca="false">Persist_a*K1407+Shock_sd*Draws!L1386</f>
        <v>7.02774030952145</v>
      </c>
      <c r="M1407" s="18" t="n">
        <f aca="false">Persist_a*L1407+Shock_sd*Draws!M1386</f>
        <v>-76.0909867822448</v>
      </c>
      <c r="N1407" s="18" t="n">
        <f aca="false">0-(Draws!N1386+Draws!Z1386)</f>
        <v>0</v>
      </c>
      <c r="O1407" s="18" t="n">
        <f aca="false">N1407-(Draws!O1386+Draws!AA1386)</f>
        <v>0</v>
      </c>
      <c r="P1407" s="18" t="n">
        <f aca="false">O1407-(Draws!P1386+Draws!AB1386)</f>
        <v>0</v>
      </c>
      <c r="Q1407" s="18" t="n">
        <f aca="false">P1407-(Draws!Q1386+Draws!AC1386)</f>
        <v>0</v>
      </c>
      <c r="R1407" s="18" t="n">
        <f aca="false">Q1407-(Draws!R1386+Draws!AD1386)</f>
        <v>0</v>
      </c>
      <c r="S1407" s="18" t="n">
        <f aca="false">R1407-(Draws!S1386+Draws!AE1386)</f>
        <v>0</v>
      </c>
      <c r="T1407" s="18" t="n">
        <f aca="false">S1407-(Draws!T1386+Draws!AF1386)</f>
        <v>0</v>
      </c>
      <c r="U1407" s="18" t="n">
        <f aca="false">T1407-(Draws!U1386+Draws!AG1386)</f>
        <v>0</v>
      </c>
      <c r="V1407" s="18" t="n">
        <f aca="false">U1407-(Draws!V1386+Draws!AH1386)</f>
        <v>0</v>
      </c>
      <c r="W1407" s="18" t="n">
        <f aca="false">V1407-(Draws!W1386+Draws!AI1386)</f>
        <v>-170.565346349037</v>
      </c>
      <c r="X1407" s="18" t="n">
        <f aca="false">W1407-(Draws!X1386+Draws!AJ1386)</f>
        <v>-170.565346349037</v>
      </c>
      <c r="Y1407" s="18" t="n">
        <f aca="false">X1407-(Draws!Y1386+Draws!AK1386)</f>
        <v>-303.110520631622</v>
      </c>
      <c r="Z1407" s="18" t="n">
        <f aca="false">0-(MAX(Draws!N1386-Line_cap,0)+MAX(Draws!Z1386-Line_cap,0))</f>
        <v>0</v>
      </c>
      <c r="AA1407" s="18" t="n">
        <f aca="false">Z1407-(MAX(Draws!O1386-Line_cap,0)+MAX(Draws!AA1386-Line_cap,0))</f>
        <v>0</v>
      </c>
      <c r="AB1407" s="18" t="n">
        <f aca="false">AA1407-(MAX(Draws!P1386-Line_cap,0)+MAX(Draws!AB1386-Line_cap,0))</f>
        <v>0</v>
      </c>
      <c r="AC1407" s="18" t="n">
        <f aca="false">AB1407-(MAX(Draws!Q1386-Line_cap,0)+MAX(Draws!AC1386-Line_cap,0))</f>
        <v>0</v>
      </c>
      <c r="AD1407" s="18" t="n">
        <f aca="false">AC1407-(MAX(Draws!R1386-Line_cap,0)+MAX(Draws!AD1386-Line_cap,0))</f>
        <v>0</v>
      </c>
      <c r="AE1407" s="18" t="n">
        <f aca="false">AD1407-(MAX(Draws!S1386-Line_cap,0)+MAX(Draws!AE1386-Line_cap,0))</f>
        <v>0</v>
      </c>
      <c r="AF1407" s="18" t="n">
        <f aca="false">AE1407-(MAX(Draws!T1386-Line_cap,0)+MAX(Draws!AF1386-Line_cap,0))</f>
        <v>0</v>
      </c>
      <c r="AG1407" s="18" t="n">
        <f aca="false">AF1407-(MAX(Draws!U1386-Line_cap,0)+MAX(Draws!AG1386-Line_cap,0))</f>
        <v>0</v>
      </c>
      <c r="AH1407" s="18" t="n">
        <f aca="false">AG1407-(MAX(Draws!V1386-Line_cap,0)+MAX(Draws!AH1386-Line_cap,0))</f>
        <v>0</v>
      </c>
      <c r="AI1407" s="18" t="n">
        <f aca="false">AH1407-(MAX(Draws!W1386-Line_cap,0)+MAX(Draws!AI1386-Line_cap,0))</f>
        <v>-70.565346349037</v>
      </c>
      <c r="AJ1407" s="18" t="n">
        <f aca="false">AI1407-(MAX(Draws!X1386-Line_cap,0)+MAX(Draws!AJ1386-Line_cap,0))</f>
        <v>-70.565346349037</v>
      </c>
      <c r="AK1407" s="18" t="n">
        <f aca="false">AJ1407-(MAX(Draws!Y1386-Line_cap,0)+MAX(Draws!AK1386-Line_cap,0))</f>
        <v>-103.110520631622</v>
      </c>
      <c r="AL1407" s="18" t="n">
        <f aca="false">SUMPRODUCT(MIN($B$22:$M$22+B1407:M1407+N1407:Y1407))</f>
        <v>131.222540263093</v>
      </c>
      <c r="AM1407" s="18" t="n">
        <f aca="false">SUMPRODUCT(MIN($B$22:$M$22+B1407:M1407))</f>
        <v>434.333060894715</v>
      </c>
      <c r="AN1407" s="18" t="n">
        <f aca="false">SUMPRODUCT(MIN($B$22:$M$22+N1407:Y1407))</f>
        <v>207.313527045338</v>
      </c>
      <c r="AO1407" s="18" t="n">
        <f aca="false">SUMPRODUCT(MIN($B$22:$M$22+B1407:M1407+Z1407:AK1407))</f>
        <v>331.222540263093</v>
      </c>
      <c r="AP1407" s="18" t="n">
        <f aca="false">SUMPRODUCT(MIN($B$23:$M$23+B1407:M1407+N1407:Y1407))</f>
        <v>176.348421345713</v>
      </c>
      <c r="AQ1407" s="18" t="n">
        <f aca="false">SUMPRODUCT(MIN($B$23:$M$23+B1407:M1407+Z1407:AK1407))</f>
        <v>376.348421345713</v>
      </c>
      <c r="AR1407" s="13" t="n">
        <f aca="false">IF(Y1407&lt;0,1,0)</f>
        <v>1</v>
      </c>
    </row>
    <row r="1408" customFormat="false" ht="15" hidden="false" customHeight="false" outlineLevel="0" collapsed="false">
      <c r="A1408" s="13" t="n">
        <v>1383</v>
      </c>
      <c r="B1408" s="18" t="n">
        <f aca="false">Shock_sd*Draws!B1387</f>
        <v>25.5615249703416</v>
      </c>
      <c r="C1408" s="18" t="n">
        <f aca="false">Persist_a*B1408+Shock_sd*Draws!C1387</f>
        <v>-0.97791863898367</v>
      </c>
      <c r="D1408" s="18" t="n">
        <f aca="false">Persist_a*C1408+Shock_sd*Draws!D1387</f>
        <v>53.08169235573</v>
      </c>
      <c r="E1408" s="18" t="n">
        <f aca="false">Persist_a*D1408+Shock_sd*Draws!E1387</f>
        <v>-11.3030792691911</v>
      </c>
      <c r="F1408" s="18" t="n">
        <f aca="false">Persist_a*E1408+Shock_sd*Draws!F1387</f>
        <v>86.314171291561</v>
      </c>
      <c r="G1408" s="18" t="n">
        <f aca="false">Persist_a*F1408+Shock_sd*Draws!G1387</f>
        <v>41.4805906689166</v>
      </c>
      <c r="H1408" s="18" t="n">
        <f aca="false">Persist_a*G1408+Shock_sd*Draws!H1387</f>
        <v>85.3003264785561</v>
      </c>
      <c r="I1408" s="18" t="n">
        <f aca="false">Persist_a*H1408+Shock_sd*Draws!I1387</f>
        <v>-16.8236031978506</v>
      </c>
      <c r="J1408" s="18" t="n">
        <f aca="false">Persist_a*I1408+Shock_sd*Draws!J1387</f>
        <v>32.1399546992462</v>
      </c>
      <c r="K1408" s="18" t="n">
        <f aca="false">Persist_a*J1408+Shock_sd*Draws!K1387</f>
        <v>-20.5144320490991</v>
      </c>
      <c r="L1408" s="18" t="n">
        <f aca="false">Persist_a*K1408+Shock_sd*Draws!L1387</f>
        <v>83.8170285623541</v>
      </c>
      <c r="M1408" s="18" t="n">
        <f aca="false">Persist_a*L1408+Shock_sd*Draws!M1387</f>
        <v>39.8344006315532</v>
      </c>
      <c r="N1408" s="18" t="n">
        <f aca="false">0-(Draws!N1387+Draws!Z1387)</f>
        <v>0</v>
      </c>
      <c r="O1408" s="18" t="n">
        <f aca="false">N1408-(Draws!O1387+Draws!AA1387)</f>
        <v>0</v>
      </c>
      <c r="P1408" s="18" t="n">
        <f aca="false">O1408-(Draws!P1387+Draws!AB1387)</f>
        <v>0</v>
      </c>
      <c r="Q1408" s="18" t="n">
        <f aca="false">P1408-(Draws!Q1387+Draws!AC1387)</f>
        <v>0</v>
      </c>
      <c r="R1408" s="18" t="n">
        <f aca="false">Q1408-(Draws!R1387+Draws!AD1387)</f>
        <v>0</v>
      </c>
      <c r="S1408" s="18" t="n">
        <f aca="false">R1408-(Draws!S1387+Draws!AE1387)</f>
        <v>0</v>
      </c>
      <c r="T1408" s="18" t="n">
        <f aca="false">S1408-(Draws!T1387+Draws!AF1387)</f>
        <v>0</v>
      </c>
      <c r="U1408" s="18" t="n">
        <f aca="false">T1408-(Draws!U1387+Draws!AG1387)</f>
        <v>0</v>
      </c>
      <c r="V1408" s="18" t="n">
        <f aca="false">U1408-(Draws!V1387+Draws!AH1387)</f>
        <v>0</v>
      </c>
      <c r="W1408" s="18" t="n">
        <f aca="false">V1408-(Draws!W1387+Draws!AI1387)</f>
        <v>0</v>
      </c>
      <c r="X1408" s="18" t="n">
        <f aca="false">W1408-(Draws!X1387+Draws!AJ1387)</f>
        <v>0</v>
      </c>
      <c r="Y1408" s="18" t="n">
        <f aca="false">X1408-(Draws!Y1387+Draws!AK1387)</f>
        <v>0</v>
      </c>
      <c r="Z1408" s="18" t="n">
        <f aca="false">0-(MAX(Draws!N1387-Line_cap,0)+MAX(Draws!Z1387-Line_cap,0))</f>
        <v>0</v>
      </c>
      <c r="AA1408" s="18" t="n">
        <f aca="false">Z1408-(MAX(Draws!O1387-Line_cap,0)+MAX(Draws!AA1387-Line_cap,0))</f>
        <v>0</v>
      </c>
      <c r="AB1408" s="18" t="n">
        <f aca="false">AA1408-(MAX(Draws!P1387-Line_cap,0)+MAX(Draws!AB1387-Line_cap,0))</f>
        <v>0</v>
      </c>
      <c r="AC1408" s="18" t="n">
        <f aca="false">AB1408-(MAX(Draws!Q1387-Line_cap,0)+MAX(Draws!AC1387-Line_cap,0))</f>
        <v>0</v>
      </c>
      <c r="AD1408" s="18" t="n">
        <f aca="false">AC1408-(MAX(Draws!R1387-Line_cap,0)+MAX(Draws!AD1387-Line_cap,0))</f>
        <v>0</v>
      </c>
      <c r="AE1408" s="18" t="n">
        <f aca="false">AD1408-(MAX(Draws!S1387-Line_cap,0)+MAX(Draws!AE1387-Line_cap,0))</f>
        <v>0</v>
      </c>
      <c r="AF1408" s="18" t="n">
        <f aca="false">AE1408-(MAX(Draws!T1387-Line_cap,0)+MAX(Draws!AF1387-Line_cap,0))</f>
        <v>0</v>
      </c>
      <c r="AG1408" s="18" t="n">
        <f aca="false">AF1408-(MAX(Draws!U1387-Line_cap,0)+MAX(Draws!AG1387-Line_cap,0))</f>
        <v>0</v>
      </c>
      <c r="AH1408" s="18" t="n">
        <f aca="false">AG1408-(MAX(Draws!V1387-Line_cap,0)+MAX(Draws!AH1387-Line_cap,0))</f>
        <v>0</v>
      </c>
      <c r="AI1408" s="18" t="n">
        <f aca="false">AH1408-(MAX(Draws!W1387-Line_cap,0)+MAX(Draws!AI1387-Line_cap,0))</f>
        <v>0</v>
      </c>
      <c r="AJ1408" s="18" t="n">
        <f aca="false">AI1408-(MAX(Draws!X1387-Line_cap,0)+MAX(Draws!AJ1387-Line_cap,0))</f>
        <v>0</v>
      </c>
      <c r="AK1408" s="18" t="n">
        <f aca="false">AJ1408-(MAX(Draws!Y1387-Line_cap,0)+MAX(Draws!AK1387-Line_cap,0))</f>
        <v>0</v>
      </c>
      <c r="AL1408" s="18" t="n">
        <f aca="false">SUMPRODUCT(MIN($B$22:$M$22+B1408:M1408+N1408:Y1408))</f>
        <v>467.030450200069</v>
      </c>
      <c r="AM1408" s="18" t="n">
        <f aca="false">SUMPRODUCT(MIN($B$22:$M$22+B1408:M1408))</f>
        <v>467.030450200069</v>
      </c>
      <c r="AN1408" s="18" t="n">
        <f aca="false">SUMPRODUCT(MIN($B$22:$M$22+N1408:Y1408))</f>
        <v>481.950382357786</v>
      </c>
      <c r="AO1408" s="18" t="n">
        <f aca="false">SUMPRODUCT(MIN($B$22:$M$22+B1408:M1408+Z1408:AK1408))</f>
        <v>467.030450200069</v>
      </c>
      <c r="AP1408" s="18" t="n">
        <f aca="false">SUMPRODUCT(MIN($B$23:$M$23+B1408:M1408+N1408:Y1408))</f>
        <v>516.630450200069</v>
      </c>
      <c r="AQ1408" s="18" t="n">
        <f aca="false">SUMPRODUCT(MIN($B$23:$M$23+B1408:M1408+Z1408:AK1408))</f>
        <v>516.630450200069</v>
      </c>
      <c r="AR1408" s="13" t="n">
        <f aca="false">IF(Y1408&lt;0,1,0)</f>
        <v>0</v>
      </c>
    </row>
    <row r="1409" customFormat="false" ht="15" hidden="false" customHeight="false" outlineLevel="0" collapsed="false">
      <c r="A1409" s="13" t="n">
        <v>1384</v>
      </c>
      <c r="B1409" s="18" t="n">
        <f aca="false">Shock_sd*Draws!B1388</f>
        <v>37.906808716403</v>
      </c>
      <c r="C1409" s="18" t="n">
        <f aca="false">Persist_a*B1409+Shock_sd*Draws!C1388</f>
        <v>33.0705972702925</v>
      </c>
      <c r="D1409" s="18" t="n">
        <f aca="false">Persist_a*C1409+Shock_sd*Draws!D1388</f>
        <v>-33.1203952901055</v>
      </c>
      <c r="E1409" s="18" t="n">
        <f aca="false">Persist_a*D1409+Shock_sd*Draws!E1388</f>
        <v>38.5454343044701</v>
      </c>
      <c r="F1409" s="18" t="n">
        <f aca="false">Persist_a*E1409+Shock_sd*Draws!F1388</f>
        <v>105.830380329689</v>
      </c>
      <c r="G1409" s="18" t="n">
        <f aca="false">Persist_a*F1409+Shock_sd*Draws!G1388</f>
        <v>83.118070262985</v>
      </c>
      <c r="H1409" s="18" t="n">
        <f aca="false">Persist_a*G1409+Shock_sd*Draws!H1388</f>
        <v>13.449961155383</v>
      </c>
      <c r="I1409" s="18" t="n">
        <f aca="false">Persist_a*H1409+Shock_sd*Draws!I1388</f>
        <v>-1.70340937534725</v>
      </c>
      <c r="J1409" s="18" t="n">
        <f aca="false">Persist_a*I1409+Shock_sd*Draws!J1388</f>
        <v>-48.1483359259085</v>
      </c>
      <c r="K1409" s="18" t="n">
        <f aca="false">Persist_a*J1409+Shock_sd*Draws!K1388</f>
        <v>-78.7276606024052</v>
      </c>
      <c r="L1409" s="18" t="n">
        <f aca="false">Persist_a*K1409+Shock_sd*Draws!L1388</f>
        <v>17.1473422459823</v>
      </c>
      <c r="M1409" s="18" t="n">
        <f aca="false">Persist_a*L1409+Shock_sd*Draws!M1388</f>
        <v>69.8207040080512</v>
      </c>
      <c r="N1409" s="18" t="n">
        <f aca="false">0-(Draws!N1388+Draws!Z1388)</f>
        <v>0</v>
      </c>
      <c r="O1409" s="18" t="n">
        <f aca="false">N1409-(Draws!O1388+Draws!AA1388)</f>
        <v>0</v>
      </c>
      <c r="P1409" s="18" t="n">
        <f aca="false">O1409-(Draws!P1388+Draws!AB1388)</f>
        <v>0</v>
      </c>
      <c r="Q1409" s="18" t="n">
        <f aca="false">P1409-(Draws!Q1388+Draws!AC1388)</f>
        <v>0</v>
      </c>
      <c r="R1409" s="18" t="n">
        <f aca="false">Q1409-(Draws!R1388+Draws!AD1388)</f>
        <v>0</v>
      </c>
      <c r="S1409" s="18" t="n">
        <f aca="false">R1409-(Draws!S1388+Draws!AE1388)</f>
        <v>0</v>
      </c>
      <c r="T1409" s="18" t="n">
        <f aca="false">S1409-(Draws!T1388+Draws!AF1388)</f>
        <v>0</v>
      </c>
      <c r="U1409" s="18" t="n">
        <f aca="false">T1409-(Draws!U1388+Draws!AG1388)</f>
        <v>0</v>
      </c>
      <c r="V1409" s="18" t="n">
        <f aca="false">U1409-(Draws!V1388+Draws!AH1388)</f>
        <v>0</v>
      </c>
      <c r="W1409" s="18" t="n">
        <f aca="false">V1409-(Draws!W1388+Draws!AI1388)</f>
        <v>0</v>
      </c>
      <c r="X1409" s="18" t="n">
        <f aca="false">W1409-(Draws!X1388+Draws!AJ1388)</f>
        <v>0</v>
      </c>
      <c r="Y1409" s="18" t="n">
        <f aca="false">X1409-(Draws!Y1388+Draws!AK1388)</f>
        <v>0</v>
      </c>
      <c r="Z1409" s="18" t="n">
        <f aca="false">0-(MAX(Draws!N1388-Line_cap,0)+MAX(Draws!Z1388-Line_cap,0))</f>
        <v>0</v>
      </c>
      <c r="AA1409" s="18" t="n">
        <f aca="false">Z1409-(MAX(Draws!O1388-Line_cap,0)+MAX(Draws!AA1388-Line_cap,0))</f>
        <v>0</v>
      </c>
      <c r="AB1409" s="18" t="n">
        <f aca="false">AA1409-(MAX(Draws!P1388-Line_cap,0)+MAX(Draws!AB1388-Line_cap,0))</f>
        <v>0</v>
      </c>
      <c r="AC1409" s="18" t="n">
        <f aca="false">AB1409-(MAX(Draws!Q1388-Line_cap,0)+MAX(Draws!AC1388-Line_cap,0))</f>
        <v>0</v>
      </c>
      <c r="AD1409" s="18" t="n">
        <f aca="false">AC1409-(MAX(Draws!R1388-Line_cap,0)+MAX(Draws!AD1388-Line_cap,0))</f>
        <v>0</v>
      </c>
      <c r="AE1409" s="18" t="n">
        <f aca="false">AD1409-(MAX(Draws!S1388-Line_cap,0)+MAX(Draws!AE1388-Line_cap,0))</f>
        <v>0</v>
      </c>
      <c r="AF1409" s="18" t="n">
        <f aca="false">AE1409-(MAX(Draws!T1388-Line_cap,0)+MAX(Draws!AF1388-Line_cap,0))</f>
        <v>0</v>
      </c>
      <c r="AG1409" s="18" t="n">
        <f aca="false">AF1409-(MAX(Draws!U1388-Line_cap,0)+MAX(Draws!AG1388-Line_cap,0))</f>
        <v>0</v>
      </c>
      <c r="AH1409" s="18" t="n">
        <f aca="false">AG1409-(MAX(Draws!V1388-Line_cap,0)+MAX(Draws!AH1388-Line_cap,0))</f>
        <v>0</v>
      </c>
      <c r="AI1409" s="18" t="n">
        <f aca="false">AH1409-(MAX(Draws!W1388-Line_cap,0)+MAX(Draws!AI1388-Line_cap,0))</f>
        <v>0</v>
      </c>
      <c r="AJ1409" s="18" t="n">
        <f aca="false">AI1409-(MAX(Draws!X1388-Line_cap,0)+MAX(Draws!AJ1388-Line_cap,0))</f>
        <v>0</v>
      </c>
      <c r="AK1409" s="18" t="n">
        <f aca="false">AJ1409-(MAX(Draws!Y1388-Line_cap,0)+MAX(Draws!AK1388-Line_cap,0))</f>
        <v>0</v>
      </c>
      <c r="AL1409" s="18" t="n">
        <f aca="false">SUMPRODUCT(MIN($B$22:$M$22+B1409:M1409+N1409:Y1409))</f>
        <v>415.658035207019</v>
      </c>
      <c r="AM1409" s="18" t="n">
        <f aca="false">SUMPRODUCT(MIN($B$22:$M$22+B1409:M1409))</f>
        <v>415.658035207019</v>
      </c>
      <c r="AN1409" s="18" t="n">
        <f aca="false">SUMPRODUCT(MIN($B$22:$M$22+N1409:Y1409))</f>
        <v>481.950382357786</v>
      </c>
      <c r="AO1409" s="18" t="n">
        <f aca="false">SUMPRODUCT(MIN($B$22:$M$22+B1409:M1409+Z1409:AK1409))</f>
        <v>415.658035207019</v>
      </c>
      <c r="AP1409" s="18" t="n">
        <f aca="false">SUMPRODUCT(MIN($B$23:$M$23+B1409:M1409+N1409:Y1409))</f>
        <v>463.943683757446</v>
      </c>
      <c r="AQ1409" s="18" t="n">
        <f aca="false">SUMPRODUCT(MIN($B$23:$M$23+B1409:M1409+Z1409:AK1409))</f>
        <v>463.943683757446</v>
      </c>
      <c r="AR1409" s="13" t="n">
        <f aca="false">IF(Y1409&lt;0,1,0)</f>
        <v>0</v>
      </c>
    </row>
    <row r="1410" customFormat="false" ht="15" hidden="false" customHeight="false" outlineLevel="0" collapsed="false">
      <c r="A1410" s="13" t="n">
        <v>1385</v>
      </c>
      <c r="B1410" s="18" t="n">
        <f aca="false">Shock_sd*Draws!B1389</f>
        <v>76.294457184736</v>
      </c>
      <c r="C1410" s="18" t="n">
        <f aca="false">Persist_a*B1410+Shock_sd*Draws!C1389</f>
        <v>54.8373639899309</v>
      </c>
      <c r="D1410" s="18" t="n">
        <f aca="false">Persist_a*C1410+Shock_sd*Draws!D1389</f>
        <v>35.2429707630388</v>
      </c>
      <c r="E1410" s="18" t="n">
        <f aca="false">Persist_a*D1410+Shock_sd*Draws!E1389</f>
        <v>45.215671831484</v>
      </c>
      <c r="F1410" s="18" t="n">
        <f aca="false">Persist_a*E1410+Shock_sd*Draws!F1389</f>
        <v>-3.47994325270942</v>
      </c>
      <c r="G1410" s="18" t="n">
        <f aca="false">Persist_a*F1410+Shock_sd*Draws!G1389</f>
        <v>-79.6071004001613</v>
      </c>
      <c r="H1410" s="18" t="n">
        <f aca="false">Persist_a*G1410+Shock_sd*Draws!H1389</f>
        <v>-27.9741760125636</v>
      </c>
      <c r="I1410" s="18" t="n">
        <f aca="false">Persist_a*H1410+Shock_sd*Draws!I1389</f>
        <v>-30.4520773841482</v>
      </c>
      <c r="J1410" s="18" t="n">
        <f aca="false">Persist_a*I1410+Shock_sd*Draws!J1389</f>
        <v>12.8438204326154</v>
      </c>
      <c r="K1410" s="18" t="n">
        <f aca="false">Persist_a*J1410+Shock_sd*Draws!K1389</f>
        <v>32.8108623231847</v>
      </c>
      <c r="L1410" s="18" t="n">
        <f aca="false">Persist_a*K1410+Shock_sd*Draws!L1389</f>
        <v>-57.7722317965119</v>
      </c>
      <c r="M1410" s="18" t="n">
        <f aca="false">Persist_a*L1410+Shock_sd*Draws!M1389</f>
        <v>-60.0757258457263</v>
      </c>
      <c r="N1410" s="18" t="n">
        <f aca="false">0-(Draws!N1389+Draws!Z1389)</f>
        <v>0</v>
      </c>
      <c r="O1410" s="18" t="n">
        <f aca="false">N1410-(Draws!O1389+Draws!AA1389)</f>
        <v>0</v>
      </c>
      <c r="P1410" s="18" t="n">
        <f aca="false">O1410-(Draws!P1389+Draws!AB1389)</f>
        <v>0</v>
      </c>
      <c r="Q1410" s="18" t="n">
        <f aca="false">P1410-(Draws!Q1389+Draws!AC1389)</f>
        <v>0</v>
      </c>
      <c r="R1410" s="18" t="n">
        <f aca="false">Q1410-(Draws!R1389+Draws!AD1389)</f>
        <v>0</v>
      </c>
      <c r="S1410" s="18" t="n">
        <f aca="false">R1410-(Draws!S1389+Draws!AE1389)</f>
        <v>0</v>
      </c>
      <c r="T1410" s="18" t="n">
        <f aca="false">S1410-(Draws!T1389+Draws!AF1389)</f>
        <v>0</v>
      </c>
      <c r="U1410" s="18" t="n">
        <f aca="false">T1410-(Draws!U1389+Draws!AG1389)</f>
        <v>0</v>
      </c>
      <c r="V1410" s="18" t="n">
        <f aca="false">U1410-(Draws!V1389+Draws!AH1389)</f>
        <v>0</v>
      </c>
      <c r="W1410" s="18" t="n">
        <f aca="false">V1410-(Draws!W1389+Draws!AI1389)</f>
        <v>0</v>
      </c>
      <c r="X1410" s="18" t="n">
        <f aca="false">W1410-(Draws!X1389+Draws!AJ1389)</f>
        <v>0</v>
      </c>
      <c r="Y1410" s="18" t="n">
        <f aca="false">X1410-(Draws!Y1389+Draws!AK1389)</f>
        <v>-87.7614632077017</v>
      </c>
      <c r="Z1410" s="18" t="n">
        <f aca="false">0-(MAX(Draws!N1389-Line_cap,0)+MAX(Draws!Z1389-Line_cap,0))</f>
        <v>0</v>
      </c>
      <c r="AA1410" s="18" t="n">
        <f aca="false">Z1410-(MAX(Draws!O1389-Line_cap,0)+MAX(Draws!AA1389-Line_cap,0))</f>
        <v>0</v>
      </c>
      <c r="AB1410" s="18" t="n">
        <f aca="false">AA1410-(MAX(Draws!P1389-Line_cap,0)+MAX(Draws!AB1389-Line_cap,0))</f>
        <v>0</v>
      </c>
      <c r="AC1410" s="18" t="n">
        <f aca="false">AB1410-(MAX(Draws!Q1389-Line_cap,0)+MAX(Draws!AC1389-Line_cap,0))</f>
        <v>0</v>
      </c>
      <c r="AD1410" s="18" t="n">
        <f aca="false">AC1410-(MAX(Draws!R1389-Line_cap,0)+MAX(Draws!AD1389-Line_cap,0))</f>
        <v>0</v>
      </c>
      <c r="AE1410" s="18" t="n">
        <f aca="false">AD1410-(MAX(Draws!S1389-Line_cap,0)+MAX(Draws!AE1389-Line_cap,0))</f>
        <v>0</v>
      </c>
      <c r="AF1410" s="18" t="n">
        <f aca="false">AE1410-(MAX(Draws!T1389-Line_cap,0)+MAX(Draws!AF1389-Line_cap,0))</f>
        <v>0</v>
      </c>
      <c r="AG1410" s="18" t="n">
        <f aca="false">AF1410-(MAX(Draws!U1389-Line_cap,0)+MAX(Draws!AG1389-Line_cap,0))</f>
        <v>0</v>
      </c>
      <c r="AH1410" s="18" t="n">
        <f aca="false">AG1410-(MAX(Draws!V1389-Line_cap,0)+MAX(Draws!AH1389-Line_cap,0))</f>
        <v>0</v>
      </c>
      <c r="AI1410" s="18" t="n">
        <f aca="false">AH1410-(MAX(Draws!W1389-Line_cap,0)+MAX(Draws!AI1389-Line_cap,0))</f>
        <v>0</v>
      </c>
      <c r="AJ1410" s="18" t="n">
        <f aca="false">AI1410-(MAX(Draws!X1389-Line_cap,0)+MAX(Draws!AJ1389-Line_cap,0))</f>
        <v>0</v>
      </c>
      <c r="AK1410" s="18" t="n">
        <f aca="false">AJ1410-(MAX(Draws!Y1389-Line_cap,0)+MAX(Draws!AK1389-Line_cap,0))</f>
        <v>0</v>
      </c>
      <c r="AL1410" s="18" t="n">
        <f aca="false">SUMPRODUCT(MIN($B$22:$M$22+B1410:M1410+N1410:Y1410))</f>
        <v>362.586858623532</v>
      </c>
      <c r="AM1410" s="18" t="n">
        <f aca="false">SUMPRODUCT(MIN($B$22:$M$22+B1410:M1410))</f>
        <v>403.601071238204</v>
      </c>
      <c r="AN1410" s="18" t="n">
        <f aca="false">SUMPRODUCT(MIN($B$22:$M$22+N1410:Y1410))</f>
        <v>422.662584469259</v>
      </c>
      <c r="AO1410" s="18" t="n">
        <f aca="false">SUMPRODUCT(MIN($B$22:$M$22+B1410:M1410+Z1410:AK1410))</f>
        <v>403.601071238204</v>
      </c>
      <c r="AP1410" s="18" t="n">
        <f aca="false">SUMPRODUCT(MIN($B$23:$M$23+B1410:M1410+N1410:Y1410))</f>
        <v>407.712739706152</v>
      </c>
      <c r="AQ1410" s="18" t="n">
        <f aca="false">SUMPRODUCT(MIN($B$23:$M$23+B1410:M1410+Z1410:AK1410))</f>
        <v>451.366816738988</v>
      </c>
      <c r="AR1410" s="13" t="n">
        <f aca="false">IF(Y1410&lt;0,1,0)</f>
        <v>1</v>
      </c>
    </row>
    <row r="1411" customFormat="false" ht="15" hidden="false" customHeight="false" outlineLevel="0" collapsed="false">
      <c r="A1411" s="13" t="n">
        <v>1386</v>
      </c>
      <c r="B1411" s="18" t="n">
        <f aca="false">Shock_sd*Draws!B1390</f>
        <v>53.7881570643858</v>
      </c>
      <c r="C1411" s="18" t="n">
        <f aca="false">Persist_a*B1411+Shock_sd*Draws!C1390</f>
        <v>89.504986743684</v>
      </c>
      <c r="D1411" s="18" t="n">
        <f aca="false">Persist_a*C1411+Shock_sd*Draws!D1390</f>
        <v>37.1796178874312</v>
      </c>
      <c r="E1411" s="18" t="n">
        <f aca="false">Persist_a*D1411+Shock_sd*Draws!E1390</f>
        <v>1.59091663656294</v>
      </c>
      <c r="F1411" s="18" t="n">
        <f aca="false">Persist_a*E1411+Shock_sd*Draws!F1390</f>
        <v>-2.5343315261478</v>
      </c>
      <c r="G1411" s="18" t="n">
        <f aca="false">Persist_a*F1411+Shock_sd*Draws!G1390</f>
        <v>-71.6764995713257</v>
      </c>
      <c r="H1411" s="18" t="n">
        <f aca="false">Persist_a*G1411+Shock_sd*Draws!H1390</f>
        <v>-58.9432521374641</v>
      </c>
      <c r="I1411" s="18" t="n">
        <f aca="false">Persist_a*H1411+Shock_sd*Draws!I1390</f>
        <v>-60.7622834833012</v>
      </c>
      <c r="J1411" s="18" t="n">
        <f aca="false">Persist_a*I1411+Shock_sd*Draws!J1390</f>
        <v>-28.3478651543764</v>
      </c>
      <c r="K1411" s="18" t="n">
        <f aca="false">Persist_a*J1411+Shock_sd*Draws!K1390</f>
        <v>-38.0445420563178</v>
      </c>
      <c r="L1411" s="18" t="n">
        <f aca="false">Persist_a*K1411+Shock_sd*Draws!L1390</f>
        <v>-58.1421857065805</v>
      </c>
      <c r="M1411" s="18" t="n">
        <f aca="false">Persist_a*L1411+Shock_sd*Draws!M1390</f>
        <v>-21.077133647099</v>
      </c>
      <c r="N1411" s="18" t="n">
        <f aca="false">0-(Draws!N1390+Draws!Z1390)</f>
        <v>0</v>
      </c>
      <c r="O1411" s="18" t="n">
        <f aca="false">N1411-(Draws!O1390+Draws!AA1390)</f>
        <v>0</v>
      </c>
      <c r="P1411" s="18" t="n">
        <f aca="false">O1411-(Draws!P1390+Draws!AB1390)</f>
        <v>0</v>
      </c>
      <c r="Q1411" s="18" t="n">
        <f aca="false">P1411-(Draws!Q1390+Draws!AC1390)</f>
        <v>0</v>
      </c>
      <c r="R1411" s="18" t="n">
        <f aca="false">Q1411-(Draws!R1390+Draws!AD1390)</f>
        <v>0</v>
      </c>
      <c r="S1411" s="18" t="n">
        <f aca="false">R1411-(Draws!S1390+Draws!AE1390)</f>
        <v>0</v>
      </c>
      <c r="T1411" s="18" t="n">
        <f aca="false">S1411-(Draws!T1390+Draws!AF1390)</f>
        <v>0</v>
      </c>
      <c r="U1411" s="18" t="n">
        <f aca="false">T1411-(Draws!U1390+Draws!AG1390)</f>
        <v>0</v>
      </c>
      <c r="V1411" s="18" t="n">
        <f aca="false">U1411-(Draws!V1390+Draws!AH1390)</f>
        <v>0</v>
      </c>
      <c r="W1411" s="18" t="n">
        <f aca="false">V1411-(Draws!W1390+Draws!AI1390)</f>
        <v>0</v>
      </c>
      <c r="X1411" s="18" t="n">
        <f aca="false">W1411-(Draws!X1390+Draws!AJ1390)</f>
        <v>0</v>
      </c>
      <c r="Y1411" s="18" t="n">
        <f aca="false">X1411-(Draws!Y1390+Draws!AK1390)</f>
        <v>0</v>
      </c>
      <c r="Z1411" s="18" t="n">
        <f aca="false">0-(MAX(Draws!N1390-Line_cap,0)+MAX(Draws!Z1390-Line_cap,0))</f>
        <v>0</v>
      </c>
      <c r="AA1411" s="18" t="n">
        <f aca="false">Z1411-(MAX(Draws!O1390-Line_cap,0)+MAX(Draws!AA1390-Line_cap,0))</f>
        <v>0</v>
      </c>
      <c r="AB1411" s="18" t="n">
        <f aca="false">AA1411-(MAX(Draws!P1390-Line_cap,0)+MAX(Draws!AB1390-Line_cap,0))</f>
        <v>0</v>
      </c>
      <c r="AC1411" s="18" t="n">
        <f aca="false">AB1411-(MAX(Draws!Q1390-Line_cap,0)+MAX(Draws!AC1390-Line_cap,0))</f>
        <v>0</v>
      </c>
      <c r="AD1411" s="18" t="n">
        <f aca="false">AC1411-(MAX(Draws!R1390-Line_cap,0)+MAX(Draws!AD1390-Line_cap,0))</f>
        <v>0</v>
      </c>
      <c r="AE1411" s="18" t="n">
        <f aca="false">AD1411-(MAX(Draws!S1390-Line_cap,0)+MAX(Draws!AE1390-Line_cap,0))</f>
        <v>0</v>
      </c>
      <c r="AF1411" s="18" t="n">
        <f aca="false">AE1411-(MAX(Draws!T1390-Line_cap,0)+MAX(Draws!AF1390-Line_cap,0))</f>
        <v>0</v>
      </c>
      <c r="AG1411" s="18" t="n">
        <f aca="false">AF1411-(MAX(Draws!U1390-Line_cap,0)+MAX(Draws!AG1390-Line_cap,0))</f>
        <v>0</v>
      </c>
      <c r="AH1411" s="18" t="n">
        <f aca="false">AG1411-(MAX(Draws!V1390-Line_cap,0)+MAX(Draws!AH1390-Line_cap,0))</f>
        <v>0</v>
      </c>
      <c r="AI1411" s="18" t="n">
        <f aca="false">AH1411-(MAX(Draws!W1390-Line_cap,0)+MAX(Draws!AI1390-Line_cap,0))</f>
        <v>0</v>
      </c>
      <c r="AJ1411" s="18" t="n">
        <f aca="false">AI1411-(MAX(Draws!X1390-Line_cap,0)+MAX(Draws!AJ1390-Line_cap,0))</f>
        <v>0</v>
      </c>
      <c r="AK1411" s="18" t="n">
        <f aca="false">AJ1411-(MAX(Draws!Y1390-Line_cap,0)+MAX(Draws!AK1390-Line_cap,0))</f>
        <v>0</v>
      </c>
      <c r="AL1411" s="18" t="n">
        <f aca="false">SUMPRODUCT(MIN($B$22:$M$22+B1411:M1411+N1411:Y1411))</f>
        <v>411.531672067039</v>
      </c>
      <c r="AM1411" s="18" t="n">
        <f aca="false">SUMPRODUCT(MIN($B$22:$M$22+B1411:M1411))</f>
        <v>411.531672067039</v>
      </c>
      <c r="AN1411" s="18" t="n">
        <f aca="false">SUMPRODUCT(MIN($B$22:$M$22+N1411:Y1411))</f>
        <v>481.950382357786</v>
      </c>
      <c r="AO1411" s="18" t="n">
        <f aca="false">SUMPRODUCT(MIN($B$22:$M$22+B1411:M1411+Z1411:AK1411))</f>
        <v>411.531672067039</v>
      </c>
      <c r="AP1411" s="18" t="n">
        <f aca="false">SUMPRODUCT(MIN($B$23:$M$23+B1411:M1411+N1411:Y1411))</f>
        <v>459.297417567823</v>
      </c>
      <c r="AQ1411" s="18" t="n">
        <f aca="false">SUMPRODUCT(MIN($B$23:$M$23+B1411:M1411+Z1411:AK1411))</f>
        <v>459.297417567823</v>
      </c>
      <c r="AR1411" s="13" t="n">
        <f aca="false">IF(Y1411&lt;0,1,0)</f>
        <v>0</v>
      </c>
    </row>
    <row r="1412" customFormat="false" ht="15" hidden="false" customHeight="false" outlineLevel="0" collapsed="false">
      <c r="A1412" s="13" t="n">
        <v>1387</v>
      </c>
      <c r="B1412" s="18" t="n">
        <f aca="false">Shock_sd*Draws!B1391</f>
        <v>46.8266671383636</v>
      </c>
      <c r="C1412" s="18" t="n">
        <f aca="false">Persist_a*B1412+Shock_sd*Draws!C1391</f>
        <v>-0.235668233658188</v>
      </c>
      <c r="D1412" s="18" t="n">
        <f aca="false">Persist_a*C1412+Shock_sd*Draws!D1391</f>
        <v>7.85174240641431</v>
      </c>
      <c r="E1412" s="18" t="n">
        <f aca="false">Persist_a*D1412+Shock_sd*Draws!E1391</f>
        <v>50.8703351501027</v>
      </c>
      <c r="F1412" s="18" t="n">
        <f aca="false">Persist_a*E1412+Shock_sd*Draws!F1391</f>
        <v>92.3456035448737</v>
      </c>
      <c r="G1412" s="18" t="n">
        <f aca="false">Persist_a*F1412+Shock_sd*Draws!G1391</f>
        <v>29.3618960879517</v>
      </c>
      <c r="H1412" s="18" t="n">
        <f aca="false">Persist_a*G1412+Shock_sd*Draws!H1391</f>
        <v>-35.2585667764427</v>
      </c>
      <c r="I1412" s="18" t="n">
        <f aca="false">Persist_a*H1412+Shock_sd*Draws!I1391</f>
        <v>-59.2546431075873</v>
      </c>
      <c r="J1412" s="18" t="n">
        <f aca="false">Persist_a*I1412+Shock_sd*Draws!J1391</f>
        <v>-101.399436794531</v>
      </c>
      <c r="K1412" s="18" t="n">
        <f aca="false">Persist_a*J1412+Shock_sd*Draws!K1391</f>
        <v>-40.8297114320976</v>
      </c>
      <c r="L1412" s="18" t="n">
        <f aca="false">Persist_a*K1412+Shock_sd*Draws!L1391</f>
        <v>-46.3302376383011</v>
      </c>
      <c r="M1412" s="18" t="n">
        <f aca="false">Persist_a*L1412+Shock_sd*Draws!M1391</f>
        <v>-13.4569621883204</v>
      </c>
      <c r="N1412" s="18" t="n">
        <f aca="false">0-(Draws!N1391+Draws!Z1391)</f>
        <v>-136.172998996667</v>
      </c>
      <c r="O1412" s="18" t="n">
        <f aca="false">N1412-(Draws!O1391+Draws!AA1391)</f>
        <v>-136.172998996667</v>
      </c>
      <c r="P1412" s="18" t="n">
        <f aca="false">O1412-(Draws!P1391+Draws!AB1391)</f>
        <v>-136.172998996667</v>
      </c>
      <c r="Q1412" s="18" t="n">
        <f aca="false">P1412-(Draws!Q1391+Draws!AC1391)</f>
        <v>-136.172998996667</v>
      </c>
      <c r="R1412" s="18" t="n">
        <f aca="false">Q1412-(Draws!R1391+Draws!AD1391)</f>
        <v>-136.172998996667</v>
      </c>
      <c r="S1412" s="18" t="n">
        <f aca="false">R1412-(Draws!S1391+Draws!AE1391)</f>
        <v>-136.172998996667</v>
      </c>
      <c r="T1412" s="18" t="n">
        <f aca="false">S1412-(Draws!T1391+Draws!AF1391)</f>
        <v>-136.172998996667</v>
      </c>
      <c r="U1412" s="18" t="n">
        <f aca="false">T1412-(Draws!U1391+Draws!AG1391)</f>
        <v>-136.172998996667</v>
      </c>
      <c r="V1412" s="18" t="n">
        <f aca="false">U1412-(Draws!V1391+Draws!AH1391)</f>
        <v>-136.172998996667</v>
      </c>
      <c r="W1412" s="18" t="n">
        <f aca="false">V1412-(Draws!W1391+Draws!AI1391)</f>
        <v>-136.172998996667</v>
      </c>
      <c r="X1412" s="18" t="n">
        <f aca="false">W1412-(Draws!X1391+Draws!AJ1391)</f>
        <v>-136.172998996667</v>
      </c>
      <c r="Y1412" s="18" t="n">
        <f aca="false">X1412-(Draws!Y1391+Draws!AK1391)</f>
        <v>-136.172998996667</v>
      </c>
      <c r="Z1412" s="18" t="n">
        <f aca="false">0-(MAX(Draws!N1391-Line_cap,0)+MAX(Draws!Z1391-Line_cap,0))</f>
        <v>-36.1729989966674</v>
      </c>
      <c r="AA1412" s="18" t="n">
        <f aca="false">Z1412-(MAX(Draws!O1391-Line_cap,0)+MAX(Draws!AA1391-Line_cap,0))</f>
        <v>-36.1729989966674</v>
      </c>
      <c r="AB1412" s="18" t="n">
        <f aca="false">AA1412-(MAX(Draws!P1391-Line_cap,0)+MAX(Draws!AB1391-Line_cap,0))</f>
        <v>-36.1729989966674</v>
      </c>
      <c r="AC1412" s="18" t="n">
        <f aca="false">AB1412-(MAX(Draws!Q1391-Line_cap,0)+MAX(Draws!AC1391-Line_cap,0))</f>
        <v>-36.1729989966674</v>
      </c>
      <c r="AD1412" s="18" t="n">
        <f aca="false">AC1412-(MAX(Draws!R1391-Line_cap,0)+MAX(Draws!AD1391-Line_cap,0))</f>
        <v>-36.1729989966674</v>
      </c>
      <c r="AE1412" s="18" t="n">
        <f aca="false">AD1412-(MAX(Draws!S1391-Line_cap,0)+MAX(Draws!AE1391-Line_cap,0))</f>
        <v>-36.1729989966674</v>
      </c>
      <c r="AF1412" s="18" t="n">
        <f aca="false">AE1412-(MAX(Draws!T1391-Line_cap,0)+MAX(Draws!AF1391-Line_cap,0))</f>
        <v>-36.1729989966674</v>
      </c>
      <c r="AG1412" s="18" t="n">
        <f aca="false">AF1412-(MAX(Draws!U1391-Line_cap,0)+MAX(Draws!AG1391-Line_cap,0))</f>
        <v>-36.1729989966674</v>
      </c>
      <c r="AH1412" s="18" t="n">
        <f aca="false">AG1412-(MAX(Draws!V1391-Line_cap,0)+MAX(Draws!AH1391-Line_cap,0))</f>
        <v>-36.1729989966674</v>
      </c>
      <c r="AI1412" s="18" t="n">
        <f aca="false">AH1412-(MAX(Draws!W1391-Line_cap,0)+MAX(Draws!AI1391-Line_cap,0))</f>
        <v>-36.1729989966674</v>
      </c>
      <c r="AJ1412" s="18" t="n">
        <f aca="false">AI1412-(MAX(Draws!X1391-Line_cap,0)+MAX(Draws!AJ1391-Line_cap,0))</f>
        <v>-36.1729989966674</v>
      </c>
      <c r="AK1412" s="18" t="n">
        <f aca="false">AJ1412-(MAX(Draws!Y1391-Line_cap,0)+MAX(Draws!AK1391-Line_cap,0))</f>
        <v>-36.1729989966674</v>
      </c>
      <c r="AL1412" s="18" t="n">
        <f aca="false">SUMPRODUCT(MIN($B$22:$M$22+B1412:M1412+N1412:Y1412))</f>
        <v>250.625345626198</v>
      </c>
      <c r="AM1412" s="18" t="n">
        <f aca="false">SUMPRODUCT(MIN($B$22:$M$22+B1412:M1412))</f>
        <v>386.798344622865</v>
      </c>
      <c r="AN1412" s="18" t="n">
        <f aca="false">SUMPRODUCT(MIN($B$22:$M$22+N1412:Y1412))</f>
        <v>345.777383361118</v>
      </c>
      <c r="AO1412" s="18" t="n">
        <f aca="false">SUMPRODUCT(MIN($B$22:$M$22+B1412:M1412+Z1412:AK1412))</f>
        <v>350.625345626198</v>
      </c>
      <c r="AP1412" s="18" t="n">
        <f aca="false">SUMPRODUCT(MIN($B$23:$M$23+B1412:M1412+N1412:Y1412))</f>
        <v>299.868672790418</v>
      </c>
      <c r="AQ1412" s="18" t="n">
        <f aca="false">SUMPRODUCT(MIN($B$23:$M$23+B1412:M1412+Z1412:AK1412))</f>
        <v>399.868672790418</v>
      </c>
      <c r="AR1412" s="13" t="n">
        <f aca="false">IF(Y1412&lt;0,1,0)</f>
        <v>1</v>
      </c>
    </row>
    <row r="1413" customFormat="false" ht="15" hidden="false" customHeight="false" outlineLevel="0" collapsed="false">
      <c r="A1413" s="13" t="n">
        <v>1388</v>
      </c>
      <c r="B1413" s="18" t="n">
        <f aca="false">Shock_sd*Draws!B1392</f>
        <v>-71.9815791906024</v>
      </c>
      <c r="C1413" s="18" t="n">
        <f aca="false">Persist_a*B1413+Shock_sd*Draws!C1392</f>
        <v>-84.5742107802365</v>
      </c>
      <c r="D1413" s="18" t="n">
        <f aca="false">Persist_a*C1413+Shock_sd*Draws!D1392</f>
        <v>31.8618227503841</v>
      </c>
      <c r="E1413" s="18" t="n">
        <f aca="false">Persist_a*D1413+Shock_sd*Draws!E1392</f>
        <v>22.8369695217972</v>
      </c>
      <c r="F1413" s="18" t="n">
        <f aca="false">Persist_a*E1413+Shock_sd*Draws!F1392</f>
        <v>-125.400060341798</v>
      </c>
      <c r="G1413" s="18" t="n">
        <f aca="false">Persist_a*F1413+Shock_sd*Draws!G1392</f>
        <v>-61.7622208830591</v>
      </c>
      <c r="H1413" s="18" t="n">
        <f aca="false">Persist_a*G1413+Shock_sd*Draws!H1392</f>
        <v>-19.5340206163851</v>
      </c>
      <c r="I1413" s="18" t="n">
        <f aca="false">Persist_a*H1413+Shock_sd*Draws!I1392</f>
        <v>-40.6626804859617</v>
      </c>
      <c r="J1413" s="18" t="n">
        <f aca="false">Persist_a*I1413+Shock_sd*Draws!J1392</f>
        <v>6.65339793408876</v>
      </c>
      <c r="K1413" s="18" t="n">
        <f aca="false">Persist_a*J1413+Shock_sd*Draws!K1392</f>
        <v>-84.9710883857772</v>
      </c>
      <c r="L1413" s="18" t="n">
        <f aca="false">Persist_a*K1413+Shock_sd*Draws!L1392</f>
        <v>-59.4759598299088</v>
      </c>
      <c r="M1413" s="18" t="n">
        <f aca="false">Persist_a*L1413+Shock_sd*Draws!M1392</f>
        <v>-41.0432894345888</v>
      </c>
      <c r="N1413" s="18" t="n">
        <f aca="false">0-(Draws!N1392+Draws!Z1392)</f>
        <v>0</v>
      </c>
      <c r="O1413" s="18" t="n">
        <f aca="false">N1413-(Draws!O1392+Draws!AA1392)</f>
        <v>0</v>
      </c>
      <c r="P1413" s="18" t="n">
        <f aca="false">O1413-(Draws!P1392+Draws!AB1392)</f>
        <v>0</v>
      </c>
      <c r="Q1413" s="18" t="n">
        <f aca="false">P1413-(Draws!Q1392+Draws!AC1392)</f>
        <v>0</v>
      </c>
      <c r="R1413" s="18" t="n">
        <f aca="false">Q1413-(Draws!R1392+Draws!AD1392)</f>
        <v>0</v>
      </c>
      <c r="S1413" s="18" t="n">
        <f aca="false">R1413-(Draws!S1392+Draws!AE1392)</f>
        <v>0</v>
      </c>
      <c r="T1413" s="18" t="n">
        <f aca="false">S1413-(Draws!T1392+Draws!AF1392)</f>
        <v>0</v>
      </c>
      <c r="U1413" s="18" t="n">
        <f aca="false">T1413-(Draws!U1392+Draws!AG1392)</f>
        <v>0</v>
      </c>
      <c r="V1413" s="18" t="n">
        <f aca="false">U1413-(Draws!V1392+Draws!AH1392)</f>
        <v>0</v>
      </c>
      <c r="W1413" s="18" t="n">
        <f aca="false">V1413-(Draws!W1392+Draws!AI1392)</f>
        <v>0</v>
      </c>
      <c r="X1413" s="18" t="n">
        <f aca="false">W1413-(Draws!X1392+Draws!AJ1392)</f>
        <v>0</v>
      </c>
      <c r="Y1413" s="18" t="n">
        <f aca="false">X1413-(Draws!Y1392+Draws!AK1392)</f>
        <v>0</v>
      </c>
      <c r="Z1413" s="18" t="n">
        <f aca="false">0-(MAX(Draws!N1392-Line_cap,0)+MAX(Draws!Z1392-Line_cap,0))</f>
        <v>0</v>
      </c>
      <c r="AA1413" s="18" t="n">
        <f aca="false">Z1413-(MAX(Draws!O1392-Line_cap,0)+MAX(Draws!AA1392-Line_cap,0))</f>
        <v>0</v>
      </c>
      <c r="AB1413" s="18" t="n">
        <f aca="false">AA1413-(MAX(Draws!P1392-Line_cap,0)+MAX(Draws!AB1392-Line_cap,0))</f>
        <v>0</v>
      </c>
      <c r="AC1413" s="18" t="n">
        <f aca="false">AB1413-(MAX(Draws!Q1392-Line_cap,0)+MAX(Draws!AC1392-Line_cap,0))</f>
        <v>0</v>
      </c>
      <c r="AD1413" s="18" t="n">
        <f aca="false">AC1413-(MAX(Draws!R1392-Line_cap,0)+MAX(Draws!AD1392-Line_cap,0))</f>
        <v>0</v>
      </c>
      <c r="AE1413" s="18" t="n">
        <f aca="false">AD1413-(MAX(Draws!S1392-Line_cap,0)+MAX(Draws!AE1392-Line_cap,0))</f>
        <v>0</v>
      </c>
      <c r="AF1413" s="18" t="n">
        <f aca="false">AE1413-(MAX(Draws!T1392-Line_cap,0)+MAX(Draws!AF1392-Line_cap,0))</f>
        <v>0</v>
      </c>
      <c r="AG1413" s="18" t="n">
        <f aca="false">AF1413-(MAX(Draws!U1392-Line_cap,0)+MAX(Draws!AG1392-Line_cap,0))</f>
        <v>0</v>
      </c>
      <c r="AH1413" s="18" t="n">
        <f aca="false">AG1413-(MAX(Draws!V1392-Line_cap,0)+MAX(Draws!AH1392-Line_cap,0))</f>
        <v>0</v>
      </c>
      <c r="AI1413" s="18" t="n">
        <f aca="false">AH1413-(MAX(Draws!W1392-Line_cap,0)+MAX(Draws!AI1392-Line_cap,0))</f>
        <v>0</v>
      </c>
      <c r="AJ1413" s="18" t="n">
        <f aca="false">AI1413-(MAX(Draws!X1392-Line_cap,0)+MAX(Draws!AJ1392-Line_cap,0))</f>
        <v>0</v>
      </c>
      <c r="AK1413" s="18" t="n">
        <f aca="false">AJ1413-(MAX(Draws!Y1392-Line_cap,0)+MAX(Draws!AK1392-Line_cap,0))</f>
        <v>0</v>
      </c>
      <c r="AL1413" s="18" t="n">
        <f aca="false">SUMPRODUCT(MIN($B$22:$M$22+B1413:M1413+N1413:Y1413))</f>
        <v>363.097120805892</v>
      </c>
      <c r="AM1413" s="18" t="n">
        <f aca="false">SUMPRODUCT(MIN($B$22:$M$22+B1413:M1413))</f>
        <v>363.097120805892</v>
      </c>
      <c r="AN1413" s="18" t="n">
        <f aca="false">SUMPRODUCT(MIN($B$22:$M$22+N1413:Y1413))</f>
        <v>481.950382357786</v>
      </c>
      <c r="AO1413" s="18" t="n">
        <f aca="false">SUMPRODUCT(MIN($B$22:$M$22+B1413:M1413+Z1413:AK1413))</f>
        <v>363.097120805892</v>
      </c>
      <c r="AP1413" s="18" t="n">
        <f aca="false">SUMPRODUCT(MIN($B$23:$M$23+B1413:M1413+N1413:Y1413))</f>
        <v>408.201854659056</v>
      </c>
      <c r="AQ1413" s="18" t="n">
        <f aca="false">SUMPRODUCT(MIN($B$23:$M$23+B1413:M1413+Z1413:AK1413))</f>
        <v>408.201854659056</v>
      </c>
      <c r="AR1413" s="13" t="n">
        <f aca="false">IF(Y1413&lt;0,1,0)</f>
        <v>0</v>
      </c>
    </row>
    <row r="1414" customFormat="false" ht="15" hidden="false" customHeight="false" outlineLevel="0" collapsed="false">
      <c r="A1414" s="13" t="n">
        <v>1389</v>
      </c>
      <c r="B1414" s="18" t="n">
        <f aca="false">Shock_sd*Draws!B1393</f>
        <v>16.0946605489668</v>
      </c>
      <c r="C1414" s="18" t="n">
        <f aca="false">Persist_a*B1414+Shock_sd*Draws!C1393</f>
        <v>108.23034496979</v>
      </c>
      <c r="D1414" s="18" t="n">
        <f aca="false">Persist_a*C1414+Shock_sd*Draws!D1393</f>
        <v>151.631767266749</v>
      </c>
      <c r="E1414" s="18" t="n">
        <f aca="false">Persist_a*D1414+Shock_sd*Draws!E1393</f>
        <v>120.585647665566</v>
      </c>
      <c r="F1414" s="18" t="n">
        <f aca="false">Persist_a*E1414+Shock_sd*Draws!F1393</f>
        <v>151.942576760839</v>
      </c>
      <c r="G1414" s="18" t="n">
        <f aca="false">Persist_a*F1414+Shock_sd*Draws!G1393</f>
        <v>13.2302875950123</v>
      </c>
      <c r="H1414" s="18" t="n">
        <f aca="false">Persist_a*G1414+Shock_sd*Draws!H1393</f>
        <v>24.8913847256547</v>
      </c>
      <c r="I1414" s="18" t="n">
        <f aca="false">Persist_a*H1414+Shock_sd*Draws!I1393</f>
        <v>19.4146096601644</v>
      </c>
      <c r="J1414" s="18" t="n">
        <f aca="false">Persist_a*I1414+Shock_sd*Draws!J1393</f>
        <v>18.6357496965013</v>
      </c>
      <c r="K1414" s="18" t="n">
        <f aca="false">Persist_a*J1414+Shock_sd*Draws!K1393</f>
        <v>-22.7500370082502</v>
      </c>
      <c r="L1414" s="18" t="n">
        <f aca="false">Persist_a*K1414+Shock_sd*Draws!L1393</f>
        <v>-66.1920240856968</v>
      </c>
      <c r="M1414" s="18" t="n">
        <f aca="false">Persist_a*L1414+Shock_sd*Draws!M1393</f>
        <v>-49.6796365193329</v>
      </c>
      <c r="N1414" s="18" t="n">
        <f aca="false">0-(Draws!N1393+Draws!Z1393)</f>
        <v>0</v>
      </c>
      <c r="O1414" s="18" t="n">
        <f aca="false">N1414-(Draws!O1393+Draws!AA1393)</f>
        <v>0</v>
      </c>
      <c r="P1414" s="18" t="n">
        <f aca="false">O1414-(Draws!P1393+Draws!AB1393)</f>
        <v>0</v>
      </c>
      <c r="Q1414" s="18" t="n">
        <f aca="false">P1414-(Draws!Q1393+Draws!AC1393)</f>
        <v>0</v>
      </c>
      <c r="R1414" s="18" t="n">
        <f aca="false">Q1414-(Draws!R1393+Draws!AD1393)</f>
        <v>-169.600857807112</v>
      </c>
      <c r="S1414" s="18" t="n">
        <f aca="false">R1414-(Draws!S1393+Draws!AE1393)</f>
        <v>-169.600857807112</v>
      </c>
      <c r="T1414" s="18" t="n">
        <f aca="false">S1414-(Draws!T1393+Draws!AF1393)</f>
        <v>-169.600857807112</v>
      </c>
      <c r="U1414" s="18" t="n">
        <f aca="false">T1414-(Draws!U1393+Draws!AG1393)</f>
        <v>-169.600857807112</v>
      </c>
      <c r="V1414" s="18" t="n">
        <f aca="false">U1414-(Draws!V1393+Draws!AH1393)</f>
        <v>-169.600857807112</v>
      </c>
      <c r="W1414" s="18" t="n">
        <f aca="false">V1414-(Draws!W1393+Draws!AI1393)</f>
        <v>-169.600857807112</v>
      </c>
      <c r="X1414" s="18" t="n">
        <f aca="false">W1414-(Draws!X1393+Draws!AJ1393)</f>
        <v>-169.600857807112</v>
      </c>
      <c r="Y1414" s="18" t="n">
        <f aca="false">X1414-(Draws!Y1393+Draws!AK1393)</f>
        <v>-169.600857807112</v>
      </c>
      <c r="Z1414" s="18" t="n">
        <f aca="false">0-(MAX(Draws!N1393-Line_cap,0)+MAX(Draws!Z1393-Line_cap,0))</f>
        <v>0</v>
      </c>
      <c r="AA1414" s="18" t="n">
        <f aca="false">Z1414-(MAX(Draws!O1393-Line_cap,0)+MAX(Draws!AA1393-Line_cap,0))</f>
        <v>0</v>
      </c>
      <c r="AB1414" s="18" t="n">
        <f aca="false">AA1414-(MAX(Draws!P1393-Line_cap,0)+MAX(Draws!AB1393-Line_cap,0))</f>
        <v>0</v>
      </c>
      <c r="AC1414" s="18" t="n">
        <f aca="false">AB1414-(MAX(Draws!Q1393-Line_cap,0)+MAX(Draws!AC1393-Line_cap,0))</f>
        <v>0</v>
      </c>
      <c r="AD1414" s="18" t="n">
        <f aca="false">AC1414-(MAX(Draws!R1393-Line_cap,0)+MAX(Draws!AD1393-Line_cap,0))</f>
        <v>-69.6008578071117</v>
      </c>
      <c r="AE1414" s="18" t="n">
        <f aca="false">AD1414-(MAX(Draws!S1393-Line_cap,0)+MAX(Draws!AE1393-Line_cap,0))</f>
        <v>-69.6008578071117</v>
      </c>
      <c r="AF1414" s="18" t="n">
        <f aca="false">AE1414-(MAX(Draws!T1393-Line_cap,0)+MAX(Draws!AF1393-Line_cap,0))</f>
        <v>-69.6008578071117</v>
      </c>
      <c r="AG1414" s="18" t="n">
        <f aca="false">AF1414-(MAX(Draws!U1393-Line_cap,0)+MAX(Draws!AG1393-Line_cap,0))</f>
        <v>-69.6008578071117</v>
      </c>
      <c r="AH1414" s="18" t="n">
        <f aca="false">AG1414-(MAX(Draws!V1393-Line_cap,0)+MAX(Draws!AH1393-Line_cap,0))</f>
        <v>-69.6008578071117</v>
      </c>
      <c r="AI1414" s="18" t="n">
        <f aca="false">AH1414-(MAX(Draws!W1393-Line_cap,0)+MAX(Draws!AI1393-Line_cap,0))</f>
        <v>-69.6008578071117</v>
      </c>
      <c r="AJ1414" s="18" t="n">
        <f aca="false">AI1414-(MAX(Draws!X1393-Line_cap,0)+MAX(Draws!AJ1393-Line_cap,0))</f>
        <v>-69.6008578071117</v>
      </c>
      <c r="AK1414" s="18" t="n">
        <f aca="false">AJ1414-(MAX(Draws!Y1393-Line_cap,0)+MAX(Draws!AK1393-Line_cap,0))</f>
        <v>-69.6008578071117</v>
      </c>
      <c r="AL1414" s="18" t="n">
        <f aca="false">SUMPRODUCT(MIN($B$22:$M$22+B1414:M1414+N1414:Y1414))</f>
        <v>266.135065671573</v>
      </c>
      <c r="AM1414" s="18" t="n">
        <f aca="false">SUMPRODUCT(MIN($B$22:$M$22+B1414:M1414))</f>
        <v>435.735923478684</v>
      </c>
      <c r="AN1414" s="18" t="n">
        <f aca="false">SUMPRODUCT(MIN($B$22:$M$22+N1414:Y1414))</f>
        <v>312.349524550674</v>
      </c>
      <c r="AO1414" s="18" t="n">
        <f aca="false">SUMPRODUCT(MIN($B$22:$M$22+B1414:M1414+Z1414:AK1414))</f>
        <v>366.135065671573</v>
      </c>
      <c r="AP1414" s="18" t="n">
        <f aca="false">SUMPRODUCT(MIN($B$23:$M$23+B1414:M1414+N1414:Y1414))</f>
        <v>313.008194485117</v>
      </c>
      <c r="AQ1414" s="18" t="n">
        <f aca="false">SUMPRODUCT(MIN($B$23:$M$23+B1414:M1414+Z1414:AK1414))</f>
        <v>413.008194485117</v>
      </c>
      <c r="AR1414" s="13" t="n">
        <f aca="false">IF(Y1414&lt;0,1,0)</f>
        <v>1</v>
      </c>
    </row>
    <row r="1415" customFormat="false" ht="15" hidden="false" customHeight="false" outlineLevel="0" collapsed="false">
      <c r="A1415" s="13" t="n">
        <v>1390</v>
      </c>
      <c r="B1415" s="18" t="n">
        <f aca="false">Shock_sd*Draws!B1394</f>
        <v>10.8769995765401</v>
      </c>
      <c r="C1415" s="18" t="n">
        <f aca="false">Persist_a*B1415+Shock_sd*Draws!C1394</f>
        <v>51.9503457629491</v>
      </c>
      <c r="D1415" s="18" t="n">
        <f aca="false">Persist_a*C1415+Shock_sd*Draws!D1394</f>
        <v>-18.5371798004561</v>
      </c>
      <c r="E1415" s="18" t="n">
        <f aca="false">Persist_a*D1415+Shock_sd*Draws!E1394</f>
        <v>-32.4574218749871</v>
      </c>
      <c r="F1415" s="18" t="n">
        <f aca="false">Persist_a*E1415+Shock_sd*Draws!F1394</f>
        <v>-64.4605510177287</v>
      </c>
      <c r="G1415" s="18" t="n">
        <f aca="false">Persist_a*F1415+Shock_sd*Draws!G1394</f>
        <v>-27.5319086192509</v>
      </c>
      <c r="H1415" s="18" t="n">
        <f aca="false">Persist_a*G1415+Shock_sd*Draws!H1394</f>
        <v>-25.9205357995756</v>
      </c>
      <c r="I1415" s="18" t="n">
        <f aca="false">Persist_a*H1415+Shock_sd*Draws!I1394</f>
        <v>5.87598069578184</v>
      </c>
      <c r="J1415" s="18" t="n">
        <f aca="false">Persist_a*I1415+Shock_sd*Draws!J1394</f>
        <v>63.267004016924</v>
      </c>
      <c r="K1415" s="18" t="n">
        <f aca="false">Persist_a*J1415+Shock_sd*Draws!K1394</f>
        <v>26.7647364957436</v>
      </c>
      <c r="L1415" s="18" t="n">
        <f aca="false">Persist_a*K1415+Shock_sd*Draws!L1394</f>
        <v>83.3060075013405</v>
      </c>
      <c r="M1415" s="18" t="n">
        <f aca="false">Persist_a*L1415+Shock_sd*Draws!M1394</f>
        <v>147.434429968849</v>
      </c>
      <c r="N1415" s="18" t="n">
        <f aca="false">0-(Draws!N1394+Draws!Z1394)</f>
        <v>0</v>
      </c>
      <c r="O1415" s="18" t="n">
        <f aca="false">N1415-(Draws!O1394+Draws!AA1394)</f>
        <v>0</v>
      </c>
      <c r="P1415" s="18" t="n">
        <f aca="false">O1415-(Draws!P1394+Draws!AB1394)</f>
        <v>-102.871006739989</v>
      </c>
      <c r="Q1415" s="18" t="n">
        <f aca="false">P1415-(Draws!Q1394+Draws!AC1394)</f>
        <v>-102.871006739989</v>
      </c>
      <c r="R1415" s="18" t="n">
        <f aca="false">Q1415-(Draws!R1394+Draws!AD1394)</f>
        <v>-102.871006739989</v>
      </c>
      <c r="S1415" s="18" t="n">
        <f aca="false">R1415-(Draws!S1394+Draws!AE1394)</f>
        <v>-102.871006739989</v>
      </c>
      <c r="T1415" s="18" t="n">
        <f aca="false">S1415-(Draws!T1394+Draws!AF1394)</f>
        <v>-102.871006739989</v>
      </c>
      <c r="U1415" s="18" t="n">
        <f aca="false">T1415-(Draws!U1394+Draws!AG1394)</f>
        <v>-102.871006739989</v>
      </c>
      <c r="V1415" s="18" t="n">
        <f aca="false">U1415-(Draws!V1394+Draws!AH1394)</f>
        <v>-102.871006739989</v>
      </c>
      <c r="W1415" s="18" t="n">
        <f aca="false">V1415-(Draws!W1394+Draws!AI1394)</f>
        <v>-102.871006739989</v>
      </c>
      <c r="X1415" s="18" t="n">
        <f aca="false">W1415-(Draws!X1394+Draws!AJ1394)</f>
        <v>-102.871006739989</v>
      </c>
      <c r="Y1415" s="18" t="n">
        <f aca="false">X1415-(Draws!Y1394+Draws!AK1394)</f>
        <v>-102.871006739989</v>
      </c>
      <c r="Z1415" s="18" t="n">
        <f aca="false">0-(MAX(Draws!N1394-Line_cap,0)+MAX(Draws!Z1394-Line_cap,0))</f>
        <v>0</v>
      </c>
      <c r="AA1415" s="18" t="n">
        <f aca="false">Z1415-(MAX(Draws!O1394-Line_cap,0)+MAX(Draws!AA1394-Line_cap,0))</f>
        <v>0</v>
      </c>
      <c r="AB1415" s="18" t="n">
        <f aca="false">AA1415-(MAX(Draws!P1394-Line_cap,0)+MAX(Draws!AB1394-Line_cap,0))</f>
        <v>-2.8710067399889</v>
      </c>
      <c r="AC1415" s="18" t="n">
        <f aca="false">AB1415-(MAX(Draws!Q1394-Line_cap,0)+MAX(Draws!AC1394-Line_cap,0))</f>
        <v>-2.8710067399889</v>
      </c>
      <c r="AD1415" s="18" t="n">
        <f aca="false">AC1415-(MAX(Draws!R1394-Line_cap,0)+MAX(Draws!AD1394-Line_cap,0))</f>
        <v>-2.8710067399889</v>
      </c>
      <c r="AE1415" s="18" t="n">
        <f aca="false">AD1415-(MAX(Draws!S1394-Line_cap,0)+MAX(Draws!AE1394-Line_cap,0))</f>
        <v>-2.8710067399889</v>
      </c>
      <c r="AF1415" s="18" t="n">
        <f aca="false">AE1415-(MAX(Draws!T1394-Line_cap,0)+MAX(Draws!AF1394-Line_cap,0))</f>
        <v>-2.8710067399889</v>
      </c>
      <c r="AG1415" s="18" t="n">
        <f aca="false">AF1415-(MAX(Draws!U1394-Line_cap,0)+MAX(Draws!AG1394-Line_cap,0))</f>
        <v>-2.8710067399889</v>
      </c>
      <c r="AH1415" s="18" t="n">
        <f aca="false">AG1415-(MAX(Draws!V1394-Line_cap,0)+MAX(Draws!AH1394-Line_cap,0))</f>
        <v>-2.8710067399889</v>
      </c>
      <c r="AI1415" s="18" t="n">
        <f aca="false">AH1415-(MAX(Draws!W1394-Line_cap,0)+MAX(Draws!AI1394-Line_cap,0))</f>
        <v>-2.8710067399889</v>
      </c>
      <c r="AJ1415" s="18" t="n">
        <f aca="false">AI1415-(MAX(Draws!X1394-Line_cap,0)+MAX(Draws!AJ1394-Line_cap,0))</f>
        <v>-2.8710067399889</v>
      </c>
      <c r="AK1415" s="18" t="n">
        <f aca="false">AJ1415-(MAX(Draws!Y1394-Line_cap,0)+MAX(Draws!AK1394-Line_cap,0))</f>
        <v>-2.8710067399889</v>
      </c>
      <c r="AL1415" s="18" t="n">
        <f aca="false">SUMPRODUCT(MIN($B$22:$M$22+B1415:M1415+N1415:Y1415))</f>
        <v>321.165623389972</v>
      </c>
      <c r="AM1415" s="18" t="n">
        <f aca="false">SUMPRODUCT(MIN($B$22:$M$22+B1415:M1415))</f>
        <v>424.036630129961</v>
      </c>
      <c r="AN1415" s="18" t="n">
        <f aca="false">SUMPRODUCT(MIN($B$22:$M$22+N1415:Y1415))</f>
        <v>379.079375617797</v>
      </c>
      <c r="AO1415" s="18" t="n">
        <f aca="false">SUMPRODUCT(MIN($B$22:$M$22+B1415:M1415+Z1415:AK1415))</f>
        <v>421.165623389972</v>
      </c>
      <c r="AP1415" s="18" t="n">
        <f aca="false">SUMPRODUCT(MIN($B$23:$M$23+B1415:M1415+N1415:Y1415))</f>
        <v>366.270357243137</v>
      </c>
      <c r="AQ1415" s="18" t="n">
        <f aca="false">SUMPRODUCT(MIN($B$23:$M$23+B1415:M1415+Z1415:AK1415))</f>
        <v>466.270357243137</v>
      </c>
      <c r="AR1415" s="13" t="n">
        <f aca="false">IF(Y1415&lt;0,1,0)</f>
        <v>1</v>
      </c>
    </row>
    <row r="1416" customFormat="false" ht="15" hidden="false" customHeight="false" outlineLevel="0" collapsed="false">
      <c r="A1416" s="13" t="n">
        <v>1391</v>
      </c>
      <c r="B1416" s="18" t="n">
        <f aca="false">Shock_sd*Draws!B1395</f>
        <v>-24.3454967995919</v>
      </c>
      <c r="C1416" s="18" t="n">
        <f aca="false">Persist_a*B1416+Shock_sd*Draws!C1395</f>
        <v>-105.485308007478</v>
      </c>
      <c r="D1416" s="18" t="n">
        <f aca="false">Persist_a*C1416+Shock_sd*Draws!D1395</f>
        <v>-82.2354405188466</v>
      </c>
      <c r="E1416" s="18" t="n">
        <f aca="false">Persist_a*D1416+Shock_sd*Draws!E1395</f>
        <v>-28.9947614474996</v>
      </c>
      <c r="F1416" s="18" t="n">
        <f aca="false">Persist_a*E1416+Shock_sd*Draws!F1395</f>
        <v>-28.0678033411395</v>
      </c>
      <c r="G1416" s="18" t="n">
        <f aca="false">Persist_a*F1416+Shock_sd*Draws!G1395</f>
        <v>-47.9535699821125</v>
      </c>
      <c r="H1416" s="18" t="n">
        <f aca="false">Persist_a*G1416+Shock_sd*Draws!H1395</f>
        <v>-64.3612747070877</v>
      </c>
      <c r="I1416" s="18" t="n">
        <f aca="false">Persist_a*H1416+Shock_sd*Draws!I1395</f>
        <v>-76.6934382372871</v>
      </c>
      <c r="J1416" s="18" t="n">
        <f aca="false">Persist_a*I1416+Shock_sd*Draws!J1395</f>
        <v>-44.2201745087535</v>
      </c>
      <c r="K1416" s="18" t="n">
        <f aca="false">Persist_a*J1416+Shock_sd*Draws!K1395</f>
        <v>-96.0161427121424</v>
      </c>
      <c r="L1416" s="18" t="n">
        <f aca="false">Persist_a*K1416+Shock_sd*Draws!L1395</f>
        <v>-105.274399609602</v>
      </c>
      <c r="M1416" s="18" t="n">
        <f aca="false">Persist_a*L1416+Shock_sd*Draws!M1395</f>
        <v>-80.3562682862644</v>
      </c>
      <c r="N1416" s="18" t="n">
        <f aca="false">0-(Draws!N1395+Draws!Z1395)</f>
        <v>0</v>
      </c>
      <c r="O1416" s="18" t="n">
        <f aca="false">N1416-(Draws!O1395+Draws!AA1395)</f>
        <v>0</v>
      </c>
      <c r="P1416" s="18" t="n">
        <f aca="false">O1416-(Draws!P1395+Draws!AB1395)</f>
        <v>0</v>
      </c>
      <c r="Q1416" s="18" t="n">
        <f aca="false">P1416-(Draws!Q1395+Draws!AC1395)</f>
        <v>-182.070419022531</v>
      </c>
      <c r="R1416" s="18" t="n">
        <f aca="false">Q1416-(Draws!R1395+Draws!AD1395)</f>
        <v>-182.070419022531</v>
      </c>
      <c r="S1416" s="18" t="n">
        <f aca="false">R1416-(Draws!S1395+Draws!AE1395)</f>
        <v>-182.070419022531</v>
      </c>
      <c r="T1416" s="18" t="n">
        <f aca="false">S1416-(Draws!T1395+Draws!AF1395)</f>
        <v>-182.070419022531</v>
      </c>
      <c r="U1416" s="18" t="n">
        <f aca="false">T1416-(Draws!U1395+Draws!AG1395)</f>
        <v>-395.438527591891</v>
      </c>
      <c r="V1416" s="18" t="n">
        <f aca="false">U1416-(Draws!V1395+Draws!AH1395)</f>
        <v>-395.438527591891</v>
      </c>
      <c r="W1416" s="18" t="n">
        <f aca="false">V1416-(Draws!W1395+Draws!AI1395)</f>
        <v>-395.438527591891</v>
      </c>
      <c r="X1416" s="18" t="n">
        <f aca="false">W1416-(Draws!X1395+Draws!AJ1395)</f>
        <v>-395.438527591891</v>
      </c>
      <c r="Y1416" s="18" t="n">
        <f aca="false">X1416-(Draws!Y1395+Draws!AK1395)</f>
        <v>-395.438527591891</v>
      </c>
      <c r="Z1416" s="18" t="n">
        <f aca="false">0-(MAX(Draws!N1395-Line_cap,0)+MAX(Draws!Z1395-Line_cap,0))</f>
        <v>0</v>
      </c>
      <c r="AA1416" s="18" t="n">
        <f aca="false">Z1416-(MAX(Draws!O1395-Line_cap,0)+MAX(Draws!AA1395-Line_cap,0))</f>
        <v>0</v>
      </c>
      <c r="AB1416" s="18" t="n">
        <f aca="false">AA1416-(MAX(Draws!P1395-Line_cap,0)+MAX(Draws!AB1395-Line_cap,0))</f>
        <v>0</v>
      </c>
      <c r="AC1416" s="18" t="n">
        <f aca="false">AB1416-(MAX(Draws!Q1395-Line_cap,0)+MAX(Draws!AC1395-Line_cap,0))</f>
        <v>-82.0704190225311</v>
      </c>
      <c r="AD1416" s="18" t="n">
        <f aca="false">AC1416-(MAX(Draws!R1395-Line_cap,0)+MAX(Draws!AD1395-Line_cap,0))</f>
        <v>-82.0704190225311</v>
      </c>
      <c r="AE1416" s="18" t="n">
        <f aca="false">AD1416-(MAX(Draws!S1395-Line_cap,0)+MAX(Draws!AE1395-Line_cap,0))</f>
        <v>-82.0704190225311</v>
      </c>
      <c r="AF1416" s="18" t="n">
        <f aca="false">AE1416-(MAX(Draws!T1395-Line_cap,0)+MAX(Draws!AF1395-Line_cap,0))</f>
        <v>-82.0704190225311</v>
      </c>
      <c r="AG1416" s="18" t="n">
        <f aca="false">AF1416-(MAX(Draws!U1395-Line_cap,0)+MAX(Draws!AG1395-Line_cap,0))</f>
        <v>-195.438527591891</v>
      </c>
      <c r="AH1416" s="18" t="n">
        <f aca="false">AG1416-(MAX(Draws!V1395-Line_cap,0)+MAX(Draws!AH1395-Line_cap,0))</f>
        <v>-195.438527591891</v>
      </c>
      <c r="AI1416" s="18" t="n">
        <f aca="false">AH1416-(MAX(Draws!W1395-Line_cap,0)+MAX(Draws!AI1395-Line_cap,0))</f>
        <v>-195.438527591891</v>
      </c>
      <c r="AJ1416" s="18" t="n">
        <f aca="false">AI1416-(MAX(Draws!X1395-Line_cap,0)+MAX(Draws!AJ1395-Line_cap,0))</f>
        <v>-195.438527591891</v>
      </c>
      <c r="AK1416" s="18" t="n">
        <f aca="false">AJ1416-(MAX(Draws!Y1395-Line_cap,0)+MAX(Draws!AK1395-Line_cap,0))</f>
        <v>-195.438527591891</v>
      </c>
      <c r="AL1416" s="18" t="n">
        <f aca="false">SUMPRODUCT(MIN($B$22:$M$22+B1416:M1416+N1416:Y1416))</f>
        <v>1.21502036288751</v>
      </c>
      <c r="AM1416" s="18" t="n">
        <f aca="false">SUMPRODUCT(MIN($B$22:$M$22+B1416:M1416))</f>
        <v>396.653547954779</v>
      </c>
      <c r="AN1416" s="18" t="n">
        <f aca="false">SUMPRODUCT(MIN($B$22:$M$22+N1416:Y1416))</f>
        <v>88.4155258060277</v>
      </c>
      <c r="AO1416" s="18" t="n">
        <f aca="false">SUMPRODUCT(MIN($B$22:$M$22+B1416:M1416+Z1416:AK1416))</f>
        <v>201.215020362888</v>
      </c>
      <c r="AP1416" s="18" t="n">
        <f aca="false">SUMPRODUCT(MIN($B$23:$M$23+B1416:M1416+N1416:Y1416))</f>
        <v>48.0881491764318</v>
      </c>
      <c r="AQ1416" s="18" t="n">
        <f aca="false">SUMPRODUCT(MIN($B$23:$M$23+B1416:M1416+Z1416:AK1416))</f>
        <v>248.088149176432</v>
      </c>
      <c r="AR1416" s="13" t="n">
        <f aca="false">IF(Y1416&lt;0,1,0)</f>
        <v>1</v>
      </c>
    </row>
    <row r="1417" customFormat="false" ht="15" hidden="false" customHeight="false" outlineLevel="0" collapsed="false">
      <c r="A1417" s="13" t="n">
        <v>1392</v>
      </c>
      <c r="B1417" s="18" t="n">
        <f aca="false">Shock_sd*Draws!B1396</f>
        <v>-49.3442304975829</v>
      </c>
      <c r="C1417" s="18" t="n">
        <f aca="false">Persist_a*B1417+Shock_sd*Draws!C1396</f>
        <v>-3.65032151585356</v>
      </c>
      <c r="D1417" s="18" t="n">
        <f aca="false">Persist_a*C1417+Shock_sd*Draws!D1396</f>
        <v>-23.5870360492833</v>
      </c>
      <c r="E1417" s="18" t="n">
        <f aca="false">Persist_a*D1417+Shock_sd*Draws!E1396</f>
        <v>49.1482117520147</v>
      </c>
      <c r="F1417" s="18" t="n">
        <f aca="false">Persist_a*E1417+Shock_sd*Draws!F1396</f>
        <v>54.3196529678081</v>
      </c>
      <c r="G1417" s="18" t="n">
        <f aca="false">Persist_a*F1417+Shock_sd*Draws!G1396</f>
        <v>-0.605554073004896</v>
      </c>
      <c r="H1417" s="18" t="n">
        <f aca="false">Persist_a*G1417+Shock_sd*Draws!H1396</f>
        <v>98.9103895081273</v>
      </c>
      <c r="I1417" s="18" t="n">
        <f aca="false">Persist_a*H1417+Shock_sd*Draws!I1396</f>
        <v>46.3821416138839</v>
      </c>
      <c r="J1417" s="18" t="n">
        <f aca="false">Persist_a*I1417+Shock_sd*Draws!J1396</f>
        <v>102.028502348653</v>
      </c>
      <c r="K1417" s="18" t="n">
        <f aca="false">Persist_a*J1417+Shock_sd*Draws!K1396</f>
        <v>42.6215167516997</v>
      </c>
      <c r="L1417" s="18" t="n">
        <f aca="false">Persist_a*K1417+Shock_sd*Draws!L1396</f>
        <v>54.2182793411276</v>
      </c>
      <c r="M1417" s="18" t="n">
        <f aca="false">Persist_a*L1417+Shock_sd*Draws!M1396</f>
        <v>53.924187321391</v>
      </c>
      <c r="N1417" s="18" t="n">
        <f aca="false">0-(Draws!N1396+Draws!Z1396)</f>
        <v>0</v>
      </c>
      <c r="O1417" s="18" t="n">
        <f aca="false">N1417-(Draws!O1396+Draws!AA1396)</f>
        <v>0</v>
      </c>
      <c r="P1417" s="18" t="n">
        <f aca="false">O1417-(Draws!P1396+Draws!AB1396)</f>
        <v>0</v>
      </c>
      <c r="Q1417" s="18" t="n">
        <f aca="false">P1417-(Draws!Q1396+Draws!AC1396)</f>
        <v>0</v>
      </c>
      <c r="R1417" s="18" t="n">
        <f aca="false">Q1417-(Draws!R1396+Draws!AD1396)</f>
        <v>0</v>
      </c>
      <c r="S1417" s="18" t="n">
        <f aca="false">R1417-(Draws!S1396+Draws!AE1396)</f>
        <v>0</v>
      </c>
      <c r="T1417" s="18" t="n">
        <f aca="false">S1417-(Draws!T1396+Draws!AF1396)</f>
        <v>0</v>
      </c>
      <c r="U1417" s="18" t="n">
        <f aca="false">T1417-(Draws!U1396+Draws!AG1396)</f>
        <v>0</v>
      </c>
      <c r="V1417" s="18" t="n">
        <f aca="false">U1417-(Draws!V1396+Draws!AH1396)</f>
        <v>0</v>
      </c>
      <c r="W1417" s="18" t="n">
        <f aca="false">V1417-(Draws!W1396+Draws!AI1396)</f>
        <v>0</v>
      </c>
      <c r="X1417" s="18" t="n">
        <f aca="false">W1417-(Draws!X1396+Draws!AJ1396)</f>
        <v>0</v>
      </c>
      <c r="Y1417" s="18" t="n">
        <f aca="false">X1417-(Draws!Y1396+Draws!AK1396)</f>
        <v>0</v>
      </c>
      <c r="Z1417" s="18" t="n">
        <f aca="false">0-(MAX(Draws!N1396-Line_cap,0)+MAX(Draws!Z1396-Line_cap,0))</f>
        <v>0</v>
      </c>
      <c r="AA1417" s="18" t="n">
        <f aca="false">Z1417-(MAX(Draws!O1396-Line_cap,0)+MAX(Draws!AA1396-Line_cap,0))</f>
        <v>0</v>
      </c>
      <c r="AB1417" s="18" t="n">
        <f aca="false">AA1417-(MAX(Draws!P1396-Line_cap,0)+MAX(Draws!AB1396-Line_cap,0))</f>
        <v>0</v>
      </c>
      <c r="AC1417" s="18" t="n">
        <f aca="false">AB1417-(MAX(Draws!Q1396-Line_cap,0)+MAX(Draws!AC1396-Line_cap,0))</f>
        <v>0</v>
      </c>
      <c r="AD1417" s="18" t="n">
        <f aca="false">AC1417-(MAX(Draws!R1396-Line_cap,0)+MAX(Draws!AD1396-Line_cap,0))</f>
        <v>0</v>
      </c>
      <c r="AE1417" s="18" t="n">
        <f aca="false">AD1417-(MAX(Draws!S1396-Line_cap,0)+MAX(Draws!AE1396-Line_cap,0))</f>
        <v>0</v>
      </c>
      <c r="AF1417" s="18" t="n">
        <f aca="false">AE1417-(MAX(Draws!T1396-Line_cap,0)+MAX(Draws!AF1396-Line_cap,0))</f>
        <v>0</v>
      </c>
      <c r="AG1417" s="18" t="n">
        <f aca="false">AF1417-(MAX(Draws!U1396-Line_cap,0)+MAX(Draws!AG1396-Line_cap,0))</f>
        <v>0</v>
      </c>
      <c r="AH1417" s="18" t="n">
        <f aca="false">AG1417-(MAX(Draws!V1396-Line_cap,0)+MAX(Draws!AH1396-Line_cap,0))</f>
        <v>0</v>
      </c>
      <c r="AI1417" s="18" t="n">
        <f aca="false">AH1417-(MAX(Draws!W1396-Line_cap,0)+MAX(Draws!AI1396-Line_cap,0))</f>
        <v>0</v>
      </c>
      <c r="AJ1417" s="18" t="n">
        <f aca="false">AI1417-(MAX(Draws!X1396-Line_cap,0)+MAX(Draws!AJ1396-Line_cap,0))</f>
        <v>0</v>
      </c>
      <c r="AK1417" s="18" t="n">
        <f aca="false">AJ1417-(MAX(Draws!Y1396-Line_cap,0)+MAX(Draws!AK1396-Line_cap,0))</f>
        <v>0</v>
      </c>
      <c r="AL1417" s="18" t="n">
        <f aca="false">SUMPRODUCT(MIN($B$22:$M$22+B1417:M1417+N1417:Y1417))</f>
        <v>482.60261756536</v>
      </c>
      <c r="AM1417" s="18" t="n">
        <f aca="false">SUMPRODUCT(MIN($B$22:$M$22+B1417:M1417))</f>
        <v>482.60261756536</v>
      </c>
      <c r="AN1417" s="18" t="n">
        <f aca="false">SUMPRODUCT(MIN($B$22:$M$22+N1417:Y1417))</f>
        <v>481.950382357786</v>
      </c>
      <c r="AO1417" s="18" t="n">
        <f aca="false">SUMPRODUCT(MIN($B$22:$M$22+B1417:M1417+Z1417:AK1417))</f>
        <v>482.60261756536</v>
      </c>
      <c r="AP1417" s="18" t="n">
        <f aca="false">SUMPRODUCT(MIN($B$23:$M$23+B1417:M1417+N1417:Y1417))</f>
        <v>526.716525421097</v>
      </c>
      <c r="AQ1417" s="18" t="n">
        <f aca="false">SUMPRODUCT(MIN($B$23:$M$23+B1417:M1417+Z1417:AK1417))</f>
        <v>526.716525421097</v>
      </c>
      <c r="AR1417" s="13" t="n">
        <f aca="false">IF(Y1417&lt;0,1,0)</f>
        <v>0</v>
      </c>
    </row>
    <row r="1418" customFormat="false" ht="15" hidden="false" customHeight="false" outlineLevel="0" collapsed="false">
      <c r="A1418" s="13" t="n">
        <v>1393</v>
      </c>
      <c r="B1418" s="18" t="n">
        <f aca="false">Shock_sd*Draws!B1397</f>
        <v>34.7725985215217</v>
      </c>
      <c r="C1418" s="18" t="n">
        <f aca="false">Persist_a*B1418+Shock_sd*Draws!C1397</f>
        <v>16.4944594038856</v>
      </c>
      <c r="D1418" s="18" t="n">
        <f aca="false">Persist_a*C1418+Shock_sd*Draws!D1397</f>
        <v>57.8665339526545</v>
      </c>
      <c r="E1418" s="18" t="n">
        <f aca="false">Persist_a*D1418+Shock_sd*Draws!E1397</f>
        <v>79.6578912558303</v>
      </c>
      <c r="F1418" s="18" t="n">
        <f aca="false">Persist_a*E1418+Shock_sd*Draws!F1397</f>
        <v>115.629613712822</v>
      </c>
      <c r="G1418" s="18" t="n">
        <f aca="false">Persist_a*F1418+Shock_sd*Draws!G1397</f>
        <v>-2.20197499931113</v>
      </c>
      <c r="H1418" s="18" t="n">
        <f aca="false">Persist_a*G1418+Shock_sd*Draws!H1397</f>
        <v>74.9413020308116</v>
      </c>
      <c r="I1418" s="18" t="n">
        <f aca="false">Persist_a*H1418+Shock_sd*Draws!I1397</f>
        <v>90.96543651378</v>
      </c>
      <c r="J1418" s="18" t="n">
        <f aca="false">Persist_a*I1418+Shock_sd*Draws!J1397</f>
        <v>50.7174349972889</v>
      </c>
      <c r="K1418" s="18" t="n">
        <f aca="false">Persist_a*J1418+Shock_sd*Draws!K1397</f>
        <v>0.408751067923596</v>
      </c>
      <c r="L1418" s="18" t="n">
        <f aca="false">Persist_a*K1418+Shock_sd*Draws!L1397</f>
        <v>-33.2924322239088</v>
      </c>
      <c r="M1418" s="18" t="n">
        <f aca="false">Persist_a*L1418+Shock_sd*Draws!M1397</f>
        <v>-37.4309328125295</v>
      </c>
      <c r="N1418" s="18" t="n">
        <f aca="false">0-(Draws!N1397+Draws!Z1397)</f>
        <v>0</v>
      </c>
      <c r="O1418" s="18" t="n">
        <f aca="false">N1418-(Draws!O1397+Draws!AA1397)</f>
        <v>0</v>
      </c>
      <c r="P1418" s="18" t="n">
        <f aca="false">O1418-(Draws!P1397+Draws!AB1397)</f>
        <v>0</v>
      </c>
      <c r="Q1418" s="18" t="n">
        <f aca="false">P1418-(Draws!Q1397+Draws!AC1397)</f>
        <v>0</v>
      </c>
      <c r="R1418" s="18" t="n">
        <f aca="false">Q1418-(Draws!R1397+Draws!AD1397)</f>
        <v>0</v>
      </c>
      <c r="S1418" s="18" t="n">
        <f aca="false">R1418-(Draws!S1397+Draws!AE1397)</f>
        <v>0</v>
      </c>
      <c r="T1418" s="18" t="n">
        <f aca="false">S1418-(Draws!T1397+Draws!AF1397)</f>
        <v>0</v>
      </c>
      <c r="U1418" s="18" t="n">
        <f aca="false">T1418-(Draws!U1397+Draws!AG1397)</f>
        <v>0</v>
      </c>
      <c r="V1418" s="18" t="n">
        <f aca="false">U1418-(Draws!V1397+Draws!AH1397)</f>
        <v>0</v>
      </c>
      <c r="W1418" s="18" t="n">
        <f aca="false">V1418-(Draws!W1397+Draws!AI1397)</f>
        <v>0</v>
      </c>
      <c r="X1418" s="18" t="n">
        <f aca="false">W1418-(Draws!X1397+Draws!AJ1397)</f>
        <v>0</v>
      </c>
      <c r="Y1418" s="18" t="n">
        <f aca="false">X1418-(Draws!Y1397+Draws!AK1397)</f>
        <v>0</v>
      </c>
      <c r="Z1418" s="18" t="n">
        <f aca="false">0-(MAX(Draws!N1397-Line_cap,0)+MAX(Draws!Z1397-Line_cap,0))</f>
        <v>0</v>
      </c>
      <c r="AA1418" s="18" t="n">
        <f aca="false">Z1418-(MAX(Draws!O1397-Line_cap,0)+MAX(Draws!AA1397-Line_cap,0))</f>
        <v>0</v>
      </c>
      <c r="AB1418" s="18" t="n">
        <f aca="false">AA1418-(MAX(Draws!P1397-Line_cap,0)+MAX(Draws!AB1397-Line_cap,0))</f>
        <v>0</v>
      </c>
      <c r="AC1418" s="18" t="n">
        <f aca="false">AB1418-(MAX(Draws!Q1397-Line_cap,0)+MAX(Draws!AC1397-Line_cap,0))</f>
        <v>0</v>
      </c>
      <c r="AD1418" s="18" t="n">
        <f aca="false">AC1418-(MAX(Draws!R1397-Line_cap,0)+MAX(Draws!AD1397-Line_cap,0))</f>
        <v>0</v>
      </c>
      <c r="AE1418" s="18" t="n">
        <f aca="false">AD1418-(MAX(Draws!S1397-Line_cap,0)+MAX(Draws!AE1397-Line_cap,0))</f>
        <v>0</v>
      </c>
      <c r="AF1418" s="18" t="n">
        <f aca="false">AE1418-(MAX(Draws!T1397-Line_cap,0)+MAX(Draws!AF1397-Line_cap,0))</f>
        <v>0</v>
      </c>
      <c r="AG1418" s="18" t="n">
        <f aca="false">AF1418-(MAX(Draws!U1397-Line_cap,0)+MAX(Draws!AG1397-Line_cap,0))</f>
        <v>0</v>
      </c>
      <c r="AH1418" s="18" t="n">
        <f aca="false">AG1418-(MAX(Draws!V1397-Line_cap,0)+MAX(Draws!AH1397-Line_cap,0))</f>
        <v>0</v>
      </c>
      <c r="AI1418" s="18" t="n">
        <f aca="false">AH1418-(MAX(Draws!W1397-Line_cap,0)+MAX(Draws!AI1397-Line_cap,0))</f>
        <v>0</v>
      </c>
      <c r="AJ1418" s="18" t="n">
        <f aca="false">AI1418-(MAX(Draws!X1397-Line_cap,0)+MAX(Draws!AJ1397-Line_cap,0))</f>
        <v>0</v>
      </c>
      <c r="AK1418" s="18" t="n">
        <f aca="false">AJ1418-(MAX(Draws!Y1397-Line_cap,0)+MAX(Draws!AK1397-Line_cap,0))</f>
        <v>0</v>
      </c>
      <c r="AL1418" s="18" t="n">
        <f aca="false">SUMPRODUCT(MIN($B$22:$M$22+B1418:M1418+N1418:Y1418))</f>
        <v>468.635515340472</v>
      </c>
      <c r="AM1418" s="18" t="n">
        <f aca="false">SUMPRODUCT(MIN($B$22:$M$22+B1418:M1418))</f>
        <v>468.635515340472</v>
      </c>
      <c r="AN1418" s="18" t="n">
        <f aca="false">SUMPRODUCT(MIN($B$22:$M$22+N1418:Y1418))</f>
        <v>481.950382357786</v>
      </c>
      <c r="AO1418" s="18" t="n">
        <f aca="false">SUMPRODUCT(MIN($B$22:$M$22+B1418:M1418+Z1418:AK1418))</f>
        <v>468.635515340472</v>
      </c>
      <c r="AP1418" s="18" t="n">
        <f aca="false">SUMPRODUCT(MIN($B$23:$M$23+B1418:M1418+N1418:Y1418))</f>
        <v>515.508644154017</v>
      </c>
      <c r="AQ1418" s="18" t="n">
        <f aca="false">SUMPRODUCT(MIN($B$23:$M$23+B1418:M1418+Z1418:AK1418))</f>
        <v>515.508644154017</v>
      </c>
      <c r="AR1418" s="13" t="n">
        <f aca="false">IF(Y1418&lt;0,1,0)</f>
        <v>0</v>
      </c>
    </row>
    <row r="1419" customFormat="false" ht="15" hidden="false" customHeight="false" outlineLevel="0" collapsed="false">
      <c r="A1419" s="13" t="n">
        <v>1394</v>
      </c>
      <c r="B1419" s="18" t="n">
        <f aca="false">Shock_sd*Draws!B1398</f>
        <v>6.08984801702034</v>
      </c>
      <c r="C1419" s="18" t="n">
        <f aca="false">Persist_a*B1419+Shock_sd*Draws!C1398</f>
        <v>37.3709388689088</v>
      </c>
      <c r="D1419" s="18" t="n">
        <f aca="false">Persist_a*C1419+Shock_sd*Draws!D1398</f>
        <v>-38.5931791073372</v>
      </c>
      <c r="E1419" s="18" t="n">
        <f aca="false">Persist_a*D1419+Shock_sd*Draws!E1398</f>
        <v>16.1580479038397</v>
      </c>
      <c r="F1419" s="18" t="n">
        <f aca="false">Persist_a*E1419+Shock_sd*Draws!F1398</f>
        <v>71.621065401534</v>
      </c>
      <c r="G1419" s="18" t="n">
        <f aca="false">Persist_a*F1419+Shock_sd*Draws!G1398</f>
        <v>4.90983886177126</v>
      </c>
      <c r="H1419" s="18" t="n">
        <f aca="false">Persist_a*G1419+Shock_sd*Draws!H1398</f>
        <v>-1.04792014394869</v>
      </c>
      <c r="I1419" s="18" t="n">
        <f aca="false">Persist_a*H1419+Shock_sd*Draws!I1398</f>
        <v>40.7412145860339</v>
      </c>
      <c r="J1419" s="18" t="n">
        <f aca="false">Persist_a*I1419+Shock_sd*Draws!J1398</f>
        <v>87.3191902524355</v>
      </c>
      <c r="K1419" s="18" t="n">
        <f aca="false">Persist_a*J1419+Shock_sd*Draws!K1398</f>
        <v>16.6967929569381</v>
      </c>
      <c r="L1419" s="18" t="n">
        <f aca="false">Persist_a*K1419+Shock_sd*Draws!L1398</f>
        <v>10.3345484981781</v>
      </c>
      <c r="M1419" s="18" t="n">
        <f aca="false">Persist_a*L1419+Shock_sd*Draws!M1398</f>
        <v>98.3697503620573</v>
      </c>
      <c r="N1419" s="18" t="n">
        <f aca="false">0-(Draws!N1398+Draws!Z1398)</f>
        <v>0</v>
      </c>
      <c r="O1419" s="18" t="n">
        <f aca="false">N1419-(Draws!O1398+Draws!AA1398)</f>
        <v>0</v>
      </c>
      <c r="P1419" s="18" t="n">
        <f aca="false">O1419-(Draws!P1398+Draws!AB1398)</f>
        <v>0</v>
      </c>
      <c r="Q1419" s="18" t="n">
        <f aca="false">P1419-(Draws!Q1398+Draws!AC1398)</f>
        <v>0</v>
      </c>
      <c r="R1419" s="18" t="n">
        <f aca="false">Q1419-(Draws!R1398+Draws!AD1398)</f>
        <v>0</v>
      </c>
      <c r="S1419" s="18" t="n">
        <f aca="false">R1419-(Draws!S1398+Draws!AE1398)</f>
        <v>0</v>
      </c>
      <c r="T1419" s="18" t="n">
        <f aca="false">S1419-(Draws!T1398+Draws!AF1398)</f>
        <v>0</v>
      </c>
      <c r="U1419" s="18" t="n">
        <f aca="false">T1419-(Draws!U1398+Draws!AG1398)</f>
        <v>0</v>
      </c>
      <c r="V1419" s="18" t="n">
        <f aca="false">U1419-(Draws!V1398+Draws!AH1398)</f>
        <v>0</v>
      </c>
      <c r="W1419" s="18" t="n">
        <f aca="false">V1419-(Draws!W1398+Draws!AI1398)</f>
        <v>0</v>
      </c>
      <c r="X1419" s="18" t="n">
        <f aca="false">W1419-(Draws!X1398+Draws!AJ1398)</f>
        <v>0</v>
      </c>
      <c r="Y1419" s="18" t="n">
        <f aca="false">X1419-(Draws!Y1398+Draws!AK1398)</f>
        <v>0</v>
      </c>
      <c r="Z1419" s="18" t="n">
        <f aca="false">0-(MAX(Draws!N1398-Line_cap,0)+MAX(Draws!Z1398-Line_cap,0))</f>
        <v>0</v>
      </c>
      <c r="AA1419" s="18" t="n">
        <f aca="false">Z1419-(MAX(Draws!O1398-Line_cap,0)+MAX(Draws!AA1398-Line_cap,0))</f>
        <v>0</v>
      </c>
      <c r="AB1419" s="18" t="n">
        <f aca="false">AA1419-(MAX(Draws!P1398-Line_cap,0)+MAX(Draws!AB1398-Line_cap,0))</f>
        <v>0</v>
      </c>
      <c r="AC1419" s="18" t="n">
        <f aca="false">AB1419-(MAX(Draws!Q1398-Line_cap,0)+MAX(Draws!AC1398-Line_cap,0))</f>
        <v>0</v>
      </c>
      <c r="AD1419" s="18" t="n">
        <f aca="false">AC1419-(MAX(Draws!R1398-Line_cap,0)+MAX(Draws!AD1398-Line_cap,0))</f>
        <v>0</v>
      </c>
      <c r="AE1419" s="18" t="n">
        <f aca="false">AD1419-(MAX(Draws!S1398-Line_cap,0)+MAX(Draws!AE1398-Line_cap,0))</f>
        <v>0</v>
      </c>
      <c r="AF1419" s="18" t="n">
        <f aca="false">AE1419-(MAX(Draws!T1398-Line_cap,0)+MAX(Draws!AF1398-Line_cap,0))</f>
        <v>0</v>
      </c>
      <c r="AG1419" s="18" t="n">
        <f aca="false">AF1419-(MAX(Draws!U1398-Line_cap,0)+MAX(Draws!AG1398-Line_cap,0))</f>
        <v>0</v>
      </c>
      <c r="AH1419" s="18" t="n">
        <f aca="false">AG1419-(MAX(Draws!V1398-Line_cap,0)+MAX(Draws!AH1398-Line_cap,0))</f>
        <v>0</v>
      </c>
      <c r="AI1419" s="18" t="n">
        <f aca="false">AH1419-(MAX(Draws!W1398-Line_cap,0)+MAX(Draws!AI1398-Line_cap,0))</f>
        <v>0</v>
      </c>
      <c r="AJ1419" s="18" t="n">
        <f aca="false">AI1419-(MAX(Draws!X1398-Line_cap,0)+MAX(Draws!AJ1398-Line_cap,0))</f>
        <v>0</v>
      </c>
      <c r="AK1419" s="18" t="n">
        <f aca="false">AJ1419-(MAX(Draws!Y1398-Line_cap,0)+MAX(Draws!AK1398-Line_cap,0))</f>
        <v>0</v>
      </c>
      <c r="AL1419" s="18" t="n">
        <f aca="false">SUMPRODUCT(MIN($B$22:$M$22+B1419:M1419+N1419:Y1419))</f>
        <v>476.961007554804</v>
      </c>
      <c r="AM1419" s="18" t="n">
        <f aca="false">SUMPRODUCT(MIN($B$22:$M$22+B1419:M1419))</f>
        <v>476.961007554804</v>
      </c>
      <c r="AN1419" s="18" t="n">
        <f aca="false">SUMPRODUCT(MIN($B$22:$M$22+N1419:Y1419))</f>
        <v>481.950382357786</v>
      </c>
      <c r="AO1419" s="18" t="n">
        <f aca="false">SUMPRODUCT(MIN($B$22:$M$22+B1419:M1419+Z1419:AK1419))</f>
        <v>476.961007554804</v>
      </c>
      <c r="AP1419" s="18" t="n">
        <f aca="false">SUMPRODUCT(MIN($B$23:$M$23+B1419:M1419+N1419:Y1419))</f>
        <v>511.710382363043</v>
      </c>
      <c r="AQ1419" s="18" t="n">
        <f aca="false">SUMPRODUCT(MIN($B$23:$M$23+B1419:M1419+Z1419:AK1419))</f>
        <v>511.710382363043</v>
      </c>
      <c r="AR1419" s="13" t="n">
        <f aca="false">IF(Y1419&lt;0,1,0)</f>
        <v>0</v>
      </c>
    </row>
    <row r="1420" customFormat="false" ht="15" hidden="false" customHeight="false" outlineLevel="0" collapsed="false">
      <c r="A1420" s="13" t="n">
        <v>1395</v>
      </c>
      <c r="B1420" s="18" t="n">
        <f aca="false">Shock_sd*Draws!B1399</f>
        <v>-13.2548304285513</v>
      </c>
      <c r="C1420" s="18" t="n">
        <f aca="false">Persist_a*B1420+Shock_sd*Draws!C1399</f>
        <v>-9.79795410641012</v>
      </c>
      <c r="D1420" s="18" t="n">
        <f aca="false">Persist_a*C1420+Shock_sd*Draws!D1399</f>
        <v>-21.3158491867762</v>
      </c>
      <c r="E1420" s="18" t="n">
        <f aca="false">Persist_a*D1420+Shock_sd*Draws!E1399</f>
        <v>-89.903159475495</v>
      </c>
      <c r="F1420" s="18" t="n">
        <f aca="false">Persist_a*E1420+Shock_sd*Draws!F1399</f>
        <v>-34.3081587741382</v>
      </c>
      <c r="G1420" s="18" t="n">
        <f aca="false">Persist_a*F1420+Shock_sd*Draws!G1399</f>
        <v>36.5534674854284</v>
      </c>
      <c r="H1420" s="18" t="n">
        <f aca="false">Persist_a*G1420+Shock_sd*Draws!H1399</f>
        <v>47.7264964976111</v>
      </c>
      <c r="I1420" s="18" t="n">
        <f aca="false">Persist_a*H1420+Shock_sd*Draws!I1399</f>
        <v>-5.03020818458663</v>
      </c>
      <c r="J1420" s="18" t="n">
        <f aca="false">Persist_a*I1420+Shock_sd*Draws!J1399</f>
        <v>36.9093973128466</v>
      </c>
      <c r="K1420" s="18" t="n">
        <f aca="false">Persist_a*J1420+Shock_sd*Draws!K1399</f>
        <v>107.478984062291</v>
      </c>
      <c r="L1420" s="18" t="n">
        <f aca="false">Persist_a*K1420+Shock_sd*Draws!L1399</f>
        <v>38.2430273198802</v>
      </c>
      <c r="M1420" s="18" t="n">
        <f aca="false">Persist_a*L1420+Shock_sd*Draws!M1399</f>
        <v>3.2750962168705</v>
      </c>
      <c r="N1420" s="18" t="n">
        <f aca="false">0-(Draws!N1399+Draws!Z1399)</f>
        <v>0</v>
      </c>
      <c r="O1420" s="18" t="n">
        <f aca="false">N1420-(Draws!O1399+Draws!AA1399)</f>
        <v>0</v>
      </c>
      <c r="P1420" s="18" t="n">
        <f aca="false">O1420-(Draws!P1399+Draws!AB1399)</f>
        <v>0</v>
      </c>
      <c r="Q1420" s="18" t="n">
        <f aca="false">P1420-(Draws!Q1399+Draws!AC1399)</f>
        <v>0</v>
      </c>
      <c r="R1420" s="18" t="n">
        <f aca="false">Q1420-(Draws!R1399+Draws!AD1399)</f>
        <v>0</v>
      </c>
      <c r="S1420" s="18" t="n">
        <f aca="false">R1420-(Draws!S1399+Draws!AE1399)</f>
        <v>0</v>
      </c>
      <c r="T1420" s="18" t="n">
        <f aca="false">S1420-(Draws!T1399+Draws!AF1399)</f>
        <v>0</v>
      </c>
      <c r="U1420" s="18" t="n">
        <f aca="false">T1420-(Draws!U1399+Draws!AG1399)</f>
        <v>0</v>
      </c>
      <c r="V1420" s="18" t="n">
        <f aca="false">U1420-(Draws!V1399+Draws!AH1399)</f>
        <v>0</v>
      </c>
      <c r="W1420" s="18" t="n">
        <f aca="false">V1420-(Draws!W1399+Draws!AI1399)</f>
        <v>0</v>
      </c>
      <c r="X1420" s="18" t="n">
        <f aca="false">W1420-(Draws!X1399+Draws!AJ1399)</f>
        <v>0</v>
      </c>
      <c r="Y1420" s="18" t="n">
        <f aca="false">X1420-(Draws!Y1399+Draws!AK1399)</f>
        <v>0</v>
      </c>
      <c r="Z1420" s="18" t="n">
        <f aca="false">0-(MAX(Draws!N1399-Line_cap,0)+MAX(Draws!Z1399-Line_cap,0))</f>
        <v>0</v>
      </c>
      <c r="AA1420" s="18" t="n">
        <f aca="false">Z1420-(MAX(Draws!O1399-Line_cap,0)+MAX(Draws!AA1399-Line_cap,0))</f>
        <v>0</v>
      </c>
      <c r="AB1420" s="18" t="n">
        <f aca="false">AA1420-(MAX(Draws!P1399-Line_cap,0)+MAX(Draws!AB1399-Line_cap,0))</f>
        <v>0</v>
      </c>
      <c r="AC1420" s="18" t="n">
        <f aca="false">AB1420-(MAX(Draws!Q1399-Line_cap,0)+MAX(Draws!AC1399-Line_cap,0))</f>
        <v>0</v>
      </c>
      <c r="AD1420" s="18" t="n">
        <f aca="false">AC1420-(MAX(Draws!R1399-Line_cap,0)+MAX(Draws!AD1399-Line_cap,0))</f>
        <v>0</v>
      </c>
      <c r="AE1420" s="18" t="n">
        <f aca="false">AD1420-(MAX(Draws!S1399-Line_cap,0)+MAX(Draws!AE1399-Line_cap,0))</f>
        <v>0</v>
      </c>
      <c r="AF1420" s="18" t="n">
        <f aca="false">AE1420-(MAX(Draws!T1399-Line_cap,0)+MAX(Draws!AF1399-Line_cap,0))</f>
        <v>0</v>
      </c>
      <c r="AG1420" s="18" t="n">
        <f aca="false">AF1420-(MAX(Draws!U1399-Line_cap,0)+MAX(Draws!AG1399-Line_cap,0))</f>
        <v>0</v>
      </c>
      <c r="AH1420" s="18" t="n">
        <f aca="false">AG1420-(MAX(Draws!V1399-Line_cap,0)+MAX(Draws!AH1399-Line_cap,0))</f>
        <v>0</v>
      </c>
      <c r="AI1420" s="18" t="n">
        <f aca="false">AH1420-(MAX(Draws!W1399-Line_cap,0)+MAX(Draws!AI1399-Line_cap,0))</f>
        <v>0</v>
      </c>
      <c r="AJ1420" s="18" t="n">
        <f aca="false">AI1420-(MAX(Draws!X1399-Line_cap,0)+MAX(Draws!AJ1399-Line_cap,0))</f>
        <v>0</v>
      </c>
      <c r="AK1420" s="18" t="n">
        <f aca="false">AJ1420-(MAX(Draws!Y1399-Line_cap,0)+MAX(Draws!AK1399-Line_cap,0))</f>
        <v>0</v>
      </c>
      <c r="AL1420" s="18" t="n">
        <f aca="false">SUMPRODUCT(MIN($B$22:$M$22+B1420:M1420+N1420:Y1420))</f>
        <v>408.959040352662</v>
      </c>
      <c r="AM1420" s="18" t="n">
        <f aca="false">SUMPRODUCT(MIN($B$22:$M$22+B1420:M1420))</f>
        <v>408.959040352662</v>
      </c>
      <c r="AN1420" s="18" t="n">
        <f aca="false">SUMPRODUCT(MIN($B$22:$M$22+N1420:Y1420))</f>
        <v>481.950382357786</v>
      </c>
      <c r="AO1420" s="18" t="n">
        <f aca="false">SUMPRODUCT(MIN($B$22:$M$22+B1420:M1420+Z1420:AK1420))</f>
        <v>408.959040352662</v>
      </c>
      <c r="AP1420" s="18" t="n">
        <f aca="false">SUMPRODUCT(MIN($B$23:$M$23+B1420:M1420+N1420:Y1420))</f>
        <v>449.847327866025</v>
      </c>
      <c r="AQ1420" s="18" t="n">
        <f aca="false">SUMPRODUCT(MIN($B$23:$M$23+B1420:M1420+Z1420:AK1420))</f>
        <v>449.847327866025</v>
      </c>
      <c r="AR1420" s="13" t="n">
        <f aca="false">IF(Y1420&lt;0,1,0)</f>
        <v>0</v>
      </c>
    </row>
    <row r="1421" customFormat="false" ht="15" hidden="false" customHeight="false" outlineLevel="0" collapsed="false">
      <c r="A1421" s="13" t="n">
        <v>1396</v>
      </c>
      <c r="B1421" s="18" t="n">
        <f aca="false">Shock_sd*Draws!B1400</f>
        <v>-53.0771819682159</v>
      </c>
      <c r="C1421" s="18" t="n">
        <f aca="false">Persist_a*B1421+Shock_sd*Draws!C1400</f>
        <v>83.8424109473454</v>
      </c>
      <c r="D1421" s="18" t="n">
        <f aca="false">Persist_a*C1421+Shock_sd*Draws!D1400</f>
        <v>-3.25058237956924</v>
      </c>
      <c r="E1421" s="18" t="n">
        <f aca="false">Persist_a*D1421+Shock_sd*Draws!E1400</f>
        <v>-5.07148598485262</v>
      </c>
      <c r="F1421" s="18" t="n">
        <f aca="false">Persist_a*E1421+Shock_sd*Draws!F1400</f>
        <v>-12.3856033674941</v>
      </c>
      <c r="G1421" s="18" t="n">
        <f aca="false">Persist_a*F1421+Shock_sd*Draws!G1400</f>
        <v>32.7586975917967</v>
      </c>
      <c r="H1421" s="18" t="n">
        <f aca="false">Persist_a*G1421+Shock_sd*Draws!H1400</f>
        <v>112.681234660707</v>
      </c>
      <c r="I1421" s="18" t="n">
        <f aca="false">Persist_a*H1421+Shock_sd*Draws!I1400</f>
        <v>169.60113813131</v>
      </c>
      <c r="J1421" s="18" t="n">
        <f aca="false">Persist_a*I1421+Shock_sd*Draws!J1400</f>
        <v>145.456662692812</v>
      </c>
      <c r="K1421" s="18" t="n">
        <f aca="false">Persist_a*J1421+Shock_sd*Draws!K1400</f>
        <v>98.327860725463</v>
      </c>
      <c r="L1421" s="18" t="n">
        <f aca="false">Persist_a*K1421+Shock_sd*Draws!L1400</f>
        <v>163.401184386578</v>
      </c>
      <c r="M1421" s="18" t="n">
        <f aca="false">Persist_a*L1421+Shock_sd*Draws!M1400</f>
        <v>170.405237243474</v>
      </c>
      <c r="N1421" s="18" t="n">
        <f aca="false">0-(Draws!N1400+Draws!Z1400)</f>
        <v>0</v>
      </c>
      <c r="O1421" s="18" t="n">
        <f aca="false">N1421-(Draws!O1400+Draws!AA1400)</f>
        <v>0</v>
      </c>
      <c r="P1421" s="18" t="n">
        <f aca="false">O1421-(Draws!P1400+Draws!AB1400)</f>
        <v>0</v>
      </c>
      <c r="Q1421" s="18" t="n">
        <f aca="false">P1421-(Draws!Q1400+Draws!AC1400)</f>
        <v>0</v>
      </c>
      <c r="R1421" s="18" t="n">
        <f aca="false">Q1421-(Draws!R1400+Draws!AD1400)</f>
        <v>0</v>
      </c>
      <c r="S1421" s="18" t="n">
        <f aca="false">R1421-(Draws!S1400+Draws!AE1400)</f>
        <v>0</v>
      </c>
      <c r="T1421" s="18" t="n">
        <f aca="false">S1421-(Draws!T1400+Draws!AF1400)</f>
        <v>0</v>
      </c>
      <c r="U1421" s="18" t="n">
        <f aca="false">T1421-(Draws!U1400+Draws!AG1400)</f>
        <v>0</v>
      </c>
      <c r="V1421" s="18" t="n">
        <f aca="false">U1421-(Draws!V1400+Draws!AH1400)</f>
        <v>0</v>
      </c>
      <c r="W1421" s="18" t="n">
        <f aca="false">V1421-(Draws!W1400+Draws!AI1400)</f>
        <v>0</v>
      </c>
      <c r="X1421" s="18" t="n">
        <f aca="false">W1421-(Draws!X1400+Draws!AJ1400)</f>
        <v>0</v>
      </c>
      <c r="Y1421" s="18" t="n">
        <f aca="false">X1421-(Draws!Y1400+Draws!AK1400)</f>
        <v>0</v>
      </c>
      <c r="Z1421" s="18" t="n">
        <f aca="false">0-(MAX(Draws!N1400-Line_cap,0)+MAX(Draws!Z1400-Line_cap,0))</f>
        <v>0</v>
      </c>
      <c r="AA1421" s="18" t="n">
        <f aca="false">Z1421-(MAX(Draws!O1400-Line_cap,0)+MAX(Draws!AA1400-Line_cap,0))</f>
        <v>0</v>
      </c>
      <c r="AB1421" s="18" t="n">
        <f aca="false">AA1421-(MAX(Draws!P1400-Line_cap,0)+MAX(Draws!AB1400-Line_cap,0))</f>
        <v>0</v>
      </c>
      <c r="AC1421" s="18" t="n">
        <f aca="false">AB1421-(MAX(Draws!Q1400-Line_cap,0)+MAX(Draws!AC1400-Line_cap,0))</f>
        <v>0</v>
      </c>
      <c r="AD1421" s="18" t="n">
        <f aca="false">AC1421-(MAX(Draws!R1400-Line_cap,0)+MAX(Draws!AD1400-Line_cap,0))</f>
        <v>0</v>
      </c>
      <c r="AE1421" s="18" t="n">
        <f aca="false">AD1421-(MAX(Draws!S1400-Line_cap,0)+MAX(Draws!AE1400-Line_cap,0))</f>
        <v>0</v>
      </c>
      <c r="AF1421" s="18" t="n">
        <f aca="false">AE1421-(MAX(Draws!T1400-Line_cap,0)+MAX(Draws!AF1400-Line_cap,0))</f>
        <v>0</v>
      </c>
      <c r="AG1421" s="18" t="n">
        <f aca="false">AF1421-(MAX(Draws!U1400-Line_cap,0)+MAX(Draws!AG1400-Line_cap,0))</f>
        <v>0</v>
      </c>
      <c r="AH1421" s="18" t="n">
        <f aca="false">AG1421-(MAX(Draws!V1400-Line_cap,0)+MAX(Draws!AH1400-Line_cap,0))</f>
        <v>0</v>
      </c>
      <c r="AI1421" s="18" t="n">
        <f aca="false">AH1421-(MAX(Draws!W1400-Line_cap,0)+MAX(Draws!AI1400-Line_cap,0))</f>
        <v>0</v>
      </c>
      <c r="AJ1421" s="18" t="n">
        <f aca="false">AI1421-(MAX(Draws!X1400-Line_cap,0)+MAX(Draws!AJ1400-Line_cap,0))</f>
        <v>0</v>
      </c>
      <c r="AK1421" s="18" t="n">
        <f aca="false">AJ1421-(MAX(Draws!Y1400-Line_cap,0)+MAX(Draws!AK1400-Line_cap,0))</f>
        <v>0</v>
      </c>
      <c r="AL1421" s="18" t="n">
        <f aca="false">SUMPRODUCT(MIN($B$22:$M$22+B1421:M1421+N1421:Y1421))</f>
        <v>476.111577780196</v>
      </c>
      <c r="AM1421" s="18" t="n">
        <f aca="false">SUMPRODUCT(MIN($B$22:$M$22+B1421:M1421))</f>
        <v>476.111577780196</v>
      </c>
      <c r="AN1421" s="18" t="n">
        <f aca="false">SUMPRODUCT(MIN($B$22:$M$22+N1421:Y1421))</f>
        <v>481.950382357786</v>
      </c>
      <c r="AO1421" s="18" t="n">
        <f aca="false">SUMPRODUCT(MIN($B$22:$M$22+B1421:M1421+Z1421:AK1421))</f>
        <v>476.111577780196</v>
      </c>
      <c r="AP1421" s="18" t="n">
        <f aca="false">SUMPRODUCT(MIN($B$23:$M$23+B1421:M1421+N1421:Y1421))</f>
        <v>521.21631163336</v>
      </c>
      <c r="AQ1421" s="18" t="n">
        <f aca="false">SUMPRODUCT(MIN($B$23:$M$23+B1421:M1421+Z1421:AK1421))</f>
        <v>521.21631163336</v>
      </c>
      <c r="AR1421" s="13" t="n">
        <f aca="false">IF(Y1421&lt;0,1,0)</f>
        <v>0</v>
      </c>
    </row>
    <row r="1422" customFormat="false" ht="15" hidden="false" customHeight="false" outlineLevel="0" collapsed="false">
      <c r="A1422" s="13" t="n">
        <v>1397</v>
      </c>
      <c r="B1422" s="18" t="n">
        <f aca="false">Shock_sd*Draws!B1401</f>
        <v>-36.0313954329521</v>
      </c>
      <c r="C1422" s="18" t="n">
        <f aca="false">Persist_a*B1422+Shock_sd*Draws!C1401</f>
        <v>-30.8453810828563</v>
      </c>
      <c r="D1422" s="18" t="n">
        <f aca="false">Persist_a*C1422+Shock_sd*Draws!D1401</f>
        <v>-12.0743356112246</v>
      </c>
      <c r="E1422" s="18" t="n">
        <f aca="false">Persist_a*D1422+Shock_sd*Draws!E1401</f>
        <v>47.1052525448946</v>
      </c>
      <c r="F1422" s="18" t="n">
        <f aca="false">Persist_a*E1422+Shock_sd*Draws!F1401</f>
        <v>6.22889577607823</v>
      </c>
      <c r="G1422" s="18" t="n">
        <f aca="false">Persist_a*F1422+Shock_sd*Draws!G1401</f>
        <v>-8.44877460737743</v>
      </c>
      <c r="H1422" s="18" t="n">
        <f aca="false">Persist_a*G1422+Shock_sd*Draws!H1401</f>
        <v>-24.4825453235819</v>
      </c>
      <c r="I1422" s="18" t="n">
        <f aca="false">Persist_a*H1422+Shock_sd*Draws!I1401</f>
        <v>-5.6285879049903</v>
      </c>
      <c r="J1422" s="18" t="n">
        <f aca="false">Persist_a*I1422+Shock_sd*Draws!J1401</f>
        <v>-78.8088044350922</v>
      </c>
      <c r="K1422" s="18" t="n">
        <f aca="false">Persist_a*J1422+Shock_sd*Draws!K1401</f>
        <v>-15.1541009773238</v>
      </c>
      <c r="L1422" s="18" t="n">
        <f aca="false">Persist_a*K1422+Shock_sd*Draws!L1401</f>
        <v>-73.6509305679276</v>
      </c>
      <c r="M1422" s="18" t="n">
        <f aca="false">Persist_a*L1422+Shock_sd*Draws!M1401</f>
        <v>47.8106597543513</v>
      </c>
      <c r="N1422" s="18" t="n">
        <f aca="false">0-(Draws!N1401+Draws!Z1401)</f>
        <v>0</v>
      </c>
      <c r="O1422" s="18" t="n">
        <f aca="false">N1422-(Draws!O1401+Draws!AA1401)</f>
        <v>0</v>
      </c>
      <c r="P1422" s="18" t="n">
        <f aca="false">O1422-(Draws!P1401+Draws!AB1401)</f>
        <v>0</v>
      </c>
      <c r="Q1422" s="18" t="n">
        <f aca="false">P1422-(Draws!Q1401+Draws!AC1401)</f>
        <v>0</v>
      </c>
      <c r="R1422" s="18" t="n">
        <f aca="false">Q1422-(Draws!R1401+Draws!AD1401)</f>
        <v>0</v>
      </c>
      <c r="S1422" s="18" t="n">
        <f aca="false">R1422-(Draws!S1401+Draws!AE1401)</f>
        <v>0</v>
      </c>
      <c r="T1422" s="18" t="n">
        <f aca="false">S1422-(Draws!T1401+Draws!AF1401)</f>
        <v>0</v>
      </c>
      <c r="U1422" s="18" t="n">
        <f aca="false">T1422-(Draws!U1401+Draws!AG1401)</f>
        <v>0</v>
      </c>
      <c r="V1422" s="18" t="n">
        <f aca="false">U1422-(Draws!V1401+Draws!AH1401)</f>
        <v>0</v>
      </c>
      <c r="W1422" s="18" t="n">
        <f aca="false">V1422-(Draws!W1401+Draws!AI1401)</f>
        <v>0</v>
      </c>
      <c r="X1422" s="18" t="n">
        <f aca="false">W1422-(Draws!X1401+Draws!AJ1401)</f>
        <v>0</v>
      </c>
      <c r="Y1422" s="18" t="n">
        <f aca="false">X1422-(Draws!Y1401+Draws!AK1401)</f>
        <v>0</v>
      </c>
      <c r="Z1422" s="18" t="n">
        <f aca="false">0-(MAX(Draws!N1401-Line_cap,0)+MAX(Draws!Z1401-Line_cap,0))</f>
        <v>0</v>
      </c>
      <c r="AA1422" s="18" t="n">
        <f aca="false">Z1422-(MAX(Draws!O1401-Line_cap,0)+MAX(Draws!AA1401-Line_cap,0))</f>
        <v>0</v>
      </c>
      <c r="AB1422" s="18" t="n">
        <f aca="false">AA1422-(MAX(Draws!P1401-Line_cap,0)+MAX(Draws!AB1401-Line_cap,0))</f>
        <v>0</v>
      </c>
      <c r="AC1422" s="18" t="n">
        <f aca="false">AB1422-(MAX(Draws!Q1401-Line_cap,0)+MAX(Draws!AC1401-Line_cap,0))</f>
        <v>0</v>
      </c>
      <c r="AD1422" s="18" t="n">
        <f aca="false">AC1422-(MAX(Draws!R1401-Line_cap,0)+MAX(Draws!AD1401-Line_cap,0))</f>
        <v>0</v>
      </c>
      <c r="AE1422" s="18" t="n">
        <f aca="false">AD1422-(MAX(Draws!S1401-Line_cap,0)+MAX(Draws!AE1401-Line_cap,0))</f>
        <v>0</v>
      </c>
      <c r="AF1422" s="18" t="n">
        <f aca="false">AE1422-(MAX(Draws!T1401-Line_cap,0)+MAX(Draws!AF1401-Line_cap,0))</f>
        <v>0</v>
      </c>
      <c r="AG1422" s="18" t="n">
        <f aca="false">AF1422-(MAX(Draws!U1401-Line_cap,0)+MAX(Draws!AG1401-Line_cap,0))</f>
        <v>0</v>
      </c>
      <c r="AH1422" s="18" t="n">
        <f aca="false">AG1422-(MAX(Draws!V1401-Line_cap,0)+MAX(Draws!AH1401-Line_cap,0))</f>
        <v>0</v>
      </c>
      <c r="AI1422" s="18" t="n">
        <f aca="false">AH1422-(MAX(Draws!W1401-Line_cap,0)+MAX(Draws!AI1401-Line_cap,0))</f>
        <v>0</v>
      </c>
      <c r="AJ1422" s="18" t="n">
        <f aca="false">AI1422-(MAX(Draws!X1401-Line_cap,0)+MAX(Draws!AJ1401-Line_cap,0))</f>
        <v>0</v>
      </c>
      <c r="AK1422" s="18" t="n">
        <f aca="false">AJ1422-(MAX(Draws!Y1401-Line_cap,0)+MAX(Draws!AK1401-Line_cap,0))</f>
        <v>0</v>
      </c>
      <c r="AL1422" s="18" t="n">
        <f aca="false">SUMPRODUCT(MIN($B$22:$M$22+B1422:M1422+N1422:Y1422))</f>
        <v>409.388976982304</v>
      </c>
      <c r="AM1422" s="18" t="n">
        <f aca="false">SUMPRODUCT(MIN($B$22:$M$22+B1422:M1422))</f>
        <v>409.388976982304</v>
      </c>
      <c r="AN1422" s="18" t="n">
        <f aca="false">SUMPRODUCT(MIN($B$22:$M$22+N1422:Y1422))</f>
        <v>481.950382357786</v>
      </c>
      <c r="AO1422" s="18" t="n">
        <f aca="false">SUMPRODUCT(MIN($B$22:$M$22+B1422:M1422+Z1422:AK1422))</f>
        <v>409.388976982304</v>
      </c>
      <c r="AP1422" s="18" t="n">
        <f aca="false">SUMPRODUCT(MIN($B$23:$M$23+B1422:M1422+N1422:Y1422))</f>
        <v>458.632304146525</v>
      </c>
      <c r="AQ1422" s="18" t="n">
        <f aca="false">SUMPRODUCT(MIN($B$23:$M$23+B1422:M1422+Z1422:AK1422))</f>
        <v>458.632304146525</v>
      </c>
      <c r="AR1422" s="13" t="n">
        <f aca="false">IF(Y1422&lt;0,1,0)</f>
        <v>0</v>
      </c>
    </row>
    <row r="1423" customFormat="false" ht="15" hidden="false" customHeight="false" outlineLevel="0" collapsed="false">
      <c r="A1423" s="13" t="n">
        <v>1398</v>
      </c>
      <c r="B1423" s="18" t="n">
        <f aca="false">Shock_sd*Draws!B1402</f>
        <v>-24.8653488103459</v>
      </c>
      <c r="C1423" s="18" t="n">
        <f aca="false">Persist_a*B1423+Shock_sd*Draws!C1402</f>
        <v>37.6702851056744</v>
      </c>
      <c r="D1423" s="18" t="n">
        <f aca="false">Persist_a*C1423+Shock_sd*Draws!D1402</f>
        <v>24.4616226681695</v>
      </c>
      <c r="E1423" s="18" t="n">
        <f aca="false">Persist_a*D1423+Shock_sd*Draws!E1402</f>
        <v>-52.711650634868</v>
      </c>
      <c r="F1423" s="18" t="n">
        <f aca="false">Persist_a*E1423+Shock_sd*Draws!F1402</f>
        <v>36.1643885269535</v>
      </c>
      <c r="G1423" s="18" t="n">
        <f aca="false">Persist_a*F1423+Shock_sd*Draws!G1402</f>
        <v>75.4242491795264</v>
      </c>
      <c r="H1423" s="18" t="n">
        <f aca="false">Persist_a*G1423+Shock_sd*Draws!H1402</f>
        <v>61.0517853439535</v>
      </c>
      <c r="I1423" s="18" t="n">
        <f aca="false">Persist_a*H1423+Shock_sd*Draws!I1402</f>
        <v>-24.2947903761731</v>
      </c>
      <c r="J1423" s="18" t="n">
        <f aca="false">Persist_a*I1423+Shock_sd*Draws!J1402</f>
        <v>-59.2820826286511</v>
      </c>
      <c r="K1423" s="18" t="n">
        <f aca="false">Persist_a*J1423+Shock_sd*Draws!K1402</f>
        <v>-23.2255838681144</v>
      </c>
      <c r="L1423" s="18" t="n">
        <f aca="false">Persist_a*K1423+Shock_sd*Draws!L1402</f>
        <v>89.3804735334326</v>
      </c>
      <c r="M1423" s="18" t="n">
        <f aca="false">Persist_a*L1423+Shock_sd*Draws!M1402</f>
        <v>-15.4638301322681</v>
      </c>
      <c r="N1423" s="18" t="n">
        <f aca="false">0-(Draws!N1402+Draws!Z1402)</f>
        <v>0</v>
      </c>
      <c r="O1423" s="18" t="n">
        <f aca="false">N1423-(Draws!O1402+Draws!AA1402)</f>
        <v>0</v>
      </c>
      <c r="P1423" s="18" t="n">
        <f aca="false">O1423-(Draws!P1402+Draws!AB1402)</f>
        <v>0</v>
      </c>
      <c r="Q1423" s="18" t="n">
        <f aca="false">P1423-(Draws!Q1402+Draws!AC1402)</f>
        <v>0</v>
      </c>
      <c r="R1423" s="18" t="n">
        <f aca="false">Q1423-(Draws!R1402+Draws!AD1402)</f>
        <v>0</v>
      </c>
      <c r="S1423" s="18" t="n">
        <f aca="false">R1423-(Draws!S1402+Draws!AE1402)</f>
        <v>0</v>
      </c>
      <c r="T1423" s="18" t="n">
        <f aca="false">S1423-(Draws!T1402+Draws!AF1402)</f>
        <v>0</v>
      </c>
      <c r="U1423" s="18" t="n">
        <f aca="false">T1423-(Draws!U1402+Draws!AG1402)</f>
        <v>0</v>
      </c>
      <c r="V1423" s="18" t="n">
        <f aca="false">U1423-(Draws!V1402+Draws!AH1402)</f>
        <v>0</v>
      </c>
      <c r="W1423" s="18" t="n">
        <f aca="false">V1423-(Draws!W1402+Draws!AI1402)</f>
        <v>0</v>
      </c>
      <c r="X1423" s="18" t="n">
        <f aca="false">W1423-(Draws!X1402+Draws!AJ1402)</f>
        <v>0</v>
      </c>
      <c r="Y1423" s="18" t="n">
        <f aca="false">X1423-(Draws!Y1402+Draws!AK1402)</f>
        <v>0</v>
      </c>
      <c r="Z1423" s="18" t="n">
        <f aca="false">0-(MAX(Draws!N1402-Line_cap,0)+MAX(Draws!Z1402-Line_cap,0))</f>
        <v>0</v>
      </c>
      <c r="AA1423" s="18" t="n">
        <f aca="false">Z1423-(MAX(Draws!O1402-Line_cap,0)+MAX(Draws!AA1402-Line_cap,0))</f>
        <v>0</v>
      </c>
      <c r="AB1423" s="18" t="n">
        <f aca="false">AA1423-(MAX(Draws!P1402-Line_cap,0)+MAX(Draws!AB1402-Line_cap,0))</f>
        <v>0</v>
      </c>
      <c r="AC1423" s="18" t="n">
        <f aca="false">AB1423-(MAX(Draws!Q1402-Line_cap,0)+MAX(Draws!AC1402-Line_cap,0))</f>
        <v>0</v>
      </c>
      <c r="AD1423" s="18" t="n">
        <f aca="false">AC1423-(MAX(Draws!R1402-Line_cap,0)+MAX(Draws!AD1402-Line_cap,0))</f>
        <v>0</v>
      </c>
      <c r="AE1423" s="18" t="n">
        <f aca="false">AD1423-(MAX(Draws!S1402-Line_cap,0)+MAX(Draws!AE1402-Line_cap,0))</f>
        <v>0</v>
      </c>
      <c r="AF1423" s="18" t="n">
        <f aca="false">AE1423-(MAX(Draws!T1402-Line_cap,0)+MAX(Draws!AF1402-Line_cap,0))</f>
        <v>0</v>
      </c>
      <c r="AG1423" s="18" t="n">
        <f aca="false">AF1423-(MAX(Draws!U1402-Line_cap,0)+MAX(Draws!AG1402-Line_cap,0))</f>
        <v>0</v>
      </c>
      <c r="AH1423" s="18" t="n">
        <f aca="false">AG1423-(MAX(Draws!V1402-Line_cap,0)+MAX(Draws!AH1402-Line_cap,0))</f>
        <v>0</v>
      </c>
      <c r="AI1423" s="18" t="n">
        <f aca="false">AH1423-(MAX(Draws!W1402-Line_cap,0)+MAX(Draws!AI1402-Line_cap,0))</f>
        <v>0</v>
      </c>
      <c r="AJ1423" s="18" t="n">
        <f aca="false">AI1423-(MAX(Draws!X1402-Line_cap,0)+MAX(Draws!AJ1402-Line_cap,0))</f>
        <v>0</v>
      </c>
      <c r="AK1423" s="18" t="n">
        <f aca="false">AJ1423-(MAX(Draws!Y1402-Line_cap,0)+MAX(Draws!AK1402-Line_cap,0))</f>
        <v>0</v>
      </c>
      <c r="AL1423" s="18" t="n">
        <f aca="false">SUMPRODUCT(MIN($B$22:$M$22+B1423:M1423+N1423:Y1423))</f>
        <v>428.915698788745</v>
      </c>
      <c r="AM1423" s="18" t="n">
        <f aca="false">SUMPRODUCT(MIN($B$22:$M$22+B1423:M1423))</f>
        <v>428.915698788745</v>
      </c>
      <c r="AN1423" s="18" t="n">
        <f aca="false">SUMPRODUCT(MIN($B$22:$M$22+N1423:Y1423))</f>
        <v>481.950382357786</v>
      </c>
      <c r="AO1423" s="18" t="n">
        <f aca="false">SUMPRODUCT(MIN($B$22:$M$22+B1423:M1423+Z1423:AK1423))</f>
        <v>428.915698788745</v>
      </c>
      <c r="AP1423" s="18" t="n">
        <f aca="false">SUMPRODUCT(MIN($B$23:$M$23+B1423:M1423+N1423:Y1423))</f>
        <v>478.159025952966</v>
      </c>
      <c r="AQ1423" s="18" t="n">
        <f aca="false">SUMPRODUCT(MIN($B$23:$M$23+B1423:M1423+Z1423:AK1423))</f>
        <v>478.159025952966</v>
      </c>
      <c r="AR1423" s="13" t="n">
        <f aca="false">IF(Y1423&lt;0,1,0)</f>
        <v>0</v>
      </c>
    </row>
    <row r="1424" customFormat="false" ht="15" hidden="false" customHeight="false" outlineLevel="0" collapsed="false">
      <c r="A1424" s="13" t="n">
        <v>1399</v>
      </c>
      <c r="B1424" s="18" t="n">
        <f aca="false">Shock_sd*Draws!B1403</f>
        <v>16.4153801383588</v>
      </c>
      <c r="C1424" s="18" t="n">
        <f aca="false">Persist_a*B1424+Shock_sd*Draws!C1403</f>
        <v>19.8243724279653</v>
      </c>
      <c r="D1424" s="18" t="n">
        <f aca="false">Persist_a*C1424+Shock_sd*Draws!D1403</f>
        <v>10.9876578497598</v>
      </c>
      <c r="E1424" s="18" t="n">
        <f aca="false">Persist_a*D1424+Shock_sd*Draws!E1403</f>
        <v>-68.3222951159327</v>
      </c>
      <c r="F1424" s="18" t="n">
        <f aca="false">Persist_a*E1424+Shock_sd*Draws!F1403</f>
        <v>-37.5942114451579</v>
      </c>
      <c r="G1424" s="18" t="n">
        <f aca="false">Persist_a*F1424+Shock_sd*Draws!G1403</f>
        <v>-68.7626412298364</v>
      </c>
      <c r="H1424" s="18" t="n">
        <f aca="false">Persist_a*G1424+Shock_sd*Draws!H1403</f>
        <v>-29.0338618069261</v>
      </c>
      <c r="I1424" s="18" t="n">
        <f aca="false">Persist_a*H1424+Shock_sd*Draws!I1403</f>
        <v>14.2972942938271</v>
      </c>
      <c r="J1424" s="18" t="n">
        <f aca="false">Persist_a*I1424+Shock_sd*Draws!J1403</f>
        <v>13.6748108329328</v>
      </c>
      <c r="K1424" s="18" t="n">
        <f aca="false">Persist_a*J1424+Shock_sd*Draws!K1403</f>
        <v>-79.9781757655955</v>
      </c>
      <c r="L1424" s="18" t="n">
        <f aca="false">Persist_a*K1424+Shock_sd*Draws!L1403</f>
        <v>-55.6611492698565</v>
      </c>
      <c r="M1424" s="18" t="n">
        <f aca="false">Persist_a*L1424+Shock_sd*Draws!M1403</f>
        <v>-29.273071461328</v>
      </c>
      <c r="N1424" s="18" t="n">
        <f aca="false">0-(Draws!N1403+Draws!Z1403)</f>
        <v>0</v>
      </c>
      <c r="O1424" s="18" t="n">
        <f aca="false">N1424-(Draws!O1403+Draws!AA1403)</f>
        <v>0</v>
      </c>
      <c r="P1424" s="18" t="n">
        <f aca="false">O1424-(Draws!P1403+Draws!AB1403)</f>
        <v>0</v>
      </c>
      <c r="Q1424" s="18" t="n">
        <f aca="false">P1424-(Draws!Q1403+Draws!AC1403)</f>
        <v>0</v>
      </c>
      <c r="R1424" s="18" t="n">
        <f aca="false">Q1424-(Draws!R1403+Draws!AD1403)</f>
        <v>0</v>
      </c>
      <c r="S1424" s="18" t="n">
        <f aca="false">R1424-(Draws!S1403+Draws!AE1403)</f>
        <v>0</v>
      </c>
      <c r="T1424" s="18" t="n">
        <f aca="false">S1424-(Draws!T1403+Draws!AF1403)</f>
        <v>0</v>
      </c>
      <c r="U1424" s="18" t="n">
        <f aca="false">T1424-(Draws!U1403+Draws!AG1403)</f>
        <v>0</v>
      </c>
      <c r="V1424" s="18" t="n">
        <f aca="false">U1424-(Draws!V1403+Draws!AH1403)</f>
        <v>0</v>
      </c>
      <c r="W1424" s="18" t="n">
        <f aca="false">V1424-(Draws!W1403+Draws!AI1403)</f>
        <v>0</v>
      </c>
      <c r="X1424" s="18" t="n">
        <f aca="false">W1424-(Draws!X1403+Draws!AJ1403)</f>
        <v>0</v>
      </c>
      <c r="Y1424" s="18" t="n">
        <f aca="false">X1424-(Draws!Y1403+Draws!AK1403)</f>
        <v>0</v>
      </c>
      <c r="Z1424" s="18" t="n">
        <f aca="false">0-(MAX(Draws!N1403-Line_cap,0)+MAX(Draws!Z1403-Line_cap,0))</f>
        <v>0</v>
      </c>
      <c r="AA1424" s="18" t="n">
        <f aca="false">Z1424-(MAX(Draws!O1403-Line_cap,0)+MAX(Draws!AA1403-Line_cap,0))</f>
        <v>0</v>
      </c>
      <c r="AB1424" s="18" t="n">
        <f aca="false">AA1424-(MAX(Draws!P1403-Line_cap,0)+MAX(Draws!AB1403-Line_cap,0))</f>
        <v>0</v>
      </c>
      <c r="AC1424" s="18" t="n">
        <f aca="false">AB1424-(MAX(Draws!Q1403-Line_cap,0)+MAX(Draws!AC1403-Line_cap,0))</f>
        <v>0</v>
      </c>
      <c r="AD1424" s="18" t="n">
        <f aca="false">AC1424-(MAX(Draws!R1403-Line_cap,0)+MAX(Draws!AD1403-Line_cap,0))</f>
        <v>0</v>
      </c>
      <c r="AE1424" s="18" t="n">
        <f aca="false">AD1424-(MAX(Draws!S1403-Line_cap,0)+MAX(Draws!AE1403-Line_cap,0))</f>
        <v>0</v>
      </c>
      <c r="AF1424" s="18" t="n">
        <f aca="false">AE1424-(MAX(Draws!T1403-Line_cap,0)+MAX(Draws!AF1403-Line_cap,0))</f>
        <v>0</v>
      </c>
      <c r="AG1424" s="18" t="n">
        <f aca="false">AF1424-(MAX(Draws!U1403-Line_cap,0)+MAX(Draws!AG1403-Line_cap,0))</f>
        <v>0</v>
      </c>
      <c r="AH1424" s="18" t="n">
        <f aca="false">AG1424-(MAX(Draws!V1403-Line_cap,0)+MAX(Draws!AH1403-Line_cap,0))</f>
        <v>0</v>
      </c>
      <c r="AI1424" s="18" t="n">
        <f aca="false">AH1424-(MAX(Draws!W1403-Line_cap,0)+MAX(Draws!AI1403-Line_cap,0))</f>
        <v>0</v>
      </c>
      <c r="AJ1424" s="18" t="n">
        <f aca="false">AI1424-(MAX(Draws!X1403-Line_cap,0)+MAX(Draws!AJ1403-Line_cap,0))</f>
        <v>0</v>
      </c>
      <c r="AK1424" s="18" t="n">
        <f aca="false">AJ1424-(MAX(Draws!Y1403-Line_cap,0)+MAX(Draws!AK1403-Line_cap,0))</f>
        <v>0</v>
      </c>
      <c r="AL1424" s="18" t="n">
        <f aca="false">SUMPRODUCT(MIN($B$22:$M$22+B1424:M1424+N1424:Y1424))</f>
        <v>414.407520043829</v>
      </c>
      <c r="AM1424" s="18" t="n">
        <f aca="false">SUMPRODUCT(MIN($B$22:$M$22+B1424:M1424))</f>
        <v>414.407520043829</v>
      </c>
      <c r="AN1424" s="18" t="n">
        <f aca="false">SUMPRODUCT(MIN($B$22:$M$22+N1424:Y1424))</f>
        <v>481.950382357786</v>
      </c>
      <c r="AO1424" s="18" t="n">
        <f aca="false">SUMPRODUCT(MIN($B$22:$M$22+B1424:M1424+Z1424:AK1424))</f>
        <v>414.407520043829</v>
      </c>
      <c r="AP1424" s="18" t="n">
        <f aca="false">SUMPRODUCT(MIN($B$23:$M$23+B1424:M1424+N1424:Y1424))</f>
        <v>462.211275909313</v>
      </c>
      <c r="AQ1424" s="18" t="n">
        <f aca="false">SUMPRODUCT(MIN($B$23:$M$23+B1424:M1424+Z1424:AK1424))</f>
        <v>462.211275909313</v>
      </c>
      <c r="AR1424" s="13" t="n">
        <f aca="false">IF(Y1424&lt;0,1,0)</f>
        <v>0</v>
      </c>
    </row>
    <row r="1425" customFormat="false" ht="15" hidden="false" customHeight="false" outlineLevel="0" collapsed="false">
      <c r="A1425" s="13" t="n">
        <v>1400</v>
      </c>
      <c r="B1425" s="18" t="n">
        <f aca="false">Shock_sd*Draws!B1404</f>
        <v>82.8407234600992</v>
      </c>
      <c r="C1425" s="18" t="n">
        <f aca="false">Persist_a*B1425+Shock_sd*Draws!C1404</f>
        <v>66.0445279585102</v>
      </c>
      <c r="D1425" s="18" t="n">
        <f aca="false">Persist_a*C1425+Shock_sd*Draws!D1404</f>
        <v>19.5023056939153</v>
      </c>
      <c r="E1425" s="18" t="n">
        <f aca="false">Persist_a*D1425+Shock_sd*Draws!E1404</f>
        <v>31.1312705793207</v>
      </c>
      <c r="F1425" s="18" t="n">
        <f aca="false">Persist_a*E1425+Shock_sd*Draws!F1404</f>
        <v>3.12612232066102</v>
      </c>
      <c r="G1425" s="18" t="n">
        <f aca="false">Persist_a*F1425+Shock_sd*Draws!G1404</f>
        <v>-71.7882835571761</v>
      </c>
      <c r="H1425" s="18" t="n">
        <f aca="false">Persist_a*G1425+Shock_sd*Draws!H1404</f>
        <v>-66.2172539091309</v>
      </c>
      <c r="I1425" s="18" t="n">
        <f aca="false">Persist_a*H1425+Shock_sd*Draws!I1404</f>
        <v>-27.4329461133423</v>
      </c>
      <c r="J1425" s="18" t="n">
        <f aca="false">Persist_a*I1425+Shock_sd*Draws!J1404</f>
        <v>-41.1117950571216</v>
      </c>
      <c r="K1425" s="18" t="n">
        <f aca="false">Persist_a*J1425+Shock_sd*Draws!K1404</f>
        <v>-102.952566004342</v>
      </c>
      <c r="L1425" s="18" t="n">
        <f aca="false">Persist_a*K1425+Shock_sd*Draws!L1404</f>
        <v>-1.84227798682056</v>
      </c>
      <c r="M1425" s="18" t="n">
        <f aca="false">Persist_a*L1425+Shock_sd*Draws!M1404</f>
        <v>31.7027270148218</v>
      </c>
      <c r="N1425" s="18" t="n">
        <f aca="false">0-(Draws!N1404+Draws!Z1404)</f>
        <v>0</v>
      </c>
      <c r="O1425" s="18" t="n">
        <f aca="false">N1425-(Draws!O1404+Draws!AA1404)</f>
        <v>0</v>
      </c>
      <c r="P1425" s="18" t="n">
        <f aca="false">O1425-(Draws!P1404+Draws!AB1404)</f>
        <v>0</v>
      </c>
      <c r="Q1425" s="18" t="n">
        <f aca="false">P1425-(Draws!Q1404+Draws!AC1404)</f>
        <v>0</v>
      </c>
      <c r="R1425" s="18" t="n">
        <f aca="false">Q1425-(Draws!R1404+Draws!AD1404)</f>
        <v>0</v>
      </c>
      <c r="S1425" s="18" t="n">
        <f aca="false">R1425-(Draws!S1404+Draws!AE1404)</f>
        <v>0</v>
      </c>
      <c r="T1425" s="18" t="n">
        <f aca="false">S1425-(Draws!T1404+Draws!AF1404)</f>
        <v>0</v>
      </c>
      <c r="U1425" s="18" t="n">
        <f aca="false">T1425-(Draws!U1404+Draws!AG1404)</f>
        <v>0</v>
      </c>
      <c r="V1425" s="18" t="n">
        <f aca="false">U1425-(Draws!V1404+Draws!AH1404)</f>
        <v>0</v>
      </c>
      <c r="W1425" s="18" t="n">
        <f aca="false">V1425-(Draws!W1404+Draws!AI1404)</f>
        <v>0</v>
      </c>
      <c r="X1425" s="18" t="n">
        <f aca="false">W1425-(Draws!X1404+Draws!AJ1404)</f>
        <v>0</v>
      </c>
      <c r="Y1425" s="18" t="n">
        <f aca="false">X1425-(Draws!Y1404+Draws!AK1404)</f>
        <v>0</v>
      </c>
      <c r="Z1425" s="18" t="n">
        <f aca="false">0-(MAX(Draws!N1404-Line_cap,0)+MAX(Draws!Z1404-Line_cap,0))</f>
        <v>0</v>
      </c>
      <c r="AA1425" s="18" t="n">
        <f aca="false">Z1425-(MAX(Draws!O1404-Line_cap,0)+MAX(Draws!AA1404-Line_cap,0))</f>
        <v>0</v>
      </c>
      <c r="AB1425" s="18" t="n">
        <f aca="false">AA1425-(MAX(Draws!P1404-Line_cap,0)+MAX(Draws!AB1404-Line_cap,0))</f>
        <v>0</v>
      </c>
      <c r="AC1425" s="18" t="n">
        <f aca="false">AB1425-(MAX(Draws!Q1404-Line_cap,0)+MAX(Draws!AC1404-Line_cap,0))</f>
        <v>0</v>
      </c>
      <c r="AD1425" s="18" t="n">
        <f aca="false">AC1425-(MAX(Draws!R1404-Line_cap,0)+MAX(Draws!AD1404-Line_cap,0))</f>
        <v>0</v>
      </c>
      <c r="AE1425" s="18" t="n">
        <f aca="false">AD1425-(MAX(Draws!S1404-Line_cap,0)+MAX(Draws!AE1404-Line_cap,0))</f>
        <v>0</v>
      </c>
      <c r="AF1425" s="18" t="n">
        <f aca="false">AE1425-(MAX(Draws!T1404-Line_cap,0)+MAX(Draws!AF1404-Line_cap,0))</f>
        <v>0</v>
      </c>
      <c r="AG1425" s="18" t="n">
        <f aca="false">AF1425-(MAX(Draws!U1404-Line_cap,0)+MAX(Draws!AG1404-Line_cap,0))</f>
        <v>0</v>
      </c>
      <c r="AH1425" s="18" t="n">
        <f aca="false">AG1425-(MAX(Draws!V1404-Line_cap,0)+MAX(Draws!AH1404-Line_cap,0))</f>
        <v>0</v>
      </c>
      <c r="AI1425" s="18" t="n">
        <f aca="false">AH1425-(MAX(Draws!W1404-Line_cap,0)+MAX(Draws!AI1404-Line_cap,0))</f>
        <v>0</v>
      </c>
      <c r="AJ1425" s="18" t="n">
        <f aca="false">AI1425-(MAX(Draws!X1404-Line_cap,0)+MAX(Draws!AJ1404-Line_cap,0))</f>
        <v>0</v>
      </c>
      <c r="AK1425" s="18" t="n">
        <f aca="false">AJ1425-(MAX(Draws!Y1404-Line_cap,0)+MAX(Draws!AK1404-Line_cap,0))</f>
        <v>0</v>
      </c>
      <c r="AL1425" s="18" t="n">
        <f aca="false">SUMPRODUCT(MIN($B$22:$M$22+B1425:M1425+N1425:Y1425))</f>
        <v>391.433129805082</v>
      </c>
      <c r="AM1425" s="18" t="n">
        <f aca="false">SUMPRODUCT(MIN($B$22:$M$22+B1425:M1425))</f>
        <v>391.433129805082</v>
      </c>
      <c r="AN1425" s="18" t="n">
        <f aca="false">SUMPRODUCT(MIN($B$22:$M$22+N1425:Y1425))</f>
        <v>481.950382357786</v>
      </c>
      <c r="AO1425" s="18" t="n">
        <f aca="false">SUMPRODUCT(MIN($B$22:$M$22+B1425:M1425+Z1425:AK1425))</f>
        <v>391.433129805082</v>
      </c>
      <c r="AP1425" s="18" t="n">
        <f aca="false">SUMPRODUCT(MIN($B$23:$M$23+B1425:M1425+N1425:Y1425))</f>
        <v>439.718778355509</v>
      </c>
      <c r="AQ1425" s="18" t="n">
        <f aca="false">SUMPRODUCT(MIN($B$23:$M$23+B1425:M1425+Z1425:AK1425))</f>
        <v>439.718778355509</v>
      </c>
      <c r="AR1425" s="13" t="n">
        <f aca="false">IF(Y1425&lt;0,1,0)</f>
        <v>0</v>
      </c>
    </row>
    <row r="1426" customFormat="false" ht="15" hidden="false" customHeight="false" outlineLevel="0" collapsed="false">
      <c r="A1426" s="13" t="n">
        <v>1401</v>
      </c>
      <c r="B1426" s="18" t="n">
        <f aca="false">Shock_sd*Draws!B1405</f>
        <v>10.5896590167487</v>
      </c>
      <c r="C1426" s="18" t="n">
        <f aca="false">Persist_a*B1426+Shock_sd*Draws!C1405</f>
        <v>95.488610349766</v>
      </c>
      <c r="D1426" s="18" t="n">
        <f aca="false">Persist_a*C1426+Shock_sd*Draws!D1405</f>
        <v>61.6493373553373</v>
      </c>
      <c r="E1426" s="18" t="n">
        <f aca="false">Persist_a*D1426+Shock_sd*Draws!E1405</f>
        <v>87.9720949588861</v>
      </c>
      <c r="F1426" s="18" t="n">
        <f aca="false">Persist_a*E1426+Shock_sd*Draws!F1405</f>
        <v>161.105238491241</v>
      </c>
      <c r="G1426" s="18" t="n">
        <f aca="false">Persist_a*F1426+Shock_sd*Draws!G1405</f>
        <v>66.3368557473614</v>
      </c>
      <c r="H1426" s="18" t="n">
        <f aca="false">Persist_a*G1426+Shock_sd*Draws!H1405</f>
        <v>-35.539908494629</v>
      </c>
      <c r="I1426" s="18" t="n">
        <f aca="false">Persist_a*H1426+Shock_sd*Draws!I1405</f>
        <v>-36.3626717552034</v>
      </c>
      <c r="J1426" s="18" t="n">
        <f aca="false">Persist_a*I1426+Shock_sd*Draws!J1405</f>
        <v>-28.9955162901099</v>
      </c>
      <c r="K1426" s="18" t="n">
        <f aca="false">Persist_a*J1426+Shock_sd*Draws!K1405</f>
        <v>-66.6922179163869</v>
      </c>
      <c r="L1426" s="18" t="n">
        <f aca="false">Persist_a*K1426+Shock_sd*Draws!L1405</f>
        <v>9.05055064569761</v>
      </c>
      <c r="M1426" s="18" t="n">
        <f aca="false">Persist_a*L1426+Shock_sd*Draws!M1405</f>
        <v>45.0557935382025</v>
      </c>
      <c r="N1426" s="18" t="n">
        <f aca="false">0-(Draws!N1405+Draws!Z1405)</f>
        <v>0</v>
      </c>
      <c r="O1426" s="18" t="n">
        <f aca="false">N1426-(Draws!O1405+Draws!AA1405)</f>
        <v>0</v>
      </c>
      <c r="P1426" s="18" t="n">
        <f aca="false">O1426-(Draws!P1405+Draws!AB1405)</f>
        <v>0</v>
      </c>
      <c r="Q1426" s="18" t="n">
        <f aca="false">P1426-(Draws!Q1405+Draws!AC1405)</f>
        <v>0</v>
      </c>
      <c r="R1426" s="18" t="n">
        <f aca="false">Q1426-(Draws!R1405+Draws!AD1405)</f>
        <v>0</v>
      </c>
      <c r="S1426" s="18" t="n">
        <f aca="false">R1426-(Draws!S1405+Draws!AE1405)</f>
        <v>0</v>
      </c>
      <c r="T1426" s="18" t="n">
        <f aca="false">S1426-(Draws!T1405+Draws!AF1405)</f>
        <v>0</v>
      </c>
      <c r="U1426" s="18" t="n">
        <f aca="false">T1426-(Draws!U1405+Draws!AG1405)</f>
        <v>0</v>
      </c>
      <c r="V1426" s="18" t="n">
        <f aca="false">U1426-(Draws!V1405+Draws!AH1405)</f>
        <v>0</v>
      </c>
      <c r="W1426" s="18" t="n">
        <f aca="false">V1426-(Draws!W1405+Draws!AI1405)</f>
        <v>0</v>
      </c>
      <c r="X1426" s="18" t="n">
        <f aca="false">W1426-(Draws!X1405+Draws!AJ1405)</f>
        <v>0</v>
      </c>
      <c r="Y1426" s="18" t="n">
        <f aca="false">X1426-(Draws!Y1405+Draws!AK1405)</f>
        <v>0</v>
      </c>
      <c r="Z1426" s="18" t="n">
        <f aca="false">0-(MAX(Draws!N1405-Line_cap,0)+MAX(Draws!Z1405-Line_cap,0))</f>
        <v>0</v>
      </c>
      <c r="AA1426" s="18" t="n">
        <f aca="false">Z1426-(MAX(Draws!O1405-Line_cap,0)+MAX(Draws!AA1405-Line_cap,0))</f>
        <v>0</v>
      </c>
      <c r="AB1426" s="18" t="n">
        <f aca="false">AA1426-(MAX(Draws!P1405-Line_cap,0)+MAX(Draws!AB1405-Line_cap,0))</f>
        <v>0</v>
      </c>
      <c r="AC1426" s="18" t="n">
        <f aca="false">AB1426-(MAX(Draws!Q1405-Line_cap,0)+MAX(Draws!AC1405-Line_cap,0))</f>
        <v>0</v>
      </c>
      <c r="AD1426" s="18" t="n">
        <f aca="false">AC1426-(MAX(Draws!R1405-Line_cap,0)+MAX(Draws!AD1405-Line_cap,0))</f>
        <v>0</v>
      </c>
      <c r="AE1426" s="18" t="n">
        <f aca="false">AD1426-(MAX(Draws!S1405-Line_cap,0)+MAX(Draws!AE1405-Line_cap,0))</f>
        <v>0</v>
      </c>
      <c r="AF1426" s="18" t="n">
        <f aca="false">AE1426-(MAX(Draws!T1405-Line_cap,0)+MAX(Draws!AF1405-Line_cap,0))</f>
        <v>0</v>
      </c>
      <c r="AG1426" s="18" t="n">
        <f aca="false">AF1426-(MAX(Draws!U1405-Line_cap,0)+MAX(Draws!AG1405-Line_cap,0))</f>
        <v>0</v>
      </c>
      <c r="AH1426" s="18" t="n">
        <f aca="false">AG1426-(MAX(Draws!V1405-Line_cap,0)+MAX(Draws!AH1405-Line_cap,0))</f>
        <v>0</v>
      </c>
      <c r="AI1426" s="18" t="n">
        <f aca="false">AH1426-(MAX(Draws!W1405-Line_cap,0)+MAX(Draws!AI1405-Line_cap,0))</f>
        <v>0</v>
      </c>
      <c r="AJ1426" s="18" t="n">
        <f aca="false">AI1426-(MAX(Draws!X1405-Line_cap,0)+MAX(Draws!AJ1405-Line_cap,0))</f>
        <v>0</v>
      </c>
      <c r="AK1426" s="18" t="n">
        <f aca="false">AJ1426-(MAX(Draws!Y1405-Line_cap,0)+MAX(Draws!AK1405-Line_cap,0))</f>
        <v>0</v>
      </c>
      <c r="AL1426" s="18" t="n">
        <f aca="false">SUMPRODUCT(MIN($B$22:$M$22+B1426:M1426+N1426:Y1426))</f>
        <v>427.693477893037</v>
      </c>
      <c r="AM1426" s="18" t="n">
        <f aca="false">SUMPRODUCT(MIN($B$22:$M$22+B1426:M1426))</f>
        <v>427.693477893037</v>
      </c>
      <c r="AN1426" s="18" t="n">
        <f aca="false">SUMPRODUCT(MIN($B$22:$M$22+N1426:Y1426))</f>
        <v>481.950382357786</v>
      </c>
      <c r="AO1426" s="18" t="n">
        <f aca="false">SUMPRODUCT(MIN($B$22:$M$22+B1426:M1426+Z1426:AK1426))</f>
        <v>427.693477893037</v>
      </c>
      <c r="AP1426" s="18" t="n">
        <f aca="false">SUMPRODUCT(MIN($B$23:$M$23+B1426:M1426+N1426:Y1426))</f>
        <v>475.979126443464</v>
      </c>
      <c r="AQ1426" s="18" t="n">
        <f aca="false">SUMPRODUCT(MIN($B$23:$M$23+B1426:M1426+Z1426:AK1426))</f>
        <v>475.979126443464</v>
      </c>
      <c r="AR1426" s="13" t="n">
        <f aca="false">IF(Y1426&lt;0,1,0)</f>
        <v>0</v>
      </c>
    </row>
    <row r="1427" customFormat="false" ht="15" hidden="false" customHeight="false" outlineLevel="0" collapsed="false">
      <c r="A1427" s="13" t="n">
        <v>1402</v>
      </c>
      <c r="B1427" s="18" t="n">
        <f aca="false">Shock_sd*Draws!B1406</f>
        <v>-98.9738381308229</v>
      </c>
      <c r="C1427" s="18" t="n">
        <f aca="false">Persist_a*B1427+Shock_sd*Draws!C1406</f>
        <v>-54.6768758405866</v>
      </c>
      <c r="D1427" s="18" t="n">
        <f aca="false">Persist_a*C1427+Shock_sd*Draws!D1406</f>
        <v>-73.3394604130951</v>
      </c>
      <c r="E1427" s="18" t="n">
        <f aca="false">Persist_a*D1427+Shock_sd*Draws!E1406</f>
        <v>-112.613647580067</v>
      </c>
      <c r="F1427" s="18" t="n">
        <f aca="false">Persist_a*E1427+Shock_sd*Draws!F1406</f>
        <v>-83.3985251004663</v>
      </c>
      <c r="G1427" s="18" t="n">
        <f aca="false">Persist_a*F1427+Shock_sd*Draws!G1406</f>
        <v>-63.7737242794594</v>
      </c>
      <c r="H1427" s="18" t="n">
        <f aca="false">Persist_a*G1427+Shock_sd*Draws!H1406</f>
        <v>-27.649504783544</v>
      </c>
      <c r="I1427" s="18" t="n">
        <f aca="false">Persist_a*H1427+Shock_sd*Draws!I1406</f>
        <v>83.5540001009336</v>
      </c>
      <c r="J1427" s="18" t="n">
        <f aca="false">Persist_a*I1427+Shock_sd*Draws!J1406</f>
        <v>112.583055831104</v>
      </c>
      <c r="K1427" s="18" t="n">
        <f aca="false">Persist_a*J1427+Shock_sd*Draws!K1406</f>
        <v>94.6740465091145</v>
      </c>
      <c r="L1427" s="18" t="n">
        <f aca="false">Persist_a*K1427+Shock_sd*Draws!L1406</f>
        <v>44.7795616019388</v>
      </c>
      <c r="M1427" s="18" t="n">
        <f aca="false">Persist_a*L1427+Shock_sd*Draws!M1406</f>
        <v>42.7912117237495</v>
      </c>
      <c r="N1427" s="18" t="n">
        <f aca="false">0-(Draws!N1406+Draws!Z1406)</f>
        <v>0</v>
      </c>
      <c r="O1427" s="18" t="n">
        <f aca="false">N1427-(Draws!O1406+Draws!AA1406)</f>
        <v>0</v>
      </c>
      <c r="P1427" s="18" t="n">
        <f aca="false">O1427-(Draws!P1406+Draws!AB1406)</f>
        <v>0</v>
      </c>
      <c r="Q1427" s="18" t="n">
        <f aca="false">P1427-(Draws!Q1406+Draws!AC1406)</f>
        <v>0</v>
      </c>
      <c r="R1427" s="18" t="n">
        <f aca="false">Q1427-(Draws!R1406+Draws!AD1406)</f>
        <v>0</v>
      </c>
      <c r="S1427" s="18" t="n">
        <f aca="false">R1427-(Draws!S1406+Draws!AE1406)</f>
        <v>0</v>
      </c>
      <c r="T1427" s="18" t="n">
        <f aca="false">S1427-(Draws!T1406+Draws!AF1406)</f>
        <v>0</v>
      </c>
      <c r="U1427" s="18" t="n">
        <f aca="false">T1427-(Draws!U1406+Draws!AG1406)</f>
        <v>0</v>
      </c>
      <c r="V1427" s="18" t="n">
        <f aca="false">U1427-(Draws!V1406+Draws!AH1406)</f>
        <v>0</v>
      </c>
      <c r="W1427" s="18" t="n">
        <f aca="false">V1427-(Draws!W1406+Draws!AI1406)</f>
        <v>0</v>
      </c>
      <c r="X1427" s="18" t="n">
        <f aca="false">W1427-(Draws!X1406+Draws!AJ1406)</f>
        <v>0</v>
      </c>
      <c r="Y1427" s="18" t="n">
        <f aca="false">X1427-(Draws!Y1406+Draws!AK1406)</f>
        <v>0</v>
      </c>
      <c r="Z1427" s="18" t="n">
        <f aca="false">0-(MAX(Draws!N1406-Line_cap,0)+MAX(Draws!Z1406-Line_cap,0))</f>
        <v>0</v>
      </c>
      <c r="AA1427" s="18" t="n">
        <f aca="false">Z1427-(MAX(Draws!O1406-Line_cap,0)+MAX(Draws!AA1406-Line_cap,0))</f>
        <v>0</v>
      </c>
      <c r="AB1427" s="18" t="n">
        <f aca="false">AA1427-(MAX(Draws!P1406-Line_cap,0)+MAX(Draws!AB1406-Line_cap,0))</f>
        <v>0</v>
      </c>
      <c r="AC1427" s="18" t="n">
        <f aca="false">AB1427-(MAX(Draws!Q1406-Line_cap,0)+MAX(Draws!AC1406-Line_cap,0))</f>
        <v>0</v>
      </c>
      <c r="AD1427" s="18" t="n">
        <f aca="false">AC1427-(MAX(Draws!R1406-Line_cap,0)+MAX(Draws!AD1406-Line_cap,0))</f>
        <v>0</v>
      </c>
      <c r="AE1427" s="18" t="n">
        <f aca="false">AD1427-(MAX(Draws!S1406-Line_cap,0)+MAX(Draws!AE1406-Line_cap,0))</f>
        <v>0</v>
      </c>
      <c r="AF1427" s="18" t="n">
        <f aca="false">AE1427-(MAX(Draws!T1406-Line_cap,0)+MAX(Draws!AF1406-Line_cap,0))</f>
        <v>0</v>
      </c>
      <c r="AG1427" s="18" t="n">
        <f aca="false">AF1427-(MAX(Draws!U1406-Line_cap,0)+MAX(Draws!AG1406-Line_cap,0))</f>
        <v>0</v>
      </c>
      <c r="AH1427" s="18" t="n">
        <f aca="false">AG1427-(MAX(Draws!V1406-Line_cap,0)+MAX(Draws!AH1406-Line_cap,0))</f>
        <v>0</v>
      </c>
      <c r="AI1427" s="18" t="n">
        <f aca="false">AH1427-(MAX(Draws!W1406-Line_cap,0)+MAX(Draws!AI1406-Line_cap,0))</f>
        <v>0</v>
      </c>
      <c r="AJ1427" s="18" t="n">
        <f aca="false">AI1427-(MAX(Draws!X1406-Line_cap,0)+MAX(Draws!AJ1406-Line_cap,0))</f>
        <v>0</v>
      </c>
      <c r="AK1427" s="18" t="n">
        <f aca="false">AJ1427-(MAX(Draws!Y1406-Line_cap,0)+MAX(Draws!AK1406-Line_cap,0))</f>
        <v>0</v>
      </c>
      <c r="AL1427" s="18" t="n">
        <f aca="false">SUMPRODUCT(MIN($B$22:$M$22+B1427:M1427+N1427:Y1427))</f>
        <v>386.248552248089</v>
      </c>
      <c r="AM1427" s="18" t="n">
        <f aca="false">SUMPRODUCT(MIN($B$22:$M$22+B1427:M1427))</f>
        <v>386.248552248089</v>
      </c>
      <c r="AN1427" s="18" t="n">
        <f aca="false">SUMPRODUCT(MIN($B$22:$M$22+N1427:Y1427))</f>
        <v>481.950382357786</v>
      </c>
      <c r="AO1427" s="18" t="n">
        <f aca="false">SUMPRODUCT(MIN($B$22:$M$22+B1427:M1427+Z1427:AK1427))</f>
        <v>386.248552248089</v>
      </c>
      <c r="AP1427" s="18" t="n">
        <f aca="false">SUMPRODUCT(MIN($B$23:$M$23+B1427:M1427+N1427:Y1427))</f>
        <v>427.136839761452</v>
      </c>
      <c r="AQ1427" s="18" t="n">
        <f aca="false">SUMPRODUCT(MIN($B$23:$M$23+B1427:M1427+Z1427:AK1427))</f>
        <v>427.136839761452</v>
      </c>
      <c r="AR1427" s="13" t="n">
        <f aca="false">IF(Y1427&lt;0,1,0)</f>
        <v>0</v>
      </c>
    </row>
    <row r="1428" customFormat="false" ht="15" hidden="false" customHeight="false" outlineLevel="0" collapsed="false">
      <c r="A1428" s="13" t="n">
        <v>1403</v>
      </c>
      <c r="B1428" s="18" t="n">
        <f aca="false">Shock_sd*Draws!B1407</f>
        <v>21.6759219743613</v>
      </c>
      <c r="C1428" s="18" t="n">
        <f aca="false">Persist_a*B1428+Shock_sd*Draws!C1407</f>
        <v>28.506950650856</v>
      </c>
      <c r="D1428" s="18" t="n">
        <f aca="false">Persist_a*C1428+Shock_sd*Draws!D1407</f>
        <v>-53.8916761510871</v>
      </c>
      <c r="E1428" s="18" t="n">
        <f aca="false">Persist_a*D1428+Shock_sd*Draws!E1407</f>
        <v>-90.2123142590762</v>
      </c>
      <c r="F1428" s="18" t="n">
        <f aca="false">Persist_a*E1428+Shock_sd*Draws!F1407</f>
        <v>-58.2836475073571</v>
      </c>
      <c r="G1428" s="18" t="n">
        <f aca="false">Persist_a*F1428+Shock_sd*Draws!G1407</f>
        <v>-40.7469652416063</v>
      </c>
      <c r="H1428" s="18" t="n">
        <f aca="false">Persist_a*G1428+Shock_sd*Draws!H1407</f>
        <v>31.3081355148671</v>
      </c>
      <c r="I1428" s="18" t="n">
        <f aca="false">Persist_a*H1428+Shock_sd*Draws!I1407</f>
        <v>2.64534237911943</v>
      </c>
      <c r="J1428" s="18" t="n">
        <f aca="false">Persist_a*I1428+Shock_sd*Draws!J1407</f>
        <v>-30.9550182090543</v>
      </c>
      <c r="K1428" s="18" t="n">
        <f aca="false">Persist_a*J1428+Shock_sd*Draws!K1407</f>
        <v>-78.059160720709</v>
      </c>
      <c r="L1428" s="18" t="n">
        <f aca="false">Persist_a*K1428+Shock_sd*Draws!L1407</f>
        <v>-44.6770012650822</v>
      </c>
      <c r="M1428" s="18" t="n">
        <f aca="false">Persist_a*L1428+Shock_sd*Draws!M1407</f>
        <v>-28.9309074504979</v>
      </c>
      <c r="N1428" s="18" t="n">
        <f aca="false">0-(Draws!N1407+Draws!Z1407)</f>
        <v>0</v>
      </c>
      <c r="O1428" s="18" t="n">
        <f aca="false">N1428-(Draws!O1407+Draws!AA1407)</f>
        <v>0</v>
      </c>
      <c r="P1428" s="18" t="n">
        <f aca="false">O1428-(Draws!P1407+Draws!AB1407)</f>
        <v>0</v>
      </c>
      <c r="Q1428" s="18" t="n">
        <f aca="false">P1428-(Draws!Q1407+Draws!AC1407)</f>
        <v>0</v>
      </c>
      <c r="R1428" s="18" t="n">
        <f aca="false">Q1428-(Draws!R1407+Draws!AD1407)</f>
        <v>0</v>
      </c>
      <c r="S1428" s="18" t="n">
        <f aca="false">R1428-(Draws!S1407+Draws!AE1407)</f>
        <v>0</v>
      </c>
      <c r="T1428" s="18" t="n">
        <f aca="false">S1428-(Draws!T1407+Draws!AF1407)</f>
        <v>0</v>
      </c>
      <c r="U1428" s="18" t="n">
        <f aca="false">T1428-(Draws!U1407+Draws!AG1407)</f>
        <v>0</v>
      </c>
      <c r="V1428" s="18" t="n">
        <f aca="false">U1428-(Draws!V1407+Draws!AH1407)</f>
        <v>0</v>
      </c>
      <c r="W1428" s="18" t="n">
        <f aca="false">V1428-(Draws!W1407+Draws!AI1407)</f>
        <v>0</v>
      </c>
      <c r="X1428" s="18" t="n">
        <f aca="false">W1428-(Draws!X1407+Draws!AJ1407)</f>
        <v>0</v>
      </c>
      <c r="Y1428" s="18" t="n">
        <f aca="false">X1428-(Draws!Y1407+Draws!AK1407)</f>
        <v>0</v>
      </c>
      <c r="Z1428" s="18" t="n">
        <f aca="false">0-(MAX(Draws!N1407-Line_cap,0)+MAX(Draws!Z1407-Line_cap,0))</f>
        <v>0</v>
      </c>
      <c r="AA1428" s="18" t="n">
        <f aca="false">Z1428-(MAX(Draws!O1407-Line_cap,0)+MAX(Draws!AA1407-Line_cap,0))</f>
        <v>0</v>
      </c>
      <c r="AB1428" s="18" t="n">
        <f aca="false">AA1428-(MAX(Draws!P1407-Line_cap,0)+MAX(Draws!AB1407-Line_cap,0))</f>
        <v>0</v>
      </c>
      <c r="AC1428" s="18" t="n">
        <f aca="false">AB1428-(MAX(Draws!Q1407-Line_cap,0)+MAX(Draws!AC1407-Line_cap,0))</f>
        <v>0</v>
      </c>
      <c r="AD1428" s="18" t="n">
        <f aca="false">AC1428-(MAX(Draws!R1407-Line_cap,0)+MAX(Draws!AD1407-Line_cap,0))</f>
        <v>0</v>
      </c>
      <c r="AE1428" s="18" t="n">
        <f aca="false">AD1428-(MAX(Draws!S1407-Line_cap,0)+MAX(Draws!AE1407-Line_cap,0))</f>
        <v>0</v>
      </c>
      <c r="AF1428" s="18" t="n">
        <f aca="false">AE1428-(MAX(Draws!T1407-Line_cap,0)+MAX(Draws!AF1407-Line_cap,0))</f>
        <v>0</v>
      </c>
      <c r="AG1428" s="18" t="n">
        <f aca="false">AF1428-(MAX(Draws!U1407-Line_cap,0)+MAX(Draws!AG1407-Line_cap,0))</f>
        <v>0</v>
      </c>
      <c r="AH1428" s="18" t="n">
        <f aca="false">AG1428-(MAX(Draws!V1407-Line_cap,0)+MAX(Draws!AH1407-Line_cap,0))</f>
        <v>0</v>
      </c>
      <c r="AI1428" s="18" t="n">
        <f aca="false">AH1428-(MAX(Draws!W1407-Line_cap,0)+MAX(Draws!AI1407-Line_cap,0))</f>
        <v>0</v>
      </c>
      <c r="AJ1428" s="18" t="n">
        <f aca="false">AI1428-(MAX(Draws!X1407-Line_cap,0)+MAX(Draws!AJ1407-Line_cap,0))</f>
        <v>0</v>
      </c>
      <c r="AK1428" s="18" t="n">
        <f aca="false">AJ1428-(MAX(Draws!Y1407-Line_cap,0)+MAX(Draws!AK1407-Line_cap,0))</f>
        <v>0</v>
      </c>
      <c r="AL1428" s="18" t="n">
        <f aca="false">SUMPRODUCT(MIN($B$22:$M$22+B1428:M1428+N1428:Y1428))</f>
        <v>408.64988556908</v>
      </c>
      <c r="AM1428" s="18" t="n">
        <f aca="false">SUMPRODUCT(MIN($B$22:$M$22+B1428:M1428))</f>
        <v>408.64988556908</v>
      </c>
      <c r="AN1428" s="18" t="n">
        <f aca="false">SUMPRODUCT(MIN($B$22:$M$22+N1428:Y1428))</f>
        <v>481.950382357786</v>
      </c>
      <c r="AO1428" s="18" t="n">
        <f aca="false">SUMPRODUCT(MIN($B$22:$M$22+B1428:M1428+Z1428:AK1428))</f>
        <v>408.64988556908</v>
      </c>
      <c r="AP1428" s="18" t="n">
        <f aca="false">SUMPRODUCT(MIN($B$23:$M$23+B1428:M1428+N1428:Y1428))</f>
        <v>449.538173082444</v>
      </c>
      <c r="AQ1428" s="18" t="n">
        <f aca="false">SUMPRODUCT(MIN($B$23:$M$23+B1428:M1428+Z1428:AK1428))</f>
        <v>449.538173082444</v>
      </c>
      <c r="AR1428" s="13" t="n">
        <f aca="false">IF(Y1428&lt;0,1,0)</f>
        <v>0</v>
      </c>
    </row>
    <row r="1429" customFormat="false" ht="15" hidden="false" customHeight="false" outlineLevel="0" collapsed="false">
      <c r="A1429" s="13" t="n">
        <v>1404</v>
      </c>
      <c r="B1429" s="18" t="n">
        <f aca="false">Shock_sd*Draws!B1408</f>
        <v>23.1821254181042</v>
      </c>
      <c r="C1429" s="18" t="n">
        <f aca="false">Persist_a*B1429+Shock_sd*Draws!C1408</f>
        <v>58.6778406347351</v>
      </c>
      <c r="D1429" s="18" t="n">
        <f aca="false">Persist_a*C1429+Shock_sd*Draws!D1408</f>
        <v>-22.9143577294436</v>
      </c>
      <c r="E1429" s="18" t="n">
        <f aca="false">Persist_a*D1429+Shock_sd*Draws!E1408</f>
        <v>-26.6518193897659</v>
      </c>
      <c r="F1429" s="18" t="n">
        <f aca="false">Persist_a*E1429+Shock_sd*Draws!F1408</f>
        <v>-28.8288574140135</v>
      </c>
      <c r="G1429" s="18" t="n">
        <f aca="false">Persist_a*F1429+Shock_sd*Draws!G1408</f>
        <v>-23.1628756857784</v>
      </c>
      <c r="H1429" s="18" t="n">
        <f aca="false">Persist_a*G1429+Shock_sd*Draws!H1408</f>
        <v>-23.6935429073444</v>
      </c>
      <c r="I1429" s="18" t="n">
        <f aca="false">Persist_a*H1429+Shock_sd*Draws!I1408</f>
        <v>-30.835411743618</v>
      </c>
      <c r="J1429" s="18" t="n">
        <f aca="false">Persist_a*I1429+Shock_sd*Draws!J1408</f>
        <v>-8.33563708309336</v>
      </c>
      <c r="K1429" s="18" t="n">
        <f aca="false">Persist_a*J1429+Shock_sd*Draws!K1408</f>
        <v>75.7706155732871</v>
      </c>
      <c r="L1429" s="18" t="n">
        <f aca="false">Persist_a*K1429+Shock_sd*Draws!L1408</f>
        <v>-82.5829103107253</v>
      </c>
      <c r="M1429" s="18" t="n">
        <f aca="false">Persist_a*L1429+Shock_sd*Draws!M1408</f>
        <v>-64.9401926945266</v>
      </c>
      <c r="N1429" s="18" t="n">
        <f aca="false">0-(Draws!N1408+Draws!Z1408)</f>
        <v>0</v>
      </c>
      <c r="O1429" s="18" t="n">
        <f aca="false">N1429-(Draws!O1408+Draws!AA1408)</f>
        <v>0</v>
      </c>
      <c r="P1429" s="18" t="n">
        <f aca="false">O1429-(Draws!P1408+Draws!AB1408)</f>
        <v>0</v>
      </c>
      <c r="Q1429" s="18" t="n">
        <f aca="false">P1429-(Draws!Q1408+Draws!AC1408)</f>
        <v>0</v>
      </c>
      <c r="R1429" s="18" t="n">
        <f aca="false">Q1429-(Draws!R1408+Draws!AD1408)</f>
        <v>0</v>
      </c>
      <c r="S1429" s="18" t="n">
        <f aca="false">R1429-(Draws!S1408+Draws!AE1408)</f>
        <v>0</v>
      </c>
      <c r="T1429" s="18" t="n">
        <f aca="false">S1429-(Draws!T1408+Draws!AF1408)</f>
        <v>0</v>
      </c>
      <c r="U1429" s="18" t="n">
        <f aca="false">T1429-(Draws!U1408+Draws!AG1408)</f>
        <v>0</v>
      </c>
      <c r="V1429" s="18" t="n">
        <f aca="false">U1429-(Draws!V1408+Draws!AH1408)</f>
        <v>0</v>
      </c>
      <c r="W1429" s="18" t="n">
        <f aca="false">V1429-(Draws!W1408+Draws!AI1408)</f>
        <v>0</v>
      </c>
      <c r="X1429" s="18" t="n">
        <f aca="false">W1429-(Draws!X1408+Draws!AJ1408)</f>
        <v>0</v>
      </c>
      <c r="Y1429" s="18" t="n">
        <f aca="false">X1429-(Draws!Y1408+Draws!AK1408)</f>
        <v>0</v>
      </c>
      <c r="Z1429" s="18" t="n">
        <f aca="false">0-(MAX(Draws!N1408-Line_cap,0)+MAX(Draws!Z1408-Line_cap,0))</f>
        <v>0</v>
      </c>
      <c r="AA1429" s="18" t="n">
        <f aca="false">Z1429-(MAX(Draws!O1408-Line_cap,0)+MAX(Draws!AA1408-Line_cap,0))</f>
        <v>0</v>
      </c>
      <c r="AB1429" s="18" t="n">
        <f aca="false">AA1429-(MAX(Draws!P1408-Line_cap,0)+MAX(Draws!AB1408-Line_cap,0))</f>
        <v>0</v>
      </c>
      <c r="AC1429" s="18" t="n">
        <f aca="false">AB1429-(MAX(Draws!Q1408-Line_cap,0)+MAX(Draws!AC1408-Line_cap,0))</f>
        <v>0</v>
      </c>
      <c r="AD1429" s="18" t="n">
        <f aca="false">AC1429-(MAX(Draws!R1408-Line_cap,0)+MAX(Draws!AD1408-Line_cap,0))</f>
        <v>0</v>
      </c>
      <c r="AE1429" s="18" t="n">
        <f aca="false">AD1429-(MAX(Draws!S1408-Line_cap,0)+MAX(Draws!AE1408-Line_cap,0))</f>
        <v>0</v>
      </c>
      <c r="AF1429" s="18" t="n">
        <f aca="false">AE1429-(MAX(Draws!T1408-Line_cap,0)+MAX(Draws!AF1408-Line_cap,0))</f>
        <v>0</v>
      </c>
      <c r="AG1429" s="18" t="n">
        <f aca="false">AF1429-(MAX(Draws!U1408-Line_cap,0)+MAX(Draws!AG1408-Line_cap,0))</f>
        <v>0</v>
      </c>
      <c r="AH1429" s="18" t="n">
        <f aca="false">AG1429-(MAX(Draws!V1408-Line_cap,0)+MAX(Draws!AH1408-Line_cap,0))</f>
        <v>0</v>
      </c>
      <c r="AI1429" s="18" t="n">
        <f aca="false">AH1429-(MAX(Draws!W1408-Line_cap,0)+MAX(Draws!AI1408-Line_cap,0))</f>
        <v>0</v>
      </c>
      <c r="AJ1429" s="18" t="n">
        <f aca="false">AI1429-(MAX(Draws!X1408-Line_cap,0)+MAX(Draws!AJ1408-Line_cap,0))</f>
        <v>0</v>
      </c>
      <c r="AK1429" s="18" t="n">
        <f aca="false">AJ1429-(MAX(Draws!Y1408-Line_cap,0)+MAX(Draws!AK1408-Line_cap,0))</f>
        <v>0</v>
      </c>
      <c r="AL1429" s="18" t="n">
        <f aca="false">SUMPRODUCT(MIN($B$22:$M$22+B1429:M1429+N1429:Y1429))</f>
        <v>419.345037253656</v>
      </c>
      <c r="AM1429" s="18" t="n">
        <f aca="false">SUMPRODUCT(MIN($B$22:$M$22+B1429:M1429))</f>
        <v>419.345037253656</v>
      </c>
      <c r="AN1429" s="18" t="n">
        <f aca="false">SUMPRODUCT(MIN($B$22:$M$22+N1429:Y1429))</f>
        <v>481.950382357786</v>
      </c>
      <c r="AO1429" s="18" t="n">
        <f aca="false">SUMPRODUCT(MIN($B$22:$M$22+B1429:M1429+Z1429:AK1429))</f>
        <v>419.345037253656</v>
      </c>
      <c r="AP1429" s="18" t="n">
        <f aca="false">SUMPRODUCT(MIN($B$23:$M$23+B1429:M1429+N1429:Y1429))</f>
        <v>466.2181660672</v>
      </c>
      <c r="AQ1429" s="18" t="n">
        <f aca="false">SUMPRODUCT(MIN($B$23:$M$23+B1429:M1429+Z1429:AK1429))</f>
        <v>466.2181660672</v>
      </c>
      <c r="AR1429" s="13" t="n">
        <f aca="false">IF(Y1429&lt;0,1,0)</f>
        <v>0</v>
      </c>
    </row>
    <row r="1430" customFormat="false" ht="15" hidden="false" customHeight="false" outlineLevel="0" collapsed="false">
      <c r="A1430" s="13" t="n">
        <v>1405</v>
      </c>
      <c r="B1430" s="18" t="n">
        <f aca="false">Shock_sd*Draws!B1409</f>
        <v>-50.9474068942001</v>
      </c>
      <c r="C1430" s="18" t="n">
        <f aca="false">Persist_a*B1430+Shock_sd*Draws!C1409</f>
        <v>-14.7943625590921</v>
      </c>
      <c r="D1430" s="18" t="n">
        <f aca="false">Persist_a*C1430+Shock_sd*Draws!D1409</f>
        <v>-38.6019399964776</v>
      </c>
      <c r="E1430" s="18" t="n">
        <f aca="false">Persist_a*D1430+Shock_sd*Draws!E1409</f>
        <v>-48.8274033465877</v>
      </c>
      <c r="F1430" s="18" t="n">
        <f aca="false">Persist_a*E1430+Shock_sd*Draws!F1409</f>
        <v>-133.633808192307</v>
      </c>
      <c r="G1430" s="18" t="n">
        <f aca="false">Persist_a*F1430+Shock_sd*Draws!G1409</f>
        <v>-80.1776140434043</v>
      </c>
      <c r="H1430" s="18" t="n">
        <f aca="false">Persist_a*G1430+Shock_sd*Draws!H1409</f>
        <v>-84.1090259283197</v>
      </c>
      <c r="I1430" s="18" t="n">
        <f aca="false">Persist_a*H1430+Shock_sd*Draws!I1409</f>
        <v>-141.679763073088</v>
      </c>
      <c r="J1430" s="18" t="n">
        <f aca="false">Persist_a*I1430+Shock_sd*Draws!J1409</f>
        <v>-60.4445689607563</v>
      </c>
      <c r="K1430" s="18" t="n">
        <f aca="false">Persist_a*J1430+Shock_sd*Draws!K1409</f>
        <v>-100.933922730137</v>
      </c>
      <c r="L1430" s="18" t="n">
        <f aca="false">Persist_a*K1430+Shock_sd*Draws!L1409</f>
        <v>-79.4957145737905</v>
      </c>
      <c r="M1430" s="18" t="n">
        <f aca="false">Persist_a*L1430+Shock_sd*Draws!M1409</f>
        <v>20.4934176495773</v>
      </c>
      <c r="N1430" s="18" t="n">
        <f aca="false">0-(Draws!N1409+Draws!Z1409)</f>
        <v>0</v>
      </c>
      <c r="O1430" s="18" t="n">
        <f aca="false">N1430-(Draws!O1409+Draws!AA1409)</f>
        <v>0</v>
      </c>
      <c r="P1430" s="18" t="n">
        <f aca="false">O1430-(Draws!P1409+Draws!AB1409)</f>
        <v>0</v>
      </c>
      <c r="Q1430" s="18" t="n">
        <f aca="false">P1430-(Draws!Q1409+Draws!AC1409)</f>
        <v>0</v>
      </c>
      <c r="R1430" s="18" t="n">
        <f aca="false">Q1430-(Draws!R1409+Draws!AD1409)</f>
        <v>0</v>
      </c>
      <c r="S1430" s="18" t="n">
        <f aca="false">R1430-(Draws!S1409+Draws!AE1409)</f>
        <v>0</v>
      </c>
      <c r="T1430" s="18" t="n">
        <f aca="false">S1430-(Draws!T1409+Draws!AF1409)</f>
        <v>0</v>
      </c>
      <c r="U1430" s="18" t="n">
        <f aca="false">T1430-(Draws!U1409+Draws!AG1409)</f>
        <v>0</v>
      </c>
      <c r="V1430" s="18" t="n">
        <f aca="false">U1430-(Draws!V1409+Draws!AH1409)</f>
        <v>0</v>
      </c>
      <c r="W1430" s="18" t="n">
        <f aca="false">V1430-(Draws!W1409+Draws!AI1409)</f>
        <v>0</v>
      </c>
      <c r="X1430" s="18" t="n">
        <f aca="false">W1430-(Draws!X1409+Draws!AJ1409)</f>
        <v>0</v>
      </c>
      <c r="Y1430" s="18" t="n">
        <f aca="false">X1430-(Draws!Y1409+Draws!AK1409)</f>
        <v>0</v>
      </c>
      <c r="Z1430" s="18" t="n">
        <f aca="false">0-(MAX(Draws!N1409-Line_cap,0)+MAX(Draws!Z1409-Line_cap,0))</f>
        <v>0</v>
      </c>
      <c r="AA1430" s="18" t="n">
        <f aca="false">Z1430-(MAX(Draws!O1409-Line_cap,0)+MAX(Draws!AA1409-Line_cap,0))</f>
        <v>0</v>
      </c>
      <c r="AB1430" s="18" t="n">
        <f aca="false">AA1430-(MAX(Draws!P1409-Line_cap,0)+MAX(Draws!AB1409-Line_cap,0))</f>
        <v>0</v>
      </c>
      <c r="AC1430" s="18" t="n">
        <f aca="false">AB1430-(MAX(Draws!Q1409-Line_cap,0)+MAX(Draws!AC1409-Line_cap,0))</f>
        <v>0</v>
      </c>
      <c r="AD1430" s="18" t="n">
        <f aca="false">AC1430-(MAX(Draws!R1409-Line_cap,0)+MAX(Draws!AD1409-Line_cap,0))</f>
        <v>0</v>
      </c>
      <c r="AE1430" s="18" t="n">
        <f aca="false">AD1430-(MAX(Draws!S1409-Line_cap,0)+MAX(Draws!AE1409-Line_cap,0))</f>
        <v>0</v>
      </c>
      <c r="AF1430" s="18" t="n">
        <f aca="false">AE1430-(MAX(Draws!T1409-Line_cap,0)+MAX(Draws!AF1409-Line_cap,0))</f>
        <v>0</v>
      </c>
      <c r="AG1430" s="18" t="n">
        <f aca="false">AF1430-(MAX(Draws!U1409-Line_cap,0)+MAX(Draws!AG1409-Line_cap,0))</f>
        <v>0</v>
      </c>
      <c r="AH1430" s="18" t="n">
        <f aca="false">AG1430-(MAX(Draws!V1409-Line_cap,0)+MAX(Draws!AH1409-Line_cap,0))</f>
        <v>0</v>
      </c>
      <c r="AI1430" s="18" t="n">
        <f aca="false">AH1430-(MAX(Draws!W1409-Line_cap,0)+MAX(Draws!AI1409-Line_cap,0))</f>
        <v>0</v>
      </c>
      <c r="AJ1430" s="18" t="n">
        <f aca="false">AI1430-(MAX(Draws!X1409-Line_cap,0)+MAX(Draws!AJ1409-Line_cap,0))</f>
        <v>0</v>
      </c>
      <c r="AK1430" s="18" t="n">
        <f aca="false">AJ1430-(MAX(Draws!Y1409-Line_cap,0)+MAX(Draws!AK1409-Line_cap,0))</f>
        <v>0</v>
      </c>
      <c r="AL1430" s="18" t="n">
        <f aca="false">SUMPRODUCT(MIN($B$22:$M$22+B1430:M1430+N1430:Y1430))</f>
        <v>342.174290324832</v>
      </c>
      <c r="AM1430" s="18" t="n">
        <f aca="false">SUMPRODUCT(MIN($B$22:$M$22+B1430:M1430))</f>
        <v>342.174290324832</v>
      </c>
      <c r="AN1430" s="18" t="n">
        <f aca="false">SUMPRODUCT(MIN($B$22:$M$22+N1430:Y1430))</f>
        <v>481.950382357786</v>
      </c>
      <c r="AO1430" s="18" t="n">
        <f aca="false">SUMPRODUCT(MIN($B$22:$M$22+B1430:M1430+Z1430:AK1430))</f>
        <v>342.174290324832</v>
      </c>
      <c r="AP1430" s="18" t="n">
        <f aca="false">SUMPRODUCT(MIN($B$23:$M$23+B1430:M1430+N1430:Y1430))</f>
        <v>391.774290324832</v>
      </c>
      <c r="AQ1430" s="18" t="n">
        <f aca="false">SUMPRODUCT(MIN($B$23:$M$23+B1430:M1430+Z1430:AK1430))</f>
        <v>391.774290324832</v>
      </c>
      <c r="AR1430" s="13" t="n">
        <f aca="false">IF(Y1430&lt;0,1,0)</f>
        <v>0</v>
      </c>
    </row>
    <row r="1431" customFormat="false" ht="15" hidden="false" customHeight="false" outlineLevel="0" collapsed="false">
      <c r="A1431" s="13" t="n">
        <v>1406</v>
      </c>
      <c r="B1431" s="18" t="n">
        <f aca="false">Shock_sd*Draws!B1410</f>
        <v>-66.4975414742244</v>
      </c>
      <c r="C1431" s="18" t="n">
        <f aca="false">Persist_a*B1431+Shock_sd*Draws!C1410</f>
        <v>-78.5893022451261</v>
      </c>
      <c r="D1431" s="18" t="n">
        <f aca="false">Persist_a*C1431+Shock_sd*Draws!D1410</f>
        <v>-141.009411955749</v>
      </c>
      <c r="E1431" s="18" t="n">
        <f aca="false">Persist_a*D1431+Shock_sd*Draws!E1410</f>
        <v>-172.797446095552</v>
      </c>
      <c r="F1431" s="18" t="n">
        <f aca="false">Persist_a*E1431+Shock_sd*Draws!F1410</f>
        <v>-55.4009439822189</v>
      </c>
      <c r="G1431" s="18" t="n">
        <f aca="false">Persist_a*F1431+Shock_sd*Draws!G1410</f>
        <v>-67.6749216018272</v>
      </c>
      <c r="H1431" s="18" t="n">
        <f aca="false">Persist_a*G1431+Shock_sd*Draws!H1410</f>
        <v>-99.6674493978329</v>
      </c>
      <c r="I1431" s="18" t="n">
        <f aca="false">Persist_a*H1431+Shock_sd*Draws!I1410</f>
        <v>-86.2916083123889</v>
      </c>
      <c r="J1431" s="18" t="n">
        <f aca="false">Persist_a*I1431+Shock_sd*Draws!J1410</f>
        <v>27.152091837701</v>
      </c>
      <c r="K1431" s="18" t="n">
        <f aca="false">Persist_a*J1431+Shock_sd*Draws!K1410</f>
        <v>28.3342970685976</v>
      </c>
      <c r="L1431" s="18" t="n">
        <f aca="false">Persist_a*K1431+Shock_sd*Draws!L1410</f>
        <v>-34.7777604978691</v>
      </c>
      <c r="M1431" s="18" t="n">
        <f aca="false">Persist_a*L1431+Shock_sd*Draws!M1410</f>
        <v>-5.48104424116351</v>
      </c>
      <c r="N1431" s="18" t="n">
        <f aca="false">0-(Draws!N1410+Draws!Z1410)</f>
        <v>0</v>
      </c>
      <c r="O1431" s="18" t="n">
        <f aca="false">N1431-(Draws!O1410+Draws!AA1410)</f>
        <v>0</v>
      </c>
      <c r="P1431" s="18" t="n">
        <f aca="false">O1431-(Draws!P1410+Draws!AB1410)</f>
        <v>0</v>
      </c>
      <c r="Q1431" s="18" t="n">
        <f aca="false">P1431-(Draws!Q1410+Draws!AC1410)</f>
        <v>0</v>
      </c>
      <c r="R1431" s="18" t="n">
        <f aca="false">Q1431-(Draws!R1410+Draws!AD1410)</f>
        <v>0</v>
      </c>
      <c r="S1431" s="18" t="n">
        <f aca="false">R1431-(Draws!S1410+Draws!AE1410)</f>
        <v>0</v>
      </c>
      <c r="T1431" s="18" t="n">
        <f aca="false">S1431-(Draws!T1410+Draws!AF1410)</f>
        <v>0</v>
      </c>
      <c r="U1431" s="18" t="n">
        <f aca="false">T1431-(Draws!U1410+Draws!AG1410)</f>
        <v>0</v>
      </c>
      <c r="V1431" s="18" t="n">
        <f aca="false">U1431-(Draws!V1410+Draws!AH1410)</f>
        <v>0</v>
      </c>
      <c r="W1431" s="18" t="n">
        <f aca="false">V1431-(Draws!W1410+Draws!AI1410)</f>
        <v>0</v>
      </c>
      <c r="X1431" s="18" t="n">
        <f aca="false">W1431-(Draws!X1410+Draws!AJ1410)</f>
        <v>0</v>
      </c>
      <c r="Y1431" s="18" t="n">
        <f aca="false">X1431-(Draws!Y1410+Draws!AK1410)</f>
        <v>0</v>
      </c>
      <c r="Z1431" s="18" t="n">
        <f aca="false">0-(MAX(Draws!N1410-Line_cap,0)+MAX(Draws!Z1410-Line_cap,0))</f>
        <v>0</v>
      </c>
      <c r="AA1431" s="18" t="n">
        <f aca="false">Z1431-(MAX(Draws!O1410-Line_cap,0)+MAX(Draws!AA1410-Line_cap,0))</f>
        <v>0</v>
      </c>
      <c r="AB1431" s="18" t="n">
        <f aca="false">AA1431-(MAX(Draws!P1410-Line_cap,0)+MAX(Draws!AB1410-Line_cap,0))</f>
        <v>0</v>
      </c>
      <c r="AC1431" s="18" t="n">
        <f aca="false">AB1431-(MAX(Draws!Q1410-Line_cap,0)+MAX(Draws!AC1410-Line_cap,0))</f>
        <v>0</v>
      </c>
      <c r="AD1431" s="18" t="n">
        <f aca="false">AC1431-(MAX(Draws!R1410-Line_cap,0)+MAX(Draws!AD1410-Line_cap,0))</f>
        <v>0</v>
      </c>
      <c r="AE1431" s="18" t="n">
        <f aca="false">AD1431-(MAX(Draws!S1410-Line_cap,0)+MAX(Draws!AE1410-Line_cap,0))</f>
        <v>0</v>
      </c>
      <c r="AF1431" s="18" t="n">
        <f aca="false">AE1431-(MAX(Draws!T1410-Line_cap,0)+MAX(Draws!AF1410-Line_cap,0))</f>
        <v>0</v>
      </c>
      <c r="AG1431" s="18" t="n">
        <f aca="false">AF1431-(MAX(Draws!U1410-Line_cap,0)+MAX(Draws!AG1410-Line_cap,0))</f>
        <v>0</v>
      </c>
      <c r="AH1431" s="18" t="n">
        <f aca="false">AG1431-(MAX(Draws!V1410-Line_cap,0)+MAX(Draws!AH1410-Line_cap,0))</f>
        <v>0</v>
      </c>
      <c r="AI1431" s="18" t="n">
        <f aca="false">AH1431-(MAX(Draws!W1410-Line_cap,0)+MAX(Draws!AI1410-Line_cap,0))</f>
        <v>0</v>
      </c>
      <c r="AJ1431" s="18" t="n">
        <f aca="false">AI1431-(MAX(Draws!X1410-Line_cap,0)+MAX(Draws!AJ1410-Line_cap,0))</f>
        <v>0</v>
      </c>
      <c r="AK1431" s="18" t="n">
        <f aca="false">AJ1431-(MAX(Draws!Y1410-Line_cap,0)+MAX(Draws!AK1410-Line_cap,0))</f>
        <v>0</v>
      </c>
      <c r="AL1431" s="18" t="n">
        <f aca="false">SUMPRODUCT(MIN($B$22:$M$22+B1431:M1431+N1431:Y1431))</f>
        <v>326.064753732605</v>
      </c>
      <c r="AM1431" s="18" t="n">
        <f aca="false">SUMPRODUCT(MIN($B$22:$M$22+B1431:M1431))</f>
        <v>326.064753732605</v>
      </c>
      <c r="AN1431" s="18" t="n">
        <f aca="false">SUMPRODUCT(MIN($B$22:$M$22+N1431:Y1431))</f>
        <v>481.950382357786</v>
      </c>
      <c r="AO1431" s="18" t="n">
        <f aca="false">SUMPRODUCT(MIN($B$22:$M$22+B1431:M1431+Z1431:AK1431))</f>
        <v>326.064753732605</v>
      </c>
      <c r="AP1431" s="18" t="n">
        <f aca="false">SUMPRODUCT(MIN($B$23:$M$23+B1431:M1431+N1431:Y1431))</f>
        <v>366.953041245968</v>
      </c>
      <c r="AQ1431" s="18" t="n">
        <f aca="false">SUMPRODUCT(MIN($B$23:$M$23+B1431:M1431+Z1431:AK1431))</f>
        <v>366.953041245968</v>
      </c>
      <c r="AR1431" s="13" t="n">
        <f aca="false">IF(Y1431&lt;0,1,0)</f>
        <v>0</v>
      </c>
    </row>
    <row r="1432" customFormat="false" ht="15" hidden="false" customHeight="false" outlineLevel="0" collapsed="false">
      <c r="A1432" s="13" t="n">
        <v>1407</v>
      </c>
      <c r="B1432" s="18" t="n">
        <f aca="false">Shock_sd*Draws!B1411</f>
        <v>-0.191212540728353</v>
      </c>
      <c r="C1432" s="18" t="n">
        <f aca="false">Persist_a*B1432+Shock_sd*Draws!C1411</f>
        <v>35.5317731474299</v>
      </c>
      <c r="D1432" s="18" t="n">
        <f aca="false">Persist_a*C1432+Shock_sd*Draws!D1411</f>
        <v>103.260152899918</v>
      </c>
      <c r="E1432" s="18" t="n">
        <f aca="false">Persist_a*D1432+Shock_sd*Draws!E1411</f>
        <v>123.816245101051</v>
      </c>
      <c r="F1432" s="18" t="n">
        <f aca="false">Persist_a*E1432+Shock_sd*Draws!F1411</f>
        <v>49.9261711499145</v>
      </c>
      <c r="G1432" s="18" t="n">
        <f aca="false">Persist_a*F1432+Shock_sd*Draws!G1411</f>
        <v>-35.2847851794556</v>
      </c>
      <c r="H1432" s="18" t="n">
        <f aca="false">Persist_a*G1432+Shock_sd*Draws!H1411</f>
        <v>-3.00922529233012</v>
      </c>
      <c r="I1432" s="18" t="n">
        <f aca="false">Persist_a*H1432+Shock_sd*Draws!I1411</f>
        <v>-45.5843302191795</v>
      </c>
      <c r="J1432" s="18" t="n">
        <f aca="false">Persist_a*I1432+Shock_sd*Draws!J1411</f>
        <v>-78.0246031375987</v>
      </c>
      <c r="K1432" s="18" t="n">
        <f aca="false">Persist_a*J1432+Shock_sd*Draws!K1411</f>
        <v>-76.6759754597358</v>
      </c>
      <c r="L1432" s="18" t="n">
        <f aca="false">Persist_a*K1432+Shock_sd*Draws!L1411</f>
        <v>-54.7322821012546</v>
      </c>
      <c r="M1432" s="18" t="n">
        <f aca="false">Persist_a*L1432+Shock_sd*Draws!M1411</f>
        <v>-40.0922933478357</v>
      </c>
      <c r="N1432" s="18" t="n">
        <f aca="false">0-(Draws!N1411+Draws!Z1411)</f>
        <v>0</v>
      </c>
      <c r="O1432" s="18" t="n">
        <f aca="false">N1432-(Draws!O1411+Draws!AA1411)</f>
        <v>0</v>
      </c>
      <c r="P1432" s="18" t="n">
        <f aca="false">O1432-(Draws!P1411+Draws!AB1411)</f>
        <v>0</v>
      </c>
      <c r="Q1432" s="18" t="n">
        <f aca="false">P1432-(Draws!Q1411+Draws!AC1411)</f>
        <v>0</v>
      </c>
      <c r="R1432" s="18" t="n">
        <f aca="false">Q1432-(Draws!R1411+Draws!AD1411)</f>
        <v>0</v>
      </c>
      <c r="S1432" s="18" t="n">
        <f aca="false">R1432-(Draws!S1411+Draws!AE1411)</f>
        <v>0</v>
      </c>
      <c r="T1432" s="18" t="n">
        <f aca="false">S1432-(Draws!T1411+Draws!AF1411)</f>
        <v>0</v>
      </c>
      <c r="U1432" s="18" t="n">
        <f aca="false">T1432-(Draws!U1411+Draws!AG1411)</f>
        <v>0</v>
      </c>
      <c r="V1432" s="18" t="n">
        <f aca="false">U1432-(Draws!V1411+Draws!AH1411)</f>
        <v>0</v>
      </c>
      <c r="W1432" s="18" t="n">
        <f aca="false">V1432-(Draws!W1411+Draws!AI1411)</f>
        <v>0</v>
      </c>
      <c r="X1432" s="18" t="n">
        <f aca="false">W1432-(Draws!X1411+Draws!AJ1411)</f>
        <v>0</v>
      </c>
      <c r="Y1432" s="18" t="n">
        <f aca="false">X1432-(Draws!Y1411+Draws!AK1411)</f>
        <v>0</v>
      </c>
      <c r="Z1432" s="18" t="n">
        <f aca="false">0-(MAX(Draws!N1411-Line_cap,0)+MAX(Draws!Z1411-Line_cap,0))</f>
        <v>0</v>
      </c>
      <c r="AA1432" s="18" t="n">
        <f aca="false">Z1432-(MAX(Draws!O1411-Line_cap,0)+MAX(Draws!AA1411-Line_cap,0))</f>
        <v>0</v>
      </c>
      <c r="AB1432" s="18" t="n">
        <f aca="false">AA1432-(MAX(Draws!P1411-Line_cap,0)+MAX(Draws!AB1411-Line_cap,0))</f>
        <v>0</v>
      </c>
      <c r="AC1432" s="18" t="n">
        <f aca="false">AB1432-(MAX(Draws!Q1411-Line_cap,0)+MAX(Draws!AC1411-Line_cap,0))</f>
        <v>0</v>
      </c>
      <c r="AD1432" s="18" t="n">
        <f aca="false">AC1432-(MAX(Draws!R1411-Line_cap,0)+MAX(Draws!AD1411-Line_cap,0))</f>
        <v>0</v>
      </c>
      <c r="AE1432" s="18" t="n">
        <f aca="false">AD1432-(MAX(Draws!S1411-Line_cap,0)+MAX(Draws!AE1411-Line_cap,0))</f>
        <v>0</v>
      </c>
      <c r="AF1432" s="18" t="n">
        <f aca="false">AE1432-(MAX(Draws!T1411-Line_cap,0)+MAX(Draws!AF1411-Line_cap,0))</f>
        <v>0</v>
      </c>
      <c r="AG1432" s="18" t="n">
        <f aca="false">AF1432-(MAX(Draws!U1411-Line_cap,0)+MAX(Draws!AG1411-Line_cap,0))</f>
        <v>0</v>
      </c>
      <c r="AH1432" s="18" t="n">
        <f aca="false">AG1432-(MAX(Draws!V1411-Line_cap,0)+MAX(Draws!AH1411-Line_cap,0))</f>
        <v>0</v>
      </c>
      <c r="AI1432" s="18" t="n">
        <f aca="false">AH1432-(MAX(Draws!W1411-Line_cap,0)+MAX(Draws!AI1411-Line_cap,0))</f>
        <v>0</v>
      </c>
      <c r="AJ1432" s="18" t="n">
        <f aca="false">AI1432-(MAX(Draws!X1411-Line_cap,0)+MAX(Draws!AJ1411-Line_cap,0))</f>
        <v>0</v>
      </c>
      <c r="AK1432" s="18" t="n">
        <f aca="false">AJ1432-(MAX(Draws!Y1411-Line_cap,0)+MAX(Draws!AK1411-Line_cap,0))</f>
        <v>0</v>
      </c>
      <c r="AL1432" s="18" t="n">
        <f aca="false">SUMPRODUCT(MIN($B$22:$M$22+B1432:M1432+N1432:Y1432))</f>
        <v>410.173178279798</v>
      </c>
      <c r="AM1432" s="18" t="n">
        <f aca="false">SUMPRODUCT(MIN($B$22:$M$22+B1432:M1432))</f>
        <v>410.173178279798</v>
      </c>
      <c r="AN1432" s="18" t="n">
        <f aca="false">SUMPRODUCT(MIN($B$22:$M$22+N1432:Y1432))</f>
        <v>481.950382357786</v>
      </c>
      <c r="AO1432" s="18" t="n">
        <f aca="false">SUMPRODUCT(MIN($B$22:$M$22+B1432:M1432+Z1432:AK1432))</f>
        <v>410.173178279798</v>
      </c>
      <c r="AP1432" s="18" t="n">
        <f aca="false">SUMPRODUCT(MIN($B$23:$M$23+B1432:M1432+N1432:Y1432))</f>
        <v>459.416505444018</v>
      </c>
      <c r="AQ1432" s="18" t="n">
        <f aca="false">SUMPRODUCT(MIN($B$23:$M$23+B1432:M1432+Z1432:AK1432))</f>
        <v>459.416505444018</v>
      </c>
      <c r="AR1432" s="13" t="n">
        <f aca="false">IF(Y1432&lt;0,1,0)</f>
        <v>0</v>
      </c>
    </row>
    <row r="1433" customFormat="false" ht="15" hidden="false" customHeight="false" outlineLevel="0" collapsed="false">
      <c r="A1433" s="13" t="n">
        <v>1408</v>
      </c>
      <c r="B1433" s="18" t="n">
        <f aca="false">Shock_sd*Draws!B1412</f>
        <v>36.4486671515111</v>
      </c>
      <c r="C1433" s="18" t="n">
        <f aca="false">Persist_a*B1433+Shock_sd*Draws!C1412</f>
        <v>18.2961862742921</v>
      </c>
      <c r="D1433" s="18" t="n">
        <f aca="false">Persist_a*C1433+Shock_sd*Draws!D1412</f>
        <v>-36.5153152505717</v>
      </c>
      <c r="E1433" s="18" t="n">
        <f aca="false">Persist_a*D1433+Shock_sd*Draws!E1412</f>
        <v>-50.9763838112725</v>
      </c>
      <c r="F1433" s="18" t="n">
        <f aca="false">Persist_a*E1433+Shock_sd*Draws!F1412</f>
        <v>-3.5517941283212</v>
      </c>
      <c r="G1433" s="18" t="n">
        <f aca="false">Persist_a*F1433+Shock_sd*Draws!G1412</f>
        <v>26.9748158265813</v>
      </c>
      <c r="H1433" s="18" t="n">
        <f aca="false">Persist_a*G1433+Shock_sd*Draws!H1412</f>
        <v>42.1988623928</v>
      </c>
      <c r="I1433" s="18" t="n">
        <f aca="false">Persist_a*H1433+Shock_sd*Draws!I1412</f>
        <v>16.1024208610883</v>
      </c>
      <c r="J1433" s="18" t="n">
        <f aca="false">Persist_a*I1433+Shock_sd*Draws!J1412</f>
        <v>25.8031948310169</v>
      </c>
      <c r="K1433" s="18" t="n">
        <f aca="false">Persist_a*J1433+Shock_sd*Draws!K1412</f>
        <v>-24.3208055506362</v>
      </c>
      <c r="L1433" s="18" t="n">
        <f aca="false">Persist_a*K1433+Shock_sd*Draws!L1412</f>
        <v>-4.18655539938043</v>
      </c>
      <c r="M1433" s="18" t="n">
        <f aca="false">Persist_a*L1433+Shock_sd*Draws!M1412</f>
        <v>-84.9461839545196</v>
      </c>
      <c r="N1433" s="18" t="n">
        <f aca="false">0-(Draws!N1412+Draws!Z1412)</f>
        <v>0</v>
      </c>
      <c r="O1433" s="18" t="n">
        <f aca="false">N1433-(Draws!O1412+Draws!AA1412)</f>
        <v>0</v>
      </c>
      <c r="P1433" s="18" t="n">
        <f aca="false">O1433-(Draws!P1412+Draws!AB1412)</f>
        <v>0</v>
      </c>
      <c r="Q1433" s="18" t="n">
        <f aca="false">P1433-(Draws!Q1412+Draws!AC1412)</f>
        <v>0</v>
      </c>
      <c r="R1433" s="18" t="n">
        <f aca="false">Q1433-(Draws!R1412+Draws!AD1412)</f>
        <v>0</v>
      </c>
      <c r="S1433" s="18" t="n">
        <f aca="false">R1433-(Draws!S1412+Draws!AE1412)</f>
        <v>0</v>
      </c>
      <c r="T1433" s="18" t="n">
        <f aca="false">S1433-(Draws!T1412+Draws!AF1412)</f>
        <v>0</v>
      </c>
      <c r="U1433" s="18" t="n">
        <f aca="false">T1433-(Draws!U1412+Draws!AG1412)</f>
        <v>0</v>
      </c>
      <c r="V1433" s="18" t="n">
        <f aca="false">U1433-(Draws!V1412+Draws!AH1412)</f>
        <v>0</v>
      </c>
      <c r="W1433" s="18" t="n">
        <f aca="false">V1433-(Draws!W1412+Draws!AI1412)</f>
        <v>0</v>
      </c>
      <c r="X1433" s="18" t="n">
        <f aca="false">W1433-(Draws!X1412+Draws!AJ1412)</f>
        <v>0</v>
      </c>
      <c r="Y1433" s="18" t="n">
        <f aca="false">X1433-(Draws!Y1412+Draws!AK1412)</f>
        <v>0</v>
      </c>
      <c r="Z1433" s="18" t="n">
        <f aca="false">0-(MAX(Draws!N1412-Line_cap,0)+MAX(Draws!Z1412-Line_cap,0))</f>
        <v>0</v>
      </c>
      <c r="AA1433" s="18" t="n">
        <f aca="false">Z1433-(MAX(Draws!O1412-Line_cap,0)+MAX(Draws!AA1412-Line_cap,0))</f>
        <v>0</v>
      </c>
      <c r="AB1433" s="18" t="n">
        <f aca="false">AA1433-(MAX(Draws!P1412-Line_cap,0)+MAX(Draws!AB1412-Line_cap,0))</f>
        <v>0</v>
      </c>
      <c r="AC1433" s="18" t="n">
        <f aca="false">AB1433-(MAX(Draws!Q1412-Line_cap,0)+MAX(Draws!AC1412-Line_cap,0))</f>
        <v>0</v>
      </c>
      <c r="AD1433" s="18" t="n">
        <f aca="false">AC1433-(MAX(Draws!R1412-Line_cap,0)+MAX(Draws!AD1412-Line_cap,0))</f>
        <v>0</v>
      </c>
      <c r="AE1433" s="18" t="n">
        <f aca="false">AD1433-(MAX(Draws!S1412-Line_cap,0)+MAX(Draws!AE1412-Line_cap,0))</f>
        <v>0</v>
      </c>
      <c r="AF1433" s="18" t="n">
        <f aca="false">AE1433-(MAX(Draws!T1412-Line_cap,0)+MAX(Draws!AF1412-Line_cap,0))</f>
        <v>0</v>
      </c>
      <c r="AG1433" s="18" t="n">
        <f aca="false">AF1433-(MAX(Draws!U1412-Line_cap,0)+MAX(Draws!AG1412-Line_cap,0))</f>
        <v>0</v>
      </c>
      <c r="AH1433" s="18" t="n">
        <f aca="false">AG1433-(MAX(Draws!V1412-Line_cap,0)+MAX(Draws!AH1412-Line_cap,0))</f>
        <v>0</v>
      </c>
      <c r="AI1433" s="18" t="n">
        <f aca="false">AH1433-(MAX(Draws!W1412-Line_cap,0)+MAX(Draws!AI1412-Line_cap,0))</f>
        <v>0</v>
      </c>
      <c r="AJ1433" s="18" t="n">
        <f aca="false">AI1433-(MAX(Draws!X1412-Line_cap,0)+MAX(Draws!AJ1412-Line_cap,0))</f>
        <v>0</v>
      </c>
      <c r="AK1433" s="18" t="n">
        <f aca="false">AJ1433-(MAX(Draws!Y1412-Line_cap,0)+MAX(Draws!AK1412-Line_cap,0))</f>
        <v>0</v>
      </c>
      <c r="AL1433" s="18" t="n">
        <f aca="false">SUMPRODUCT(MIN($B$22:$M$22+B1433:M1433+N1433:Y1433))</f>
        <v>425.477863722441</v>
      </c>
      <c r="AM1433" s="18" t="n">
        <f aca="false">SUMPRODUCT(MIN($B$22:$M$22+B1433:M1433))</f>
        <v>425.477863722441</v>
      </c>
      <c r="AN1433" s="18" t="n">
        <f aca="false">SUMPRODUCT(MIN($B$22:$M$22+N1433:Y1433))</f>
        <v>481.950382357786</v>
      </c>
      <c r="AO1433" s="18" t="n">
        <f aca="false">SUMPRODUCT(MIN($B$22:$M$22+B1433:M1433+Z1433:AK1433))</f>
        <v>425.477863722441</v>
      </c>
      <c r="AP1433" s="18" t="n">
        <f aca="false">SUMPRODUCT(MIN($B$23:$M$23+B1433:M1433+N1433:Y1433))</f>
        <v>470.603744805061</v>
      </c>
      <c r="AQ1433" s="18" t="n">
        <f aca="false">SUMPRODUCT(MIN($B$23:$M$23+B1433:M1433+Z1433:AK1433))</f>
        <v>470.603744805061</v>
      </c>
      <c r="AR1433" s="13" t="n">
        <f aca="false">IF(Y1433&lt;0,1,0)</f>
        <v>0</v>
      </c>
    </row>
    <row r="1434" customFormat="false" ht="15" hidden="false" customHeight="false" outlineLevel="0" collapsed="false">
      <c r="A1434" s="13" t="n">
        <v>1409</v>
      </c>
      <c r="B1434" s="18" t="n">
        <f aca="false">Shock_sd*Draws!B1413</f>
        <v>19.5189623948654</v>
      </c>
      <c r="C1434" s="18" t="n">
        <f aca="false">Persist_a*B1434+Shock_sd*Draws!C1413</f>
        <v>52.3156733544781</v>
      </c>
      <c r="D1434" s="18" t="n">
        <f aca="false">Persist_a*C1434+Shock_sd*Draws!D1413</f>
        <v>84.2208879165647</v>
      </c>
      <c r="E1434" s="18" t="n">
        <f aca="false">Persist_a*D1434+Shock_sd*Draws!E1413</f>
        <v>7.38470610897242</v>
      </c>
      <c r="F1434" s="18" t="n">
        <f aca="false">Persist_a*E1434+Shock_sd*Draws!F1413</f>
        <v>17.6763830645903</v>
      </c>
      <c r="G1434" s="18" t="n">
        <f aca="false">Persist_a*F1434+Shock_sd*Draws!G1413</f>
        <v>-10.1540095334844</v>
      </c>
      <c r="H1434" s="18" t="n">
        <f aca="false">Persist_a*G1434+Shock_sd*Draws!H1413</f>
        <v>72.7214207442781</v>
      </c>
      <c r="I1434" s="18" t="n">
        <f aca="false">Persist_a*H1434+Shock_sd*Draws!I1413</f>
        <v>-29.3861157081696</v>
      </c>
      <c r="J1434" s="18" t="n">
        <f aca="false">Persist_a*I1434+Shock_sd*Draws!J1413</f>
        <v>-53.8531830223477</v>
      </c>
      <c r="K1434" s="18" t="n">
        <f aca="false">Persist_a*J1434+Shock_sd*Draws!K1413</f>
        <v>-59.0968361555249</v>
      </c>
      <c r="L1434" s="18" t="n">
        <f aca="false">Persist_a*K1434+Shock_sd*Draws!L1413</f>
        <v>-51.365329372624</v>
      </c>
      <c r="M1434" s="18" t="n">
        <f aca="false">Persist_a*L1434+Shock_sd*Draws!M1413</f>
        <v>-53.3931078981729</v>
      </c>
      <c r="N1434" s="18" t="n">
        <f aca="false">0-(Draws!N1413+Draws!Z1413)</f>
        <v>0</v>
      </c>
      <c r="O1434" s="18" t="n">
        <f aca="false">N1434-(Draws!O1413+Draws!AA1413)</f>
        <v>0</v>
      </c>
      <c r="P1434" s="18" t="n">
        <f aca="false">O1434-(Draws!P1413+Draws!AB1413)</f>
        <v>0</v>
      </c>
      <c r="Q1434" s="18" t="n">
        <f aca="false">P1434-(Draws!Q1413+Draws!AC1413)</f>
        <v>0</v>
      </c>
      <c r="R1434" s="18" t="n">
        <f aca="false">Q1434-(Draws!R1413+Draws!AD1413)</f>
        <v>0</v>
      </c>
      <c r="S1434" s="18" t="n">
        <f aca="false">R1434-(Draws!S1413+Draws!AE1413)</f>
        <v>0</v>
      </c>
      <c r="T1434" s="18" t="n">
        <f aca="false">S1434-(Draws!T1413+Draws!AF1413)</f>
        <v>0</v>
      </c>
      <c r="U1434" s="18" t="n">
        <f aca="false">T1434-(Draws!U1413+Draws!AG1413)</f>
        <v>0</v>
      </c>
      <c r="V1434" s="18" t="n">
        <f aca="false">U1434-(Draws!V1413+Draws!AH1413)</f>
        <v>0</v>
      </c>
      <c r="W1434" s="18" t="n">
        <f aca="false">V1434-(Draws!W1413+Draws!AI1413)</f>
        <v>0</v>
      </c>
      <c r="X1434" s="18" t="n">
        <f aca="false">W1434-(Draws!X1413+Draws!AJ1413)</f>
        <v>0</v>
      </c>
      <c r="Y1434" s="18" t="n">
        <f aca="false">X1434-(Draws!Y1413+Draws!AK1413)</f>
        <v>0</v>
      </c>
      <c r="Z1434" s="18" t="n">
        <f aca="false">0-(MAX(Draws!N1413-Line_cap,0)+MAX(Draws!Z1413-Line_cap,0))</f>
        <v>0</v>
      </c>
      <c r="AA1434" s="18" t="n">
        <f aca="false">Z1434-(MAX(Draws!O1413-Line_cap,0)+MAX(Draws!AA1413-Line_cap,0))</f>
        <v>0</v>
      </c>
      <c r="AB1434" s="18" t="n">
        <f aca="false">AA1434-(MAX(Draws!P1413-Line_cap,0)+MAX(Draws!AB1413-Line_cap,0))</f>
        <v>0</v>
      </c>
      <c r="AC1434" s="18" t="n">
        <f aca="false">AB1434-(MAX(Draws!Q1413-Line_cap,0)+MAX(Draws!AC1413-Line_cap,0))</f>
        <v>0</v>
      </c>
      <c r="AD1434" s="18" t="n">
        <f aca="false">AC1434-(MAX(Draws!R1413-Line_cap,0)+MAX(Draws!AD1413-Line_cap,0))</f>
        <v>0</v>
      </c>
      <c r="AE1434" s="18" t="n">
        <f aca="false">AD1434-(MAX(Draws!S1413-Line_cap,0)+MAX(Draws!AE1413-Line_cap,0))</f>
        <v>0</v>
      </c>
      <c r="AF1434" s="18" t="n">
        <f aca="false">AE1434-(MAX(Draws!T1413-Line_cap,0)+MAX(Draws!AF1413-Line_cap,0))</f>
        <v>0</v>
      </c>
      <c r="AG1434" s="18" t="n">
        <f aca="false">AF1434-(MAX(Draws!U1413-Line_cap,0)+MAX(Draws!AG1413-Line_cap,0))</f>
        <v>0</v>
      </c>
      <c r="AH1434" s="18" t="n">
        <f aca="false">AG1434-(MAX(Draws!V1413-Line_cap,0)+MAX(Draws!AH1413-Line_cap,0))</f>
        <v>0</v>
      </c>
      <c r="AI1434" s="18" t="n">
        <f aca="false">AH1434-(MAX(Draws!W1413-Line_cap,0)+MAX(Draws!AI1413-Line_cap,0))</f>
        <v>0</v>
      </c>
      <c r="AJ1434" s="18" t="n">
        <f aca="false">AI1434-(MAX(Draws!X1413-Line_cap,0)+MAX(Draws!AJ1413-Line_cap,0))</f>
        <v>0</v>
      </c>
      <c r="AK1434" s="18" t="n">
        <f aca="false">AJ1434-(MAX(Draws!Y1413-Line_cap,0)+MAX(Draws!AK1413-Line_cap,0))</f>
        <v>0</v>
      </c>
      <c r="AL1434" s="18" t="n">
        <f aca="false">SUMPRODUCT(MIN($B$22:$M$22+B1434:M1434+N1434:Y1434))</f>
        <v>434.344598395049</v>
      </c>
      <c r="AM1434" s="18" t="n">
        <f aca="false">SUMPRODUCT(MIN($B$22:$M$22+B1434:M1434))</f>
        <v>434.344598395049</v>
      </c>
      <c r="AN1434" s="18" t="n">
        <f aca="false">SUMPRODUCT(MIN($B$22:$M$22+N1434:Y1434))</f>
        <v>481.950382357786</v>
      </c>
      <c r="AO1434" s="18" t="n">
        <f aca="false">SUMPRODUCT(MIN($B$22:$M$22+B1434:M1434+Z1434:AK1434))</f>
        <v>434.344598395049</v>
      </c>
      <c r="AP1434" s="18" t="n">
        <f aca="false">SUMPRODUCT(MIN($B$23:$M$23+B1434:M1434+N1434:Y1434))</f>
        <v>483.574508204326</v>
      </c>
      <c r="AQ1434" s="18" t="n">
        <f aca="false">SUMPRODUCT(MIN($B$23:$M$23+B1434:M1434+Z1434:AK1434))</f>
        <v>483.574508204326</v>
      </c>
      <c r="AR1434" s="13" t="n">
        <f aca="false">IF(Y1434&lt;0,1,0)</f>
        <v>0</v>
      </c>
    </row>
    <row r="1435" customFormat="false" ht="15" hidden="false" customHeight="false" outlineLevel="0" collapsed="false">
      <c r="A1435" s="13" t="n">
        <v>1410</v>
      </c>
      <c r="B1435" s="18" t="n">
        <f aca="false">Shock_sd*Draws!B1414</f>
        <v>76.4529698762691</v>
      </c>
      <c r="C1435" s="18" t="n">
        <f aca="false">Persist_a*B1435+Shock_sd*Draws!C1414</f>
        <v>0.627672798489421</v>
      </c>
      <c r="D1435" s="18" t="n">
        <f aca="false">Persist_a*C1435+Shock_sd*Draws!D1414</f>
        <v>30.7785509246515</v>
      </c>
      <c r="E1435" s="18" t="n">
        <f aca="false">Persist_a*D1435+Shock_sd*Draws!E1414</f>
        <v>51.026189467037</v>
      </c>
      <c r="F1435" s="18" t="n">
        <f aca="false">Persist_a*E1435+Shock_sd*Draws!F1414</f>
        <v>54.9710672154127</v>
      </c>
      <c r="G1435" s="18" t="n">
        <f aca="false">Persist_a*F1435+Shock_sd*Draws!G1414</f>
        <v>43.9284380779006</v>
      </c>
      <c r="H1435" s="18" t="n">
        <f aca="false">Persist_a*G1435+Shock_sd*Draws!H1414</f>
        <v>68.3596398838066</v>
      </c>
      <c r="I1435" s="18" t="n">
        <f aca="false">Persist_a*H1435+Shock_sd*Draws!I1414</f>
        <v>154.263733332181</v>
      </c>
      <c r="J1435" s="18" t="n">
        <f aca="false">Persist_a*I1435+Shock_sd*Draws!J1414</f>
        <v>113.494675600707</v>
      </c>
      <c r="K1435" s="18" t="n">
        <f aca="false">Persist_a*J1435+Shock_sd*Draws!K1414</f>
        <v>89.808148066011</v>
      </c>
      <c r="L1435" s="18" t="n">
        <f aca="false">Persist_a*K1435+Shock_sd*Draws!L1414</f>
        <v>109.127843237202</v>
      </c>
      <c r="M1435" s="18" t="n">
        <f aca="false">Persist_a*L1435+Shock_sd*Draws!M1414</f>
        <v>9.69859870659581</v>
      </c>
      <c r="N1435" s="18" t="n">
        <f aca="false">0-(Draws!N1414+Draws!Z1414)</f>
        <v>0</v>
      </c>
      <c r="O1435" s="18" t="n">
        <f aca="false">N1435-(Draws!O1414+Draws!AA1414)</f>
        <v>0</v>
      </c>
      <c r="P1435" s="18" t="n">
        <f aca="false">O1435-(Draws!P1414+Draws!AB1414)</f>
        <v>0</v>
      </c>
      <c r="Q1435" s="18" t="n">
        <f aca="false">P1435-(Draws!Q1414+Draws!AC1414)</f>
        <v>0</v>
      </c>
      <c r="R1435" s="18" t="n">
        <f aca="false">Q1435-(Draws!R1414+Draws!AD1414)</f>
        <v>0</v>
      </c>
      <c r="S1435" s="18" t="n">
        <f aca="false">R1435-(Draws!S1414+Draws!AE1414)</f>
        <v>0</v>
      </c>
      <c r="T1435" s="18" t="n">
        <f aca="false">S1435-(Draws!T1414+Draws!AF1414)</f>
        <v>0</v>
      </c>
      <c r="U1435" s="18" t="n">
        <f aca="false">T1435-(Draws!U1414+Draws!AG1414)</f>
        <v>0</v>
      </c>
      <c r="V1435" s="18" t="n">
        <f aca="false">U1435-(Draws!V1414+Draws!AH1414)</f>
        <v>-129.866217160619</v>
      </c>
      <c r="W1435" s="18" t="n">
        <f aca="false">V1435-(Draws!W1414+Draws!AI1414)</f>
        <v>-129.866217160619</v>
      </c>
      <c r="X1435" s="18" t="n">
        <f aca="false">W1435-(Draws!X1414+Draws!AJ1414)</f>
        <v>-129.866217160619</v>
      </c>
      <c r="Y1435" s="18" t="n">
        <f aca="false">X1435-(Draws!Y1414+Draws!AK1414)</f>
        <v>-129.866217160619</v>
      </c>
      <c r="Z1435" s="18" t="n">
        <f aca="false">0-(MAX(Draws!N1414-Line_cap,0)+MAX(Draws!Z1414-Line_cap,0))</f>
        <v>0</v>
      </c>
      <c r="AA1435" s="18" t="n">
        <f aca="false">Z1435-(MAX(Draws!O1414-Line_cap,0)+MAX(Draws!AA1414-Line_cap,0))</f>
        <v>0</v>
      </c>
      <c r="AB1435" s="18" t="n">
        <f aca="false">AA1435-(MAX(Draws!P1414-Line_cap,0)+MAX(Draws!AB1414-Line_cap,0))</f>
        <v>0</v>
      </c>
      <c r="AC1435" s="18" t="n">
        <f aca="false">AB1435-(MAX(Draws!Q1414-Line_cap,0)+MAX(Draws!AC1414-Line_cap,0))</f>
        <v>0</v>
      </c>
      <c r="AD1435" s="18" t="n">
        <f aca="false">AC1435-(MAX(Draws!R1414-Line_cap,0)+MAX(Draws!AD1414-Line_cap,0))</f>
        <v>0</v>
      </c>
      <c r="AE1435" s="18" t="n">
        <f aca="false">AD1435-(MAX(Draws!S1414-Line_cap,0)+MAX(Draws!AE1414-Line_cap,0))</f>
        <v>0</v>
      </c>
      <c r="AF1435" s="18" t="n">
        <f aca="false">AE1435-(MAX(Draws!T1414-Line_cap,0)+MAX(Draws!AF1414-Line_cap,0))</f>
        <v>0</v>
      </c>
      <c r="AG1435" s="18" t="n">
        <f aca="false">AF1435-(MAX(Draws!U1414-Line_cap,0)+MAX(Draws!AG1414-Line_cap,0))</f>
        <v>0</v>
      </c>
      <c r="AH1435" s="18" t="n">
        <f aca="false">AG1435-(MAX(Draws!V1414-Line_cap,0)+MAX(Draws!AH1414-Line_cap,0))</f>
        <v>-29.8662171606187</v>
      </c>
      <c r="AI1435" s="18" t="n">
        <f aca="false">AH1435-(MAX(Draws!W1414-Line_cap,0)+MAX(Draws!AI1414-Line_cap,0))</f>
        <v>-29.8662171606187</v>
      </c>
      <c r="AJ1435" s="18" t="n">
        <f aca="false">AI1435-(MAX(Draws!X1414-Line_cap,0)+MAX(Draws!AJ1414-Line_cap,0))</f>
        <v>-29.8662171606187</v>
      </c>
      <c r="AK1435" s="18" t="n">
        <f aca="false">AJ1435-(MAX(Draws!Y1414-Line_cap,0)+MAX(Draws!AK1414-Line_cap,0))</f>
        <v>-29.8662171606187</v>
      </c>
      <c r="AL1435" s="18" t="n">
        <f aca="false">SUMPRODUCT(MIN($B$22:$M$22+B1435:M1435+N1435:Y1435))</f>
        <v>390.256429222937</v>
      </c>
      <c r="AM1435" s="18" t="n">
        <f aca="false">SUMPRODUCT(MIN($B$22:$M$22+B1435:M1435))</f>
        <v>520.122646383556</v>
      </c>
      <c r="AN1435" s="18" t="n">
        <f aca="false">SUMPRODUCT(MIN($B$22:$M$22+N1435:Y1435))</f>
        <v>358.331564256778</v>
      </c>
      <c r="AO1435" s="18" t="n">
        <f aca="false">SUMPRODUCT(MIN($B$22:$M$22+B1435:M1435+Z1435:AK1435))</f>
        <v>490.256429222937</v>
      </c>
      <c r="AP1435" s="18" t="n">
        <f aca="false">SUMPRODUCT(MIN($B$23:$M$23+B1435:M1435+N1435:Y1435))</f>
        <v>435.382310305557</v>
      </c>
      <c r="AQ1435" s="18" t="n">
        <f aca="false">SUMPRODUCT(MIN($B$23:$M$23+B1435:M1435+Z1435:AK1435))</f>
        <v>535.382310305557</v>
      </c>
      <c r="AR1435" s="13" t="n">
        <f aca="false">IF(Y1435&lt;0,1,0)</f>
        <v>1</v>
      </c>
    </row>
    <row r="1436" customFormat="false" ht="15" hidden="false" customHeight="false" outlineLevel="0" collapsed="false">
      <c r="A1436" s="13" t="n">
        <v>1411</v>
      </c>
      <c r="B1436" s="18" t="n">
        <f aca="false">Shock_sd*Draws!B1415</f>
        <v>-8.3213583213962</v>
      </c>
      <c r="C1436" s="18" t="n">
        <f aca="false">Persist_a*B1436+Shock_sd*Draws!C1415</f>
        <v>42.455644912303</v>
      </c>
      <c r="D1436" s="18" t="n">
        <f aca="false">Persist_a*C1436+Shock_sd*Draws!D1415</f>
        <v>6.23916525769493</v>
      </c>
      <c r="E1436" s="18" t="n">
        <f aca="false">Persist_a*D1436+Shock_sd*Draws!E1415</f>
        <v>19.8959261019478</v>
      </c>
      <c r="F1436" s="18" t="n">
        <f aca="false">Persist_a*E1436+Shock_sd*Draws!F1415</f>
        <v>134.470009288504</v>
      </c>
      <c r="G1436" s="18" t="n">
        <f aca="false">Persist_a*F1436+Shock_sd*Draws!G1415</f>
        <v>116.186380502912</v>
      </c>
      <c r="H1436" s="18" t="n">
        <f aca="false">Persist_a*G1436+Shock_sd*Draws!H1415</f>
        <v>78.0105359655455</v>
      </c>
      <c r="I1436" s="18" t="n">
        <f aca="false">Persist_a*H1436+Shock_sd*Draws!I1415</f>
        <v>76.2452829916739</v>
      </c>
      <c r="J1436" s="18" t="n">
        <f aca="false">Persist_a*I1436+Shock_sd*Draws!J1415</f>
        <v>63.2497045666233</v>
      </c>
      <c r="K1436" s="18" t="n">
        <f aca="false">Persist_a*J1436+Shock_sd*Draws!K1415</f>
        <v>1.07475396930901</v>
      </c>
      <c r="L1436" s="18" t="n">
        <f aca="false">Persist_a*K1436+Shock_sd*Draws!L1415</f>
        <v>76.6492667559388</v>
      </c>
      <c r="M1436" s="18" t="n">
        <f aca="false">Persist_a*L1436+Shock_sd*Draws!M1415</f>
        <v>38.5166046797302</v>
      </c>
      <c r="N1436" s="18" t="n">
        <f aca="false">0-(Draws!N1415+Draws!Z1415)</f>
        <v>0</v>
      </c>
      <c r="O1436" s="18" t="n">
        <f aca="false">N1436-(Draws!O1415+Draws!AA1415)</f>
        <v>0</v>
      </c>
      <c r="P1436" s="18" t="n">
        <f aca="false">O1436-(Draws!P1415+Draws!AB1415)</f>
        <v>0</v>
      </c>
      <c r="Q1436" s="18" t="n">
        <f aca="false">P1436-(Draws!Q1415+Draws!AC1415)</f>
        <v>0</v>
      </c>
      <c r="R1436" s="18" t="n">
        <f aca="false">Q1436-(Draws!R1415+Draws!AD1415)</f>
        <v>0</v>
      </c>
      <c r="S1436" s="18" t="n">
        <f aca="false">R1436-(Draws!S1415+Draws!AE1415)</f>
        <v>0</v>
      </c>
      <c r="T1436" s="18" t="n">
        <f aca="false">S1436-(Draws!T1415+Draws!AF1415)</f>
        <v>0</v>
      </c>
      <c r="U1436" s="18" t="n">
        <f aca="false">T1436-(Draws!U1415+Draws!AG1415)</f>
        <v>0</v>
      </c>
      <c r="V1436" s="18" t="n">
        <f aca="false">U1436-(Draws!V1415+Draws!AH1415)</f>
        <v>0</v>
      </c>
      <c r="W1436" s="18" t="n">
        <f aca="false">V1436-(Draws!W1415+Draws!AI1415)</f>
        <v>0</v>
      </c>
      <c r="X1436" s="18" t="n">
        <f aca="false">W1436-(Draws!X1415+Draws!AJ1415)</f>
        <v>0</v>
      </c>
      <c r="Y1436" s="18" t="n">
        <f aca="false">X1436-(Draws!Y1415+Draws!AK1415)</f>
        <v>0</v>
      </c>
      <c r="Z1436" s="18" t="n">
        <f aca="false">0-(MAX(Draws!N1415-Line_cap,0)+MAX(Draws!Z1415-Line_cap,0))</f>
        <v>0</v>
      </c>
      <c r="AA1436" s="18" t="n">
        <f aca="false">Z1436-(MAX(Draws!O1415-Line_cap,0)+MAX(Draws!AA1415-Line_cap,0))</f>
        <v>0</v>
      </c>
      <c r="AB1436" s="18" t="n">
        <f aca="false">AA1436-(MAX(Draws!P1415-Line_cap,0)+MAX(Draws!AB1415-Line_cap,0))</f>
        <v>0</v>
      </c>
      <c r="AC1436" s="18" t="n">
        <f aca="false">AB1436-(MAX(Draws!Q1415-Line_cap,0)+MAX(Draws!AC1415-Line_cap,0))</f>
        <v>0</v>
      </c>
      <c r="AD1436" s="18" t="n">
        <f aca="false">AC1436-(MAX(Draws!R1415-Line_cap,0)+MAX(Draws!AD1415-Line_cap,0))</f>
        <v>0</v>
      </c>
      <c r="AE1436" s="18" t="n">
        <f aca="false">AD1436-(MAX(Draws!S1415-Line_cap,0)+MAX(Draws!AE1415-Line_cap,0))</f>
        <v>0</v>
      </c>
      <c r="AF1436" s="18" t="n">
        <f aca="false">AE1436-(MAX(Draws!T1415-Line_cap,0)+MAX(Draws!AF1415-Line_cap,0))</f>
        <v>0</v>
      </c>
      <c r="AG1436" s="18" t="n">
        <f aca="false">AF1436-(MAX(Draws!U1415-Line_cap,0)+MAX(Draws!AG1415-Line_cap,0))</f>
        <v>0</v>
      </c>
      <c r="AH1436" s="18" t="n">
        <f aca="false">AG1436-(MAX(Draws!V1415-Line_cap,0)+MAX(Draws!AH1415-Line_cap,0))</f>
        <v>0</v>
      </c>
      <c r="AI1436" s="18" t="n">
        <f aca="false">AH1436-(MAX(Draws!W1415-Line_cap,0)+MAX(Draws!AI1415-Line_cap,0))</f>
        <v>0</v>
      </c>
      <c r="AJ1436" s="18" t="n">
        <f aca="false">AI1436-(MAX(Draws!X1415-Line_cap,0)+MAX(Draws!AJ1415-Line_cap,0))</f>
        <v>0</v>
      </c>
      <c r="AK1436" s="18" t="n">
        <f aca="false">AJ1436-(MAX(Draws!Y1415-Line_cap,0)+MAX(Draws!AK1415-Line_cap,0))</f>
        <v>0</v>
      </c>
      <c r="AL1436" s="18" t="n">
        <f aca="false">SUMPRODUCT(MIN($B$22:$M$22+B1436:M1436+N1436:Y1436))</f>
        <v>495.460449778733</v>
      </c>
      <c r="AM1436" s="18" t="n">
        <f aca="false">SUMPRODUCT(MIN($B$22:$M$22+B1436:M1436))</f>
        <v>495.460449778733</v>
      </c>
      <c r="AN1436" s="18" t="n">
        <f aca="false">SUMPRODUCT(MIN($B$22:$M$22+N1436:Y1436))</f>
        <v>481.950382357786</v>
      </c>
      <c r="AO1436" s="18" t="n">
        <f aca="false">SUMPRODUCT(MIN($B$22:$M$22+B1436:M1436+Z1436:AK1436))</f>
        <v>495.460449778733</v>
      </c>
      <c r="AP1436" s="18" t="n">
        <f aca="false">SUMPRODUCT(MIN($B$23:$M$23+B1436:M1436+N1436:Y1436))</f>
        <v>543.74609832916</v>
      </c>
      <c r="AQ1436" s="18" t="n">
        <f aca="false">SUMPRODUCT(MIN($B$23:$M$23+B1436:M1436+Z1436:AK1436))</f>
        <v>543.74609832916</v>
      </c>
      <c r="AR1436" s="13" t="n">
        <f aca="false">IF(Y1436&lt;0,1,0)</f>
        <v>0</v>
      </c>
    </row>
    <row r="1437" customFormat="false" ht="15" hidden="false" customHeight="false" outlineLevel="0" collapsed="false">
      <c r="A1437" s="13" t="n">
        <v>1412</v>
      </c>
      <c r="B1437" s="18" t="n">
        <f aca="false">Shock_sd*Draws!B1416</f>
        <v>-1.30759099871638</v>
      </c>
      <c r="C1437" s="18" t="n">
        <f aca="false">Persist_a*B1437+Shock_sd*Draws!C1416</f>
        <v>-49.9419883644669</v>
      </c>
      <c r="D1437" s="18" t="n">
        <f aca="false">Persist_a*C1437+Shock_sd*Draws!D1416</f>
        <v>-67.3554496985002</v>
      </c>
      <c r="E1437" s="18" t="n">
        <f aca="false">Persist_a*D1437+Shock_sd*Draws!E1416</f>
        <v>-107.151620775587</v>
      </c>
      <c r="F1437" s="18" t="n">
        <f aca="false">Persist_a*E1437+Shock_sd*Draws!F1416</f>
        <v>-25.4325844067106</v>
      </c>
      <c r="G1437" s="18" t="n">
        <f aca="false">Persist_a*F1437+Shock_sd*Draws!G1416</f>
        <v>-63.853460327507</v>
      </c>
      <c r="H1437" s="18" t="n">
        <f aca="false">Persist_a*G1437+Shock_sd*Draws!H1416</f>
        <v>-12.6702263994892</v>
      </c>
      <c r="I1437" s="18" t="n">
        <f aca="false">Persist_a*H1437+Shock_sd*Draws!I1416</f>
        <v>44.3277051703405</v>
      </c>
      <c r="J1437" s="18" t="n">
        <f aca="false">Persist_a*I1437+Shock_sd*Draws!J1416</f>
        <v>-41.1611734223167</v>
      </c>
      <c r="K1437" s="18" t="n">
        <f aca="false">Persist_a*J1437+Shock_sd*Draws!K1416</f>
        <v>23.3624118590689</v>
      </c>
      <c r="L1437" s="18" t="n">
        <f aca="false">Persist_a*K1437+Shock_sd*Draws!L1416</f>
        <v>-84.0281869626916</v>
      </c>
      <c r="M1437" s="18" t="n">
        <f aca="false">Persist_a*L1437+Shock_sd*Draws!M1416</f>
        <v>4.81607859854033</v>
      </c>
      <c r="N1437" s="18" t="n">
        <f aca="false">0-(Draws!N1416+Draws!Z1416)</f>
        <v>0</v>
      </c>
      <c r="O1437" s="18" t="n">
        <f aca="false">N1437-(Draws!O1416+Draws!AA1416)</f>
        <v>0</v>
      </c>
      <c r="P1437" s="18" t="n">
        <f aca="false">O1437-(Draws!P1416+Draws!AB1416)</f>
        <v>0</v>
      </c>
      <c r="Q1437" s="18" t="n">
        <f aca="false">P1437-(Draws!Q1416+Draws!AC1416)</f>
        <v>0</v>
      </c>
      <c r="R1437" s="18" t="n">
        <f aca="false">Q1437-(Draws!R1416+Draws!AD1416)</f>
        <v>0</v>
      </c>
      <c r="S1437" s="18" t="n">
        <f aca="false">R1437-(Draws!S1416+Draws!AE1416)</f>
        <v>0</v>
      </c>
      <c r="T1437" s="18" t="n">
        <f aca="false">S1437-(Draws!T1416+Draws!AF1416)</f>
        <v>0</v>
      </c>
      <c r="U1437" s="18" t="n">
        <f aca="false">T1437-(Draws!U1416+Draws!AG1416)</f>
        <v>0</v>
      </c>
      <c r="V1437" s="18" t="n">
        <f aca="false">U1437-(Draws!V1416+Draws!AH1416)</f>
        <v>0</v>
      </c>
      <c r="W1437" s="18" t="n">
        <f aca="false">V1437-(Draws!W1416+Draws!AI1416)</f>
        <v>0</v>
      </c>
      <c r="X1437" s="18" t="n">
        <f aca="false">W1437-(Draws!X1416+Draws!AJ1416)</f>
        <v>0</v>
      </c>
      <c r="Y1437" s="18" t="n">
        <f aca="false">X1437-(Draws!Y1416+Draws!AK1416)</f>
        <v>0</v>
      </c>
      <c r="Z1437" s="18" t="n">
        <f aca="false">0-(MAX(Draws!N1416-Line_cap,0)+MAX(Draws!Z1416-Line_cap,0))</f>
        <v>0</v>
      </c>
      <c r="AA1437" s="18" t="n">
        <f aca="false">Z1437-(MAX(Draws!O1416-Line_cap,0)+MAX(Draws!AA1416-Line_cap,0))</f>
        <v>0</v>
      </c>
      <c r="AB1437" s="18" t="n">
        <f aca="false">AA1437-(MAX(Draws!P1416-Line_cap,0)+MAX(Draws!AB1416-Line_cap,0))</f>
        <v>0</v>
      </c>
      <c r="AC1437" s="18" t="n">
        <f aca="false">AB1437-(MAX(Draws!Q1416-Line_cap,0)+MAX(Draws!AC1416-Line_cap,0))</f>
        <v>0</v>
      </c>
      <c r="AD1437" s="18" t="n">
        <f aca="false">AC1437-(MAX(Draws!R1416-Line_cap,0)+MAX(Draws!AD1416-Line_cap,0))</f>
        <v>0</v>
      </c>
      <c r="AE1437" s="18" t="n">
        <f aca="false">AD1437-(MAX(Draws!S1416-Line_cap,0)+MAX(Draws!AE1416-Line_cap,0))</f>
        <v>0</v>
      </c>
      <c r="AF1437" s="18" t="n">
        <f aca="false">AE1437-(MAX(Draws!T1416-Line_cap,0)+MAX(Draws!AF1416-Line_cap,0))</f>
        <v>0</v>
      </c>
      <c r="AG1437" s="18" t="n">
        <f aca="false">AF1437-(MAX(Draws!U1416-Line_cap,0)+MAX(Draws!AG1416-Line_cap,0))</f>
        <v>0</v>
      </c>
      <c r="AH1437" s="18" t="n">
        <f aca="false">AG1437-(MAX(Draws!V1416-Line_cap,0)+MAX(Draws!AH1416-Line_cap,0))</f>
        <v>0</v>
      </c>
      <c r="AI1437" s="18" t="n">
        <f aca="false">AH1437-(MAX(Draws!W1416-Line_cap,0)+MAX(Draws!AI1416-Line_cap,0))</f>
        <v>0</v>
      </c>
      <c r="AJ1437" s="18" t="n">
        <f aca="false">AI1437-(MAX(Draws!X1416-Line_cap,0)+MAX(Draws!AJ1416-Line_cap,0))</f>
        <v>0</v>
      </c>
      <c r="AK1437" s="18" t="n">
        <f aca="false">AJ1437-(MAX(Draws!Y1416-Line_cap,0)+MAX(Draws!AK1416-Line_cap,0))</f>
        <v>0</v>
      </c>
      <c r="AL1437" s="18" t="n">
        <f aca="false">SUMPRODUCT(MIN($B$22:$M$22+B1437:M1437+N1437:Y1437))</f>
        <v>391.71057905257</v>
      </c>
      <c r="AM1437" s="18" t="n">
        <f aca="false">SUMPRODUCT(MIN($B$22:$M$22+B1437:M1437))</f>
        <v>391.71057905257</v>
      </c>
      <c r="AN1437" s="18" t="n">
        <f aca="false">SUMPRODUCT(MIN($B$22:$M$22+N1437:Y1437))</f>
        <v>481.950382357786</v>
      </c>
      <c r="AO1437" s="18" t="n">
        <f aca="false">SUMPRODUCT(MIN($B$22:$M$22+B1437:M1437+Z1437:AK1437))</f>
        <v>391.71057905257</v>
      </c>
      <c r="AP1437" s="18" t="n">
        <f aca="false">SUMPRODUCT(MIN($B$23:$M$23+B1437:M1437+N1437:Y1437))</f>
        <v>432.598866565933</v>
      </c>
      <c r="AQ1437" s="18" t="n">
        <f aca="false">SUMPRODUCT(MIN($B$23:$M$23+B1437:M1437+Z1437:AK1437))</f>
        <v>432.598866565933</v>
      </c>
      <c r="AR1437" s="13" t="n">
        <f aca="false">IF(Y1437&lt;0,1,0)</f>
        <v>0</v>
      </c>
    </row>
    <row r="1438" customFormat="false" ht="15" hidden="false" customHeight="false" outlineLevel="0" collapsed="false">
      <c r="A1438" s="13" t="n">
        <v>1413</v>
      </c>
      <c r="B1438" s="18" t="n">
        <f aca="false">Shock_sd*Draws!B1417</f>
        <v>-45.5531960231118</v>
      </c>
      <c r="C1438" s="18" t="n">
        <f aca="false">Persist_a*B1438+Shock_sd*Draws!C1417</f>
        <v>16.5234912237383</v>
      </c>
      <c r="D1438" s="18" t="n">
        <f aca="false">Persist_a*C1438+Shock_sd*Draws!D1417</f>
        <v>-26.0922997699467</v>
      </c>
      <c r="E1438" s="18" t="n">
        <f aca="false">Persist_a*D1438+Shock_sd*Draws!E1417</f>
        <v>78.2342235216633</v>
      </c>
      <c r="F1438" s="18" t="n">
        <f aca="false">Persist_a*E1438+Shock_sd*Draws!F1417</f>
        <v>29.8415877016797</v>
      </c>
      <c r="G1438" s="18" t="n">
        <f aca="false">Persist_a*F1438+Shock_sd*Draws!G1417</f>
        <v>-50.0680396080358</v>
      </c>
      <c r="H1438" s="18" t="n">
        <f aca="false">Persist_a*G1438+Shock_sd*Draws!H1417</f>
        <v>26.6736670108608</v>
      </c>
      <c r="I1438" s="18" t="n">
        <f aca="false">Persist_a*H1438+Shock_sd*Draws!I1417</f>
        <v>-44.332525759175</v>
      </c>
      <c r="J1438" s="18" t="n">
        <f aca="false">Persist_a*I1438+Shock_sd*Draws!J1417</f>
        <v>-16.1591284850138</v>
      </c>
      <c r="K1438" s="18" t="n">
        <f aca="false">Persist_a*J1438+Shock_sd*Draws!K1417</f>
        <v>-20.9736710625124</v>
      </c>
      <c r="L1438" s="18" t="n">
        <f aca="false">Persist_a*K1438+Shock_sd*Draws!L1417</f>
        <v>-14.1543076848134</v>
      </c>
      <c r="M1438" s="18" t="n">
        <f aca="false">Persist_a*L1438+Shock_sd*Draws!M1417</f>
        <v>-1.59232075349426</v>
      </c>
      <c r="N1438" s="18" t="n">
        <f aca="false">0-(Draws!N1417+Draws!Z1417)</f>
        <v>0</v>
      </c>
      <c r="O1438" s="18" t="n">
        <f aca="false">N1438-(Draws!O1417+Draws!AA1417)</f>
        <v>0</v>
      </c>
      <c r="P1438" s="18" t="n">
        <f aca="false">O1438-(Draws!P1417+Draws!AB1417)</f>
        <v>0</v>
      </c>
      <c r="Q1438" s="18" t="n">
        <f aca="false">P1438-(Draws!Q1417+Draws!AC1417)</f>
        <v>0</v>
      </c>
      <c r="R1438" s="18" t="n">
        <f aca="false">Q1438-(Draws!R1417+Draws!AD1417)</f>
        <v>0</v>
      </c>
      <c r="S1438" s="18" t="n">
        <f aca="false">R1438-(Draws!S1417+Draws!AE1417)</f>
        <v>0</v>
      </c>
      <c r="T1438" s="18" t="n">
        <f aca="false">S1438-(Draws!T1417+Draws!AF1417)</f>
        <v>0</v>
      </c>
      <c r="U1438" s="18" t="n">
        <f aca="false">T1438-(Draws!U1417+Draws!AG1417)</f>
        <v>0</v>
      </c>
      <c r="V1438" s="18" t="n">
        <f aca="false">U1438-(Draws!V1417+Draws!AH1417)</f>
        <v>0</v>
      </c>
      <c r="W1438" s="18" t="n">
        <f aca="false">V1438-(Draws!W1417+Draws!AI1417)</f>
        <v>0</v>
      </c>
      <c r="X1438" s="18" t="n">
        <f aca="false">W1438-(Draws!X1417+Draws!AJ1417)</f>
        <v>0</v>
      </c>
      <c r="Y1438" s="18" t="n">
        <f aca="false">X1438-(Draws!Y1417+Draws!AK1417)</f>
        <v>0</v>
      </c>
      <c r="Z1438" s="18" t="n">
        <f aca="false">0-(MAX(Draws!N1417-Line_cap,0)+MAX(Draws!Z1417-Line_cap,0))</f>
        <v>0</v>
      </c>
      <c r="AA1438" s="18" t="n">
        <f aca="false">Z1438-(MAX(Draws!O1417-Line_cap,0)+MAX(Draws!AA1417-Line_cap,0))</f>
        <v>0</v>
      </c>
      <c r="AB1438" s="18" t="n">
        <f aca="false">AA1438-(MAX(Draws!P1417-Line_cap,0)+MAX(Draws!AB1417-Line_cap,0))</f>
        <v>0</v>
      </c>
      <c r="AC1438" s="18" t="n">
        <f aca="false">AB1438-(MAX(Draws!Q1417-Line_cap,0)+MAX(Draws!AC1417-Line_cap,0))</f>
        <v>0</v>
      </c>
      <c r="AD1438" s="18" t="n">
        <f aca="false">AC1438-(MAX(Draws!R1417-Line_cap,0)+MAX(Draws!AD1417-Line_cap,0))</f>
        <v>0</v>
      </c>
      <c r="AE1438" s="18" t="n">
        <f aca="false">AD1438-(MAX(Draws!S1417-Line_cap,0)+MAX(Draws!AE1417-Line_cap,0))</f>
        <v>0</v>
      </c>
      <c r="AF1438" s="18" t="n">
        <f aca="false">AE1438-(MAX(Draws!T1417-Line_cap,0)+MAX(Draws!AF1417-Line_cap,0))</f>
        <v>0</v>
      </c>
      <c r="AG1438" s="18" t="n">
        <f aca="false">AF1438-(MAX(Draws!U1417-Line_cap,0)+MAX(Draws!AG1417-Line_cap,0))</f>
        <v>0</v>
      </c>
      <c r="AH1438" s="18" t="n">
        <f aca="false">AG1438-(MAX(Draws!V1417-Line_cap,0)+MAX(Draws!AH1417-Line_cap,0))</f>
        <v>0</v>
      </c>
      <c r="AI1438" s="18" t="n">
        <f aca="false">AH1438-(MAX(Draws!W1417-Line_cap,0)+MAX(Draws!AI1417-Line_cap,0))</f>
        <v>0</v>
      </c>
      <c r="AJ1438" s="18" t="n">
        <f aca="false">AI1438-(MAX(Draws!X1417-Line_cap,0)+MAX(Draws!AJ1417-Line_cap,0))</f>
        <v>0</v>
      </c>
      <c r="AK1438" s="18" t="n">
        <f aca="false">AJ1438-(MAX(Draws!Y1417-Line_cap,0)+MAX(Draws!AK1417-Line_cap,0))</f>
        <v>0</v>
      </c>
      <c r="AL1438" s="18" t="n">
        <f aca="false">SUMPRODUCT(MIN($B$22:$M$22+B1438:M1438+N1438:Y1438))</f>
        <v>433.140132030329</v>
      </c>
      <c r="AM1438" s="18" t="n">
        <f aca="false">SUMPRODUCT(MIN($B$22:$M$22+B1438:M1438))</f>
        <v>433.140132030329</v>
      </c>
      <c r="AN1438" s="18" t="n">
        <f aca="false">SUMPRODUCT(MIN($B$22:$M$22+N1438:Y1438))</f>
        <v>481.950382357786</v>
      </c>
      <c r="AO1438" s="18" t="n">
        <f aca="false">SUMPRODUCT(MIN($B$22:$M$22+B1438:M1438+Z1438:AK1438))</f>
        <v>433.140132030329</v>
      </c>
      <c r="AP1438" s="18" t="n">
        <f aca="false">SUMPRODUCT(MIN($B$23:$M$23+B1438:M1438+N1438:Y1438))</f>
        <v>480.905877531113</v>
      </c>
      <c r="AQ1438" s="18" t="n">
        <f aca="false">SUMPRODUCT(MIN($B$23:$M$23+B1438:M1438+Z1438:AK1438))</f>
        <v>480.905877531113</v>
      </c>
      <c r="AR1438" s="13" t="n">
        <f aca="false">IF(Y1438&lt;0,1,0)</f>
        <v>0</v>
      </c>
    </row>
    <row r="1439" customFormat="false" ht="15" hidden="false" customHeight="false" outlineLevel="0" collapsed="false">
      <c r="A1439" s="13" t="n">
        <v>1414</v>
      </c>
      <c r="B1439" s="18" t="n">
        <f aca="false">Shock_sd*Draws!B1418</f>
        <v>46.3911910673052</v>
      </c>
      <c r="C1439" s="18" t="n">
        <f aca="false">Persist_a*B1439+Shock_sd*Draws!C1418</f>
        <v>33.7593227791216</v>
      </c>
      <c r="D1439" s="18" t="n">
        <f aca="false">Persist_a*C1439+Shock_sd*Draws!D1418</f>
        <v>-32.0609011612538</v>
      </c>
      <c r="E1439" s="18" t="n">
        <f aca="false">Persist_a*D1439+Shock_sd*Draws!E1418</f>
        <v>41.4367411227846</v>
      </c>
      <c r="F1439" s="18" t="n">
        <f aca="false">Persist_a*E1439+Shock_sd*Draws!F1418</f>
        <v>9.89300846702639</v>
      </c>
      <c r="G1439" s="18" t="n">
        <f aca="false">Persist_a*F1439+Shock_sd*Draws!G1418</f>
        <v>32.352109484624</v>
      </c>
      <c r="H1439" s="18" t="n">
        <f aca="false">Persist_a*G1439+Shock_sd*Draws!H1418</f>
        <v>-42.9437050807514</v>
      </c>
      <c r="I1439" s="18" t="n">
        <f aca="false">Persist_a*H1439+Shock_sd*Draws!I1418</f>
        <v>3.52268896882042</v>
      </c>
      <c r="J1439" s="18" t="n">
        <f aca="false">Persist_a*I1439+Shock_sd*Draws!J1418</f>
        <v>-14.0125869437831</v>
      </c>
      <c r="K1439" s="18" t="n">
        <f aca="false">Persist_a*J1439+Shock_sd*Draws!K1418</f>
        <v>-90.6081546719999</v>
      </c>
      <c r="L1439" s="18" t="n">
        <f aca="false">Persist_a*K1439+Shock_sd*Draws!L1418</f>
        <v>4.09400737665058</v>
      </c>
      <c r="M1439" s="18" t="n">
        <f aca="false">Persist_a*L1439+Shock_sd*Draws!M1418</f>
        <v>30.7025141616086</v>
      </c>
      <c r="N1439" s="18" t="n">
        <f aca="false">0-(Draws!N1418+Draws!Z1418)</f>
        <v>0</v>
      </c>
      <c r="O1439" s="18" t="n">
        <f aca="false">N1439-(Draws!O1418+Draws!AA1418)</f>
        <v>0</v>
      </c>
      <c r="P1439" s="18" t="n">
        <f aca="false">O1439-(Draws!P1418+Draws!AB1418)</f>
        <v>0</v>
      </c>
      <c r="Q1439" s="18" t="n">
        <f aca="false">P1439-(Draws!Q1418+Draws!AC1418)</f>
        <v>0</v>
      </c>
      <c r="R1439" s="18" t="n">
        <f aca="false">Q1439-(Draws!R1418+Draws!AD1418)</f>
        <v>-190.920082539998</v>
      </c>
      <c r="S1439" s="18" t="n">
        <f aca="false">R1439-(Draws!S1418+Draws!AE1418)</f>
        <v>-190.920082539998</v>
      </c>
      <c r="T1439" s="18" t="n">
        <f aca="false">S1439-(Draws!T1418+Draws!AF1418)</f>
        <v>-190.920082539998</v>
      </c>
      <c r="U1439" s="18" t="n">
        <f aca="false">T1439-(Draws!U1418+Draws!AG1418)</f>
        <v>-190.920082539998</v>
      </c>
      <c r="V1439" s="18" t="n">
        <f aca="false">U1439-(Draws!V1418+Draws!AH1418)</f>
        <v>-256.906547296568</v>
      </c>
      <c r="W1439" s="18" t="n">
        <f aca="false">V1439-(Draws!W1418+Draws!AI1418)</f>
        <v>-256.906547296568</v>
      </c>
      <c r="X1439" s="18" t="n">
        <f aca="false">W1439-(Draws!X1418+Draws!AJ1418)</f>
        <v>-395.24370166346</v>
      </c>
      <c r="Y1439" s="18" t="n">
        <f aca="false">X1439-(Draws!Y1418+Draws!AK1418)</f>
        <v>-395.24370166346</v>
      </c>
      <c r="Z1439" s="18" t="n">
        <f aca="false">0-(MAX(Draws!N1418-Line_cap,0)+MAX(Draws!Z1418-Line_cap,0))</f>
        <v>0</v>
      </c>
      <c r="AA1439" s="18" t="n">
        <f aca="false">Z1439-(MAX(Draws!O1418-Line_cap,0)+MAX(Draws!AA1418-Line_cap,0))</f>
        <v>0</v>
      </c>
      <c r="AB1439" s="18" t="n">
        <f aca="false">AA1439-(MAX(Draws!P1418-Line_cap,0)+MAX(Draws!AB1418-Line_cap,0))</f>
        <v>0</v>
      </c>
      <c r="AC1439" s="18" t="n">
        <f aca="false">AB1439-(MAX(Draws!Q1418-Line_cap,0)+MAX(Draws!AC1418-Line_cap,0))</f>
        <v>0</v>
      </c>
      <c r="AD1439" s="18" t="n">
        <f aca="false">AC1439-(MAX(Draws!R1418-Line_cap,0)+MAX(Draws!AD1418-Line_cap,0))</f>
        <v>-90.9200825399984</v>
      </c>
      <c r="AE1439" s="18" t="n">
        <f aca="false">AD1439-(MAX(Draws!S1418-Line_cap,0)+MAX(Draws!AE1418-Line_cap,0))</f>
        <v>-90.9200825399984</v>
      </c>
      <c r="AF1439" s="18" t="n">
        <f aca="false">AE1439-(MAX(Draws!T1418-Line_cap,0)+MAX(Draws!AF1418-Line_cap,0))</f>
        <v>-90.9200825399984</v>
      </c>
      <c r="AG1439" s="18" t="n">
        <f aca="false">AF1439-(MAX(Draws!U1418-Line_cap,0)+MAX(Draws!AG1418-Line_cap,0))</f>
        <v>-90.9200825399984</v>
      </c>
      <c r="AH1439" s="18" t="n">
        <f aca="false">AG1439-(MAX(Draws!V1418-Line_cap,0)+MAX(Draws!AH1418-Line_cap,0))</f>
        <v>-90.9200825399984</v>
      </c>
      <c r="AI1439" s="18" t="n">
        <f aca="false">AH1439-(MAX(Draws!W1418-Line_cap,0)+MAX(Draws!AI1418-Line_cap,0))</f>
        <v>-90.9200825399984</v>
      </c>
      <c r="AJ1439" s="18" t="n">
        <f aca="false">AI1439-(MAX(Draws!X1418-Line_cap,0)+MAX(Draws!AJ1418-Line_cap,0))</f>
        <v>-129.257236906891</v>
      </c>
      <c r="AK1439" s="18" t="n">
        <f aca="false">AJ1439-(MAX(Draws!Y1418-Line_cap,0)+MAX(Draws!AK1418-Line_cap,0))</f>
        <v>-129.257236906891</v>
      </c>
      <c r="AL1439" s="18" t="n">
        <f aca="false">SUMPRODUCT(MIN($B$22:$M$22+B1439:M1439+N1439:Y1439))</f>
        <v>110.778253277571</v>
      </c>
      <c r="AM1439" s="18" t="n">
        <f aca="false">SUMPRODUCT(MIN($B$22:$M$22+B1439:M1439))</f>
        <v>403.777541137424</v>
      </c>
      <c r="AN1439" s="18" t="n">
        <f aca="false">SUMPRODUCT(MIN($B$22:$M$22+N1439:Y1439))</f>
        <v>106.684245900921</v>
      </c>
      <c r="AO1439" s="18" t="n">
        <f aca="false">SUMPRODUCT(MIN($B$22:$M$22+B1439:M1439+Z1439:AK1439))</f>
        <v>312.857458597426</v>
      </c>
      <c r="AP1439" s="18" t="n">
        <f aca="false">SUMPRODUCT(MIN($B$23:$M$23+B1439:M1439+N1439:Y1439))</f>
        <v>157.651382091116</v>
      </c>
      <c r="AQ1439" s="18" t="n">
        <f aca="false">SUMPRODUCT(MIN($B$23:$M$23+B1439:M1439+Z1439:AK1439))</f>
        <v>361.143107147853</v>
      </c>
      <c r="AR1439" s="13" t="n">
        <f aca="false">IF(Y1439&lt;0,1,0)</f>
        <v>1</v>
      </c>
    </row>
    <row r="1440" customFormat="false" ht="15" hidden="false" customHeight="false" outlineLevel="0" collapsed="false">
      <c r="A1440" s="13" t="n">
        <v>1415</v>
      </c>
      <c r="B1440" s="18" t="n">
        <f aca="false">Shock_sd*Draws!B1419</f>
        <v>7.91529512075465</v>
      </c>
      <c r="C1440" s="18" t="n">
        <f aca="false">Persist_a*B1440+Shock_sd*Draws!C1419</f>
        <v>0.445004697164319</v>
      </c>
      <c r="D1440" s="18" t="n">
        <f aca="false">Persist_a*C1440+Shock_sd*Draws!D1419</f>
        <v>61.0877765316851</v>
      </c>
      <c r="E1440" s="18" t="n">
        <f aca="false">Persist_a*D1440+Shock_sd*Draws!E1419</f>
        <v>188.636809241131</v>
      </c>
      <c r="F1440" s="18" t="n">
        <f aca="false">Persist_a*E1440+Shock_sd*Draws!F1419</f>
        <v>37.5145337449324</v>
      </c>
      <c r="G1440" s="18" t="n">
        <f aca="false">Persist_a*F1440+Shock_sd*Draws!G1419</f>
        <v>6.29360998243412</v>
      </c>
      <c r="H1440" s="18" t="n">
        <f aca="false">Persist_a*G1440+Shock_sd*Draws!H1419</f>
        <v>57.0202093764421</v>
      </c>
      <c r="I1440" s="18" t="n">
        <f aca="false">Persist_a*H1440+Shock_sd*Draws!I1419</f>
        <v>95.3675653259144</v>
      </c>
      <c r="J1440" s="18" t="n">
        <f aca="false">Persist_a*I1440+Shock_sd*Draws!J1419</f>
        <v>124.6704768111</v>
      </c>
      <c r="K1440" s="18" t="n">
        <f aca="false">Persist_a*J1440+Shock_sd*Draws!K1419</f>
        <v>87.3764458767865</v>
      </c>
      <c r="L1440" s="18" t="n">
        <f aca="false">Persist_a*K1440+Shock_sd*Draws!L1419</f>
        <v>77.0512358114295</v>
      </c>
      <c r="M1440" s="18" t="n">
        <f aca="false">Persist_a*L1440+Shock_sd*Draws!M1419</f>
        <v>31.9100595342507</v>
      </c>
      <c r="N1440" s="18" t="n">
        <f aca="false">0-(Draws!N1419+Draws!Z1419)</f>
        <v>0</v>
      </c>
      <c r="O1440" s="18" t="n">
        <f aca="false">N1440-(Draws!O1419+Draws!AA1419)</f>
        <v>0</v>
      </c>
      <c r="P1440" s="18" t="n">
        <f aca="false">O1440-(Draws!P1419+Draws!AB1419)</f>
        <v>0</v>
      </c>
      <c r="Q1440" s="18" t="n">
        <f aca="false">P1440-(Draws!Q1419+Draws!AC1419)</f>
        <v>0</v>
      </c>
      <c r="R1440" s="18" t="n">
        <f aca="false">Q1440-(Draws!R1419+Draws!AD1419)</f>
        <v>0</v>
      </c>
      <c r="S1440" s="18" t="n">
        <f aca="false">R1440-(Draws!S1419+Draws!AE1419)</f>
        <v>0</v>
      </c>
      <c r="T1440" s="18" t="n">
        <f aca="false">S1440-(Draws!T1419+Draws!AF1419)</f>
        <v>0</v>
      </c>
      <c r="U1440" s="18" t="n">
        <f aca="false">T1440-(Draws!U1419+Draws!AG1419)</f>
        <v>0</v>
      </c>
      <c r="V1440" s="18" t="n">
        <f aca="false">U1440-(Draws!V1419+Draws!AH1419)</f>
        <v>0</v>
      </c>
      <c r="W1440" s="18" t="n">
        <f aca="false">V1440-(Draws!W1419+Draws!AI1419)</f>
        <v>0</v>
      </c>
      <c r="X1440" s="18" t="n">
        <f aca="false">W1440-(Draws!X1419+Draws!AJ1419)</f>
        <v>0</v>
      </c>
      <c r="Y1440" s="18" t="n">
        <f aca="false">X1440-(Draws!Y1419+Draws!AK1419)</f>
        <v>0</v>
      </c>
      <c r="Z1440" s="18" t="n">
        <f aca="false">0-(MAX(Draws!N1419-Line_cap,0)+MAX(Draws!Z1419-Line_cap,0))</f>
        <v>0</v>
      </c>
      <c r="AA1440" s="18" t="n">
        <f aca="false">Z1440-(MAX(Draws!O1419-Line_cap,0)+MAX(Draws!AA1419-Line_cap,0))</f>
        <v>0</v>
      </c>
      <c r="AB1440" s="18" t="n">
        <f aca="false">AA1440-(MAX(Draws!P1419-Line_cap,0)+MAX(Draws!AB1419-Line_cap,0))</f>
        <v>0</v>
      </c>
      <c r="AC1440" s="18" t="n">
        <f aca="false">AB1440-(MAX(Draws!Q1419-Line_cap,0)+MAX(Draws!AC1419-Line_cap,0))</f>
        <v>0</v>
      </c>
      <c r="AD1440" s="18" t="n">
        <f aca="false">AC1440-(MAX(Draws!R1419-Line_cap,0)+MAX(Draws!AD1419-Line_cap,0))</f>
        <v>0</v>
      </c>
      <c r="AE1440" s="18" t="n">
        <f aca="false">AD1440-(MAX(Draws!S1419-Line_cap,0)+MAX(Draws!AE1419-Line_cap,0))</f>
        <v>0</v>
      </c>
      <c r="AF1440" s="18" t="n">
        <f aca="false">AE1440-(MAX(Draws!T1419-Line_cap,0)+MAX(Draws!AF1419-Line_cap,0))</f>
        <v>0</v>
      </c>
      <c r="AG1440" s="18" t="n">
        <f aca="false">AF1440-(MAX(Draws!U1419-Line_cap,0)+MAX(Draws!AG1419-Line_cap,0))</f>
        <v>0</v>
      </c>
      <c r="AH1440" s="18" t="n">
        <f aca="false">AG1440-(MAX(Draws!V1419-Line_cap,0)+MAX(Draws!AH1419-Line_cap,0))</f>
        <v>0</v>
      </c>
      <c r="AI1440" s="18" t="n">
        <f aca="false">AH1440-(MAX(Draws!W1419-Line_cap,0)+MAX(Draws!AI1419-Line_cap,0))</f>
        <v>0</v>
      </c>
      <c r="AJ1440" s="18" t="n">
        <f aca="false">AI1440-(MAX(Draws!X1419-Line_cap,0)+MAX(Draws!AJ1419-Line_cap,0))</f>
        <v>0</v>
      </c>
      <c r="AK1440" s="18" t="n">
        <f aca="false">AJ1440-(MAX(Draws!Y1419-Line_cap,0)+MAX(Draws!AK1419-Line_cap,0))</f>
        <v>0</v>
      </c>
      <c r="AL1440" s="18" t="n">
        <f aca="false">SUMPRODUCT(MIN($B$22:$M$22+B1440:M1440+N1440:Y1440))</f>
        <v>489.501781620799</v>
      </c>
      <c r="AM1440" s="18" t="n">
        <f aca="false">SUMPRODUCT(MIN($B$22:$M$22+B1440:M1440))</f>
        <v>489.501781620799</v>
      </c>
      <c r="AN1440" s="18" t="n">
        <f aca="false">SUMPRODUCT(MIN($B$22:$M$22+N1440:Y1440))</f>
        <v>481.950382357786</v>
      </c>
      <c r="AO1440" s="18" t="n">
        <f aca="false">SUMPRODUCT(MIN($B$22:$M$22+B1440:M1440+Z1440:AK1440))</f>
        <v>489.501781620799</v>
      </c>
      <c r="AP1440" s="18" t="n">
        <f aca="false">SUMPRODUCT(MIN($B$23:$M$23+B1440:M1440+N1440:Y1440))</f>
        <v>537.267527121583</v>
      </c>
      <c r="AQ1440" s="18" t="n">
        <f aca="false">SUMPRODUCT(MIN($B$23:$M$23+B1440:M1440+Z1440:AK1440))</f>
        <v>537.267527121583</v>
      </c>
      <c r="AR1440" s="13" t="n">
        <f aca="false">IF(Y1440&lt;0,1,0)</f>
        <v>0</v>
      </c>
    </row>
    <row r="1441" customFormat="false" ht="15" hidden="false" customHeight="false" outlineLevel="0" collapsed="false">
      <c r="A1441" s="13" t="n">
        <v>1416</v>
      </c>
      <c r="B1441" s="18" t="n">
        <f aca="false">Shock_sd*Draws!B1420</f>
        <v>25.1291668944957</v>
      </c>
      <c r="C1441" s="18" t="n">
        <f aca="false">Persist_a*B1441+Shock_sd*Draws!C1420</f>
        <v>31.757521367715</v>
      </c>
      <c r="D1441" s="18" t="n">
        <f aca="false">Persist_a*C1441+Shock_sd*Draws!D1420</f>
        <v>-3.23244581324211</v>
      </c>
      <c r="E1441" s="18" t="n">
        <f aca="false">Persist_a*D1441+Shock_sd*Draws!E1420</f>
        <v>58.6216335546026</v>
      </c>
      <c r="F1441" s="18" t="n">
        <f aca="false">Persist_a*E1441+Shock_sd*Draws!F1420</f>
        <v>-4.47727112523802</v>
      </c>
      <c r="G1441" s="18" t="n">
        <f aca="false">Persist_a*F1441+Shock_sd*Draws!G1420</f>
        <v>26.4772270187714</v>
      </c>
      <c r="H1441" s="18" t="n">
        <f aca="false">Persist_a*G1441+Shock_sd*Draws!H1420</f>
        <v>23.213983211417</v>
      </c>
      <c r="I1441" s="18" t="n">
        <f aca="false">Persist_a*H1441+Shock_sd*Draws!I1420</f>
        <v>-4.03148526849065</v>
      </c>
      <c r="J1441" s="18" t="n">
        <f aca="false">Persist_a*I1441+Shock_sd*Draws!J1420</f>
        <v>-53.0067940989219</v>
      </c>
      <c r="K1441" s="18" t="n">
        <f aca="false">Persist_a*J1441+Shock_sd*Draws!K1420</f>
        <v>-18.7639874947092</v>
      </c>
      <c r="L1441" s="18" t="n">
        <f aca="false">Persist_a*K1441+Shock_sd*Draws!L1420</f>
        <v>-45.1924722927291</v>
      </c>
      <c r="M1441" s="18" t="n">
        <f aca="false">Persist_a*L1441+Shock_sd*Draws!M1420</f>
        <v>-45.7290022569747</v>
      </c>
      <c r="N1441" s="18" t="n">
        <f aca="false">0-(Draws!N1420+Draws!Z1420)</f>
        <v>0</v>
      </c>
      <c r="O1441" s="18" t="n">
        <f aca="false">N1441-(Draws!O1420+Draws!AA1420)</f>
        <v>0</v>
      </c>
      <c r="P1441" s="18" t="n">
        <f aca="false">O1441-(Draws!P1420+Draws!AB1420)</f>
        <v>0</v>
      </c>
      <c r="Q1441" s="18" t="n">
        <f aca="false">P1441-(Draws!Q1420+Draws!AC1420)</f>
        <v>0</v>
      </c>
      <c r="R1441" s="18" t="n">
        <f aca="false">Q1441-(Draws!R1420+Draws!AD1420)</f>
        <v>0</v>
      </c>
      <c r="S1441" s="18" t="n">
        <f aca="false">R1441-(Draws!S1420+Draws!AE1420)</f>
        <v>0</v>
      </c>
      <c r="T1441" s="18" t="n">
        <f aca="false">S1441-(Draws!T1420+Draws!AF1420)</f>
        <v>0</v>
      </c>
      <c r="U1441" s="18" t="n">
        <f aca="false">T1441-(Draws!U1420+Draws!AG1420)</f>
        <v>0</v>
      </c>
      <c r="V1441" s="18" t="n">
        <f aca="false">U1441-(Draws!V1420+Draws!AH1420)</f>
        <v>0</v>
      </c>
      <c r="W1441" s="18" t="n">
        <f aca="false">V1441-(Draws!W1420+Draws!AI1420)</f>
        <v>0</v>
      </c>
      <c r="X1441" s="18" t="n">
        <f aca="false">W1441-(Draws!X1420+Draws!AJ1420)</f>
        <v>0</v>
      </c>
      <c r="Y1441" s="18" t="n">
        <f aca="false">X1441-(Draws!Y1420+Draws!AK1420)</f>
        <v>0</v>
      </c>
      <c r="Z1441" s="18" t="n">
        <f aca="false">0-(MAX(Draws!N1420-Line_cap,0)+MAX(Draws!Z1420-Line_cap,0))</f>
        <v>0</v>
      </c>
      <c r="AA1441" s="18" t="n">
        <f aca="false">Z1441-(MAX(Draws!O1420-Line_cap,0)+MAX(Draws!AA1420-Line_cap,0))</f>
        <v>0</v>
      </c>
      <c r="AB1441" s="18" t="n">
        <f aca="false">AA1441-(MAX(Draws!P1420-Line_cap,0)+MAX(Draws!AB1420-Line_cap,0))</f>
        <v>0</v>
      </c>
      <c r="AC1441" s="18" t="n">
        <f aca="false">AB1441-(MAX(Draws!Q1420-Line_cap,0)+MAX(Draws!AC1420-Line_cap,0))</f>
        <v>0</v>
      </c>
      <c r="AD1441" s="18" t="n">
        <f aca="false">AC1441-(MAX(Draws!R1420-Line_cap,0)+MAX(Draws!AD1420-Line_cap,0))</f>
        <v>0</v>
      </c>
      <c r="AE1441" s="18" t="n">
        <f aca="false">AD1441-(MAX(Draws!S1420-Line_cap,0)+MAX(Draws!AE1420-Line_cap,0))</f>
        <v>0</v>
      </c>
      <c r="AF1441" s="18" t="n">
        <f aca="false">AE1441-(MAX(Draws!T1420-Line_cap,0)+MAX(Draws!AF1420-Line_cap,0))</f>
        <v>0</v>
      </c>
      <c r="AG1441" s="18" t="n">
        <f aca="false">AF1441-(MAX(Draws!U1420-Line_cap,0)+MAX(Draws!AG1420-Line_cap,0))</f>
        <v>0</v>
      </c>
      <c r="AH1441" s="18" t="n">
        <f aca="false">AG1441-(MAX(Draws!V1420-Line_cap,0)+MAX(Draws!AH1420-Line_cap,0))</f>
        <v>0</v>
      </c>
      <c r="AI1441" s="18" t="n">
        <f aca="false">AH1441-(MAX(Draws!W1420-Line_cap,0)+MAX(Draws!AI1420-Line_cap,0))</f>
        <v>0</v>
      </c>
      <c r="AJ1441" s="18" t="n">
        <f aca="false">AI1441-(MAX(Draws!X1420-Line_cap,0)+MAX(Draws!AJ1420-Line_cap,0))</f>
        <v>0</v>
      </c>
      <c r="AK1441" s="18" t="n">
        <f aca="false">AJ1441-(MAX(Draws!Y1420-Line_cap,0)+MAX(Draws!AK1420-Line_cap,0))</f>
        <v>0</v>
      </c>
      <c r="AL1441" s="18" t="n">
        <f aca="false">SUMPRODUCT(MIN($B$22:$M$22+B1441:M1441+N1441:Y1441))</f>
        <v>435.190987318474</v>
      </c>
      <c r="AM1441" s="18" t="n">
        <f aca="false">SUMPRODUCT(MIN($B$22:$M$22+B1441:M1441))</f>
        <v>435.190987318474</v>
      </c>
      <c r="AN1441" s="18" t="n">
        <f aca="false">SUMPRODUCT(MIN($B$22:$M$22+N1441:Y1441))</f>
        <v>481.950382357786</v>
      </c>
      <c r="AO1441" s="18" t="n">
        <f aca="false">SUMPRODUCT(MIN($B$22:$M$22+B1441:M1441+Z1441:AK1441))</f>
        <v>435.190987318474</v>
      </c>
      <c r="AP1441" s="18" t="n">
        <f aca="false">SUMPRODUCT(MIN($B$23:$M$23+B1441:M1441+N1441:Y1441))</f>
        <v>484.434314482695</v>
      </c>
      <c r="AQ1441" s="18" t="n">
        <f aca="false">SUMPRODUCT(MIN($B$23:$M$23+B1441:M1441+Z1441:AK1441))</f>
        <v>484.434314482695</v>
      </c>
      <c r="AR1441" s="13" t="n">
        <f aca="false">IF(Y1441&lt;0,1,0)</f>
        <v>0</v>
      </c>
    </row>
    <row r="1442" customFormat="false" ht="15" hidden="false" customHeight="false" outlineLevel="0" collapsed="false">
      <c r="A1442" s="13" t="n">
        <v>1417</v>
      </c>
      <c r="B1442" s="18" t="n">
        <f aca="false">Shock_sd*Draws!B1421</f>
        <v>-116.06082454035</v>
      </c>
      <c r="C1442" s="18" t="n">
        <f aca="false">Persist_a*B1442+Shock_sd*Draws!C1421</f>
        <v>-119.314308368292</v>
      </c>
      <c r="D1442" s="18" t="n">
        <f aca="false">Persist_a*C1442+Shock_sd*Draws!D1421</f>
        <v>-89.3374943596483</v>
      </c>
      <c r="E1442" s="18" t="n">
        <f aca="false">Persist_a*D1442+Shock_sd*Draws!E1421</f>
        <v>18.5917433216161</v>
      </c>
      <c r="F1442" s="18" t="n">
        <f aca="false">Persist_a*E1442+Shock_sd*Draws!F1421</f>
        <v>-46.9947246419056</v>
      </c>
      <c r="G1442" s="18" t="n">
        <f aca="false">Persist_a*F1442+Shock_sd*Draws!G1421</f>
        <v>-33.7806108493142</v>
      </c>
      <c r="H1442" s="18" t="n">
        <f aca="false">Persist_a*G1442+Shock_sd*Draws!H1421</f>
        <v>-71.1146751511668</v>
      </c>
      <c r="I1442" s="18" t="n">
        <f aca="false">Persist_a*H1442+Shock_sd*Draws!I1421</f>
        <v>-25.4217110950004</v>
      </c>
      <c r="J1442" s="18" t="n">
        <f aca="false">Persist_a*I1442+Shock_sd*Draws!J1421</f>
        <v>28.1967372239995</v>
      </c>
      <c r="K1442" s="18" t="n">
        <f aca="false">Persist_a*J1442+Shock_sd*Draws!K1421</f>
        <v>1.93246861466272</v>
      </c>
      <c r="L1442" s="18" t="n">
        <f aca="false">Persist_a*K1442+Shock_sd*Draws!L1421</f>
        <v>-1.71767785290109</v>
      </c>
      <c r="M1442" s="18" t="n">
        <f aca="false">Persist_a*L1442+Shock_sd*Draws!M1421</f>
        <v>-27.4256319339461</v>
      </c>
      <c r="N1442" s="18" t="n">
        <f aca="false">0-(Draws!N1421+Draws!Z1421)</f>
        <v>0</v>
      </c>
      <c r="O1442" s="18" t="n">
        <f aca="false">N1442-(Draws!O1421+Draws!AA1421)</f>
        <v>0</v>
      </c>
      <c r="P1442" s="18" t="n">
        <f aca="false">O1442-(Draws!P1421+Draws!AB1421)</f>
        <v>0</v>
      </c>
      <c r="Q1442" s="18" t="n">
        <f aca="false">P1442-(Draws!Q1421+Draws!AC1421)</f>
        <v>0</v>
      </c>
      <c r="R1442" s="18" t="n">
        <f aca="false">Q1442-(Draws!R1421+Draws!AD1421)</f>
        <v>0</v>
      </c>
      <c r="S1442" s="18" t="n">
        <f aca="false">R1442-(Draws!S1421+Draws!AE1421)</f>
        <v>0</v>
      </c>
      <c r="T1442" s="18" t="n">
        <f aca="false">S1442-(Draws!T1421+Draws!AF1421)</f>
        <v>0</v>
      </c>
      <c r="U1442" s="18" t="n">
        <f aca="false">T1442-(Draws!U1421+Draws!AG1421)</f>
        <v>0</v>
      </c>
      <c r="V1442" s="18" t="n">
        <f aca="false">U1442-(Draws!V1421+Draws!AH1421)</f>
        <v>0</v>
      </c>
      <c r="W1442" s="18" t="n">
        <f aca="false">V1442-(Draws!W1421+Draws!AI1421)</f>
        <v>0</v>
      </c>
      <c r="X1442" s="18" t="n">
        <f aca="false">W1442-(Draws!X1421+Draws!AJ1421)</f>
        <v>0</v>
      </c>
      <c r="Y1442" s="18" t="n">
        <f aca="false">X1442-(Draws!Y1421+Draws!AK1421)</f>
        <v>0</v>
      </c>
      <c r="Z1442" s="18" t="n">
        <f aca="false">0-(MAX(Draws!N1421-Line_cap,0)+MAX(Draws!Z1421-Line_cap,0))</f>
        <v>0</v>
      </c>
      <c r="AA1442" s="18" t="n">
        <f aca="false">Z1442-(MAX(Draws!O1421-Line_cap,0)+MAX(Draws!AA1421-Line_cap,0))</f>
        <v>0</v>
      </c>
      <c r="AB1442" s="18" t="n">
        <f aca="false">AA1442-(MAX(Draws!P1421-Line_cap,0)+MAX(Draws!AB1421-Line_cap,0))</f>
        <v>0</v>
      </c>
      <c r="AC1442" s="18" t="n">
        <f aca="false">AB1442-(MAX(Draws!Q1421-Line_cap,0)+MAX(Draws!AC1421-Line_cap,0))</f>
        <v>0</v>
      </c>
      <c r="AD1442" s="18" t="n">
        <f aca="false">AC1442-(MAX(Draws!R1421-Line_cap,0)+MAX(Draws!AD1421-Line_cap,0))</f>
        <v>0</v>
      </c>
      <c r="AE1442" s="18" t="n">
        <f aca="false">AD1442-(MAX(Draws!S1421-Line_cap,0)+MAX(Draws!AE1421-Line_cap,0))</f>
        <v>0</v>
      </c>
      <c r="AF1442" s="18" t="n">
        <f aca="false">AE1442-(MAX(Draws!T1421-Line_cap,0)+MAX(Draws!AF1421-Line_cap,0))</f>
        <v>0</v>
      </c>
      <c r="AG1442" s="18" t="n">
        <f aca="false">AF1442-(MAX(Draws!U1421-Line_cap,0)+MAX(Draws!AG1421-Line_cap,0))</f>
        <v>0</v>
      </c>
      <c r="AH1442" s="18" t="n">
        <f aca="false">AG1442-(MAX(Draws!V1421-Line_cap,0)+MAX(Draws!AH1421-Line_cap,0))</f>
        <v>0</v>
      </c>
      <c r="AI1442" s="18" t="n">
        <f aca="false">AH1442-(MAX(Draws!W1421-Line_cap,0)+MAX(Draws!AI1421-Line_cap,0))</f>
        <v>0</v>
      </c>
      <c r="AJ1442" s="18" t="n">
        <f aca="false">AI1442-(MAX(Draws!X1421-Line_cap,0)+MAX(Draws!AJ1421-Line_cap,0))</f>
        <v>0</v>
      </c>
      <c r="AK1442" s="18" t="n">
        <f aca="false">AJ1442-(MAX(Draws!Y1421-Line_cap,0)+MAX(Draws!AK1421-Line_cap,0))</f>
        <v>0</v>
      </c>
      <c r="AL1442" s="18" t="n">
        <f aca="false">SUMPRODUCT(MIN($B$22:$M$22+B1442:M1442+N1442:Y1442))</f>
        <v>410.835707206619</v>
      </c>
      <c r="AM1442" s="18" t="n">
        <f aca="false">SUMPRODUCT(MIN($B$22:$M$22+B1442:M1442))</f>
        <v>410.835707206619</v>
      </c>
      <c r="AN1442" s="18" t="n">
        <f aca="false">SUMPRODUCT(MIN($B$22:$M$22+N1442:Y1442))</f>
        <v>481.950382357786</v>
      </c>
      <c r="AO1442" s="18" t="n">
        <f aca="false">SUMPRODUCT(MIN($B$22:$M$22+B1442:M1442+Z1442:AK1442))</f>
        <v>410.835707206619</v>
      </c>
      <c r="AP1442" s="18" t="n">
        <f aca="false">SUMPRODUCT(MIN($B$23:$M$23+B1442:M1442+N1442:Y1442))</f>
        <v>447.003088771486</v>
      </c>
      <c r="AQ1442" s="18" t="n">
        <f aca="false">SUMPRODUCT(MIN($B$23:$M$23+B1442:M1442+Z1442:AK1442))</f>
        <v>447.003088771486</v>
      </c>
      <c r="AR1442" s="13" t="n">
        <f aca="false">IF(Y1442&lt;0,1,0)</f>
        <v>0</v>
      </c>
    </row>
    <row r="1443" customFormat="false" ht="15" hidden="false" customHeight="false" outlineLevel="0" collapsed="false">
      <c r="A1443" s="13" t="n">
        <v>1418</v>
      </c>
      <c r="B1443" s="18" t="n">
        <f aca="false">Shock_sd*Draws!B1422</f>
        <v>-92.0729499514127</v>
      </c>
      <c r="C1443" s="18" t="n">
        <f aca="false">Persist_a*B1443+Shock_sd*Draws!C1422</f>
        <v>-124.500647222301</v>
      </c>
      <c r="D1443" s="18" t="n">
        <f aca="false">Persist_a*C1443+Shock_sd*Draws!D1422</f>
        <v>-179.654108953627</v>
      </c>
      <c r="E1443" s="18" t="n">
        <f aca="false">Persist_a*D1443+Shock_sd*Draws!E1422</f>
        <v>-160.704380662665</v>
      </c>
      <c r="F1443" s="18" t="n">
        <f aca="false">Persist_a*E1443+Shock_sd*Draws!F1422</f>
        <v>-33.8830331483412</v>
      </c>
      <c r="G1443" s="18" t="n">
        <f aca="false">Persist_a*F1443+Shock_sd*Draws!G1422</f>
        <v>-30.2503413425242</v>
      </c>
      <c r="H1443" s="18" t="n">
        <f aca="false">Persist_a*G1443+Shock_sd*Draws!H1422</f>
        <v>-13.5189713811935</v>
      </c>
      <c r="I1443" s="18" t="n">
        <f aca="false">Persist_a*H1443+Shock_sd*Draws!I1422</f>
        <v>-4.43554912448221</v>
      </c>
      <c r="J1443" s="18" t="n">
        <f aca="false">Persist_a*I1443+Shock_sd*Draws!J1422</f>
        <v>-36.2677388417647</v>
      </c>
      <c r="K1443" s="18" t="n">
        <f aca="false">Persist_a*J1443+Shock_sd*Draws!K1422</f>
        <v>-82.6804248044186</v>
      </c>
      <c r="L1443" s="18" t="n">
        <f aca="false">Persist_a*K1443+Shock_sd*Draws!L1422</f>
        <v>-41.8029438574362</v>
      </c>
      <c r="M1443" s="18" t="n">
        <f aca="false">Persist_a*L1443+Shock_sd*Draws!M1422</f>
        <v>-38.652505567168</v>
      </c>
      <c r="N1443" s="18" t="n">
        <f aca="false">0-(Draws!N1422+Draws!Z1422)</f>
        <v>0</v>
      </c>
      <c r="O1443" s="18" t="n">
        <f aca="false">N1443-(Draws!O1422+Draws!AA1422)</f>
        <v>0</v>
      </c>
      <c r="P1443" s="18" t="n">
        <f aca="false">O1443-(Draws!P1422+Draws!AB1422)</f>
        <v>0</v>
      </c>
      <c r="Q1443" s="18" t="n">
        <f aca="false">P1443-(Draws!Q1422+Draws!AC1422)</f>
        <v>0</v>
      </c>
      <c r="R1443" s="18" t="n">
        <f aca="false">Q1443-(Draws!R1422+Draws!AD1422)</f>
        <v>0</v>
      </c>
      <c r="S1443" s="18" t="n">
        <f aca="false">R1443-(Draws!S1422+Draws!AE1422)</f>
        <v>0</v>
      </c>
      <c r="T1443" s="18" t="n">
        <f aca="false">S1443-(Draws!T1422+Draws!AF1422)</f>
        <v>0</v>
      </c>
      <c r="U1443" s="18" t="n">
        <f aca="false">T1443-(Draws!U1422+Draws!AG1422)</f>
        <v>0</v>
      </c>
      <c r="V1443" s="18" t="n">
        <f aca="false">U1443-(Draws!V1422+Draws!AH1422)</f>
        <v>0</v>
      </c>
      <c r="W1443" s="18" t="n">
        <f aca="false">V1443-(Draws!W1422+Draws!AI1422)</f>
        <v>0</v>
      </c>
      <c r="X1443" s="18" t="n">
        <f aca="false">W1443-(Draws!X1422+Draws!AJ1422)</f>
        <v>0</v>
      </c>
      <c r="Y1443" s="18" t="n">
        <f aca="false">X1443-(Draws!Y1422+Draws!AK1422)</f>
        <v>0</v>
      </c>
      <c r="Z1443" s="18" t="n">
        <f aca="false">0-(MAX(Draws!N1422-Line_cap,0)+MAX(Draws!Z1422-Line_cap,0))</f>
        <v>0</v>
      </c>
      <c r="AA1443" s="18" t="n">
        <f aca="false">Z1443-(MAX(Draws!O1422-Line_cap,0)+MAX(Draws!AA1422-Line_cap,0))</f>
        <v>0</v>
      </c>
      <c r="AB1443" s="18" t="n">
        <f aca="false">AA1443-(MAX(Draws!P1422-Line_cap,0)+MAX(Draws!AB1422-Line_cap,0))</f>
        <v>0</v>
      </c>
      <c r="AC1443" s="18" t="n">
        <f aca="false">AB1443-(MAX(Draws!Q1422-Line_cap,0)+MAX(Draws!AC1422-Line_cap,0))</f>
        <v>0</v>
      </c>
      <c r="AD1443" s="18" t="n">
        <f aca="false">AC1443-(MAX(Draws!R1422-Line_cap,0)+MAX(Draws!AD1422-Line_cap,0))</f>
        <v>0</v>
      </c>
      <c r="AE1443" s="18" t="n">
        <f aca="false">AD1443-(MAX(Draws!S1422-Line_cap,0)+MAX(Draws!AE1422-Line_cap,0))</f>
        <v>0</v>
      </c>
      <c r="AF1443" s="18" t="n">
        <f aca="false">AE1443-(MAX(Draws!T1422-Line_cap,0)+MAX(Draws!AF1422-Line_cap,0))</f>
        <v>0</v>
      </c>
      <c r="AG1443" s="18" t="n">
        <f aca="false">AF1443-(MAX(Draws!U1422-Line_cap,0)+MAX(Draws!AG1422-Line_cap,0))</f>
        <v>0</v>
      </c>
      <c r="AH1443" s="18" t="n">
        <f aca="false">AG1443-(MAX(Draws!V1422-Line_cap,0)+MAX(Draws!AH1422-Line_cap,0))</f>
        <v>0</v>
      </c>
      <c r="AI1443" s="18" t="n">
        <f aca="false">AH1443-(MAX(Draws!W1422-Line_cap,0)+MAX(Draws!AI1422-Line_cap,0))</f>
        <v>0</v>
      </c>
      <c r="AJ1443" s="18" t="n">
        <f aca="false">AI1443-(MAX(Draws!X1422-Line_cap,0)+MAX(Draws!AJ1422-Line_cap,0))</f>
        <v>0</v>
      </c>
      <c r="AK1443" s="18" t="n">
        <f aca="false">AJ1443-(MAX(Draws!Y1422-Line_cap,0)+MAX(Draws!AK1422-Line_cap,0))</f>
        <v>0</v>
      </c>
      <c r="AL1443" s="18" t="n">
        <f aca="false">SUMPRODUCT(MIN($B$22:$M$22+B1443:M1443+N1443:Y1443))</f>
        <v>335.900077708514</v>
      </c>
      <c r="AM1443" s="18" t="n">
        <f aca="false">SUMPRODUCT(MIN($B$22:$M$22+B1443:M1443))</f>
        <v>335.900077708514</v>
      </c>
      <c r="AN1443" s="18" t="n">
        <f aca="false">SUMPRODUCT(MIN($B$22:$M$22+N1443:Y1443))</f>
        <v>481.950382357786</v>
      </c>
      <c r="AO1443" s="18" t="n">
        <f aca="false">SUMPRODUCT(MIN($B$22:$M$22+B1443:M1443+Z1443:AK1443))</f>
        <v>335.900077708514</v>
      </c>
      <c r="AP1443" s="18" t="n">
        <f aca="false">SUMPRODUCT(MIN($B$23:$M$23+B1443:M1443+N1443:Y1443))</f>
        <v>370.649452516753</v>
      </c>
      <c r="AQ1443" s="18" t="n">
        <f aca="false">SUMPRODUCT(MIN($B$23:$M$23+B1443:M1443+Z1443:AK1443))</f>
        <v>370.649452516753</v>
      </c>
      <c r="AR1443" s="13" t="n">
        <f aca="false">IF(Y1443&lt;0,1,0)</f>
        <v>0</v>
      </c>
    </row>
    <row r="1444" customFormat="false" ht="15" hidden="false" customHeight="false" outlineLevel="0" collapsed="false">
      <c r="A1444" s="13" t="n">
        <v>1419</v>
      </c>
      <c r="B1444" s="18" t="n">
        <f aca="false">Shock_sd*Draws!B1423</f>
        <v>14.8956570318635</v>
      </c>
      <c r="C1444" s="18" t="n">
        <f aca="false">Persist_a*B1444+Shock_sd*Draws!C1423</f>
        <v>-2.25935557122923</v>
      </c>
      <c r="D1444" s="18" t="n">
        <f aca="false">Persist_a*C1444+Shock_sd*Draws!D1423</f>
        <v>-46.2045583852402</v>
      </c>
      <c r="E1444" s="18" t="n">
        <f aca="false">Persist_a*D1444+Shock_sd*Draws!E1423</f>
        <v>27.3328195296226</v>
      </c>
      <c r="F1444" s="18" t="n">
        <f aca="false">Persist_a*E1444+Shock_sd*Draws!F1423</f>
        <v>28.7117694686112</v>
      </c>
      <c r="G1444" s="18" t="n">
        <f aca="false">Persist_a*F1444+Shock_sd*Draws!G1423</f>
        <v>-1.43915653849929</v>
      </c>
      <c r="H1444" s="18" t="n">
        <f aca="false">Persist_a*G1444+Shock_sd*Draws!H1423</f>
        <v>136.112739990184</v>
      </c>
      <c r="I1444" s="18" t="n">
        <f aca="false">Persist_a*H1444+Shock_sd*Draws!I1423</f>
        <v>83.0503988586589</v>
      </c>
      <c r="J1444" s="18" t="n">
        <f aca="false">Persist_a*I1444+Shock_sd*Draws!J1423</f>
        <v>102.169381764656</v>
      </c>
      <c r="K1444" s="18" t="n">
        <f aca="false">Persist_a*J1444+Shock_sd*Draws!K1423</f>
        <v>31.2983920084527</v>
      </c>
      <c r="L1444" s="18" t="n">
        <f aca="false">Persist_a*K1444+Shock_sd*Draws!L1423</f>
        <v>114.755528070685</v>
      </c>
      <c r="M1444" s="18" t="n">
        <f aca="false">Persist_a*L1444+Shock_sd*Draws!M1423</f>
        <v>55.2112383782489</v>
      </c>
      <c r="N1444" s="18" t="n">
        <f aca="false">0-(Draws!N1423+Draws!Z1423)</f>
        <v>0</v>
      </c>
      <c r="O1444" s="18" t="n">
        <f aca="false">N1444-(Draws!O1423+Draws!AA1423)</f>
        <v>0</v>
      </c>
      <c r="P1444" s="18" t="n">
        <f aca="false">O1444-(Draws!P1423+Draws!AB1423)</f>
        <v>0</v>
      </c>
      <c r="Q1444" s="18" t="n">
        <f aca="false">P1444-(Draws!Q1423+Draws!AC1423)</f>
        <v>0</v>
      </c>
      <c r="R1444" s="18" t="n">
        <f aca="false">Q1444-(Draws!R1423+Draws!AD1423)</f>
        <v>0</v>
      </c>
      <c r="S1444" s="18" t="n">
        <f aca="false">R1444-(Draws!S1423+Draws!AE1423)</f>
        <v>0</v>
      </c>
      <c r="T1444" s="18" t="n">
        <f aca="false">S1444-(Draws!T1423+Draws!AF1423)</f>
        <v>0</v>
      </c>
      <c r="U1444" s="18" t="n">
        <f aca="false">T1444-(Draws!U1423+Draws!AG1423)</f>
        <v>0</v>
      </c>
      <c r="V1444" s="18" t="n">
        <f aca="false">U1444-(Draws!V1423+Draws!AH1423)</f>
        <v>0</v>
      </c>
      <c r="W1444" s="18" t="n">
        <f aca="false">V1444-(Draws!W1423+Draws!AI1423)</f>
        <v>0</v>
      </c>
      <c r="X1444" s="18" t="n">
        <f aca="false">W1444-(Draws!X1423+Draws!AJ1423)</f>
        <v>0</v>
      </c>
      <c r="Y1444" s="18" t="n">
        <f aca="false">X1444-(Draws!Y1423+Draws!AK1423)</f>
        <v>0</v>
      </c>
      <c r="Z1444" s="18" t="n">
        <f aca="false">0-(MAX(Draws!N1423-Line_cap,0)+MAX(Draws!Z1423-Line_cap,0))</f>
        <v>0</v>
      </c>
      <c r="AA1444" s="18" t="n">
        <f aca="false">Z1444-(MAX(Draws!O1423-Line_cap,0)+MAX(Draws!AA1423-Line_cap,0))</f>
        <v>0</v>
      </c>
      <c r="AB1444" s="18" t="n">
        <f aca="false">AA1444-(MAX(Draws!P1423-Line_cap,0)+MAX(Draws!AB1423-Line_cap,0))</f>
        <v>0</v>
      </c>
      <c r="AC1444" s="18" t="n">
        <f aca="false">AB1444-(MAX(Draws!Q1423-Line_cap,0)+MAX(Draws!AC1423-Line_cap,0))</f>
        <v>0</v>
      </c>
      <c r="AD1444" s="18" t="n">
        <f aca="false">AC1444-(MAX(Draws!R1423-Line_cap,0)+MAX(Draws!AD1423-Line_cap,0))</f>
        <v>0</v>
      </c>
      <c r="AE1444" s="18" t="n">
        <f aca="false">AD1444-(MAX(Draws!S1423-Line_cap,0)+MAX(Draws!AE1423-Line_cap,0))</f>
        <v>0</v>
      </c>
      <c r="AF1444" s="18" t="n">
        <f aca="false">AE1444-(MAX(Draws!T1423-Line_cap,0)+MAX(Draws!AF1423-Line_cap,0))</f>
        <v>0</v>
      </c>
      <c r="AG1444" s="18" t="n">
        <f aca="false">AF1444-(MAX(Draws!U1423-Line_cap,0)+MAX(Draws!AG1423-Line_cap,0))</f>
        <v>0</v>
      </c>
      <c r="AH1444" s="18" t="n">
        <f aca="false">AG1444-(MAX(Draws!V1423-Line_cap,0)+MAX(Draws!AH1423-Line_cap,0))</f>
        <v>0</v>
      </c>
      <c r="AI1444" s="18" t="n">
        <f aca="false">AH1444-(MAX(Draws!W1423-Line_cap,0)+MAX(Draws!AI1423-Line_cap,0))</f>
        <v>0</v>
      </c>
      <c r="AJ1444" s="18" t="n">
        <f aca="false">AI1444-(MAX(Draws!X1423-Line_cap,0)+MAX(Draws!AJ1423-Line_cap,0))</f>
        <v>0</v>
      </c>
      <c r="AK1444" s="18" t="n">
        <f aca="false">AJ1444-(MAX(Draws!Y1423-Line_cap,0)+MAX(Draws!AK1423-Line_cap,0))</f>
        <v>0</v>
      </c>
      <c r="AL1444" s="18" t="n">
        <f aca="false">SUMPRODUCT(MIN($B$22:$M$22+B1444:M1444+N1444:Y1444))</f>
        <v>469.349628276901</v>
      </c>
      <c r="AM1444" s="18" t="n">
        <f aca="false">SUMPRODUCT(MIN($B$22:$M$22+B1444:M1444))</f>
        <v>469.349628276901</v>
      </c>
      <c r="AN1444" s="18" t="n">
        <f aca="false">SUMPRODUCT(MIN($B$22:$M$22+N1444:Y1444))</f>
        <v>481.950382357786</v>
      </c>
      <c r="AO1444" s="18" t="n">
        <f aca="false">SUMPRODUCT(MIN($B$22:$M$22+B1444:M1444+Z1444:AK1444))</f>
        <v>469.349628276901</v>
      </c>
      <c r="AP1444" s="18" t="n">
        <f aca="false">SUMPRODUCT(MIN($B$23:$M$23+B1444:M1444+N1444:Y1444))</f>
        <v>504.09900308514</v>
      </c>
      <c r="AQ1444" s="18" t="n">
        <f aca="false">SUMPRODUCT(MIN($B$23:$M$23+B1444:M1444+Z1444:AK1444))</f>
        <v>504.09900308514</v>
      </c>
      <c r="AR1444" s="13" t="n">
        <f aca="false">IF(Y1444&lt;0,1,0)</f>
        <v>0</v>
      </c>
    </row>
    <row r="1445" customFormat="false" ht="15" hidden="false" customHeight="false" outlineLevel="0" collapsed="false">
      <c r="A1445" s="13" t="n">
        <v>1420</v>
      </c>
      <c r="B1445" s="18" t="n">
        <f aca="false">Shock_sd*Draws!B1424</f>
        <v>26.8120816288732</v>
      </c>
      <c r="C1445" s="18" t="n">
        <f aca="false">Persist_a*B1445+Shock_sd*Draws!C1424</f>
        <v>76.9895715778798</v>
      </c>
      <c r="D1445" s="18" t="n">
        <f aca="false">Persist_a*C1445+Shock_sd*Draws!D1424</f>
        <v>-1.39966453760334</v>
      </c>
      <c r="E1445" s="18" t="n">
        <f aca="false">Persist_a*D1445+Shock_sd*Draws!E1424</f>
        <v>32.0729076121246</v>
      </c>
      <c r="F1445" s="18" t="n">
        <f aca="false">Persist_a*E1445+Shock_sd*Draws!F1424</f>
        <v>47.2051322890354</v>
      </c>
      <c r="G1445" s="18" t="n">
        <f aca="false">Persist_a*F1445+Shock_sd*Draws!G1424</f>
        <v>65.1571987322184</v>
      </c>
      <c r="H1445" s="18" t="n">
        <f aca="false">Persist_a*G1445+Shock_sd*Draws!H1424</f>
        <v>11.7251832632383</v>
      </c>
      <c r="I1445" s="18" t="n">
        <f aca="false">Persist_a*H1445+Shock_sd*Draws!I1424</f>
        <v>54.7600705437301</v>
      </c>
      <c r="J1445" s="18" t="n">
        <f aca="false">Persist_a*I1445+Shock_sd*Draws!J1424</f>
        <v>70.9468637094612</v>
      </c>
      <c r="K1445" s="18" t="n">
        <f aca="false">Persist_a*J1445+Shock_sd*Draws!K1424</f>
        <v>32.9733262321442</v>
      </c>
      <c r="L1445" s="18" t="n">
        <f aca="false">Persist_a*K1445+Shock_sd*Draws!L1424</f>
        <v>-47.7946703990735</v>
      </c>
      <c r="M1445" s="18" t="n">
        <f aca="false">Persist_a*L1445+Shock_sd*Draws!M1424</f>
        <v>72.9182144200215</v>
      </c>
      <c r="N1445" s="18" t="n">
        <f aca="false">0-(Draws!N1424+Draws!Z1424)</f>
        <v>0</v>
      </c>
      <c r="O1445" s="18" t="n">
        <f aca="false">N1445-(Draws!O1424+Draws!AA1424)</f>
        <v>0</v>
      </c>
      <c r="P1445" s="18" t="n">
        <f aca="false">O1445-(Draws!P1424+Draws!AB1424)</f>
        <v>0</v>
      </c>
      <c r="Q1445" s="18" t="n">
        <f aca="false">P1445-(Draws!Q1424+Draws!AC1424)</f>
        <v>0</v>
      </c>
      <c r="R1445" s="18" t="n">
        <f aca="false">Q1445-(Draws!R1424+Draws!AD1424)</f>
        <v>0</v>
      </c>
      <c r="S1445" s="18" t="n">
        <f aca="false">R1445-(Draws!S1424+Draws!AE1424)</f>
        <v>0</v>
      </c>
      <c r="T1445" s="18" t="n">
        <f aca="false">S1445-(Draws!T1424+Draws!AF1424)</f>
        <v>0</v>
      </c>
      <c r="U1445" s="18" t="n">
        <f aca="false">T1445-(Draws!U1424+Draws!AG1424)</f>
        <v>0</v>
      </c>
      <c r="V1445" s="18" t="n">
        <f aca="false">U1445-(Draws!V1424+Draws!AH1424)</f>
        <v>0</v>
      </c>
      <c r="W1445" s="18" t="n">
        <f aca="false">V1445-(Draws!W1424+Draws!AI1424)</f>
        <v>0</v>
      </c>
      <c r="X1445" s="18" t="n">
        <f aca="false">W1445-(Draws!X1424+Draws!AJ1424)</f>
        <v>0</v>
      </c>
      <c r="Y1445" s="18" t="n">
        <f aca="false">X1445-(Draws!Y1424+Draws!AK1424)</f>
        <v>0</v>
      </c>
      <c r="Z1445" s="18" t="n">
        <f aca="false">0-(MAX(Draws!N1424-Line_cap,0)+MAX(Draws!Z1424-Line_cap,0))</f>
        <v>0</v>
      </c>
      <c r="AA1445" s="18" t="n">
        <f aca="false">Z1445-(MAX(Draws!O1424-Line_cap,0)+MAX(Draws!AA1424-Line_cap,0))</f>
        <v>0</v>
      </c>
      <c r="AB1445" s="18" t="n">
        <f aca="false">AA1445-(MAX(Draws!P1424-Line_cap,0)+MAX(Draws!AB1424-Line_cap,0))</f>
        <v>0</v>
      </c>
      <c r="AC1445" s="18" t="n">
        <f aca="false">AB1445-(MAX(Draws!Q1424-Line_cap,0)+MAX(Draws!AC1424-Line_cap,0))</f>
        <v>0</v>
      </c>
      <c r="AD1445" s="18" t="n">
        <f aca="false">AC1445-(MAX(Draws!R1424-Line_cap,0)+MAX(Draws!AD1424-Line_cap,0))</f>
        <v>0</v>
      </c>
      <c r="AE1445" s="18" t="n">
        <f aca="false">AD1445-(MAX(Draws!S1424-Line_cap,0)+MAX(Draws!AE1424-Line_cap,0))</f>
        <v>0</v>
      </c>
      <c r="AF1445" s="18" t="n">
        <f aca="false">AE1445-(MAX(Draws!T1424-Line_cap,0)+MAX(Draws!AF1424-Line_cap,0))</f>
        <v>0</v>
      </c>
      <c r="AG1445" s="18" t="n">
        <f aca="false">AF1445-(MAX(Draws!U1424-Line_cap,0)+MAX(Draws!AG1424-Line_cap,0))</f>
        <v>0</v>
      </c>
      <c r="AH1445" s="18" t="n">
        <f aca="false">AG1445-(MAX(Draws!V1424-Line_cap,0)+MAX(Draws!AH1424-Line_cap,0))</f>
        <v>0</v>
      </c>
      <c r="AI1445" s="18" t="n">
        <f aca="false">AH1445-(MAX(Draws!W1424-Line_cap,0)+MAX(Draws!AI1424-Line_cap,0))</f>
        <v>0</v>
      </c>
      <c r="AJ1445" s="18" t="n">
        <f aca="false">AI1445-(MAX(Draws!X1424-Line_cap,0)+MAX(Draws!AJ1424-Line_cap,0))</f>
        <v>0</v>
      </c>
      <c r="AK1445" s="18" t="n">
        <f aca="false">AJ1445-(MAX(Draws!Y1424-Line_cap,0)+MAX(Draws!AK1424-Line_cap,0))</f>
        <v>0</v>
      </c>
      <c r="AL1445" s="18" t="n">
        <f aca="false">SUMPRODUCT(MIN($B$22:$M$22+B1445:M1445+N1445:Y1445))</f>
        <v>454.133277165308</v>
      </c>
      <c r="AM1445" s="18" t="n">
        <f aca="false">SUMPRODUCT(MIN($B$22:$M$22+B1445:M1445))</f>
        <v>454.133277165308</v>
      </c>
      <c r="AN1445" s="18" t="n">
        <f aca="false">SUMPRODUCT(MIN($B$22:$M$22+N1445:Y1445))</f>
        <v>481.950382357786</v>
      </c>
      <c r="AO1445" s="18" t="n">
        <f aca="false">SUMPRODUCT(MIN($B$22:$M$22+B1445:M1445+Z1445:AK1445))</f>
        <v>454.133277165308</v>
      </c>
      <c r="AP1445" s="18" t="n">
        <f aca="false">SUMPRODUCT(MIN($B$23:$M$23+B1445:M1445+N1445:Y1445))</f>
        <v>501.006405978852</v>
      </c>
      <c r="AQ1445" s="18" t="n">
        <f aca="false">SUMPRODUCT(MIN($B$23:$M$23+B1445:M1445+Z1445:AK1445))</f>
        <v>501.006405978852</v>
      </c>
      <c r="AR1445" s="13" t="n">
        <f aca="false">IF(Y1445&lt;0,1,0)</f>
        <v>0</v>
      </c>
    </row>
    <row r="1446" customFormat="false" ht="15" hidden="false" customHeight="false" outlineLevel="0" collapsed="false">
      <c r="A1446" s="13" t="n">
        <v>1421</v>
      </c>
      <c r="B1446" s="18" t="n">
        <f aca="false">Shock_sd*Draws!B1425</f>
        <v>-24.8691691744416</v>
      </c>
      <c r="C1446" s="18" t="n">
        <f aca="false">Persist_a*B1446+Shock_sd*Draws!C1425</f>
        <v>-21.1386527571179</v>
      </c>
      <c r="D1446" s="18" t="n">
        <f aca="false">Persist_a*C1446+Shock_sd*Draws!D1425</f>
        <v>21.1363968965206</v>
      </c>
      <c r="E1446" s="18" t="n">
        <f aca="false">Persist_a*D1446+Shock_sd*Draws!E1425</f>
        <v>25.4953237441021</v>
      </c>
      <c r="F1446" s="18" t="n">
        <f aca="false">Persist_a*E1446+Shock_sd*Draws!F1425</f>
        <v>52.6289801592284</v>
      </c>
      <c r="G1446" s="18" t="n">
        <f aca="false">Persist_a*F1446+Shock_sd*Draws!G1425</f>
        <v>31.1983415778473</v>
      </c>
      <c r="H1446" s="18" t="n">
        <f aca="false">Persist_a*G1446+Shock_sd*Draws!H1425</f>
        <v>56.3114409372594</v>
      </c>
      <c r="I1446" s="18" t="n">
        <f aca="false">Persist_a*H1446+Shock_sd*Draws!I1425</f>
        <v>27.0604169187881</v>
      </c>
      <c r="J1446" s="18" t="n">
        <f aca="false">Persist_a*I1446+Shock_sd*Draws!J1425</f>
        <v>-40.6737179740479</v>
      </c>
      <c r="K1446" s="18" t="n">
        <f aca="false">Persist_a*J1446+Shock_sd*Draws!K1425</f>
        <v>18.6377319672735</v>
      </c>
      <c r="L1446" s="18" t="n">
        <f aca="false">Persist_a*K1446+Shock_sd*Draws!L1425</f>
        <v>-42.3068167169381</v>
      </c>
      <c r="M1446" s="18" t="n">
        <f aca="false">Persist_a*L1446+Shock_sd*Draws!M1425</f>
        <v>89.7608969029426</v>
      </c>
      <c r="N1446" s="18" t="n">
        <f aca="false">0-(Draws!N1425+Draws!Z1425)</f>
        <v>0</v>
      </c>
      <c r="O1446" s="18" t="n">
        <f aca="false">N1446-(Draws!O1425+Draws!AA1425)</f>
        <v>0</v>
      </c>
      <c r="P1446" s="18" t="n">
        <f aca="false">O1446-(Draws!P1425+Draws!AB1425)</f>
        <v>0</v>
      </c>
      <c r="Q1446" s="18" t="n">
        <f aca="false">P1446-(Draws!Q1425+Draws!AC1425)</f>
        <v>0</v>
      </c>
      <c r="R1446" s="18" t="n">
        <f aca="false">Q1446-(Draws!R1425+Draws!AD1425)</f>
        <v>0</v>
      </c>
      <c r="S1446" s="18" t="n">
        <f aca="false">R1446-(Draws!S1425+Draws!AE1425)</f>
        <v>0</v>
      </c>
      <c r="T1446" s="18" t="n">
        <f aca="false">S1446-(Draws!T1425+Draws!AF1425)</f>
        <v>0</v>
      </c>
      <c r="U1446" s="18" t="n">
        <f aca="false">T1446-(Draws!U1425+Draws!AG1425)</f>
        <v>0</v>
      </c>
      <c r="V1446" s="18" t="n">
        <f aca="false">U1446-(Draws!V1425+Draws!AH1425)</f>
        <v>0</v>
      </c>
      <c r="W1446" s="18" t="n">
        <f aca="false">V1446-(Draws!W1425+Draws!AI1425)</f>
        <v>-103.019557667031</v>
      </c>
      <c r="X1446" s="18" t="n">
        <f aca="false">W1446-(Draws!X1425+Draws!AJ1425)</f>
        <v>-103.019557667031</v>
      </c>
      <c r="Y1446" s="18" t="n">
        <f aca="false">X1446-(Draws!Y1425+Draws!AK1425)</f>
        <v>-103.019557667031</v>
      </c>
      <c r="Z1446" s="18" t="n">
        <f aca="false">0-(MAX(Draws!N1425-Line_cap,0)+MAX(Draws!Z1425-Line_cap,0))</f>
        <v>0</v>
      </c>
      <c r="AA1446" s="18" t="n">
        <f aca="false">Z1446-(MAX(Draws!O1425-Line_cap,0)+MAX(Draws!AA1425-Line_cap,0))</f>
        <v>0</v>
      </c>
      <c r="AB1446" s="18" t="n">
        <f aca="false">AA1446-(MAX(Draws!P1425-Line_cap,0)+MAX(Draws!AB1425-Line_cap,0))</f>
        <v>0</v>
      </c>
      <c r="AC1446" s="18" t="n">
        <f aca="false">AB1446-(MAX(Draws!Q1425-Line_cap,0)+MAX(Draws!AC1425-Line_cap,0))</f>
        <v>0</v>
      </c>
      <c r="AD1446" s="18" t="n">
        <f aca="false">AC1446-(MAX(Draws!R1425-Line_cap,0)+MAX(Draws!AD1425-Line_cap,0))</f>
        <v>0</v>
      </c>
      <c r="AE1446" s="18" t="n">
        <f aca="false">AD1446-(MAX(Draws!S1425-Line_cap,0)+MAX(Draws!AE1425-Line_cap,0))</f>
        <v>0</v>
      </c>
      <c r="AF1446" s="18" t="n">
        <f aca="false">AE1446-(MAX(Draws!T1425-Line_cap,0)+MAX(Draws!AF1425-Line_cap,0))</f>
        <v>0</v>
      </c>
      <c r="AG1446" s="18" t="n">
        <f aca="false">AF1446-(MAX(Draws!U1425-Line_cap,0)+MAX(Draws!AG1425-Line_cap,0))</f>
        <v>0</v>
      </c>
      <c r="AH1446" s="18" t="n">
        <f aca="false">AG1446-(MAX(Draws!V1425-Line_cap,0)+MAX(Draws!AH1425-Line_cap,0))</f>
        <v>0</v>
      </c>
      <c r="AI1446" s="18" t="n">
        <f aca="false">AH1446-(MAX(Draws!W1425-Line_cap,0)+MAX(Draws!AI1425-Line_cap,0))</f>
        <v>-3.01955766703129</v>
      </c>
      <c r="AJ1446" s="18" t="n">
        <f aca="false">AI1446-(MAX(Draws!X1425-Line_cap,0)+MAX(Draws!AJ1425-Line_cap,0))</f>
        <v>-3.01955766703129</v>
      </c>
      <c r="AK1446" s="18" t="n">
        <f aca="false">AJ1446-(MAX(Draws!Y1425-Line_cap,0)+MAX(Draws!AK1425-Line_cap,0))</f>
        <v>-3.01955766703129</v>
      </c>
      <c r="AL1446" s="18" t="n">
        <f aca="false">SUMPRODUCT(MIN($B$22:$M$22+B1446:M1446+N1446:Y1446))</f>
        <v>356.601573180412</v>
      </c>
      <c r="AM1446" s="18" t="n">
        <f aca="false">SUMPRODUCT(MIN($B$22:$M$22+B1446:M1446))</f>
        <v>447.524063443349</v>
      </c>
      <c r="AN1446" s="18" t="n">
        <f aca="false">SUMPRODUCT(MIN($B$22:$M$22+N1446:Y1446))</f>
        <v>391.366138142393</v>
      </c>
      <c r="AO1446" s="18" t="n">
        <f aca="false">SUMPRODUCT(MIN($B$22:$M$22+B1446:M1446+Z1446:AK1446))</f>
        <v>447.524063443349</v>
      </c>
      <c r="AP1446" s="18" t="n">
        <f aca="false">SUMPRODUCT(MIN($B$23:$M$23+B1446:M1446+N1446:Y1446))</f>
        <v>403.474701993956</v>
      </c>
      <c r="AQ1446" s="18" t="n">
        <f aca="false">SUMPRODUCT(MIN($B$23:$M$23+B1446:M1446+Z1446:AK1446))</f>
        <v>496.767390607569</v>
      </c>
      <c r="AR1446" s="13" t="n">
        <f aca="false">IF(Y1446&lt;0,1,0)</f>
        <v>1</v>
      </c>
    </row>
    <row r="1447" customFormat="false" ht="15" hidden="false" customHeight="false" outlineLevel="0" collapsed="false">
      <c r="A1447" s="13" t="n">
        <v>1422</v>
      </c>
      <c r="B1447" s="18" t="n">
        <f aca="false">Shock_sd*Draws!B1426</f>
        <v>-19.3011146547348</v>
      </c>
      <c r="C1447" s="18" t="n">
        <f aca="false">Persist_a*B1447+Shock_sd*Draws!C1426</f>
        <v>17.3510816490301</v>
      </c>
      <c r="D1447" s="18" t="n">
        <f aca="false">Persist_a*C1447+Shock_sd*Draws!D1426</f>
        <v>-23.9070771228211</v>
      </c>
      <c r="E1447" s="18" t="n">
        <f aca="false">Persist_a*D1447+Shock_sd*Draws!E1426</f>
        <v>-20.8768404379744</v>
      </c>
      <c r="F1447" s="18" t="n">
        <f aca="false">Persist_a*E1447+Shock_sd*Draws!F1426</f>
        <v>-17.449050047913</v>
      </c>
      <c r="G1447" s="18" t="n">
        <f aca="false">Persist_a*F1447+Shock_sd*Draws!G1426</f>
        <v>-64.3136310870367</v>
      </c>
      <c r="H1447" s="18" t="n">
        <f aca="false">Persist_a*G1447+Shock_sd*Draws!H1426</f>
        <v>-118.498975257515</v>
      </c>
      <c r="I1447" s="18" t="n">
        <f aca="false">Persist_a*H1447+Shock_sd*Draws!I1426</f>
        <v>-72.3965011768322</v>
      </c>
      <c r="J1447" s="18" t="n">
        <f aca="false">Persist_a*I1447+Shock_sd*Draws!J1426</f>
        <v>2.6881761820126</v>
      </c>
      <c r="K1447" s="18" t="n">
        <f aca="false">Persist_a*J1447+Shock_sd*Draws!K1426</f>
        <v>10.5868373489648</v>
      </c>
      <c r="L1447" s="18" t="n">
        <f aca="false">Persist_a*K1447+Shock_sd*Draws!L1426</f>
        <v>-67.6332747501053</v>
      </c>
      <c r="M1447" s="18" t="n">
        <f aca="false">Persist_a*L1447+Shock_sd*Draws!M1426</f>
        <v>-138.473087380414</v>
      </c>
      <c r="N1447" s="18" t="n">
        <f aca="false">0-(Draws!N1426+Draws!Z1426)</f>
        <v>0</v>
      </c>
      <c r="O1447" s="18" t="n">
        <f aca="false">N1447-(Draws!O1426+Draws!AA1426)</f>
        <v>0</v>
      </c>
      <c r="P1447" s="18" t="n">
        <f aca="false">O1447-(Draws!P1426+Draws!AB1426)</f>
        <v>0</v>
      </c>
      <c r="Q1447" s="18" t="n">
        <f aca="false">P1447-(Draws!Q1426+Draws!AC1426)</f>
        <v>0</v>
      </c>
      <c r="R1447" s="18" t="n">
        <f aca="false">Q1447-(Draws!R1426+Draws!AD1426)</f>
        <v>-97.2184133911898</v>
      </c>
      <c r="S1447" s="18" t="n">
        <f aca="false">R1447-(Draws!S1426+Draws!AE1426)</f>
        <v>-97.2184133911898</v>
      </c>
      <c r="T1447" s="18" t="n">
        <f aca="false">S1447-(Draws!T1426+Draws!AF1426)</f>
        <v>-97.2184133911898</v>
      </c>
      <c r="U1447" s="18" t="n">
        <f aca="false">T1447-(Draws!U1426+Draws!AG1426)</f>
        <v>-97.2184133911898</v>
      </c>
      <c r="V1447" s="18" t="n">
        <f aca="false">U1447-(Draws!V1426+Draws!AH1426)</f>
        <v>-211.00807947535</v>
      </c>
      <c r="W1447" s="18" t="n">
        <f aca="false">V1447-(Draws!W1426+Draws!AI1426)</f>
        <v>-211.00807947535</v>
      </c>
      <c r="X1447" s="18" t="n">
        <f aca="false">W1447-(Draws!X1426+Draws!AJ1426)</f>
        <v>-211.00807947535</v>
      </c>
      <c r="Y1447" s="18" t="n">
        <f aca="false">X1447-(Draws!Y1426+Draws!AK1426)</f>
        <v>-211.00807947535</v>
      </c>
      <c r="Z1447" s="18" t="n">
        <f aca="false">0-(MAX(Draws!N1426-Line_cap,0)+MAX(Draws!Z1426-Line_cap,0))</f>
        <v>0</v>
      </c>
      <c r="AA1447" s="18" t="n">
        <f aca="false">Z1447-(MAX(Draws!O1426-Line_cap,0)+MAX(Draws!AA1426-Line_cap,0))</f>
        <v>0</v>
      </c>
      <c r="AB1447" s="18" t="n">
        <f aca="false">AA1447-(MAX(Draws!P1426-Line_cap,0)+MAX(Draws!AB1426-Line_cap,0))</f>
        <v>0</v>
      </c>
      <c r="AC1447" s="18" t="n">
        <f aca="false">AB1447-(MAX(Draws!Q1426-Line_cap,0)+MAX(Draws!AC1426-Line_cap,0))</f>
        <v>0</v>
      </c>
      <c r="AD1447" s="18" t="n">
        <f aca="false">AC1447-(MAX(Draws!R1426-Line_cap,0)+MAX(Draws!AD1426-Line_cap,0))</f>
        <v>0</v>
      </c>
      <c r="AE1447" s="18" t="n">
        <f aca="false">AD1447-(MAX(Draws!S1426-Line_cap,0)+MAX(Draws!AE1426-Line_cap,0))</f>
        <v>0</v>
      </c>
      <c r="AF1447" s="18" t="n">
        <f aca="false">AE1447-(MAX(Draws!T1426-Line_cap,0)+MAX(Draws!AF1426-Line_cap,0))</f>
        <v>0</v>
      </c>
      <c r="AG1447" s="18" t="n">
        <f aca="false">AF1447-(MAX(Draws!U1426-Line_cap,0)+MAX(Draws!AG1426-Line_cap,0))</f>
        <v>0</v>
      </c>
      <c r="AH1447" s="18" t="n">
        <f aca="false">AG1447-(MAX(Draws!V1426-Line_cap,0)+MAX(Draws!AH1426-Line_cap,0))</f>
        <v>-13.7896660841599</v>
      </c>
      <c r="AI1447" s="18" t="n">
        <f aca="false">AH1447-(MAX(Draws!W1426-Line_cap,0)+MAX(Draws!AI1426-Line_cap,0))</f>
        <v>-13.7896660841599</v>
      </c>
      <c r="AJ1447" s="18" t="n">
        <f aca="false">AI1447-(MAX(Draws!X1426-Line_cap,0)+MAX(Draws!AJ1426-Line_cap,0))</f>
        <v>-13.7896660841599</v>
      </c>
      <c r="AK1447" s="18" t="n">
        <f aca="false">AJ1447-(MAX(Draws!Y1426-Line_cap,0)+MAX(Draws!AK1426-Line_cap,0))</f>
        <v>-13.7896660841599</v>
      </c>
      <c r="AL1447" s="18" t="n">
        <f aca="false">SUMPRODUCT(MIN($B$22:$M$22+B1447:M1447+N1447:Y1447))</f>
        <v>160.942880821197</v>
      </c>
      <c r="AM1447" s="18" t="n">
        <f aca="false">SUMPRODUCT(MIN($B$22:$M$22+B1447:M1447))</f>
        <v>363.451407100271</v>
      </c>
      <c r="AN1447" s="18" t="n">
        <f aca="false">SUMPRODUCT(MIN($B$22:$M$22+N1447:Y1447))</f>
        <v>277.189701942047</v>
      </c>
      <c r="AO1447" s="18" t="n">
        <f aca="false">SUMPRODUCT(MIN($B$22:$M$22+B1447:M1447+Z1447:AK1447))</f>
        <v>358.161294212386</v>
      </c>
      <c r="AP1447" s="18" t="n">
        <f aca="false">SUMPRODUCT(MIN($B$23:$M$23+B1447:M1447+N1447:Y1447))</f>
        <v>206.068761903817</v>
      </c>
      <c r="AQ1447" s="18" t="n">
        <f aca="false">SUMPRODUCT(MIN($B$23:$M$23+B1447:M1447+Z1447:AK1447))</f>
        <v>403.287175295006</v>
      </c>
      <c r="AR1447" s="13" t="n">
        <f aca="false">IF(Y1447&lt;0,1,0)</f>
        <v>1</v>
      </c>
    </row>
    <row r="1448" customFormat="false" ht="15" hidden="false" customHeight="false" outlineLevel="0" collapsed="false">
      <c r="A1448" s="13" t="n">
        <v>1423</v>
      </c>
      <c r="B1448" s="18" t="n">
        <f aca="false">Shock_sd*Draws!B1427</f>
        <v>32.0556375402558</v>
      </c>
      <c r="C1448" s="18" t="n">
        <f aca="false">Persist_a*B1448+Shock_sd*Draws!C1427</f>
        <v>-35.5487896207831</v>
      </c>
      <c r="D1448" s="18" t="n">
        <f aca="false">Persist_a*C1448+Shock_sd*Draws!D1427</f>
        <v>3.97371827259015</v>
      </c>
      <c r="E1448" s="18" t="n">
        <f aca="false">Persist_a*D1448+Shock_sd*Draws!E1427</f>
        <v>-29.8000236562143</v>
      </c>
      <c r="F1448" s="18" t="n">
        <f aca="false">Persist_a*E1448+Shock_sd*Draws!F1427</f>
        <v>-38.8550876470262</v>
      </c>
      <c r="G1448" s="18" t="n">
        <f aca="false">Persist_a*F1448+Shock_sd*Draws!G1427</f>
        <v>-61.4218101044007</v>
      </c>
      <c r="H1448" s="18" t="n">
        <f aca="false">Persist_a*G1448+Shock_sd*Draws!H1427</f>
        <v>-62.5317433861441</v>
      </c>
      <c r="I1448" s="18" t="n">
        <f aca="false">Persist_a*H1448+Shock_sd*Draws!I1427</f>
        <v>30.9898001856563</v>
      </c>
      <c r="J1448" s="18" t="n">
        <f aca="false">Persist_a*I1448+Shock_sd*Draws!J1427</f>
        <v>13.6391782004178</v>
      </c>
      <c r="K1448" s="18" t="n">
        <f aca="false">Persist_a*J1448+Shock_sd*Draws!K1427</f>
        <v>-24.9676902575451</v>
      </c>
      <c r="L1448" s="18" t="n">
        <f aca="false">Persist_a*K1448+Shock_sd*Draws!L1427</f>
        <v>-31.1783154034116</v>
      </c>
      <c r="M1448" s="18" t="n">
        <f aca="false">Persist_a*L1448+Shock_sd*Draws!M1427</f>
        <v>-64.2166306651009</v>
      </c>
      <c r="N1448" s="18" t="n">
        <f aca="false">0-(Draws!N1427+Draws!Z1427)</f>
        <v>0</v>
      </c>
      <c r="O1448" s="18" t="n">
        <f aca="false">N1448-(Draws!O1427+Draws!AA1427)</f>
        <v>0</v>
      </c>
      <c r="P1448" s="18" t="n">
        <f aca="false">O1448-(Draws!P1427+Draws!AB1427)</f>
        <v>0</v>
      </c>
      <c r="Q1448" s="18" t="n">
        <f aca="false">P1448-(Draws!Q1427+Draws!AC1427)</f>
        <v>0</v>
      </c>
      <c r="R1448" s="18" t="n">
        <f aca="false">Q1448-(Draws!R1427+Draws!AD1427)</f>
        <v>0</v>
      </c>
      <c r="S1448" s="18" t="n">
        <f aca="false">R1448-(Draws!S1427+Draws!AE1427)</f>
        <v>0</v>
      </c>
      <c r="T1448" s="18" t="n">
        <f aca="false">S1448-(Draws!T1427+Draws!AF1427)</f>
        <v>0</v>
      </c>
      <c r="U1448" s="18" t="n">
        <f aca="false">T1448-(Draws!U1427+Draws!AG1427)</f>
        <v>0</v>
      </c>
      <c r="V1448" s="18" t="n">
        <f aca="false">U1448-(Draws!V1427+Draws!AH1427)</f>
        <v>0</v>
      </c>
      <c r="W1448" s="18" t="n">
        <f aca="false">V1448-(Draws!W1427+Draws!AI1427)</f>
        <v>0</v>
      </c>
      <c r="X1448" s="18" t="n">
        <f aca="false">W1448-(Draws!X1427+Draws!AJ1427)</f>
        <v>0</v>
      </c>
      <c r="Y1448" s="18" t="n">
        <f aca="false">X1448-(Draws!Y1427+Draws!AK1427)</f>
        <v>0</v>
      </c>
      <c r="Z1448" s="18" t="n">
        <f aca="false">0-(MAX(Draws!N1427-Line_cap,0)+MAX(Draws!Z1427-Line_cap,0))</f>
        <v>0</v>
      </c>
      <c r="AA1448" s="18" t="n">
        <f aca="false">Z1448-(MAX(Draws!O1427-Line_cap,0)+MAX(Draws!AA1427-Line_cap,0))</f>
        <v>0</v>
      </c>
      <c r="AB1448" s="18" t="n">
        <f aca="false">AA1448-(MAX(Draws!P1427-Line_cap,0)+MAX(Draws!AB1427-Line_cap,0))</f>
        <v>0</v>
      </c>
      <c r="AC1448" s="18" t="n">
        <f aca="false">AB1448-(MAX(Draws!Q1427-Line_cap,0)+MAX(Draws!AC1427-Line_cap,0))</f>
        <v>0</v>
      </c>
      <c r="AD1448" s="18" t="n">
        <f aca="false">AC1448-(MAX(Draws!R1427-Line_cap,0)+MAX(Draws!AD1427-Line_cap,0))</f>
        <v>0</v>
      </c>
      <c r="AE1448" s="18" t="n">
        <f aca="false">AD1448-(MAX(Draws!S1427-Line_cap,0)+MAX(Draws!AE1427-Line_cap,0))</f>
        <v>0</v>
      </c>
      <c r="AF1448" s="18" t="n">
        <f aca="false">AE1448-(MAX(Draws!T1427-Line_cap,0)+MAX(Draws!AF1427-Line_cap,0))</f>
        <v>0</v>
      </c>
      <c r="AG1448" s="18" t="n">
        <f aca="false">AF1448-(MAX(Draws!U1427-Line_cap,0)+MAX(Draws!AG1427-Line_cap,0))</f>
        <v>0</v>
      </c>
      <c r="AH1448" s="18" t="n">
        <f aca="false">AG1448-(MAX(Draws!V1427-Line_cap,0)+MAX(Draws!AH1427-Line_cap,0))</f>
        <v>0</v>
      </c>
      <c r="AI1448" s="18" t="n">
        <f aca="false">AH1448-(MAX(Draws!W1427-Line_cap,0)+MAX(Draws!AI1427-Line_cap,0))</f>
        <v>0</v>
      </c>
      <c r="AJ1448" s="18" t="n">
        <f aca="false">AI1448-(MAX(Draws!X1427-Line_cap,0)+MAX(Draws!AJ1427-Line_cap,0))</f>
        <v>0</v>
      </c>
      <c r="AK1448" s="18" t="n">
        <f aca="false">AJ1448-(MAX(Draws!Y1427-Line_cap,0)+MAX(Draws!AK1427-Line_cap,0))</f>
        <v>0</v>
      </c>
      <c r="AL1448" s="18" t="n">
        <f aca="false">SUMPRODUCT(MIN($B$22:$M$22+B1448:M1448+N1448:Y1448))</f>
        <v>419.418638971642</v>
      </c>
      <c r="AM1448" s="18" t="n">
        <f aca="false">SUMPRODUCT(MIN($B$22:$M$22+B1448:M1448))</f>
        <v>419.418638971642</v>
      </c>
      <c r="AN1448" s="18" t="n">
        <f aca="false">SUMPRODUCT(MIN($B$22:$M$22+N1448:Y1448))</f>
        <v>481.950382357786</v>
      </c>
      <c r="AO1448" s="18" t="n">
        <f aca="false">SUMPRODUCT(MIN($B$22:$M$22+B1448:M1448+Z1448:AK1448))</f>
        <v>419.418638971642</v>
      </c>
      <c r="AP1448" s="18" t="n">
        <f aca="false">SUMPRODUCT(MIN($B$23:$M$23+B1448:M1448+N1448:Y1448))</f>
        <v>468.597281834742</v>
      </c>
      <c r="AQ1448" s="18" t="n">
        <f aca="false">SUMPRODUCT(MIN($B$23:$M$23+B1448:M1448+Z1448:AK1448))</f>
        <v>468.597281834742</v>
      </c>
      <c r="AR1448" s="13" t="n">
        <f aca="false">IF(Y1448&lt;0,1,0)</f>
        <v>0</v>
      </c>
    </row>
    <row r="1449" customFormat="false" ht="15" hidden="false" customHeight="false" outlineLevel="0" collapsed="false">
      <c r="A1449" s="13" t="n">
        <v>1424</v>
      </c>
      <c r="B1449" s="18" t="n">
        <f aca="false">Shock_sd*Draws!B1428</f>
        <v>-44.8951175502382</v>
      </c>
      <c r="C1449" s="18" t="n">
        <f aca="false">Persist_a*B1449+Shock_sd*Draws!C1428</f>
        <v>-26.2719336198439</v>
      </c>
      <c r="D1449" s="18" t="n">
        <f aca="false">Persist_a*C1449+Shock_sd*Draws!D1428</f>
        <v>32.7821067502535</v>
      </c>
      <c r="E1449" s="18" t="n">
        <f aca="false">Persist_a*D1449+Shock_sd*Draws!E1428</f>
        <v>-9.99943482402554</v>
      </c>
      <c r="F1449" s="18" t="n">
        <f aca="false">Persist_a*E1449+Shock_sd*Draws!F1428</f>
        <v>-6.98638398287205</v>
      </c>
      <c r="G1449" s="18" t="n">
        <f aca="false">Persist_a*F1449+Shock_sd*Draws!G1428</f>
        <v>-30.3770476588236</v>
      </c>
      <c r="H1449" s="18" t="n">
        <f aca="false">Persist_a*G1449+Shock_sd*Draws!H1428</f>
        <v>-41.5749828681603</v>
      </c>
      <c r="I1449" s="18" t="n">
        <f aca="false">Persist_a*H1449+Shock_sd*Draws!I1428</f>
        <v>-16.8869248140132</v>
      </c>
      <c r="J1449" s="18" t="n">
        <f aca="false">Persist_a*I1449+Shock_sd*Draws!J1428</f>
        <v>-76.293007270888</v>
      </c>
      <c r="K1449" s="18" t="n">
        <f aca="false">Persist_a*J1449+Shock_sd*Draws!K1428</f>
        <v>-23.8772380103676</v>
      </c>
      <c r="L1449" s="18" t="n">
        <f aca="false">Persist_a*K1449+Shock_sd*Draws!L1428</f>
        <v>-10.6921619105339</v>
      </c>
      <c r="M1449" s="18" t="n">
        <f aca="false">Persist_a*L1449+Shock_sd*Draws!M1428</f>
        <v>-53.3580703851216</v>
      </c>
      <c r="N1449" s="18" t="n">
        <f aca="false">0-(Draws!N1428+Draws!Z1428)</f>
        <v>0</v>
      </c>
      <c r="O1449" s="18" t="n">
        <f aca="false">N1449-(Draws!O1428+Draws!AA1428)</f>
        <v>0</v>
      </c>
      <c r="P1449" s="18" t="n">
        <f aca="false">O1449-(Draws!P1428+Draws!AB1428)</f>
        <v>0</v>
      </c>
      <c r="Q1449" s="18" t="n">
        <f aca="false">P1449-(Draws!Q1428+Draws!AC1428)</f>
        <v>0</v>
      </c>
      <c r="R1449" s="18" t="n">
        <f aca="false">Q1449-(Draws!R1428+Draws!AD1428)</f>
        <v>0</v>
      </c>
      <c r="S1449" s="18" t="n">
        <f aca="false">R1449-(Draws!S1428+Draws!AE1428)</f>
        <v>0</v>
      </c>
      <c r="T1449" s="18" t="n">
        <f aca="false">S1449-(Draws!T1428+Draws!AF1428)</f>
        <v>0</v>
      </c>
      <c r="U1449" s="18" t="n">
        <f aca="false">T1449-(Draws!U1428+Draws!AG1428)</f>
        <v>0</v>
      </c>
      <c r="V1449" s="18" t="n">
        <f aca="false">U1449-(Draws!V1428+Draws!AH1428)</f>
        <v>0</v>
      </c>
      <c r="W1449" s="18" t="n">
        <f aca="false">V1449-(Draws!W1428+Draws!AI1428)</f>
        <v>0</v>
      </c>
      <c r="X1449" s="18" t="n">
        <f aca="false">W1449-(Draws!X1428+Draws!AJ1428)</f>
        <v>0</v>
      </c>
      <c r="Y1449" s="18" t="n">
        <f aca="false">X1449-(Draws!Y1428+Draws!AK1428)</f>
        <v>0</v>
      </c>
      <c r="Z1449" s="18" t="n">
        <f aca="false">0-(MAX(Draws!N1428-Line_cap,0)+MAX(Draws!Z1428-Line_cap,0))</f>
        <v>0</v>
      </c>
      <c r="AA1449" s="18" t="n">
        <f aca="false">Z1449-(MAX(Draws!O1428-Line_cap,0)+MAX(Draws!AA1428-Line_cap,0))</f>
        <v>0</v>
      </c>
      <c r="AB1449" s="18" t="n">
        <f aca="false">AA1449-(MAX(Draws!P1428-Line_cap,0)+MAX(Draws!AB1428-Line_cap,0))</f>
        <v>0</v>
      </c>
      <c r="AC1449" s="18" t="n">
        <f aca="false">AB1449-(MAX(Draws!Q1428-Line_cap,0)+MAX(Draws!AC1428-Line_cap,0))</f>
        <v>0</v>
      </c>
      <c r="AD1449" s="18" t="n">
        <f aca="false">AC1449-(MAX(Draws!R1428-Line_cap,0)+MAX(Draws!AD1428-Line_cap,0))</f>
        <v>0</v>
      </c>
      <c r="AE1449" s="18" t="n">
        <f aca="false">AD1449-(MAX(Draws!S1428-Line_cap,0)+MAX(Draws!AE1428-Line_cap,0))</f>
        <v>0</v>
      </c>
      <c r="AF1449" s="18" t="n">
        <f aca="false">AE1449-(MAX(Draws!T1428-Line_cap,0)+MAX(Draws!AF1428-Line_cap,0))</f>
        <v>0</v>
      </c>
      <c r="AG1449" s="18" t="n">
        <f aca="false">AF1449-(MAX(Draws!U1428-Line_cap,0)+MAX(Draws!AG1428-Line_cap,0))</f>
        <v>0</v>
      </c>
      <c r="AH1449" s="18" t="n">
        <f aca="false">AG1449-(MAX(Draws!V1428-Line_cap,0)+MAX(Draws!AH1428-Line_cap,0))</f>
        <v>0</v>
      </c>
      <c r="AI1449" s="18" t="n">
        <f aca="false">AH1449-(MAX(Draws!W1428-Line_cap,0)+MAX(Draws!AI1428-Line_cap,0))</f>
        <v>0</v>
      </c>
      <c r="AJ1449" s="18" t="n">
        <f aca="false">AI1449-(MAX(Draws!X1428-Line_cap,0)+MAX(Draws!AJ1428-Line_cap,0))</f>
        <v>0</v>
      </c>
      <c r="AK1449" s="18" t="n">
        <f aca="false">AJ1449-(MAX(Draws!Y1428-Line_cap,0)+MAX(Draws!AK1428-Line_cap,0))</f>
        <v>0</v>
      </c>
      <c r="AL1449" s="18" t="n">
        <f aca="false">SUMPRODUCT(MIN($B$22:$M$22+B1449:M1449+N1449:Y1449))</f>
        <v>411.904774146508</v>
      </c>
      <c r="AM1449" s="18" t="n">
        <f aca="false">SUMPRODUCT(MIN($B$22:$M$22+B1449:M1449))</f>
        <v>411.904774146508</v>
      </c>
      <c r="AN1449" s="18" t="n">
        <f aca="false">SUMPRODUCT(MIN($B$22:$M$22+N1449:Y1449))</f>
        <v>481.950382357786</v>
      </c>
      <c r="AO1449" s="18" t="n">
        <f aca="false">SUMPRODUCT(MIN($B$22:$M$22+B1449:M1449+Z1449:AK1449))</f>
        <v>411.904774146508</v>
      </c>
      <c r="AP1449" s="18" t="n">
        <f aca="false">SUMPRODUCT(MIN($B$23:$M$23+B1449:M1449+N1449:Y1449))</f>
        <v>461.148101310729</v>
      </c>
      <c r="AQ1449" s="18" t="n">
        <f aca="false">SUMPRODUCT(MIN($B$23:$M$23+B1449:M1449+Z1449:AK1449))</f>
        <v>461.148101310729</v>
      </c>
      <c r="AR1449" s="13" t="n">
        <f aca="false">IF(Y1449&lt;0,1,0)</f>
        <v>0</v>
      </c>
    </row>
    <row r="1450" customFormat="false" ht="15" hidden="false" customHeight="false" outlineLevel="0" collapsed="false">
      <c r="A1450" s="13" t="n">
        <v>1425</v>
      </c>
      <c r="B1450" s="18" t="n">
        <f aca="false">Shock_sd*Draws!B1429</f>
        <v>-3.57499194402831</v>
      </c>
      <c r="C1450" s="18" t="n">
        <f aca="false">Persist_a*B1450+Shock_sd*Draws!C1429</f>
        <v>-28.9351669352168</v>
      </c>
      <c r="D1450" s="18" t="n">
        <f aca="false">Persist_a*C1450+Shock_sd*Draws!D1429</f>
        <v>-144.708107646682</v>
      </c>
      <c r="E1450" s="18" t="n">
        <f aca="false">Persist_a*D1450+Shock_sd*Draws!E1429</f>
        <v>-135.383223942397</v>
      </c>
      <c r="F1450" s="18" t="n">
        <f aca="false">Persist_a*E1450+Shock_sd*Draws!F1429</f>
        <v>-132.462741957631</v>
      </c>
      <c r="G1450" s="18" t="n">
        <f aca="false">Persist_a*F1450+Shock_sd*Draws!G1429</f>
        <v>-114.901954597912</v>
      </c>
      <c r="H1450" s="18" t="n">
        <f aca="false">Persist_a*G1450+Shock_sd*Draws!H1429</f>
        <v>-45.6309059478098</v>
      </c>
      <c r="I1450" s="18" t="n">
        <f aca="false">Persist_a*H1450+Shock_sd*Draws!I1429</f>
        <v>-30.4564810098628</v>
      </c>
      <c r="J1450" s="18" t="n">
        <f aca="false">Persist_a*I1450+Shock_sd*Draws!J1429</f>
        <v>-28.5451999938439</v>
      </c>
      <c r="K1450" s="18" t="n">
        <f aca="false">Persist_a*J1450+Shock_sd*Draws!K1429</f>
        <v>-98.2313184123627</v>
      </c>
      <c r="L1450" s="18" t="n">
        <f aca="false">Persist_a*K1450+Shock_sd*Draws!L1429</f>
        <v>-23.6288573774892</v>
      </c>
      <c r="M1450" s="18" t="n">
        <f aca="false">Persist_a*L1450+Shock_sd*Draws!M1429</f>
        <v>-11.2354202765948</v>
      </c>
      <c r="N1450" s="18" t="n">
        <f aca="false">0-(Draws!N1429+Draws!Z1429)</f>
        <v>0</v>
      </c>
      <c r="O1450" s="18" t="n">
        <f aca="false">N1450-(Draws!O1429+Draws!AA1429)</f>
        <v>0</v>
      </c>
      <c r="P1450" s="18" t="n">
        <f aca="false">O1450-(Draws!P1429+Draws!AB1429)</f>
        <v>0</v>
      </c>
      <c r="Q1450" s="18" t="n">
        <f aca="false">P1450-(Draws!Q1429+Draws!AC1429)</f>
        <v>0</v>
      </c>
      <c r="R1450" s="18" t="n">
        <f aca="false">Q1450-(Draws!R1429+Draws!AD1429)</f>
        <v>0</v>
      </c>
      <c r="S1450" s="18" t="n">
        <f aca="false">R1450-(Draws!S1429+Draws!AE1429)</f>
        <v>0</v>
      </c>
      <c r="T1450" s="18" t="n">
        <f aca="false">S1450-(Draws!T1429+Draws!AF1429)</f>
        <v>0</v>
      </c>
      <c r="U1450" s="18" t="n">
        <f aca="false">T1450-(Draws!U1429+Draws!AG1429)</f>
        <v>0</v>
      </c>
      <c r="V1450" s="18" t="n">
        <f aca="false">U1450-(Draws!V1429+Draws!AH1429)</f>
        <v>0</v>
      </c>
      <c r="W1450" s="18" t="n">
        <f aca="false">V1450-(Draws!W1429+Draws!AI1429)</f>
        <v>0</v>
      </c>
      <c r="X1450" s="18" t="n">
        <f aca="false">W1450-(Draws!X1429+Draws!AJ1429)</f>
        <v>0</v>
      </c>
      <c r="Y1450" s="18" t="n">
        <f aca="false">X1450-(Draws!Y1429+Draws!AK1429)</f>
        <v>0</v>
      </c>
      <c r="Z1450" s="18" t="n">
        <f aca="false">0-(MAX(Draws!N1429-Line_cap,0)+MAX(Draws!Z1429-Line_cap,0))</f>
        <v>0</v>
      </c>
      <c r="AA1450" s="18" t="n">
        <f aca="false">Z1450-(MAX(Draws!O1429-Line_cap,0)+MAX(Draws!AA1429-Line_cap,0))</f>
        <v>0</v>
      </c>
      <c r="AB1450" s="18" t="n">
        <f aca="false">AA1450-(MAX(Draws!P1429-Line_cap,0)+MAX(Draws!AB1429-Line_cap,0))</f>
        <v>0</v>
      </c>
      <c r="AC1450" s="18" t="n">
        <f aca="false">AB1450-(MAX(Draws!Q1429-Line_cap,0)+MAX(Draws!AC1429-Line_cap,0))</f>
        <v>0</v>
      </c>
      <c r="AD1450" s="18" t="n">
        <f aca="false">AC1450-(MAX(Draws!R1429-Line_cap,0)+MAX(Draws!AD1429-Line_cap,0))</f>
        <v>0</v>
      </c>
      <c r="AE1450" s="18" t="n">
        <f aca="false">AD1450-(MAX(Draws!S1429-Line_cap,0)+MAX(Draws!AE1429-Line_cap,0))</f>
        <v>0</v>
      </c>
      <c r="AF1450" s="18" t="n">
        <f aca="false">AE1450-(MAX(Draws!T1429-Line_cap,0)+MAX(Draws!AF1429-Line_cap,0))</f>
        <v>0</v>
      </c>
      <c r="AG1450" s="18" t="n">
        <f aca="false">AF1450-(MAX(Draws!U1429-Line_cap,0)+MAX(Draws!AG1429-Line_cap,0))</f>
        <v>0</v>
      </c>
      <c r="AH1450" s="18" t="n">
        <f aca="false">AG1450-(MAX(Draws!V1429-Line_cap,0)+MAX(Draws!AH1429-Line_cap,0))</f>
        <v>0</v>
      </c>
      <c r="AI1450" s="18" t="n">
        <f aca="false">AH1450-(MAX(Draws!W1429-Line_cap,0)+MAX(Draws!AI1429-Line_cap,0))</f>
        <v>0</v>
      </c>
      <c r="AJ1450" s="18" t="n">
        <f aca="false">AI1450-(MAX(Draws!X1429-Line_cap,0)+MAX(Draws!AJ1429-Line_cap,0))</f>
        <v>0</v>
      </c>
      <c r="AK1450" s="18" t="n">
        <f aca="false">AJ1450-(MAX(Draws!Y1429-Line_cap,0)+MAX(Draws!AK1429-Line_cap,0))</f>
        <v>0</v>
      </c>
      <c r="AL1450" s="18" t="n">
        <f aca="false">SUMPRODUCT(MIN($B$22:$M$22+B1450:M1450+N1450:Y1450))</f>
        <v>356.034439190059</v>
      </c>
      <c r="AM1450" s="18" t="n">
        <f aca="false">SUMPRODUCT(MIN($B$22:$M$22+B1450:M1450))</f>
        <v>356.034439190059</v>
      </c>
      <c r="AN1450" s="18" t="n">
        <f aca="false">SUMPRODUCT(MIN($B$22:$M$22+N1450:Y1450))</f>
        <v>481.950382357786</v>
      </c>
      <c r="AO1450" s="18" t="n">
        <f aca="false">SUMPRODUCT(MIN($B$22:$M$22+B1450:M1450+Z1450:AK1450))</f>
        <v>356.034439190059</v>
      </c>
      <c r="AP1450" s="18" t="n">
        <f aca="false">SUMPRODUCT(MIN($B$23:$M$23+B1450:M1450+N1450:Y1450))</f>
        <v>401.139173043223</v>
      </c>
      <c r="AQ1450" s="18" t="n">
        <f aca="false">SUMPRODUCT(MIN($B$23:$M$23+B1450:M1450+Z1450:AK1450))</f>
        <v>401.139173043223</v>
      </c>
      <c r="AR1450" s="13" t="n">
        <f aca="false">IF(Y1450&lt;0,1,0)</f>
        <v>0</v>
      </c>
    </row>
    <row r="1451" customFormat="false" ht="15" hidden="false" customHeight="false" outlineLevel="0" collapsed="false">
      <c r="A1451" s="13" t="n">
        <v>1426</v>
      </c>
      <c r="B1451" s="18" t="n">
        <f aca="false">Shock_sd*Draws!B1430</f>
        <v>-52.1441728985239</v>
      </c>
      <c r="C1451" s="18" t="n">
        <f aca="false">Persist_a*B1451+Shock_sd*Draws!C1430</f>
        <v>-27.9909119592805</v>
      </c>
      <c r="D1451" s="18" t="n">
        <f aca="false">Persist_a*C1451+Shock_sd*Draws!D1430</f>
        <v>-58.8874081537444</v>
      </c>
      <c r="E1451" s="18" t="n">
        <f aca="false">Persist_a*D1451+Shock_sd*Draws!E1430</f>
        <v>-176.541574240085</v>
      </c>
      <c r="F1451" s="18" t="n">
        <f aca="false">Persist_a*E1451+Shock_sd*Draws!F1430</f>
        <v>-41.9361173911175</v>
      </c>
      <c r="G1451" s="18" t="n">
        <f aca="false">Persist_a*F1451+Shock_sd*Draws!G1430</f>
        <v>15.5621203524007</v>
      </c>
      <c r="H1451" s="18" t="n">
        <f aca="false">Persist_a*G1451+Shock_sd*Draws!H1430</f>
        <v>-4.42844800606133</v>
      </c>
      <c r="I1451" s="18" t="n">
        <f aca="false">Persist_a*H1451+Shock_sd*Draws!I1430</f>
        <v>15.8459758607128</v>
      </c>
      <c r="J1451" s="18" t="n">
        <f aca="false">Persist_a*I1451+Shock_sd*Draws!J1430</f>
        <v>38.7583435965604</v>
      </c>
      <c r="K1451" s="18" t="n">
        <f aca="false">Persist_a*J1451+Shock_sd*Draws!K1430</f>
        <v>25.3521822126621</v>
      </c>
      <c r="L1451" s="18" t="n">
        <f aca="false">Persist_a*K1451+Shock_sd*Draws!L1430</f>
        <v>18.2071427596118</v>
      </c>
      <c r="M1451" s="18" t="n">
        <f aca="false">Persist_a*L1451+Shock_sd*Draws!M1430</f>
        <v>-51.6885266540493</v>
      </c>
      <c r="N1451" s="18" t="n">
        <f aca="false">0-(Draws!N1430+Draws!Z1430)</f>
        <v>0</v>
      </c>
      <c r="O1451" s="18" t="n">
        <f aca="false">N1451-(Draws!O1430+Draws!AA1430)</f>
        <v>0</v>
      </c>
      <c r="P1451" s="18" t="n">
        <f aca="false">O1451-(Draws!P1430+Draws!AB1430)</f>
        <v>0</v>
      </c>
      <c r="Q1451" s="18" t="n">
        <f aca="false">P1451-(Draws!Q1430+Draws!AC1430)</f>
        <v>0</v>
      </c>
      <c r="R1451" s="18" t="n">
        <f aca="false">Q1451-(Draws!R1430+Draws!AD1430)</f>
        <v>0</v>
      </c>
      <c r="S1451" s="18" t="n">
        <f aca="false">R1451-(Draws!S1430+Draws!AE1430)</f>
        <v>0</v>
      </c>
      <c r="T1451" s="18" t="n">
        <f aca="false">S1451-(Draws!T1430+Draws!AF1430)</f>
        <v>0</v>
      </c>
      <c r="U1451" s="18" t="n">
        <f aca="false">T1451-(Draws!U1430+Draws!AG1430)</f>
        <v>0</v>
      </c>
      <c r="V1451" s="18" t="n">
        <f aca="false">U1451-(Draws!V1430+Draws!AH1430)</f>
        <v>0</v>
      </c>
      <c r="W1451" s="18" t="n">
        <f aca="false">V1451-(Draws!W1430+Draws!AI1430)</f>
        <v>0</v>
      </c>
      <c r="X1451" s="18" t="n">
        <f aca="false">W1451-(Draws!X1430+Draws!AJ1430)</f>
        <v>0</v>
      </c>
      <c r="Y1451" s="18" t="n">
        <f aca="false">X1451-(Draws!Y1430+Draws!AK1430)</f>
        <v>0</v>
      </c>
      <c r="Z1451" s="18" t="n">
        <f aca="false">0-(MAX(Draws!N1430-Line_cap,0)+MAX(Draws!Z1430-Line_cap,0))</f>
        <v>0</v>
      </c>
      <c r="AA1451" s="18" t="n">
        <f aca="false">Z1451-(MAX(Draws!O1430-Line_cap,0)+MAX(Draws!AA1430-Line_cap,0))</f>
        <v>0</v>
      </c>
      <c r="AB1451" s="18" t="n">
        <f aca="false">AA1451-(MAX(Draws!P1430-Line_cap,0)+MAX(Draws!AB1430-Line_cap,0))</f>
        <v>0</v>
      </c>
      <c r="AC1451" s="18" t="n">
        <f aca="false">AB1451-(MAX(Draws!Q1430-Line_cap,0)+MAX(Draws!AC1430-Line_cap,0))</f>
        <v>0</v>
      </c>
      <c r="AD1451" s="18" t="n">
        <f aca="false">AC1451-(MAX(Draws!R1430-Line_cap,0)+MAX(Draws!AD1430-Line_cap,0))</f>
        <v>0</v>
      </c>
      <c r="AE1451" s="18" t="n">
        <f aca="false">AD1451-(MAX(Draws!S1430-Line_cap,0)+MAX(Draws!AE1430-Line_cap,0))</f>
        <v>0</v>
      </c>
      <c r="AF1451" s="18" t="n">
        <f aca="false">AE1451-(MAX(Draws!T1430-Line_cap,0)+MAX(Draws!AF1430-Line_cap,0))</f>
        <v>0</v>
      </c>
      <c r="AG1451" s="18" t="n">
        <f aca="false">AF1451-(MAX(Draws!U1430-Line_cap,0)+MAX(Draws!AG1430-Line_cap,0))</f>
        <v>0</v>
      </c>
      <c r="AH1451" s="18" t="n">
        <f aca="false">AG1451-(MAX(Draws!V1430-Line_cap,0)+MAX(Draws!AH1430-Line_cap,0))</f>
        <v>0</v>
      </c>
      <c r="AI1451" s="18" t="n">
        <f aca="false">AH1451-(MAX(Draws!W1430-Line_cap,0)+MAX(Draws!AI1430-Line_cap,0))</f>
        <v>0</v>
      </c>
      <c r="AJ1451" s="18" t="n">
        <f aca="false">AI1451-(MAX(Draws!X1430-Line_cap,0)+MAX(Draws!AJ1430-Line_cap,0))</f>
        <v>0</v>
      </c>
      <c r="AK1451" s="18" t="n">
        <f aca="false">AJ1451-(MAX(Draws!Y1430-Line_cap,0)+MAX(Draws!AK1430-Line_cap,0))</f>
        <v>0</v>
      </c>
      <c r="AL1451" s="18" t="n">
        <f aca="false">SUMPRODUCT(MIN($B$22:$M$22+B1451:M1451+N1451:Y1451))</f>
        <v>322.320625588072</v>
      </c>
      <c r="AM1451" s="18" t="n">
        <f aca="false">SUMPRODUCT(MIN($B$22:$M$22+B1451:M1451))</f>
        <v>322.320625588072</v>
      </c>
      <c r="AN1451" s="18" t="n">
        <f aca="false">SUMPRODUCT(MIN($B$22:$M$22+N1451:Y1451))</f>
        <v>481.950382357786</v>
      </c>
      <c r="AO1451" s="18" t="n">
        <f aca="false">SUMPRODUCT(MIN($B$22:$M$22+B1451:M1451+Z1451:AK1451))</f>
        <v>322.320625588072</v>
      </c>
      <c r="AP1451" s="18" t="n">
        <f aca="false">SUMPRODUCT(MIN($B$23:$M$23+B1451:M1451+N1451:Y1451))</f>
        <v>363.208913101435</v>
      </c>
      <c r="AQ1451" s="18" t="n">
        <f aca="false">SUMPRODUCT(MIN($B$23:$M$23+B1451:M1451+Z1451:AK1451))</f>
        <v>363.208913101435</v>
      </c>
      <c r="AR1451" s="13" t="n">
        <f aca="false">IF(Y1451&lt;0,1,0)</f>
        <v>0</v>
      </c>
    </row>
    <row r="1452" customFormat="false" ht="15" hidden="false" customHeight="false" outlineLevel="0" collapsed="false">
      <c r="A1452" s="13" t="n">
        <v>1427</v>
      </c>
      <c r="B1452" s="18" t="n">
        <f aca="false">Shock_sd*Draws!B1431</f>
        <v>-34.0425964330508</v>
      </c>
      <c r="C1452" s="18" t="n">
        <f aca="false">Persist_a*B1452+Shock_sd*Draws!C1431</f>
        <v>48.8582193797011</v>
      </c>
      <c r="D1452" s="18" t="n">
        <f aca="false">Persist_a*C1452+Shock_sd*Draws!D1431</f>
        <v>-33.3218328859729</v>
      </c>
      <c r="E1452" s="18" t="n">
        <f aca="false">Persist_a*D1452+Shock_sd*Draws!E1431</f>
        <v>-35.4601741964386</v>
      </c>
      <c r="F1452" s="18" t="n">
        <f aca="false">Persist_a*E1452+Shock_sd*Draws!F1431</f>
        <v>-21.0615949310643</v>
      </c>
      <c r="G1452" s="18" t="n">
        <f aca="false">Persist_a*F1452+Shock_sd*Draws!G1431</f>
        <v>1.09192985639444</v>
      </c>
      <c r="H1452" s="18" t="n">
        <f aca="false">Persist_a*G1452+Shock_sd*Draws!H1431</f>
        <v>1.39140757816524</v>
      </c>
      <c r="I1452" s="18" t="n">
        <f aca="false">Persist_a*H1452+Shock_sd*Draws!I1431</f>
        <v>-14.2876279734663</v>
      </c>
      <c r="J1452" s="18" t="n">
        <f aca="false">Persist_a*I1452+Shock_sd*Draws!J1431</f>
        <v>4.27418416459782</v>
      </c>
      <c r="K1452" s="18" t="n">
        <f aca="false">Persist_a*J1452+Shock_sd*Draws!K1431</f>
        <v>-63.1648350240928</v>
      </c>
      <c r="L1452" s="18" t="n">
        <f aca="false">Persist_a*K1452+Shock_sd*Draws!L1431</f>
        <v>-50.7969719266036</v>
      </c>
      <c r="M1452" s="18" t="n">
        <f aca="false">Persist_a*L1452+Shock_sd*Draws!M1431</f>
        <v>-65.0607371590296</v>
      </c>
      <c r="N1452" s="18" t="n">
        <f aca="false">0-(Draws!N1431+Draws!Z1431)</f>
        <v>0</v>
      </c>
      <c r="O1452" s="18" t="n">
        <f aca="false">N1452-(Draws!O1431+Draws!AA1431)</f>
        <v>0</v>
      </c>
      <c r="P1452" s="18" t="n">
        <f aca="false">O1452-(Draws!P1431+Draws!AB1431)</f>
        <v>0</v>
      </c>
      <c r="Q1452" s="18" t="n">
        <f aca="false">P1452-(Draws!Q1431+Draws!AC1431)</f>
        <v>0</v>
      </c>
      <c r="R1452" s="18" t="n">
        <f aca="false">Q1452-(Draws!R1431+Draws!AD1431)</f>
        <v>0</v>
      </c>
      <c r="S1452" s="18" t="n">
        <f aca="false">R1452-(Draws!S1431+Draws!AE1431)</f>
        <v>0</v>
      </c>
      <c r="T1452" s="18" t="n">
        <f aca="false">S1452-(Draws!T1431+Draws!AF1431)</f>
        <v>0</v>
      </c>
      <c r="U1452" s="18" t="n">
        <f aca="false">T1452-(Draws!U1431+Draws!AG1431)</f>
        <v>0</v>
      </c>
      <c r="V1452" s="18" t="n">
        <f aca="false">U1452-(Draws!V1431+Draws!AH1431)</f>
        <v>0</v>
      </c>
      <c r="W1452" s="18" t="n">
        <f aca="false">V1452-(Draws!W1431+Draws!AI1431)</f>
        <v>0</v>
      </c>
      <c r="X1452" s="18" t="n">
        <f aca="false">W1452-(Draws!X1431+Draws!AJ1431)</f>
        <v>0</v>
      </c>
      <c r="Y1452" s="18" t="n">
        <f aca="false">X1452-(Draws!Y1431+Draws!AK1431)</f>
        <v>0</v>
      </c>
      <c r="Z1452" s="18" t="n">
        <f aca="false">0-(MAX(Draws!N1431-Line_cap,0)+MAX(Draws!Z1431-Line_cap,0))</f>
        <v>0</v>
      </c>
      <c r="AA1452" s="18" t="n">
        <f aca="false">Z1452-(MAX(Draws!O1431-Line_cap,0)+MAX(Draws!AA1431-Line_cap,0))</f>
        <v>0</v>
      </c>
      <c r="AB1452" s="18" t="n">
        <f aca="false">AA1452-(MAX(Draws!P1431-Line_cap,0)+MAX(Draws!AB1431-Line_cap,0))</f>
        <v>0</v>
      </c>
      <c r="AC1452" s="18" t="n">
        <f aca="false">AB1452-(MAX(Draws!Q1431-Line_cap,0)+MAX(Draws!AC1431-Line_cap,0))</f>
        <v>0</v>
      </c>
      <c r="AD1452" s="18" t="n">
        <f aca="false">AC1452-(MAX(Draws!R1431-Line_cap,0)+MAX(Draws!AD1431-Line_cap,0))</f>
        <v>0</v>
      </c>
      <c r="AE1452" s="18" t="n">
        <f aca="false">AD1452-(MAX(Draws!S1431-Line_cap,0)+MAX(Draws!AE1431-Line_cap,0))</f>
        <v>0</v>
      </c>
      <c r="AF1452" s="18" t="n">
        <f aca="false">AE1452-(MAX(Draws!T1431-Line_cap,0)+MAX(Draws!AF1431-Line_cap,0))</f>
        <v>0</v>
      </c>
      <c r="AG1452" s="18" t="n">
        <f aca="false">AF1452-(MAX(Draws!U1431-Line_cap,0)+MAX(Draws!AG1431-Line_cap,0))</f>
        <v>0</v>
      </c>
      <c r="AH1452" s="18" t="n">
        <f aca="false">AG1452-(MAX(Draws!V1431-Line_cap,0)+MAX(Draws!AH1431-Line_cap,0))</f>
        <v>0</v>
      </c>
      <c r="AI1452" s="18" t="n">
        <f aca="false">AH1452-(MAX(Draws!W1431-Line_cap,0)+MAX(Draws!AI1431-Line_cap,0))</f>
        <v>0</v>
      </c>
      <c r="AJ1452" s="18" t="n">
        <f aca="false">AI1452-(MAX(Draws!X1431-Line_cap,0)+MAX(Draws!AJ1431-Line_cap,0))</f>
        <v>0</v>
      </c>
      <c r="AK1452" s="18" t="n">
        <f aca="false">AJ1452-(MAX(Draws!Y1431-Line_cap,0)+MAX(Draws!AK1431-Line_cap,0))</f>
        <v>0</v>
      </c>
      <c r="AL1452" s="18" t="n">
        <f aca="false">SUMPRODUCT(MIN($B$22:$M$22+B1452:M1452+N1452:Y1452))</f>
        <v>431.220860785331</v>
      </c>
      <c r="AM1452" s="18" t="n">
        <f aca="false">SUMPRODUCT(MIN($B$22:$M$22+B1452:M1452))</f>
        <v>431.220860785331</v>
      </c>
      <c r="AN1452" s="18" t="n">
        <f aca="false">SUMPRODUCT(MIN($B$22:$M$22+N1452:Y1452))</f>
        <v>481.950382357786</v>
      </c>
      <c r="AO1452" s="18" t="n">
        <f aca="false">SUMPRODUCT(MIN($B$22:$M$22+B1452:M1452+Z1452:AK1452))</f>
        <v>431.220860785331</v>
      </c>
      <c r="AP1452" s="18" t="n">
        <f aca="false">SUMPRODUCT(MIN($B$23:$M$23+B1452:M1452+N1452:Y1452))</f>
        <v>479.506509335758</v>
      </c>
      <c r="AQ1452" s="18" t="n">
        <f aca="false">SUMPRODUCT(MIN($B$23:$M$23+B1452:M1452+Z1452:AK1452))</f>
        <v>479.506509335758</v>
      </c>
      <c r="AR1452" s="13" t="n">
        <f aca="false">IF(Y1452&lt;0,1,0)</f>
        <v>0</v>
      </c>
    </row>
    <row r="1453" customFormat="false" ht="15" hidden="false" customHeight="false" outlineLevel="0" collapsed="false">
      <c r="A1453" s="13" t="n">
        <v>1428</v>
      </c>
      <c r="B1453" s="18" t="n">
        <f aca="false">Shock_sd*Draws!B1432</f>
        <v>36.5359514757261</v>
      </c>
      <c r="C1453" s="18" t="n">
        <f aca="false">Persist_a*B1453+Shock_sd*Draws!C1432</f>
        <v>1.1988829737088</v>
      </c>
      <c r="D1453" s="18" t="n">
        <f aca="false">Persist_a*C1453+Shock_sd*Draws!D1432</f>
        <v>-51.663245852014</v>
      </c>
      <c r="E1453" s="18" t="n">
        <f aca="false">Persist_a*D1453+Shock_sd*Draws!E1432</f>
        <v>-36.7443900618914</v>
      </c>
      <c r="F1453" s="18" t="n">
        <f aca="false">Persist_a*E1453+Shock_sd*Draws!F1432</f>
        <v>-37.3426408263466</v>
      </c>
      <c r="G1453" s="18" t="n">
        <f aca="false">Persist_a*F1453+Shock_sd*Draws!G1432</f>
        <v>-29.9697438111396</v>
      </c>
      <c r="H1453" s="18" t="n">
        <f aca="false">Persist_a*G1453+Shock_sd*Draws!H1432</f>
        <v>-89.0453108045951</v>
      </c>
      <c r="I1453" s="18" t="n">
        <f aca="false">Persist_a*H1453+Shock_sd*Draws!I1432</f>
        <v>-103.341283569132</v>
      </c>
      <c r="J1453" s="18" t="n">
        <f aca="false">Persist_a*I1453+Shock_sd*Draws!J1432</f>
        <v>-125.386908830849</v>
      </c>
      <c r="K1453" s="18" t="n">
        <f aca="false">Persist_a*J1453+Shock_sd*Draws!K1432</f>
        <v>-62.8700647796754</v>
      </c>
      <c r="L1453" s="18" t="n">
        <f aca="false">Persist_a*K1453+Shock_sd*Draws!L1432</f>
        <v>-25.4981346383789</v>
      </c>
      <c r="M1453" s="18" t="n">
        <f aca="false">Persist_a*L1453+Shock_sd*Draws!M1432</f>
        <v>-17.4538104617816</v>
      </c>
      <c r="N1453" s="18" t="n">
        <f aca="false">0-(Draws!N1432+Draws!Z1432)</f>
        <v>0</v>
      </c>
      <c r="O1453" s="18" t="n">
        <f aca="false">N1453-(Draws!O1432+Draws!AA1432)</f>
        <v>-154.802570369498</v>
      </c>
      <c r="P1453" s="18" t="n">
        <f aca="false">O1453-(Draws!P1432+Draws!AB1432)</f>
        <v>-154.802570369498</v>
      </c>
      <c r="Q1453" s="18" t="n">
        <f aca="false">P1453-(Draws!Q1432+Draws!AC1432)</f>
        <v>-154.802570369498</v>
      </c>
      <c r="R1453" s="18" t="n">
        <f aca="false">Q1453-(Draws!R1432+Draws!AD1432)</f>
        <v>-154.802570369498</v>
      </c>
      <c r="S1453" s="18" t="n">
        <f aca="false">R1453-(Draws!S1432+Draws!AE1432)</f>
        <v>-154.802570369498</v>
      </c>
      <c r="T1453" s="18" t="n">
        <f aca="false">S1453-(Draws!T1432+Draws!AF1432)</f>
        <v>-154.802570369498</v>
      </c>
      <c r="U1453" s="18" t="n">
        <f aca="false">T1453-(Draws!U1432+Draws!AG1432)</f>
        <v>-154.802570369498</v>
      </c>
      <c r="V1453" s="18" t="n">
        <f aca="false">U1453-(Draws!V1432+Draws!AH1432)</f>
        <v>-190.640592537897</v>
      </c>
      <c r="W1453" s="18" t="n">
        <f aca="false">V1453-(Draws!W1432+Draws!AI1432)</f>
        <v>-190.640592537897</v>
      </c>
      <c r="X1453" s="18" t="n">
        <f aca="false">W1453-(Draws!X1432+Draws!AJ1432)</f>
        <v>-190.640592537897</v>
      </c>
      <c r="Y1453" s="18" t="n">
        <f aca="false">X1453-(Draws!Y1432+Draws!AK1432)</f>
        <v>-190.640592537897</v>
      </c>
      <c r="Z1453" s="18" t="n">
        <f aca="false">0-(MAX(Draws!N1432-Line_cap,0)+MAX(Draws!Z1432-Line_cap,0))</f>
        <v>0</v>
      </c>
      <c r="AA1453" s="18" t="n">
        <f aca="false">Z1453-(MAX(Draws!O1432-Line_cap,0)+MAX(Draws!AA1432-Line_cap,0))</f>
        <v>-54.8025703694983</v>
      </c>
      <c r="AB1453" s="18" t="n">
        <f aca="false">AA1453-(MAX(Draws!P1432-Line_cap,0)+MAX(Draws!AB1432-Line_cap,0))</f>
        <v>-54.8025703694983</v>
      </c>
      <c r="AC1453" s="18" t="n">
        <f aca="false">AB1453-(MAX(Draws!Q1432-Line_cap,0)+MAX(Draws!AC1432-Line_cap,0))</f>
        <v>-54.8025703694983</v>
      </c>
      <c r="AD1453" s="18" t="n">
        <f aca="false">AC1453-(MAX(Draws!R1432-Line_cap,0)+MAX(Draws!AD1432-Line_cap,0))</f>
        <v>-54.8025703694983</v>
      </c>
      <c r="AE1453" s="18" t="n">
        <f aca="false">AD1453-(MAX(Draws!S1432-Line_cap,0)+MAX(Draws!AE1432-Line_cap,0))</f>
        <v>-54.8025703694983</v>
      </c>
      <c r="AF1453" s="18" t="n">
        <f aca="false">AE1453-(MAX(Draws!T1432-Line_cap,0)+MAX(Draws!AF1432-Line_cap,0))</f>
        <v>-54.8025703694983</v>
      </c>
      <c r="AG1453" s="18" t="n">
        <f aca="false">AF1453-(MAX(Draws!U1432-Line_cap,0)+MAX(Draws!AG1432-Line_cap,0))</f>
        <v>-54.8025703694983</v>
      </c>
      <c r="AH1453" s="18" t="n">
        <f aca="false">AG1453-(MAX(Draws!V1432-Line_cap,0)+MAX(Draws!AH1432-Line_cap,0))</f>
        <v>-54.8025703694983</v>
      </c>
      <c r="AI1453" s="18" t="n">
        <f aca="false">AH1453-(MAX(Draws!W1432-Line_cap,0)+MAX(Draws!AI1432-Line_cap,0))</f>
        <v>-54.8025703694983</v>
      </c>
      <c r="AJ1453" s="18" t="n">
        <f aca="false">AI1453-(MAX(Draws!X1432-Line_cap,0)+MAX(Draws!AJ1432-Line_cap,0))</f>
        <v>-54.8025703694983</v>
      </c>
      <c r="AK1453" s="18" t="n">
        <f aca="false">AJ1453-(MAX(Draws!Y1432-Line_cap,0)+MAX(Draws!AK1432-Line_cap,0))</f>
        <v>-54.8025703694983</v>
      </c>
      <c r="AL1453" s="18" t="n">
        <f aca="false">SUMPRODUCT(MIN($B$22:$M$22+B1453:M1453+N1453:Y1453))</f>
        <v>172.170280048651</v>
      </c>
      <c r="AM1453" s="18" t="n">
        <f aca="false">SUMPRODUCT(MIN($B$22:$M$22+B1453:M1453))</f>
        <v>362.810872586548</v>
      </c>
      <c r="AN1453" s="18" t="n">
        <f aca="false">SUMPRODUCT(MIN($B$22:$M$22+N1453:Y1453))</f>
        <v>297.557188879499</v>
      </c>
      <c r="AO1453" s="18" t="n">
        <f aca="false">SUMPRODUCT(MIN($B$22:$M$22+B1453:M1453+Z1453:AK1453))</f>
        <v>308.00830221705</v>
      </c>
      <c r="AP1453" s="18" t="n">
        <f aca="false">SUMPRODUCT(MIN($B$23:$M$23+B1453:M1453+N1453:Y1453))</f>
        <v>221.413607212871</v>
      </c>
      <c r="AQ1453" s="18" t="n">
        <f aca="false">SUMPRODUCT(MIN($B$23:$M$23+B1453:M1453+Z1453:AK1453))</f>
        <v>357.25162938127</v>
      </c>
      <c r="AR1453" s="13" t="n">
        <f aca="false">IF(Y1453&lt;0,1,0)</f>
        <v>1</v>
      </c>
    </row>
    <row r="1454" customFormat="false" ht="15" hidden="false" customHeight="false" outlineLevel="0" collapsed="false">
      <c r="A1454" s="13" t="n">
        <v>1429</v>
      </c>
      <c r="B1454" s="18" t="n">
        <f aca="false">Shock_sd*Draws!B1433</f>
        <v>-91.6629836672407</v>
      </c>
      <c r="C1454" s="18" t="n">
        <f aca="false">Persist_a*B1454+Shock_sd*Draws!C1433</f>
        <v>-163.713003316433</v>
      </c>
      <c r="D1454" s="18" t="n">
        <f aca="false">Persist_a*C1454+Shock_sd*Draws!D1433</f>
        <v>-72.0693022743255</v>
      </c>
      <c r="E1454" s="18" t="n">
        <f aca="false">Persist_a*D1454+Shock_sd*Draws!E1433</f>
        <v>-39.7846903929329</v>
      </c>
      <c r="F1454" s="18" t="n">
        <f aca="false">Persist_a*E1454+Shock_sd*Draws!F1433</f>
        <v>-80.837583549574</v>
      </c>
      <c r="G1454" s="18" t="n">
        <f aca="false">Persist_a*F1454+Shock_sd*Draws!G1433</f>
        <v>-76.8930156194379</v>
      </c>
      <c r="H1454" s="18" t="n">
        <f aca="false">Persist_a*G1454+Shock_sd*Draws!H1433</f>
        <v>38.57815481162</v>
      </c>
      <c r="I1454" s="18" t="n">
        <f aca="false">Persist_a*H1454+Shock_sd*Draws!I1433</f>
        <v>42.9867070694525</v>
      </c>
      <c r="J1454" s="18" t="n">
        <f aca="false">Persist_a*I1454+Shock_sd*Draws!J1433</f>
        <v>-53.4546963939526</v>
      </c>
      <c r="K1454" s="18" t="n">
        <f aca="false">Persist_a*J1454+Shock_sd*Draws!K1433</f>
        <v>-22.2568418532489</v>
      </c>
      <c r="L1454" s="18" t="n">
        <f aca="false">Persist_a*K1454+Shock_sd*Draws!L1433</f>
        <v>-90.6420435904566</v>
      </c>
      <c r="M1454" s="18" t="n">
        <f aca="false">Persist_a*L1454+Shock_sd*Draws!M1433</f>
        <v>-4.30499979427287</v>
      </c>
      <c r="N1454" s="18" t="n">
        <f aca="false">0-(Draws!N1433+Draws!Z1433)</f>
        <v>0</v>
      </c>
      <c r="O1454" s="18" t="n">
        <f aca="false">N1454-(Draws!O1433+Draws!AA1433)</f>
        <v>0</v>
      </c>
      <c r="P1454" s="18" t="n">
        <f aca="false">O1454-(Draws!P1433+Draws!AB1433)</f>
        <v>0</v>
      </c>
      <c r="Q1454" s="18" t="n">
        <f aca="false">P1454-(Draws!Q1433+Draws!AC1433)</f>
        <v>0</v>
      </c>
      <c r="R1454" s="18" t="n">
        <f aca="false">Q1454-(Draws!R1433+Draws!AD1433)</f>
        <v>0</v>
      </c>
      <c r="S1454" s="18" t="n">
        <f aca="false">R1454-(Draws!S1433+Draws!AE1433)</f>
        <v>0</v>
      </c>
      <c r="T1454" s="18" t="n">
        <f aca="false">S1454-(Draws!T1433+Draws!AF1433)</f>
        <v>0</v>
      </c>
      <c r="U1454" s="18" t="n">
        <f aca="false">T1454-(Draws!U1433+Draws!AG1433)</f>
        <v>0</v>
      </c>
      <c r="V1454" s="18" t="n">
        <f aca="false">U1454-(Draws!V1433+Draws!AH1433)</f>
        <v>0</v>
      </c>
      <c r="W1454" s="18" t="n">
        <f aca="false">V1454-(Draws!W1433+Draws!AI1433)</f>
        <v>0</v>
      </c>
      <c r="X1454" s="18" t="n">
        <f aca="false">W1454-(Draws!X1433+Draws!AJ1433)</f>
        <v>0</v>
      </c>
      <c r="Y1454" s="18" t="n">
        <f aca="false">X1454-(Draws!Y1433+Draws!AK1433)</f>
        <v>0</v>
      </c>
      <c r="Z1454" s="18" t="n">
        <f aca="false">0-(MAX(Draws!N1433-Line_cap,0)+MAX(Draws!Z1433-Line_cap,0))</f>
        <v>0</v>
      </c>
      <c r="AA1454" s="18" t="n">
        <f aca="false">Z1454-(MAX(Draws!O1433-Line_cap,0)+MAX(Draws!AA1433-Line_cap,0))</f>
        <v>0</v>
      </c>
      <c r="AB1454" s="18" t="n">
        <f aca="false">AA1454-(MAX(Draws!P1433-Line_cap,0)+MAX(Draws!AB1433-Line_cap,0))</f>
        <v>0</v>
      </c>
      <c r="AC1454" s="18" t="n">
        <f aca="false">AB1454-(MAX(Draws!Q1433-Line_cap,0)+MAX(Draws!AC1433-Line_cap,0))</f>
        <v>0</v>
      </c>
      <c r="AD1454" s="18" t="n">
        <f aca="false">AC1454-(MAX(Draws!R1433-Line_cap,0)+MAX(Draws!AD1433-Line_cap,0))</f>
        <v>0</v>
      </c>
      <c r="AE1454" s="18" t="n">
        <f aca="false">AD1454-(MAX(Draws!S1433-Line_cap,0)+MAX(Draws!AE1433-Line_cap,0))</f>
        <v>0</v>
      </c>
      <c r="AF1454" s="18" t="n">
        <f aca="false">AE1454-(MAX(Draws!T1433-Line_cap,0)+MAX(Draws!AF1433-Line_cap,0))</f>
        <v>0</v>
      </c>
      <c r="AG1454" s="18" t="n">
        <f aca="false">AF1454-(MAX(Draws!U1433-Line_cap,0)+MAX(Draws!AG1433-Line_cap,0))</f>
        <v>0</v>
      </c>
      <c r="AH1454" s="18" t="n">
        <f aca="false">AG1454-(MAX(Draws!V1433-Line_cap,0)+MAX(Draws!AH1433-Line_cap,0))</f>
        <v>0</v>
      </c>
      <c r="AI1454" s="18" t="n">
        <f aca="false">AH1454-(MAX(Draws!W1433-Line_cap,0)+MAX(Draws!AI1433-Line_cap,0))</f>
        <v>0</v>
      </c>
      <c r="AJ1454" s="18" t="n">
        <f aca="false">AI1454-(MAX(Draws!X1433-Line_cap,0)+MAX(Draws!AJ1433-Line_cap,0))</f>
        <v>0</v>
      </c>
      <c r="AK1454" s="18" t="n">
        <f aca="false">AJ1454-(MAX(Draws!Y1433-Line_cap,0)+MAX(Draws!AK1433-Line_cap,0))</f>
        <v>0</v>
      </c>
      <c r="AL1454" s="18" t="n">
        <f aca="false">SUMPRODUCT(MIN($B$22:$M$22+B1454:M1454+N1454:Y1454))</f>
        <v>376.353593617348</v>
      </c>
      <c r="AM1454" s="18" t="n">
        <f aca="false">SUMPRODUCT(MIN($B$22:$M$22+B1454:M1454))</f>
        <v>376.353593617348</v>
      </c>
      <c r="AN1454" s="18" t="n">
        <f aca="false">SUMPRODUCT(MIN($B$22:$M$22+N1454:Y1454))</f>
        <v>481.950382357786</v>
      </c>
      <c r="AO1454" s="18" t="n">
        <f aca="false">SUMPRODUCT(MIN($B$22:$M$22+B1454:M1454+Z1454:AK1454))</f>
        <v>376.353593617348</v>
      </c>
      <c r="AP1454" s="18" t="n">
        <f aca="false">SUMPRODUCT(MIN($B$23:$M$23+B1454:M1454+N1454:Y1454))</f>
        <v>402.604393823345</v>
      </c>
      <c r="AQ1454" s="18" t="n">
        <f aca="false">SUMPRODUCT(MIN($B$23:$M$23+B1454:M1454+Z1454:AK1454))</f>
        <v>402.604393823345</v>
      </c>
      <c r="AR1454" s="13" t="n">
        <f aca="false">IF(Y1454&lt;0,1,0)</f>
        <v>0</v>
      </c>
    </row>
    <row r="1455" customFormat="false" ht="15" hidden="false" customHeight="false" outlineLevel="0" collapsed="false">
      <c r="A1455" s="13" t="n">
        <v>1430</v>
      </c>
      <c r="B1455" s="18" t="n">
        <f aca="false">Shock_sd*Draws!B1434</f>
        <v>-41.9901686972926</v>
      </c>
      <c r="C1455" s="18" t="n">
        <f aca="false">Persist_a*B1455+Shock_sd*Draws!C1434</f>
        <v>-68.8460930732214</v>
      </c>
      <c r="D1455" s="18" t="n">
        <f aca="false">Persist_a*C1455+Shock_sd*Draws!D1434</f>
        <v>-51.2034165676528</v>
      </c>
      <c r="E1455" s="18" t="n">
        <f aca="false">Persist_a*D1455+Shock_sd*Draws!E1434</f>
        <v>-63.8351580739652</v>
      </c>
      <c r="F1455" s="18" t="n">
        <f aca="false">Persist_a*E1455+Shock_sd*Draws!F1434</f>
        <v>-31.0042788743216</v>
      </c>
      <c r="G1455" s="18" t="n">
        <f aca="false">Persist_a*F1455+Shock_sd*Draws!G1434</f>
        <v>-33.526384656937</v>
      </c>
      <c r="H1455" s="18" t="n">
        <f aca="false">Persist_a*G1455+Shock_sd*Draws!H1434</f>
        <v>-47.3052834345677</v>
      </c>
      <c r="I1455" s="18" t="n">
        <f aca="false">Persist_a*H1455+Shock_sd*Draws!I1434</f>
        <v>-28.4516438260483</v>
      </c>
      <c r="J1455" s="18" t="n">
        <f aca="false">Persist_a*I1455+Shock_sd*Draws!J1434</f>
        <v>-61.7059190780858</v>
      </c>
      <c r="K1455" s="18" t="n">
        <f aca="false">Persist_a*J1455+Shock_sd*Draws!K1434</f>
        <v>23.4105159059321</v>
      </c>
      <c r="L1455" s="18" t="n">
        <f aca="false">Persist_a*K1455+Shock_sd*Draws!L1434</f>
        <v>43.4972167224793</v>
      </c>
      <c r="M1455" s="18" t="n">
        <f aca="false">Persist_a*L1455+Shock_sd*Draws!M1434</f>
        <v>-125.797876583649</v>
      </c>
      <c r="N1455" s="18" t="n">
        <f aca="false">0-(Draws!N1434+Draws!Z1434)</f>
        <v>0</v>
      </c>
      <c r="O1455" s="18" t="n">
        <f aca="false">N1455-(Draws!O1434+Draws!AA1434)</f>
        <v>0</v>
      </c>
      <c r="P1455" s="18" t="n">
        <f aca="false">O1455-(Draws!P1434+Draws!AB1434)</f>
        <v>0</v>
      </c>
      <c r="Q1455" s="18" t="n">
        <f aca="false">P1455-(Draws!Q1434+Draws!AC1434)</f>
        <v>0</v>
      </c>
      <c r="R1455" s="18" t="n">
        <f aca="false">Q1455-(Draws!R1434+Draws!AD1434)</f>
        <v>0</v>
      </c>
      <c r="S1455" s="18" t="n">
        <f aca="false">R1455-(Draws!S1434+Draws!AE1434)</f>
        <v>0</v>
      </c>
      <c r="T1455" s="18" t="n">
        <f aca="false">S1455-(Draws!T1434+Draws!AF1434)</f>
        <v>0</v>
      </c>
      <c r="U1455" s="18" t="n">
        <f aca="false">T1455-(Draws!U1434+Draws!AG1434)</f>
        <v>0</v>
      </c>
      <c r="V1455" s="18" t="n">
        <f aca="false">U1455-(Draws!V1434+Draws!AH1434)</f>
        <v>0</v>
      </c>
      <c r="W1455" s="18" t="n">
        <f aca="false">V1455-(Draws!W1434+Draws!AI1434)</f>
        <v>0</v>
      </c>
      <c r="X1455" s="18" t="n">
        <f aca="false">W1455-(Draws!X1434+Draws!AJ1434)</f>
        <v>0</v>
      </c>
      <c r="Y1455" s="18" t="n">
        <f aca="false">X1455-(Draws!Y1434+Draws!AK1434)</f>
        <v>0</v>
      </c>
      <c r="Z1455" s="18" t="n">
        <f aca="false">0-(MAX(Draws!N1434-Line_cap,0)+MAX(Draws!Z1434-Line_cap,0))</f>
        <v>0</v>
      </c>
      <c r="AA1455" s="18" t="n">
        <f aca="false">Z1455-(MAX(Draws!O1434-Line_cap,0)+MAX(Draws!AA1434-Line_cap,0))</f>
        <v>0</v>
      </c>
      <c r="AB1455" s="18" t="n">
        <f aca="false">AA1455-(MAX(Draws!P1434-Line_cap,0)+MAX(Draws!AB1434-Line_cap,0))</f>
        <v>0</v>
      </c>
      <c r="AC1455" s="18" t="n">
        <f aca="false">AB1455-(MAX(Draws!Q1434-Line_cap,0)+MAX(Draws!AC1434-Line_cap,0))</f>
        <v>0</v>
      </c>
      <c r="AD1455" s="18" t="n">
        <f aca="false">AC1455-(MAX(Draws!R1434-Line_cap,0)+MAX(Draws!AD1434-Line_cap,0))</f>
        <v>0</v>
      </c>
      <c r="AE1455" s="18" t="n">
        <f aca="false">AD1455-(MAX(Draws!S1434-Line_cap,0)+MAX(Draws!AE1434-Line_cap,0))</f>
        <v>0</v>
      </c>
      <c r="AF1455" s="18" t="n">
        <f aca="false">AE1455-(MAX(Draws!T1434-Line_cap,0)+MAX(Draws!AF1434-Line_cap,0))</f>
        <v>0</v>
      </c>
      <c r="AG1455" s="18" t="n">
        <f aca="false">AF1455-(MAX(Draws!U1434-Line_cap,0)+MAX(Draws!AG1434-Line_cap,0))</f>
        <v>0</v>
      </c>
      <c r="AH1455" s="18" t="n">
        <f aca="false">AG1455-(MAX(Draws!V1434-Line_cap,0)+MAX(Draws!AH1434-Line_cap,0))</f>
        <v>0</v>
      </c>
      <c r="AI1455" s="18" t="n">
        <f aca="false">AH1455-(MAX(Draws!W1434-Line_cap,0)+MAX(Draws!AI1434-Line_cap,0))</f>
        <v>0</v>
      </c>
      <c r="AJ1455" s="18" t="n">
        <f aca="false">AI1455-(MAX(Draws!X1434-Line_cap,0)+MAX(Draws!AJ1434-Line_cap,0))</f>
        <v>0</v>
      </c>
      <c r="AK1455" s="18" t="n">
        <f aca="false">AJ1455-(MAX(Draws!Y1434-Line_cap,0)+MAX(Draws!AK1434-Line_cap,0))</f>
        <v>0</v>
      </c>
      <c r="AL1455" s="18" t="n">
        <f aca="false">SUMPRODUCT(MIN($B$22:$M$22+B1455:M1455+N1455:Y1455))</f>
        <v>384.626171093311</v>
      </c>
      <c r="AM1455" s="18" t="n">
        <f aca="false">SUMPRODUCT(MIN($B$22:$M$22+B1455:M1455))</f>
        <v>384.626171093311</v>
      </c>
      <c r="AN1455" s="18" t="n">
        <f aca="false">SUMPRODUCT(MIN($B$22:$M$22+N1455:Y1455))</f>
        <v>481.950382357786</v>
      </c>
      <c r="AO1455" s="18" t="n">
        <f aca="false">SUMPRODUCT(MIN($B$22:$M$22+B1455:M1455+Z1455:AK1455))</f>
        <v>384.626171093311</v>
      </c>
      <c r="AP1455" s="18" t="n">
        <f aca="false">SUMPRODUCT(MIN($B$23:$M$23+B1455:M1455+N1455:Y1455))</f>
        <v>429.752052175931</v>
      </c>
      <c r="AQ1455" s="18" t="n">
        <f aca="false">SUMPRODUCT(MIN($B$23:$M$23+B1455:M1455+Z1455:AK1455))</f>
        <v>429.752052175931</v>
      </c>
      <c r="AR1455" s="13" t="n">
        <f aca="false">IF(Y1455&lt;0,1,0)</f>
        <v>0</v>
      </c>
    </row>
    <row r="1456" customFormat="false" ht="15" hidden="false" customHeight="false" outlineLevel="0" collapsed="false">
      <c r="A1456" s="13" t="n">
        <v>1431</v>
      </c>
      <c r="B1456" s="18" t="n">
        <f aca="false">Shock_sd*Draws!B1435</f>
        <v>-129.095892821837</v>
      </c>
      <c r="C1456" s="18" t="n">
        <f aca="false">Persist_a*B1456+Shock_sd*Draws!C1435</f>
        <v>-86.9698627038052</v>
      </c>
      <c r="D1456" s="18" t="n">
        <f aca="false">Persist_a*C1456+Shock_sd*Draws!D1435</f>
        <v>5.69945006667079</v>
      </c>
      <c r="E1456" s="18" t="n">
        <f aca="false">Persist_a*D1456+Shock_sd*Draws!E1435</f>
        <v>51.9096947265615</v>
      </c>
      <c r="F1456" s="18" t="n">
        <f aca="false">Persist_a*E1456+Shock_sd*Draws!F1435</f>
        <v>25.7198180858203</v>
      </c>
      <c r="G1456" s="18" t="n">
        <f aca="false">Persist_a*F1456+Shock_sd*Draws!G1435</f>
        <v>-22.9000664104487</v>
      </c>
      <c r="H1456" s="18" t="n">
        <f aca="false">Persist_a*G1456+Shock_sd*Draws!H1435</f>
        <v>-73.3306305954278</v>
      </c>
      <c r="I1456" s="18" t="n">
        <f aca="false">Persist_a*H1456+Shock_sd*Draws!I1435</f>
        <v>-64.2874358940773</v>
      </c>
      <c r="J1456" s="18" t="n">
        <f aca="false">Persist_a*I1456+Shock_sd*Draws!J1435</f>
        <v>-8.93564655307763</v>
      </c>
      <c r="K1456" s="18" t="n">
        <f aca="false">Persist_a*J1456+Shock_sd*Draws!K1435</f>
        <v>-82.4712452594463</v>
      </c>
      <c r="L1456" s="18" t="n">
        <f aca="false">Persist_a*K1456+Shock_sd*Draws!L1435</f>
        <v>-59.9387805716927</v>
      </c>
      <c r="M1456" s="18" t="n">
        <f aca="false">Persist_a*L1456+Shock_sd*Draws!M1435</f>
        <v>-13.3393924001846</v>
      </c>
      <c r="N1456" s="18" t="n">
        <f aca="false">0-(Draws!N1435+Draws!Z1435)</f>
        <v>0</v>
      </c>
      <c r="O1456" s="18" t="n">
        <f aca="false">N1456-(Draws!O1435+Draws!AA1435)</f>
        <v>0</v>
      </c>
      <c r="P1456" s="18" t="n">
        <f aca="false">O1456-(Draws!P1435+Draws!AB1435)</f>
        <v>0</v>
      </c>
      <c r="Q1456" s="18" t="n">
        <f aca="false">P1456-(Draws!Q1435+Draws!AC1435)</f>
        <v>0</v>
      </c>
      <c r="R1456" s="18" t="n">
        <f aca="false">Q1456-(Draws!R1435+Draws!AD1435)</f>
        <v>0</v>
      </c>
      <c r="S1456" s="18" t="n">
        <f aca="false">R1456-(Draws!S1435+Draws!AE1435)</f>
        <v>0</v>
      </c>
      <c r="T1456" s="18" t="n">
        <f aca="false">S1456-(Draws!T1435+Draws!AF1435)</f>
        <v>0</v>
      </c>
      <c r="U1456" s="18" t="n">
        <f aca="false">T1456-(Draws!U1435+Draws!AG1435)</f>
        <v>0</v>
      </c>
      <c r="V1456" s="18" t="n">
        <f aca="false">U1456-(Draws!V1435+Draws!AH1435)</f>
        <v>0</v>
      </c>
      <c r="W1456" s="18" t="n">
        <f aca="false">V1456-(Draws!W1435+Draws!AI1435)</f>
        <v>0</v>
      </c>
      <c r="X1456" s="18" t="n">
        <f aca="false">W1456-(Draws!X1435+Draws!AJ1435)</f>
        <v>0</v>
      </c>
      <c r="Y1456" s="18" t="n">
        <f aca="false">X1456-(Draws!Y1435+Draws!AK1435)</f>
        <v>0</v>
      </c>
      <c r="Z1456" s="18" t="n">
        <f aca="false">0-(MAX(Draws!N1435-Line_cap,0)+MAX(Draws!Z1435-Line_cap,0))</f>
        <v>0</v>
      </c>
      <c r="AA1456" s="18" t="n">
        <f aca="false">Z1456-(MAX(Draws!O1435-Line_cap,0)+MAX(Draws!AA1435-Line_cap,0))</f>
        <v>0</v>
      </c>
      <c r="AB1456" s="18" t="n">
        <f aca="false">AA1456-(MAX(Draws!P1435-Line_cap,0)+MAX(Draws!AB1435-Line_cap,0))</f>
        <v>0</v>
      </c>
      <c r="AC1456" s="18" t="n">
        <f aca="false">AB1456-(MAX(Draws!Q1435-Line_cap,0)+MAX(Draws!AC1435-Line_cap,0))</f>
        <v>0</v>
      </c>
      <c r="AD1456" s="18" t="n">
        <f aca="false">AC1456-(MAX(Draws!R1435-Line_cap,0)+MAX(Draws!AD1435-Line_cap,0))</f>
        <v>0</v>
      </c>
      <c r="AE1456" s="18" t="n">
        <f aca="false">AD1456-(MAX(Draws!S1435-Line_cap,0)+MAX(Draws!AE1435-Line_cap,0))</f>
        <v>0</v>
      </c>
      <c r="AF1456" s="18" t="n">
        <f aca="false">AE1456-(MAX(Draws!T1435-Line_cap,0)+MAX(Draws!AF1435-Line_cap,0))</f>
        <v>0</v>
      </c>
      <c r="AG1456" s="18" t="n">
        <f aca="false">AF1456-(MAX(Draws!U1435-Line_cap,0)+MAX(Draws!AG1435-Line_cap,0))</f>
        <v>0</v>
      </c>
      <c r="AH1456" s="18" t="n">
        <f aca="false">AG1456-(MAX(Draws!V1435-Line_cap,0)+MAX(Draws!AH1435-Line_cap,0))</f>
        <v>0</v>
      </c>
      <c r="AI1456" s="18" t="n">
        <f aca="false">AH1456-(MAX(Draws!W1435-Line_cap,0)+MAX(Draws!AI1435-Line_cap,0))</f>
        <v>0</v>
      </c>
      <c r="AJ1456" s="18" t="n">
        <f aca="false">AI1456-(MAX(Draws!X1435-Line_cap,0)+MAX(Draws!AJ1435-Line_cap,0))</f>
        <v>0</v>
      </c>
      <c r="AK1456" s="18" t="n">
        <f aca="false">AJ1456-(MAX(Draws!Y1435-Line_cap,0)+MAX(Draws!AK1435-Line_cap,0))</f>
        <v>0</v>
      </c>
      <c r="AL1456" s="18" t="n">
        <f aca="false">SUMPRODUCT(MIN($B$22:$M$22+B1456:M1456+N1456:Y1456))</f>
        <v>408.619751762358</v>
      </c>
      <c r="AM1456" s="18" t="n">
        <f aca="false">SUMPRODUCT(MIN($B$22:$M$22+B1456:M1456))</f>
        <v>408.619751762358</v>
      </c>
      <c r="AN1456" s="18" t="n">
        <f aca="false">SUMPRODUCT(MIN($B$22:$M$22+N1456:Y1456))</f>
        <v>481.950382357786</v>
      </c>
      <c r="AO1456" s="18" t="n">
        <f aca="false">SUMPRODUCT(MIN($B$22:$M$22+B1456:M1456+Z1456:AK1456))</f>
        <v>408.619751762358</v>
      </c>
      <c r="AP1456" s="18" t="n">
        <f aca="false">SUMPRODUCT(MIN($B$23:$M$23+B1456:M1456+N1456:Y1456))</f>
        <v>457.798394625458</v>
      </c>
      <c r="AQ1456" s="18" t="n">
        <f aca="false">SUMPRODUCT(MIN($B$23:$M$23+B1456:M1456+Z1456:AK1456))</f>
        <v>457.798394625458</v>
      </c>
      <c r="AR1456" s="13" t="n">
        <f aca="false">IF(Y1456&lt;0,1,0)</f>
        <v>0</v>
      </c>
    </row>
    <row r="1457" customFormat="false" ht="15" hidden="false" customHeight="false" outlineLevel="0" collapsed="false">
      <c r="A1457" s="13" t="n">
        <v>1432</v>
      </c>
      <c r="B1457" s="18" t="n">
        <f aca="false">Shock_sd*Draws!B1436</f>
        <v>11.3118838361428</v>
      </c>
      <c r="C1457" s="18" t="n">
        <f aca="false">Persist_a*B1457+Shock_sd*Draws!C1436</f>
        <v>-39.3439207594912</v>
      </c>
      <c r="D1457" s="18" t="n">
        <f aca="false">Persist_a*C1457+Shock_sd*Draws!D1436</f>
        <v>-30.1688096874992</v>
      </c>
      <c r="E1457" s="18" t="n">
        <f aca="false">Persist_a*D1457+Shock_sd*Draws!E1436</f>
        <v>18.4382044228443</v>
      </c>
      <c r="F1457" s="18" t="n">
        <f aca="false">Persist_a*E1457+Shock_sd*Draws!F1436</f>
        <v>-65.9902334902862</v>
      </c>
      <c r="G1457" s="18" t="n">
        <f aca="false">Persist_a*F1457+Shock_sd*Draws!G1436</f>
        <v>-41.812521609795</v>
      </c>
      <c r="H1457" s="18" t="n">
        <f aca="false">Persist_a*G1457+Shock_sd*Draws!H1436</f>
        <v>49.4183492444893</v>
      </c>
      <c r="I1457" s="18" t="n">
        <f aca="false">Persist_a*H1457+Shock_sd*Draws!I1436</f>
        <v>-61.9285862117333</v>
      </c>
      <c r="J1457" s="18" t="n">
        <f aca="false">Persist_a*I1457+Shock_sd*Draws!J1436</f>
        <v>49.0181597124158</v>
      </c>
      <c r="K1457" s="18" t="n">
        <f aca="false">Persist_a*J1457+Shock_sd*Draws!K1436</f>
        <v>73.5656943726089</v>
      </c>
      <c r="L1457" s="18" t="n">
        <f aca="false">Persist_a*K1457+Shock_sd*Draws!L1436</f>
        <v>-25.1960820245731</v>
      </c>
      <c r="M1457" s="18" t="n">
        <f aca="false">Persist_a*L1457+Shock_sd*Draws!M1436</f>
        <v>20.3741706729203</v>
      </c>
      <c r="N1457" s="18" t="n">
        <f aca="false">0-(Draws!N1436+Draws!Z1436)</f>
        <v>0</v>
      </c>
      <c r="O1457" s="18" t="n">
        <f aca="false">N1457-(Draws!O1436+Draws!AA1436)</f>
        <v>0</v>
      </c>
      <c r="P1457" s="18" t="n">
        <f aca="false">O1457-(Draws!P1436+Draws!AB1436)</f>
        <v>0</v>
      </c>
      <c r="Q1457" s="18" t="n">
        <f aca="false">P1457-(Draws!Q1436+Draws!AC1436)</f>
        <v>0</v>
      </c>
      <c r="R1457" s="18" t="n">
        <f aca="false">Q1457-(Draws!R1436+Draws!AD1436)</f>
        <v>0</v>
      </c>
      <c r="S1457" s="18" t="n">
        <f aca="false">R1457-(Draws!S1436+Draws!AE1436)</f>
        <v>0</v>
      </c>
      <c r="T1457" s="18" t="n">
        <f aca="false">S1457-(Draws!T1436+Draws!AF1436)</f>
        <v>0</v>
      </c>
      <c r="U1457" s="18" t="n">
        <f aca="false">T1457-(Draws!U1436+Draws!AG1436)</f>
        <v>0</v>
      </c>
      <c r="V1457" s="18" t="n">
        <f aca="false">U1457-(Draws!V1436+Draws!AH1436)</f>
        <v>0</v>
      </c>
      <c r="W1457" s="18" t="n">
        <f aca="false">V1457-(Draws!W1436+Draws!AI1436)</f>
        <v>0</v>
      </c>
      <c r="X1457" s="18" t="n">
        <f aca="false">W1457-(Draws!X1436+Draws!AJ1436)</f>
        <v>0</v>
      </c>
      <c r="Y1457" s="18" t="n">
        <f aca="false">X1457-(Draws!Y1436+Draws!AK1436)</f>
        <v>0</v>
      </c>
      <c r="Z1457" s="18" t="n">
        <f aca="false">0-(MAX(Draws!N1436-Line_cap,0)+MAX(Draws!Z1436-Line_cap,0))</f>
        <v>0</v>
      </c>
      <c r="AA1457" s="18" t="n">
        <f aca="false">Z1457-(MAX(Draws!O1436-Line_cap,0)+MAX(Draws!AA1436-Line_cap,0))</f>
        <v>0</v>
      </c>
      <c r="AB1457" s="18" t="n">
        <f aca="false">AA1457-(MAX(Draws!P1436-Line_cap,0)+MAX(Draws!AB1436-Line_cap,0))</f>
        <v>0</v>
      </c>
      <c r="AC1457" s="18" t="n">
        <f aca="false">AB1457-(MAX(Draws!Q1436-Line_cap,0)+MAX(Draws!AC1436-Line_cap,0))</f>
        <v>0</v>
      </c>
      <c r="AD1457" s="18" t="n">
        <f aca="false">AC1457-(MAX(Draws!R1436-Line_cap,0)+MAX(Draws!AD1436-Line_cap,0))</f>
        <v>0</v>
      </c>
      <c r="AE1457" s="18" t="n">
        <f aca="false">AD1457-(MAX(Draws!S1436-Line_cap,0)+MAX(Draws!AE1436-Line_cap,0))</f>
        <v>0</v>
      </c>
      <c r="AF1457" s="18" t="n">
        <f aca="false">AE1457-(MAX(Draws!T1436-Line_cap,0)+MAX(Draws!AF1436-Line_cap,0))</f>
        <v>0</v>
      </c>
      <c r="AG1457" s="18" t="n">
        <f aca="false">AF1457-(MAX(Draws!U1436-Line_cap,0)+MAX(Draws!AG1436-Line_cap,0))</f>
        <v>0</v>
      </c>
      <c r="AH1457" s="18" t="n">
        <f aca="false">AG1457-(MAX(Draws!V1436-Line_cap,0)+MAX(Draws!AH1436-Line_cap,0))</f>
        <v>0</v>
      </c>
      <c r="AI1457" s="18" t="n">
        <f aca="false">AH1457-(MAX(Draws!W1436-Line_cap,0)+MAX(Draws!AI1436-Line_cap,0))</f>
        <v>0</v>
      </c>
      <c r="AJ1457" s="18" t="n">
        <f aca="false">AI1457-(MAX(Draws!X1436-Line_cap,0)+MAX(Draws!AJ1436-Line_cap,0))</f>
        <v>0</v>
      </c>
      <c r="AK1457" s="18" t="n">
        <f aca="false">AJ1457-(MAX(Draws!Y1436-Line_cap,0)+MAX(Draws!AK1436-Line_cap,0))</f>
        <v>0</v>
      </c>
      <c r="AL1457" s="18" t="n">
        <f aca="false">SUMPRODUCT(MIN($B$22:$M$22+B1457:M1457+N1457:Y1457))</f>
        <v>421.925467186186</v>
      </c>
      <c r="AM1457" s="18" t="n">
        <f aca="false">SUMPRODUCT(MIN($B$22:$M$22+B1457:M1457))</f>
        <v>421.925467186186</v>
      </c>
      <c r="AN1457" s="18" t="n">
        <f aca="false">SUMPRODUCT(MIN($B$22:$M$22+N1457:Y1457))</f>
        <v>481.950382357786</v>
      </c>
      <c r="AO1457" s="18" t="n">
        <f aca="false">SUMPRODUCT(MIN($B$22:$M$22+B1457:M1457+Z1457:AK1457))</f>
        <v>421.925467186186</v>
      </c>
      <c r="AP1457" s="18" t="n">
        <f aca="false">SUMPRODUCT(MIN($B$23:$M$23+B1457:M1457+N1457:Y1457))</f>
        <v>467.611681510568</v>
      </c>
      <c r="AQ1457" s="18" t="n">
        <f aca="false">SUMPRODUCT(MIN($B$23:$M$23+B1457:M1457+Z1457:AK1457))</f>
        <v>467.611681510568</v>
      </c>
      <c r="AR1457" s="13" t="n">
        <f aca="false">IF(Y1457&lt;0,1,0)</f>
        <v>0</v>
      </c>
    </row>
    <row r="1458" customFormat="false" ht="15" hidden="false" customHeight="false" outlineLevel="0" collapsed="false">
      <c r="A1458" s="13" t="n">
        <v>1433</v>
      </c>
      <c r="B1458" s="18" t="n">
        <f aca="false">Shock_sd*Draws!B1437</f>
        <v>5.30868903502017</v>
      </c>
      <c r="C1458" s="18" t="n">
        <f aca="false">Persist_a*B1458+Shock_sd*Draws!C1437</f>
        <v>16.585254182903</v>
      </c>
      <c r="D1458" s="18" t="n">
        <f aca="false">Persist_a*C1458+Shock_sd*Draws!D1437</f>
        <v>107.268283508087</v>
      </c>
      <c r="E1458" s="18" t="n">
        <f aca="false">Persist_a*D1458+Shock_sd*Draws!E1437</f>
        <v>73.8745235807159</v>
      </c>
      <c r="F1458" s="18" t="n">
        <f aca="false">Persist_a*E1458+Shock_sd*Draws!F1437</f>
        <v>63.2293417294337</v>
      </c>
      <c r="G1458" s="18" t="n">
        <f aca="false">Persist_a*F1458+Shock_sd*Draws!G1437</f>
        <v>189.162811192552</v>
      </c>
      <c r="H1458" s="18" t="n">
        <f aca="false">Persist_a*G1458+Shock_sd*Draws!H1437</f>
        <v>96.9749659055837</v>
      </c>
      <c r="I1458" s="18" t="n">
        <f aca="false">Persist_a*H1458+Shock_sd*Draws!I1437</f>
        <v>127.164840662347</v>
      </c>
      <c r="J1458" s="18" t="n">
        <f aca="false">Persist_a*I1458+Shock_sd*Draws!J1437</f>
        <v>68.8185591431028</v>
      </c>
      <c r="K1458" s="18" t="n">
        <f aca="false">Persist_a*J1458+Shock_sd*Draws!K1437</f>
        <v>126.298817405098</v>
      </c>
      <c r="L1458" s="18" t="n">
        <f aca="false">Persist_a*K1458+Shock_sd*Draws!L1437</f>
        <v>45.7867257448191</v>
      </c>
      <c r="M1458" s="18" t="n">
        <f aca="false">Persist_a*L1458+Shock_sd*Draws!M1437</f>
        <v>-45.7785217559098</v>
      </c>
      <c r="N1458" s="18" t="n">
        <f aca="false">0-(Draws!N1437+Draws!Z1437)</f>
        <v>0</v>
      </c>
      <c r="O1458" s="18" t="n">
        <f aca="false">N1458-(Draws!O1437+Draws!AA1437)</f>
        <v>0</v>
      </c>
      <c r="P1458" s="18" t="n">
        <f aca="false">O1458-(Draws!P1437+Draws!AB1437)</f>
        <v>0</v>
      </c>
      <c r="Q1458" s="18" t="n">
        <f aca="false">P1458-(Draws!Q1437+Draws!AC1437)</f>
        <v>0</v>
      </c>
      <c r="R1458" s="18" t="n">
        <f aca="false">Q1458-(Draws!R1437+Draws!AD1437)</f>
        <v>0</v>
      </c>
      <c r="S1458" s="18" t="n">
        <f aca="false">R1458-(Draws!S1437+Draws!AE1437)</f>
        <v>0</v>
      </c>
      <c r="T1458" s="18" t="n">
        <f aca="false">S1458-(Draws!T1437+Draws!AF1437)</f>
        <v>0</v>
      </c>
      <c r="U1458" s="18" t="n">
        <f aca="false">T1458-(Draws!U1437+Draws!AG1437)</f>
        <v>0</v>
      </c>
      <c r="V1458" s="18" t="n">
        <f aca="false">U1458-(Draws!V1437+Draws!AH1437)</f>
        <v>0</v>
      </c>
      <c r="W1458" s="18" t="n">
        <f aca="false">V1458-(Draws!W1437+Draws!AI1437)</f>
        <v>0</v>
      </c>
      <c r="X1458" s="18" t="n">
        <f aca="false">W1458-(Draws!X1437+Draws!AJ1437)</f>
        <v>0</v>
      </c>
      <c r="Y1458" s="18" t="n">
        <f aca="false">X1458-(Draws!Y1437+Draws!AK1437)</f>
        <v>0</v>
      </c>
      <c r="Z1458" s="18" t="n">
        <f aca="false">0-(MAX(Draws!N1437-Line_cap,0)+MAX(Draws!Z1437-Line_cap,0))</f>
        <v>0</v>
      </c>
      <c r="AA1458" s="18" t="n">
        <f aca="false">Z1458-(MAX(Draws!O1437-Line_cap,0)+MAX(Draws!AA1437-Line_cap,0))</f>
        <v>0</v>
      </c>
      <c r="AB1458" s="18" t="n">
        <f aca="false">AA1458-(MAX(Draws!P1437-Line_cap,0)+MAX(Draws!AB1437-Line_cap,0))</f>
        <v>0</v>
      </c>
      <c r="AC1458" s="18" t="n">
        <f aca="false">AB1458-(MAX(Draws!Q1437-Line_cap,0)+MAX(Draws!AC1437-Line_cap,0))</f>
        <v>0</v>
      </c>
      <c r="AD1458" s="18" t="n">
        <f aca="false">AC1458-(MAX(Draws!R1437-Line_cap,0)+MAX(Draws!AD1437-Line_cap,0))</f>
        <v>0</v>
      </c>
      <c r="AE1458" s="18" t="n">
        <f aca="false">AD1458-(MAX(Draws!S1437-Line_cap,0)+MAX(Draws!AE1437-Line_cap,0))</f>
        <v>0</v>
      </c>
      <c r="AF1458" s="18" t="n">
        <f aca="false">AE1458-(MAX(Draws!T1437-Line_cap,0)+MAX(Draws!AF1437-Line_cap,0))</f>
        <v>0</v>
      </c>
      <c r="AG1458" s="18" t="n">
        <f aca="false">AF1458-(MAX(Draws!U1437-Line_cap,0)+MAX(Draws!AG1437-Line_cap,0))</f>
        <v>0</v>
      </c>
      <c r="AH1458" s="18" t="n">
        <f aca="false">AG1458-(MAX(Draws!V1437-Line_cap,0)+MAX(Draws!AH1437-Line_cap,0))</f>
        <v>0</v>
      </c>
      <c r="AI1458" s="18" t="n">
        <f aca="false">AH1458-(MAX(Draws!W1437-Line_cap,0)+MAX(Draws!AI1437-Line_cap,0))</f>
        <v>0</v>
      </c>
      <c r="AJ1458" s="18" t="n">
        <f aca="false">AI1458-(MAX(Draws!X1437-Line_cap,0)+MAX(Draws!AJ1437-Line_cap,0))</f>
        <v>0</v>
      </c>
      <c r="AK1458" s="18" t="n">
        <f aca="false">AJ1458-(MAX(Draws!Y1437-Line_cap,0)+MAX(Draws!AK1437-Line_cap,0))</f>
        <v>0</v>
      </c>
      <c r="AL1458" s="18" t="n">
        <f aca="false">SUMPRODUCT(MIN($B$22:$M$22+B1458:M1458+N1458:Y1458))</f>
        <v>464.645525921051</v>
      </c>
      <c r="AM1458" s="18" t="n">
        <f aca="false">SUMPRODUCT(MIN($B$22:$M$22+B1458:M1458))</f>
        <v>464.645525921051</v>
      </c>
      <c r="AN1458" s="18" t="n">
        <f aca="false">SUMPRODUCT(MIN($B$22:$M$22+N1458:Y1458))</f>
        <v>481.950382357786</v>
      </c>
      <c r="AO1458" s="18" t="n">
        <f aca="false">SUMPRODUCT(MIN($B$22:$M$22+B1458:M1458+Z1458:AK1458))</f>
        <v>464.645525921051</v>
      </c>
      <c r="AP1458" s="18" t="n">
        <f aca="false">SUMPRODUCT(MIN($B$23:$M$23+B1458:M1458+N1458:Y1458))</f>
        <v>509.77140700367</v>
      </c>
      <c r="AQ1458" s="18" t="n">
        <f aca="false">SUMPRODUCT(MIN($B$23:$M$23+B1458:M1458+Z1458:AK1458))</f>
        <v>509.77140700367</v>
      </c>
      <c r="AR1458" s="13" t="n">
        <f aca="false">IF(Y1458&lt;0,1,0)</f>
        <v>0</v>
      </c>
    </row>
    <row r="1459" customFormat="false" ht="15" hidden="false" customHeight="false" outlineLevel="0" collapsed="false">
      <c r="A1459" s="13" t="n">
        <v>1434</v>
      </c>
      <c r="B1459" s="18" t="n">
        <f aca="false">Shock_sd*Draws!B1438</f>
        <v>139.48436389351</v>
      </c>
      <c r="C1459" s="18" t="n">
        <f aca="false">Persist_a*B1459+Shock_sd*Draws!C1438</f>
        <v>109.858058042254</v>
      </c>
      <c r="D1459" s="18" t="n">
        <f aca="false">Persist_a*C1459+Shock_sd*Draws!D1438</f>
        <v>61.032658512768</v>
      </c>
      <c r="E1459" s="18" t="n">
        <f aca="false">Persist_a*D1459+Shock_sd*Draws!E1438</f>
        <v>17.2939231812858</v>
      </c>
      <c r="F1459" s="18" t="n">
        <f aca="false">Persist_a*E1459+Shock_sd*Draws!F1438</f>
        <v>33.8897707841805</v>
      </c>
      <c r="G1459" s="18" t="n">
        <f aca="false">Persist_a*F1459+Shock_sd*Draws!G1438</f>
        <v>50.6688923795699</v>
      </c>
      <c r="H1459" s="18" t="n">
        <f aca="false">Persist_a*G1459+Shock_sd*Draws!H1438</f>
        <v>16.4616034239742</v>
      </c>
      <c r="I1459" s="18" t="n">
        <f aca="false">Persist_a*H1459+Shock_sd*Draws!I1438</f>
        <v>102.298700775325</v>
      </c>
      <c r="J1459" s="18" t="n">
        <f aca="false">Persist_a*I1459+Shock_sd*Draws!J1438</f>
        <v>107.194490931675</v>
      </c>
      <c r="K1459" s="18" t="n">
        <f aca="false">Persist_a*J1459+Shock_sd*Draws!K1438</f>
        <v>-73.949430429253</v>
      </c>
      <c r="L1459" s="18" t="n">
        <f aca="false">Persist_a*K1459+Shock_sd*Draws!L1438</f>
        <v>-123.841708237697</v>
      </c>
      <c r="M1459" s="18" t="n">
        <f aca="false">Persist_a*L1459+Shock_sd*Draws!M1438</f>
        <v>-6.01090498430975</v>
      </c>
      <c r="N1459" s="18" t="n">
        <f aca="false">0-(Draws!N1438+Draws!Z1438)</f>
        <v>0</v>
      </c>
      <c r="O1459" s="18" t="n">
        <f aca="false">N1459-(Draws!O1438+Draws!AA1438)</f>
        <v>0</v>
      </c>
      <c r="P1459" s="18" t="n">
        <f aca="false">O1459-(Draws!P1438+Draws!AB1438)</f>
        <v>0</v>
      </c>
      <c r="Q1459" s="18" t="n">
        <f aca="false">P1459-(Draws!Q1438+Draws!AC1438)</f>
        <v>0</v>
      </c>
      <c r="R1459" s="18" t="n">
        <f aca="false">Q1459-(Draws!R1438+Draws!AD1438)</f>
        <v>0</v>
      </c>
      <c r="S1459" s="18" t="n">
        <f aca="false">R1459-(Draws!S1438+Draws!AE1438)</f>
        <v>0</v>
      </c>
      <c r="T1459" s="18" t="n">
        <f aca="false">S1459-(Draws!T1438+Draws!AF1438)</f>
        <v>0</v>
      </c>
      <c r="U1459" s="18" t="n">
        <f aca="false">T1459-(Draws!U1438+Draws!AG1438)</f>
        <v>0</v>
      </c>
      <c r="V1459" s="18" t="n">
        <f aca="false">U1459-(Draws!V1438+Draws!AH1438)</f>
        <v>0</v>
      </c>
      <c r="W1459" s="18" t="n">
        <f aca="false">V1459-(Draws!W1438+Draws!AI1438)</f>
        <v>0</v>
      </c>
      <c r="X1459" s="18" t="n">
        <f aca="false">W1459-(Draws!X1438+Draws!AJ1438)</f>
        <v>0</v>
      </c>
      <c r="Y1459" s="18" t="n">
        <f aca="false">X1459-(Draws!Y1438+Draws!AK1438)</f>
        <v>0</v>
      </c>
      <c r="Z1459" s="18" t="n">
        <f aca="false">0-(MAX(Draws!N1438-Line_cap,0)+MAX(Draws!Z1438-Line_cap,0))</f>
        <v>0</v>
      </c>
      <c r="AA1459" s="18" t="n">
        <f aca="false">Z1459-(MAX(Draws!O1438-Line_cap,0)+MAX(Draws!AA1438-Line_cap,0))</f>
        <v>0</v>
      </c>
      <c r="AB1459" s="18" t="n">
        <f aca="false">AA1459-(MAX(Draws!P1438-Line_cap,0)+MAX(Draws!AB1438-Line_cap,0))</f>
        <v>0</v>
      </c>
      <c r="AC1459" s="18" t="n">
        <f aca="false">AB1459-(MAX(Draws!Q1438-Line_cap,0)+MAX(Draws!AC1438-Line_cap,0))</f>
        <v>0</v>
      </c>
      <c r="AD1459" s="18" t="n">
        <f aca="false">AC1459-(MAX(Draws!R1438-Line_cap,0)+MAX(Draws!AD1438-Line_cap,0))</f>
        <v>0</v>
      </c>
      <c r="AE1459" s="18" t="n">
        <f aca="false">AD1459-(MAX(Draws!S1438-Line_cap,0)+MAX(Draws!AE1438-Line_cap,0))</f>
        <v>0</v>
      </c>
      <c r="AF1459" s="18" t="n">
        <f aca="false">AE1459-(MAX(Draws!T1438-Line_cap,0)+MAX(Draws!AF1438-Line_cap,0))</f>
        <v>0</v>
      </c>
      <c r="AG1459" s="18" t="n">
        <f aca="false">AF1459-(MAX(Draws!U1438-Line_cap,0)+MAX(Draws!AG1438-Line_cap,0))</f>
        <v>0</v>
      </c>
      <c r="AH1459" s="18" t="n">
        <f aca="false">AG1459-(MAX(Draws!V1438-Line_cap,0)+MAX(Draws!AH1438-Line_cap,0))</f>
        <v>0</v>
      </c>
      <c r="AI1459" s="18" t="n">
        <f aca="false">AH1459-(MAX(Draws!W1438-Line_cap,0)+MAX(Draws!AI1438-Line_cap,0))</f>
        <v>0</v>
      </c>
      <c r="AJ1459" s="18" t="n">
        <f aca="false">AI1459-(MAX(Draws!X1438-Line_cap,0)+MAX(Draws!AJ1438-Line_cap,0))</f>
        <v>0</v>
      </c>
      <c r="AK1459" s="18" t="n">
        <f aca="false">AJ1459-(MAX(Draws!Y1438-Line_cap,0)+MAX(Draws!AK1438-Line_cap,0))</f>
        <v>0</v>
      </c>
      <c r="AL1459" s="18" t="n">
        <f aca="false">SUMPRODUCT(MIN($B$22:$M$22+B1459:M1459+N1459:Y1459))</f>
        <v>378.086239326685</v>
      </c>
      <c r="AM1459" s="18" t="n">
        <f aca="false">SUMPRODUCT(MIN($B$22:$M$22+B1459:M1459))</f>
        <v>378.086239326685</v>
      </c>
      <c r="AN1459" s="18" t="n">
        <f aca="false">SUMPRODUCT(MIN($B$22:$M$22+N1459:Y1459))</f>
        <v>481.950382357786</v>
      </c>
      <c r="AO1459" s="18" t="n">
        <f aca="false">SUMPRODUCT(MIN($B$22:$M$22+B1459:M1459+Z1459:AK1459))</f>
        <v>378.086239326685</v>
      </c>
      <c r="AP1459" s="18" t="n">
        <f aca="false">SUMPRODUCT(MIN($B$23:$M$23+B1459:M1459+N1459:Y1459))</f>
        <v>424.959368140229</v>
      </c>
      <c r="AQ1459" s="18" t="n">
        <f aca="false">SUMPRODUCT(MIN($B$23:$M$23+B1459:M1459+Z1459:AK1459))</f>
        <v>424.959368140229</v>
      </c>
      <c r="AR1459" s="13" t="n">
        <f aca="false">IF(Y1459&lt;0,1,0)</f>
        <v>0</v>
      </c>
    </row>
    <row r="1460" customFormat="false" ht="15" hidden="false" customHeight="false" outlineLevel="0" collapsed="false">
      <c r="A1460" s="13" t="n">
        <v>1435</v>
      </c>
      <c r="B1460" s="18" t="n">
        <f aca="false">Shock_sd*Draws!B1439</f>
        <v>-24.280661676398</v>
      </c>
      <c r="C1460" s="18" t="n">
        <f aca="false">Persist_a*B1460+Shock_sd*Draws!C1439</f>
        <v>58.0217515572938</v>
      </c>
      <c r="D1460" s="18" t="n">
        <f aca="false">Persist_a*C1460+Shock_sd*Draws!D1439</f>
        <v>15.626221409873</v>
      </c>
      <c r="E1460" s="18" t="n">
        <f aca="false">Persist_a*D1460+Shock_sd*Draws!E1439</f>
        <v>34.6551185996998</v>
      </c>
      <c r="F1460" s="18" t="n">
        <f aca="false">Persist_a*E1460+Shock_sd*Draws!F1439</f>
        <v>74.7423468111075</v>
      </c>
      <c r="G1460" s="18" t="n">
        <f aca="false">Persist_a*F1460+Shock_sd*Draws!G1439</f>
        <v>-5.28431537136208</v>
      </c>
      <c r="H1460" s="18" t="n">
        <f aca="false">Persist_a*G1460+Shock_sd*Draws!H1439</f>
        <v>23.9137843666713</v>
      </c>
      <c r="I1460" s="18" t="n">
        <f aca="false">Persist_a*H1460+Shock_sd*Draws!I1439</f>
        <v>-9.74175402556531</v>
      </c>
      <c r="J1460" s="18" t="n">
        <f aca="false">Persist_a*I1460+Shock_sd*Draws!J1439</f>
        <v>121.542886821884</v>
      </c>
      <c r="K1460" s="18" t="n">
        <f aca="false">Persist_a*J1460+Shock_sd*Draws!K1439</f>
        <v>113.912783491175</v>
      </c>
      <c r="L1460" s="18" t="n">
        <f aca="false">Persist_a*K1460+Shock_sd*Draws!L1439</f>
        <v>-12.6421036823958</v>
      </c>
      <c r="M1460" s="18" t="n">
        <f aca="false">Persist_a*L1460+Shock_sd*Draws!M1439</f>
        <v>40.0354729952003</v>
      </c>
      <c r="N1460" s="18" t="n">
        <f aca="false">0-(Draws!N1439+Draws!Z1439)</f>
        <v>0</v>
      </c>
      <c r="O1460" s="18" t="n">
        <f aca="false">N1460-(Draws!O1439+Draws!AA1439)</f>
        <v>0</v>
      </c>
      <c r="P1460" s="18" t="n">
        <f aca="false">O1460-(Draws!P1439+Draws!AB1439)</f>
        <v>0</v>
      </c>
      <c r="Q1460" s="18" t="n">
        <f aca="false">P1460-(Draws!Q1439+Draws!AC1439)</f>
        <v>0</v>
      </c>
      <c r="R1460" s="18" t="n">
        <f aca="false">Q1460-(Draws!R1439+Draws!AD1439)</f>
        <v>0</v>
      </c>
      <c r="S1460" s="18" t="n">
        <f aca="false">R1460-(Draws!S1439+Draws!AE1439)</f>
        <v>0</v>
      </c>
      <c r="T1460" s="18" t="n">
        <f aca="false">S1460-(Draws!T1439+Draws!AF1439)</f>
        <v>0</v>
      </c>
      <c r="U1460" s="18" t="n">
        <f aca="false">T1460-(Draws!U1439+Draws!AG1439)</f>
        <v>0</v>
      </c>
      <c r="V1460" s="18" t="n">
        <f aca="false">U1460-(Draws!V1439+Draws!AH1439)</f>
        <v>0</v>
      </c>
      <c r="W1460" s="18" t="n">
        <f aca="false">V1460-(Draws!W1439+Draws!AI1439)</f>
        <v>0</v>
      </c>
      <c r="X1460" s="18" t="n">
        <f aca="false">W1460-(Draws!X1439+Draws!AJ1439)</f>
        <v>0</v>
      </c>
      <c r="Y1460" s="18" t="n">
        <f aca="false">X1460-(Draws!Y1439+Draws!AK1439)</f>
        <v>0</v>
      </c>
      <c r="Z1460" s="18" t="n">
        <f aca="false">0-(MAX(Draws!N1439-Line_cap,0)+MAX(Draws!Z1439-Line_cap,0))</f>
        <v>0</v>
      </c>
      <c r="AA1460" s="18" t="n">
        <f aca="false">Z1460-(MAX(Draws!O1439-Line_cap,0)+MAX(Draws!AA1439-Line_cap,0))</f>
        <v>0</v>
      </c>
      <c r="AB1460" s="18" t="n">
        <f aca="false">AA1460-(MAX(Draws!P1439-Line_cap,0)+MAX(Draws!AB1439-Line_cap,0))</f>
        <v>0</v>
      </c>
      <c r="AC1460" s="18" t="n">
        <f aca="false">AB1460-(MAX(Draws!Q1439-Line_cap,0)+MAX(Draws!AC1439-Line_cap,0))</f>
        <v>0</v>
      </c>
      <c r="AD1460" s="18" t="n">
        <f aca="false">AC1460-(MAX(Draws!R1439-Line_cap,0)+MAX(Draws!AD1439-Line_cap,0))</f>
        <v>0</v>
      </c>
      <c r="AE1460" s="18" t="n">
        <f aca="false">AD1460-(MAX(Draws!S1439-Line_cap,0)+MAX(Draws!AE1439-Line_cap,0))</f>
        <v>0</v>
      </c>
      <c r="AF1460" s="18" t="n">
        <f aca="false">AE1460-(MAX(Draws!T1439-Line_cap,0)+MAX(Draws!AF1439-Line_cap,0))</f>
        <v>0</v>
      </c>
      <c r="AG1460" s="18" t="n">
        <f aca="false">AF1460-(MAX(Draws!U1439-Line_cap,0)+MAX(Draws!AG1439-Line_cap,0))</f>
        <v>0</v>
      </c>
      <c r="AH1460" s="18" t="n">
        <f aca="false">AG1460-(MAX(Draws!V1439-Line_cap,0)+MAX(Draws!AH1439-Line_cap,0))</f>
        <v>0</v>
      </c>
      <c r="AI1460" s="18" t="n">
        <f aca="false">AH1460-(MAX(Draws!W1439-Line_cap,0)+MAX(Draws!AI1439-Line_cap,0))</f>
        <v>0</v>
      </c>
      <c r="AJ1460" s="18" t="n">
        <f aca="false">AI1460-(MAX(Draws!X1439-Line_cap,0)+MAX(Draws!AJ1439-Line_cap,0))</f>
        <v>0</v>
      </c>
      <c r="AK1460" s="18" t="n">
        <f aca="false">AJ1460-(MAX(Draws!Y1439-Line_cap,0)+MAX(Draws!AK1439-Line_cap,0))</f>
        <v>0</v>
      </c>
      <c r="AL1460" s="18" t="n">
        <f aca="false">SUMPRODUCT(MIN($B$22:$M$22+B1460:M1460+N1460:Y1460))</f>
        <v>474.112299372354</v>
      </c>
      <c r="AM1460" s="18" t="n">
        <f aca="false">SUMPRODUCT(MIN($B$22:$M$22+B1460:M1460))</f>
        <v>474.112299372354</v>
      </c>
      <c r="AN1460" s="18" t="n">
        <f aca="false">SUMPRODUCT(MIN($B$22:$M$22+N1460:Y1460))</f>
        <v>481.950382357786</v>
      </c>
      <c r="AO1460" s="18" t="n">
        <f aca="false">SUMPRODUCT(MIN($B$22:$M$22+B1460:M1460+Z1460:AK1460))</f>
        <v>474.112299372354</v>
      </c>
      <c r="AP1460" s="18" t="n">
        <f aca="false">SUMPRODUCT(MIN($B$23:$M$23+B1460:M1460+N1460:Y1460))</f>
        <v>523.712299372354</v>
      </c>
      <c r="AQ1460" s="18" t="n">
        <f aca="false">SUMPRODUCT(MIN($B$23:$M$23+B1460:M1460+Z1460:AK1460))</f>
        <v>523.712299372354</v>
      </c>
      <c r="AR1460" s="13" t="n">
        <f aca="false">IF(Y1460&lt;0,1,0)</f>
        <v>0</v>
      </c>
    </row>
    <row r="1461" customFormat="false" ht="15" hidden="false" customHeight="false" outlineLevel="0" collapsed="false">
      <c r="A1461" s="13" t="n">
        <v>1436</v>
      </c>
      <c r="B1461" s="18" t="n">
        <f aca="false">Shock_sd*Draws!B1440</f>
        <v>7.00067126869009</v>
      </c>
      <c r="C1461" s="18" t="n">
        <f aca="false">Persist_a*B1461+Shock_sd*Draws!C1440</f>
        <v>-27.0041539923957</v>
      </c>
      <c r="D1461" s="18" t="n">
        <f aca="false">Persist_a*C1461+Shock_sd*Draws!D1440</f>
        <v>-53.9299155810438</v>
      </c>
      <c r="E1461" s="18" t="n">
        <f aca="false">Persist_a*D1461+Shock_sd*Draws!E1440</f>
        <v>-102.611646086938</v>
      </c>
      <c r="F1461" s="18" t="n">
        <f aca="false">Persist_a*E1461+Shock_sd*Draws!F1440</f>
        <v>-168.673667944823</v>
      </c>
      <c r="G1461" s="18" t="n">
        <f aca="false">Persist_a*F1461+Shock_sd*Draws!G1440</f>
        <v>-147.253892572167</v>
      </c>
      <c r="H1461" s="18" t="n">
        <f aca="false">Persist_a*G1461+Shock_sd*Draws!H1440</f>
        <v>-58.9770854901667</v>
      </c>
      <c r="I1461" s="18" t="n">
        <f aca="false">Persist_a*H1461+Shock_sd*Draws!I1440</f>
        <v>-60.2844033839924</v>
      </c>
      <c r="J1461" s="18" t="n">
        <f aca="false">Persist_a*I1461+Shock_sd*Draws!J1440</f>
        <v>-51.320098718869</v>
      </c>
      <c r="K1461" s="18" t="n">
        <f aca="false">Persist_a*J1461+Shock_sd*Draws!K1440</f>
        <v>33.2522517653666</v>
      </c>
      <c r="L1461" s="18" t="n">
        <f aca="false">Persist_a*K1461+Shock_sd*Draws!L1440</f>
        <v>-3.44153872314099</v>
      </c>
      <c r="M1461" s="18" t="n">
        <f aca="false">Persist_a*L1461+Shock_sd*Draws!M1440</f>
        <v>39.7074799476475</v>
      </c>
      <c r="N1461" s="18" t="n">
        <f aca="false">0-(Draws!N1440+Draws!Z1440)</f>
        <v>0</v>
      </c>
      <c r="O1461" s="18" t="n">
        <f aca="false">N1461-(Draws!O1440+Draws!AA1440)</f>
        <v>0</v>
      </c>
      <c r="P1461" s="18" t="n">
        <f aca="false">O1461-(Draws!P1440+Draws!AB1440)</f>
        <v>-113.14450762854</v>
      </c>
      <c r="Q1461" s="18" t="n">
        <f aca="false">P1461-(Draws!Q1440+Draws!AC1440)</f>
        <v>-113.14450762854</v>
      </c>
      <c r="R1461" s="18" t="n">
        <f aca="false">Q1461-(Draws!R1440+Draws!AD1440)</f>
        <v>-113.14450762854</v>
      </c>
      <c r="S1461" s="18" t="n">
        <f aca="false">R1461-(Draws!S1440+Draws!AE1440)</f>
        <v>-113.14450762854</v>
      </c>
      <c r="T1461" s="18" t="n">
        <f aca="false">S1461-(Draws!T1440+Draws!AF1440)</f>
        <v>-113.14450762854</v>
      </c>
      <c r="U1461" s="18" t="n">
        <f aca="false">T1461-(Draws!U1440+Draws!AG1440)</f>
        <v>-113.14450762854</v>
      </c>
      <c r="V1461" s="18" t="n">
        <f aca="false">U1461-(Draws!V1440+Draws!AH1440)</f>
        <v>-113.14450762854</v>
      </c>
      <c r="W1461" s="18" t="n">
        <f aca="false">V1461-(Draws!W1440+Draws!AI1440)</f>
        <v>-113.14450762854</v>
      </c>
      <c r="X1461" s="18" t="n">
        <f aca="false">W1461-(Draws!X1440+Draws!AJ1440)</f>
        <v>-113.14450762854</v>
      </c>
      <c r="Y1461" s="18" t="n">
        <f aca="false">X1461-(Draws!Y1440+Draws!AK1440)</f>
        <v>-113.14450762854</v>
      </c>
      <c r="Z1461" s="18" t="n">
        <f aca="false">0-(MAX(Draws!N1440-Line_cap,0)+MAX(Draws!Z1440-Line_cap,0))</f>
        <v>0</v>
      </c>
      <c r="AA1461" s="18" t="n">
        <f aca="false">Z1461-(MAX(Draws!O1440-Line_cap,0)+MAX(Draws!AA1440-Line_cap,0))</f>
        <v>0</v>
      </c>
      <c r="AB1461" s="18" t="n">
        <f aca="false">AA1461-(MAX(Draws!P1440-Line_cap,0)+MAX(Draws!AB1440-Line_cap,0))</f>
        <v>-13.1445076285403</v>
      </c>
      <c r="AC1461" s="18" t="n">
        <f aca="false">AB1461-(MAX(Draws!Q1440-Line_cap,0)+MAX(Draws!AC1440-Line_cap,0))</f>
        <v>-13.1445076285403</v>
      </c>
      <c r="AD1461" s="18" t="n">
        <f aca="false">AC1461-(MAX(Draws!R1440-Line_cap,0)+MAX(Draws!AD1440-Line_cap,0))</f>
        <v>-13.1445076285403</v>
      </c>
      <c r="AE1461" s="18" t="n">
        <f aca="false">AD1461-(MAX(Draws!S1440-Line_cap,0)+MAX(Draws!AE1440-Line_cap,0))</f>
        <v>-13.1445076285403</v>
      </c>
      <c r="AF1461" s="18" t="n">
        <f aca="false">AE1461-(MAX(Draws!T1440-Line_cap,0)+MAX(Draws!AF1440-Line_cap,0))</f>
        <v>-13.1445076285403</v>
      </c>
      <c r="AG1461" s="18" t="n">
        <f aca="false">AF1461-(MAX(Draws!U1440-Line_cap,0)+MAX(Draws!AG1440-Line_cap,0))</f>
        <v>-13.1445076285403</v>
      </c>
      <c r="AH1461" s="18" t="n">
        <f aca="false">AG1461-(MAX(Draws!V1440-Line_cap,0)+MAX(Draws!AH1440-Line_cap,0))</f>
        <v>-13.1445076285403</v>
      </c>
      <c r="AI1461" s="18" t="n">
        <f aca="false">AH1461-(MAX(Draws!W1440-Line_cap,0)+MAX(Draws!AI1440-Line_cap,0))</f>
        <v>-13.1445076285403</v>
      </c>
      <c r="AJ1461" s="18" t="n">
        <f aca="false">AI1461-(MAX(Draws!X1440-Line_cap,0)+MAX(Draws!AJ1440-Line_cap,0))</f>
        <v>-13.1445076285403</v>
      </c>
      <c r="AK1461" s="18" t="n">
        <f aca="false">AJ1461-(MAX(Draws!Y1440-Line_cap,0)+MAX(Draws!AK1440-Line_cap,0))</f>
        <v>-13.1445076285403</v>
      </c>
      <c r="AL1461" s="18" t="n">
        <f aca="false">SUMPRODUCT(MIN($B$22:$M$22+B1461:M1461+N1461:Y1461))</f>
        <v>206.679005574327</v>
      </c>
      <c r="AM1461" s="18" t="n">
        <f aca="false">SUMPRODUCT(MIN($B$22:$M$22+B1461:M1461))</f>
        <v>319.823513202867</v>
      </c>
      <c r="AN1461" s="18" t="n">
        <f aca="false">SUMPRODUCT(MIN($B$22:$M$22+N1461:Y1461))</f>
        <v>368.805874729245</v>
      </c>
      <c r="AO1461" s="18" t="n">
        <f aca="false">SUMPRODUCT(MIN($B$22:$M$22+B1461:M1461+Z1461:AK1461))</f>
        <v>306.679005574327</v>
      </c>
      <c r="AP1461" s="18" t="n">
        <f aca="false">SUMPRODUCT(MIN($B$23:$M$23+B1461:M1461+N1461:Y1461))</f>
        <v>251.783739427491</v>
      </c>
      <c r="AQ1461" s="18" t="n">
        <f aca="false">SUMPRODUCT(MIN($B$23:$M$23+B1461:M1461+Z1461:AK1461))</f>
        <v>351.783739427491</v>
      </c>
      <c r="AR1461" s="13" t="n">
        <f aca="false">IF(Y1461&lt;0,1,0)</f>
        <v>1</v>
      </c>
    </row>
    <row r="1462" customFormat="false" ht="15" hidden="false" customHeight="false" outlineLevel="0" collapsed="false">
      <c r="A1462" s="13" t="n">
        <v>1437</v>
      </c>
      <c r="B1462" s="18" t="n">
        <f aca="false">Shock_sd*Draws!B1441</f>
        <v>50.227123868884</v>
      </c>
      <c r="C1462" s="18" t="n">
        <f aca="false">Persist_a*B1462+Shock_sd*Draws!C1441</f>
        <v>20.6371406442405</v>
      </c>
      <c r="D1462" s="18" t="n">
        <f aca="false">Persist_a*C1462+Shock_sd*Draws!D1441</f>
        <v>-10.7397740778654</v>
      </c>
      <c r="E1462" s="18" t="n">
        <f aca="false">Persist_a*D1462+Shock_sd*Draws!E1441</f>
        <v>-20.1740200687168</v>
      </c>
      <c r="F1462" s="18" t="n">
        <f aca="false">Persist_a*E1462+Shock_sd*Draws!F1441</f>
        <v>47.7204317440886</v>
      </c>
      <c r="G1462" s="18" t="n">
        <f aca="false">Persist_a*F1462+Shock_sd*Draws!G1441</f>
        <v>76.3764203890328</v>
      </c>
      <c r="H1462" s="18" t="n">
        <f aca="false">Persist_a*G1462+Shock_sd*Draws!H1441</f>
        <v>67.7345966808478</v>
      </c>
      <c r="I1462" s="18" t="n">
        <f aca="false">Persist_a*H1462+Shock_sd*Draws!I1441</f>
        <v>77.8827100490806</v>
      </c>
      <c r="J1462" s="18" t="n">
        <f aca="false">Persist_a*I1462+Shock_sd*Draws!J1441</f>
        <v>168.065137053758</v>
      </c>
      <c r="K1462" s="18" t="n">
        <f aca="false">Persist_a*J1462+Shock_sd*Draws!K1441</f>
        <v>117.934016892949</v>
      </c>
      <c r="L1462" s="18" t="n">
        <f aca="false">Persist_a*K1462+Shock_sd*Draws!L1441</f>
        <v>-2.81270806576217</v>
      </c>
      <c r="M1462" s="18" t="n">
        <f aca="false">Persist_a*L1462+Shock_sd*Draws!M1441</f>
        <v>5.15238139336979</v>
      </c>
      <c r="N1462" s="18" t="n">
        <f aca="false">0-(Draws!N1441+Draws!Z1441)</f>
        <v>0</v>
      </c>
      <c r="O1462" s="18" t="n">
        <f aca="false">N1462-(Draws!O1441+Draws!AA1441)</f>
        <v>0</v>
      </c>
      <c r="P1462" s="18" t="n">
        <f aca="false">O1462-(Draws!P1441+Draws!AB1441)</f>
        <v>0</v>
      </c>
      <c r="Q1462" s="18" t="n">
        <f aca="false">P1462-(Draws!Q1441+Draws!AC1441)</f>
        <v>0</v>
      </c>
      <c r="R1462" s="18" t="n">
        <f aca="false">Q1462-(Draws!R1441+Draws!AD1441)</f>
        <v>0</v>
      </c>
      <c r="S1462" s="18" t="n">
        <f aca="false">R1462-(Draws!S1441+Draws!AE1441)</f>
        <v>0</v>
      </c>
      <c r="T1462" s="18" t="n">
        <f aca="false">S1462-(Draws!T1441+Draws!AF1441)</f>
        <v>0</v>
      </c>
      <c r="U1462" s="18" t="n">
        <f aca="false">T1462-(Draws!U1441+Draws!AG1441)</f>
        <v>0</v>
      </c>
      <c r="V1462" s="18" t="n">
        <f aca="false">U1462-(Draws!V1441+Draws!AH1441)</f>
        <v>0</v>
      </c>
      <c r="W1462" s="18" t="n">
        <f aca="false">V1462-(Draws!W1441+Draws!AI1441)</f>
        <v>0</v>
      </c>
      <c r="X1462" s="18" t="n">
        <f aca="false">W1462-(Draws!X1441+Draws!AJ1441)</f>
        <v>0</v>
      </c>
      <c r="Y1462" s="18" t="n">
        <f aca="false">X1462-(Draws!Y1441+Draws!AK1441)</f>
        <v>0</v>
      </c>
      <c r="Z1462" s="18" t="n">
        <f aca="false">0-(MAX(Draws!N1441-Line_cap,0)+MAX(Draws!Z1441-Line_cap,0))</f>
        <v>0</v>
      </c>
      <c r="AA1462" s="18" t="n">
        <f aca="false">Z1462-(MAX(Draws!O1441-Line_cap,0)+MAX(Draws!AA1441-Line_cap,0))</f>
        <v>0</v>
      </c>
      <c r="AB1462" s="18" t="n">
        <f aca="false">AA1462-(MAX(Draws!P1441-Line_cap,0)+MAX(Draws!AB1441-Line_cap,0))</f>
        <v>0</v>
      </c>
      <c r="AC1462" s="18" t="n">
        <f aca="false">AB1462-(MAX(Draws!Q1441-Line_cap,0)+MAX(Draws!AC1441-Line_cap,0))</f>
        <v>0</v>
      </c>
      <c r="AD1462" s="18" t="n">
        <f aca="false">AC1462-(MAX(Draws!R1441-Line_cap,0)+MAX(Draws!AD1441-Line_cap,0))</f>
        <v>0</v>
      </c>
      <c r="AE1462" s="18" t="n">
        <f aca="false">AD1462-(MAX(Draws!S1441-Line_cap,0)+MAX(Draws!AE1441-Line_cap,0))</f>
        <v>0</v>
      </c>
      <c r="AF1462" s="18" t="n">
        <f aca="false">AE1462-(MAX(Draws!T1441-Line_cap,0)+MAX(Draws!AF1441-Line_cap,0))</f>
        <v>0</v>
      </c>
      <c r="AG1462" s="18" t="n">
        <f aca="false">AF1462-(MAX(Draws!U1441-Line_cap,0)+MAX(Draws!AG1441-Line_cap,0))</f>
        <v>0</v>
      </c>
      <c r="AH1462" s="18" t="n">
        <f aca="false">AG1462-(MAX(Draws!V1441-Line_cap,0)+MAX(Draws!AH1441-Line_cap,0))</f>
        <v>0</v>
      </c>
      <c r="AI1462" s="18" t="n">
        <f aca="false">AH1462-(MAX(Draws!W1441-Line_cap,0)+MAX(Draws!AI1441-Line_cap,0))</f>
        <v>0</v>
      </c>
      <c r="AJ1462" s="18" t="n">
        <f aca="false">AI1462-(MAX(Draws!X1441-Line_cap,0)+MAX(Draws!AJ1441-Line_cap,0))</f>
        <v>0</v>
      </c>
      <c r="AK1462" s="18" t="n">
        <f aca="false">AJ1462-(MAX(Draws!Y1441-Line_cap,0)+MAX(Draws!AK1441-Line_cap,0))</f>
        <v>0</v>
      </c>
      <c r="AL1462" s="18" t="n">
        <f aca="false">SUMPRODUCT(MIN($B$22:$M$22+B1462:M1462+N1462:Y1462))</f>
        <v>478.68817975944</v>
      </c>
      <c r="AM1462" s="18" t="n">
        <f aca="false">SUMPRODUCT(MIN($B$22:$M$22+B1462:M1462))</f>
        <v>478.68817975944</v>
      </c>
      <c r="AN1462" s="18" t="n">
        <f aca="false">SUMPRODUCT(MIN($B$22:$M$22+N1462:Y1462))</f>
        <v>481.950382357786</v>
      </c>
      <c r="AO1462" s="18" t="n">
        <f aca="false">SUMPRODUCT(MIN($B$22:$M$22+B1462:M1462+Z1462:AK1462))</f>
        <v>478.68817975944</v>
      </c>
      <c r="AP1462" s="18" t="n">
        <f aca="false">SUMPRODUCT(MIN($B$23:$M$23+B1462:M1462+N1462:Y1462))</f>
        <v>519.576467272803</v>
      </c>
      <c r="AQ1462" s="18" t="n">
        <f aca="false">SUMPRODUCT(MIN($B$23:$M$23+B1462:M1462+Z1462:AK1462))</f>
        <v>519.576467272803</v>
      </c>
      <c r="AR1462" s="13" t="n">
        <f aca="false">IF(Y1462&lt;0,1,0)</f>
        <v>0</v>
      </c>
    </row>
    <row r="1463" customFormat="false" ht="15" hidden="false" customHeight="false" outlineLevel="0" collapsed="false">
      <c r="A1463" s="13" t="n">
        <v>1438</v>
      </c>
      <c r="B1463" s="18" t="n">
        <f aca="false">Shock_sd*Draws!B1442</f>
        <v>29.8547628803622</v>
      </c>
      <c r="C1463" s="18" t="n">
        <f aca="false">Persist_a*B1463+Shock_sd*Draws!C1442</f>
        <v>40.9506628262216</v>
      </c>
      <c r="D1463" s="18" t="n">
        <f aca="false">Persist_a*C1463+Shock_sd*Draws!D1442</f>
        <v>44.5135471276559</v>
      </c>
      <c r="E1463" s="18" t="n">
        <f aca="false">Persist_a*D1463+Shock_sd*Draws!E1442</f>
        <v>9.06947558685464</v>
      </c>
      <c r="F1463" s="18" t="n">
        <f aca="false">Persist_a*E1463+Shock_sd*Draws!F1442</f>
        <v>15.6674501971408</v>
      </c>
      <c r="G1463" s="18" t="n">
        <f aca="false">Persist_a*F1463+Shock_sd*Draws!G1442</f>
        <v>30.8510690103987</v>
      </c>
      <c r="H1463" s="18" t="n">
        <f aca="false">Persist_a*G1463+Shock_sd*Draws!H1442</f>
        <v>59.7144453961509</v>
      </c>
      <c r="I1463" s="18" t="n">
        <f aca="false">Persist_a*H1463+Shock_sd*Draws!I1442</f>
        <v>-35.490855651017</v>
      </c>
      <c r="J1463" s="18" t="n">
        <f aca="false">Persist_a*I1463+Shock_sd*Draws!J1442</f>
        <v>29.2130961495488</v>
      </c>
      <c r="K1463" s="18" t="n">
        <f aca="false">Persist_a*J1463+Shock_sd*Draws!K1442</f>
        <v>31.4640510647387</v>
      </c>
      <c r="L1463" s="18" t="n">
        <f aca="false">Persist_a*K1463+Shock_sd*Draws!L1442</f>
        <v>-11.3426992896177</v>
      </c>
      <c r="M1463" s="18" t="n">
        <f aca="false">Persist_a*L1463+Shock_sd*Draws!M1442</f>
        <v>-64.7257435505769</v>
      </c>
      <c r="N1463" s="18" t="n">
        <f aca="false">0-(Draws!N1442+Draws!Z1442)</f>
        <v>0</v>
      </c>
      <c r="O1463" s="18" t="n">
        <f aca="false">N1463-(Draws!O1442+Draws!AA1442)</f>
        <v>0</v>
      </c>
      <c r="P1463" s="18" t="n">
        <f aca="false">O1463-(Draws!P1442+Draws!AB1442)</f>
        <v>0</v>
      </c>
      <c r="Q1463" s="18" t="n">
        <f aca="false">P1463-(Draws!Q1442+Draws!AC1442)</f>
        <v>0</v>
      </c>
      <c r="R1463" s="18" t="n">
        <f aca="false">Q1463-(Draws!R1442+Draws!AD1442)</f>
        <v>0</v>
      </c>
      <c r="S1463" s="18" t="n">
        <f aca="false">R1463-(Draws!S1442+Draws!AE1442)</f>
        <v>0</v>
      </c>
      <c r="T1463" s="18" t="n">
        <f aca="false">S1463-(Draws!T1442+Draws!AF1442)</f>
        <v>0</v>
      </c>
      <c r="U1463" s="18" t="n">
        <f aca="false">T1463-(Draws!U1442+Draws!AG1442)</f>
        <v>-90.1663016984563</v>
      </c>
      <c r="V1463" s="18" t="n">
        <f aca="false">U1463-(Draws!V1442+Draws!AH1442)</f>
        <v>-90.1663016984563</v>
      </c>
      <c r="W1463" s="18" t="n">
        <f aca="false">V1463-(Draws!W1442+Draws!AI1442)</f>
        <v>-90.1663016984563</v>
      </c>
      <c r="X1463" s="18" t="n">
        <f aca="false">W1463-(Draws!X1442+Draws!AJ1442)</f>
        <v>-90.1663016984563</v>
      </c>
      <c r="Y1463" s="18" t="n">
        <f aca="false">X1463-(Draws!Y1442+Draws!AK1442)</f>
        <v>-90.1663016984563</v>
      </c>
      <c r="Z1463" s="18" t="n">
        <f aca="false">0-(MAX(Draws!N1442-Line_cap,0)+MAX(Draws!Z1442-Line_cap,0))</f>
        <v>0</v>
      </c>
      <c r="AA1463" s="18" t="n">
        <f aca="false">Z1463-(MAX(Draws!O1442-Line_cap,0)+MAX(Draws!AA1442-Line_cap,0))</f>
        <v>0</v>
      </c>
      <c r="AB1463" s="18" t="n">
        <f aca="false">AA1463-(MAX(Draws!P1442-Line_cap,0)+MAX(Draws!AB1442-Line_cap,0))</f>
        <v>0</v>
      </c>
      <c r="AC1463" s="18" t="n">
        <f aca="false">AB1463-(MAX(Draws!Q1442-Line_cap,0)+MAX(Draws!AC1442-Line_cap,0))</f>
        <v>0</v>
      </c>
      <c r="AD1463" s="18" t="n">
        <f aca="false">AC1463-(MAX(Draws!R1442-Line_cap,0)+MAX(Draws!AD1442-Line_cap,0))</f>
        <v>0</v>
      </c>
      <c r="AE1463" s="18" t="n">
        <f aca="false">AD1463-(MAX(Draws!S1442-Line_cap,0)+MAX(Draws!AE1442-Line_cap,0))</f>
        <v>0</v>
      </c>
      <c r="AF1463" s="18" t="n">
        <f aca="false">AE1463-(MAX(Draws!T1442-Line_cap,0)+MAX(Draws!AF1442-Line_cap,0))</f>
        <v>0</v>
      </c>
      <c r="AG1463" s="18" t="n">
        <f aca="false">AF1463-(MAX(Draws!U1442-Line_cap,0)+MAX(Draws!AG1442-Line_cap,0))</f>
        <v>0</v>
      </c>
      <c r="AH1463" s="18" t="n">
        <f aca="false">AG1463-(MAX(Draws!V1442-Line_cap,0)+MAX(Draws!AH1442-Line_cap,0))</f>
        <v>0</v>
      </c>
      <c r="AI1463" s="18" t="n">
        <f aca="false">AH1463-(MAX(Draws!W1442-Line_cap,0)+MAX(Draws!AI1442-Line_cap,0))</f>
        <v>0</v>
      </c>
      <c r="AJ1463" s="18" t="n">
        <f aca="false">AI1463-(MAX(Draws!X1442-Line_cap,0)+MAX(Draws!AJ1442-Line_cap,0))</f>
        <v>0</v>
      </c>
      <c r="AK1463" s="18" t="n">
        <f aca="false">AJ1463-(MAX(Draws!Y1442-Line_cap,0)+MAX(Draws!AK1442-Line_cap,0))</f>
        <v>0</v>
      </c>
      <c r="AL1463" s="18" t="n">
        <f aca="false">SUMPRODUCT(MIN($B$22:$M$22+B1463:M1463+N1463:Y1463))</f>
        <v>355.532002427927</v>
      </c>
      <c r="AM1463" s="18" t="n">
        <f aca="false">SUMPRODUCT(MIN($B$22:$M$22+B1463:M1463))</f>
        <v>445.698304126383</v>
      </c>
      <c r="AN1463" s="18" t="n">
        <f aca="false">SUMPRODUCT(MIN($B$22:$M$22+N1463:Y1463))</f>
        <v>393.687751699463</v>
      </c>
      <c r="AO1463" s="18" t="n">
        <f aca="false">SUMPRODUCT(MIN($B$22:$M$22+B1463:M1463+Z1463:AK1463))</f>
        <v>445.698304126383</v>
      </c>
      <c r="AP1463" s="18" t="n">
        <f aca="false">SUMPRODUCT(MIN($B$23:$M$23+B1463:M1463+N1463:Y1463))</f>
        <v>400.657883510547</v>
      </c>
      <c r="AQ1463" s="18" t="n">
        <f aca="false">SUMPRODUCT(MIN($B$23:$M$23+B1463:M1463+Z1463:AK1463))</f>
        <v>490.824185209003</v>
      </c>
      <c r="AR1463" s="13" t="n">
        <f aca="false">IF(Y1463&lt;0,1,0)</f>
        <v>1</v>
      </c>
    </row>
    <row r="1464" customFormat="false" ht="15" hidden="false" customHeight="false" outlineLevel="0" collapsed="false">
      <c r="A1464" s="13" t="n">
        <v>1439</v>
      </c>
      <c r="B1464" s="18" t="n">
        <f aca="false">Shock_sd*Draws!B1443</f>
        <v>-18.234419997186</v>
      </c>
      <c r="C1464" s="18" t="n">
        <f aca="false">Persist_a*B1464+Shock_sd*Draws!C1443</f>
        <v>-84.1582932739162</v>
      </c>
      <c r="D1464" s="18" t="n">
        <f aca="false">Persist_a*C1464+Shock_sd*Draws!D1443</f>
        <v>25.6318271577424</v>
      </c>
      <c r="E1464" s="18" t="n">
        <f aca="false">Persist_a*D1464+Shock_sd*Draws!E1443</f>
        <v>-61.6055442260975</v>
      </c>
      <c r="F1464" s="18" t="n">
        <f aca="false">Persist_a*E1464+Shock_sd*Draws!F1443</f>
        <v>2.81300663076055</v>
      </c>
      <c r="G1464" s="18" t="n">
        <f aca="false">Persist_a*F1464+Shock_sd*Draws!G1443</f>
        <v>-21.4203003907671</v>
      </c>
      <c r="H1464" s="18" t="n">
        <f aca="false">Persist_a*G1464+Shock_sd*Draws!H1443</f>
        <v>-56.8165928542761</v>
      </c>
      <c r="I1464" s="18" t="n">
        <f aca="false">Persist_a*H1464+Shock_sd*Draws!I1443</f>
        <v>-42.3231048522894</v>
      </c>
      <c r="J1464" s="18" t="n">
        <f aca="false">Persist_a*I1464+Shock_sd*Draws!J1443</f>
        <v>61.4169638470877</v>
      </c>
      <c r="K1464" s="18" t="n">
        <f aca="false">Persist_a*J1464+Shock_sd*Draws!K1443</f>
        <v>99.9335968139801</v>
      </c>
      <c r="L1464" s="18" t="n">
        <f aca="false">Persist_a*K1464+Shock_sd*Draws!L1443</f>
        <v>62.51196489998</v>
      </c>
      <c r="M1464" s="18" t="n">
        <f aca="false">Persist_a*L1464+Shock_sd*Draws!M1443</f>
        <v>-54.6048723701286</v>
      </c>
      <c r="N1464" s="18" t="n">
        <f aca="false">0-(Draws!N1443+Draws!Z1443)</f>
        <v>0</v>
      </c>
      <c r="O1464" s="18" t="n">
        <f aca="false">N1464-(Draws!O1443+Draws!AA1443)</f>
        <v>0</v>
      </c>
      <c r="P1464" s="18" t="n">
        <f aca="false">O1464-(Draws!P1443+Draws!AB1443)</f>
        <v>0</v>
      </c>
      <c r="Q1464" s="18" t="n">
        <f aca="false">P1464-(Draws!Q1443+Draws!AC1443)</f>
        <v>0</v>
      </c>
      <c r="R1464" s="18" t="n">
        <f aca="false">Q1464-(Draws!R1443+Draws!AD1443)</f>
        <v>0</v>
      </c>
      <c r="S1464" s="18" t="n">
        <f aca="false">R1464-(Draws!S1443+Draws!AE1443)</f>
        <v>0</v>
      </c>
      <c r="T1464" s="18" t="n">
        <f aca="false">S1464-(Draws!T1443+Draws!AF1443)</f>
        <v>0</v>
      </c>
      <c r="U1464" s="18" t="n">
        <f aca="false">T1464-(Draws!U1443+Draws!AG1443)</f>
        <v>-145.117947668259</v>
      </c>
      <c r="V1464" s="18" t="n">
        <f aca="false">U1464-(Draws!V1443+Draws!AH1443)</f>
        <v>-145.117947668259</v>
      </c>
      <c r="W1464" s="18" t="n">
        <f aca="false">V1464-(Draws!W1443+Draws!AI1443)</f>
        <v>-262.280556555651</v>
      </c>
      <c r="X1464" s="18" t="n">
        <f aca="false">W1464-(Draws!X1443+Draws!AJ1443)</f>
        <v>-262.280556555651</v>
      </c>
      <c r="Y1464" s="18" t="n">
        <f aca="false">X1464-(Draws!Y1443+Draws!AK1443)</f>
        <v>-262.280556555651</v>
      </c>
      <c r="Z1464" s="18" t="n">
        <f aca="false">0-(MAX(Draws!N1443-Line_cap,0)+MAX(Draws!Z1443-Line_cap,0))</f>
        <v>0</v>
      </c>
      <c r="AA1464" s="18" t="n">
        <f aca="false">Z1464-(MAX(Draws!O1443-Line_cap,0)+MAX(Draws!AA1443-Line_cap,0))</f>
        <v>0</v>
      </c>
      <c r="AB1464" s="18" t="n">
        <f aca="false">AA1464-(MAX(Draws!P1443-Line_cap,0)+MAX(Draws!AB1443-Line_cap,0))</f>
        <v>0</v>
      </c>
      <c r="AC1464" s="18" t="n">
        <f aca="false">AB1464-(MAX(Draws!Q1443-Line_cap,0)+MAX(Draws!AC1443-Line_cap,0))</f>
        <v>0</v>
      </c>
      <c r="AD1464" s="18" t="n">
        <f aca="false">AC1464-(MAX(Draws!R1443-Line_cap,0)+MAX(Draws!AD1443-Line_cap,0))</f>
        <v>0</v>
      </c>
      <c r="AE1464" s="18" t="n">
        <f aca="false">AD1464-(MAX(Draws!S1443-Line_cap,0)+MAX(Draws!AE1443-Line_cap,0))</f>
        <v>0</v>
      </c>
      <c r="AF1464" s="18" t="n">
        <f aca="false">AE1464-(MAX(Draws!T1443-Line_cap,0)+MAX(Draws!AF1443-Line_cap,0))</f>
        <v>0</v>
      </c>
      <c r="AG1464" s="18" t="n">
        <f aca="false">AF1464-(MAX(Draws!U1443-Line_cap,0)+MAX(Draws!AG1443-Line_cap,0))</f>
        <v>-45.1179476682586</v>
      </c>
      <c r="AH1464" s="18" t="n">
        <f aca="false">AG1464-(MAX(Draws!V1443-Line_cap,0)+MAX(Draws!AH1443-Line_cap,0))</f>
        <v>-45.1179476682586</v>
      </c>
      <c r="AI1464" s="18" t="n">
        <f aca="false">AH1464-(MAX(Draws!W1443-Line_cap,0)+MAX(Draws!AI1443-Line_cap,0))</f>
        <v>-62.2805565556514</v>
      </c>
      <c r="AJ1464" s="18" t="n">
        <f aca="false">AI1464-(MAX(Draws!X1443-Line_cap,0)+MAX(Draws!AJ1443-Line_cap,0))</f>
        <v>-62.2805565556514</v>
      </c>
      <c r="AK1464" s="18" t="n">
        <f aca="false">AJ1464-(MAX(Draws!Y1443-Line_cap,0)+MAX(Draws!AK1443-Line_cap,0))</f>
        <v>-62.2805565556514</v>
      </c>
      <c r="AL1464" s="18" t="n">
        <f aca="false">SUMPRODUCT(MIN($B$22:$M$22+B1464:M1464+N1464:Y1464))</f>
        <v>193.53861875118</v>
      </c>
      <c r="AM1464" s="18" t="n">
        <f aca="false">SUMPRODUCT(MIN($B$22:$M$22+B1464:M1464))</f>
        <v>425.133789503509</v>
      </c>
      <c r="AN1464" s="18" t="n">
        <f aca="false">SUMPRODUCT(MIN($B$22:$M$22+N1464:Y1464))</f>
        <v>232.105139253773</v>
      </c>
      <c r="AO1464" s="18" t="n">
        <f aca="false">SUMPRODUCT(MIN($B$22:$M$22+B1464:M1464+Z1464:AK1464))</f>
        <v>393.53861875118</v>
      </c>
      <c r="AP1464" s="18" t="n">
        <f aca="false">SUMPRODUCT(MIN($B$23:$M$23+B1464:M1464+N1464:Y1464))</f>
        <v>238.6644998338</v>
      </c>
      <c r="AQ1464" s="18" t="n">
        <f aca="false">SUMPRODUCT(MIN($B$23:$M$23+B1464:M1464+Z1464:AK1464))</f>
        <v>438.6644998338</v>
      </c>
      <c r="AR1464" s="13" t="n">
        <f aca="false">IF(Y1464&lt;0,1,0)</f>
        <v>1</v>
      </c>
    </row>
    <row r="1465" customFormat="false" ht="15" hidden="false" customHeight="false" outlineLevel="0" collapsed="false">
      <c r="A1465" s="13" t="n">
        <v>1440</v>
      </c>
      <c r="B1465" s="18" t="n">
        <f aca="false">Shock_sd*Draws!B1444</f>
        <v>57.8582183274467</v>
      </c>
      <c r="C1465" s="18" t="n">
        <f aca="false">Persist_a*B1465+Shock_sd*Draws!C1444</f>
        <v>40.6270518848315</v>
      </c>
      <c r="D1465" s="18" t="n">
        <f aca="false">Persist_a*C1465+Shock_sd*Draws!D1444</f>
        <v>-12.4505666971168</v>
      </c>
      <c r="E1465" s="18" t="n">
        <f aca="false">Persist_a*D1465+Shock_sd*Draws!E1444</f>
        <v>-37.6406857949069</v>
      </c>
      <c r="F1465" s="18" t="n">
        <f aca="false">Persist_a*E1465+Shock_sd*Draws!F1444</f>
        <v>7.63861356932127</v>
      </c>
      <c r="G1465" s="18" t="n">
        <f aca="false">Persist_a*F1465+Shock_sd*Draws!G1444</f>
        <v>35.3796397435401</v>
      </c>
      <c r="H1465" s="18" t="n">
        <f aca="false">Persist_a*G1465+Shock_sd*Draws!H1444</f>
        <v>61.8483777791331</v>
      </c>
      <c r="I1465" s="18" t="n">
        <f aca="false">Persist_a*H1465+Shock_sd*Draws!I1444</f>
        <v>-17.7809852956805</v>
      </c>
      <c r="J1465" s="18" t="n">
        <f aca="false">Persist_a*I1465+Shock_sd*Draws!J1444</f>
        <v>17.9065479812654</v>
      </c>
      <c r="K1465" s="18" t="n">
        <f aca="false">Persist_a*J1465+Shock_sd*Draws!K1444</f>
        <v>-5.11589869831746</v>
      </c>
      <c r="L1465" s="18" t="n">
        <f aca="false">Persist_a*K1465+Shock_sd*Draws!L1444</f>
        <v>-12.0244144357778</v>
      </c>
      <c r="M1465" s="18" t="n">
        <f aca="false">Persist_a*L1465+Shock_sd*Draws!M1444</f>
        <v>8.19529279691495</v>
      </c>
      <c r="N1465" s="18" t="n">
        <f aca="false">0-(Draws!N1444+Draws!Z1444)</f>
        <v>0</v>
      </c>
      <c r="O1465" s="18" t="n">
        <f aca="false">N1465-(Draws!O1444+Draws!AA1444)</f>
        <v>0</v>
      </c>
      <c r="P1465" s="18" t="n">
        <f aca="false">O1465-(Draws!P1444+Draws!AB1444)</f>
        <v>0</v>
      </c>
      <c r="Q1465" s="18" t="n">
        <f aca="false">P1465-(Draws!Q1444+Draws!AC1444)</f>
        <v>0</v>
      </c>
      <c r="R1465" s="18" t="n">
        <f aca="false">Q1465-(Draws!R1444+Draws!AD1444)</f>
        <v>0</v>
      </c>
      <c r="S1465" s="18" t="n">
        <f aca="false">R1465-(Draws!S1444+Draws!AE1444)</f>
        <v>0</v>
      </c>
      <c r="T1465" s="18" t="n">
        <f aca="false">S1465-(Draws!T1444+Draws!AF1444)</f>
        <v>0</v>
      </c>
      <c r="U1465" s="18" t="n">
        <f aca="false">T1465-(Draws!U1444+Draws!AG1444)</f>
        <v>0</v>
      </c>
      <c r="V1465" s="18" t="n">
        <f aca="false">U1465-(Draws!V1444+Draws!AH1444)</f>
        <v>0</v>
      </c>
      <c r="W1465" s="18" t="n">
        <f aca="false">V1465-(Draws!W1444+Draws!AI1444)</f>
        <v>0</v>
      </c>
      <c r="X1465" s="18" t="n">
        <f aca="false">W1465-(Draws!X1444+Draws!AJ1444)</f>
        <v>0</v>
      </c>
      <c r="Y1465" s="18" t="n">
        <f aca="false">X1465-(Draws!Y1444+Draws!AK1444)</f>
        <v>0</v>
      </c>
      <c r="Z1465" s="18" t="n">
        <f aca="false">0-(MAX(Draws!N1444-Line_cap,0)+MAX(Draws!Z1444-Line_cap,0))</f>
        <v>0</v>
      </c>
      <c r="AA1465" s="18" t="n">
        <f aca="false">Z1465-(MAX(Draws!O1444-Line_cap,0)+MAX(Draws!AA1444-Line_cap,0))</f>
        <v>0</v>
      </c>
      <c r="AB1465" s="18" t="n">
        <f aca="false">AA1465-(MAX(Draws!P1444-Line_cap,0)+MAX(Draws!AB1444-Line_cap,0))</f>
        <v>0</v>
      </c>
      <c r="AC1465" s="18" t="n">
        <f aca="false">AB1465-(MAX(Draws!Q1444-Line_cap,0)+MAX(Draws!AC1444-Line_cap,0))</f>
        <v>0</v>
      </c>
      <c r="AD1465" s="18" t="n">
        <f aca="false">AC1465-(MAX(Draws!R1444-Line_cap,0)+MAX(Draws!AD1444-Line_cap,0))</f>
        <v>0</v>
      </c>
      <c r="AE1465" s="18" t="n">
        <f aca="false">AD1465-(MAX(Draws!S1444-Line_cap,0)+MAX(Draws!AE1444-Line_cap,0))</f>
        <v>0</v>
      </c>
      <c r="AF1465" s="18" t="n">
        <f aca="false">AE1465-(MAX(Draws!T1444-Line_cap,0)+MAX(Draws!AF1444-Line_cap,0))</f>
        <v>0</v>
      </c>
      <c r="AG1465" s="18" t="n">
        <f aca="false">AF1465-(MAX(Draws!U1444-Line_cap,0)+MAX(Draws!AG1444-Line_cap,0))</f>
        <v>0</v>
      </c>
      <c r="AH1465" s="18" t="n">
        <f aca="false">AG1465-(MAX(Draws!V1444-Line_cap,0)+MAX(Draws!AH1444-Line_cap,0))</f>
        <v>0</v>
      </c>
      <c r="AI1465" s="18" t="n">
        <f aca="false">AH1465-(MAX(Draws!W1444-Line_cap,0)+MAX(Draws!AI1444-Line_cap,0))</f>
        <v>0</v>
      </c>
      <c r="AJ1465" s="18" t="n">
        <f aca="false">AI1465-(MAX(Draws!X1444-Line_cap,0)+MAX(Draws!AJ1444-Line_cap,0))</f>
        <v>0</v>
      </c>
      <c r="AK1465" s="18" t="n">
        <f aca="false">AJ1465-(MAX(Draws!Y1444-Line_cap,0)+MAX(Draws!AK1444-Line_cap,0))</f>
        <v>0</v>
      </c>
      <c r="AL1465" s="18" t="n">
        <f aca="false">SUMPRODUCT(MIN($B$22:$M$22+B1465:M1465+N1465:Y1465))</f>
        <v>461.22151403325</v>
      </c>
      <c r="AM1465" s="18" t="n">
        <f aca="false">SUMPRODUCT(MIN($B$22:$M$22+B1465:M1465))</f>
        <v>461.22151403325</v>
      </c>
      <c r="AN1465" s="18" t="n">
        <f aca="false">SUMPRODUCT(MIN($B$22:$M$22+N1465:Y1465))</f>
        <v>481.950382357786</v>
      </c>
      <c r="AO1465" s="18" t="n">
        <f aca="false">SUMPRODUCT(MIN($B$22:$M$22+B1465:M1465+Z1465:AK1465))</f>
        <v>461.22151403325</v>
      </c>
      <c r="AP1465" s="18" t="n">
        <f aca="false">SUMPRODUCT(MIN($B$23:$M$23+B1465:M1465+N1465:Y1465))</f>
        <v>502.109801546613</v>
      </c>
      <c r="AQ1465" s="18" t="n">
        <f aca="false">SUMPRODUCT(MIN($B$23:$M$23+B1465:M1465+Z1465:AK1465))</f>
        <v>502.109801546613</v>
      </c>
      <c r="AR1465" s="13" t="n">
        <f aca="false">IF(Y1465&lt;0,1,0)</f>
        <v>0</v>
      </c>
    </row>
    <row r="1466" customFormat="false" ht="15" hidden="false" customHeight="false" outlineLevel="0" collapsed="false">
      <c r="A1466" s="13" t="n">
        <v>1441</v>
      </c>
      <c r="B1466" s="18" t="n">
        <f aca="false">Shock_sd*Draws!B1445</f>
        <v>-140.033285103052</v>
      </c>
      <c r="C1466" s="18" t="n">
        <f aca="false">Persist_a*B1466+Shock_sd*Draws!C1445</f>
        <v>-74.5482761935967</v>
      </c>
      <c r="D1466" s="18" t="n">
        <f aca="false">Persist_a*C1466+Shock_sd*Draws!D1445</f>
        <v>-42.1225494925085</v>
      </c>
      <c r="E1466" s="18" t="n">
        <f aca="false">Persist_a*D1466+Shock_sd*Draws!E1445</f>
        <v>-24.9270422018119</v>
      </c>
      <c r="F1466" s="18" t="n">
        <f aca="false">Persist_a*E1466+Shock_sd*Draws!F1445</f>
        <v>-78.1681256965696</v>
      </c>
      <c r="G1466" s="18" t="n">
        <f aca="false">Persist_a*F1466+Shock_sd*Draws!G1445</f>
        <v>-56.4179992037191</v>
      </c>
      <c r="H1466" s="18" t="n">
        <f aca="false">Persist_a*G1466+Shock_sd*Draws!H1445</f>
        <v>16.1743188556623</v>
      </c>
      <c r="I1466" s="18" t="n">
        <f aca="false">Persist_a*H1466+Shock_sd*Draws!I1445</f>
        <v>-99.9608992578034</v>
      </c>
      <c r="J1466" s="18" t="n">
        <f aca="false">Persist_a*I1466+Shock_sd*Draws!J1445</f>
        <v>-134.46404899735</v>
      </c>
      <c r="K1466" s="18" t="n">
        <f aca="false">Persist_a*J1466+Shock_sd*Draws!K1445</f>
        <v>-74.4573563673527</v>
      </c>
      <c r="L1466" s="18" t="n">
        <f aca="false">Persist_a*K1466+Shock_sd*Draws!L1445</f>
        <v>-108.197354330582</v>
      </c>
      <c r="M1466" s="18" t="n">
        <f aca="false">Persist_a*L1466+Shock_sd*Draws!M1445</f>
        <v>-15.6080161057806</v>
      </c>
      <c r="N1466" s="18" t="n">
        <f aca="false">0-(Draws!N1445+Draws!Z1445)</f>
        <v>0</v>
      </c>
      <c r="O1466" s="18" t="n">
        <f aca="false">N1466-(Draws!O1445+Draws!AA1445)</f>
        <v>0</v>
      </c>
      <c r="P1466" s="18" t="n">
        <f aca="false">O1466-(Draws!P1445+Draws!AB1445)</f>
        <v>0</v>
      </c>
      <c r="Q1466" s="18" t="n">
        <f aca="false">P1466-(Draws!Q1445+Draws!AC1445)</f>
        <v>0</v>
      </c>
      <c r="R1466" s="18" t="n">
        <f aca="false">Q1466-(Draws!R1445+Draws!AD1445)</f>
        <v>0</v>
      </c>
      <c r="S1466" s="18" t="n">
        <f aca="false">R1466-(Draws!S1445+Draws!AE1445)</f>
        <v>0</v>
      </c>
      <c r="T1466" s="18" t="n">
        <f aca="false">S1466-(Draws!T1445+Draws!AF1445)</f>
        <v>0</v>
      </c>
      <c r="U1466" s="18" t="n">
        <f aca="false">T1466-(Draws!U1445+Draws!AG1445)</f>
        <v>0</v>
      </c>
      <c r="V1466" s="18" t="n">
        <f aca="false">U1466-(Draws!V1445+Draws!AH1445)</f>
        <v>0</v>
      </c>
      <c r="W1466" s="18" t="n">
        <f aca="false">V1466-(Draws!W1445+Draws!AI1445)</f>
        <v>0</v>
      </c>
      <c r="X1466" s="18" t="n">
        <f aca="false">W1466-(Draws!X1445+Draws!AJ1445)</f>
        <v>0</v>
      </c>
      <c r="Y1466" s="18" t="n">
        <f aca="false">X1466-(Draws!Y1445+Draws!AK1445)</f>
        <v>0</v>
      </c>
      <c r="Z1466" s="18" t="n">
        <f aca="false">0-(MAX(Draws!N1445-Line_cap,0)+MAX(Draws!Z1445-Line_cap,0))</f>
        <v>0</v>
      </c>
      <c r="AA1466" s="18" t="n">
        <f aca="false">Z1466-(MAX(Draws!O1445-Line_cap,0)+MAX(Draws!AA1445-Line_cap,0))</f>
        <v>0</v>
      </c>
      <c r="AB1466" s="18" t="n">
        <f aca="false">AA1466-(MAX(Draws!P1445-Line_cap,0)+MAX(Draws!AB1445-Line_cap,0))</f>
        <v>0</v>
      </c>
      <c r="AC1466" s="18" t="n">
        <f aca="false">AB1466-(MAX(Draws!Q1445-Line_cap,0)+MAX(Draws!AC1445-Line_cap,0))</f>
        <v>0</v>
      </c>
      <c r="AD1466" s="18" t="n">
        <f aca="false">AC1466-(MAX(Draws!R1445-Line_cap,0)+MAX(Draws!AD1445-Line_cap,0))</f>
        <v>0</v>
      </c>
      <c r="AE1466" s="18" t="n">
        <f aca="false">AD1466-(MAX(Draws!S1445-Line_cap,0)+MAX(Draws!AE1445-Line_cap,0))</f>
        <v>0</v>
      </c>
      <c r="AF1466" s="18" t="n">
        <f aca="false">AE1466-(MAX(Draws!T1445-Line_cap,0)+MAX(Draws!AF1445-Line_cap,0))</f>
        <v>0</v>
      </c>
      <c r="AG1466" s="18" t="n">
        <f aca="false">AF1466-(MAX(Draws!U1445-Line_cap,0)+MAX(Draws!AG1445-Line_cap,0))</f>
        <v>0</v>
      </c>
      <c r="AH1466" s="18" t="n">
        <f aca="false">AG1466-(MAX(Draws!V1445-Line_cap,0)+MAX(Draws!AH1445-Line_cap,0))</f>
        <v>0</v>
      </c>
      <c r="AI1466" s="18" t="n">
        <f aca="false">AH1466-(MAX(Draws!W1445-Line_cap,0)+MAX(Draws!AI1445-Line_cap,0))</f>
        <v>0</v>
      </c>
      <c r="AJ1466" s="18" t="n">
        <f aca="false">AI1466-(MAX(Draws!X1445-Line_cap,0)+MAX(Draws!AJ1445-Line_cap,0))</f>
        <v>0</v>
      </c>
      <c r="AK1466" s="18" t="n">
        <f aca="false">AJ1466-(MAX(Draws!Y1445-Line_cap,0)+MAX(Draws!AK1445-Line_cap,0))</f>
        <v>0</v>
      </c>
      <c r="AL1466" s="18" t="n">
        <f aca="false">SUMPRODUCT(MIN($B$22:$M$22+B1466:M1466+N1466:Y1466))</f>
        <v>353.733732420047</v>
      </c>
      <c r="AM1466" s="18" t="n">
        <f aca="false">SUMPRODUCT(MIN($B$22:$M$22+B1466:M1466))</f>
        <v>353.733732420047</v>
      </c>
      <c r="AN1466" s="18" t="n">
        <f aca="false">SUMPRODUCT(MIN($B$22:$M$22+N1466:Y1466))</f>
        <v>481.950382357786</v>
      </c>
      <c r="AO1466" s="18" t="n">
        <f aca="false">SUMPRODUCT(MIN($B$22:$M$22+B1466:M1466+Z1466:AK1466))</f>
        <v>353.733732420047</v>
      </c>
      <c r="AP1466" s="18" t="n">
        <f aca="false">SUMPRODUCT(MIN($B$23:$M$23+B1466:M1466+N1466:Y1466))</f>
        <v>402.977059584267</v>
      </c>
      <c r="AQ1466" s="18" t="n">
        <f aca="false">SUMPRODUCT(MIN($B$23:$M$23+B1466:M1466+Z1466:AK1466))</f>
        <v>402.977059584267</v>
      </c>
      <c r="AR1466" s="13" t="n">
        <f aca="false">IF(Y1466&lt;0,1,0)</f>
        <v>0</v>
      </c>
    </row>
    <row r="1467" customFormat="false" ht="15" hidden="false" customHeight="false" outlineLevel="0" collapsed="false">
      <c r="A1467" s="13" t="n">
        <v>1442</v>
      </c>
      <c r="B1467" s="18" t="n">
        <f aca="false">Shock_sd*Draws!B1446</f>
        <v>20.0901686974579</v>
      </c>
      <c r="C1467" s="18" t="n">
        <f aca="false">Persist_a*B1467+Shock_sd*Draws!C1446</f>
        <v>93.3103978745022</v>
      </c>
      <c r="D1467" s="18" t="n">
        <f aca="false">Persist_a*C1467+Shock_sd*Draws!D1446</f>
        <v>50.1532441616866</v>
      </c>
      <c r="E1467" s="18" t="n">
        <f aca="false">Persist_a*D1467+Shock_sd*Draws!E1446</f>
        <v>-9.35091623863795</v>
      </c>
      <c r="F1467" s="18" t="n">
        <f aca="false">Persist_a*E1467+Shock_sd*Draws!F1446</f>
        <v>5.78558902460218</v>
      </c>
      <c r="G1467" s="18" t="n">
        <f aca="false">Persist_a*F1467+Shock_sd*Draws!G1446</f>
        <v>53.8426996925246</v>
      </c>
      <c r="H1467" s="18" t="n">
        <f aca="false">Persist_a*G1467+Shock_sd*Draws!H1446</f>
        <v>-13.5179137724986</v>
      </c>
      <c r="I1467" s="18" t="n">
        <f aca="false">Persist_a*H1467+Shock_sd*Draws!I1446</f>
        <v>-40.2366124114</v>
      </c>
      <c r="J1467" s="18" t="n">
        <f aca="false">Persist_a*I1467+Shock_sd*Draws!J1446</f>
        <v>18.7388718502535</v>
      </c>
      <c r="K1467" s="18" t="n">
        <f aca="false">Persist_a*J1467+Shock_sd*Draws!K1446</f>
        <v>38.848790574128</v>
      </c>
      <c r="L1467" s="18" t="n">
        <f aca="false">Persist_a*K1467+Shock_sd*Draws!L1446</f>
        <v>7.9843043069419</v>
      </c>
      <c r="M1467" s="18" t="n">
        <f aca="false">Persist_a*L1467+Shock_sd*Draws!M1446</f>
        <v>-18.5187347567954</v>
      </c>
      <c r="N1467" s="18" t="n">
        <f aca="false">0-(Draws!N1446+Draws!Z1446)</f>
        <v>0</v>
      </c>
      <c r="O1467" s="18" t="n">
        <f aca="false">N1467-(Draws!O1446+Draws!AA1446)</f>
        <v>0</v>
      </c>
      <c r="P1467" s="18" t="n">
        <f aca="false">O1467-(Draws!P1446+Draws!AB1446)</f>
        <v>0</v>
      </c>
      <c r="Q1467" s="18" t="n">
        <f aca="false">P1467-(Draws!Q1446+Draws!AC1446)</f>
        <v>0</v>
      </c>
      <c r="R1467" s="18" t="n">
        <f aca="false">Q1467-(Draws!R1446+Draws!AD1446)</f>
        <v>0</v>
      </c>
      <c r="S1467" s="18" t="n">
        <f aca="false">R1467-(Draws!S1446+Draws!AE1446)</f>
        <v>0</v>
      </c>
      <c r="T1467" s="18" t="n">
        <f aca="false">S1467-(Draws!T1446+Draws!AF1446)</f>
        <v>0</v>
      </c>
      <c r="U1467" s="18" t="n">
        <f aca="false">T1467-(Draws!U1446+Draws!AG1446)</f>
        <v>0</v>
      </c>
      <c r="V1467" s="18" t="n">
        <f aca="false">U1467-(Draws!V1446+Draws!AH1446)</f>
        <v>0</v>
      </c>
      <c r="W1467" s="18" t="n">
        <f aca="false">V1467-(Draws!W1446+Draws!AI1446)</f>
        <v>0</v>
      </c>
      <c r="X1467" s="18" t="n">
        <f aca="false">W1467-(Draws!X1446+Draws!AJ1446)</f>
        <v>0</v>
      </c>
      <c r="Y1467" s="18" t="n">
        <f aca="false">X1467-(Draws!Y1446+Draws!AK1446)</f>
        <v>0</v>
      </c>
      <c r="Z1467" s="18" t="n">
        <f aca="false">0-(MAX(Draws!N1446-Line_cap,0)+MAX(Draws!Z1446-Line_cap,0))</f>
        <v>0</v>
      </c>
      <c r="AA1467" s="18" t="n">
        <f aca="false">Z1467-(MAX(Draws!O1446-Line_cap,0)+MAX(Draws!AA1446-Line_cap,0))</f>
        <v>0</v>
      </c>
      <c r="AB1467" s="18" t="n">
        <f aca="false">AA1467-(MAX(Draws!P1446-Line_cap,0)+MAX(Draws!AB1446-Line_cap,0))</f>
        <v>0</v>
      </c>
      <c r="AC1467" s="18" t="n">
        <f aca="false">AB1467-(MAX(Draws!Q1446-Line_cap,0)+MAX(Draws!AC1446-Line_cap,0))</f>
        <v>0</v>
      </c>
      <c r="AD1467" s="18" t="n">
        <f aca="false">AC1467-(MAX(Draws!R1446-Line_cap,0)+MAX(Draws!AD1446-Line_cap,0))</f>
        <v>0</v>
      </c>
      <c r="AE1467" s="18" t="n">
        <f aca="false">AD1467-(MAX(Draws!S1446-Line_cap,0)+MAX(Draws!AE1446-Line_cap,0))</f>
        <v>0</v>
      </c>
      <c r="AF1467" s="18" t="n">
        <f aca="false">AE1467-(MAX(Draws!T1446-Line_cap,0)+MAX(Draws!AF1446-Line_cap,0))</f>
        <v>0</v>
      </c>
      <c r="AG1467" s="18" t="n">
        <f aca="false">AF1467-(MAX(Draws!U1446-Line_cap,0)+MAX(Draws!AG1446-Line_cap,0))</f>
        <v>0</v>
      </c>
      <c r="AH1467" s="18" t="n">
        <f aca="false">AG1467-(MAX(Draws!V1446-Line_cap,0)+MAX(Draws!AH1446-Line_cap,0))</f>
        <v>0</v>
      </c>
      <c r="AI1467" s="18" t="n">
        <f aca="false">AH1467-(MAX(Draws!W1446-Line_cap,0)+MAX(Draws!AI1446-Line_cap,0))</f>
        <v>0</v>
      </c>
      <c r="AJ1467" s="18" t="n">
        <f aca="false">AI1467-(MAX(Draws!X1446-Line_cap,0)+MAX(Draws!AJ1446-Line_cap,0))</f>
        <v>0</v>
      </c>
      <c r="AK1467" s="18" t="n">
        <f aca="false">AJ1467-(MAX(Draws!Y1446-Line_cap,0)+MAX(Draws!AK1446-Line_cap,0))</f>
        <v>0</v>
      </c>
      <c r="AL1467" s="18" t="n">
        <f aca="false">SUMPRODUCT(MIN($B$22:$M$22+B1467:M1467+N1467:Y1467))</f>
        <v>443.617440986519</v>
      </c>
      <c r="AM1467" s="18" t="n">
        <f aca="false">SUMPRODUCT(MIN($B$22:$M$22+B1467:M1467))</f>
        <v>443.617440986519</v>
      </c>
      <c r="AN1467" s="18" t="n">
        <f aca="false">SUMPRODUCT(MIN($B$22:$M$22+N1467:Y1467))</f>
        <v>481.950382357786</v>
      </c>
      <c r="AO1467" s="18" t="n">
        <f aca="false">SUMPRODUCT(MIN($B$22:$M$22+B1467:M1467+Z1467:AK1467))</f>
        <v>443.617440986519</v>
      </c>
      <c r="AP1467" s="18" t="n">
        <f aca="false">SUMPRODUCT(MIN($B$23:$M$23+B1467:M1467+N1467:Y1467))</f>
        <v>493.217440986519</v>
      </c>
      <c r="AQ1467" s="18" t="n">
        <f aca="false">SUMPRODUCT(MIN($B$23:$M$23+B1467:M1467+Z1467:AK1467))</f>
        <v>493.217440986519</v>
      </c>
      <c r="AR1467" s="13" t="n">
        <f aca="false">IF(Y1467&lt;0,1,0)</f>
        <v>0</v>
      </c>
    </row>
    <row r="1468" customFormat="false" ht="15" hidden="false" customHeight="false" outlineLevel="0" collapsed="false">
      <c r="A1468" s="13" t="n">
        <v>1443</v>
      </c>
      <c r="B1468" s="18" t="n">
        <f aca="false">Shock_sd*Draws!B1447</f>
        <v>-41.1850845823816</v>
      </c>
      <c r="C1468" s="18" t="n">
        <f aca="false">Persist_a*B1468+Shock_sd*Draws!C1447</f>
        <v>-117.562642772893</v>
      </c>
      <c r="D1468" s="18" t="n">
        <f aca="false">Persist_a*C1468+Shock_sd*Draws!D1447</f>
        <v>-81.0793086046359</v>
      </c>
      <c r="E1468" s="18" t="n">
        <f aca="false">Persist_a*D1468+Shock_sd*Draws!E1447</f>
        <v>6.970657765395</v>
      </c>
      <c r="F1468" s="18" t="n">
        <f aca="false">Persist_a*E1468+Shock_sd*Draws!F1447</f>
        <v>-11.4858284641927</v>
      </c>
      <c r="G1468" s="18" t="n">
        <f aca="false">Persist_a*F1468+Shock_sd*Draws!G1447</f>
        <v>-61.14014120642</v>
      </c>
      <c r="H1468" s="18" t="n">
        <f aca="false">Persist_a*G1468+Shock_sd*Draws!H1447</f>
        <v>-7.76231680569533</v>
      </c>
      <c r="I1468" s="18" t="n">
        <f aca="false">Persist_a*H1468+Shock_sd*Draws!I1447</f>
        <v>-66.6903286397662</v>
      </c>
      <c r="J1468" s="18" t="n">
        <f aca="false">Persist_a*I1468+Shock_sd*Draws!J1447</f>
        <v>-54.315634468687</v>
      </c>
      <c r="K1468" s="18" t="n">
        <f aca="false">Persist_a*J1468+Shock_sd*Draws!K1447</f>
        <v>-40.8936407921778</v>
      </c>
      <c r="L1468" s="18" t="n">
        <f aca="false">Persist_a*K1468+Shock_sd*Draws!L1447</f>
        <v>18.862408150662</v>
      </c>
      <c r="M1468" s="18" t="n">
        <f aca="false">Persist_a*L1468+Shock_sd*Draws!M1447</f>
        <v>-21.554732551192</v>
      </c>
      <c r="N1468" s="18" t="n">
        <f aca="false">0-(Draws!N1447+Draws!Z1447)</f>
        <v>0</v>
      </c>
      <c r="O1468" s="18" t="n">
        <f aca="false">N1468-(Draws!O1447+Draws!AA1447)</f>
        <v>0</v>
      </c>
      <c r="P1468" s="18" t="n">
        <f aca="false">O1468-(Draws!P1447+Draws!AB1447)</f>
        <v>0</v>
      </c>
      <c r="Q1468" s="18" t="n">
        <f aca="false">P1468-(Draws!Q1447+Draws!AC1447)</f>
        <v>0</v>
      </c>
      <c r="R1468" s="18" t="n">
        <f aca="false">Q1468-(Draws!R1447+Draws!AD1447)</f>
        <v>0</v>
      </c>
      <c r="S1468" s="18" t="n">
        <f aca="false">R1468-(Draws!S1447+Draws!AE1447)</f>
        <v>0</v>
      </c>
      <c r="T1468" s="18" t="n">
        <f aca="false">S1468-(Draws!T1447+Draws!AF1447)</f>
        <v>0</v>
      </c>
      <c r="U1468" s="18" t="n">
        <f aca="false">T1468-(Draws!U1447+Draws!AG1447)</f>
        <v>0</v>
      </c>
      <c r="V1468" s="18" t="n">
        <f aca="false">U1468-(Draws!V1447+Draws!AH1447)</f>
        <v>0</v>
      </c>
      <c r="W1468" s="18" t="n">
        <f aca="false">V1468-(Draws!W1447+Draws!AI1447)</f>
        <v>0</v>
      </c>
      <c r="X1468" s="18" t="n">
        <f aca="false">W1468-(Draws!X1447+Draws!AJ1447)</f>
        <v>0</v>
      </c>
      <c r="Y1468" s="18" t="n">
        <f aca="false">X1468-(Draws!Y1447+Draws!AK1447)</f>
        <v>0</v>
      </c>
      <c r="Z1468" s="18" t="n">
        <f aca="false">0-(MAX(Draws!N1447-Line_cap,0)+MAX(Draws!Z1447-Line_cap,0))</f>
        <v>0</v>
      </c>
      <c r="AA1468" s="18" t="n">
        <f aca="false">Z1468-(MAX(Draws!O1447-Line_cap,0)+MAX(Draws!AA1447-Line_cap,0))</f>
        <v>0</v>
      </c>
      <c r="AB1468" s="18" t="n">
        <f aca="false">AA1468-(MAX(Draws!P1447-Line_cap,0)+MAX(Draws!AB1447-Line_cap,0))</f>
        <v>0</v>
      </c>
      <c r="AC1468" s="18" t="n">
        <f aca="false">AB1468-(MAX(Draws!Q1447-Line_cap,0)+MAX(Draws!AC1447-Line_cap,0))</f>
        <v>0</v>
      </c>
      <c r="AD1468" s="18" t="n">
        <f aca="false">AC1468-(MAX(Draws!R1447-Line_cap,0)+MAX(Draws!AD1447-Line_cap,0))</f>
        <v>0</v>
      </c>
      <c r="AE1468" s="18" t="n">
        <f aca="false">AD1468-(MAX(Draws!S1447-Line_cap,0)+MAX(Draws!AE1447-Line_cap,0))</f>
        <v>0</v>
      </c>
      <c r="AF1468" s="18" t="n">
        <f aca="false">AE1468-(MAX(Draws!T1447-Line_cap,0)+MAX(Draws!AF1447-Line_cap,0))</f>
        <v>0</v>
      </c>
      <c r="AG1468" s="18" t="n">
        <f aca="false">AF1468-(MAX(Draws!U1447-Line_cap,0)+MAX(Draws!AG1447-Line_cap,0))</f>
        <v>0</v>
      </c>
      <c r="AH1468" s="18" t="n">
        <f aca="false">AG1468-(MAX(Draws!V1447-Line_cap,0)+MAX(Draws!AH1447-Line_cap,0))</f>
        <v>0</v>
      </c>
      <c r="AI1468" s="18" t="n">
        <f aca="false">AH1468-(MAX(Draws!W1447-Line_cap,0)+MAX(Draws!AI1447-Line_cap,0))</f>
        <v>0</v>
      </c>
      <c r="AJ1468" s="18" t="n">
        <f aca="false">AI1468-(MAX(Draws!X1447-Line_cap,0)+MAX(Draws!AJ1447-Line_cap,0))</f>
        <v>0</v>
      </c>
      <c r="AK1468" s="18" t="n">
        <f aca="false">AJ1468-(MAX(Draws!Y1447-Line_cap,0)+MAX(Draws!AK1447-Line_cap,0))</f>
        <v>0</v>
      </c>
      <c r="AL1468" s="18" t="n">
        <f aca="false">SUMPRODUCT(MIN($B$22:$M$22+B1468:M1468+N1468:Y1468))</f>
        <v>417.163724758153</v>
      </c>
      <c r="AM1468" s="18" t="n">
        <f aca="false">SUMPRODUCT(MIN($B$22:$M$22+B1468:M1468))</f>
        <v>417.163724758153</v>
      </c>
      <c r="AN1468" s="18" t="n">
        <f aca="false">SUMPRODUCT(MIN($B$22:$M$22+N1468:Y1468))</f>
        <v>481.950382357786</v>
      </c>
      <c r="AO1468" s="18" t="n">
        <f aca="false">SUMPRODUCT(MIN($B$22:$M$22+B1468:M1468+Z1468:AK1468))</f>
        <v>417.163724758153</v>
      </c>
      <c r="AP1468" s="18" t="n">
        <f aca="false">SUMPRODUCT(MIN($B$23:$M$23+B1468:M1468+N1468:Y1468))</f>
        <v>448.754754366885</v>
      </c>
      <c r="AQ1468" s="18" t="n">
        <f aca="false">SUMPRODUCT(MIN($B$23:$M$23+B1468:M1468+Z1468:AK1468))</f>
        <v>448.754754366885</v>
      </c>
      <c r="AR1468" s="13" t="n">
        <f aca="false">IF(Y1468&lt;0,1,0)</f>
        <v>0</v>
      </c>
    </row>
    <row r="1469" customFormat="false" ht="15" hidden="false" customHeight="false" outlineLevel="0" collapsed="false">
      <c r="A1469" s="13" t="n">
        <v>1444</v>
      </c>
      <c r="B1469" s="18" t="n">
        <f aca="false">Shock_sd*Draws!B1448</f>
        <v>-43.0134811640097</v>
      </c>
      <c r="C1469" s="18" t="n">
        <f aca="false">Persist_a*B1469+Shock_sd*Draws!C1448</f>
        <v>-30.7412979653117</v>
      </c>
      <c r="D1469" s="18" t="n">
        <f aca="false">Persist_a*C1469+Shock_sd*Draws!D1448</f>
        <v>-27.6442908300393</v>
      </c>
      <c r="E1469" s="18" t="n">
        <f aca="false">Persist_a*D1469+Shock_sd*Draws!E1448</f>
        <v>-21.6201955410976</v>
      </c>
      <c r="F1469" s="18" t="n">
        <f aca="false">Persist_a*E1469+Shock_sd*Draws!F1448</f>
        <v>-61.7977700580021</v>
      </c>
      <c r="G1469" s="18" t="n">
        <f aca="false">Persist_a*F1469+Shock_sd*Draws!G1448</f>
        <v>-153.648029611325</v>
      </c>
      <c r="H1469" s="18" t="n">
        <f aca="false">Persist_a*G1469+Shock_sd*Draws!H1448</f>
        <v>-77.3503781095117</v>
      </c>
      <c r="I1469" s="18" t="n">
        <f aca="false">Persist_a*H1469+Shock_sd*Draws!I1448</f>
        <v>-19.0248739056167</v>
      </c>
      <c r="J1469" s="18" t="n">
        <f aca="false">Persist_a*I1469+Shock_sd*Draws!J1448</f>
        <v>0.829764711401591</v>
      </c>
      <c r="K1469" s="18" t="n">
        <f aca="false">Persist_a*J1469+Shock_sd*Draws!K1448</f>
        <v>11.8871944577206</v>
      </c>
      <c r="L1469" s="18" t="n">
        <f aca="false">Persist_a*K1469+Shock_sd*Draws!L1448</f>
        <v>-55.1966619083075</v>
      </c>
      <c r="M1469" s="18" t="n">
        <f aca="false">Persist_a*L1469+Shock_sd*Draws!M1448</f>
        <v>2.50095651578141</v>
      </c>
      <c r="N1469" s="18" t="n">
        <f aca="false">0-(Draws!N1448+Draws!Z1448)</f>
        <v>0</v>
      </c>
      <c r="O1469" s="18" t="n">
        <f aca="false">N1469-(Draws!O1448+Draws!AA1448)</f>
        <v>0</v>
      </c>
      <c r="P1469" s="18" t="n">
        <f aca="false">O1469-(Draws!P1448+Draws!AB1448)</f>
        <v>0</v>
      </c>
      <c r="Q1469" s="18" t="n">
        <f aca="false">P1469-(Draws!Q1448+Draws!AC1448)</f>
        <v>0</v>
      </c>
      <c r="R1469" s="18" t="n">
        <f aca="false">Q1469-(Draws!R1448+Draws!AD1448)</f>
        <v>0</v>
      </c>
      <c r="S1469" s="18" t="n">
        <f aca="false">R1469-(Draws!S1448+Draws!AE1448)</f>
        <v>0</v>
      </c>
      <c r="T1469" s="18" t="n">
        <f aca="false">S1469-(Draws!T1448+Draws!AF1448)</f>
        <v>0</v>
      </c>
      <c r="U1469" s="18" t="n">
        <f aca="false">T1469-(Draws!U1448+Draws!AG1448)</f>
        <v>0</v>
      </c>
      <c r="V1469" s="18" t="n">
        <f aca="false">U1469-(Draws!V1448+Draws!AH1448)</f>
        <v>0</v>
      </c>
      <c r="W1469" s="18" t="n">
        <f aca="false">V1469-(Draws!W1448+Draws!AI1448)</f>
        <v>0</v>
      </c>
      <c r="X1469" s="18" t="n">
        <f aca="false">W1469-(Draws!X1448+Draws!AJ1448)</f>
        <v>0</v>
      </c>
      <c r="Y1469" s="18" t="n">
        <f aca="false">X1469-(Draws!Y1448+Draws!AK1448)</f>
        <v>0</v>
      </c>
      <c r="Z1469" s="18" t="n">
        <f aca="false">0-(MAX(Draws!N1448-Line_cap,0)+MAX(Draws!Z1448-Line_cap,0))</f>
        <v>0</v>
      </c>
      <c r="AA1469" s="18" t="n">
        <f aca="false">Z1469-(MAX(Draws!O1448-Line_cap,0)+MAX(Draws!AA1448-Line_cap,0))</f>
        <v>0</v>
      </c>
      <c r="AB1469" s="18" t="n">
        <f aca="false">AA1469-(MAX(Draws!P1448-Line_cap,0)+MAX(Draws!AB1448-Line_cap,0))</f>
        <v>0</v>
      </c>
      <c r="AC1469" s="18" t="n">
        <f aca="false">AB1469-(MAX(Draws!Q1448-Line_cap,0)+MAX(Draws!AC1448-Line_cap,0))</f>
        <v>0</v>
      </c>
      <c r="AD1469" s="18" t="n">
        <f aca="false">AC1469-(MAX(Draws!R1448-Line_cap,0)+MAX(Draws!AD1448-Line_cap,0))</f>
        <v>0</v>
      </c>
      <c r="AE1469" s="18" t="n">
        <f aca="false">AD1469-(MAX(Draws!S1448-Line_cap,0)+MAX(Draws!AE1448-Line_cap,0))</f>
        <v>0</v>
      </c>
      <c r="AF1469" s="18" t="n">
        <f aca="false">AE1469-(MAX(Draws!T1448-Line_cap,0)+MAX(Draws!AF1448-Line_cap,0))</f>
        <v>0</v>
      </c>
      <c r="AG1469" s="18" t="n">
        <f aca="false">AF1469-(MAX(Draws!U1448-Line_cap,0)+MAX(Draws!AG1448-Line_cap,0))</f>
        <v>0</v>
      </c>
      <c r="AH1469" s="18" t="n">
        <f aca="false">AG1469-(MAX(Draws!V1448-Line_cap,0)+MAX(Draws!AH1448-Line_cap,0))</f>
        <v>0</v>
      </c>
      <c r="AI1469" s="18" t="n">
        <f aca="false">AH1469-(MAX(Draws!W1448-Line_cap,0)+MAX(Draws!AI1448-Line_cap,0))</f>
        <v>0</v>
      </c>
      <c r="AJ1469" s="18" t="n">
        <f aca="false">AI1469-(MAX(Draws!X1448-Line_cap,0)+MAX(Draws!AJ1448-Line_cap,0))</f>
        <v>0</v>
      </c>
      <c r="AK1469" s="18" t="n">
        <f aca="false">AJ1469-(MAX(Draws!Y1448-Line_cap,0)+MAX(Draws!AK1448-Line_cap,0))</f>
        <v>0</v>
      </c>
      <c r="AL1469" s="18" t="n">
        <f aca="false">SUMPRODUCT(MIN($B$22:$M$22+B1469:M1469+N1469:Y1469))</f>
        <v>329.56014202704</v>
      </c>
      <c r="AM1469" s="18" t="n">
        <f aca="false">SUMPRODUCT(MIN($B$22:$M$22+B1469:M1469))</f>
        <v>329.56014202704</v>
      </c>
      <c r="AN1469" s="18" t="n">
        <f aca="false">SUMPRODUCT(MIN($B$22:$M$22+N1469:Y1469))</f>
        <v>481.950382357786</v>
      </c>
      <c r="AO1469" s="18" t="n">
        <f aca="false">SUMPRODUCT(MIN($B$22:$M$22+B1469:M1469+Z1469:AK1469))</f>
        <v>329.56014202704</v>
      </c>
      <c r="AP1469" s="18" t="n">
        <f aca="false">SUMPRODUCT(MIN($B$23:$M$23+B1469:M1469+N1469:Y1469))</f>
        <v>377.325887527825</v>
      </c>
      <c r="AQ1469" s="18" t="n">
        <f aca="false">SUMPRODUCT(MIN($B$23:$M$23+B1469:M1469+Z1469:AK1469))</f>
        <v>377.325887527825</v>
      </c>
      <c r="AR1469" s="13" t="n">
        <f aca="false">IF(Y1469&lt;0,1,0)</f>
        <v>0</v>
      </c>
    </row>
    <row r="1470" customFormat="false" ht="15" hidden="false" customHeight="false" outlineLevel="0" collapsed="false">
      <c r="A1470" s="13" t="n">
        <v>1445</v>
      </c>
      <c r="B1470" s="18" t="n">
        <f aca="false">Shock_sd*Draws!B1449</f>
        <v>-56.6268765530488</v>
      </c>
      <c r="C1470" s="18" t="n">
        <f aca="false">Persist_a*B1470+Shock_sd*Draws!C1449</f>
        <v>-69.4290987912257</v>
      </c>
      <c r="D1470" s="18" t="n">
        <f aca="false">Persist_a*C1470+Shock_sd*Draws!D1449</f>
        <v>34.3198253135121</v>
      </c>
      <c r="E1470" s="18" t="n">
        <f aca="false">Persist_a*D1470+Shock_sd*Draws!E1449</f>
        <v>-94.9213436057114</v>
      </c>
      <c r="F1470" s="18" t="n">
        <f aca="false">Persist_a*E1470+Shock_sd*Draws!F1449</f>
        <v>-113.81027103398</v>
      </c>
      <c r="G1470" s="18" t="n">
        <f aca="false">Persist_a*F1470+Shock_sd*Draws!G1449</f>
        <v>13.7703790464763</v>
      </c>
      <c r="H1470" s="18" t="n">
        <f aca="false">Persist_a*G1470+Shock_sd*Draws!H1449</f>
        <v>40.8169648285017</v>
      </c>
      <c r="I1470" s="18" t="n">
        <f aca="false">Persist_a*H1470+Shock_sd*Draws!I1449</f>
        <v>40.0773445375467</v>
      </c>
      <c r="J1470" s="18" t="n">
        <f aca="false">Persist_a*I1470+Shock_sd*Draws!J1449</f>
        <v>38.4252143620537</v>
      </c>
      <c r="K1470" s="18" t="n">
        <f aca="false">Persist_a*J1470+Shock_sd*Draws!K1449</f>
        <v>-10.0404140280866</v>
      </c>
      <c r="L1470" s="18" t="n">
        <f aca="false">Persist_a*K1470+Shock_sd*Draws!L1449</f>
        <v>-0.983582092236839</v>
      </c>
      <c r="M1470" s="18" t="n">
        <f aca="false">Persist_a*L1470+Shock_sd*Draws!M1449</f>
        <v>93.3817204763881</v>
      </c>
      <c r="N1470" s="18" t="n">
        <f aca="false">0-(Draws!N1449+Draws!Z1449)</f>
        <v>0</v>
      </c>
      <c r="O1470" s="18" t="n">
        <f aca="false">N1470-(Draws!O1449+Draws!AA1449)</f>
        <v>0</v>
      </c>
      <c r="P1470" s="18" t="n">
        <f aca="false">O1470-(Draws!P1449+Draws!AB1449)</f>
        <v>0</v>
      </c>
      <c r="Q1470" s="18" t="n">
        <f aca="false">P1470-(Draws!Q1449+Draws!AC1449)</f>
        <v>0</v>
      </c>
      <c r="R1470" s="18" t="n">
        <f aca="false">Q1470-(Draws!R1449+Draws!AD1449)</f>
        <v>0</v>
      </c>
      <c r="S1470" s="18" t="n">
        <f aca="false">R1470-(Draws!S1449+Draws!AE1449)</f>
        <v>0</v>
      </c>
      <c r="T1470" s="18" t="n">
        <f aca="false">S1470-(Draws!T1449+Draws!AF1449)</f>
        <v>0</v>
      </c>
      <c r="U1470" s="18" t="n">
        <f aca="false">T1470-(Draws!U1449+Draws!AG1449)</f>
        <v>0</v>
      </c>
      <c r="V1470" s="18" t="n">
        <f aca="false">U1470-(Draws!V1449+Draws!AH1449)</f>
        <v>0</v>
      </c>
      <c r="W1470" s="18" t="n">
        <f aca="false">V1470-(Draws!W1449+Draws!AI1449)</f>
        <v>0</v>
      </c>
      <c r="X1470" s="18" t="n">
        <f aca="false">W1470-(Draws!X1449+Draws!AJ1449)</f>
        <v>0</v>
      </c>
      <c r="Y1470" s="18" t="n">
        <f aca="false">X1470-(Draws!Y1449+Draws!AK1449)</f>
        <v>0</v>
      </c>
      <c r="Z1470" s="18" t="n">
        <f aca="false">0-(MAX(Draws!N1449-Line_cap,0)+MAX(Draws!Z1449-Line_cap,0))</f>
        <v>0</v>
      </c>
      <c r="AA1470" s="18" t="n">
        <f aca="false">Z1470-(MAX(Draws!O1449-Line_cap,0)+MAX(Draws!AA1449-Line_cap,0))</f>
        <v>0</v>
      </c>
      <c r="AB1470" s="18" t="n">
        <f aca="false">AA1470-(MAX(Draws!P1449-Line_cap,0)+MAX(Draws!AB1449-Line_cap,0))</f>
        <v>0</v>
      </c>
      <c r="AC1470" s="18" t="n">
        <f aca="false">AB1470-(MAX(Draws!Q1449-Line_cap,0)+MAX(Draws!AC1449-Line_cap,0))</f>
        <v>0</v>
      </c>
      <c r="AD1470" s="18" t="n">
        <f aca="false">AC1470-(MAX(Draws!R1449-Line_cap,0)+MAX(Draws!AD1449-Line_cap,0))</f>
        <v>0</v>
      </c>
      <c r="AE1470" s="18" t="n">
        <f aca="false">AD1470-(MAX(Draws!S1449-Line_cap,0)+MAX(Draws!AE1449-Line_cap,0))</f>
        <v>0</v>
      </c>
      <c r="AF1470" s="18" t="n">
        <f aca="false">AE1470-(MAX(Draws!T1449-Line_cap,0)+MAX(Draws!AF1449-Line_cap,0))</f>
        <v>0</v>
      </c>
      <c r="AG1470" s="18" t="n">
        <f aca="false">AF1470-(MAX(Draws!U1449-Line_cap,0)+MAX(Draws!AG1449-Line_cap,0))</f>
        <v>0</v>
      </c>
      <c r="AH1470" s="18" t="n">
        <f aca="false">AG1470-(MAX(Draws!V1449-Line_cap,0)+MAX(Draws!AH1449-Line_cap,0))</f>
        <v>0</v>
      </c>
      <c r="AI1470" s="18" t="n">
        <f aca="false">AH1470-(MAX(Draws!W1449-Line_cap,0)+MAX(Draws!AI1449-Line_cap,0))</f>
        <v>0</v>
      </c>
      <c r="AJ1470" s="18" t="n">
        <f aca="false">AI1470-(MAX(Draws!X1449-Line_cap,0)+MAX(Draws!AJ1449-Line_cap,0))</f>
        <v>0</v>
      </c>
      <c r="AK1470" s="18" t="n">
        <f aca="false">AJ1470-(MAX(Draws!Y1449-Line_cap,0)+MAX(Draws!AK1449-Line_cap,0))</f>
        <v>0</v>
      </c>
      <c r="AL1470" s="18" t="n">
        <f aca="false">SUMPRODUCT(MIN($B$22:$M$22+B1470:M1470+N1470:Y1470))</f>
        <v>374.68691011371</v>
      </c>
      <c r="AM1470" s="18" t="n">
        <f aca="false">SUMPRODUCT(MIN($B$22:$M$22+B1470:M1470))</f>
        <v>374.68691011371</v>
      </c>
      <c r="AN1470" s="18" t="n">
        <f aca="false">SUMPRODUCT(MIN($B$22:$M$22+N1470:Y1470))</f>
        <v>481.950382357786</v>
      </c>
      <c r="AO1470" s="18" t="n">
        <f aca="false">SUMPRODUCT(MIN($B$22:$M$22+B1470:M1470+Z1470:AK1470))</f>
        <v>374.68691011371</v>
      </c>
      <c r="AP1470" s="18" t="n">
        <f aca="false">SUMPRODUCT(MIN($B$23:$M$23+B1470:M1470+N1470:Y1470))</f>
        <v>419.791643966874</v>
      </c>
      <c r="AQ1470" s="18" t="n">
        <f aca="false">SUMPRODUCT(MIN($B$23:$M$23+B1470:M1470+Z1470:AK1470))</f>
        <v>419.791643966874</v>
      </c>
      <c r="AR1470" s="13" t="n">
        <f aca="false">IF(Y1470&lt;0,1,0)</f>
        <v>0</v>
      </c>
    </row>
    <row r="1471" customFormat="false" ht="15" hidden="false" customHeight="false" outlineLevel="0" collapsed="false">
      <c r="A1471" s="13" t="n">
        <v>1446</v>
      </c>
      <c r="B1471" s="18" t="n">
        <f aca="false">Shock_sd*Draws!B1450</f>
        <v>12.3648897623268</v>
      </c>
      <c r="C1471" s="18" t="n">
        <f aca="false">Persist_a*B1471+Shock_sd*Draws!C1450</f>
        <v>39.6763407665705</v>
      </c>
      <c r="D1471" s="18" t="n">
        <f aca="false">Persist_a*C1471+Shock_sd*Draws!D1450</f>
        <v>26.1564390126824</v>
      </c>
      <c r="E1471" s="18" t="n">
        <f aca="false">Persist_a*D1471+Shock_sd*Draws!E1450</f>
        <v>86.3757185464298</v>
      </c>
      <c r="F1471" s="18" t="n">
        <f aca="false">Persist_a*E1471+Shock_sd*Draws!F1450</f>
        <v>60.1351022774612</v>
      </c>
      <c r="G1471" s="18" t="n">
        <f aca="false">Persist_a*F1471+Shock_sd*Draws!G1450</f>
        <v>59.2881571177036</v>
      </c>
      <c r="H1471" s="18" t="n">
        <f aca="false">Persist_a*G1471+Shock_sd*Draws!H1450</f>
        <v>-50.0692128067753</v>
      </c>
      <c r="I1471" s="18" t="n">
        <f aca="false">Persist_a*H1471+Shock_sd*Draws!I1450</f>
        <v>5.93579277067837</v>
      </c>
      <c r="J1471" s="18" t="n">
        <f aca="false">Persist_a*I1471+Shock_sd*Draws!J1450</f>
        <v>-50.7509738290934</v>
      </c>
      <c r="K1471" s="18" t="n">
        <f aca="false">Persist_a*J1471+Shock_sd*Draws!K1450</f>
        <v>-60.561458643925</v>
      </c>
      <c r="L1471" s="18" t="n">
        <f aca="false">Persist_a*K1471+Shock_sd*Draws!L1450</f>
        <v>-70.3226430210929</v>
      </c>
      <c r="M1471" s="18" t="n">
        <f aca="false">Persist_a*L1471+Shock_sd*Draws!M1450</f>
        <v>-44.6287369782503</v>
      </c>
      <c r="N1471" s="18" t="n">
        <f aca="false">0-(Draws!N1450+Draws!Z1450)</f>
        <v>0</v>
      </c>
      <c r="O1471" s="18" t="n">
        <f aca="false">N1471-(Draws!O1450+Draws!AA1450)</f>
        <v>0</v>
      </c>
      <c r="P1471" s="18" t="n">
        <f aca="false">O1471-(Draws!P1450+Draws!AB1450)</f>
        <v>0</v>
      </c>
      <c r="Q1471" s="18" t="n">
        <f aca="false">P1471-(Draws!Q1450+Draws!AC1450)</f>
        <v>0</v>
      </c>
      <c r="R1471" s="18" t="n">
        <f aca="false">Q1471-(Draws!R1450+Draws!AD1450)</f>
        <v>0</v>
      </c>
      <c r="S1471" s="18" t="n">
        <f aca="false">R1471-(Draws!S1450+Draws!AE1450)</f>
        <v>0</v>
      </c>
      <c r="T1471" s="18" t="n">
        <f aca="false">S1471-(Draws!T1450+Draws!AF1450)</f>
        <v>0</v>
      </c>
      <c r="U1471" s="18" t="n">
        <f aca="false">T1471-(Draws!U1450+Draws!AG1450)</f>
        <v>0</v>
      </c>
      <c r="V1471" s="18" t="n">
        <f aca="false">U1471-(Draws!V1450+Draws!AH1450)</f>
        <v>0</v>
      </c>
      <c r="W1471" s="18" t="n">
        <f aca="false">V1471-(Draws!W1450+Draws!AI1450)</f>
        <v>0</v>
      </c>
      <c r="X1471" s="18" t="n">
        <f aca="false">W1471-(Draws!X1450+Draws!AJ1450)</f>
        <v>0</v>
      </c>
      <c r="Y1471" s="18" t="n">
        <f aca="false">X1471-(Draws!Y1450+Draws!AK1450)</f>
        <v>0</v>
      </c>
      <c r="Z1471" s="18" t="n">
        <f aca="false">0-(MAX(Draws!N1450-Line_cap,0)+MAX(Draws!Z1450-Line_cap,0))</f>
        <v>0</v>
      </c>
      <c r="AA1471" s="18" t="n">
        <f aca="false">Z1471-(MAX(Draws!O1450-Line_cap,0)+MAX(Draws!AA1450-Line_cap,0))</f>
        <v>0</v>
      </c>
      <c r="AB1471" s="18" t="n">
        <f aca="false">AA1471-(MAX(Draws!P1450-Line_cap,0)+MAX(Draws!AB1450-Line_cap,0))</f>
        <v>0</v>
      </c>
      <c r="AC1471" s="18" t="n">
        <f aca="false">AB1471-(MAX(Draws!Q1450-Line_cap,0)+MAX(Draws!AC1450-Line_cap,0))</f>
        <v>0</v>
      </c>
      <c r="AD1471" s="18" t="n">
        <f aca="false">AC1471-(MAX(Draws!R1450-Line_cap,0)+MAX(Draws!AD1450-Line_cap,0))</f>
        <v>0</v>
      </c>
      <c r="AE1471" s="18" t="n">
        <f aca="false">AD1471-(MAX(Draws!S1450-Line_cap,0)+MAX(Draws!AE1450-Line_cap,0))</f>
        <v>0</v>
      </c>
      <c r="AF1471" s="18" t="n">
        <f aca="false">AE1471-(MAX(Draws!T1450-Line_cap,0)+MAX(Draws!AF1450-Line_cap,0))</f>
        <v>0</v>
      </c>
      <c r="AG1471" s="18" t="n">
        <f aca="false">AF1471-(MAX(Draws!U1450-Line_cap,0)+MAX(Draws!AG1450-Line_cap,0))</f>
        <v>0</v>
      </c>
      <c r="AH1471" s="18" t="n">
        <f aca="false">AG1471-(MAX(Draws!V1450-Line_cap,0)+MAX(Draws!AH1450-Line_cap,0))</f>
        <v>0</v>
      </c>
      <c r="AI1471" s="18" t="n">
        <f aca="false">AH1471-(MAX(Draws!W1450-Line_cap,0)+MAX(Draws!AI1450-Line_cap,0))</f>
        <v>0</v>
      </c>
      <c r="AJ1471" s="18" t="n">
        <f aca="false">AI1471-(MAX(Draws!X1450-Line_cap,0)+MAX(Draws!AJ1450-Line_cap,0))</f>
        <v>0</v>
      </c>
      <c r="AK1471" s="18" t="n">
        <f aca="false">AJ1471-(MAX(Draws!Y1450-Line_cap,0)+MAX(Draws!AK1450-Line_cap,0))</f>
        <v>0</v>
      </c>
      <c r="AL1471" s="18" t="n">
        <f aca="false">SUMPRODUCT(MIN($B$22:$M$22+B1471:M1471+N1471:Y1471))</f>
        <v>431.605304543288</v>
      </c>
      <c r="AM1471" s="18" t="n">
        <f aca="false">SUMPRODUCT(MIN($B$22:$M$22+B1471:M1471))</f>
        <v>431.605304543288</v>
      </c>
      <c r="AN1471" s="18" t="n">
        <f aca="false">SUMPRODUCT(MIN($B$22:$M$22+N1471:Y1471))</f>
        <v>481.950382357786</v>
      </c>
      <c r="AO1471" s="18" t="n">
        <f aca="false">SUMPRODUCT(MIN($B$22:$M$22+B1471:M1471+Z1471:AK1471))</f>
        <v>431.605304543288</v>
      </c>
      <c r="AP1471" s="18" t="n">
        <f aca="false">SUMPRODUCT(MIN($B$23:$M$23+B1471:M1471+N1471:Y1471))</f>
        <v>478.478433356833</v>
      </c>
      <c r="AQ1471" s="18" t="n">
        <f aca="false">SUMPRODUCT(MIN($B$23:$M$23+B1471:M1471+Z1471:AK1471))</f>
        <v>478.478433356833</v>
      </c>
      <c r="AR1471" s="13" t="n">
        <f aca="false">IF(Y1471&lt;0,1,0)</f>
        <v>0</v>
      </c>
    </row>
    <row r="1472" customFormat="false" ht="15" hidden="false" customHeight="false" outlineLevel="0" collapsed="false">
      <c r="A1472" s="13" t="n">
        <v>1447</v>
      </c>
      <c r="B1472" s="18" t="n">
        <f aca="false">Shock_sd*Draws!B1451</f>
        <v>-56.1729683821743</v>
      </c>
      <c r="C1472" s="18" t="n">
        <f aca="false">Persist_a*B1472+Shock_sd*Draws!C1451</f>
        <v>-18.0125319413828</v>
      </c>
      <c r="D1472" s="18" t="n">
        <f aca="false">Persist_a*C1472+Shock_sd*Draws!D1451</f>
        <v>17.2733693481475</v>
      </c>
      <c r="E1472" s="18" t="n">
        <f aca="false">Persist_a*D1472+Shock_sd*Draws!E1451</f>
        <v>4.78584409398664</v>
      </c>
      <c r="F1472" s="18" t="n">
        <f aca="false">Persist_a*E1472+Shock_sd*Draws!F1451</f>
        <v>66.9727431679832</v>
      </c>
      <c r="G1472" s="18" t="n">
        <f aca="false">Persist_a*F1472+Shock_sd*Draws!G1451</f>
        <v>57.7893176946304</v>
      </c>
      <c r="H1472" s="18" t="n">
        <f aca="false">Persist_a*G1472+Shock_sd*Draws!H1451</f>
        <v>75.1842208987856</v>
      </c>
      <c r="I1472" s="18" t="n">
        <f aca="false">Persist_a*H1472+Shock_sd*Draws!I1451</f>
        <v>80.2213782151797</v>
      </c>
      <c r="J1472" s="18" t="n">
        <f aca="false">Persist_a*I1472+Shock_sd*Draws!J1451</f>
        <v>46.7085049301497</v>
      </c>
      <c r="K1472" s="18" t="n">
        <f aca="false">Persist_a*J1472+Shock_sd*Draws!K1451</f>
        <v>-27.478398944657</v>
      </c>
      <c r="L1472" s="18" t="n">
        <f aca="false">Persist_a*K1472+Shock_sd*Draws!L1451</f>
        <v>-14.5063584690545</v>
      </c>
      <c r="M1472" s="18" t="n">
        <f aca="false">Persist_a*L1472+Shock_sd*Draws!M1451</f>
        <v>9.84541914002059</v>
      </c>
      <c r="N1472" s="18" t="n">
        <f aca="false">0-(Draws!N1451+Draws!Z1451)</f>
        <v>0</v>
      </c>
      <c r="O1472" s="18" t="n">
        <f aca="false">N1472-(Draws!O1451+Draws!AA1451)</f>
        <v>0</v>
      </c>
      <c r="P1472" s="18" t="n">
        <f aca="false">O1472-(Draws!P1451+Draws!AB1451)</f>
        <v>0</v>
      </c>
      <c r="Q1472" s="18" t="n">
        <f aca="false">P1472-(Draws!Q1451+Draws!AC1451)</f>
        <v>0</v>
      </c>
      <c r="R1472" s="18" t="n">
        <f aca="false">Q1472-(Draws!R1451+Draws!AD1451)</f>
        <v>0</v>
      </c>
      <c r="S1472" s="18" t="n">
        <f aca="false">R1472-(Draws!S1451+Draws!AE1451)</f>
        <v>0</v>
      </c>
      <c r="T1472" s="18" t="n">
        <f aca="false">S1472-(Draws!T1451+Draws!AF1451)</f>
        <v>0</v>
      </c>
      <c r="U1472" s="18" t="n">
        <f aca="false">T1472-(Draws!U1451+Draws!AG1451)</f>
        <v>0</v>
      </c>
      <c r="V1472" s="18" t="n">
        <f aca="false">U1472-(Draws!V1451+Draws!AH1451)</f>
        <v>0</v>
      </c>
      <c r="W1472" s="18" t="n">
        <f aca="false">V1472-(Draws!W1451+Draws!AI1451)</f>
        <v>0</v>
      </c>
      <c r="X1472" s="18" t="n">
        <f aca="false">W1472-(Draws!X1451+Draws!AJ1451)</f>
        <v>0</v>
      </c>
      <c r="Y1472" s="18" t="n">
        <f aca="false">X1472-(Draws!Y1451+Draws!AK1451)</f>
        <v>0</v>
      </c>
      <c r="Z1472" s="18" t="n">
        <f aca="false">0-(MAX(Draws!N1451-Line_cap,0)+MAX(Draws!Z1451-Line_cap,0))</f>
        <v>0</v>
      </c>
      <c r="AA1472" s="18" t="n">
        <f aca="false">Z1472-(MAX(Draws!O1451-Line_cap,0)+MAX(Draws!AA1451-Line_cap,0))</f>
        <v>0</v>
      </c>
      <c r="AB1472" s="18" t="n">
        <f aca="false">AA1472-(MAX(Draws!P1451-Line_cap,0)+MAX(Draws!AB1451-Line_cap,0))</f>
        <v>0</v>
      </c>
      <c r="AC1472" s="18" t="n">
        <f aca="false">AB1472-(MAX(Draws!Q1451-Line_cap,0)+MAX(Draws!AC1451-Line_cap,0))</f>
        <v>0</v>
      </c>
      <c r="AD1472" s="18" t="n">
        <f aca="false">AC1472-(MAX(Draws!R1451-Line_cap,0)+MAX(Draws!AD1451-Line_cap,0))</f>
        <v>0</v>
      </c>
      <c r="AE1472" s="18" t="n">
        <f aca="false">AD1472-(MAX(Draws!S1451-Line_cap,0)+MAX(Draws!AE1451-Line_cap,0))</f>
        <v>0</v>
      </c>
      <c r="AF1472" s="18" t="n">
        <f aca="false">AE1472-(MAX(Draws!T1451-Line_cap,0)+MAX(Draws!AF1451-Line_cap,0))</f>
        <v>0</v>
      </c>
      <c r="AG1472" s="18" t="n">
        <f aca="false">AF1472-(MAX(Draws!U1451-Line_cap,0)+MAX(Draws!AG1451-Line_cap,0))</f>
        <v>0</v>
      </c>
      <c r="AH1472" s="18" t="n">
        <f aca="false">AG1472-(MAX(Draws!V1451-Line_cap,0)+MAX(Draws!AH1451-Line_cap,0))</f>
        <v>0</v>
      </c>
      <c r="AI1472" s="18" t="n">
        <f aca="false">AH1472-(MAX(Draws!W1451-Line_cap,0)+MAX(Draws!AI1451-Line_cap,0))</f>
        <v>0</v>
      </c>
      <c r="AJ1472" s="18" t="n">
        <f aca="false">AI1472-(MAX(Draws!X1451-Line_cap,0)+MAX(Draws!AJ1451-Line_cap,0))</f>
        <v>0</v>
      </c>
      <c r="AK1472" s="18" t="n">
        <f aca="false">AJ1472-(MAX(Draws!Y1451-Line_cap,0)+MAX(Draws!AK1451-Line_cap,0))</f>
        <v>0</v>
      </c>
      <c r="AL1472" s="18" t="n">
        <f aca="false">SUMPRODUCT(MIN($B$22:$M$22+B1472:M1472+N1472:Y1472))</f>
        <v>466.907296864767</v>
      </c>
      <c r="AM1472" s="18" t="n">
        <f aca="false">SUMPRODUCT(MIN($B$22:$M$22+B1472:M1472))</f>
        <v>466.907296864767</v>
      </c>
      <c r="AN1472" s="18" t="n">
        <f aca="false">SUMPRODUCT(MIN($B$22:$M$22+N1472:Y1472))</f>
        <v>481.950382357786</v>
      </c>
      <c r="AO1472" s="18" t="n">
        <f aca="false">SUMPRODUCT(MIN($B$22:$M$22+B1472:M1472+Z1472:AK1472))</f>
        <v>466.907296864767</v>
      </c>
      <c r="AP1472" s="18" t="n">
        <f aca="false">SUMPRODUCT(MIN($B$23:$M$23+B1472:M1472+N1472:Y1472))</f>
        <v>515.192945415194</v>
      </c>
      <c r="AQ1472" s="18" t="n">
        <f aca="false">SUMPRODUCT(MIN($B$23:$M$23+B1472:M1472+Z1472:AK1472))</f>
        <v>515.192945415194</v>
      </c>
      <c r="AR1472" s="13" t="n">
        <f aca="false">IF(Y1472&lt;0,1,0)</f>
        <v>0</v>
      </c>
    </row>
    <row r="1473" customFormat="false" ht="15" hidden="false" customHeight="false" outlineLevel="0" collapsed="false">
      <c r="A1473" s="13" t="n">
        <v>1448</v>
      </c>
      <c r="B1473" s="18" t="n">
        <f aca="false">Shock_sd*Draws!B1452</f>
        <v>2.82550481492878</v>
      </c>
      <c r="C1473" s="18" t="n">
        <f aca="false">Persist_a*B1473+Shock_sd*Draws!C1452</f>
        <v>-48.1110341841417</v>
      </c>
      <c r="D1473" s="18" t="n">
        <f aca="false">Persist_a*C1473+Shock_sd*Draws!D1452</f>
        <v>24.7308981713842</v>
      </c>
      <c r="E1473" s="18" t="n">
        <f aca="false">Persist_a*D1473+Shock_sd*Draws!E1452</f>
        <v>-71.4494444415375</v>
      </c>
      <c r="F1473" s="18" t="n">
        <f aca="false">Persist_a*E1473+Shock_sd*Draws!F1452</f>
        <v>-104.437556640176</v>
      </c>
      <c r="G1473" s="18" t="n">
        <f aca="false">Persist_a*F1473+Shock_sd*Draws!G1452</f>
        <v>-38.2090224413473</v>
      </c>
      <c r="H1473" s="18" t="n">
        <f aca="false">Persist_a*G1473+Shock_sd*Draws!H1452</f>
        <v>-0.075938394471514</v>
      </c>
      <c r="I1473" s="18" t="n">
        <f aca="false">Persist_a*H1473+Shock_sd*Draws!I1452</f>
        <v>-32.3743071170491</v>
      </c>
      <c r="J1473" s="18" t="n">
        <f aca="false">Persist_a*I1473+Shock_sd*Draws!J1452</f>
        <v>-7.69118978731994</v>
      </c>
      <c r="K1473" s="18" t="n">
        <f aca="false">Persist_a*J1473+Shock_sd*Draws!K1452</f>
        <v>34.023880379379</v>
      </c>
      <c r="L1473" s="18" t="n">
        <f aca="false">Persist_a*K1473+Shock_sd*Draws!L1452</f>
        <v>65.4067725998762</v>
      </c>
      <c r="M1473" s="18" t="n">
        <f aca="false">Persist_a*L1473+Shock_sd*Draws!M1452</f>
        <v>105.726818647613</v>
      </c>
      <c r="N1473" s="18" t="n">
        <f aca="false">0-(Draws!N1452+Draws!Z1452)</f>
        <v>0</v>
      </c>
      <c r="O1473" s="18" t="n">
        <f aca="false">N1473-(Draws!O1452+Draws!AA1452)</f>
        <v>0</v>
      </c>
      <c r="P1473" s="18" t="n">
        <f aca="false">O1473-(Draws!P1452+Draws!AB1452)</f>
        <v>0</v>
      </c>
      <c r="Q1473" s="18" t="n">
        <f aca="false">P1473-(Draws!Q1452+Draws!AC1452)</f>
        <v>0</v>
      </c>
      <c r="R1473" s="18" t="n">
        <f aca="false">Q1473-(Draws!R1452+Draws!AD1452)</f>
        <v>0</v>
      </c>
      <c r="S1473" s="18" t="n">
        <f aca="false">R1473-(Draws!S1452+Draws!AE1452)</f>
        <v>0</v>
      </c>
      <c r="T1473" s="18" t="n">
        <f aca="false">S1473-(Draws!T1452+Draws!AF1452)</f>
        <v>0</v>
      </c>
      <c r="U1473" s="18" t="n">
        <f aca="false">T1473-(Draws!U1452+Draws!AG1452)</f>
        <v>0</v>
      </c>
      <c r="V1473" s="18" t="n">
        <f aca="false">U1473-(Draws!V1452+Draws!AH1452)</f>
        <v>0</v>
      </c>
      <c r="W1473" s="18" t="n">
        <f aca="false">V1473-(Draws!W1452+Draws!AI1452)</f>
        <v>0</v>
      </c>
      <c r="X1473" s="18" t="n">
        <f aca="false">W1473-(Draws!X1452+Draws!AJ1452)</f>
        <v>0</v>
      </c>
      <c r="Y1473" s="18" t="n">
        <f aca="false">X1473-(Draws!Y1452+Draws!AK1452)</f>
        <v>0</v>
      </c>
      <c r="Z1473" s="18" t="n">
        <f aca="false">0-(MAX(Draws!N1452-Line_cap,0)+MAX(Draws!Z1452-Line_cap,0))</f>
        <v>0</v>
      </c>
      <c r="AA1473" s="18" t="n">
        <f aca="false">Z1473-(MAX(Draws!O1452-Line_cap,0)+MAX(Draws!AA1452-Line_cap,0))</f>
        <v>0</v>
      </c>
      <c r="AB1473" s="18" t="n">
        <f aca="false">AA1473-(MAX(Draws!P1452-Line_cap,0)+MAX(Draws!AB1452-Line_cap,0))</f>
        <v>0</v>
      </c>
      <c r="AC1473" s="18" t="n">
        <f aca="false">AB1473-(MAX(Draws!Q1452-Line_cap,0)+MAX(Draws!AC1452-Line_cap,0))</f>
        <v>0</v>
      </c>
      <c r="AD1473" s="18" t="n">
        <f aca="false">AC1473-(MAX(Draws!R1452-Line_cap,0)+MAX(Draws!AD1452-Line_cap,0))</f>
        <v>0</v>
      </c>
      <c r="AE1473" s="18" t="n">
        <f aca="false">AD1473-(MAX(Draws!S1452-Line_cap,0)+MAX(Draws!AE1452-Line_cap,0))</f>
        <v>0</v>
      </c>
      <c r="AF1473" s="18" t="n">
        <f aca="false">AE1473-(MAX(Draws!T1452-Line_cap,0)+MAX(Draws!AF1452-Line_cap,0))</f>
        <v>0</v>
      </c>
      <c r="AG1473" s="18" t="n">
        <f aca="false">AF1473-(MAX(Draws!U1452-Line_cap,0)+MAX(Draws!AG1452-Line_cap,0))</f>
        <v>0</v>
      </c>
      <c r="AH1473" s="18" t="n">
        <f aca="false">AG1473-(MAX(Draws!V1452-Line_cap,0)+MAX(Draws!AH1452-Line_cap,0))</f>
        <v>0</v>
      </c>
      <c r="AI1473" s="18" t="n">
        <f aca="false">AH1473-(MAX(Draws!W1452-Line_cap,0)+MAX(Draws!AI1452-Line_cap,0))</f>
        <v>0</v>
      </c>
      <c r="AJ1473" s="18" t="n">
        <f aca="false">AI1473-(MAX(Draws!X1452-Line_cap,0)+MAX(Draws!AJ1452-Line_cap,0))</f>
        <v>0</v>
      </c>
      <c r="AK1473" s="18" t="n">
        <f aca="false">AJ1473-(MAX(Draws!Y1452-Line_cap,0)+MAX(Draws!AK1452-Line_cap,0))</f>
        <v>0</v>
      </c>
      <c r="AL1473" s="18" t="n">
        <f aca="false">SUMPRODUCT(MIN($B$22:$M$22+B1473:M1473+N1473:Y1473))</f>
        <v>384.059624507514</v>
      </c>
      <c r="AM1473" s="18" t="n">
        <f aca="false">SUMPRODUCT(MIN($B$22:$M$22+B1473:M1473))</f>
        <v>384.059624507514</v>
      </c>
      <c r="AN1473" s="18" t="n">
        <f aca="false">SUMPRODUCT(MIN($B$22:$M$22+N1473:Y1473))</f>
        <v>481.950382357786</v>
      </c>
      <c r="AO1473" s="18" t="n">
        <f aca="false">SUMPRODUCT(MIN($B$22:$M$22+B1473:M1473+Z1473:AK1473))</f>
        <v>384.059624507514</v>
      </c>
      <c r="AP1473" s="18" t="n">
        <f aca="false">SUMPRODUCT(MIN($B$23:$M$23+B1473:M1473+N1473:Y1473))</f>
        <v>429.164358360679</v>
      </c>
      <c r="AQ1473" s="18" t="n">
        <f aca="false">SUMPRODUCT(MIN($B$23:$M$23+B1473:M1473+Z1473:AK1473))</f>
        <v>429.164358360679</v>
      </c>
      <c r="AR1473" s="13" t="n">
        <f aca="false">IF(Y1473&lt;0,1,0)</f>
        <v>0</v>
      </c>
    </row>
    <row r="1474" customFormat="false" ht="15" hidden="false" customHeight="false" outlineLevel="0" collapsed="false">
      <c r="A1474" s="13" t="n">
        <v>1449</v>
      </c>
      <c r="B1474" s="18" t="n">
        <f aca="false">Shock_sd*Draws!B1453</f>
        <v>81.7294222444954</v>
      </c>
      <c r="C1474" s="18" t="n">
        <f aca="false">Persist_a*B1474+Shock_sd*Draws!C1453</f>
        <v>-28.4246769243462</v>
      </c>
      <c r="D1474" s="18" t="n">
        <f aca="false">Persist_a*C1474+Shock_sd*Draws!D1453</f>
        <v>40.8688175119466</v>
      </c>
      <c r="E1474" s="18" t="n">
        <f aca="false">Persist_a*D1474+Shock_sd*Draws!E1453</f>
        <v>-105.487662957739</v>
      </c>
      <c r="F1474" s="18" t="n">
        <f aca="false">Persist_a*E1474+Shock_sd*Draws!F1453</f>
        <v>-74.200846891799</v>
      </c>
      <c r="G1474" s="18" t="n">
        <f aca="false">Persist_a*F1474+Shock_sd*Draws!G1453</f>
        <v>-103.237312258766</v>
      </c>
      <c r="H1474" s="18" t="n">
        <f aca="false">Persist_a*G1474+Shock_sd*Draws!H1453</f>
        <v>-69.2246261667548</v>
      </c>
      <c r="I1474" s="18" t="n">
        <f aca="false">Persist_a*H1474+Shock_sd*Draws!I1453</f>
        <v>-33.9845567800237</v>
      </c>
      <c r="J1474" s="18" t="n">
        <f aca="false">Persist_a*I1474+Shock_sd*Draws!J1453</f>
        <v>-0.779271128024103</v>
      </c>
      <c r="K1474" s="18" t="n">
        <f aca="false">Persist_a*J1474+Shock_sd*Draws!K1453</f>
        <v>-50.6845347054905</v>
      </c>
      <c r="L1474" s="18" t="n">
        <f aca="false">Persist_a*K1474+Shock_sd*Draws!L1453</f>
        <v>-1.32916182267408</v>
      </c>
      <c r="M1474" s="18" t="n">
        <f aca="false">Persist_a*L1474+Shock_sd*Draws!M1453</f>
        <v>21.8554276089143</v>
      </c>
      <c r="N1474" s="18" t="n">
        <f aca="false">0-(Draws!N1453+Draws!Z1453)</f>
        <v>0</v>
      </c>
      <c r="O1474" s="18" t="n">
        <f aca="false">N1474-(Draws!O1453+Draws!AA1453)</f>
        <v>0</v>
      </c>
      <c r="P1474" s="18" t="n">
        <f aca="false">O1474-(Draws!P1453+Draws!AB1453)</f>
        <v>0</v>
      </c>
      <c r="Q1474" s="18" t="n">
        <f aca="false">P1474-(Draws!Q1453+Draws!AC1453)</f>
        <v>0</v>
      </c>
      <c r="R1474" s="18" t="n">
        <f aca="false">Q1474-(Draws!R1453+Draws!AD1453)</f>
        <v>0</v>
      </c>
      <c r="S1474" s="18" t="n">
        <f aca="false">R1474-(Draws!S1453+Draws!AE1453)</f>
        <v>0</v>
      </c>
      <c r="T1474" s="18" t="n">
        <f aca="false">S1474-(Draws!T1453+Draws!AF1453)</f>
        <v>0</v>
      </c>
      <c r="U1474" s="18" t="n">
        <f aca="false">T1474-(Draws!U1453+Draws!AG1453)</f>
        <v>0</v>
      </c>
      <c r="V1474" s="18" t="n">
        <f aca="false">U1474-(Draws!V1453+Draws!AH1453)</f>
        <v>0</v>
      </c>
      <c r="W1474" s="18" t="n">
        <f aca="false">V1474-(Draws!W1453+Draws!AI1453)</f>
        <v>0</v>
      </c>
      <c r="X1474" s="18" t="n">
        <f aca="false">W1474-(Draws!X1453+Draws!AJ1453)</f>
        <v>0</v>
      </c>
      <c r="Y1474" s="18" t="n">
        <f aca="false">X1474-(Draws!Y1453+Draws!AK1453)</f>
        <v>0</v>
      </c>
      <c r="Z1474" s="18" t="n">
        <f aca="false">0-(MAX(Draws!N1453-Line_cap,0)+MAX(Draws!Z1453-Line_cap,0))</f>
        <v>0</v>
      </c>
      <c r="AA1474" s="18" t="n">
        <f aca="false">Z1474-(MAX(Draws!O1453-Line_cap,0)+MAX(Draws!AA1453-Line_cap,0))</f>
        <v>0</v>
      </c>
      <c r="AB1474" s="18" t="n">
        <f aca="false">AA1474-(MAX(Draws!P1453-Line_cap,0)+MAX(Draws!AB1453-Line_cap,0))</f>
        <v>0</v>
      </c>
      <c r="AC1474" s="18" t="n">
        <f aca="false">AB1474-(MAX(Draws!Q1453-Line_cap,0)+MAX(Draws!AC1453-Line_cap,0))</f>
        <v>0</v>
      </c>
      <c r="AD1474" s="18" t="n">
        <f aca="false">AC1474-(MAX(Draws!R1453-Line_cap,0)+MAX(Draws!AD1453-Line_cap,0))</f>
        <v>0</v>
      </c>
      <c r="AE1474" s="18" t="n">
        <f aca="false">AD1474-(MAX(Draws!S1453-Line_cap,0)+MAX(Draws!AE1453-Line_cap,0))</f>
        <v>0</v>
      </c>
      <c r="AF1474" s="18" t="n">
        <f aca="false">AE1474-(MAX(Draws!T1453-Line_cap,0)+MAX(Draws!AF1453-Line_cap,0))</f>
        <v>0</v>
      </c>
      <c r="AG1474" s="18" t="n">
        <f aca="false">AF1474-(MAX(Draws!U1453-Line_cap,0)+MAX(Draws!AG1453-Line_cap,0))</f>
        <v>0</v>
      </c>
      <c r="AH1474" s="18" t="n">
        <f aca="false">AG1474-(MAX(Draws!V1453-Line_cap,0)+MAX(Draws!AH1453-Line_cap,0))</f>
        <v>0</v>
      </c>
      <c r="AI1474" s="18" t="n">
        <f aca="false">AH1474-(MAX(Draws!W1453-Line_cap,0)+MAX(Draws!AI1453-Line_cap,0))</f>
        <v>0</v>
      </c>
      <c r="AJ1474" s="18" t="n">
        <f aca="false">AI1474-(MAX(Draws!X1453-Line_cap,0)+MAX(Draws!AJ1453-Line_cap,0))</f>
        <v>0</v>
      </c>
      <c r="AK1474" s="18" t="n">
        <f aca="false">AJ1474-(MAX(Draws!Y1453-Line_cap,0)+MAX(Draws!AK1453-Line_cap,0))</f>
        <v>0</v>
      </c>
      <c r="AL1474" s="18" t="n">
        <f aca="false">SUMPRODUCT(MIN($B$22:$M$22+B1474:M1474+N1474:Y1474))</f>
        <v>379.970859379599</v>
      </c>
      <c r="AM1474" s="18" t="n">
        <f aca="false">SUMPRODUCT(MIN($B$22:$M$22+B1474:M1474))</f>
        <v>379.970859379599</v>
      </c>
      <c r="AN1474" s="18" t="n">
        <f aca="false">SUMPRODUCT(MIN($B$22:$M$22+N1474:Y1474))</f>
        <v>481.950382357786</v>
      </c>
      <c r="AO1474" s="18" t="n">
        <f aca="false">SUMPRODUCT(MIN($B$22:$M$22+B1474:M1474+Z1474:AK1474))</f>
        <v>379.970859379599</v>
      </c>
      <c r="AP1474" s="18" t="n">
        <f aca="false">SUMPRODUCT(MIN($B$23:$M$23+B1474:M1474+N1474:Y1474))</f>
        <v>427.736604880383</v>
      </c>
      <c r="AQ1474" s="18" t="n">
        <f aca="false">SUMPRODUCT(MIN($B$23:$M$23+B1474:M1474+Z1474:AK1474))</f>
        <v>427.736604880383</v>
      </c>
      <c r="AR1474" s="13" t="n">
        <f aca="false">IF(Y1474&lt;0,1,0)</f>
        <v>0</v>
      </c>
    </row>
    <row r="1475" customFormat="false" ht="15" hidden="false" customHeight="false" outlineLevel="0" collapsed="false">
      <c r="A1475" s="13" t="n">
        <v>1450</v>
      </c>
      <c r="B1475" s="18" t="n">
        <f aca="false">Shock_sd*Draws!B1454</f>
        <v>-41.0186534393765</v>
      </c>
      <c r="C1475" s="18" t="n">
        <f aca="false">Persist_a*B1475+Shock_sd*Draws!C1454</f>
        <v>-64.5363084998028</v>
      </c>
      <c r="D1475" s="18" t="n">
        <f aca="false">Persist_a*C1475+Shock_sd*Draws!D1454</f>
        <v>-87.3598240215797</v>
      </c>
      <c r="E1475" s="18" t="n">
        <f aca="false">Persist_a*D1475+Shock_sd*Draws!E1454</f>
        <v>-58.6605952497154</v>
      </c>
      <c r="F1475" s="18" t="n">
        <f aca="false">Persist_a*E1475+Shock_sd*Draws!F1454</f>
        <v>-12.9040997862323</v>
      </c>
      <c r="G1475" s="18" t="n">
        <f aca="false">Persist_a*F1475+Shock_sd*Draws!G1454</f>
        <v>51.795237516261</v>
      </c>
      <c r="H1475" s="18" t="n">
        <f aca="false">Persist_a*G1475+Shock_sd*Draws!H1454</f>
        <v>16.3791912378241</v>
      </c>
      <c r="I1475" s="18" t="n">
        <f aca="false">Persist_a*H1475+Shock_sd*Draws!I1454</f>
        <v>4.2275214835699</v>
      </c>
      <c r="J1475" s="18" t="n">
        <f aca="false">Persist_a*I1475+Shock_sd*Draws!J1454</f>
        <v>-7.34822871737944</v>
      </c>
      <c r="K1475" s="18" t="n">
        <f aca="false">Persist_a*J1475+Shock_sd*Draws!K1454</f>
        <v>-44.8562620561805</v>
      </c>
      <c r="L1475" s="18" t="n">
        <f aca="false">Persist_a*K1475+Shock_sd*Draws!L1454</f>
        <v>0.582071765062107</v>
      </c>
      <c r="M1475" s="18" t="n">
        <f aca="false">Persist_a*L1475+Shock_sd*Draws!M1454</f>
        <v>-15.2620276353713</v>
      </c>
      <c r="N1475" s="18" t="n">
        <f aca="false">0-(Draws!N1454+Draws!Z1454)</f>
        <v>0</v>
      </c>
      <c r="O1475" s="18" t="n">
        <f aca="false">N1475-(Draws!O1454+Draws!AA1454)</f>
        <v>0</v>
      </c>
      <c r="P1475" s="18" t="n">
        <f aca="false">O1475-(Draws!P1454+Draws!AB1454)</f>
        <v>0</v>
      </c>
      <c r="Q1475" s="18" t="n">
        <f aca="false">P1475-(Draws!Q1454+Draws!AC1454)</f>
        <v>0</v>
      </c>
      <c r="R1475" s="18" t="n">
        <f aca="false">Q1475-(Draws!R1454+Draws!AD1454)</f>
        <v>0</v>
      </c>
      <c r="S1475" s="18" t="n">
        <f aca="false">R1475-(Draws!S1454+Draws!AE1454)</f>
        <v>0</v>
      </c>
      <c r="T1475" s="18" t="n">
        <f aca="false">S1475-(Draws!T1454+Draws!AF1454)</f>
        <v>0</v>
      </c>
      <c r="U1475" s="18" t="n">
        <f aca="false">T1475-(Draws!U1454+Draws!AG1454)</f>
        <v>0</v>
      </c>
      <c r="V1475" s="18" t="n">
        <f aca="false">U1475-(Draws!V1454+Draws!AH1454)</f>
        <v>0</v>
      </c>
      <c r="W1475" s="18" t="n">
        <f aca="false">V1475-(Draws!W1454+Draws!AI1454)</f>
        <v>0</v>
      </c>
      <c r="X1475" s="18" t="n">
        <f aca="false">W1475-(Draws!X1454+Draws!AJ1454)</f>
        <v>0</v>
      </c>
      <c r="Y1475" s="18" t="n">
        <f aca="false">X1475-(Draws!Y1454+Draws!AK1454)</f>
        <v>0</v>
      </c>
      <c r="Z1475" s="18" t="n">
        <f aca="false">0-(MAX(Draws!N1454-Line_cap,0)+MAX(Draws!Z1454-Line_cap,0))</f>
        <v>0</v>
      </c>
      <c r="AA1475" s="18" t="n">
        <f aca="false">Z1475-(MAX(Draws!O1454-Line_cap,0)+MAX(Draws!AA1454-Line_cap,0))</f>
        <v>0</v>
      </c>
      <c r="AB1475" s="18" t="n">
        <f aca="false">AA1475-(MAX(Draws!P1454-Line_cap,0)+MAX(Draws!AB1454-Line_cap,0))</f>
        <v>0</v>
      </c>
      <c r="AC1475" s="18" t="n">
        <f aca="false">AB1475-(MAX(Draws!Q1454-Line_cap,0)+MAX(Draws!AC1454-Line_cap,0))</f>
        <v>0</v>
      </c>
      <c r="AD1475" s="18" t="n">
        <f aca="false">AC1475-(MAX(Draws!R1454-Line_cap,0)+MAX(Draws!AD1454-Line_cap,0))</f>
        <v>0</v>
      </c>
      <c r="AE1475" s="18" t="n">
        <f aca="false">AD1475-(MAX(Draws!S1454-Line_cap,0)+MAX(Draws!AE1454-Line_cap,0))</f>
        <v>0</v>
      </c>
      <c r="AF1475" s="18" t="n">
        <f aca="false">AE1475-(MAX(Draws!T1454-Line_cap,0)+MAX(Draws!AF1454-Line_cap,0))</f>
        <v>0</v>
      </c>
      <c r="AG1475" s="18" t="n">
        <f aca="false">AF1475-(MAX(Draws!U1454-Line_cap,0)+MAX(Draws!AG1454-Line_cap,0))</f>
        <v>0</v>
      </c>
      <c r="AH1475" s="18" t="n">
        <f aca="false">AG1475-(MAX(Draws!V1454-Line_cap,0)+MAX(Draws!AH1454-Line_cap,0))</f>
        <v>0</v>
      </c>
      <c r="AI1475" s="18" t="n">
        <f aca="false">AH1475-(MAX(Draws!W1454-Line_cap,0)+MAX(Draws!AI1454-Line_cap,0))</f>
        <v>0</v>
      </c>
      <c r="AJ1475" s="18" t="n">
        <f aca="false">AI1475-(MAX(Draws!X1454-Line_cap,0)+MAX(Draws!AJ1454-Line_cap,0))</f>
        <v>0</v>
      </c>
      <c r="AK1475" s="18" t="n">
        <f aca="false">AJ1475-(MAX(Draws!Y1454-Line_cap,0)+MAX(Draws!AK1454-Line_cap,0))</f>
        <v>0</v>
      </c>
      <c r="AL1475" s="18" t="n">
        <f aca="false">SUMPRODUCT(MIN($B$22:$M$22+B1475:M1475+N1475:Y1475))</f>
        <v>428.194362640561</v>
      </c>
      <c r="AM1475" s="18" t="n">
        <f aca="false">SUMPRODUCT(MIN($B$22:$M$22+B1475:M1475))</f>
        <v>428.194362640561</v>
      </c>
      <c r="AN1475" s="18" t="n">
        <f aca="false">SUMPRODUCT(MIN($B$22:$M$22+N1475:Y1475))</f>
        <v>481.950382357786</v>
      </c>
      <c r="AO1475" s="18" t="n">
        <f aca="false">SUMPRODUCT(MIN($B$22:$M$22+B1475:M1475+Z1475:AK1475))</f>
        <v>428.194362640561</v>
      </c>
      <c r="AP1475" s="18" t="n">
        <f aca="false">SUMPRODUCT(MIN($B$23:$M$23+B1475:M1475+N1475:Y1475))</f>
        <v>462.9437374488</v>
      </c>
      <c r="AQ1475" s="18" t="n">
        <f aca="false">SUMPRODUCT(MIN($B$23:$M$23+B1475:M1475+Z1475:AK1475))</f>
        <v>462.9437374488</v>
      </c>
      <c r="AR1475" s="13" t="n">
        <f aca="false">IF(Y1475&lt;0,1,0)</f>
        <v>0</v>
      </c>
    </row>
    <row r="1476" customFormat="false" ht="15" hidden="false" customHeight="false" outlineLevel="0" collapsed="false">
      <c r="A1476" s="13" t="n">
        <v>1451</v>
      </c>
      <c r="B1476" s="18" t="n">
        <f aca="false">Shock_sd*Draws!B1455</f>
        <v>-0.0285128260733027</v>
      </c>
      <c r="C1476" s="18" t="n">
        <f aca="false">Persist_a*B1476+Shock_sd*Draws!C1455</f>
        <v>1.28338899209085</v>
      </c>
      <c r="D1476" s="18" t="n">
        <f aca="false">Persist_a*C1476+Shock_sd*Draws!D1455</f>
        <v>28.3256604684378</v>
      </c>
      <c r="E1476" s="18" t="n">
        <f aca="false">Persist_a*D1476+Shock_sd*Draws!E1455</f>
        <v>46.0408112576153</v>
      </c>
      <c r="F1476" s="18" t="n">
        <f aca="false">Persist_a*E1476+Shock_sd*Draws!F1455</f>
        <v>61.9049185210615</v>
      </c>
      <c r="G1476" s="18" t="n">
        <f aca="false">Persist_a*F1476+Shock_sd*Draws!G1455</f>
        <v>9.5130711578344</v>
      </c>
      <c r="H1476" s="18" t="n">
        <f aca="false">Persist_a*G1476+Shock_sd*Draws!H1455</f>
        <v>-31.0408767287694</v>
      </c>
      <c r="I1476" s="18" t="n">
        <f aca="false">Persist_a*H1476+Shock_sd*Draws!I1455</f>
        <v>57.6066177775256</v>
      </c>
      <c r="J1476" s="18" t="n">
        <f aca="false">Persist_a*I1476+Shock_sd*Draws!J1455</f>
        <v>52.2830386432536</v>
      </c>
      <c r="K1476" s="18" t="n">
        <f aca="false">Persist_a*J1476+Shock_sd*Draws!K1455</f>
        <v>50.1822006993694</v>
      </c>
      <c r="L1476" s="18" t="n">
        <f aca="false">Persist_a*K1476+Shock_sd*Draws!L1455</f>
        <v>-5.23213507665367</v>
      </c>
      <c r="M1476" s="18" t="n">
        <f aca="false">Persist_a*L1476+Shock_sd*Draws!M1455</f>
        <v>57.0055517968253</v>
      </c>
      <c r="N1476" s="18" t="n">
        <f aca="false">0-(Draws!N1455+Draws!Z1455)</f>
        <v>0</v>
      </c>
      <c r="O1476" s="18" t="n">
        <f aca="false">N1476-(Draws!O1455+Draws!AA1455)</f>
        <v>0</v>
      </c>
      <c r="P1476" s="18" t="n">
        <f aca="false">O1476-(Draws!P1455+Draws!AB1455)</f>
        <v>0</v>
      </c>
      <c r="Q1476" s="18" t="n">
        <f aca="false">P1476-(Draws!Q1455+Draws!AC1455)</f>
        <v>0</v>
      </c>
      <c r="R1476" s="18" t="n">
        <f aca="false">Q1476-(Draws!R1455+Draws!AD1455)</f>
        <v>0</v>
      </c>
      <c r="S1476" s="18" t="n">
        <f aca="false">R1476-(Draws!S1455+Draws!AE1455)</f>
        <v>0</v>
      </c>
      <c r="T1476" s="18" t="n">
        <f aca="false">S1476-(Draws!T1455+Draws!AF1455)</f>
        <v>0</v>
      </c>
      <c r="U1476" s="18" t="n">
        <f aca="false">T1476-(Draws!U1455+Draws!AG1455)</f>
        <v>0</v>
      </c>
      <c r="V1476" s="18" t="n">
        <f aca="false">U1476-(Draws!V1455+Draws!AH1455)</f>
        <v>0</v>
      </c>
      <c r="W1476" s="18" t="n">
        <f aca="false">V1476-(Draws!W1455+Draws!AI1455)</f>
        <v>0</v>
      </c>
      <c r="X1476" s="18" t="n">
        <f aca="false">W1476-(Draws!X1455+Draws!AJ1455)</f>
        <v>0</v>
      </c>
      <c r="Y1476" s="18" t="n">
        <f aca="false">X1476-(Draws!Y1455+Draws!AK1455)</f>
        <v>0</v>
      </c>
      <c r="Z1476" s="18" t="n">
        <f aca="false">0-(MAX(Draws!N1455-Line_cap,0)+MAX(Draws!Z1455-Line_cap,0))</f>
        <v>0</v>
      </c>
      <c r="AA1476" s="18" t="n">
        <f aca="false">Z1476-(MAX(Draws!O1455-Line_cap,0)+MAX(Draws!AA1455-Line_cap,0))</f>
        <v>0</v>
      </c>
      <c r="AB1476" s="18" t="n">
        <f aca="false">AA1476-(MAX(Draws!P1455-Line_cap,0)+MAX(Draws!AB1455-Line_cap,0))</f>
        <v>0</v>
      </c>
      <c r="AC1476" s="18" t="n">
        <f aca="false">AB1476-(MAX(Draws!Q1455-Line_cap,0)+MAX(Draws!AC1455-Line_cap,0))</f>
        <v>0</v>
      </c>
      <c r="AD1476" s="18" t="n">
        <f aca="false">AC1476-(MAX(Draws!R1455-Line_cap,0)+MAX(Draws!AD1455-Line_cap,0))</f>
        <v>0</v>
      </c>
      <c r="AE1476" s="18" t="n">
        <f aca="false">AD1476-(MAX(Draws!S1455-Line_cap,0)+MAX(Draws!AE1455-Line_cap,0))</f>
        <v>0</v>
      </c>
      <c r="AF1476" s="18" t="n">
        <f aca="false">AE1476-(MAX(Draws!T1455-Line_cap,0)+MAX(Draws!AF1455-Line_cap,0))</f>
        <v>0</v>
      </c>
      <c r="AG1476" s="18" t="n">
        <f aca="false">AF1476-(MAX(Draws!U1455-Line_cap,0)+MAX(Draws!AG1455-Line_cap,0))</f>
        <v>0</v>
      </c>
      <c r="AH1476" s="18" t="n">
        <f aca="false">AG1476-(MAX(Draws!V1455-Line_cap,0)+MAX(Draws!AH1455-Line_cap,0))</f>
        <v>0</v>
      </c>
      <c r="AI1476" s="18" t="n">
        <f aca="false">AH1476-(MAX(Draws!W1455-Line_cap,0)+MAX(Draws!AI1455-Line_cap,0))</f>
        <v>0</v>
      </c>
      <c r="AJ1476" s="18" t="n">
        <f aca="false">AI1476-(MAX(Draws!X1455-Line_cap,0)+MAX(Draws!AJ1455-Line_cap,0))</f>
        <v>0</v>
      </c>
      <c r="AK1476" s="18" t="n">
        <f aca="false">AJ1476-(MAX(Draws!Y1455-Line_cap,0)+MAX(Draws!AK1455-Line_cap,0))</f>
        <v>0</v>
      </c>
      <c r="AL1476" s="18" t="n">
        <f aca="false">SUMPRODUCT(MIN($B$22:$M$22+B1476:M1476+N1476:Y1476))</f>
        <v>450.909505629016</v>
      </c>
      <c r="AM1476" s="18" t="n">
        <f aca="false">SUMPRODUCT(MIN($B$22:$M$22+B1476:M1476))</f>
        <v>450.909505629016</v>
      </c>
      <c r="AN1476" s="18" t="n">
        <f aca="false">SUMPRODUCT(MIN($B$22:$M$22+N1476:Y1476))</f>
        <v>481.950382357786</v>
      </c>
      <c r="AO1476" s="18" t="n">
        <f aca="false">SUMPRODUCT(MIN($B$22:$M$22+B1476:M1476+Z1476:AK1476))</f>
        <v>450.909505629016</v>
      </c>
      <c r="AP1476" s="18" t="n">
        <f aca="false">SUMPRODUCT(MIN($B$23:$M$23+B1476:M1476+N1476:Y1476))</f>
        <v>500.088148492117</v>
      </c>
      <c r="AQ1476" s="18" t="n">
        <f aca="false">SUMPRODUCT(MIN($B$23:$M$23+B1476:M1476+Z1476:AK1476))</f>
        <v>500.088148492117</v>
      </c>
      <c r="AR1476" s="13" t="n">
        <f aca="false">IF(Y1476&lt;0,1,0)</f>
        <v>0</v>
      </c>
    </row>
    <row r="1477" customFormat="false" ht="15" hidden="false" customHeight="false" outlineLevel="0" collapsed="false">
      <c r="A1477" s="13" t="n">
        <v>1452</v>
      </c>
      <c r="B1477" s="18" t="n">
        <f aca="false">Shock_sd*Draws!B1456</f>
        <v>-35.2923544289964</v>
      </c>
      <c r="C1477" s="18" t="n">
        <f aca="false">Persist_a*B1477+Shock_sd*Draws!C1456</f>
        <v>-19.4970634755574</v>
      </c>
      <c r="D1477" s="18" t="n">
        <f aca="false">Persist_a*C1477+Shock_sd*Draws!D1456</f>
        <v>41.7022745416691</v>
      </c>
      <c r="E1477" s="18" t="n">
        <f aca="false">Persist_a*D1477+Shock_sd*Draws!E1456</f>
        <v>26.5988611506366</v>
      </c>
      <c r="F1477" s="18" t="n">
        <f aca="false">Persist_a*E1477+Shock_sd*Draws!F1456</f>
        <v>128.014205703374</v>
      </c>
      <c r="G1477" s="18" t="n">
        <f aca="false">Persist_a*F1477+Shock_sd*Draws!G1456</f>
        <v>-12.2396356726689</v>
      </c>
      <c r="H1477" s="18" t="n">
        <f aca="false">Persist_a*G1477+Shock_sd*Draws!H1456</f>
        <v>9.88253407775819</v>
      </c>
      <c r="I1477" s="18" t="n">
        <f aca="false">Persist_a*H1477+Shock_sd*Draws!I1456</f>
        <v>62.6355469076487</v>
      </c>
      <c r="J1477" s="18" t="n">
        <f aca="false">Persist_a*I1477+Shock_sd*Draws!J1456</f>
        <v>72.1590418731421</v>
      </c>
      <c r="K1477" s="18" t="n">
        <f aca="false">Persist_a*J1477+Shock_sd*Draws!K1456</f>
        <v>54.8949494604911</v>
      </c>
      <c r="L1477" s="18" t="n">
        <f aca="false">Persist_a*K1477+Shock_sd*Draws!L1456</f>
        <v>76.4532309071304</v>
      </c>
      <c r="M1477" s="18" t="n">
        <f aca="false">Persist_a*L1477+Shock_sd*Draws!M1456</f>
        <v>-26.2115609066487</v>
      </c>
      <c r="N1477" s="18" t="n">
        <f aca="false">0-(Draws!N1456+Draws!Z1456)</f>
        <v>0</v>
      </c>
      <c r="O1477" s="18" t="n">
        <f aca="false">N1477-(Draws!O1456+Draws!AA1456)</f>
        <v>0</v>
      </c>
      <c r="P1477" s="18" t="n">
        <f aca="false">O1477-(Draws!P1456+Draws!AB1456)</f>
        <v>0</v>
      </c>
      <c r="Q1477" s="18" t="n">
        <f aca="false">P1477-(Draws!Q1456+Draws!AC1456)</f>
        <v>0</v>
      </c>
      <c r="R1477" s="18" t="n">
        <f aca="false">Q1477-(Draws!R1456+Draws!AD1456)</f>
        <v>0</v>
      </c>
      <c r="S1477" s="18" t="n">
        <f aca="false">R1477-(Draws!S1456+Draws!AE1456)</f>
        <v>0</v>
      </c>
      <c r="T1477" s="18" t="n">
        <f aca="false">S1477-(Draws!T1456+Draws!AF1456)</f>
        <v>0</v>
      </c>
      <c r="U1477" s="18" t="n">
        <f aca="false">T1477-(Draws!U1456+Draws!AG1456)</f>
        <v>0</v>
      </c>
      <c r="V1477" s="18" t="n">
        <f aca="false">U1477-(Draws!V1456+Draws!AH1456)</f>
        <v>0</v>
      </c>
      <c r="W1477" s="18" t="n">
        <f aca="false">V1477-(Draws!W1456+Draws!AI1456)</f>
        <v>0</v>
      </c>
      <c r="X1477" s="18" t="n">
        <f aca="false">W1477-(Draws!X1456+Draws!AJ1456)</f>
        <v>0</v>
      </c>
      <c r="Y1477" s="18" t="n">
        <f aca="false">X1477-(Draws!Y1456+Draws!AK1456)</f>
        <v>0</v>
      </c>
      <c r="Z1477" s="18" t="n">
        <f aca="false">0-(MAX(Draws!N1456-Line_cap,0)+MAX(Draws!Z1456-Line_cap,0))</f>
        <v>0</v>
      </c>
      <c r="AA1477" s="18" t="n">
        <f aca="false">Z1477-(MAX(Draws!O1456-Line_cap,0)+MAX(Draws!AA1456-Line_cap,0))</f>
        <v>0</v>
      </c>
      <c r="AB1477" s="18" t="n">
        <f aca="false">AA1477-(MAX(Draws!P1456-Line_cap,0)+MAX(Draws!AB1456-Line_cap,0))</f>
        <v>0</v>
      </c>
      <c r="AC1477" s="18" t="n">
        <f aca="false">AB1477-(MAX(Draws!Q1456-Line_cap,0)+MAX(Draws!AC1456-Line_cap,0))</f>
        <v>0</v>
      </c>
      <c r="AD1477" s="18" t="n">
        <f aca="false">AC1477-(MAX(Draws!R1456-Line_cap,0)+MAX(Draws!AD1456-Line_cap,0))</f>
        <v>0</v>
      </c>
      <c r="AE1477" s="18" t="n">
        <f aca="false">AD1477-(MAX(Draws!S1456-Line_cap,0)+MAX(Draws!AE1456-Line_cap,0))</f>
        <v>0</v>
      </c>
      <c r="AF1477" s="18" t="n">
        <f aca="false">AE1477-(MAX(Draws!T1456-Line_cap,0)+MAX(Draws!AF1456-Line_cap,0))</f>
        <v>0</v>
      </c>
      <c r="AG1477" s="18" t="n">
        <f aca="false">AF1477-(MAX(Draws!U1456-Line_cap,0)+MAX(Draws!AG1456-Line_cap,0))</f>
        <v>0</v>
      </c>
      <c r="AH1477" s="18" t="n">
        <f aca="false">AG1477-(MAX(Draws!V1456-Line_cap,0)+MAX(Draws!AH1456-Line_cap,0))</f>
        <v>0</v>
      </c>
      <c r="AI1477" s="18" t="n">
        <f aca="false">AH1477-(MAX(Draws!W1456-Line_cap,0)+MAX(Draws!AI1456-Line_cap,0))</f>
        <v>0</v>
      </c>
      <c r="AJ1477" s="18" t="n">
        <f aca="false">AI1477-(MAX(Draws!X1456-Line_cap,0)+MAX(Draws!AJ1456-Line_cap,0))</f>
        <v>0</v>
      </c>
      <c r="AK1477" s="18" t="n">
        <f aca="false">AJ1477-(MAX(Draws!Y1456-Line_cap,0)+MAX(Draws!AK1456-Line_cap,0))</f>
        <v>0</v>
      </c>
      <c r="AL1477" s="18" t="n">
        <f aca="false">SUMPRODUCT(MIN($B$22:$M$22+B1477:M1477+N1477:Y1477))</f>
        <v>470.968535965696</v>
      </c>
      <c r="AM1477" s="18" t="n">
        <f aca="false">SUMPRODUCT(MIN($B$22:$M$22+B1477:M1477))</f>
        <v>470.968535965696</v>
      </c>
      <c r="AN1477" s="18" t="n">
        <f aca="false">SUMPRODUCT(MIN($B$22:$M$22+N1477:Y1477))</f>
        <v>481.950382357786</v>
      </c>
      <c r="AO1477" s="18" t="n">
        <f aca="false">SUMPRODUCT(MIN($B$22:$M$22+B1477:M1477+Z1477:AK1477))</f>
        <v>470.968535965696</v>
      </c>
      <c r="AP1477" s="18" t="n">
        <f aca="false">SUMPRODUCT(MIN($B$23:$M$23+B1477:M1477+N1477:Y1477))</f>
        <v>518.73428146648</v>
      </c>
      <c r="AQ1477" s="18" t="n">
        <f aca="false">SUMPRODUCT(MIN($B$23:$M$23+B1477:M1477+Z1477:AK1477))</f>
        <v>518.73428146648</v>
      </c>
      <c r="AR1477" s="13" t="n">
        <f aca="false">IF(Y1477&lt;0,1,0)</f>
        <v>0</v>
      </c>
    </row>
    <row r="1478" customFormat="false" ht="15" hidden="false" customHeight="false" outlineLevel="0" collapsed="false">
      <c r="A1478" s="13" t="n">
        <v>1453</v>
      </c>
      <c r="B1478" s="18" t="n">
        <f aca="false">Shock_sd*Draws!B1457</f>
        <v>-71.3339252926233</v>
      </c>
      <c r="C1478" s="18" t="n">
        <f aca="false">Persist_a*B1478+Shock_sd*Draws!C1457</f>
        <v>70.5525476707491</v>
      </c>
      <c r="D1478" s="18" t="n">
        <f aca="false">Persist_a*C1478+Shock_sd*Draws!D1457</f>
        <v>116.489196887145</v>
      </c>
      <c r="E1478" s="18" t="n">
        <f aca="false">Persist_a*D1478+Shock_sd*Draws!E1457</f>
        <v>20.9047588309471</v>
      </c>
      <c r="F1478" s="18" t="n">
        <f aca="false">Persist_a*E1478+Shock_sd*Draws!F1457</f>
        <v>106.180641851666</v>
      </c>
      <c r="G1478" s="18" t="n">
        <f aca="false">Persist_a*F1478+Shock_sd*Draws!G1457</f>
        <v>81.1721108341593</v>
      </c>
      <c r="H1478" s="18" t="n">
        <f aca="false">Persist_a*G1478+Shock_sd*Draws!H1457</f>
        <v>35.7994341483575</v>
      </c>
      <c r="I1478" s="18" t="n">
        <f aca="false">Persist_a*H1478+Shock_sd*Draws!I1457</f>
        <v>-46.4709539543146</v>
      </c>
      <c r="J1478" s="18" t="n">
        <f aca="false">Persist_a*I1478+Shock_sd*Draws!J1457</f>
        <v>-79.9286594940899</v>
      </c>
      <c r="K1478" s="18" t="n">
        <f aca="false">Persist_a*J1478+Shock_sd*Draws!K1457</f>
        <v>-47.3732893290079</v>
      </c>
      <c r="L1478" s="18" t="n">
        <f aca="false">Persist_a*K1478+Shock_sd*Draws!L1457</f>
        <v>-72.939112634032</v>
      </c>
      <c r="M1478" s="18" t="n">
        <f aca="false">Persist_a*L1478+Shock_sd*Draws!M1457</f>
        <v>-9.86019342248227</v>
      </c>
      <c r="N1478" s="18" t="n">
        <f aca="false">0-(Draws!N1457+Draws!Z1457)</f>
        <v>0</v>
      </c>
      <c r="O1478" s="18" t="n">
        <f aca="false">N1478-(Draws!O1457+Draws!AA1457)</f>
        <v>0</v>
      </c>
      <c r="P1478" s="18" t="n">
        <f aca="false">O1478-(Draws!P1457+Draws!AB1457)</f>
        <v>0</v>
      </c>
      <c r="Q1478" s="18" t="n">
        <f aca="false">P1478-(Draws!Q1457+Draws!AC1457)</f>
        <v>0</v>
      </c>
      <c r="R1478" s="18" t="n">
        <f aca="false">Q1478-(Draws!R1457+Draws!AD1457)</f>
        <v>0</v>
      </c>
      <c r="S1478" s="18" t="n">
        <f aca="false">R1478-(Draws!S1457+Draws!AE1457)</f>
        <v>0</v>
      </c>
      <c r="T1478" s="18" t="n">
        <f aca="false">S1478-(Draws!T1457+Draws!AF1457)</f>
        <v>0</v>
      </c>
      <c r="U1478" s="18" t="n">
        <f aca="false">T1478-(Draws!U1457+Draws!AG1457)</f>
        <v>0</v>
      </c>
      <c r="V1478" s="18" t="n">
        <f aca="false">U1478-(Draws!V1457+Draws!AH1457)</f>
        <v>0</v>
      </c>
      <c r="W1478" s="18" t="n">
        <f aca="false">V1478-(Draws!W1457+Draws!AI1457)</f>
        <v>0</v>
      </c>
      <c r="X1478" s="18" t="n">
        <f aca="false">W1478-(Draws!X1457+Draws!AJ1457)</f>
        <v>0</v>
      </c>
      <c r="Y1478" s="18" t="n">
        <f aca="false">X1478-(Draws!Y1457+Draws!AK1457)</f>
        <v>0</v>
      </c>
      <c r="Z1478" s="18" t="n">
        <f aca="false">0-(MAX(Draws!N1457-Line_cap,0)+MAX(Draws!Z1457-Line_cap,0))</f>
        <v>0</v>
      </c>
      <c r="AA1478" s="18" t="n">
        <f aca="false">Z1478-(MAX(Draws!O1457-Line_cap,0)+MAX(Draws!AA1457-Line_cap,0))</f>
        <v>0</v>
      </c>
      <c r="AB1478" s="18" t="n">
        <f aca="false">AA1478-(MAX(Draws!P1457-Line_cap,0)+MAX(Draws!AB1457-Line_cap,0))</f>
        <v>0</v>
      </c>
      <c r="AC1478" s="18" t="n">
        <f aca="false">AB1478-(MAX(Draws!Q1457-Line_cap,0)+MAX(Draws!AC1457-Line_cap,0))</f>
        <v>0</v>
      </c>
      <c r="AD1478" s="18" t="n">
        <f aca="false">AC1478-(MAX(Draws!R1457-Line_cap,0)+MAX(Draws!AD1457-Line_cap,0))</f>
        <v>0</v>
      </c>
      <c r="AE1478" s="18" t="n">
        <f aca="false">AD1478-(MAX(Draws!S1457-Line_cap,0)+MAX(Draws!AE1457-Line_cap,0))</f>
        <v>0</v>
      </c>
      <c r="AF1478" s="18" t="n">
        <f aca="false">AE1478-(MAX(Draws!T1457-Line_cap,0)+MAX(Draws!AF1457-Line_cap,0))</f>
        <v>0</v>
      </c>
      <c r="AG1478" s="18" t="n">
        <f aca="false">AF1478-(MAX(Draws!U1457-Line_cap,0)+MAX(Draws!AG1457-Line_cap,0))</f>
        <v>0</v>
      </c>
      <c r="AH1478" s="18" t="n">
        <f aca="false">AG1478-(MAX(Draws!V1457-Line_cap,0)+MAX(Draws!AH1457-Line_cap,0))</f>
        <v>0</v>
      </c>
      <c r="AI1478" s="18" t="n">
        <f aca="false">AH1478-(MAX(Draws!W1457-Line_cap,0)+MAX(Draws!AI1457-Line_cap,0))</f>
        <v>0</v>
      </c>
      <c r="AJ1478" s="18" t="n">
        <f aca="false">AI1478-(MAX(Draws!X1457-Line_cap,0)+MAX(Draws!AJ1457-Line_cap,0))</f>
        <v>0</v>
      </c>
      <c r="AK1478" s="18" t="n">
        <f aca="false">AJ1478-(MAX(Draws!Y1457-Line_cap,0)+MAX(Draws!AK1457-Line_cap,0))</f>
        <v>0</v>
      </c>
      <c r="AL1478" s="18" t="n">
        <f aca="false">SUMPRODUCT(MIN($B$22:$M$22+B1478:M1478+N1478:Y1478))</f>
        <v>408.269121923307</v>
      </c>
      <c r="AM1478" s="18" t="n">
        <f aca="false">SUMPRODUCT(MIN($B$22:$M$22+B1478:M1478))</f>
        <v>408.269121923307</v>
      </c>
      <c r="AN1478" s="18" t="n">
        <f aca="false">SUMPRODUCT(MIN($B$22:$M$22+N1478:Y1478))</f>
        <v>481.950382357786</v>
      </c>
      <c r="AO1478" s="18" t="n">
        <f aca="false">SUMPRODUCT(MIN($B$22:$M$22+B1478:M1478+Z1478:AK1478))</f>
        <v>408.269121923307</v>
      </c>
      <c r="AP1478" s="18" t="n">
        <f aca="false">SUMPRODUCT(MIN($B$23:$M$23+B1478:M1478+N1478:Y1478))</f>
        <v>457.512449087527</v>
      </c>
      <c r="AQ1478" s="18" t="n">
        <f aca="false">SUMPRODUCT(MIN($B$23:$M$23+B1478:M1478+Z1478:AK1478))</f>
        <v>457.512449087527</v>
      </c>
      <c r="AR1478" s="13" t="n">
        <f aca="false">IF(Y1478&lt;0,1,0)</f>
        <v>0</v>
      </c>
    </row>
    <row r="1479" customFormat="false" ht="15" hidden="false" customHeight="false" outlineLevel="0" collapsed="false">
      <c r="A1479" s="13" t="n">
        <v>1454</v>
      </c>
      <c r="B1479" s="18" t="n">
        <f aca="false">Shock_sd*Draws!B1458</f>
        <v>23.5368396599517</v>
      </c>
      <c r="C1479" s="18" t="n">
        <f aca="false">Persist_a*B1479+Shock_sd*Draws!C1458</f>
        <v>13.3931060249463</v>
      </c>
      <c r="D1479" s="18" t="n">
        <f aca="false">Persist_a*C1479+Shock_sd*Draws!D1458</f>
        <v>65.6350937532971</v>
      </c>
      <c r="E1479" s="18" t="n">
        <f aca="false">Persist_a*D1479+Shock_sd*Draws!E1458</f>
        <v>83.93413169637</v>
      </c>
      <c r="F1479" s="18" t="n">
        <f aca="false">Persist_a*E1479+Shock_sd*Draws!F1458</f>
        <v>84.1692774702732</v>
      </c>
      <c r="G1479" s="18" t="n">
        <f aca="false">Persist_a*F1479+Shock_sd*Draws!G1458</f>
        <v>-1.32468753174695</v>
      </c>
      <c r="H1479" s="18" t="n">
        <f aca="false">Persist_a*G1479+Shock_sd*Draws!H1458</f>
        <v>-43.9928256692993</v>
      </c>
      <c r="I1479" s="18" t="n">
        <f aca="false">Persist_a*H1479+Shock_sd*Draws!I1458</f>
        <v>-130.641535385192</v>
      </c>
      <c r="J1479" s="18" t="n">
        <f aca="false">Persist_a*I1479+Shock_sd*Draws!J1458</f>
        <v>7.7383127408134</v>
      </c>
      <c r="K1479" s="18" t="n">
        <f aca="false">Persist_a*J1479+Shock_sd*Draws!K1458</f>
        <v>-9.92277820045443</v>
      </c>
      <c r="L1479" s="18" t="n">
        <f aca="false">Persist_a*K1479+Shock_sd*Draws!L1458</f>
        <v>-46.5632720621905</v>
      </c>
      <c r="M1479" s="18" t="n">
        <f aca="false">Persist_a*L1479+Shock_sd*Draws!M1458</f>
        <v>21.727072363809</v>
      </c>
      <c r="N1479" s="18" t="n">
        <f aca="false">0-(Draws!N1458+Draws!Z1458)</f>
        <v>0</v>
      </c>
      <c r="O1479" s="18" t="n">
        <f aca="false">N1479-(Draws!O1458+Draws!AA1458)</f>
        <v>0</v>
      </c>
      <c r="P1479" s="18" t="n">
        <f aca="false">O1479-(Draws!P1458+Draws!AB1458)</f>
        <v>0</v>
      </c>
      <c r="Q1479" s="18" t="n">
        <f aca="false">P1479-(Draws!Q1458+Draws!AC1458)</f>
        <v>0</v>
      </c>
      <c r="R1479" s="18" t="n">
        <f aca="false">Q1479-(Draws!R1458+Draws!AD1458)</f>
        <v>0</v>
      </c>
      <c r="S1479" s="18" t="n">
        <f aca="false">R1479-(Draws!S1458+Draws!AE1458)</f>
        <v>0</v>
      </c>
      <c r="T1479" s="18" t="n">
        <f aca="false">S1479-(Draws!T1458+Draws!AF1458)</f>
        <v>0</v>
      </c>
      <c r="U1479" s="18" t="n">
        <f aca="false">T1479-(Draws!U1458+Draws!AG1458)</f>
        <v>0</v>
      </c>
      <c r="V1479" s="18" t="n">
        <f aca="false">U1479-(Draws!V1458+Draws!AH1458)</f>
        <v>0</v>
      </c>
      <c r="W1479" s="18" t="n">
        <f aca="false">V1479-(Draws!W1458+Draws!AI1458)</f>
        <v>0</v>
      </c>
      <c r="X1479" s="18" t="n">
        <f aca="false">W1479-(Draws!X1458+Draws!AJ1458)</f>
        <v>0</v>
      </c>
      <c r="Y1479" s="18" t="n">
        <f aca="false">X1479-(Draws!Y1458+Draws!AK1458)</f>
        <v>0</v>
      </c>
      <c r="Z1479" s="18" t="n">
        <f aca="false">0-(MAX(Draws!N1458-Line_cap,0)+MAX(Draws!Z1458-Line_cap,0))</f>
        <v>0</v>
      </c>
      <c r="AA1479" s="18" t="n">
        <f aca="false">Z1479-(MAX(Draws!O1458-Line_cap,0)+MAX(Draws!AA1458-Line_cap,0))</f>
        <v>0</v>
      </c>
      <c r="AB1479" s="18" t="n">
        <f aca="false">AA1479-(MAX(Draws!P1458-Line_cap,0)+MAX(Draws!AB1458-Line_cap,0))</f>
        <v>0</v>
      </c>
      <c r="AC1479" s="18" t="n">
        <f aca="false">AB1479-(MAX(Draws!Q1458-Line_cap,0)+MAX(Draws!AC1458-Line_cap,0))</f>
        <v>0</v>
      </c>
      <c r="AD1479" s="18" t="n">
        <f aca="false">AC1479-(MAX(Draws!R1458-Line_cap,0)+MAX(Draws!AD1458-Line_cap,0))</f>
        <v>0</v>
      </c>
      <c r="AE1479" s="18" t="n">
        <f aca="false">AD1479-(MAX(Draws!S1458-Line_cap,0)+MAX(Draws!AE1458-Line_cap,0))</f>
        <v>0</v>
      </c>
      <c r="AF1479" s="18" t="n">
        <f aca="false">AE1479-(MAX(Draws!T1458-Line_cap,0)+MAX(Draws!AF1458-Line_cap,0))</f>
        <v>0</v>
      </c>
      <c r="AG1479" s="18" t="n">
        <f aca="false">AF1479-(MAX(Draws!U1458-Line_cap,0)+MAX(Draws!AG1458-Line_cap,0))</f>
        <v>0</v>
      </c>
      <c r="AH1479" s="18" t="n">
        <f aca="false">AG1479-(MAX(Draws!V1458-Line_cap,0)+MAX(Draws!AH1458-Line_cap,0))</f>
        <v>0</v>
      </c>
      <c r="AI1479" s="18" t="n">
        <f aca="false">AH1479-(MAX(Draws!W1458-Line_cap,0)+MAX(Draws!AI1458-Line_cap,0))</f>
        <v>0</v>
      </c>
      <c r="AJ1479" s="18" t="n">
        <f aca="false">AI1479-(MAX(Draws!X1458-Line_cap,0)+MAX(Draws!AJ1458-Line_cap,0))</f>
        <v>0</v>
      </c>
      <c r="AK1479" s="18" t="n">
        <f aca="false">AJ1479-(MAX(Draws!Y1458-Line_cap,0)+MAX(Draws!AK1458-Line_cap,0))</f>
        <v>0</v>
      </c>
      <c r="AL1479" s="18" t="n">
        <f aca="false">SUMPRODUCT(MIN($B$22:$M$22+B1479:M1479+N1479:Y1479))</f>
        <v>353.212518012728</v>
      </c>
      <c r="AM1479" s="18" t="n">
        <f aca="false">SUMPRODUCT(MIN($B$22:$M$22+B1479:M1479))</f>
        <v>353.212518012728</v>
      </c>
      <c r="AN1479" s="18" t="n">
        <f aca="false">SUMPRODUCT(MIN($B$22:$M$22+N1479:Y1479))</f>
        <v>481.950382357786</v>
      </c>
      <c r="AO1479" s="18" t="n">
        <f aca="false">SUMPRODUCT(MIN($B$22:$M$22+B1479:M1479+Z1479:AK1479))</f>
        <v>353.212518012728</v>
      </c>
      <c r="AP1479" s="18" t="n">
        <f aca="false">SUMPRODUCT(MIN($B$23:$M$23+B1479:M1479+N1479:Y1479))</f>
        <v>402.812518012728</v>
      </c>
      <c r="AQ1479" s="18" t="n">
        <f aca="false">SUMPRODUCT(MIN($B$23:$M$23+B1479:M1479+Z1479:AK1479))</f>
        <v>402.812518012728</v>
      </c>
      <c r="AR1479" s="13" t="n">
        <f aca="false">IF(Y1479&lt;0,1,0)</f>
        <v>0</v>
      </c>
    </row>
    <row r="1480" customFormat="false" ht="15" hidden="false" customHeight="false" outlineLevel="0" collapsed="false">
      <c r="A1480" s="13" t="n">
        <v>1455</v>
      </c>
      <c r="B1480" s="18" t="n">
        <f aca="false">Shock_sd*Draws!B1459</f>
        <v>55.7463128962676</v>
      </c>
      <c r="C1480" s="18" t="n">
        <f aca="false">Persist_a*B1480+Shock_sd*Draws!C1459</f>
        <v>-28.536711028515</v>
      </c>
      <c r="D1480" s="18" t="n">
        <f aca="false">Persist_a*C1480+Shock_sd*Draws!D1459</f>
        <v>-52.9959228654005</v>
      </c>
      <c r="E1480" s="18" t="n">
        <f aca="false">Persist_a*D1480+Shock_sd*Draws!E1459</f>
        <v>-78.5298845476188</v>
      </c>
      <c r="F1480" s="18" t="n">
        <f aca="false">Persist_a*E1480+Shock_sd*Draws!F1459</f>
        <v>-51.5801548745852</v>
      </c>
      <c r="G1480" s="18" t="n">
        <f aca="false">Persist_a*F1480+Shock_sd*Draws!G1459</f>
        <v>-27.5530577530863</v>
      </c>
      <c r="H1480" s="18" t="n">
        <f aca="false">Persist_a*G1480+Shock_sd*Draws!H1459</f>
        <v>65.0663910124721</v>
      </c>
      <c r="I1480" s="18" t="n">
        <f aca="false">Persist_a*H1480+Shock_sd*Draws!I1459</f>
        <v>-0.779189933768478</v>
      </c>
      <c r="J1480" s="18" t="n">
        <f aca="false">Persist_a*I1480+Shock_sd*Draws!J1459</f>
        <v>70.8806560960568</v>
      </c>
      <c r="K1480" s="18" t="n">
        <f aca="false">Persist_a*J1480+Shock_sd*Draws!K1459</f>
        <v>22.3194636251463</v>
      </c>
      <c r="L1480" s="18" t="n">
        <f aca="false">Persist_a*K1480+Shock_sd*Draws!L1459</f>
        <v>85.0616014499008</v>
      </c>
      <c r="M1480" s="18" t="n">
        <f aca="false">Persist_a*L1480+Shock_sd*Draws!M1459</f>
        <v>117.542041022761</v>
      </c>
      <c r="N1480" s="18" t="n">
        <f aca="false">0-(Draws!N1459+Draws!Z1459)</f>
        <v>0</v>
      </c>
      <c r="O1480" s="18" t="n">
        <f aca="false">N1480-(Draws!O1459+Draws!AA1459)</f>
        <v>0</v>
      </c>
      <c r="P1480" s="18" t="n">
        <f aca="false">O1480-(Draws!P1459+Draws!AB1459)</f>
        <v>0</v>
      </c>
      <c r="Q1480" s="18" t="n">
        <f aca="false">P1480-(Draws!Q1459+Draws!AC1459)</f>
        <v>0</v>
      </c>
      <c r="R1480" s="18" t="n">
        <f aca="false">Q1480-(Draws!R1459+Draws!AD1459)</f>
        <v>0</v>
      </c>
      <c r="S1480" s="18" t="n">
        <f aca="false">R1480-(Draws!S1459+Draws!AE1459)</f>
        <v>0</v>
      </c>
      <c r="T1480" s="18" t="n">
        <f aca="false">S1480-(Draws!T1459+Draws!AF1459)</f>
        <v>0</v>
      </c>
      <c r="U1480" s="18" t="n">
        <f aca="false">T1480-(Draws!U1459+Draws!AG1459)</f>
        <v>0</v>
      </c>
      <c r="V1480" s="18" t="n">
        <f aca="false">U1480-(Draws!V1459+Draws!AH1459)</f>
        <v>0</v>
      </c>
      <c r="W1480" s="18" t="n">
        <f aca="false">V1480-(Draws!W1459+Draws!AI1459)</f>
        <v>0</v>
      </c>
      <c r="X1480" s="18" t="n">
        <f aca="false">W1480-(Draws!X1459+Draws!AJ1459)</f>
        <v>0</v>
      </c>
      <c r="Y1480" s="18" t="n">
        <f aca="false">X1480-(Draws!Y1459+Draws!AK1459)</f>
        <v>0</v>
      </c>
      <c r="Z1480" s="18" t="n">
        <f aca="false">0-(MAX(Draws!N1459-Line_cap,0)+MAX(Draws!Z1459-Line_cap,0))</f>
        <v>0</v>
      </c>
      <c r="AA1480" s="18" t="n">
        <f aca="false">Z1480-(MAX(Draws!O1459-Line_cap,0)+MAX(Draws!AA1459-Line_cap,0))</f>
        <v>0</v>
      </c>
      <c r="AB1480" s="18" t="n">
        <f aca="false">AA1480-(MAX(Draws!P1459-Line_cap,0)+MAX(Draws!AB1459-Line_cap,0))</f>
        <v>0</v>
      </c>
      <c r="AC1480" s="18" t="n">
        <f aca="false">AB1480-(MAX(Draws!Q1459-Line_cap,0)+MAX(Draws!AC1459-Line_cap,0))</f>
        <v>0</v>
      </c>
      <c r="AD1480" s="18" t="n">
        <f aca="false">AC1480-(MAX(Draws!R1459-Line_cap,0)+MAX(Draws!AD1459-Line_cap,0))</f>
        <v>0</v>
      </c>
      <c r="AE1480" s="18" t="n">
        <f aca="false">AD1480-(MAX(Draws!S1459-Line_cap,0)+MAX(Draws!AE1459-Line_cap,0))</f>
        <v>0</v>
      </c>
      <c r="AF1480" s="18" t="n">
        <f aca="false">AE1480-(MAX(Draws!T1459-Line_cap,0)+MAX(Draws!AF1459-Line_cap,0))</f>
        <v>0</v>
      </c>
      <c r="AG1480" s="18" t="n">
        <f aca="false">AF1480-(MAX(Draws!U1459-Line_cap,0)+MAX(Draws!AG1459-Line_cap,0))</f>
        <v>0</v>
      </c>
      <c r="AH1480" s="18" t="n">
        <f aca="false">AG1480-(MAX(Draws!V1459-Line_cap,0)+MAX(Draws!AH1459-Line_cap,0))</f>
        <v>0</v>
      </c>
      <c r="AI1480" s="18" t="n">
        <f aca="false">AH1480-(MAX(Draws!W1459-Line_cap,0)+MAX(Draws!AI1459-Line_cap,0))</f>
        <v>0</v>
      </c>
      <c r="AJ1480" s="18" t="n">
        <f aca="false">AI1480-(MAX(Draws!X1459-Line_cap,0)+MAX(Draws!AJ1459-Line_cap,0))</f>
        <v>0</v>
      </c>
      <c r="AK1480" s="18" t="n">
        <f aca="false">AJ1480-(MAX(Draws!Y1459-Line_cap,0)+MAX(Draws!AK1459-Line_cap,0))</f>
        <v>0</v>
      </c>
      <c r="AL1480" s="18" t="n">
        <f aca="false">SUMPRODUCT(MIN($B$22:$M$22+B1480:M1480+N1480:Y1480))</f>
        <v>420.332315280538</v>
      </c>
      <c r="AM1480" s="18" t="n">
        <f aca="false">SUMPRODUCT(MIN($B$22:$M$22+B1480:M1480))</f>
        <v>420.332315280538</v>
      </c>
      <c r="AN1480" s="18" t="n">
        <f aca="false">SUMPRODUCT(MIN($B$22:$M$22+N1480:Y1480))</f>
        <v>481.950382357786</v>
      </c>
      <c r="AO1480" s="18" t="n">
        <f aca="false">SUMPRODUCT(MIN($B$22:$M$22+B1480:M1480+Z1480:AK1480))</f>
        <v>420.332315280538</v>
      </c>
      <c r="AP1480" s="18" t="n">
        <f aca="false">SUMPRODUCT(MIN($B$23:$M$23+B1480:M1480+N1480:Y1480))</f>
        <v>461.220602793901</v>
      </c>
      <c r="AQ1480" s="18" t="n">
        <f aca="false">SUMPRODUCT(MIN($B$23:$M$23+B1480:M1480+Z1480:AK1480))</f>
        <v>461.220602793901</v>
      </c>
      <c r="AR1480" s="13" t="n">
        <f aca="false">IF(Y1480&lt;0,1,0)</f>
        <v>0</v>
      </c>
    </row>
    <row r="1481" customFormat="false" ht="15" hidden="false" customHeight="false" outlineLevel="0" collapsed="false">
      <c r="A1481" s="13" t="n">
        <v>1456</v>
      </c>
      <c r="B1481" s="18" t="n">
        <f aca="false">Shock_sd*Draws!B1460</f>
        <v>-39.0775085290656</v>
      </c>
      <c r="C1481" s="18" t="n">
        <f aca="false">Persist_a*B1481+Shock_sd*Draws!C1460</f>
        <v>11.4943320251174</v>
      </c>
      <c r="D1481" s="18" t="n">
        <f aca="false">Persist_a*C1481+Shock_sd*Draws!D1460</f>
        <v>-64.914654044019</v>
      </c>
      <c r="E1481" s="18" t="n">
        <f aca="false">Persist_a*D1481+Shock_sd*Draws!E1460</f>
        <v>-76.3803888452244</v>
      </c>
      <c r="F1481" s="18" t="n">
        <f aca="false">Persist_a*E1481+Shock_sd*Draws!F1460</f>
        <v>-123.423986741616</v>
      </c>
      <c r="G1481" s="18" t="n">
        <f aca="false">Persist_a*F1481+Shock_sd*Draws!G1460</f>
        <v>59.4491792126355</v>
      </c>
      <c r="H1481" s="18" t="n">
        <f aca="false">Persist_a*G1481+Shock_sd*Draws!H1460</f>
        <v>111.228877887899</v>
      </c>
      <c r="I1481" s="18" t="n">
        <f aca="false">Persist_a*H1481+Shock_sd*Draws!I1460</f>
        <v>60.229626702083</v>
      </c>
      <c r="J1481" s="18" t="n">
        <f aca="false">Persist_a*I1481+Shock_sd*Draws!J1460</f>
        <v>50.5877545651643</v>
      </c>
      <c r="K1481" s="18" t="n">
        <f aca="false">Persist_a*J1481+Shock_sd*Draws!K1460</f>
        <v>-10.2836751487792</v>
      </c>
      <c r="L1481" s="18" t="n">
        <f aca="false">Persist_a*K1481+Shock_sd*Draws!L1460</f>
        <v>-61.9160172882854</v>
      </c>
      <c r="M1481" s="18" t="n">
        <f aca="false">Persist_a*L1481+Shock_sd*Draws!M1460</f>
        <v>-72.8804697244957</v>
      </c>
      <c r="N1481" s="18" t="n">
        <f aca="false">0-(Draws!N1460+Draws!Z1460)</f>
        <v>0</v>
      </c>
      <c r="O1481" s="18" t="n">
        <f aca="false">N1481-(Draws!O1460+Draws!AA1460)</f>
        <v>0</v>
      </c>
      <c r="P1481" s="18" t="n">
        <f aca="false">O1481-(Draws!P1460+Draws!AB1460)</f>
        <v>0</v>
      </c>
      <c r="Q1481" s="18" t="n">
        <f aca="false">P1481-(Draws!Q1460+Draws!AC1460)</f>
        <v>0</v>
      </c>
      <c r="R1481" s="18" t="n">
        <f aca="false">Q1481-(Draws!R1460+Draws!AD1460)</f>
        <v>0</v>
      </c>
      <c r="S1481" s="18" t="n">
        <f aca="false">R1481-(Draws!S1460+Draws!AE1460)</f>
        <v>0</v>
      </c>
      <c r="T1481" s="18" t="n">
        <f aca="false">S1481-(Draws!T1460+Draws!AF1460)</f>
        <v>0</v>
      </c>
      <c r="U1481" s="18" t="n">
        <f aca="false">T1481-(Draws!U1460+Draws!AG1460)</f>
        <v>0</v>
      </c>
      <c r="V1481" s="18" t="n">
        <f aca="false">U1481-(Draws!V1460+Draws!AH1460)</f>
        <v>0</v>
      </c>
      <c r="W1481" s="18" t="n">
        <f aca="false">V1481-(Draws!W1460+Draws!AI1460)</f>
        <v>0</v>
      </c>
      <c r="X1481" s="18" t="n">
        <f aca="false">W1481-(Draws!X1460+Draws!AJ1460)</f>
        <v>0</v>
      </c>
      <c r="Y1481" s="18" t="n">
        <f aca="false">X1481-(Draws!Y1460+Draws!AK1460)</f>
        <v>0</v>
      </c>
      <c r="Z1481" s="18" t="n">
        <f aca="false">0-(MAX(Draws!N1460-Line_cap,0)+MAX(Draws!Z1460-Line_cap,0))</f>
        <v>0</v>
      </c>
      <c r="AA1481" s="18" t="n">
        <f aca="false">Z1481-(MAX(Draws!O1460-Line_cap,0)+MAX(Draws!AA1460-Line_cap,0))</f>
        <v>0</v>
      </c>
      <c r="AB1481" s="18" t="n">
        <f aca="false">AA1481-(MAX(Draws!P1460-Line_cap,0)+MAX(Draws!AB1460-Line_cap,0))</f>
        <v>0</v>
      </c>
      <c r="AC1481" s="18" t="n">
        <f aca="false">AB1481-(MAX(Draws!Q1460-Line_cap,0)+MAX(Draws!AC1460-Line_cap,0))</f>
        <v>0</v>
      </c>
      <c r="AD1481" s="18" t="n">
        <f aca="false">AC1481-(MAX(Draws!R1460-Line_cap,0)+MAX(Draws!AD1460-Line_cap,0))</f>
        <v>0</v>
      </c>
      <c r="AE1481" s="18" t="n">
        <f aca="false">AD1481-(MAX(Draws!S1460-Line_cap,0)+MAX(Draws!AE1460-Line_cap,0))</f>
        <v>0</v>
      </c>
      <c r="AF1481" s="18" t="n">
        <f aca="false">AE1481-(MAX(Draws!T1460-Line_cap,0)+MAX(Draws!AF1460-Line_cap,0))</f>
        <v>0</v>
      </c>
      <c r="AG1481" s="18" t="n">
        <f aca="false">AF1481-(MAX(Draws!U1460-Line_cap,0)+MAX(Draws!AG1460-Line_cap,0))</f>
        <v>0</v>
      </c>
      <c r="AH1481" s="18" t="n">
        <f aca="false">AG1481-(MAX(Draws!V1460-Line_cap,0)+MAX(Draws!AH1460-Line_cap,0))</f>
        <v>0</v>
      </c>
      <c r="AI1481" s="18" t="n">
        <f aca="false">AH1481-(MAX(Draws!W1460-Line_cap,0)+MAX(Draws!AI1460-Line_cap,0))</f>
        <v>0</v>
      </c>
      <c r="AJ1481" s="18" t="n">
        <f aca="false">AI1481-(MAX(Draws!X1460-Line_cap,0)+MAX(Draws!AJ1460-Line_cap,0))</f>
        <v>0</v>
      </c>
      <c r="AK1481" s="18" t="n">
        <f aca="false">AJ1481-(MAX(Draws!Y1460-Line_cap,0)+MAX(Draws!AK1460-Line_cap,0))</f>
        <v>0</v>
      </c>
      <c r="AL1481" s="18" t="n">
        <f aca="false">SUMPRODUCT(MIN($B$22:$M$22+B1481:M1481+N1481:Y1481))</f>
        <v>365.073194406074</v>
      </c>
      <c r="AM1481" s="18" t="n">
        <f aca="false">SUMPRODUCT(MIN($B$22:$M$22+B1481:M1481))</f>
        <v>365.073194406074</v>
      </c>
      <c r="AN1481" s="18" t="n">
        <f aca="false">SUMPRODUCT(MIN($B$22:$M$22+N1481:Y1481))</f>
        <v>481.950382357786</v>
      </c>
      <c r="AO1481" s="18" t="n">
        <f aca="false">SUMPRODUCT(MIN($B$22:$M$22+B1481:M1481+Z1481:AK1481))</f>
        <v>365.073194406074</v>
      </c>
      <c r="AP1481" s="18" t="n">
        <f aca="false">SUMPRODUCT(MIN($B$23:$M$23+B1481:M1481+N1481:Y1481))</f>
        <v>410.177928259238</v>
      </c>
      <c r="AQ1481" s="18" t="n">
        <f aca="false">SUMPRODUCT(MIN($B$23:$M$23+B1481:M1481+Z1481:AK1481))</f>
        <v>410.177928259238</v>
      </c>
      <c r="AR1481" s="13" t="n">
        <f aca="false">IF(Y1481&lt;0,1,0)</f>
        <v>0</v>
      </c>
    </row>
    <row r="1482" customFormat="false" ht="15" hidden="false" customHeight="false" outlineLevel="0" collapsed="false">
      <c r="A1482" s="13" t="n">
        <v>1457</v>
      </c>
      <c r="B1482" s="18" t="n">
        <f aca="false">Shock_sd*Draws!B1461</f>
        <v>-3.06582599002997</v>
      </c>
      <c r="C1482" s="18" t="n">
        <f aca="false">Persist_a*B1482+Shock_sd*Draws!C1461</f>
        <v>79.9568262872878</v>
      </c>
      <c r="D1482" s="18" t="n">
        <f aca="false">Persist_a*C1482+Shock_sd*Draws!D1461</f>
        <v>82.9571986820274</v>
      </c>
      <c r="E1482" s="18" t="n">
        <f aca="false">Persist_a*D1482+Shock_sd*Draws!E1461</f>
        <v>-17.1758226502792</v>
      </c>
      <c r="F1482" s="18" t="n">
        <f aca="false">Persist_a*E1482+Shock_sd*Draws!F1461</f>
        <v>-37.6518603827061</v>
      </c>
      <c r="G1482" s="18" t="n">
        <f aca="false">Persist_a*F1482+Shock_sd*Draws!G1461</f>
        <v>49.5382003974749</v>
      </c>
      <c r="H1482" s="18" t="n">
        <f aca="false">Persist_a*G1482+Shock_sd*Draws!H1461</f>
        <v>-81.893177938081</v>
      </c>
      <c r="I1482" s="18" t="n">
        <f aca="false">Persist_a*H1482+Shock_sd*Draws!I1461</f>
        <v>-53.8535743372579</v>
      </c>
      <c r="J1482" s="18" t="n">
        <f aca="false">Persist_a*I1482+Shock_sd*Draws!J1461</f>
        <v>-80.1714687482025</v>
      </c>
      <c r="K1482" s="18" t="n">
        <f aca="false">Persist_a*J1482+Shock_sd*Draws!K1461</f>
        <v>-56.8205184819986</v>
      </c>
      <c r="L1482" s="18" t="n">
        <f aca="false">Persist_a*K1482+Shock_sd*Draws!L1461</f>
        <v>80.5605420274062</v>
      </c>
      <c r="M1482" s="18" t="n">
        <f aca="false">Persist_a*L1482+Shock_sd*Draws!M1461</f>
        <v>47.0239924407332</v>
      </c>
      <c r="N1482" s="18" t="n">
        <f aca="false">0-(Draws!N1461+Draws!Z1461)</f>
        <v>0</v>
      </c>
      <c r="O1482" s="18" t="n">
        <f aca="false">N1482-(Draws!O1461+Draws!AA1461)</f>
        <v>0</v>
      </c>
      <c r="P1482" s="18" t="n">
        <f aca="false">O1482-(Draws!P1461+Draws!AB1461)</f>
        <v>0</v>
      </c>
      <c r="Q1482" s="18" t="n">
        <f aca="false">P1482-(Draws!Q1461+Draws!AC1461)</f>
        <v>0</v>
      </c>
      <c r="R1482" s="18" t="n">
        <f aca="false">Q1482-(Draws!R1461+Draws!AD1461)</f>
        <v>0</v>
      </c>
      <c r="S1482" s="18" t="n">
        <f aca="false">R1482-(Draws!S1461+Draws!AE1461)</f>
        <v>0</v>
      </c>
      <c r="T1482" s="18" t="n">
        <f aca="false">S1482-(Draws!T1461+Draws!AF1461)</f>
        <v>0</v>
      </c>
      <c r="U1482" s="18" t="n">
        <f aca="false">T1482-(Draws!U1461+Draws!AG1461)</f>
        <v>0</v>
      </c>
      <c r="V1482" s="18" t="n">
        <f aca="false">U1482-(Draws!V1461+Draws!AH1461)</f>
        <v>0</v>
      </c>
      <c r="W1482" s="18" t="n">
        <f aca="false">V1482-(Draws!W1461+Draws!AI1461)</f>
        <v>0</v>
      </c>
      <c r="X1482" s="18" t="n">
        <f aca="false">W1482-(Draws!X1461+Draws!AJ1461)</f>
        <v>0</v>
      </c>
      <c r="Y1482" s="18" t="n">
        <f aca="false">X1482-(Draws!Y1461+Draws!AK1461)</f>
        <v>0</v>
      </c>
      <c r="Z1482" s="18" t="n">
        <f aca="false">0-(MAX(Draws!N1461-Line_cap,0)+MAX(Draws!Z1461-Line_cap,0))</f>
        <v>0</v>
      </c>
      <c r="AA1482" s="18" t="n">
        <f aca="false">Z1482-(MAX(Draws!O1461-Line_cap,0)+MAX(Draws!AA1461-Line_cap,0))</f>
        <v>0</v>
      </c>
      <c r="AB1482" s="18" t="n">
        <f aca="false">AA1482-(MAX(Draws!P1461-Line_cap,0)+MAX(Draws!AB1461-Line_cap,0))</f>
        <v>0</v>
      </c>
      <c r="AC1482" s="18" t="n">
        <f aca="false">AB1482-(MAX(Draws!Q1461-Line_cap,0)+MAX(Draws!AC1461-Line_cap,0))</f>
        <v>0</v>
      </c>
      <c r="AD1482" s="18" t="n">
        <f aca="false">AC1482-(MAX(Draws!R1461-Line_cap,0)+MAX(Draws!AD1461-Line_cap,0))</f>
        <v>0</v>
      </c>
      <c r="AE1482" s="18" t="n">
        <f aca="false">AD1482-(MAX(Draws!S1461-Line_cap,0)+MAX(Draws!AE1461-Line_cap,0))</f>
        <v>0</v>
      </c>
      <c r="AF1482" s="18" t="n">
        <f aca="false">AE1482-(MAX(Draws!T1461-Line_cap,0)+MAX(Draws!AF1461-Line_cap,0))</f>
        <v>0</v>
      </c>
      <c r="AG1482" s="18" t="n">
        <f aca="false">AF1482-(MAX(Draws!U1461-Line_cap,0)+MAX(Draws!AG1461-Line_cap,0))</f>
        <v>0</v>
      </c>
      <c r="AH1482" s="18" t="n">
        <f aca="false">AG1482-(MAX(Draws!V1461-Line_cap,0)+MAX(Draws!AH1461-Line_cap,0))</f>
        <v>0</v>
      </c>
      <c r="AI1482" s="18" t="n">
        <f aca="false">AH1482-(MAX(Draws!W1461-Line_cap,0)+MAX(Draws!AI1461-Line_cap,0))</f>
        <v>0</v>
      </c>
      <c r="AJ1482" s="18" t="n">
        <f aca="false">AI1482-(MAX(Draws!X1461-Line_cap,0)+MAX(Draws!AJ1461-Line_cap,0))</f>
        <v>0</v>
      </c>
      <c r="AK1482" s="18" t="n">
        <f aca="false">AJ1482-(MAX(Draws!Y1461-Line_cap,0)+MAX(Draws!AK1461-Line_cap,0))</f>
        <v>0</v>
      </c>
      <c r="AL1482" s="18" t="n">
        <f aca="false">SUMPRODUCT(MIN($B$22:$M$22+B1482:M1482+N1482:Y1482))</f>
        <v>400.057204419705</v>
      </c>
      <c r="AM1482" s="18" t="n">
        <f aca="false">SUMPRODUCT(MIN($B$22:$M$22+B1482:M1482))</f>
        <v>400.057204419705</v>
      </c>
      <c r="AN1482" s="18" t="n">
        <f aca="false">SUMPRODUCT(MIN($B$22:$M$22+N1482:Y1482))</f>
        <v>481.950382357786</v>
      </c>
      <c r="AO1482" s="18" t="n">
        <f aca="false">SUMPRODUCT(MIN($B$22:$M$22+B1482:M1482+Z1482:AK1482))</f>
        <v>400.057204419705</v>
      </c>
      <c r="AP1482" s="18" t="n">
        <f aca="false">SUMPRODUCT(MIN($B$23:$M$23+B1482:M1482+N1482:Y1482))</f>
        <v>449.235847282805</v>
      </c>
      <c r="AQ1482" s="18" t="n">
        <f aca="false">SUMPRODUCT(MIN($B$23:$M$23+B1482:M1482+Z1482:AK1482))</f>
        <v>449.235847282805</v>
      </c>
      <c r="AR1482" s="13" t="n">
        <f aca="false">IF(Y1482&lt;0,1,0)</f>
        <v>0</v>
      </c>
    </row>
    <row r="1483" customFormat="false" ht="15" hidden="false" customHeight="false" outlineLevel="0" collapsed="false">
      <c r="A1483" s="13" t="n">
        <v>1458</v>
      </c>
      <c r="B1483" s="18" t="n">
        <f aca="false">Shock_sd*Draws!B1462</f>
        <v>-12.8484852307633</v>
      </c>
      <c r="C1483" s="18" t="n">
        <f aca="false">Persist_a*B1483+Shock_sd*Draws!C1462</f>
        <v>-136.620424338681</v>
      </c>
      <c r="D1483" s="18" t="n">
        <f aca="false">Persist_a*C1483+Shock_sd*Draws!D1462</f>
        <v>-79.5025468894022</v>
      </c>
      <c r="E1483" s="18" t="n">
        <f aca="false">Persist_a*D1483+Shock_sd*Draws!E1462</f>
        <v>-106.731803575121</v>
      </c>
      <c r="F1483" s="18" t="n">
        <f aca="false">Persist_a*E1483+Shock_sd*Draws!F1462</f>
        <v>-69.1697527713875</v>
      </c>
      <c r="G1483" s="18" t="n">
        <f aca="false">Persist_a*F1483+Shock_sd*Draws!G1462</f>
        <v>-50.280251511296</v>
      </c>
      <c r="H1483" s="18" t="n">
        <f aca="false">Persist_a*G1483+Shock_sd*Draws!H1462</f>
        <v>-44.7202371982201</v>
      </c>
      <c r="I1483" s="18" t="n">
        <f aca="false">Persist_a*H1483+Shock_sd*Draws!I1462</f>
        <v>5.95442994168919</v>
      </c>
      <c r="J1483" s="18" t="n">
        <f aca="false">Persist_a*I1483+Shock_sd*Draws!J1462</f>
        <v>-17.6512634304454</v>
      </c>
      <c r="K1483" s="18" t="n">
        <f aca="false">Persist_a*J1483+Shock_sd*Draws!K1462</f>
        <v>6.46793985723446</v>
      </c>
      <c r="L1483" s="18" t="n">
        <f aca="false">Persist_a*K1483+Shock_sd*Draws!L1462</f>
        <v>29.6933128446308</v>
      </c>
      <c r="M1483" s="18" t="n">
        <f aca="false">Persist_a*L1483+Shock_sd*Draws!M1462</f>
        <v>69.2486803588054</v>
      </c>
      <c r="N1483" s="18" t="n">
        <f aca="false">0-(Draws!N1462+Draws!Z1462)</f>
        <v>0</v>
      </c>
      <c r="O1483" s="18" t="n">
        <f aca="false">N1483-(Draws!O1462+Draws!AA1462)</f>
        <v>0</v>
      </c>
      <c r="P1483" s="18" t="n">
        <f aca="false">O1483-(Draws!P1462+Draws!AB1462)</f>
        <v>0</v>
      </c>
      <c r="Q1483" s="18" t="n">
        <f aca="false">P1483-(Draws!Q1462+Draws!AC1462)</f>
        <v>0</v>
      </c>
      <c r="R1483" s="18" t="n">
        <f aca="false">Q1483-(Draws!R1462+Draws!AD1462)</f>
        <v>0</v>
      </c>
      <c r="S1483" s="18" t="n">
        <f aca="false">R1483-(Draws!S1462+Draws!AE1462)</f>
        <v>0</v>
      </c>
      <c r="T1483" s="18" t="n">
        <f aca="false">S1483-(Draws!T1462+Draws!AF1462)</f>
        <v>0</v>
      </c>
      <c r="U1483" s="18" t="n">
        <f aca="false">T1483-(Draws!U1462+Draws!AG1462)</f>
        <v>0</v>
      </c>
      <c r="V1483" s="18" t="n">
        <f aca="false">U1483-(Draws!V1462+Draws!AH1462)</f>
        <v>0</v>
      </c>
      <c r="W1483" s="18" t="n">
        <f aca="false">V1483-(Draws!W1462+Draws!AI1462)</f>
        <v>0</v>
      </c>
      <c r="X1483" s="18" t="n">
        <f aca="false">W1483-(Draws!X1462+Draws!AJ1462)</f>
        <v>0</v>
      </c>
      <c r="Y1483" s="18" t="n">
        <f aca="false">X1483-(Draws!Y1462+Draws!AK1462)</f>
        <v>0</v>
      </c>
      <c r="Z1483" s="18" t="n">
        <f aca="false">0-(MAX(Draws!N1462-Line_cap,0)+MAX(Draws!Z1462-Line_cap,0))</f>
        <v>0</v>
      </c>
      <c r="AA1483" s="18" t="n">
        <f aca="false">Z1483-(MAX(Draws!O1462-Line_cap,0)+MAX(Draws!AA1462-Line_cap,0))</f>
        <v>0</v>
      </c>
      <c r="AB1483" s="18" t="n">
        <f aca="false">AA1483-(MAX(Draws!P1462-Line_cap,0)+MAX(Draws!AB1462-Line_cap,0))</f>
        <v>0</v>
      </c>
      <c r="AC1483" s="18" t="n">
        <f aca="false">AB1483-(MAX(Draws!Q1462-Line_cap,0)+MAX(Draws!AC1462-Line_cap,0))</f>
        <v>0</v>
      </c>
      <c r="AD1483" s="18" t="n">
        <f aca="false">AC1483-(MAX(Draws!R1462-Line_cap,0)+MAX(Draws!AD1462-Line_cap,0))</f>
        <v>0</v>
      </c>
      <c r="AE1483" s="18" t="n">
        <f aca="false">AD1483-(MAX(Draws!S1462-Line_cap,0)+MAX(Draws!AE1462-Line_cap,0))</f>
        <v>0</v>
      </c>
      <c r="AF1483" s="18" t="n">
        <f aca="false">AE1483-(MAX(Draws!T1462-Line_cap,0)+MAX(Draws!AF1462-Line_cap,0))</f>
        <v>0</v>
      </c>
      <c r="AG1483" s="18" t="n">
        <f aca="false">AF1483-(MAX(Draws!U1462-Line_cap,0)+MAX(Draws!AG1462-Line_cap,0))</f>
        <v>0</v>
      </c>
      <c r="AH1483" s="18" t="n">
        <f aca="false">AG1483-(MAX(Draws!V1462-Line_cap,0)+MAX(Draws!AH1462-Line_cap,0))</f>
        <v>0</v>
      </c>
      <c r="AI1483" s="18" t="n">
        <f aca="false">AH1483-(MAX(Draws!W1462-Line_cap,0)+MAX(Draws!AI1462-Line_cap,0))</f>
        <v>0</v>
      </c>
      <c r="AJ1483" s="18" t="n">
        <f aca="false">AI1483-(MAX(Draws!X1462-Line_cap,0)+MAX(Draws!AJ1462-Line_cap,0))</f>
        <v>0</v>
      </c>
      <c r="AK1483" s="18" t="n">
        <f aca="false">AJ1483-(MAX(Draws!Y1462-Line_cap,0)+MAX(Draws!AK1462-Line_cap,0))</f>
        <v>0</v>
      </c>
      <c r="AL1483" s="18" t="n">
        <f aca="false">SUMPRODUCT(MIN($B$22:$M$22+B1483:M1483+N1483:Y1483))</f>
        <v>392.130396253036</v>
      </c>
      <c r="AM1483" s="18" t="n">
        <f aca="false">SUMPRODUCT(MIN($B$22:$M$22+B1483:M1483))</f>
        <v>392.130396253036</v>
      </c>
      <c r="AN1483" s="18" t="n">
        <f aca="false">SUMPRODUCT(MIN($B$22:$M$22+N1483:Y1483))</f>
        <v>481.950382357786</v>
      </c>
      <c r="AO1483" s="18" t="n">
        <f aca="false">SUMPRODUCT(MIN($B$22:$M$22+B1483:M1483+Z1483:AK1483))</f>
        <v>392.130396253036</v>
      </c>
      <c r="AP1483" s="18" t="n">
        <f aca="false">SUMPRODUCT(MIN($B$23:$M$23+B1483:M1483+N1483:Y1483))</f>
        <v>429.696972801097</v>
      </c>
      <c r="AQ1483" s="18" t="n">
        <f aca="false">SUMPRODUCT(MIN($B$23:$M$23+B1483:M1483+Z1483:AK1483))</f>
        <v>429.696972801097</v>
      </c>
      <c r="AR1483" s="13" t="n">
        <f aca="false">IF(Y1483&lt;0,1,0)</f>
        <v>0</v>
      </c>
    </row>
    <row r="1484" customFormat="false" ht="15" hidden="false" customHeight="false" outlineLevel="0" collapsed="false">
      <c r="A1484" s="13" t="n">
        <v>1459</v>
      </c>
      <c r="B1484" s="18" t="n">
        <f aca="false">Shock_sd*Draws!B1463</f>
        <v>-42.9001204998912</v>
      </c>
      <c r="C1484" s="18" t="n">
        <f aca="false">Persist_a*B1484+Shock_sd*Draws!C1463</f>
        <v>-51.3601485396204</v>
      </c>
      <c r="D1484" s="18" t="n">
        <f aca="false">Persist_a*C1484+Shock_sd*Draws!D1463</f>
        <v>34.8454046734547</v>
      </c>
      <c r="E1484" s="18" t="n">
        <f aca="false">Persist_a*D1484+Shock_sd*Draws!E1463</f>
        <v>62.2915251599099</v>
      </c>
      <c r="F1484" s="18" t="n">
        <f aca="false">Persist_a*E1484+Shock_sd*Draws!F1463</f>
        <v>-14.265314512881</v>
      </c>
      <c r="G1484" s="18" t="n">
        <f aca="false">Persist_a*F1484+Shock_sd*Draws!G1463</f>
        <v>-19.3961006119601</v>
      </c>
      <c r="H1484" s="18" t="n">
        <f aca="false">Persist_a*G1484+Shock_sd*Draws!H1463</f>
        <v>47.8275256411871</v>
      </c>
      <c r="I1484" s="18" t="n">
        <f aca="false">Persist_a*H1484+Shock_sd*Draws!I1463</f>
        <v>21.7542008438822</v>
      </c>
      <c r="J1484" s="18" t="n">
        <f aca="false">Persist_a*I1484+Shock_sd*Draws!J1463</f>
        <v>-2.31792657352923</v>
      </c>
      <c r="K1484" s="18" t="n">
        <f aca="false">Persist_a*J1484+Shock_sd*Draws!K1463</f>
        <v>66.4910632108182</v>
      </c>
      <c r="L1484" s="18" t="n">
        <f aca="false">Persist_a*K1484+Shock_sd*Draws!L1463</f>
        <v>56.5464554118648</v>
      </c>
      <c r="M1484" s="18" t="n">
        <f aca="false">Persist_a*L1484+Shock_sd*Draws!M1463</f>
        <v>-22.5535087411125</v>
      </c>
      <c r="N1484" s="18" t="n">
        <f aca="false">0-(Draws!N1463+Draws!Z1463)</f>
        <v>0</v>
      </c>
      <c r="O1484" s="18" t="n">
        <f aca="false">N1484-(Draws!O1463+Draws!AA1463)</f>
        <v>0</v>
      </c>
      <c r="P1484" s="18" t="n">
        <f aca="false">O1484-(Draws!P1463+Draws!AB1463)</f>
        <v>0</v>
      </c>
      <c r="Q1484" s="18" t="n">
        <f aca="false">P1484-(Draws!Q1463+Draws!AC1463)</f>
        <v>0</v>
      </c>
      <c r="R1484" s="18" t="n">
        <f aca="false">Q1484-(Draws!R1463+Draws!AD1463)</f>
        <v>0</v>
      </c>
      <c r="S1484" s="18" t="n">
        <f aca="false">R1484-(Draws!S1463+Draws!AE1463)</f>
        <v>0</v>
      </c>
      <c r="T1484" s="18" t="n">
        <f aca="false">S1484-(Draws!T1463+Draws!AF1463)</f>
        <v>0</v>
      </c>
      <c r="U1484" s="18" t="n">
        <f aca="false">T1484-(Draws!U1463+Draws!AG1463)</f>
        <v>0</v>
      </c>
      <c r="V1484" s="18" t="n">
        <f aca="false">U1484-(Draws!V1463+Draws!AH1463)</f>
        <v>0</v>
      </c>
      <c r="W1484" s="18" t="n">
        <f aca="false">V1484-(Draws!W1463+Draws!AI1463)</f>
        <v>0</v>
      </c>
      <c r="X1484" s="18" t="n">
        <f aca="false">W1484-(Draws!X1463+Draws!AJ1463)</f>
        <v>0</v>
      </c>
      <c r="Y1484" s="18" t="n">
        <f aca="false">X1484-(Draws!Y1463+Draws!AK1463)</f>
        <v>0</v>
      </c>
      <c r="Z1484" s="18" t="n">
        <f aca="false">0-(MAX(Draws!N1463-Line_cap,0)+MAX(Draws!Z1463-Line_cap,0))</f>
        <v>0</v>
      </c>
      <c r="AA1484" s="18" t="n">
        <f aca="false">Z1484-(MAX(Draws!O1463-Line_cap,0)+MAX(Draws!AA1463-Line_cap,0))</f>
        <v>0</v>
      </c>
      <c r="AB1484" s="18" t="n">
        <f aca="false">AA1484-(MAX(Draws!P1463-Line_cap,0)+MAX(Draws!AB1463-Line_cap,0))</f>
        <v>0</v>
      </c>
      <c r="AC1484" s="18" t="n">
        <f aca="false">AB1484-(MAX(Draws!Q1463-Line_cap,0)+MAX(Draws!AC1463-Line_cap,0))</f>
        <v>0</v>
      </c>
      <c r="AD1484" s="18" t="n">
        <f aca="false">AC1484-(MAX(Draws!R1463-Line_cap,0)+MAX(Draws!AD1463-Line_cap,0))</f>
        <v>0</v>
      </c>
      <c r="AE1484" s="18" t="n">
        <f aca="false">AD1484-(MAX(Draws!S1463-Line_cap,0)+MAX(Draws!AE1463-Line_cap,0))</f>
        <v>0</v>
      </c>
      <c r="AF1484" s="18" t="n">
        <f aca="false">AE1484-(MAX(Draws!T1463-Line_cap,0)+MAX(Draws!AF1463-Line_cap,0))</f>
        <v>0</v>
      </c>
      <c r="AG1484" s="18" t="n">
        <f aca="false">AF1484-(MAX(Draws!U1463-Line_cap,0)+MAX(Draws!AG1463-Line_cap,0))</f>
        <v>0</v>
      </c>
      <c r="AH1484" s="18" t="n">
        <f aca="false">AG1484-(MAX(Draws!V1463-Line_cap,0)+MAX(Draws!AH1463-Line_cap,0))</f>
        <v>0</v>
      </c>
      <c r="AI1484" s="18" t="n">
        <f aca="false">AH1484-(MAX(Draws!W1463-Line_cap,0)+MAX(Draws!AI1463-Line_cap,0))</f>
        <v>0</v>
      </c>
      <c r="AJ1484" s="18" t="n">
        <f aca="false">AI1484-(MAX(Draws!X1463-Line_cap,0)+MAX(Draws!AJ1463-Line_cap,0))</f>
        <v>0</v>
      </c>
      <c r="AK1484" s="18" t="n">
        <f aca="false">AJ1484-(MAX(Draws!Y1463-Line_cap,0)+MAX(Draws!AK1463-Line_cap,0))</f>
        <v>0</v>
      </c>
      <c r="AL1484" s="18" t="n">
        <f aca="false">SUMPRODUCT(MIN($B$22:$M$22+B1484:M1484+N1484:Y1484))</f>
        <v>463.812071026405</v>
      </c>
      <c r="AM1484" s="18" t="n">
        <f aca="false">SUMPRODUCT(MIN($B$22:$M$22+B1484:M1484))</f>
        <v>463.812071026405</v>
      </c>
      <c r="AN1484" s="18" t="n">
        <f aca="false">SUMPRODUCT(MIN($B$22:$M$22+N1484:Y1484))</f>
        <v>481.950382357786</v>
      </c>
      <c r="AO1484" s="18" t="n">
        <f aca="false">SUMPRODUCT(MIN($B$22:$M$22+B1484:M1484+Z1484:AK1484))</f>
        <v>463.812071026405</v>
      </c>
      <c r="AP1484" s="18" t="n">
        <f aca="false">SUMPRODUCT(MIN($B$23:$M$23+B1484:M1484+N1484:Y1484))</f>
        <v>511.577816527189</v>
      </c>
      <c r="AQ1484" s="18" t="n">
        <f aca="false">SUMPRODUCT(MIN($B$23:$M$23+B1484:M1484+Z1484:AK1484))</f>
        <v>511.577816527189</v>
      </c>
      <c r="AR1484" s="13" t="n">
        <f aca="false">IF(Y1484&lt;0,1,0)</f>
        <v>0</v>
      </c>
    </row>
    <row r="1485" customFormat="false" ht="15" hidden="false" customHeight="false" outlineLevel="0" collapsed="false">
      <c r="A1485" s="13" t="n">
        <v>1460</v>
      </c>
      <c r="B1485" s="18" t="n">
        <f aca="false">Shock_sd*Draws!B1464</f>
        <v>35.4719664074295</v>
      </c>
      <c r="C1485" s="18" t="n">
        <f aca="false">Persist_a*B1485+Shock_sd*Draws!C1464</f>
        <v>51.6343680066871</v>
      </c>
      <c r="D1485" s="18" t="n">
        <f aca="false">Persist_a*C1485+Shock_sd*Draws!D1464</f>
        <v>-69.9078617831133</v>
      </c>
      <c r="E1485" s="18" t="n">
        <f aca="false">Persist_a*D1485+Shock_sd*Draws!E1464</f>
        <v>-72.5030431859751</v>
      </c>
      <c r="F1485" s="18" t="n">
        <f aca="false">Persist_a*E1485+Shock_sd*Draws!F1464</f>
        <v>-67.5479445973064</v>
      </c>
      <c r="G1485" s="18" t="n">
        <f aca="false">Persist_a*F1485+Shock_sd*Draws!G1464</f>
        <v>-119.02572187967</v>
      </c>
      <c r="H1485" s="18" t="n">
        <f aca="false">Persist_a*G1485+Shock_sd*Draws!H1464</f>
        <v>-91.5259891898079</v>
      </c>
      <c r="I1485" s="18" t="n">
        <f aca="false">Persist_a*H1485+Shock_sd*Draws!I1464</f>
        <v>-30.9205692444125</v>
      </c>
      <c r="J1485" s="18" t="n">
        <f aca="false">Persist_a*I1485+Shock_sd*Draws!J1464</f>
        <v>-37.7486423829167</v>
      </c>
      <c r="K1485" s="18" t="n">
        <f aca="false">Persist_a*J1485+Shock_sd*Draws!K1464</f>
        <v>15.7941626216082</v>
      </c>
      <c r="L1485" s="18" t="n">
        <f aca="false">Persist_a*K1485+Shock_sd*Draws!L1464</f>
        <v>42.829382939746</v>
      </c>
      <c r="M1485" s="18" t="n">
        <f aca="false">Persist_a*L1485+Shock_sd*Draws!M1464</f>
        <v>48.1977972878233</v>
      </c>
      <c r="N1485" s="18" t="n">
        <f aca="false">0-(Draws!N1464+Draws!Z1464)</f>
        <v>0</v>
      </c>
      <c r="O1485" s="18" t="n">
        <f aca="false">N1485-(Draws!O1464+Draws!AA1464)</f>
        <v>0</v>
      </c>
      <c r="P1485" s="18" t="n">
        <f aca="false">O1485-(Draws!P1464+Draws!AB1464)</f>
        <v>0</v>
      </c>
      <c r="Q1485" s="18" t="n">
        <f aca="false">P1485-(Draws!Q1464+Draws!AC1464)</f>
        <v>0</v>
      </c>
      <c r="R1485" s="18" t="n">
        <f aca="false">Q1485-(Draws!R1464+Draws!AD1464)</f>
        <v>0</v>
      </c>
      <c r="S1485" s="18" t="n">
        <f aca="false">R1485-(Draws!S1464+Draws!AE1464)</f>
        <v>0</v>
      </c>
      <c r="T1485" s="18" t="n">
        <f aca="false">S1485-(Draws!T1464+Draws!AF1464)</f>
        <v>0</v>
      </c>
      <c r="U1485" s="18" t="n">
        <f aca="false">T1485-(Draws!U1464+Draws!AG1464)</f>
        <v>0</v>
      </c>
      <c r="V1485" s="18" t="n">
        <f aca="false">U1485-(Draws!V1464+Draws!AH1464)</f>
        <v>0</v>
      </c>
      <c r="W1485" s="18" t="n">
        <f aca="false">V1485-(Draws!W1464+Draws!AI1464)</f>
        <v>0</v>
      </c>
      <c r="X1485" s="18" t="n">
        <f aca="false">W1485-(Draws!X1464+Draws!AJ1464)</f>
        <v>0</v>
      </c>
      <c r="Y1485" s="18" t="n">
        <f aca="false">X1485-(Draws!Y1464+Draws!AK1464)</f>
        <v>0</v>
      </c>
      <c r="Z1485" s="18" t="n">
        <f aca="false">0-(MAX(Draws!N1464-Line_cap,0)+MAX(Draws!Z1464-Line_cap,0))</f>
        <v>0</v>
      </c>
      <c r="AA1485" s="18" t="n">
        <f aca="false">Z1485-(MAX(Draws!O1464-Line_cap,0)+MAX(Draws!AA1464-Line_cap,0))</f>
        <v>0</v>
      </c>
      <c r="AB1485" s="18" t="n">
        <f aca="false">AA1485-(MAX(Draws!P1464-Line_cap,0)+MAX(Draws!AB1464-Line_cap,0))</f>
        <v>0</v>
      </c>
      <c r="AC1485" s="18" t="n">
        <f aca="false">AB1485-(MAX(Draws!Q1464-Line_cap,0)+MAX(Draws!AC1464-Line_cap,0))</f>
        <v>0</v>
      </c>
      <c r="AD1485" s="18" t="n">
        <f aca="false">AC1485-(MAX(Draws!R1464-Line_cap,0)+MAX(Draws!AD1464-Line_cap,0))</f>
        <v>0</v>
      </c>
      <c r="AE1485" s="18" t="n">
        <f aca="false">AD1485-(MAX(Draws!S1464-Line_cap,0)+MAX(Draws!AE1464-Line_cap,0))</f>
        <v>0</v>
      </c>
      <c r="AF1485" s="18" t="n">
        <f aca="false">AE1485-(MAX(Draws!T1464-Line_cap,0)+MAX(Draws!AF1464-Line_cap,0))</f>
        <v>0</v>
      </c>
      <c r="AG1485" s="18" t="n">
        <f aca="false">AF1485-(MAX(Draws!U1464-Line_cap,0)+MAX(Draws!AG1464-Line_cap,0))</f>
        <v>0</v>
      </c>
      <c r="AH1485" s="18" t="n">
        <f aca="false">AG1485-(MAX(Draws!V1464-Line_cap,0)+MAX(Draws!AH1464-Line_cap,0))</f>
        <v>0</v>
      </c>
      <c r="AI1485" s="18" t="n">
        <f aca="false">AH1485-(MAX(Draws!W1464-Line_cap,0)+MAX(Draws!AI1464-Line_cap,0))</f>
        <v>0</v>
      </c>
      <c r="AJ1485" s="18" t="n">
        <f aca="false">AI1485-(MAX(Draws!X1464-Line_cap,0)+MAX(Draws!AJ1464-Line_cap,0))</f>
        <v>0</v>
      </c>
      <c r="AK1485" s="18" t="n">
        <f aca="false">AJ1485-(MAX(Draws!Y1464-Line_cap,0)+MAX(Draws!AK1464-Line_cap,0))</f>
        <v>0</v>
      </c>
      <c r="AL1485" s="18" t="n">
        <f aca="false">SUMPRODUCT(MIN($B$22:$M$22+B1485:M1485+N1485:Y1485))</f>
        <v>364.182449758695</v>
      </c>
      <c r="AM1485" s="18" t="n">
        <f aca="false">SUMPRODUCT(MIN($B$22:$M$22+B1485:M1485))</f>
        <v>364.182449758695</v>
      </c>
      <c r="AN1485" s="18" t="n">
        <f aca="false">SUMPRODUCT(MIN($B$22:$M$22+N1485:Y1485))</f>
        <v>481.950382357786</v>
      </c>
      <c r="AO1485" s="18" t="n">
        <f aca="false">SUMPRODUCT(MIN($B$22:$M$22+B1485:M1485+Z1485:AK1485))</f>
        <v>364.182449758695</v>
      </c>
      <c r="AP1485" s="18" t="n">
        <f aca="false">SUMPRODUCT(MIN($B$23:$M$23+B1485:M1485+N1485:Y1485))</f>
        <v>411.948195259479</v>
      </c>
      <c r="AQ1485" s="18" t="n">
        <f aca="false">SUMPRODUCT(MIN($B$23:$M$23+B1485:M1485+Z1485:AK1485))</f>
        <v>411.948195259479</v>
      </c>
      <c r="AR1485" s="13" t="n">
        <f aca="false">IF(Y1485&lt;0,1,0)</f>
        <v>0</v>
      </c>
    </row>
    <row r="1486" customFormat="false" ht="15" hidden="false" customHeight="false" outlineLevel="0" collapsed="false">
      <c r="A1486" s="13" t="n">
        <v>1461</v>
      </c>
      <c r="B1486" s="18" t="n">
        <f aca="false">Shock_sd*Draws!B1465</f>
        <v>-106.158170852827</v>
      </c>
      <c r="C1486" s="18" t="n">
        <f aca="false">Persist_a*B1486+Shock_sd*Draws!C1465</f>
        <v>-74.1148017748707</v>
      </c>
      <c r="D1486" s="18" t="n">
        <f aca="false">Persist_a*C1486+Shock_sd*Draws!D1465</f>
        <v>-95.8125143287066</v>
      </c>
      <c r="E1486" s="18" t="n">
        <f aca="false">Persist_a*D1486+Shock_sd*Draws!E1465</f>
        <v>-34.0168824238381</v>
      </c>
      <c r="F1486" s="18" t="n">
        <f aca="false">Persist_a*E1486+Shock_sd*Draws!F1465</f>
        <v>-36.3623868689514</v>
      </c>
      <c r="G1486" s="18" t="n">
        <f aca="false">Persist_a*F1486+Shock_sd*Draws!G1465</f>
        <v>-33.6652470334753</v>
      </c>
      <c r="H1486" s="18" t="n">
        <f aca="false">Persist_a*G1486+Shock_sd*Draws!H1465</f>
        <v>-34.877542678465</v>
      </c>
      <c r="I1486" s="18" t="n">
        <f aca="false">Persist_a*H1486+Shock_sd*Draws!I1465</f>
        <v>-50.4016739009006</v>
      </c>
      <c r="J1486" s="18" t="n">
        <f aca="false">Persist_a*I1486+Shock_sd*Draws!J1465</f>
        <v>-71.683533139385</v>
      </c>
      <c r="K1486" s="18" t="n">
        <f aca="false">Persist_a*J1486+Shock_sd*Draws!K1465</f>
        <v>-69.3722042247345</v>
      </c>
      <c r="L1486" s="18" t="n">
        <f aca="false">Persist_a*K1486+Shock_sd*Draws!L1465</f>
        <v>-51.4975470086308</v>
      </c>
      <c r="M1486" s="18" t="n">
        <f aca="false">Persist_a*L1486+Shock_sd*Draws!M1465</f>
        <v>-32.2948986249325</v>
      </c>
      <c r="N1486" s="18" t="n">
        <f aca="false">0-(Draws!N1465+Draws!Z1465)</f>
        <v>0</v>
      </c>
      <c r="O1486" s="18" t="n">
        <f aca="false">N1486-(Draws!O1465+Draws!AA1465)</f>
        <v>0</v>
      </c>
      <c r="P1486" s="18" t="n">
        <f aca="false">O1486-(Draws!P1465+Draws!AB1465)</f>
        <v>0</v>
      </c>
      <c r="Q1486" s="18" t="n">
        <f aca="false">P1486-(Draws!Q1465+Draws!AC1465)</f>
        <v>0</v>
      </c>
      <c r="R1486" s="18" t="n">
        <f aca="false">Q1486-(Draws!R1465+Draws!AD1465)</f>
        <v>0</v>
      </c>
      <c r="S1486" s="18" t="n">
        <f aca="false">R1486-(Draws!S1465+Draws!AE1465)</f>
        <v>0</v>
      </c>
      <c r="T1486" s="18" t="n">
        <f aca="false">S1486-(Draws!T1465+Draws!AF1465)</f>
        <v>0</v>
      </c>
      <c r="U1486" s="18" t="n">
        <f aca="false">T1486-(Draws!U1465+Draws!AG1465)</f>
        <v>0</v>
      </c>
      <c r="V1486" s="18" t="n">
        <f aca="false">U1486-(Draws!V1465+Draws!AH1465)</f>
        <v>0</v>
      </c>
      <c r="W1486" s="18" t="n">
        <f aca="false">V1486-(Draws!W1465+Draws!AI1465)</f>
        <v>0</v>
      </c>
      <c r="X1486" s="18" t="n">
        <f aca="false">W1486-(Draws!X1465+Draws!AJ1465)</f>
        <v>0</v>
      </c>
      <c r="Y1486" s="18" t="n">
        <f aca="false">X1486-(Draws!Y1465+Draws!AK1465)</f>
        <v>0</v>
      </c>
      <c r="Z1486" s="18" t="n">
        <f aca="false">0-(MAX(Draws!N1465-Line_cap,0)+MAX(Draws!Z1465-Line_cap,0))</f>
        <v>0</v>
      </c>
      <c r="AA1486" s="18" t="n">
        <f aca="false">Z1486-(MAX(Draws!O1465-Line_cap,0)+MAX(Draws!AA1465-Line_cap,0))</f>
        <v>0</v>
      </c>
      <c r="AB1486" s="18" t="n">
        <f aca="false">AA1486-(MAX(Draws!P1465-Line_cap,0)+MAX(Draws!AB1465-Line_cap,0))</f>
        <v>0</v>
      </c>
      <c r="AC1486" s="18" t="n">
        <f aca="false">AB1486-(MAX(Draws!Q1465-Line_cap,0)+MAX(Draws!AC1465-Line_cap,0))</f>
        <v>0</v>
      </c>
      <c r="AD1486" s="18" t="n">
        <f aca="false">AC1486-(MAX(Draws!R1465-Line_cap,0)+MAX(Draws!AD1465-Line_cap,0))</f>
        <v>0</v>
      </c>
      <c r="AE1486" s="18" t="n">
        <f aca="false">AD1486-(MAX(Draws!S1465-Line_cap,0)+MAX(Draws!AE1465-Line_cap,0))</f>
        <v>0</v>
      </c>
      <c r="AF1486" s="18" t="n">
        <f aca="false">AE1486-(MAX(Draws!T1465-Line_cap,0)+MAX(Draws!AF1465-Line_cap,0))</f>
        <v>0</v>
      </c>
      <c r="AG1486" s="18" t="n">
        <f aca="false">AF1486-(MAX(Draws!U1465-Line_cap,0)+MAX(Draws!AG1465-Line_cap,0))</f>
        <v>0</v>
      </c>
      <c r="AH1486" s="18" t="n">
        <f aca="false">AG1486-(MAX(Draws!V1465-Line_cap,0)+MAX(Draws!AH1465-Line_cap,0))</f>
        <v>0</v>
      </c>
      <c r="AI1486" s="18" t="n">
        <f aca="false">AH1486-(MAX(Draws!W1465-Line_cap,0)+MAX(Draws!AI1465-Line_cap,0))</f>
        <v>0</v>
      </c>
      <c r="AJ1486" s="18" t="n">
        <f aca="false">AI1486-(MAX(Draws!X1465-Line_cap,0)+MAX(Draws!AJ1465-Line_cap,0))</f>
        <v>0</v>
      </c>
      <c r="AK1486" s="18" t="n">
        <f aca="false">AJ1486-(MAX(Draws!Y1465-Line_cap,0)+MAX(Draws!AK1465-Line_cap,0))</f>
        <v>0</v>
      </c>
      <c r="AL1486" s="18" t="n">
        <f aca="false">SUMPRODUCT(MIN($B$22:$M$22+B1486:M1486+N1486:Y1486))</f>
        <v>416.514248278011</v>
      </c>
      <c r="AM1486" s="18" t="n">
        <f aca="false">SUMPRODUCT(MIN($B$22:$M$22+B1486:M1486))</f>
        <v>416.514248278011</v>
      </c>
      <c r="AN1486" s="18" t="n">
        <f aca="false">SUMPRODUCT(MIN($B$22:$M$22+N1486:Y1486))</f>
        <v>481.950382357786</v>
      </c>
      <c r="AO1486" s="18" t="n">
        <f aca="false">SUMPRODUCT(MIN($B$22:$M$22+B1486:M1486+Z1486:AK1486))</f>
        <v>416.514248278011</v>
      </c>
      <c r="AP1486" s="18" t="n">
        <f aca="false">SUMPRODUCT(MIN($B$23:$M$23+B1486:M1486+N1486:Y1486))</f>
        <v>454.491047141673</v>
      </c>
      <c r="AQ1486" s="18" t="n">
        <f aca="false">SUMPRODUCT(MIN($B$23:$M$23+B1486:M1486+Z1486:AK1486))</f>
        <v>454.491047141673</v>
      </c>
      <c r="AR1486" s="13" t="n">
        <f aca="false">IF(Y1486&lt;0,1,0)</f>
        <v>0</v>
      </c>
    </row>
    <row r="1487" customFormat="false" ht="15" hidden="false" customHeight="false" outlineLevel="0" collapsed="false">
      <c r="A1487" s="13" t="n">
        <v>1462</v>
      </c>
      <c r="B1487" s="18" t="n">
        <f aca="false">Shock_sd*Draws!B1466</f>
        <v>68.6623378149761</v>
      </c>
      <c r="C1487" s="18" t="n">
        <f aca="false">Persist_a*B1487+Shock_sd*Draws!C1466</f>
        <v>33.8973942640185</v>
      </c>
      <c r="D1487" s="18" t="n">
        <f aca="false">Persist_a*C1487+Shock_sd*Draws!D1466</f>
        <v>-56.5414475197185</v>
      </c>
      <c r="E1487" s="18" t="n">
        <f aca="false">Persist_a*D1487+Shock_sd*Draws!E1466</f>
        <v>-23.7473145291282</v>
      </c>
      <c r="F1487" s="18" t="n">
        <f aca="false">Persist_a*E1487+Shock_sd*Draws!F1466</f>
        <v>-39.3843003698946</v>
      </c>
      <c r="G1487" s="18" t="n">
        <f aca="false">Persist_a*F1487+Shock_sd*Draws!G1466</f>
        <v>0.926029468862506</v>
      </c>
      <c r="H1487" s="18" t="n">
        <f aca="false">Persist_a*G1487+Shock_sd*Draws!H1466</f>
        <v>-67.1537839389581</v>
      </c>
      <c r="I1487" s="18" t="n">
        <f aca="false">Persist_a*H1487+Shock_sd*Draws!I1466</f>
        <v>89.8605302584161</v>
      </c>
      <c r="J1487" s="18" t="n">
        <f aca="false">Persist_a*I1487+Shock_sd*Draws!J1466</f>
        <v>53.646281488741</v>
      </c>
      <c r="K1487" s="18" t="n">
        <f aca="false">Persist_a*J1487+Shock_sd*Draws!K1466</f>
        <v>-0.00186110104795034</v>
      </c>
      <c r="L1487" s="18" t="n">
        <f aca="false">Persist_a*K1487+Shock_sd*Draws!L1466</f>
        <v>43.4527200630865</v>
      </c>
      <c r="M1487" s="18" t="n">
        <f aca="false">Persist_a*L1487+Shock_sd*Draws!M1466</f>
        <v>46.0937895097922</v>
      </c>
      <c r="N1487" s="18" t="n">
        <f aca="false">0-(Draws!N1466+Draws!Z1466)</f>
        <v>0</v>
      </c>
      <c r="O1487" s="18" t="n">
        <f aca="false">N1487-(Draws!O1466+Draws!AA1466)</f>
        <v>0</v>
      </c>
      <c r="P1487" s="18" t="n">
        <f aca="false">O1487-(Draws!P1466+Draws!AB1466)</f>
        <v>0</v>
      </c>
      <c r="Q1487" s="18" t="n">
        <f aca="false">P1487-(Draws!Q1466+Draws!AC1466)</f>
        <v>0</v>
      </c>
      <c r="R1487" s="18" t="n">
        <f aca="false">Q1487-(Draws!R1466+Draws!AD1466)</f>
        <v>0</v>
      </c>
      <c r="S1487" s="18" t="n">
        <f aca="false">R1487-(Draws!S1466+Draws!AE1466)</f>
        <v>0</v>
      </c>
      <c r="T1487" s="18" t="n">
        <f aca="false">S1487-(Draws!T1466+Draws!AF1466)</f>
        <v>0</v>
      </c>
      <c r="U1487" s="18" t="n">
        <f aca="false">T1487-(Draws!U1466+Draws!AG1466)</f>
        <v>0</v>
      </c>
      <c r="V1487" s="18" t="n">
        <f aca="false">U1487-(Draws!V1466+Draws!AH1466)</f>
        <v>0</v>
      </c>
      <c r="W1487" s="18" t="n">
        <f aca="false">V1487-(Draws!W1466+Draws!AI1466)</f>
        <v>-71.7117792393332</v>
      </c>
      <c r="X1487" s="18" t="n">
        <f aca="false">W1487-(Draws!X1466+Draws!AJ1466)</f>
        <v>-71.7117792393332</v>
      </c>
      <c r="Y1487" s="18" t="n">
        <f aca="false">X1487-(Draws!Y1466+Draws!AK1466)</f>
        <v>-71.7117792393332</v>
      </c>
      <c r="Z1487" s="18" t="n">
        <f aca="false">0-(MAX(Draws!N1466-Line_cap,0)+MAX(Draws!Z1466-Line_cap,0))</f>
        <v>0</v>
      </c>
      <c r="AA1487" s="18" t="n">
        <f aca="false">Z1487-(MAX(Draws!O1466-Line_cap,0)+MAX(Draws!AA1466-Line_cap,0))</f>
        <v>0</v>
      </c>
      <c r="AB1487" s="18" t="n">
        <f aca="false">AA1487-(MAX(Draws!P1466-Line_cap,0)+MAX(Draws!AB1466-Line_cap,0))</f>
        <v>0</v>
      </c>
      <c r="AC1487" s="18" t="n">
        <f aca="false">AB1487-(MAX(Draws!Q1466-Line_cap,0)+MAX(Draws!AC1466-Line_cap,0))</f>
        <v>0</v>
      </c>
      <c r="AD1487" s="18" t="n">
        <f aca="false">AC1487-(MAX(Draws!R1466-Line_cap,0)+MAX(Draws!AD1466-Line_cap,0))</f>
        <v>0</v>
      </c>
      <c r="AE1487" s="18" t="n">
        <f aca="false">AD1487-(MAX(Draws!S1466-Line_cap,0)+MAX(Draws!AE1466-Line_cap,0))</f>
        <v>0</v>
      </c>
      <c r="AF1487" s="18" t="n">
        <f aca="false">AE1487-(MAX(Draws!T1466-Line_cap,0)+MAX(Draws!AF1466-Line_cap,0))</f>
        <v>0</v>
      </c>
      <c r="AG1487" s="18" t="n">
        <f aca="false">AF1487-(MAX(Draws!U1466-Line_cap,0)+MAX(Draws!AG1466-Line_cap,0))</f>
        <v>0</v>
      </c>
      <c r="AH1487" s="18" t="n">
        <f aca="false">AG1487-(MAX(Draws!V1466-Line_cap,0)+MAX(Draws!AH1466-Line_cap,0))</f>
        <v>0</v>
      </c>
      <c r="AI1487" s="18" t="n">
        <f aca="false">AH1487-(MAX(Draws!W1466-Line_cap,0)+MAX(Draws!AI1466-Line_cap,0))</f>
        <v>0</v>
      </c>
      <c r="AJ1487" s="18" t="n">
        <f aca="false">AI1487-(MAX(Draws!X1466-Line_cap,0)+MAX(Draws!AJ1466-Line_cap,0))</f>
        <v>0</v>
      </c>
      <c r="AK1487" s="18" t="n">
        <f aca="false">AJ1487-(MAX(Draws!Y1466-Line_cap,0)+MAX(Draws!AK1466-Line_cap,0))</f>
        <v>0</v>
      </c>
      <c r="AL1487" s="18" t="n">
        <f aca="false">SUMPRODUCT(MIN($B$22:$M$22+B1487:M1487+N1487:Y1487))</f>
        <v>414.796598418828</v>
      </c>
      <c r="AM1487" s="18" t="n">
        <f aca="false">SUMPRODUCT(MIN($B$22:$M$22+B1487:M1487))</f>
        <v>414.796598418828</v>
      </c>
      <c r="AN1487" s="18" t="n">
        <f aca="false">SUMPRODUCT(MIN($B$22:$M$22+N1487:Y1487))</f>
        <v>422.673916570091</v>
      </c>
      <c r="AO1487" s="18" t="n">
        <f aca="false">SUMPRODUCT(MIN($B$22:$M$22+B1487:M1487+Z1487:AK1487))</f>
        <v>414.796598418828</v>
      </c>
      <c r="AP1487" s="18" t="n">
        <f aca="false">SUMPRODUCT(MIN($B$23:$M$23+B1487:M1487+N1487:Y1487))</f>
        <v>463.975241281928</v>
      </c>
      <c r="AQ1487" s="18" t="n">
        <f aca="false">SUMPRODUCT(MIN($B$23:$M$23+B1487:M1487+Z1487:AK1487))</f>
        <v>463.975241281928</v>
      </c>
      <c r="AR1487" s="13" t="n">
        <f aca="false">IF(Y1487&lt;0,1,0)</f>
        <v>1</v>
      </c>
    </row>
    <row r="1488" customFormat="false" ht="15" hidden="false" customHeight="false" outlineLevel="0" collapsed="false">
      <c r="A1488" s="13" t="n">
        <v>1463</v>
      </c>
      <c r="B1488" s="18" t="n">
        <f aca="false">Shock_sd*Draws!B1467</f>
        <v>-33.1941491689846</v>
      </c>
      <c r="C1488" s="18" t="n">
        <f aca="false">Persist_a*B1488+Shock_sd*Draws!C1467</f>
        <v>-3.96636729036717</v>
      </c>
      <c r="D1488" s="18" t="n">
        <f aca="false">Persist_a*C1488+Shock_sd*Draws!D1467</f>
        <v>17.7805985523813</v>
      </c>
      <c r="E1488" s="18" t="n">
        <f aca="false">Persist_a*D1488+Shock_sd*Draws!E1467</f>
        <v>-2.29882232432828</v>
      </c>
      <c r="F1488" s="18" t="n">
        <f aca="false">Persist_a*E1488+Shock_sd*Draws!F1467</f>
        <v>-76.5692226403735</v>
      </c>
      <c r="G1488" s="18" t="n">
        <f aca="false">Persist_a*F1488+Shock_sd*Draws!G1467</f>
        <v>-5.47565096486497</v>
      </c>
      <c r="H1488" s="18" t="n">
        <f aca="false">Persist_a*G1488+Shock_sd*Draws!H1467</f>
        <v>-16.9031542638754</v>
      </c>
      <c r="I1488" s="18" t="n">
        <f aca="false">Persist_a*H1488+Shock_sd*Draws!I1467</f>
        <v>-52.8464193763993</v>
      </c>
      <c r="J1488" s="18" t="n">
        <f aca="false">Persist_a*I1488+Shock_sd*Draws!J1467</f>
        <v>-12.5411755436944</v>
      </c>
      <c r="K1488" s="18" t="n">
        <f aca="false">Persist_a*J1488+Shock_sd*Draws!K1467</f>
        <v>5.21295326941549</v>
      </c>
      <c r="L1488" s="18" t="n">
        <f aca="false">Persist_a*K1488+Shock_sd*Draws!L1467</f>
        <v>44.7871537893077</v>
      </c>
      <c r="M1488" s="18" t="n">
        <f aca="false">Persist_a*L1488+Shock_sd*Draws!M1467</f>
        <v>-101.386231279304</v>
      </c>
      <c r="N1488" s="18" t="n">
        <f aca="false">0-(Draws!N1467+Draws!Z1467)</f>
        <v>0</v>
      </c>
      <c r="O1488" s="18" t="n">
        <f aca="false">N1488-(Draws!O1467+Draws!AA1467)</f>
        <v>0</v>
      </c>
      <c r="P1488" s="18" t="n">
        <f aca="false">O1488-(Draws!P1467+Draws!AB1467)</f>
        <v>0</v>
      </c>
      <c r="Q1488" s="18" t="n">
        <f aca="false">P1488-(Draws!Q1467+Draws!AC1467)</f>
        <v>0</v>
      </c>
      <c r="R1488" s="18" t="n">
        <f aca="false">Q1488-(Draws!R1467+Draws!AD1467)</f>
        <v>0</v>
      </c>
      <c r="S1488" s="18" t="n">
        <f aca="false">R1488-(Draws!S1467+Draws!AE1467)</f>
        <v>0</v>
      </c>
      <c r="T1488" s="18" t="n">
        <f aca="false">S1488-(Draws!T1467+Draws!AF1467)</f>
        <v>0</v>
      </c>
      <c r="U1488" s="18" t="n">
        <f aca="false">T1488-(Draws!U1467+Draws!AG1467)</f>
        <v>0</v>
      </c>
      <c r="V1488" s="18" t="n">
        <f aca="false">U1488-(Draws!V1467+Draws!AH1467)</f>
        <v>0</v>
      </c>
      <c r="W1488" s="18" t="n">
        <f aca="false">V1488-(Draws!W1467+Draws!AI1467)</f>
        <v>0</v>
      </c>
      <c r="X1488" s="18" t="n">
        <f aca="false">W1488-(Draws!X1467+Draws!AJ1467)</f>
        <v>0</v>
      </c>
      <c r="Y1488" s="18" t="n">
        <f aca="false">X1488-(Draws!Y1467+Draws!AK1467)</f>
        <v>0</v>
      </c>
      <c r="Z1488" s="18" t="n">
        <f aca="false">0-(MAX(Draws!N1467-Line_cap,0)+MAX(Draws!Z1467-Line_cap,0))</f>
        <v>0</v>
      </c>
      <c r="AA1488" s="18" t="n">
        <f aca="false">Z1488-(MAX(Draws!O1467-Line_cap,0)+MAX(Draws!AA1467-Line_cap,0))</f>
        <v>0</v>
      </c>
      <c r="AB1488" s="18" t="n">
        <f aca="false">AA1488-(MAX(Draws!P1467-Line_cap,0)+MAX(Draws!AB1467-Line_cap,0))</f>
        <v>0</v>
      </c>
      <c r="AC1488" s="18" t="n">
        <f aca="false">AB1488-(MAX(Draws!Q1467-Line_cap,0)+MAX(Draws!AC1467-Line_cap,0))</f>
        <v>0</v>
      </c>
      <c r="AD1488" s="18" t="n">
        <f aca="false">AC1488-(MAX(Draws!R1467-Line_cap,0)+MAX(Draws!AD1467-Line_cap,0))</f>
        <v>0</v>
      </c>
      <c r="AE1488" s="18" t="n">
        <f aca="false">AD1488-(MAX(Draws!S1467-Line_cap,0)+MAX(Draws!AE1467-Line_cap,0))</f>
        <v>0</v>
      </c>
      <c r="AF1488" s="18" t="n">
        <f aca="false">AE1488-(MAX(Draws!T1467-Line_cap,0)+MAX(Draws!AF1467-Line_cap,0))</f>
        <v>0</v>
      </c>
      <c r="AG1488" s="18" t="n">
        <f aca="false">AF1488-(MAX(Draws!U1467-Line_cap,0)+MAX(Draws!AG1467-Line_cap,0))</f>
        <v>0</v>
      </c>
      <c r="AH1488" s="18" t="n">
        <f aca="false">AG1488-(MAX(Draws!V1467-Line_cap,0)+MAX(Draws!AH1467-Line_cap,0))</f>
        <v>0</v>
      </c>
      <c r="AI1488" s="18" t="n">
        <f aca="false">AH1488-(MAX(Draws!W1467-Line_cap,0)+MAX(Draws!AI1467-Line_cap,0))</f>
        <v>0</v>
      </c>
      <c r="AJ1488" s="18" t="n">
        <f aca="false">AI1488-(MAX(Draws!X1467-Line_cap,0)+MAX(Draws!AJ1467-Line_cap,0))</f>
        <v>0</v>
      </c>
      <c r="AK1488" s="18" t="n">
        <f aca="false">AJ1488-(MAX(Draws!Y1467-Line_cap,0)+MAX(Draws!AK1467-Line_cap,0))</f>
        <v>0</v>
      </c>
      <c r="AL1488" s="18" t="n">
        <f aca="false">SUMPRODUCT(MIN($B$22:$M$22+B1488:M1488+N1488:Y1488))</f>
        <v>409.037816397657</v>
      </c>
      <c r="AM1488" s="18" t="n">
        <f aca="false">SUMPRODUCT(MIN($B$22:$M$22+B1488:M1488))</f>
        <v>409.037816397657</v>
      </c>
      <c r="AN1488" s="18" t="n">
        <f aca="false">SUMPRODUCT(MIN($B$22:$M$22+N1488:Y1488))</f>
        <v>481.950382357786</v>
      </c>
      <c r="AO1488" s="18" t="n">
        <f aca="false">SUMPRODUCT(MIN($B$22:$M$22+B1488:M1488+Z1488:AK1488))</f>
        <v>409.037816397657</v>
      </c>
      <c r="AP1488" s="18" t="n">
        <f aca="false">SUMPRODUCT(MIN($B$23:$M$23+B1488:M1488+N1488:Y1488))</f>
        <v>454.163697480277</v>
      </c>
      <c r="AQ1488" s="18" t="n">
        <f aca="false">SUMPRODUCT(MIN($B$23:$M$23+B1488:M1488+Z1488:AK1488))</f>
        <v>454.163697480277</v>
      </c>
      <c r="AR1488" s="13" t="n">
        <f aca="false">IF(Y1488&lt;0,1,0)</f>
        <v>0</v>
      </c>
    </row>
    <row r="1489" customFormat="false" ht="15" hidden="false" customHeight="false" outlineLevel="0" collapsed="false">
      <c r="A1489" s="13" t="n">
        <v>1464</v>
      </c>
      <c r="B1489" s="18" t="n">
        <f aca="false">Shock_sd*Draws!B1468</f>
        <v>82.0211611986209</v>
      </c>
      <c r="C1489" s="18" t="n">
        <f aca="false">Persist_a*B1489+Shock_sd*Draws!C1468</f>
        <v>90.7683068093728</v>
      </c>
      <c r="D1489" s="18" t="n">
        <f aca="false">Persist_a*C1489+Shock_sd*Draws!D1468</f>
        <v>26.938720588523</v>
      </c>
      <c r="E1489" s="18" t="n">
        <f aca="false">Persist_a*D1489+Shock_sd*Draws!E1468</f>
        <v>-78.7238767476646</v>
      </c>
      <c r="F1489" s="18" t="n">
        <f aca="false">Persist_a*E1489+Shock_sd*Draws!F1468</f>
        <v>-110.27478956406</v>
      </c>
      <c r="G1489" s="18" t="n">
        <f aca="false">Persist_a*F1489+Shock_sd*Draws!G1468</f>
        <v>-8.07403218804821</v>
      </c>
      <c r="H1489" s="18" t="n">
        <f aca="false">Persist_a*G1489+Shock_sd*Draws!H1468</f>
        <v>17.9449197783788</v>
      </c>
      <c r="I1489" s="18" t="n">
        <f aca="false">Persist_a*H1489+Shock_sd*Draws!I1468</f>
        <v>25.5517649050897</v>
      </c>
      <c r="J1489" s="18" t="n">
        <f aca="false">Persist_a*I1489+Shock_sd*Draws!J1468</f>
        <v>19.6415781654877</v>
      </c>
      <c r="K1489" s="18" t="n">
        <f aca="false">Persist_a*J1489+Shock_sd*Draws!K1468</f>
        <v>-65.5870445665879</v>
      </c>
      <c r="L1489" s="18" t="n">
        <f aca="false">Persist_a*K1489+Shock_sd*Draws!L1468</f>
        <v>-107.655940557205</v>
      </c>
      <c r="M1489" s="18" t="n">
        <f aca="false">Persist_a*L1489+Shock_sd*Draws!M1468</f>
        <v>-11.0649504263644</v>
      </c>
      <c r="N1489" s="18" t="n">
        <f aca="false">0-(Draws!N1468+Draws!Z1468)</f>
        <v>0</v>
      </c>
      <c r="O1489" s="18" t="n">
        <f aca="false">N1489-(Draws!O1468+Draws!AA1468)</f>
        <v>0</v>
      </c>
      <c r="P1489" s="18" t="n">
        <f aca="false">O1489-(Draws!P1468+Draws!AB1468)</f>
        <v>0</v>
      </c>
      <c r="Q1489" s="18" t="n">
        <f aca="false">P1489-(Draws!Q1468+Draws!AC1468)</f>
        <v>0</v>
      </c>
      <c r="R1489" s="18" t="n">
        <f aca="false">Q1489-(Draws!R1468+Draws!AD1468)</f>
        <v>0</v>
      </c>
      <c r="S1489" s="18" t="n">
        <f aca="false">R1489-(Draws!S1468+Draws!AE1468)</f>
        <v>0</v>
      </c>
      <c r="T1489" s="18" t="n">
        <f aca="false">S1489-(Draws!T1468+Draws!AF1468)</f>
        <v>0</v>
      </c>
      <c r="U1489" s="18" t="n">
        <f aca="false">T1489-(Draws!U1468+Draws!AG1468)</f>
        <v>0</v>
      </c>
      <c r="V1489" s="18" t="n">
        <f aca="false">U1489-(Draws!V1468+Draws!AH1468)</f>
        <v>0</v>
      </c>
      <c r="W1489" s="18" t="n">
        <f aca="false">V1489-(Draws!W1468+Draws!AI1468)</f>
        <v>0</v>
      </c>
      <c r="X1489" s="18" t="n">
        <f aca="false">W1489-(Draws!X1468+Draws!AJ1468)</f>
        <v>0</v>
      </c>
      <c r="Y1489" s="18" t="n">
        <f aca="false">X1489-(Draws!Y1468+Draws!AK1468)</f>
        <v>0</v>
      </c>
      <c r="Z1489" s="18" t="n">
        <f aca="false">0-(MAX(Draws!N1468-Line_cap,0)+MAX(Draws!Z1468-Line_cap,0))</f>
        <v>0</v>
      </c>
      <c r="AA1489" s="18" t="n">
        <f aca="false">Z1489-(MAX(Draws!O1468-Line_cap,0)+MAX(Draws!AA1468-Line_cap,0))</f>
        <v>0</v>
      </c>
      <c r="AB1489" s="18" t="n">
        <f aca="false">AA1489-(MAX(Draws!P1468-Line_cap,0)+MAX(Draws!AB1468-Line_cap,0))</f>
        <v>0</v>
      </c>
      <c r="AC1489" s="18" t="n">
        <f aca="false">AB1489-(MAX(Draws!Q1468-Line_cap,0)+MAX(Draws!AC1468-Line_cap,0))</f>
        <v>0</v>
      </c>
      <c r="AD1489" s="18" t="n">
        <f aca="false">AC1489-(MAX(Draws!R1468-Line_cap,0)+MAX(Draws!AD1468-Line_cap,0))</f>
        <v>0</v>
      </c>
      <c r="AE1489" s="18" t="n">
        <f aca="false">AD1489-(MAX(Draws!S1468-Line_cap,0)+MAX(Draws!AE1468-Line_cap,0))</f>
        <v>0</v>
      </c>
      <c r="AF1489" s="18" t="n">
        <f aca="false">AE1489-(MAX(Draws!T1468-Line_cap,0)+MAX(Draws!AF1468-Line_cap,0))</f>
        <v>0</v>
      </c>
      <c r="AG1489" s="18" t="n">
        <f aca="false">AF1489-(MAX(Draws!U1468-Line_cap,0)+MAX(Draws!AG1468-Line_cap,0))</f>
        <v>0</v>
      </c>
      <c r="AH1489" s="18" t="n">
        <f aca="false">AG1489-(MAX(Draws!V1468-Line_cap,0)+MAX(Draws!AH1468-Line_cap,0))</f>
        <v>0</v>
      </c>
      <c r="AI1489" s="18" t="n">
        <f aca="false">AH1489-(MAX(Draws!W1468-Line_cap,0)+MAX(Draws!AI1468-Line_cap,0))</f>
        <v>0</v>
      </c>
      <c r="AJ1489" s="18" t="n">
        <f aca="false">AI1489-(MAX(Draws!X1468-Line_cap,0)+MAX(Draws!AJ1468-Line_cap,0))</f>
        <v>0</v>
      </c>
      <c r="AK1489" s="18" t="n">
        <f aca="false">AJ1489-(MAX(Draws!Y1468-Line_cap,0)+MAX(Draws!AK1468-Line_cap,0))</f>
        <v>0</v>
      </c>
      <c r="AL1489" s="18" t="n">
        <f aca="false">SUMPRODUCT(MIN($B$22:$M$22+B1489:M1489+N1489:Y1489))</f>
        <v>378.22239158363</v>
      </c>
      <c r="AM1489" s="18" t="n">
        <f aca="false">SUMPRODUCT(MIN($B$22:$M$22+B1489:M1489))</f>
        <v>378.22239158363</v>
      </c>
      <c r="AN1489" s="18" t="n">
        <f aca="false">SUMPRODUCT(MIN($B$22:$M$22+N1489:Y1489))</f>
        <v>481.950382357786</v>
      </c>
      <c r="AO1489" s="18" t="n">
        <f aca="false">SUMPRODUCT(MIN($B$22:$M$22+B1489:M1489+Z1489:AK1489))</f>
        <v>378.22239158363</v>
      </c>
      <c r="AP1489" s="18" t="n">
        <f aca="false">SUMPRODUCT(MIN($B$23:$M$23+B1489:M1489+N1489:Y1489))</f>
        <v>423.327125436794</v>
      </c>
      <c r="AQ1489" s="18" t="n">
        <f aca="false">SUMPRODUCT(MIN($B$23:$M$23+B1489:M1489+Z1489:AK1489))</f>
        <v>423.327125436794</v>
      </c>
      <c r="AR1489" s="13" t="n">
        <f aca="false">IF(Y1489&lt;0,1,0)</f>
        <v>0</v>
      </c>
    </row>
    <row r="1490" customFormat="false" ht="15" hidden="false" customHeight="false" outlineLevel="0" collapsed="false">
      <c r="A1490" s="13" t="n">
        <v>1465</v>
      </c>
      <c r="B1490" s="18" t="n">
        <f aca="false">Shock_sd*Draws!B1469</f>
        <v>18.8312341217339</v>
      </c>
      <c r="C1490" s="18" t="n">
        <f aca="false">Persist_a*B1490+Shock_sd*Draws!C1469</f>
        <v>-2.30711497334044</v>
      </c>
      <c r="D1490" s="18" t="n">
        <f aca="false">Persist_a*C1490+Shock_sd*Draws!D1469</f>
        <v>16.6281579961054</v>
      </c>
      <c r="E1490" s="18" t="n">
        <f aca="false">Persist_a*D1490+Shock_sd*Draws!E1469</f>
        <v>70.9117557369108</v>
      </c>
      <c r="F1490" s="18" t="n">
        <f aca="false">Persist_a*E1490+Shock_sd*Draws!F1469</f>
        <v>26.1305003689728</v>
      </c>
      <c r="G1490" s="18" t="n">
        <f aca="false">Persist_a*F1490+Shock_sd*Draws!G1469</f>
        <v>-12.87848588185</v>
      </c>
      <c r="H1490" s="18" t="n">
        <f aca="false">Persist_a*G1490+Shock_sd*Draws!H1469</f>
        <v>-97.517867263238</v>
      </c>
      <c r="I1490" s="18" t="n">
        <f aca="false">Persist_a*H1490+Shock_sd*Draws!I1469</f>
        <v>-98.9370874927405</v>
      </c>
      <c r="J1490" s="18" t="n">
        <f aca="false">Persist_a*I1490+Shock_sd*Draws!J1469</f>
        <v>-99.6816545647634</v>
      </c>
      <c r="K1490" s="18" t="n">
        <f aca="false">Persist_a*J1490+Shock_sd*Draws!K1469</f>
        <v>-43.4293251666733</v>
      </c>
      <c r="L1490" s="18" t="n">
        <f aca="false">Persist_a*K1490+Shock_sd*Draws!L1469</f>
        <v>-74.799153393673</v>
      </c>
      <c r="M1490" s="18" t="n">
        <f aca="false">Persist_a*L1490+Shock_sd*Draws!M1469</f>
        <v>33.4866378954979</v>
      </c>
      <c r="N1490" s="18" t="n">
        <f aca="false">0-(Draws!N1469+Draws!Z1469)</f>
        <v>0</v>
      </c>
      <c r="O1490" s="18" t="n">
        <f aca="false">N1490-(Draws!O1469+Draws!AA1469)</f>
        <v>0</v>
      </c>
      <c r="P1490" s="18" t="n">
        <f aca="false">O1490-(Draws!P1469+Draws!AB1469)</f>
        <v>0</v>
      </c>
      <c r="Q1490" s="18" t="n">
        <f aca="false">P1490-(Draws!Q1469+Draws!AC1469)</f>
        <v>0</v>
      </c>
      <c r="R1490" s="18" t="n">
        <f aca="false">Q1490-(Draws!R1469+Draws!AD1469)</f>
        <v>0</v>
      </c>
      <c r="S1490" s="18" t="n">
        <f aca="false">R1490-(Draws!S1469+Draws!AE1469)</f>
        <v>0</v>
      </c>
      <c r="T1490" s="18" t="n">
        <f aca="false">S1490-(Draws!T1469+Draws!AF1469)</f>
        <v>0</v>
      </c>
      <c r="U1490" s="18" t="n">
        <f aca="false">T1490-(Draws!U1469+Draws!AG1469)</f>
        <v>0</v>
      </c>
      <c r="V1490" s="18" t="n">
        <f aca="false">U1490-(Draws!V1469+Draws!AH1469)</f>
        <v>0</v>
      </c>
      <c r="W1490" s="18" t="n">
        <f aca="false">V1490-(Draws!W1469+Draws!AI1469)</f>
        <v>0</v>
      </c>
      <c r="X1490" s="18" t="n">
        <f aca="false">W1490-(Draws!X1469+Draws!AJ1469)</f>
        <v>0</v>
      </c>
      <c r="Y1490" s="18" t="n">
        <f aca="false">X1490-(Draws!Y1469+Draws!AK1469)</f>
        <v>0</v>
      </c>
      <c r="Z1490" s="18" t="n">
        <f aca="false">0-(MAX(Draws!N1469-Line_cap,0)+MAX(Draws!Z1469-Line_cap,0))</f>
        <v>0</v>
      </c>
      <c r="AA1490" s="18" t="n">
        <f aca="false">Z1490-(MAX(Draws!O1469-Line_cap,0)+MAX(Draws!AA1469-Line_cap,0))</f>
        <v>0</v>
      </c>
      <c r="AB1490" s="18" t="n">
        <f aca="false">AA1490-(MAX(Draws!P1469-Line_cap,0)+MAX(Draws!AB1469-Line_cap,0))</f>
        <v>0</v>
      </c>
      <c r="AC1490" s="18" t="n">
        <f aca="false">AB1490-(MAX(Draws!Q1469-Line_cap,0)+MAX(Draws!AC1469-Line_cap,0))</f>
        <v>0</v>
      </c>
      <c r="AD1490" s="18" t="n">
        <f aca="false">AC1490-(MAX(Draws!R1469-Line_cap,0)+MAX(Draws!AD1469-Line_cap,0))</f>
        <v>0</v>
      </c>
      <c r="AE1490" s="18" t="n">
        <f aca="false">AD1490-(MAX(Draws!S1469-Line_cap,0)+MAX(Draws!AE1469-Line_cap,0))</f>
        <v>0</v>
      </c>
      <c r="AF1490" s="18" t="n">
        <f aca="false">AE1490-(MAX(Draws!T1469-Line_cap,0)+MAX(Draws!AF1469-Line_cap,0))</f>
        <v>0</v>
      </c>
      <c r="AG1490" s="18" t="n">
        <f aca="false">AF1490-(MAX(Draws!U1469-Line_cap,0)+MAX(Draws!AG1469-Line_cap,0))</f>
        <v>0</v>
      </c>
      <c r="AH1490" s="18" t="n">
        <f aca="false">AG1490-(MAX(Draws!V1469-Line_cap,0)+MAX(Draws!AH1469-Line_cap,0))</f>
        <v>0</v>
      </c>
      <c r="AI1490" s="18" t="n">
        <f aca="false">AH1490-(MAX(Draws!W1469-Line_cap,0)+MAX(Draws!AI1469-Line_cap,0))</f>
        <v>0</v>
      </c>
      <c r="AJ1490" s="18" t="n">
        <f aca="false">AI1490-(MAX(Draws!X1469-Line_cap,0)+MAX(Draws!AJ1469-Line_cap,0))</f>
        <v>0</v>
      </c>
      <c r="AK1490" s="18" t="n">
        <f aca="false">AJ1490-(MAX(Draws!Y1469-Line_cap,0)+MAX(Draws!AK1469-Line_cap,0))</f>
        <v>0</v>
      </c>
      <c r="AL1490" s="18" t="n">
        <f aca="false">SUMPRODUCT(MIN($B$22:$M$22+B1490:M1490+N1490:Y1490))</f>
        <v>384.432515094548</v>
      </c>
      <c r="AM1490" s="18" t="n">
        <f aca="false">SUMPRODUCT(MIN($B$22:$M$22+B1490:M1490))</f>
        <v>384.432515094548</v>
      </c>
      <c r="AN1490" s="18" t="n">
        <f aca="false">SUMPRODUCT(MIN($B$22:$M$22+N1490:Y1490))</f>
        <v>481.950382357786</v>
      </c>
      <c r="AO1490" s="18" t="n">
        <f aca="false">SUMPRODUCT(MIN($B$22:$M$22+B1490:M1490+Z1490:AK1490))</f>
        <v>384.432515094548</v>
      </c>
      <c r="AP1490" s="18" t="n">
        <f aca="false">SUMPRODUCT(MIN($B$23:$M$23+B1490:M1490+N1490:Y1490))</f>
        <v>433.611157957648</v>
      </c>
      <c r="AQ1490" s="18" t="n">
        <f aca="false">SUMPRODUCT(MIN($B$23:$M$23+B1490:M1490+Z1490:AK1490))</f>
        <v>433.611157957648</v>
      </c>
      <c r="AR1490" s="13" t="n">
        <f aca="false">IF(Y1490&lt;0,1,0)</f>
        <v>0</v>
      </c>
    </row>
    <row r="1491" customFormat="false" ht="15" hidden="false" customHeight="false" outlineLevel="0" collapsed="false">
      <c r="A1491" s="13" t="n">
        <v>1466</v>
      </c>
      <c r="B1491" s="18" t="n">
        <f aca="false">Shock_sd*Draws!B1470</f>
        <v>-10.287910073793</v>
      </c>
      <c r="C1491" s="18" t="n">
        <f aca="false">Persist_a*B1491+Shock_sd*Draws!C1470</f>
        <v>64.2576901814742</v>
      </c>
      <c r="D1491" s="18" t="n">
        <f aca="false">Persist_a*C1491+Shock_sd*Draws!D1470</f>
        <v>101.716489142683</v>
      </c>
      <c r="E1491" s="18" t="n">
        <f aca="false">Persist_a*D1491+Shock_sd*Draws!E1470</f>
        <v>109.973482747854</v>
      </c>
      <c r="F1491" s="18" t="n">
        <f aca="false">Persist_a*E1491+Shock_sd*Draws!F1470</f>
        <v>-0.675618662128343</v>
      </c>
      <c r="G1491" s="18" t="n">
        <f aca="false">Persist_a*F1491+Shock_sd*Draws!G1470</f>
        <v>29.4179499498559</v>
      </c>
      <c r="H1491" s="18" t="n">
        <f aca="false">Persist_a*G1491+Shock_sd*Draws!H1470</f>
        <v>-0.713577066713626</v>
      </c>
      <c r="I1491" s="18" t="n">
        <f aca="false">Persist_a*H1491+Shock_sd*Draws!I1470</f>
        <v>46.7363285962411</v>
      </c>
      <c r="J1491" s="18" t="n">
        <f aca="false">Persist_a*I1491+Shock_sd*Draws!J1470</f>
        <v>32.3311518859375</v>
      </c>
      <c r="K1491" s="18" t="n">
        <f aca="false">Persist_a*J1491+Shock_sd*Draws!K1470</f>
        <v>20.8675926003827</v>
      </c>
      <c r="L1491" s="18" t="n">
        <f aca="false">Persist_a*K1491+Shock_sd*Draws!L1470</f>
        <v>-69.518866941758</v>
      </c>
      <c r="M1491" s="18" t="n">
        <f aca="false">Persist_a*L1491+Shock_sd*Draws!M1470</f>
        <v>-41.3267089946862</v>
      </c>
      <c r="N1491" s="18" t="n">
        <f aca="false">0-(Draws!N1470+Draws!Z1470)</f>
        <v>0</v>
      </c>
      <c r="O1491" s="18" t="n">
        <f aca="false">N1491-(Draws!O1470+Draws!AA1470)</f>
        <v>0</v>
      </c>
      <c r="P1491" s="18" t="n">
        <f aca="false">O1491-(Draws!P1470+Draws!AB1470)</f>
        <v>0</v>
      </c>
      <c r="Q1491" s="18" t="n">
        <f aca="false">P1491-(Draws!Q1470+Draws!AC1470)</f>
        <v>0</v>
      </c>
      <c r="R1491" s="18" t="n">
        <f aca="false">Q1491-(Draws!R1470+Draws!AD1470)</f>
        <v>0</v>
      </c>
      <c r="S1491" s="18" t="n">
        <f aca="false">R1491-(Draws!S1470+Draws!AE1470)</f>
        <v>0</v>
      </c>
      <c r="T1491" s="18" t="n">
        <f aca="false">S1491-(Draws!T1470+Draws!AF1470)</f>
        <v>0</v>
      </c>
      <c r="U1491" s="18" t="n">
        <f aca="false">T1491-(Draws!U1470+Draws!AG1470)</f>
        <v>0</v>
      </c>
      <c r="V1491" s="18" t="n">
        <f aca="false">U1491-(Draws!V1470+Draws!AH1470)</f>
        <v>0</v>
      </c>
      <c r="W1491" s="18" t="n">
        <f aca="false">V1491-(Draws!W1470+Draws!AI1470)</f>
        <v>0</v>
      </c>
      <c r="X1491" s="18" t="n">
        <f aca="false">W1491-(Draws!X1470+Draws!AJ1470)</f>
        <v>0</v>
      </c>
      <c r="Y1491" s="18" t="n">
        <f aca="false">X1491-(Draws!Y1470+Draws!AK1470)</f>
        <v>0</v>
      </c>
      <c r="Z1491" s="18" t="n">
        <f aca="false">0-(MAX(Draws!N1470-Line_cap,0)+MAX(Draws!Z1470-Line_cap,0))</f>
        <v>0</v>
      </c>
      <c r="AA1491" s="18" t="n">
        <f aca="false">Z1491-(MAX(Draws!O1470-Line_cap,0)+MAX(Draws!AA1470-Line_cap,0))</f>
        <v>0</v>
      </c>
      <c r="AB1491" s="18" t="n">
        <f aca="false">AA1491-(MAX(Draws!P1470-Line_cap,0)+MAX(Draws!AB1470-Line_cap,0))</f>
        <v>0</v>
      </c>
      <c r="AC1491" s="18" t="n">
        <f aca="false">AB1491-(MAX(Draws!Q1470-Line_cap,0)+MAX(Draws!AC1470-Line_cap,0))</f>
        <v>0</v>
      </c>
      <c r="AD1491" s="18" t="n">
        <f aca="false">AC1491-(MAX(Draws!R1470-Line_cap,0)+MAX(Draws!AD1470-Line_cap,0))</f>
        <v>0</v>
      </c>
      <c r="AE1491" s="18" t="n">
        <f aca="false">AD1491-(MAX(Draws!S1470-Line_cap,0)+MAX(Draws!AE1470-Line_cap,0))</f>
        <v>0</v>
      </c>
      <c r="AF1491" s="18" t="n">
        <f aca="false">AE1491-(MAX(Draws!T1470-Line_cap,0)+MAX(Draws!AF1470-Line_cap,0))</f>
        <v>0</v>
      </c>
      <c r="AG1491" s="18" t="n">
        <f aca="false">AF1491-(MAX(Draws!U1470-Line_cap,0)+MAX(Draws!AG1470-Line_cap,0))</f>
        <v>0</v>
      </c>
      <c r="AH1491" s="18" t="n">
        <f aca="false">AG1491-(MAX(Draws!V1470-Line_cap,0)+MAX(Draws!AH1470-Line_cap,0))</f>
        <v>0</v>
      </c>
      <c r="AI1491" s="18" t="n">
        <f aca="false">AH1491-(MAX(Draws!W1470-Line_cap,0)+MAX(Draws!AI1470-Line_cap,0))</f>
        <v>0</v>
      </c>
      <c r="AJ1491" s="18" t="n">
        <f aca="false">AI1491-(MAX(Draws!X1470-Line_cap,0)+MAX(Draws!AJ1470-Line_cap,0))</f>
        <v>0</v>
      </c>
      <c r="AK1491" s="18" t="n">
        <f aca="false">AJ1491-(MAX(Draws!Y1470-Line_cap,0)+MAX(Draws!AK1470-Line_cap,0))</f>
        <v>0</v>
      </c>
      <c r="AL1491" s="18" t="n">
        <f aca="false">SUMPRODUCT(MIN($B$22:$M$22+B1491:M1491+N1491:Y1491))</f>
        <v>432.409080622623</v>
      </c>
      <c r="AM1491" s="18" t="n">
        <f aca="false">SUMPRODUCT(MIN($B$22:$M$22+B1491:M1491))</f>
        <v>432.409080622623</v>
      </c>
      <c r="AN1491" s="18" t="n">
        <f aca="false">SUMPRODUCT(MIN($B$22:$M$22+N1491:Y1491))</f>
        <v>481.950382357786</v>
      </c>
      <c r="AO1491" s="18" t="n">
        <f aca="false">SUMPRODUCT(MIN($B$22:$M$22+B1491:M1491+Z1491:AK1491))</f>
        <v>432.409080622623</v>
      </c>
      <c r="AP1491" s="18" t="n">
        <f aca="false">SUMPRODUCT(MIN($B$23:$M$23+B1491:M1491+N1491:Y1491))</f>
        <v>479.282209436168</v>
      </c>
      <c r="AQ1491" s="18" t="n">
        <f aca="false">SUMPRODUCT(MIN($B$23:$M$23+B1491:M1491+Z1491:AK1491))</f>
        <v>479.282209436168</v>
      </c>
      <c r="AR1491" s="13" t="n">
        <f aca="false">IF(Y1491&lt;0,1,0)</f>
        <v>0</v>
      </c>
    </row>
    <row r="1492" customFormat="false" ht="15" hidden="false" customHeight="false" outlineLevel="0" collapsed="false">
      <c r="A1492" s="13" t="n">
        <v>1467</v>
      </c>
      <c r="B1492" s="18" t="n">
        <f aca="false">Shock_sd*Draws!B1471</f>
        <v>-90.5616592446737</v>
      </c>
      <c r="C1492" s="18" t="n">
        <f aca="false">Persist_a*B1492+Shock_sd*Draws!C1471</f>
        <v>-20.4459530055348</v>
      </c>
      <c r="D1492" s="18" t="n">
        <f aca="false">Persist_a*C1492+Shock_sd*Draws!D1471</f>
        <v>-34.1430871988585</v>
      </c>
      <c r="E1492" s="18" t="n">
        <f aca="false">Persist_a*D1492+Shock_sd*Draws!E1471</f>
        <v>14.3735306835435</v>
      </c>
      <c r="F1492" s="18" t="n">
        <f aca="false">Persist_a*E1492+Shock_sd*Draws!F1471</f>
        <v>31.8449787699572</v>
      </c>
      <c r="G1492" s="18" t="n">
        <f aca="false">Persist_a*F1492+Shock_sd*Draws!G1471</f>
        <v>0.940894248525197</v>
      </c>
      <c r="H1492" s="18" t="n">
        <f aca="false">Persist_a*G1492+Shock_sd*Draws!H1471</f>
        <v>-22.9325451457056</v>
      </c>
      <c r="I1492" s="18" t="n">
        <f aca="false">Persist_a*H1492+Shock_sd*Draws!I1471</f>
        <v>-136.165102543815</v>
      </c>
      <c r="J1492" s="18" t="n">
        <f aca="false">Persist_a*I1492+Shock_sd*Draws!J1471</f>
        <v>-107.237073605218</v>
      </c>
      <c r="K1492" s="18" t="n">
        <f aca="false">Persist_a*J1492+Shock_sd*Draws!K1471</f>
        <v>-53.2029668015795</v>
      </c>
      <c r="L1492" s="18" t="n">
        <f aca="false">Persist_a*K1492+Shock_sd*Draws!L1471</f>
        <v>-68.0010105761686</v>
      </c>
      <c r="M1492" s="18" t="n">
        <f aca="false">Persist_a*L1492+Shock_sd*Draws!M1471</f>
        <v>34.9505389366082</v>
      </c>
      <c r="N1492" s="18" t="n">
        <f aca="false">0-(Draws!N1471+Draws!Z1471)</f>
        <v>0</v>
      </c>
      <c r="O1492" s="18" t="n">
        <f aca="false">N1492-(Draws!O1471+Draws!AA1471)</f>
        <v>0</v>
      </c>
      <c r="P1492" s="18" t="n">
        <f aca="false">O1492-(Draws!P1471+Draws!AB1471)</f>
        <v>0</v>
      </c>
      <c r="Q1492" s="18" t="n">
        <f aca="false">P1492-(Draws!Q1471+Draws!AC1471)</f>
        <v>0</v>
      </c>
      <c r="R1492" s="18" t="n">
        <f aca="false">Q1492-(Draws!R1471+Draws!AD1471)</f>
        <v>0</v>
      </c>
      <c r="S1492" s="18" t="n">
        <f aca="false">R1492-(Draws!S1471+Draws!AE1471)</f>
        <v>0</v>
      </c>
      <c r="T1492" s="18" t="n">
        <f aca="false">S1492-(Draws!T1471+Draws!AF1471)</f>
        <v>0</v>
      </c>
      <c r="U1492" s="18" t="n">
        <f aca="false">T1492-(Draws!U1471+Draws!AG1471)</f>
        <v>0</v>
      </c>
      <c r="V1492" s="18" t="n">
        <f aca="false">U1492-(Draws!V1471+Draws!AH1471)</f>
        <v>0</v>
      </c>
      <c r="W1492" s="18" t="n">
        <f aca="false">V1492-(Draws!W1471+Draws!AI1471)</f>
        <v>0</v>
      </c>
      <c r="X1492" s="18" t="n">
        <f aca="false">W1492-(Draws!X1471+Draws!AJ1471)</f>
        <v>0</v>
      </c>
      <c r="Y1492" s="18" t="n">
        <f aca="false">X1492-(Draws!Y1471+Draws!AK1471)</f>
        <v>0</v>
      </c>
      <c r="Z1492" s="18" t="n">
        <f aca="false">0-(MAX(Draws!N1471-Line_cap,0)+MAX(Draws!Z1471-Line_cap,0))</f>
        <v>0</v>
      </c>
      <c r="AA1492" s="18" t="n">
        <f aca="false">Z1492-(MAX(Draws!O1471-Line_cap,0)+MAX(Draws!AA1471-Line_cap,0))</f>
        <v>0</v>
      </c>
      <c r="AB1492" s="18" t="n">
        <f aca="false">AA1492-(MAX(Draws!P1471-Line_cap,0)+MAX(Draws!AB1471-Line_cap,0))</f>
        <v>0</v>
      </c>
      <c r="AC1492" s="18" t="n">
        <f aca="false">AB1492-(MAX(Draws!Q1471-Line_cap,0)+MAX(Draws!AC1471-Line_cap,0))</f>
        <v>0</v>
      </c>
      <c r="AD1492" s="18" t="n">
        <f aca="false">AC1492-(MAX(Draws!R1471-Line_cap,0)+MAX(Draws!AD1471-Line_cap,0))</f>
        <v>0</v>
      </c>
      <c r="AE1492" s="18" t="n">
        <f aca="false">AD1492-(MAX(Draws!S1471-Line_cap,0)+MAX(Draws!AE1471-Line_cap,0))</f>
        <v>0</v>
      </c>
      <c r="AF1492" s="18" t="n">
        <f aca="false">AE1492-(MAX(Draws!T1471-Line_cap,0)+MAX(Draws!AF1471-Line_cap,0))</f>
        <v>0</v>
      </c>
      <c r="AG1492" s="18" t="n">
        <f aca="false">AF1492-(MAX(Draws!U1471-Line_cap,0)+MAX(Draws!AG1471-Line_cap,0))</f>
        <v>0</v>
      </c>
      <c r="AH1492" s="18" t="n">
        <f aca="false">AG1492-(MAX(Draws!V1471-Line_cap,0)+MAX(Draws!AH1471-Line_cap,0))</f>
        <v>0</v>
      </c>
      <c r="AI1492" s="18" t="n">
        <f aca="false">AH1492-(MAX(Draws!W1471-Line_cap,0)+MAX(Draws!AI1471-Line_cap,0))</f>
        <v>0</v>
      </c>
      <c r="AJ1492" s="18" t="n">
        <f aca="false">AI1492-(MAX(Draws!X1471-Line_cap,0)+MAX(Draws!AJ1471-Line_cap,0))</f>
        <v>0</v>
      </c>
      <c r="AK1492" s="18" t="n">
        <f aca="false">AJ1492-(MAX(Draws!Y1471-Line_cap,0)+MAX(Draws!AK1471-Line_cap,0))</f>
        <v>0</v>
      </c>
      <c r="AL1492" s="18" t="n">
        <f aca="false">SUMPRODUCT(MIN($B$22:$M$22+B1492:M1492+N1492:Y1492))</f>
        <v>347.688950854104</v>
      </c>
      <c r="AM1492" s="18" t="n">
        <f aca="false">SUMPRODUCT(MIN($B$22:$M$22+B1492:M1492))</f>
        <v>347.688950854104</v>
      </c>
      <c r="AN1492" s="18" t="n">
        <f aca="false">SUMPRODUCT(MIN($B$22:$M$22+N1492:Y1492))</f>
        <v>481.950382357786</v>
      </c>
      <c r="AO1492" s="18" t="n">
        <f aca="false">SUMPRODUCT(MIN($B$22:$M$22+B1492:M1492+Z1492:AK1492))</f>
        <v>347.688950854104</v>
      </c>
      <c r="AP1492" s="18" t="n">
        <f aca="false">SUMPRODUCT(MIN($B$23:$M$23+B1492:M1492+N1492:Y1492))</f>
        <v>397.288950854104</v>
      </c>
      <c r="AQ1492" s="18" t="n">
        <f aca="false">SUMPRODUCT(MIN($B$23:$M$23+B1492:M1492+Z1492:AK1492))</f>
        <v>397.288950854104</v>
      </c>
      <c r="AR1492" s="13" t="n">
        <f aca="false">IF(Y1492&lt;0,1,0)</f>
        <v>0</v>
      </c>
    </row>
    <row r="1493" customFormat="false" ht="15" hidden="false" customHeight="false" outlineLevel="0" collapsed="false">
      <c r="A1493" s="13" t="n">
        <v>1468</v>
      </c>
      <c r="B1493" s="18" t="n">
        <f aca="false">Shock_sd*Draws!B1472</f>
        <v>-72.6238567329496</v>
      </c>
      <c r="C1493" s="18" t="n">
        <f aca="false">Persist_a*B1493+Shock_sd*Draws!C1472</f>
        <v>-113.882767070799</v>
      </c>
      <c r="D1493" s="18" t="n">
        <f aca="false">Persist_a*C1493+Shock_sd*Draws!D1472</f>
        <v>-115.575109494828</v>
      </c>
      <c r="E1493" s="18" t="n">
        <f aca="false">Persist_a*D1493+Shock_sd*Draws!E1472</f>
        <v>-97.6197033902623</v>
      </c>
      <c r="F1493" s="18" t="n">
        <f aca="false">Persist_a*E1493+Shock_sd*Draws!F1472</f>
        <v>-47.0764467249861</v>
      </c>
      <c r="G1493" s="18" t="n">
        <f aca="false">Persist_a*F1493+Shock_sd*Draws!G1472</f>
        <v>54.0849515110497</v>
      </c>
      <c r="H1493" s="18" t="n">
        <f aca="false">Persist_a*G1493+Shock_sd*Draws!H1472</f>
        <v>-16.0693030309691</v>
      </c>
      <c r="I1493" s="18" t="n">
        <f aca="false">Persist_a*H1493+Shock_sd*Draws!I1472</f>
        <v>-29.6450241638412</v>
      </c>
      <c r="J1493" s="18" t="n">
        <f aca="false">Persist_a*I1493+Shock_sd*Draws!J1472</f>
        <v>-38.0099017063972</v>
      </c>
      <c r="K1493" s="18" t="n">
        <f aca="false">Persist_a*J1493+Shock_sd*Draws!K1472</f>
        <v>-33.6882053254697</v>
      </c>
      <c r="L1493" s="18" t="n">
        <f aca="false">Persist_a*K1493+Shock_sd*Draws!L1472</f>
        <v>-6.74439254032382</v>
      </c>
      <c r="M1493" s="18" t="n">
        <f aca="false">Persist_a*L1493+Shock_sd*Draws!M1472</f>
        <v>144.703963270477</v>
      </c>
      <c r="N1493" s="18" t="n">
        <f aca="false">0-(Draws!N1472+Draws!Z1472)</f>
        <v>0</v>
      </c>
      <c r="O1493" s="18" t="n">
        <f aca="false">N1493-(Draws!O1472+Draws!AA1472)</f>
        <v>0</v>
      </c>
      <c r="P1493" s="18" t="n">
        <f aca="false">O1493-(Draws!P1472+Draws!AB1472)</f>
        <v>0</v>
      </c>
      <c r="Q1493" s="18" t="n">
        <f aca="false">P1493-(Draws!Q1472+Draws!AC1472)</f>
        <v>0</v>
      </c>
      <c r="R1493" s="18" t="n">
        <f aca="false">Q1493-(Draws!R1472+Draws!AD1472)</f>
        <v>0</v>
      </c>
      <c r="S1493" s="18" t="n">
        <f aca="false">R1493-(Draws!S1472+Draws!AE1472)</f>
        <v>0</v>
      </c>
      <c r="T1493" s="18" t="n">
        <f aca="false">S1493-(Draws!T1472+Draws!AF1472)</f>
        <v>0</v>
      </c>
      <c r="U1493" s="18" t="n">
        <f aca="false">T1493-(Draws!U1472+Draws!AG1472)</f>
        <v>0</v>
      </c>
      <c r="V1493" s="18" t="n">
        <f aca="false">U1493-(Draws!V1472+Draws!AH1472)</f>
        <v>0</v>
      </c>
      <c r="W1493" s="18" t="n">
        <f aca="false">V1493-(Draws!W1472+Draws!AI1472)</f>
        <v>0</v>
      </c>
      <c r="X1493" s="18" t="n">
        <f aca="false">W1493-(Draws!X1472+Draws!AJ1472)</f>
        <v>0</v>
      </c>
      <c r="Y1493" s="18" t="n">
        <f aca="false">X1493-(Draws!Y1472+Draws!AK1472)</f>
        <v>0</v>
      </c>
      <c r="Z1493" s="18" t="n">
        <f aca="false">0-(MAX(Draws!N1472-Line_cap,0)+MAX(Draws!Z1472-Line_cap,0))</f>
        <v>0</v>
      </c>
      <c r="AA1493" s="18" t="n">
        <f aca="false">Z1493-(MAX(Draws!O1472-Line_cap,0)+MAX(Draws!AA1472-Line_cap,0))</f>
        <v>0</v>
      </c>
      <c r="AB1493" s="18" t="n">
        <f aca="false">AA1493-(MAX(Draws!P1472-Line_cap,0)+MAX(Draws!AB1472-Line_cap,0))</f>
        <v>0</v>
      </c>
      <c r="AC1493" s="18" t="n">
        <f aca="false">AB1493-(MAX(Draws!Q1472-Line_cap,0)+MAX(Draws!AC1472-Line_cap,0))</f>
        <v>0</v>
      </c>
      <c r="AD1493" s="18" t="n">
        <f aca="false">AC1493-(MAX(Draws!R1472-Line_cap,0)+MAX(Draws!AD1472-Line_cap,0))</f>
        <v>0</v>
      </c>
      <c r="AE1493" s="18" t="n">
        <f aca="false">AD1493-(MAX(Draws!S1472-Line_cap,0)+MAX(Draws!AE1472-Line_cap,0))</f>
        <v>0</v>
      </c>
      <c r="AF1493" s="18" t="n">
        <f aca="false">AE1493-(MAX(Draws!T1472-Line_cap,0)+MAX(Draws!AF1472-Line_cap,0))</f>
        <v>0</v>
      </c>
      <c r="AG1493" s="18" t="n">
        <f aca="false">AF1493-(MAX(Draws!U1472-Line_cap,0)+MAX(Draws!AG1472-Line_cap,0))</f>
        <v>0</v>
      </c>
      <c r="AH1493" s="18" t="n">
        <f aca="false">AG1493-(MAX(Draws!V1472-Line_cap,0)+MAX(Draws!AH1472-Line_cap,0))</f>
        <v>0</v>
      </c>
      <c r="AI1493" s="18" t="n">
        <f aca="false">AH1493-(MAX(Draws!W1472-Line_cap,0)+MAX(Draws!AI1472-Line_cap,0))</f>
        <v>0</v>
      </c>
      <c r="AJ1493" s="18" t="n">
        <f aca="false">AI1493-(MAX(Draws!X1472-Line_cap,0)+MAX(Draws!AJ1472-Line_cap,0))</f>
        <v>0</v>
      </c>
      <c r="AK1493" s="18" t="n">
        <f aca="false">AJ1493-(MAX(Draws!Y1472-Line_cap,0)+MAX(Draws!AK1472-Line_cap,0))</f>
        <v>0</v>
      </c>
      <c r="AL1493" s="18" t="n">
        <f aca="false">SUMPRODUCT(MIN($B$22:$M$22+B1493:M1493+N1493:Y1493))</f>
        <v>399.979077167313</v>
      </c>
      <c r="AM1493" s="18" t="n">
        <f aca="false">SUMPRODUCT(MIN($B$22:$M$22+B1493:M1493))</f>
        <v>399.979077167313</v>
      </c>
      <c r="AN1493" s="18" t="n">
        <f aca="false">SUMPRODUCT(MIN($B$22:$M$22+N1493:Y1493))</f>
        <v>481.950382357786</v>
      </c>
      <c r="AO1493" s="18" t="n">
        <f aca="false">SUMPRODUCT(MIN($B$22:$M$22+B1493:M1493+Z1493:AK1493))</f>
        <v>399.979077167313</v>
      </c>
      <c r="AP1493" s="18" t="n">
        <f aca="false">SUMPRODUCT(MIN($B$23:$M$23+B1493:M1493+N1493:Y1493))</f>
        <v>434.728451975552</v>
      </c>
      <c r="AQ1493" s="18" t="n">
        <f aca="false">SUMPRODUCT(MIN($B$23:$M$23+B1493:M1493+Z1493:AK1493))</f>
        <v>434.728451975552</v>
      </c>
      <c r="AR1493" s="13" t="n">
        <f aca="false">IF(Y1493&lt;0,1,0)</f>
        <v>0</v>
      </c>
    </row>
    <row r="1494" customFormat="false" ht="15" hidden="false" customHeight="false" outlineLevel="0" collapsed="false">
      <c r="A1494" s="13" t="n">
        <v>1469</v>
      </c>
      <c r="B1494" s="18" t="n">
        <f aca="false">Shock_sd*Draws!B1473</f>
        <v>27.0799739272221</v>
      </c>
      <c r="C1494" s="18" t="n">
        <f aca="false">Persist_a*B1494+Shock_sd*Draws!C1473</f>
        <v>9.18794798523545</v>
      </c>
      <c r="D1494" s="18" t="n">
        <f aca="false">Persist_a*C1494+Shock_sd*Draws!D1473</f>
        <v>39.0977228999424</v>
      </c>
      <c r="E1494" s="18" t="n">
        <f aca="false">Persist_a*D1494+Shock_sd*Draws!E1473</f>
        <v>-21.7364929375487</v>
      </c>
      <c r="F1494" s="18" t="n">
        <f aca="false">Persist_a*E1494+Shock_sd*Draws!F1473</f>
        <v>99.3597129844968</v>
      </c>
      <c r="G1494" s="18" t="n">
        <f aca="false">Persist_a*F1494+Shock_sd*Draws!G1473</f>
        <v>187.753349139905</v>
      </c>
      <c r="H1494" s="18" t="n">
        <f aca="false">Persist_a*G1494+Shock_sd*Draws!H1473</f>
        <v>114.417400405928</v>
      </c>
      <c r="I1494" s="18" t="n">
        <f aca="false">Persist_a*H1494+Shock_sd*Draws!I1473</f>
        <v>92.2276177361162</v>
      </c>
      <c r="J1494" s="18" t="n">
        <f aca="false">Persist_a*I1494+Shock_sd*Draws!J1473</f>
        <v>44.7074601730226</v>
      </c>
      <c r="K1494" s="18" t="n">
        <f aca="false">Persist_a*J1494+Shock_sd*Draws!K1473</f>
        <v>13.9930576715345</v>
      </c>
      <c r="L1494" s="18" t="n">
        <f aca="false">Persist_a*K1494+Shock_sd*Draws!L1473</f>
        <v>78.8221178692033</v>
      </c>
      <c r="M1494" s="18" t="n">
        <f aca="false">Persist_a*L1494+Shock_sd*Draws!M1473</f>
        <v>77.3408810173244</v>
      </c>
      <c r="N1494" s="18" t="n">
        <f aca="false">0-(Draws!N1473+Draws!Z1473)</f>
        <v>0</v>
      </c>
      <c r="O1494" s="18" t="n">
        <f aca="false">N1494-(Draws!O1473+Draws!AA1473)</f>
        <v>0</v>
      </c>
      <c r="P1494" s="18" t="n">
        <f aca="false">O1494-(Draws!P1473+Draws!AB1473)</f>
        <v>0</v>
      </c>
      <c r="Q1494" s="18" t="n">
        <f aca="false">P1494-(Draws!Q1473+Draws!AC1473)</f>
        <v>0</v>
      </c>
      <c r="R1494" s="18" t="n">
        <f aca="false">Q1494-(Draws!R1473+Draws!AD1473)</f>
        <v>0</v>
      </c>
      <c r="S1494" s="18" t="n">
        <f aca="false">R1494-(Draws!S1473+Draws!AE1473)</f>
        <v>0</v>
      </c>
      <c r="T1494" s="18" t="n">
        <f aca="false">S1494-(Draws!T1473+Draws!AF1473)</f>
        <v>0</v>
      </c>
      <c r="U1494" s="18" t="n">
        <f aca="false">T1494-(Draws!U1473+Draws!AG1473)</f>
        <v>0</v>
      </c>
      <c r="V1494" s="18" t="n">
        <f aca="false">U1494-(Draws!V1473+Draws!AH1473)</f>
        <v>0</v>
      </c>
      <c r="W1494" s="18" t="n">
        <f aca="false">V1494-(Draws!W1473+Draws!AI1473)</f>
        <v>0</v>
      </c>
      <c r="X1494" s="18" t="n">
        <f aca="false">W1494-(Draws!X1473+Draws!AJ1473)</f>
        <v>0</v>
      </c>
      <c r="Y1494" s="18" t="n">
        <f aca="false">X1494-(Draws!Y1473+Draws!AK1473)</f>
        <v>0</v>
      </c>
      <c r="Z1494" s="18" t="n">
        <f aca="false">0-(MAX(Draws!N1473-Line_cap,0)+MAX(Draws!Z1473-Line_cap,0))</f>
        <v>0</v>
      </c>
      <c r="AA1494" s="18" t="n">
        <f aca="false">Z1494-(MAX(Draws!O1473-Line_cap,0)+MAX(Draws!AA1473-Line_cap,0))</f>
        <v>0</v>
      </c>
      <c r="AB1494" s="18" t="n">
        <f aca="false">AA1494-(MAX(Draws!P1473-Line_cap,0)+MAX(Draws!AB1473-Line_cap,0))</f>
        <v>0</v>
      </c>
      <c r="AC1494" s="18" t="n">
        <f aca="false">AB1494-(MAX(Draws!Q1473-Line_cap,0)+MAX(Draws!AC1473-Line_cap,0))</f>
        <v>0</v>
      </c>
      <c r="AD1494" s="18" t="n">
        <f aca="false">AC1494-(MAX(Draws!R1473-Line_cap,0)+MAX(Draws!AD1473-Line_cap,0))</f>
        <v>0</v>
      </c>
      <c r="AE1494" s="18" t="n">
        <f aca="false">AD1494-(MAX(Draws!S1473-Line_cap,0)+MAX(Draws!AE1473-Line_cap,0))</f>
        <v>0</v>
      </c>
      <c r="AF1494" s="18" t="n">
        <f aca="false">AE1494-(MAX(Draws!T1473-Line_cap,0)+MAX(Draws!AF1473-Line_cap,0))</f>
        <v>0</v>
      </c>
      <c r="AG1494" s="18" t="n">
        <f aca="false">AF1494-(MAX(Draws!U1473-Line_cap,0)+MAX(Draws!AG1473-Line_cap,0))</f>
        <v>0</v>
      </c>
      <c r="AH1494" s="18" t="n">
        <f aca="false">AG1494-(MAX(Draws!V1473-Line_cap,0)+MAX(Draws!AH1473-Line_cap,0))</f>
        <v>0</v>
      </c>
      <c r="AI1494" s="18" t="n">
        <f aca="false">AH1494-(MAX(Draws!W1473-Line_cap,0)+MAX(Draws!AI1473-Line_cap,0))</f>
        <v>0</v>
      </c>
      <c r="AJ1494" s="18" t="n">
        <f aca="false">AI1494-(MAX(Draws!X1473-Line_cap,0)+MAX(Draws!AJ1473-Line_cap,0))</f>
        <v>0</v>
      </c>
      <c r="AK1494" s="18" t="n">
        <f aca="false">AJ1494-(MAX(Draws!Y1473-Line_cap,0)+MAX(Draws!AK1473-Line_cap,0))</f>
        <v>0</v>
      </c>
      <c r="AL1494" s="18" t="n">
        <f aca="false">SUMPRODUCT(MIN($B$22:$M$22+B1494:M1494+N1494:Y1494))</f>
        <v>477.125706890608</v>
      </c>
      <c r="AM1494" s="18" t="n">
        <f aca="false">SUMPRODUCT(MIN($B$22:$M$22+B1494:M1494))</f>
        <v>477.125706890608</v>
      </c>
      <c r="AN1494" s="18" t="n">
        <f aca="false">SUMPRODUCT(MIN($B$22:$M$22+N1494:Y1494))</f>
        <v>481.950382357786</v>
      </c>
      <c r="AO1494" s="18" t="n">
        <f aca="false">SUMPRODUCT(MIN($B$22:$M$22+B1494:M1494+Z1494:AK1494))</f>
        <v>477.125706890608</v>
      </c>
      <c r="AP1494" s="18" t="n">
        <f aca="false">SUMPRODUCT(MIN($B$23:$M$23+B1494:M1494+N1494:Y1494))</f>
        <v>518.013994403971</v>
      </c>
      <c r="AQ1494" s="18" t="n">
        <f aca="false">SUMPRODUCT(MIN($B$23:$M$23+B1494:M1494+Z1494:AK1494))</f>
        <v>518.013994403971</v>
      </c>
      <c r="AR1494" s="13" t="n">
        <f aca="false">IF(Y1494&lt;0,1,0)</f>
        <v>0</v>
      </c>
    </row>
    <row r="1495" customFormat="false" ht="15" hidden="false" customHeight="false" outlineLevel="0" collapsed="false">
      <c r="A1495" s="13" t="n">
        <v>1470</v>
      </c>
      <c r="B1495" s="18" t="n">
        <f aca="false">Shock_sd*Draws!B1474</f>
        <v>-43.6882129393648</v>
      </c>
      <c r="C1495" s="18" t="n">
        <f aca="false">Persist_a*B1495+Shock_sd*Draws!C1474</f>
        <v>-13.2215792900689</v>
      </c>
      <c r="D1495" s="18" t="n">
        <f aca="false">Persist_a*C1495+Shock_sd*Draws!D1474</f>
        <v>7.36081677658776</v>
      </c>
      <c r="E1495" s="18" t="n">
        <f aca="false">Persist_a*D1495+Shock_sd*Draws!E1474</f>
        <v>15.673751035193</v>
      </c>
      <c r="F1495" s="18" t="n">
        <f aca="false">Persist_a*E1495+Shock_sd*Draws!F1474</f>
        <v>-13.5984603296727</v>
      </c>
      <c r="G1495" s="18" t="n">
        <f aca="false">Persist_a*F1495+Shock_sd*Draws!G1474</f>
        <v>37.9323117180802</v>
      </c>
      <c r="H1495" s="18" t="n">
        <f aca="false">Persist_a*G1495+Shock_sd*Draws!H1474</f>
        <v>-40.8185163787295</v>
      </c>
      <c r="I1495" s="18" t="n">
        <f aca="false">Persist_a*H1495+Shock_sd*Draws!I1474</f>
        <v>-46.2164628400926</v>
      </c>
      <c r="J1495" s="18" t="n">
        <f aca="false">Persist_a*I1495+Shock_sd*Draws!J1474</f>
        <v>2.00118683991997</v>
      </c>
      <c r="K1495" s="18" t="n">
        <f aca="false">Persist_a*J1495+Shock_sd*Draws!K1474</f>
        <v>-61.0342150515949</v>
      </c>
      <c r="L1495" s="18" t="n">
        <f aca="false">Persist_a*K1495+Shock_sd*Draws!L1474</f>
        <v>-126.713831840639</v>
      </c>
      <c r="M1495" s="18" t="n">
        <f aca="false">Persist_a*L1495+Shock_sd*Draws!M1474</f>
        <v>-56.3081187017674</v>
      </c>
      <c r="N1495" s="18" t="n">
        <f aca="false">0-(Draws!N1474+Draws!Z1474)</f>
        <v>-139.783393775382</v>
      </c>
      <c r="O1495" s="18" t="n">
        <f aca="false">N1495-(Draws!O1474+Draws!AA1474)</f>
        <v>-139.783393775382</v>
      </c>
      <c r="P1495" s="18" t="n">
        <f aca="false">O1495-(Draws!P1474+Draws!AB1474)</f>
        <v>-139.783393775382</v>
      </c>
      <c r="Q1495" s="18" t="n">
        <f aca="false">P1495-(Draws!Q1474+Draws!AC1474)</f>
        <v>-139.783393775382</v>
      </c>
      <c r="R1495" s="18" t="n">
        <f aca="false">Q1495-(Draws!R1474+Draws!AD1474)</f>
        <v>-139.783393775382</v>
      </c>
      <c r="S1495" s="18" t="n">
        <f aca="false">R1495-(Draws!S1474+Draws!AE1474)</f>
        <v>-246.30313781023</v>
      </c>
      <c r="T1495" s="18" t="n">
        <f aca="false">S1495-(Draws!T1474+Draws!AF1474)</f>
        <v>-246.30313781023</v>
      </c>
      <c r="U1495" s="18" t="n">
        <f aca="false">T1495-(Draws!U1474+Draws!AG1474)</f>
        <v>-246.30313781023</v>
      </c>
      <c r="V1495" s="18" t="n">
        <f aca="false">U1495-(Draws!V1474+Draws!AH1474)</f>
        <v>-246.30313781023</v>
      </c>
      <c r="W1495" s="18" t="n">
        <f aca="false">V1495-(Draws!W1474+Draws!AI1474)</f>
        <v>-246.30313781023</v>
      </c>
      <c r="X1495" s="18" t="n">
        <f aca="false">W1495-(Draws!X1474+Draws!AJ1474)</f>
        <v>-246.30313781023</v>
      </c>
      <c r="Y1495" s="18" t="n">
        <f aca="false">X1495-(Draws!Y1474+Draws!AK1474)</f>
        <v>-246.30313781023</v>
      </c>
      <c r="Z1495" s="18" t="n">
        <f aca="false">0-(MAX(Draws!N1474-Line_cap,0)+MAX(Draws!Z1474-Line_cap,0))</f>
        <v>-39.7833937753821</v>
      </c>
      <c r="AA1495" s="18" t="n">
        <f aca="false">Z1495-(MAX(Draws!O1474-Line_cap,0)+MAX(Draws!AA1474-Line_cap,0))</f>
        <v>-39.7833937753821</v>
      </c>
      <c r="AB1495" s="18" t="n">
        <f aca="false">AA1495-(MAX(Draws!P1474-Line_cap,0)+MAX(Draws!AB1474-Line_cap,0))</f>
        <v>-39.7833937753821</v>
      </c>
      <c r="AC1495" s="18" t="n">
        <f aca="false">AB1495-(MAX(Draws!Q1474-Line_cap,0)+MAX(Draws!AC1474-Line_cap,0))</f>
        <v>-39.7833937753821</v>
      </c>
      <c r="AD1495" s="18" t="n">
        <f aca="false">AC1495-(MAX(Draws!R1474-Line_cap,0)+MAX(Draws!AD1474-Line_cap,0))</f>
        <v>-39.7833937753821</v>
      </c>
      <c r="AE1495" s="18" t="n">
        <f aca="false">AD1495-(MAX(Draws!S1474-Line_cap,0)+MAX(Draws!AE1474-Line_cap,0))</f>
        <v>-46.3031378102298</v>
      </c>
      <c r="AF1495" s="18" t="n">
        <f aca="false">AE1495-(MAX(Draws!T1474-Line_cap,0)+MAX(Draws!AF1474-Line_cap,0))</f>
        <v>-46.3031378102298</v>
      </c>
      <c r="AG1495" s="18" t="n">
        <f aca="false">AF1495-(MAX(Draws!U1474-Line_cap,0)+MAX(Draws!AG1474-Line_cap,0))</f>
        <v>-46.3031378102298</v>
      </c>
      <c r="AH1495" s="18" t="n">
        <f aca="false">AG1495-(MAX(Draws!V1474-Line_cap,0)+MAX(Draws!AH1474-Line_cap,0))</f>
        <v>-46.3031378102298</v>
      </c>
      <c r="AI1495" s="18" t="n">
        <f aca="false">AH1495-(MAX(Draws!W1474-Line_cap,0)+MAX(Draws!AI1474-Line_cap,0))</f>
        <v>-46.3031378102298</v>
      </c>
      <c r="AJ1495" s="18" t="n">
        <f aca="false">AI1495-(MAX(Draws!X1474-Line_cap,0)+MAX(Draws!AJ1474-Line_cap,0))</f>
        <v>-46.3031378102298</v>
      </c>
      <c r="AK1495" s="18" t="n">
        <f aca="false">AJ1495-(MAX(Draws!Y1474-Line_cap,0)+MAX(Draws!AK1474-Line_cap,0))</f>
        <v>-46.3031378102298</v>
      </c>
      <c r="AL1495" s="18" t="n">
        <f aca="false">SUMPRODUCT(MIN($B$22:$M$22+B1495:M1495+N1495:Y1495))</f>
        <v>128.910977913512</v>
      </c>
      <c r="AM1495" s="18" t="n">
        <f aca="false">SUMPRODUCT(MIN($B$22:$M$22+B1495:M1495))</f>
        <v>375.214115723742</v>
      </c>
      <c r="AN1495" s="18" t="n">
        <f aca="false">SUMPRODUCT(MIN($B$22:$M$22+N1495:Y1495))</f>
        <v>235.647244547556</v>
      </c>
      <c r="AO1495" s="18" t="n">
        <f aca="false">SUMPRODUCT(MIN($B$22:$M$22+B1495:M1495+Z1495:AK1495))</f>
        <v>328.910977913512</v>
      </c>
      <c r="AP1495" s="18" t="n">
        <f aca="false">SUMPRODUCT(MIN($B$23:$M$23+B1495:M1495+N1495:Y1495))</f>
        <v>175.784106727057</v>
      </c>
      <c r="AQ1495" s="18" t="n">
        <f aca="false">SUMPRODUCT(MIN($B$23:$M$23+B1495:M1495+Z1495:AK1495))</f>
        <v>375.784106727057</v>
      </c>
      <c r="AR1495" s="13" t="n">
        <f aca="false">IF(Y1495&lt;0,1,0)</f>
        <v>1</v>
      </c>
    </row>
    <row r="1496" customFormat="false" ht="15" hidden="false" customHeight="false" outlineLevel="0" collapsed="false">
      <c r="A1496" s="13" t="n">
        <v>1471</v>
      </c>
      <c r="B1496" s="18" t="n">
        <f aca="false">Shock_sd*Draws!B1475</f>
        <v>37.5021721770209</v>
      </c>
      <c r="C1496" s="18" t="n">
        <f aca="false">Persist_a*B1496+Shock_sd*Draws!C1475</f>
        <v>57.6368101996076</v>
      </c>
      <c r="D1496" s="18" t="n">
        <f aca="false">Persist_a*C1496+Shock_sd*Draws!D1475</f>
        <v>4.17698425045261</v>
      </c>
      <c r="E1496" s="18" t="n">
        <f aca="false">Persist_a*D1496+Shock_sd*Draws!E1475</f>
        <v>29.780560109896</v>
      </c>
      <c r="F1496" s="18" t="n">
        <f aca="false">Persist_a*E1496+Shock_sd*Draws!F1475</f>
        <v>-33.6006156178307</v>
      </c>
      <c r="G1496" s="18" t="n">
        <f aca="false">Persist_a*F1496+Shock_sd*Draws!G1475</f>
        <v>-28.1770662421487</v>
      </c>
      <c r="H1496" s="18" t="n">
        <f aca="false">Persist_a*G1496+Shock_sd*Draws!H1475</f>
        <v>-8.04251820319804</v>
      </c>
      <c r="I1496" s="18" t="n">
        <f aca="false">Persist_a*H1496+Shock_sd*Draws!I1475</f>
        <v>-11.2676810202942</v>
      </c>
      <c r="J1496" s="18" t="n">
        <f aca="false">Persist_a*I1496+Shock_sd*Draws!J1475</f>
        <v>-39.0509084224822</v>
      </c>
      <c r="K1496" s="18" t="n">
        <f aca="false">Persist_a*J1496+Shock_sd*Draws!K1475</f>
        <v>-90.5250888244245</v>
      </c>
      <c r="L1496" s="18" t="n">
        <f aca="false">Persist_a*K1496+Shock_sd*Draws!L1475</f>
        <v>-14.5637003498303</v>
      </c>
      <c r="M1496" s="18" t="n">
        <f aca="false">Persist_a*L1496+Shock_sd*Draws!M1475</f>
        <v>52.6546262373479</v>
      </c>
      <c r="N1496" s="18" t="n">
        <f aca="false">0-(Draws!N1475+Draws!Z1475)</f>
        <v>0</v>
      </c>
      <c r="O1496" s="18" t="n">
        <f aca="false">N1496-(Draws!O1475+Draws!AA1475)</f>
        <v>0</v>
      </c>
      <c r="P1496" s="18" t="n">
        <f aca="false">O1496-(Draws!P1475+Draws!AB1475)</f>
        <v>0</v>
      </c>
      <c r="Q1496" s="18" t="n">
        <f aca="false">P1496-(Draws!Q1475+Draws!AC1475)</f>
        <v>0</v>
      </c>
      <c r="R1496" s="18" t="n">
        <f aca="false">Q1496-(Draws!R1475+Draws!AD1475)</f>
        <v>0</v>
      </c>
      <c r="S1496" s="18" t="n">
        <f aca="false">R1496-(Draws!S1475+Draws!AE1475)</f>
        <v>0</v>
      </c>
      <c r="T1496" s="18" t="n">
        <f aca="false">S1496-(Draws!T1475+Draws!AF1475)</f>
        <v>0</v>
      </c>
      <c r="U1496" s="18" t="n">
        <f aca="false">T1496-(Draws!U1475+Draws!AG1475)</f>
        <v>0</v>
      </c>
      <c r="V1496" s="18" t="n">
        <f aca="false">U1496-(Draws!V1475+Draws!AH1475)</f>
        <v>0</v>
      </c>
      <c r="W1496" s="18" t="n">
        <f aca="false">V1496-(Draws!W1475+Draws!AI1475)</f>
        <v>0</v>
      </c>
      <c r="X1496" s="18" t="n">
        <f aca="false">W1496-(Draws!X1475+Draws!AJ1475)</f>
        <v>0</v>
      </c>
      <c r="Y1496" s="18" t="n">
        <f aca="false">X1496-(Draws!Y1475+Draws!AK1475)</f>
        <v>0</v>
      </c>
      <c r="Z1496" s="18" t="n">
        <f aca="false">0-(MAX(Draws!N1475-Line_cap,0)+MAX(Draws!Z1475-Line_cap,0))</f>
        <v>0</v>
      </c>
      <c r="AA1496" s="18" t="n">
        <f aca="false">Z1496-(MAX(Draws!O1475-Line_cap,0)+MAX(Draws!AA1475-Line_cap,0))</f>
        <v>0</v>
      </c>
      <c r="AB1496" s="18" t="n">
        <f aca="false">AA1496-(MAX(Draws!P1475-Line_cap,0)+MAX(Draws!AB1475-Line_cap,0))</f>
        <v>0</v>
      </c>
      <c r="AC1496" s="18" t="n">
        <f aca="false">AB1496-(MAX(Draws!Q1475-Line_cap,0)+MAX(Draws!AC1475-Line_cap,0))</f>
        <v>0</v>
      </c>
      <c r="AD1496" s="18" t="n">
        <f aca="false">AC1496-(MAX(Draws!R1475-Line_cap,0)+MAX(Draws!AD1475-Line_cap,0))</f>
        <v>0</v>
      </c>
      <c r="AE1496" s="18" t="n">
        <f aca="false">AD1496-(MAX(Draws!S1475-Line_cap,0)+MAX(Draws!AE1475-Line_cap,0))</f>
        <v>0</v>
      </c>
      <c r="AF1496" s="18" t="n">
        <f aca="false">AE1496-(MAX(Draws!T1475-Line_cap,0)+MAX(Draws!AF1475-Line_cap,0))</f>
        <v>0</v>
      </c>
      <c r="AG1496" s="18" t="n">
        <f aca="false">AF1496-(MAX(Draws!U1475-Line_cap,0)+MAX(Draws!AG1475-Line_cap,0))</f>
        <v>0</v>
      </c>
      <c r="AH1496" s="18" t="n">
        <f aca="false">AG1496-(MAX(Draws!V1475-Line_cap,0)+MAX(Draws!AH1475-Line_cap,0))</f>
        <v>0</v>
      </c>
      <c r="AI1496" s="18" t="n">
        <f aca="false">AH1496-(MAX(Draws!W1475-Line_cap,0)+MAX(Draws!AI1475-Line_cap,0))</f>
        <v>0</v>
      </c>
      <c r="AJ1496" s="18" t="n">
        <f aca="false">AI1496-(MAX(Draws!X1475-Line_cap,0)+MAX(Draws!AJ1475-Line_cap,0))</f>
        <v>0</v>
      </c>
      <c r="AK1496" s="18" t="n">
        <f aca="false">AJ1496-(MAX(Draws!Y1475-Line_cap,0)+MAX(Draws!AK1475-Line_cap,0))</f>
        <v>0</v>
      </c>
      <c r="AL1496" s="18" t="n">
        <f aca="false">SUMPRODUCT(MIN($B$22:$M$22+B1496:M1496+N1496:Y1496))</f>
        <v>403.860606985</v>
      </c>
      <c r="AM1496" s="18" t="n">
        <f aca="false">SUMPRODUCT(MIN($B$22:$M$22+B1496:M1496))</f>
        <v>403.860606985</v>
      </c>
      <c r="AN1496" s="18" t="n">
        <f aca="false">SUMPRODUCT(MIN($B$22:$M$22+N1496:Y1496))</f>
        <v>481.950382357786</v>
      </c>
      <c r="AO1496" s="18" t="n">
        <f aca="false">SUMPRODUCT(MIN($B$22:$M$22+B1496:M1496+Z1496:AK1496))</f>
        <v>403.860606985</v>
      </c>
      <c r="AP1496" s="18" t="n">
        <f aca="false">SUMPRODUCT(MIN($B$23:$M$23+B1496:M1496+N1496:Y1496))</f>
        <v>452.146255535427</v>
      </c>
      <c r="AQ1496" s="18" t="n">
        <f aca="false">SUMPRODUCT(MIN($B$23:$M$23+B1496:M1496+Z1496:AK1496))</f>
        <v>452.146255535427</v>
      </c>
      <c r="AR1496" s="13" t="n">
        <f aca="false">IF(Y1496&lt;0,1,0)</f>
        <v>0</v>
      </c>
    </row>
    <row r="1497" customFormat="false" ht="15" hidden="false" customHeight="false" outlineLevel="0" collapsed="false">
      <c r="A1497" s="13" t="n">
        <v>1472</v>
      </c>
      <c r="B1497" s="18" t="n">
        <f aca="false">Shock_sd*Draws!B1476</f>
        <v>-71.3645593533562</v>
      </c>
      <c r="C1497" s="18" t="n">
        <f aca="false">Persist_a*B1497+Shock_sd*Draws!C1476</f>
        <v>-22.2661099090344</v>
      </c>
      <c r="D1497" s="18" t="n">
        <f aca="false">Persist_a*C1497+Shock_sd*Draws!D1476</f>
        <v>15.5894549734278</v>
      </c>
      <c r="E1497" s="18" t="n">
        <f aca="false">Persist_a*D1497+Shock_sd*Draws!E1476</f>
        <v>68.372792822968</v>
      </c>
      <c r="F1497" s="18" t="n">
        <f aca="false">Persist_a*E1497+Shock_sd*Draws!F1476</f>
        <v>85.5997687395038</v>
      </c>
      <c r="G1497" s="18" t="n">
        <f aca="false">Persist_a*F1497+Shock_sd*Draws!G1476</f>
        <v>127.732043553204</v>
      </c>
      <c r="H1497" s="18" t="n">
        <f aca="false">Persist_a*G1497+Shock_sd*Draws!H1476</f>
        <v>116.416204717343</v>
      </c>
      <c r="I1497" s="18" t="n">
        <f aca="false">Persist_a*H1497+Shock_sd*Draws!I1476</f>
        <v>162.998714254304</v>
      </c>
      <c r="J1497" s="18" t="n">
        <f aca="false">Persist_a*I1497+Shock_sd*Draws!J1476</f>
        <v>126.844494848245</v>
      </c>
      <c r="K1497" s="18" t="n">
        <f aca="false">Persist_a*J1497+Shock_sd*Draws!K1476</f>
        <v>127.155666797397</v>
      </c>
      <c r="L1497" s="18" t="n">
        <f aca="false">Persist_a*K1497+Shock_sd*Draws!L1476</f>
        <v>85.7896350249807</v>
      </c>
      <c r="M1497" s="18" t="n">
        <f aca="false">Persist_a*L1497+Shock_sd*Draws!M1476</f>
        <v>-11.4530939570275</v>
      </c>
      <c r="N1497" s="18" t="n">
        <f aca="false">0-(Draws!N1476+Draws!Z1476)</f>
        <v>0</v>
      </c>
      <c r="O1497" s="18" t="n">
        <f aca="false">N1497-(Draws!O1476+Draws!AA1476)</f>
        <v>0</v>
      </c>
      <c r="P1497" s="18" t="n">
        <f aca="false">O1497-(Draws!P1476+Draws!AB1476)</f>
        <v>0</v>
      </c>
      <c r="Q1497" s="18" t="n">
        <f aca="false">P1497-(Draws!Q1476+Draws!AC1476)</f>
        <v>0</v>
      </c>
      <c r="R1497" s="18" t="n">
        <f aca="false">Q1497-(Draws!R1476+Draws!AD1476)</f>
        <v>0</v>
      </c>
      <c r="S1497" s="18" t="n">
        <f aca="false">R1497-(Draws!S1476+Draws!AE1476)</f>
        <v>0</v>
      </c>
      <c r="T1497" s="18" t="n">
        <f aca="false">S1497-(Draws!T1476+Draws!AF1476)</f>
        <v>0</v>
      </c>
      <c r="U1497" s="18" t="n">
        <f aca="false">T1497-(Draws!U1476+Draws!AG1476)</f>
        <v>0</v>
      </c>
      <c r="V1497" s="18" t="n">
        <f aca="false">U1497-(Draws!V1476+Draws!AH1476)</f>
        <v>0</v>
      </c>
      <c r="W1497" s="18" t="n">
        <f aca="false">V1497-(Draws!W1476+Draws!AI1476)</f>
        <v>0</v>
      </c>
      <c r="X1497" s="18" t="n">
        <f aca="false">W1497-(Draws!X1476+Draws!AJ1476)</f>
        <v>0</v>
      </c>
      <c r="Y1497" s="18" t="n">
        <f aca="false">X1497-(Draws!Y1476+Draws!AK1476)</f>
        <v>0</v>
      </c>
      <c r="Z1497" s="18" t="n">
        <f aca="false">0-(MAX(Draws!N1476-Line_cap,0)+MAX(Draws!Z1476-Line_cap,0))</f>
        <v>0</v>
      </c>
      <c r="AA1497" s="18" t="n">
        <f aca="false">Z1497-(MAX(Draws!O1476-Line_cap,0)+MAX(Draws!AA1476-Line_cap,0))</f>
        <v>0</v>
      </c>
      <c r="AB1497" s="18" t="n">
        <f aca="false">AA1497-(MAX(Draws!P1476-Line_cap,0)+MAX(Draws!AB1476-Line_cap,0))</f>
        <v>0</v>
      </c>
      <c r="AC1497" s="18" t="n">
        <f aca="false">AB1497-(MAX(Draws!Q1476-Line_cap,0)+MAX(Draws!AC1476-Line_cap,0))</f>
        <v>0</v>
      </c>
      <c r="AD1497" s="18" t="n">
        <f aca="false">AC1497-(MAX(Draws!R1476-Line_cap,0)+MAX(Draws!AD1476-Line_cap,0))</f>
        <v>0</v>
      </c>
      <c r="AE1497" s="18" t="n">
        <f aca="false">AD1497-(MAX(Draws!S1476-Line_cap,0)+MAX(Draws!AE1476-Line_cap,0))</f>
        <v>0</v>
      </c>
      <c r="AF1497" s="18" t="n">
        <f aca="false">AE1497-(MAX(Draws!T1476-Line_cap,0)+MAX(Draws!AF1476-Line_cap,0))</f>
        <v>0</v>
      </c>
      <c r="AG1497" s="18" t="n">
        <f aca="false">AF1497-(MAX(Draws!U1476-Line_cap,0)+MAX(Draws!AG1476-Line_cap,0))</f>
        <v>0</v>
      </c>
      <c r="AH1497" s="18" t="n">
        <f aca="false">AG1497-(MAX(Draws!V1476-Line_cap,0)+MAX(Draws!AH1476-Line_cap,0))</f>
        <v>0</v>
      </c>
      <c r="AI1497" s="18" t="n">
        <f aca="false">AH1497-(MAX(Draws!W1476-Line_cap,0)+MAX(Draws!AI1476-Line_cap,0))</f>
        <v>0</v>
      </c>
      <c r="AJ1497" s="18" t="n">
        <f aca="false">AI1497-(MAX(Draws!X1476-Line_cap,0)+MAX(Draws!AJ1476-Line_cap,0))</f>
        <v>0</v>
      </c>
      <c r="AK1497" s="18" t="n">
        <f aca="false">AJ1497-(MAX(Draws!Y1476-Line_cap,0)+MAX(Draws!AK1476-Line_cap,0))</f>
        <v>0</v>
      </c>
      <c r="AL1497" s="18" t="n">
        <f aca="false">SUMPRODUCT(MIN($B$22:$M$22+B1497:M1497+N1497:Y1497))</f>
        <v>498.970953719933</v>
      </c>
      <c r="AM1497" s="18" t="n">
        <f aca="false">SUMPRODUCT(MIN($B$22:$M$22+B1497:M1497))</f>
        <v>498.970953719933</v>
      </c>
      <c r="AN1497" s="18" t="n">
        <f aca="false">SUMPRODUCT(MIN($B$22:$M$22+N1497:Y1497))</f>
        <v>481.950382357786</v>
      </c>
      <c r="AO1497" s="18" t="n">
        <f aca="false">SUMPRODUCT(MIN($B$22:$M$22+B1497:M1497+Z1497:AK1497))</f>
        <v>498.970953719933</v>
      </c>
      <c r="AP1497" s="18" t="n">
        <f aca="false">SUMPRODUCT(MIN($B$23:$M$23+B1497:M1497+N1497:Y1497))</f>
        <v>517.686189539329</v>
      </c>
      <c r="AQ1497" s="18" t="n">
        <f aca="false">SUMPRODUCT(MIN($B$23:$M$23+B1497:M1497+Z1497:AK1497))</f>
        <v>517.686189539329</v>
      </c>
      <c r="AR1497" s="13" t="n">
        <f aca="false">IF(Y1497&lt;0,1,0)</f>
        <v>0</v>
      </c>
    </row>
    <row r="1498" customFormat="false" ht="15" hidden="false" customHeight="false" outlineLevel="0" collapsed="false">
      <c r="A1498" s="13" t="n">
        <v>1473</v>
      </c>
      <c r="B1498" s="18" t="n">
        <f aca="false">Shock_sd*Draws!B1477</f>
        <v>46.6332416907468</v>
      </c>
      <c r="C1498" s="18" t="n">
        <f aca="false">Persist_a*B1498+Shock_sd*Draws!C1477</f>
        <v>43.89337178342</v>
      </c>
      <c r="D1498" s="18" t="n">
        <f aca="false">Persist_a*C1498+Shock_sd*Draws!D1477</f>
        <v>-80.3200365147498</v>
      </c>
      <c r="E1498" s="18" t="n">
        <f aca="false">Persist_a*D1498+Shock_sd*Draws!E1477</f>
        <v>-88.2521638464581</v>
      </c>
      <c r="F1498" s="18" t="n">
        <f aca="false">Persist_a*E1498+Shock_sd*Draws!F1477</f>
        <v>-61.8144539299116</v>
      </c>
      <c r="G1498" s="18" t="n">
        <f aca="false">Persist_a*F1498+Shock_sd*Draws!G1477</f>
        <v>98.8018770206446</v>
      </c>
      <c r="H1498" s="18" t="n">
        <f aca="false">Persist_a*G1498+Shock_sd*Draws!H1477</f>
        <v>58.7358137375139</v>
      </c>
      <c r="I1498" s="18" t="n">
        <f aca="false">Persist_a*H1498+Shock_sd*Draws!I1477</f>
        <v>-9.07132720108518</v>
      </c>
      <c r="J1498" s="18" t="n">
        <f aca="false">Persist_a*I1498+Shock_sd*Draws!J1477</f>
        <v>-111.051644651205</v>
      </c>
      <c r="K1498" s="18" t="n">
        <f aca="false">Persist_a*J1498+Shock_sd*Draws!K1477</f>
        <v>-78.0379193992766</v>
      </c>
      <c r="L1498" s="18" t="n">
        <f aca="false">Persist_a*K1498+Shock_sd*Draws!L1477</f>
        <v>-51.5691039768395</v>
      </c>
      <c r="M1498" s="18" t="n">
        <f aca="false">Persist_a*L1498+Shock_sd*Draws!M1477</f>
        <v>59.3543653738999</v>
      </c>
      <c r="N1498" s="18" t="n">
        <f aca="false">0-(Draws!N1477+Draws!Z1477)</f>
        <v>0</v>
      </c>
      <c r="O1498" s="18" t="n">
        <f aca="false">N1498-(Draws!O1477+Draws!AA1477)</f>
        <v>-155.803825305625</v>
      </c>
      <c r="P1498" s="18" t="n">
        <f aca="false">O1498-(Draws!P1477+Draws!AB1477)</f>
        <v>-155.803825305625</v>
      </c>
      <c r="Q1498" s="18" t="n">
        <f aca="false">P1498-(Draws!Q1477+Draws!AC1477)</f>
        <v>-155.803825305625</v>
      </c>
      <c r="R1498" s="18" t="n">
        <f aca="false">Q1498-(Draws!R1477+Draws!AD1477)</f>
        <v>-259.578695109368</v>
      </c>
      <c r="S1498" s="18" t="n">
        <f aca="false">R1498-(Draws!S1477+Draws!AE1477)</f>
        <v>-259.578695109368</v>
      </c>
      <c r="T1498" s="18" t="n">
        <f aca="false">S1498-(Draws!T1477+Draws!AF1477)</f>
        <v>-259.578695109368</v>
      </c>
      <c r="U1498" s="18" t="n">
        <f aca="false">T1498-(Draws!U1477+Draws!AG1477)</f>
        <v>-259.578695109368</v>
      </c>
      <c r="V1498" s="18" t="n">
        <f aca="false">U1498-(Draws!V1477+Draws!AH1477)</f>
        <v>-259.578695109368</v>
      </c>
      <c r="W1498" s="18" t="n">
        <f aca="false">V1498-(Draws!W1477+Draws!AI1477)</f>
        <v>-259.578695109368</v>
      </c>
      <c r="X1498" s="18" t="n">
        <f aca="false">W1498-(Draws!X1477+Draws!AJ1477)</f>
        <v>-259.578695109368</v>
      </c>
      <c r="Y1498" s="18" t="n">
        <f aca="false">X1498-(Draws!Y1477+Draws!AK1477)</f>
        <v>-259.578695109368</v>
      </c>
      <c r="Z1498" s="18" t="n">
        <f aca="false">0-(MAX(Draws!N1477-Line_cap,0)+MAX(Draws!Z1477-Line_cap,0))</f>
        <v>0</v>
      </c>
      <c r="AA1498" s="18" t="n">
        <f aca="false">Z1498-(MAX(Draws!O1477-Line_cap,0)+MAX(Draws!AA1477-Line_cap,0))</f>
        <v>-55.8038253056252</v>
      </c>
      <c r="AB1498" s="18" t="n">
        <f aca="false">AA1498-(MAX(Draws!P1477-Line_cap,0)+MAX(Draws!AB1477-Line_cap,0))</f>
        <v>-55.8038253056252</v>
      </c>
      <c r="AC1498" s="18" t="n">
        <f aca="false">AB1498-(MAX(Draws!Q1477-Line_cap,0)+MAX(Draws!AC1477-Line_cap,0))</f>
        <v>-55.8038253056252</v>
      </c>
      <c r="AD1498" s="18" t="n">
        <f aca="false">AC1498-(MAX(Draws!R1477-Line_cap,0)+MAX(Draws!AD1477-Line_cap,0))</f>
        <v>-59.5786951093681</v>
      </c>
      <c r="AE1498" s="18" t="n">
        <f aca="false">AD1498-(MAX(Draws!S1477-Line_cap,0)+MAX(Draws!AE1477-Line_cap,0))</f>
        <v>-59.5786951093681</v>
      </c>
      <c r="AF1498" s="18" t="n">
        <f aca="false">AE1498-(MAX(Draws!T1477-Line_cap,0)+MAX(Draws!AF1477-Line_cap,0))</f>
        <v>-59.5786951093681</v>
      </c>
      <c r="AG1498" s="18" t="n">
        <f aca="false">AF1498-(MAX(Draws!U1477-Line_cap,0)+MAX(Draws!AG1477-Line_cap,0))</f>
        <v>-59.5786951093681</v>
      </c>
      <c r="AH1498" s="18" t="n">
        <f aca="false">AG1498-(MAX(Draws!V1477-Line_cap,0)+MAX(Draws!AH1477-Line_cap,0))</f>
        <v>-59.5786951093681</v>
      </c>
      <c r="AI1498" s="18" t="n">
        <f aca="false">AH1498-(MAX(Draws!W1477-Line_cap,0)+MAX(Draws!AI1477-Line_cap,0))</f>
        <v>-59.5786951093681</v>
      </c>
      <c r="AJ1498" s="18" t="n">
        <f aca="false">AI1498-(MAX(Draws!X1477-Line_cap,0)+MAX(Draws!AJ1477-Line_cap,0))</f>
        <v>-59.5786951093681</v>
      </c>
      <c r="AK1498" s="18" t="n">
        <f aca="false">AJ1498-(MAX(Draws!Y1477-Line_cap,0)+MAX(Draws!AK1477-Line_cap,0))</f>
        <v>-59.5786951093681</v>
      </c>
      <c r="AL1498" s="18" t="n">
        <f aca="false">SUMPRODUCT(MIN($B$22:$M$22+B1498:M1498+N1498:Y1498))</f>
        <v>117.567441656823</v>
      </c>
      <c r="AM1498" s="18" t="n">
        <f aca="false">SUMPRODUCT(MIN($B$22:$M$22+B1498:M1498))</f>
        <v>377.146136766191</v>
      </c>
      <c r="AN1498" s="18" t="n">
        <f aca="false">SUMPRODUCT(MIN($B$22:$M$22+N1498:Y1498))</f>
        <v>222.371687248418</v>
      </c>
      <c r="AO1498" s="18" t="n">
        <f aca="false">SUMPRODUCT(MIN($B$22:$M$22+B1498:M1498+Z1498:AK1498))</f>
        <v>317.567441656823</v>
      </c>
      <c r="AP1498" s="18" t="n">
        <f aca="false">SUMPRODUCT(MIN($B$23:$M$23+B1498:M1498+N1498:Y1498))</f>
        <v>166.810768821043</v>
      </c>
      <c r="AQ1498" s="18" t="n">
        <f aca="false">SUMPRODUCT(MIN($B$23:$M$23+B1498:M1498+Z1498:AK1498))</f>
        <v>366.810768821043</v>
      </c>
      <c r="AR1498" s="13" t="n">
        <f aca="false">IF(Y1498&lt;0,1,0)</f>
        <v>1</v>
      </c>
    </row>
    <row r="1499" customFormat="false" ht="15" hidden="false" customHeight="false" outlineLevel="0" collapsed="false">
      <c r="A1499" s="13" t="n">
        <v>1474</v>
      </c>
      <c r="B1499" s="18" t="n">
        <f aca="false">Shock_sd*Draws!B1478</f>
        <v>-8.2805488441468</v>
      </c>
      <c r="C1499" s="18" t="n">
        <f aca="false">Persist_a*B1499+Shock_sd*Draws!C1478</f>
        <v>-8.6721445470457</v>
      </c>
      <c r="D1499" s="18" t="n">
        <f aca="false">Persist_a*C1499+Shock_sd*Draws!D1478</f>
        <v>63.6391699153717</v>
      </c>
      <c r="E1499" s="18" t="n">
        <f aca="false">Persist_a*D1499+Shock_sd*Draws!E1478</f>
        <v>53.8400600854811</v>
      </c>
      <c r="F1499" s="18" t="n">
        <f aca="false">Persist_a*E1499+Shock_sd*Draws!F1478</f>
        <v>69.9147127236148</v>
      </c>
      <c r="G1499" s="18" t="n">
        <f aca="false">Persist_a*F1499+Shock_sd*Draws!G1478</f>
        <v>118.101350708784</v>
      </c>
      <c r="H1499" s="18" t="n">
        <f aca="false">Persist_a*G1499+Shock_sd*Draws!H1478</f>
        <v>-35.8736243978027</v>
      </c>
      <c r="I1499" s="18" t="n">
        <f aca="false">Persist_a*H1499+Shock_sd*Draws!I1478</f>
        <v>-77.7623418818243</v>
      </c>
      <c r="J1499" s="18" t="n">
        <f aca="false">Persist_a*I1499+Shock_sd*Draws!J1478</f>
        <v>22.1011257193601</v>
      </c>
      <c r="K1499" s="18" t="n">
        <f aca="false">Persist_a*J1499+Shock_sd*Draws!K1478</f>
        <v>42.3556606096051</v>
      </c>
      <c r="L1499" s="18" t="n">
        <f aca="false">Persist_a*K1499+Shock_sd*Draws!L1478</f>
        <v>10.347415191519</v>
      </c>
      <c r="M1499" s="18" t="n">
        <f aca="false">Persist_a*L1499+Shock_sd*Draws!M1478</f>
        <v>-48.4614383531418</v>
      </c>
      <c r="N1499" s="18" t="n">
        <f aca="false">0-(Draws!N1478+Draws!Z1478)</f>
        <v>0</v>
      </c>
      <c r="O1499" s="18" t="n">
        <f aca="false">N1499-(Draws!O1478+Draws!AA1478)</f>
        <v>0</v>
      </c>
      <c r="P1499" s="18" t="n">
        <f aca="false">O1499-(Draws!P1478+Draws!AB1478)</f>
        <v>0</v>
      </c>
      <c r="Q1499" s="18" t="n">
        <f aca="false">P1499-(Draws!Q1478+Draws!AC1478)</f>
        <v>0</v>
      </c>
      <c r="R1499" s="18" t="n">
        <f aca="false">Q1499-(Draws!R1478+Draws!AD1478)</f>
        <v>0</v>
      </c>
      <c r="S1499" s="18" t="n">
        <f aca="false">R1499-(Draws!S1478+Draws!AE1478)</f>
        <v>0</v>
      </c>
      <c r="T1499" s="18" t="n">
        <f aca="false">S1499-(Draws!T1478+Draws!AF1478)</f>
        <v>0</v>
      </c>
      <c r="U1499" s="18" t="n">
        <f aca="false">T1499-(Draws!U1478+Draws!AG1478)</f>
        <v>0</v>
      </c>
      <c r="V1499" s="18" t="n">
        <f aca="false">U1499-(Draws!V1478+Draws!AH1478)</f>
        <v>0</v>
      </c>
      <c r="W1499" s="18" t="n">
        <f aca="false">V1499-(Draws!W1478+Draws!AI1478)</f>
        <v>0</v>
      </c>
      <c r="X1499" s="18" t="n">
        <f aca="false">W1499-(Draws!X1478+Draws!AJ1478)</f>
        <v>0</v>
      </c>
      <c r="Y1499" s="18" t="n">
        <f aca="false">X1499-(Draws!Y1478+Draws!AK1478)</f>
        <v>0</v>
      </c>
      <c r="Z1499" s="18" t="n">
        <f aca="false">0-(MAX(Draws!N1478-Line_cap,0)+MAX(Draws!Z1478-Line_cap,0))</f>
        <v>0</v>
      </c>
      <c r="AA1499" s="18" t="n">
        <f aca="false">Z1499-(MAX(Draws!O1478-Line_cap,0)+MAX(Draws!AA1478-Line_cap,0))</f>
        <v>0</v>
      </c>
      <c r="AB1499" s="18" t="n">
        <f aca="false">AA1499-(MAX(Draws!P1478-Line_cap,0)+MAX(Draws!AB1478-Line_cap,0))</f>
        <v>0</v>
      </c>
      <c r="AC1499" s="18" t="n">
        <f aca="false">AB1499-(MAX(Draws!Q1478-Line_cap,0)+MAX(Draws!AC1478-Line_cap,0))</f>
        <v>0</v>
      </c>
      <c r="AD1499" s="18" t="n">
        <f aca="false">AC1499-(MAX(Draws!R1478-Line_cap,0)+MAX(Draws!AD1478-Line_cap,0))</f>
        <v>0</v>
      </c>
      <c r="AE1499" s="18" t="n">
        <f aca="false">AD1499-(MAX(Draws!S1478-Line_cap,0)+MAX(Draws!AE1478-Line_cap,0))</f>
        <v>0</v>
      </c>
      <c r="AF1499" s="18" t="n">
        <f aca="false">AE1499-(MAX(Draws!T1478-Line_cap,0)+MAX(Draws!AF1478-Line_cap,0))</f>
        <v>0</v>
      </c>
      <c r="AG1499" s="18" t="n">
        <f aca="false">AF1499-(MAX(Draws!U1478-Line_cap,0)+MAX(Draws!AG1478-Line_cap,0))</f>
        <v>0</v>
      </c>
      <c r="AH1499" s="18" t="n">
        <f aca="false">AG1499-(MAX(Draws!V1478-Line_cap,0)+MAX(Draws!AH1478-Line_cap,0))</f>
        <v>0</v>
      </c>
      <c r="AI1499" s="18" t="n">
        <f aca="false">AH1499-(MAX(Draws!W1478-Line_cap,0)+MAX(Draws!AI1478-Line_cap,0))</f>
        <v>0</v>
      </c>
      <c r="AJ1499" s="18" t="n">
        <f aca="false">AI1499-(MAX(Draws!X1478-Line_cap,0)+MAX(Draws!AJ1478-Line_cap,0))</f>
        <v>0</v>
      </c>
      <c r="AK1499" s="18" t="n">
        <f aca="false">AJ1499-(MAX(Draws!Y1478-Line_cap,0)+MAX(Draws!AK1478-Line_cap,0))</f>
        <v>0</v>
      </c>
      <c r="AL1499" s="18" t="n">
        <f aca="false">SUMPRODUCT(MIN($B$22:$M$22+B1499:M1499+N1499:Y1499))</f>
        <v>406.091711516095</v>
      </c>
      <c r="AM1499" s="18" t="n">
        <f aca="false">SUMPRODUCT(MIN($B$22:$M$22+B1499:M1499))</f>
        <v>406.091711516095</v>
      </c>
      <c r="AN1499" s="18" t="n">
        <f aca="false">SUMPRODUCT(MIN($B$22:$M$22+N1499:Y1499))</f>
        <v>481.950382357786</v>
      </c>
      <c r="AO1499" s="18" t="n">
        <f aca="false">SUMPRODUCT(MIN($B$22:$M$22+B1499:M1499+Z1499:AK1499))</f>
        <v>406.091711516095</v>
      </c>
      <c r="AP1499" s="18" t="n">
        <f aca="false">SUMPRODUCT(MIN($B$23:$M$23+B1499:M1499+N1499:Y1499))</f>
        <v>455.691711516095</v>
      </c>
      <c r="AQ1499" s="18" t="n">
        <f aca="false">SUMPRODUCT(MIN($B$23:$M$23+B1499:M1499+Z1499:AK1499))</f>
        <v>455.691711516095</v>
      </c>
      <c r="AR1499" s="13" t="n">
        <f aca="false">IF(Y1499&lt;0,1,0)</f>
        <v>0</v>
      </c>
    </row>
    <row r="1500" customFormat="false" ht="15" hidden="false" customHeight="false" outlineLevel="0" collapsed="false">
      <c r="A1500" s="13" t="n">
        <v>1475</v>
      </c>
      <c r="B1500" s="18" t="n">
        <f aca="false">Shock_sd*Draws!B1479</f>
        <v>12.5980766981659</v>
      </c>
      <c r="C1500" s="18" t="n">
        <f aca="false">Persist_a*B1500+Shock_sd*Draws!C1479</f>
        <v>86.6724314474871</v>
      </c>
      <c r="D1500" s="18" t="n">
        <f aca="false">Persist_a*C1500+Shock_sd*Draws!D1479</f>
        <v>-10.4523388041233</v>
      </c>
      <c r="E1500" s="18" t="n">
        <f aca="false">Persist_a*D1500+Shock_sd*Draws!E1479</f>
        <v>29.1888329421979</v>
      </c>
      <c r="F1500" s="18" t="n">
        <f aca="false">Persist_a*E1500+Shock_sd*Draws!F1479</f>
        <v>61.9744628847251</v>
      </c>
      <c r="G1500" s="18" t="n">
        <f aca="false">Persist_a*F1500+Shock_sd*Draws!G1479</f>
        <v>9.53293811381031</v>
      </c>
      <c r="H1500" s="18" t="n">
        <f aca="false">Persist_a*G1500+Shock_sd*Draws!H1479</f>
        <v>92.6662085112208</v>
      </c>
      <c r="I1500" s="18" t="n">
        <f aca="false">Persist_a*H1500+Shock_sd*Draws!I1479</f>
        <v>13.413930676774</v>
      </c>
      <c r="J1500" s="18" t="n">
        <f aca="false">Persist_a*I1500+Shock_sd*Draws!J1479</f>
        <v>46.7613949556136</v>
      </c>
      <c r="K1500" s="18" t="n">
        <f aca="false">Persist_a*J1500+Shock_sd*Draws!K1479</f>
        <v>93.9829383910709</v>
      </c>
      <c r="L1500" s="18" t="n">
        <f aca="false">Persist_a*K1500+Shock_sd*Draws!L1479</f>
        <v>91.3989020739882</v>
      </c>
      <c r="M1500" s="18" t="n">
        <f aca="false">Persist_a*L1500+Shock_sd*Draws!M1479</f>
        <v>89.577582743501</v>
      </c>
      <c r="N1500" s="18" t="n">
        <f aca="false">0-(Draws!N1479+Draws!Z1479)</f>
        <v>0</v>
      </c>
      <c r="O1500" s="18" t="n">
        <f aca="false">N1500-(Draws!O1479+Draws!AA1479)</f>
        <v>0</v>
      </c>
      <c r="P1500" s="18" t="n">
        <f aca="false">O1500-(Draws!P1479+Draws!AB1479)</f>
        <v>0</v>
      </c>
      <c r="Q1500" s="18" t="n">
        <f aca="false">P1500-(Draws!Q1479+Draws!AC1479)</f>
        <v>0</v>
      </c>
      <c r="R1500" s="18" t="n">
        <f aca="false">Q1500-(Draws!R1479+Draws!AD1479)</f>
        <v>0</v>
      </c>
      <c r="S1500" s="18" t="n">
        <f aca="false">R1500-(Draws!S1479+Draws!AE1479)</f>
        <v>0</v>
      </c>
      <c r="T1500" s="18" t="n">
        <f aca="false">S1500-(Draws!T1479+Draws!AF1479)</f>
        <v>0</v>
      </c>
      <c r="U1500" s="18" t="n">
        <f aca="false">T1500-(Draws!U1479+Draws!AG1479)</f>
        <v>0</v>
      </c>
      <c r="V1500" s="18" t="n">
        <f aca="false">U1500-(Draws!V1479+Draws!AH1479)</f>
        <v>0</v>
      </c>
      <c r="W1500" s="18" t="n">
        <f aca="false">V1500-(Draws!W1479+Draws!AI1479)</f>
        <v>0</v>
      </c>
      <c r="X1500" s="18" t="n">
        <f aca="false">W1500-(Draws!X1479+Draws!AJ1479)</f>
        <v>0</v>
      </c>
      <c r="Y1500" s="18" t="n">
        <f aca="false">X1500-(Draws!Y1479+Draws!AK1479)</f>
        <v>0</v>
      </c>
      <c r="Z1500" s="18" t="n">
        <f aca="false">0-(MAX(Draws!N1479-Line_cap,0)+MAX(Draws!Z1479-Line_cap,0))</f>
        <v>0</v>
      </c>
      <c r="AA1500" s="18" t="n">
        <f aca="false">Z1500-(MAX(Draws!O1479-Line_cap,0)+MAX(Draws!AA1479-Line_cap,0))</f>
        <v>0</v>
      </c>
      <c r="AB1500" s="18" t="n">
        <f aca="false">AA1500-(MAX(Draws!P1479-Line_cap,0)+MAX(Draws!AB1479-Line_cap,0))</f>
        <v>0</v>
      </c>
      <c r="AC1500" s="18" t="n">
        <f aca="false">AB1500-(MAX(Draws!Q1479-Line_cap,0)+MAX(Draws!AC1479-Line_cap,0))</f>
        <v>0</v>
      </c>
      <c r="AD1500" s="18" t="n">
        <f aca="false">AC1500-(MAX(Draws!R1479-Line_cap,0)+MAX(Draws!AD1479-Line_cap,0))</f>
        <v>0</v>
      </c>
      <c r="AE1500" s="18" t="n">
        <f aca="false">AD1500-(MAX(Draws!S1479-Line_cap,0)+MAX(Draws!AE1479-Line_cap,0))</f>
        <v>0</v>
      </c>
      <c r="AF1500" s="18" t="n">
        <f aca="false">AE1500-(MAX(Draws!T1479-Line_cap,0)+MAX(Draws!AF1479-Line_cap,0))</f>
        <v>0</v>
      </c>
      <c r="AG1500" s="18" t="n">
        <f aca="false">AF1500-(MAX(Draws!U1479-Line_cap,0)+MAX(Draws!AG1479-Line_cap,0))</f>
        <v>0</v>
      </c>
      <c r="AH1500" s="18" t="n">
        <f aca="false">AG1500-(MAX(Draws!V1479-Line_cap,0)+MAX(Draws!AH1479-Line_cap,0))</f>
        <v>0</v>
      </c>
      <c r="AI1500" s="18" t="n">
        <f aca="false">AH1500-(MAX(Draws!W1479-Line_cap,0)+MAX(Draws!AI1479-Line_cap,0))</f>
        <v>0</v>
      </c>
      <c r="AJ1500" s="18" t="n">
        <f aca="false">AI1500-(MAX(Draws!X1479-Line_cap,0)+MAX(Draws!AJ1479-Line_cap,0))</f>
        <v>0</v>
      </c>
      <c r="AK1500" s="18" t="n">
        <f aca="false">AJ1500-(MAX(Draws!Y1479-Line_cap,0)+MAX(Draws!AK1479-Line_cap,0))</f>
        <v>0</v>
      </c>
      <c r="AL1500" s="18" t="n">
        <f aca="false">SUMPRODUCT(MIN($B$22:$M$22+B1500:M1500+N1500:Y1500))</f>
        <v>492.741109752175</v>
      </c>
      <c r="AM1500" s="18" t="n">
        <f aca="false">SUMPRODUCT(MIN($B$22:$M$22+B1500:M1500))</f>
        <v>492.741109752175</v>
      </c>
      <c r="AN1500" s="18" t="n">
        <f aca="false">SUMPRODUCT(MIN($B$22:$M$22+N1500:Y1500))</f>
        <v>481.950382357786</v>
      </c>
      <c r="AO1500" s="18" t="n">
        <f aca="false">SUMPRODUCT(MIN($B$22:$M$22+B1500:M1500+Z1500:AK1500))</f>
        <v>492.741109752175</v>
      </c>
      <c r="AP1500" s="18" t="n">
        <f aca="false">SUMPRODUCT(MIN($B$23:$M$23+B1500:M1500+N1500:Y1500))</f>
        <v>539.851222666257</v>
      </c>
      <c r="AQ1500" s="18" t="n">
        <f aca="false">SUMPRODUCT(MIN($B$23:$M$23+B1500:M1500+Z1500:AK1500))</f>
        <v>539.851222666257</v>
      </c>
      <c r="AR1500" s="13" t="n">
        <f aca="false">IF(Y1500&lt;0,1,0)</f>
        <v>0</v>
      </c>
    </row>
    <row r="1501" customFormat="false" ht="15" hidden="false" customHeight="false" outlineLevel="0" collapsed="false">
      <c r="A1501" s="13" t="n">
        <v>1476</v>
      </c>
      <c r="B1501" s="18" t="n">
        <f aca="false">Shock_sd*Draws!B1480</f>
        <v>-51.7960634949925</v>
      </c>
      <c r="C1501" s="18" t="n">
        <f aca="false">Persist_a*B1501+Shock_sd*Draws!C1480</f>
        <v>-144.843701963689</v>
      </c>
      <c r="D1501" s="18" t="n">
        <f aca="false">Persist_a*C1501+Shock_sd*Draws!D1480</f>
        <v>-74.5442398710818</v>
      </c>
      <c r="E1501" s="18" t="n">
        <f aca="false">Persist_a*D1501+Shock_sd*Draws!E1480</f>
        <v>-97.3393627276671</v>
      </c>
      <c r="F1501" s="18" t="n">
        <f aca="false">Persist_a*E1501+Shock_sd*Draws!F1480</f>
        <v>-28.9555877751846</v>
      </c>
      <c r="G1501" s="18" t="n">
        <f aca="false">Persist_a*F1501+Shock_sd*Draws!G1480</f>
        <v>-2.24311510343409</v>
      </c>
      <c r="H1501" s="18" t="n">
        <f aca="false">Persist_a*G1501+Shock_sd*Draws!H1480</f>
        <v>-71.4225124742197</v>
      </c>
      <c r="I1501" s="18" t="n">
        <f aca="false">Persist_a*H1501+Shock_sd*Draws!I1480</f>
        <v>-69.2805235609178</v>
      </c>
      <c r="J1501" s="18" t="n">
        <f aca="false">Persist_a*I1501+Shock_sd*Draws!J1480</f>
        <v>-79.4685584750839</v>
      </c>
      <c r="K1501" s="18" t="n">
        <f aca="false">Persist_a*J1501+Shock_sd*Draws!K1480</f>
        <v>-73.721725405492</v>
      </c>
      <c r="L1501" s="18" t="n">
        <f aca="false">Persist_a*K1501+Shock_sd*Draws!L1480</f>
        <v>-36.458615770083</v>
      </c>
      <c r="M1501" s="18" t="n">
        <f aca="false">Persist_a*L1501+Shock_sd*Draws!M1480</f>
        <v>-75.1138188519574</v>
      </c>
      <c r="N1501" s="18" t="n">
        <f aca="false">0-(Draws!N1480+Draws!Z1480)</f>
        <v>0</v>
      </c>
      <c r="O1501" s="18" t="n">
        <f aca="false">N1501-(Draws!O1480+Draws!AA1480)</f>
        <v>0</v>
      </c>
      <c r="P1501" s="18" t="n">
        <f aca="false">O1501-(Draws!P1480+Draws!AB1480)</f>
        <v>0</v>
      </c>
      <c r="Q1501" s="18" t="n">
        <f aca="false">P1501-(Draws!Q1480+Draws!AC1480)</f>
        <v>0</v>
      </c>
      <c r="R1501" s="18" t="n">
        <f aca="false">Q1501-(Draws!R1480+Draws!AD1480)</f>
        <v>0</v>
      </c>
      <c r="S1501" s="18" t="n">
        <f aca="false">R1501-(Draws!S1480+Draws!AE1480)</f>
        <v>0</v>
      </c>
      <c r="T1501" s="18" t="n">
        <f aca="false">S1501-(Draws!T1480+Draws!AF1480)</f>
        <v>0</v>
      </c>
      <c r="U1501" s="18" t="n">
        <f aca="false">T1501-(Draws!U1480+Draws!AG1480)</f>
        <v>0</v>
      </c>
      <c r="V1501" s="18" t="n">
        <f aca="false">U1501-(Draws!V1480+Draws!AH1480)</f>
        <v>0</v>
      </c>
      <c r="W1501" s="18" t="n">
        <f aca="false">V1501-(Draws!W1480+Draws!AI1480)</f>
        <v>0</v>
      </c>
      <c r="X1501" s="18" t="n">
        <f aca="false">W1501-(Draws!X1480+Draws!AJ1480)</f>
        <v>0</v>
      </c>
      <c r="Y1501" s="18" t="n">
        <f aca="false">X1501-(Draws!Y1480+Draws!AK1480)</f>
        <v>0</v>
      </c>
      <c r="Z1501" s="18" t="n">
        <f aca="false">0-(MAX(Draws!N1480-Line_cap,0)+MAX(Draws!Z1480-Line_cap,0))</f>
        <v>0</v>
      </c>
      <c r="AA1501" s="18" t="n">
        <f aca="false">Z1501-(MAX(Draws!O1480-Line_cap,0)+MAX(Draws!AA1480-Line_cap,0))</f>
        <v>0</v>
      </c>
      <c r="AB1501" s="18" t="n">
        <f aca="false">AA1501-(MAX(Draws!P1480-Line_cap,0)+MAX(Draws!AB1480-Line_cap,0))</f>
        <v>0</v>
      </c>
      <c r="AC1501" s="18" t="n">
        <f aca="false">AB1501-(MAX(Draws!Q1480-Line_cap,0)+MAX(Draws!AC1480-Line_cap,0))</f>
        <v>0</v>
      </c>
      <c r="AD1501" s="18" t="n">
        <f aca="false">AC1501-(MAX(Draws!R1480-Line_cap,0)+MAX(Draws!AD1480-Line_cap,0))</f>
        <v>0</v>
      </c>
      <c r="AE1501" s="18" t="n">
        <f aca="false">AD1501-(MAX(Draws!S1480-Line_cap,0)+MAX(Draws!AE1480-Line_cap,0))</f>
        <v>0</v>
      </c>
      <c r="AF1501" s="18" t="n">
        <f aca="false">AE1501-(MAX(Draws!T1480-Line_cap,0)+MAX(Draws!AF1480-Line_cap,0))</f>
        <v>0</v>
      </c>
      <c r="AG1501" s="18" t="n">
        <f aca="false">AF1501-(MAX(Draws!U1480-Line_cap,0)+MAX(Draws!AG1480-Line_cap,0))</f>
        <v>0</v>
      </c>
      <c r="AH1501" s="18" t="n">
        <f aca="false">AG1501-(MAX(Draws!V1480-Line_cap,0)+MAX(Draws!AH1480-Line_cap,0))</f>
        <v>0</v>
      </c>
      <c r="AI1501" s="18" t="n">
        <f aca="false">AH1501-(MAX(Draws!W1480-Line_cap,0)+MAX(Draws!AI1480-Line_cap,0))</f>
        <v>0</v>
      </c>
      <c r="AJ1501" s="18" t="n">
        <f aca="false">AI1501-(MAX(Draws!X1480-Line_cap,0)+MAX(Draws!AJ1480-Line_cap,0))</f>
        <v>0</v>
      </c>
      <c r="AK1501" s="18" t="n">
        <f aca="false">AJ1501-(MAX(Draws!Y1480-Line_cap,0)+MAX(Draws!AK1480-Line_cap,0))</f>
        <v>0</v>
      </c>
      <c r="AL1501" s="18" t="n">
        <f aca="false">SUMPRODUCT(MIN($B$22:$M$22+B1501:M1501+N1501:Y1501))</f>
        <v>395.222894970092</v>
      </c>
      <c r="AM1501" s="18" t="n">
        <f aca="false">SUMPRODUCT(MIN($B$22:$M$22+B1501:M1501))</f>
        <v>395.222894970092</v>
      </c>
      <c r="AN1501" s="18" t="n">
        <f aca="false">SUMPRODUCT(MIN($B$22:$M$22+N1501:Y1501))</f>
        <v>481.950382357786</v>
      </c>
      <c r="AO1501" s="18" t="n">
        <f aca="false">SUMPRODUCT(MIN($B$22:$M$22+B1501:M1501+Z1501:AK1501))</f>
        <v>395.222894970092</v>
      </c>
      <c r="AP1501" s="18" t="n">
        <f aca="false">SUMPRODUCT(MIN($B$23:$M$23+B1501:M1501+N1501:Y1501))</f>
        <v>421.473695176089</v>
      </c>
      <c r="AQ1501" s="18" t="n">
        <f aca="false">SUMPRODUCT(MIN($B$23:$M$23+B1501:M1501+Z1501:AK1501))</f>
        <v>421.473695176089</v>
      </c>
      <c r="AR1501" s="13" t="n">
        <f aca="false">IF(Y1501&lt;0,1,0)</f>
        <v>0</v>
      </c>
    </row>
    <row r="1502" customFormat="false" ht="15" hidden="false" customHeight="false" outlineLevel="0" collapsed="false">
      <c r="A1502" s="13" t="n">
        <v>1477</v>
      </c>
      <c r="B1502" s="18" t="n">
        <f aca="false">Shock_sd*Draws!B1481</f>
        <v>-28.9860890969687</v>
      </c>
      <c r="C1502" s="18" t="n">
        <f aca="false">Persist_a*B1502+Shock_sd*Draws!C1481</f>
        <v>-49.4542352519874</v>
      </c>
      <c r="D1502" s="18" t="n">
        <f aca="false">Persist_a*C1502+Shock_sd*Draws!D1481</f>
        <v>-108.333232847561</v>
      </c>
      <c r="E1502" s="18" t="n">
        <f aca="false">Persist_a*D1502+Shock_sd*Draws!E1481</f>
        <v>-27.599044539999</v>
      </c>
      <c r="F1502" s="18" t="n">
        <f aca="false">Persist_a*E1502+Shock_sd*Draws!F1481</f>
        <v>-95.6213860829957</v>
      </c>
      <c r="G1502" s="18" t="n">
        <f aca="false">Persist_a*F1502+Shock_sd*Draws!G1481</f>
        <v>-85.5006515711349</v>
      </c>
      <c r="H1502" s="18" t="n">
        <f aca="false">Persist_a*G1502+Shock_sd*Draws!H1481</f>
        <v>82.8214262095716</v>
      </c>
      <c r="I1502" s="18" t="n">
        <f aca="false">Persist_a*H1502+Shock_sd*Draws!I1481</f>
        <v>51.8717887232605</v>
      </c>
      <c r="J1502" s="18" t="n">
        <f aca="false">Persist_a*I1502+Shock_sd*Draws!J1481</f>
        <v>18.7235173289019</v>
      </c>
      <c r="K1502" s="18" t="n">
        <f aca="false">Persist_a*J1502+Shock_sd*Draws!K1481</f>
        <v>-31.2575352332145</v>
      </c>
      <c r="L1502" s="18" t="n">
        <f aca="false">Persist_a*K1502+Shock_sd*Draws!L1481</f>
        <v>-51.1273214244952</v>
      </c>
      <c r="M1502" s="18" t="n">
        <f aca="false">Persist_a*L1502+Shock_sd*Draws!M1481</f>
        <v>-18.0852739210761</v>
      </c>
      <c r="N1502" s="18" t="n">
        <f aca="false">0-(Draws!N1481+Draws!Z1481)</f>
        <v>0</v>
      </c>
      <c r="O1502" s="18" t="n">
        <f aca="false">N1502-(Draws!O1481+Draws!AA1481)</f>
        <v>0</v>
      </c>
      <c r="P1502" s="18" t="n">
        <f aca="false">O1502-(Draws!P1481+Draws!AB1481)</f>
        <v>0</v>
      </c>
      <c r="Q1502" s="18" t="n">
        <f aca="false">P1502-(Draws!Q1481+Draws!AC1481)</f>
        <v>0</v>
      </c>
      <c r="R1502" s="18" t="n">
        <f aca="false">Q1502-(Draws!R1481+Draws!AD1481)</f>
        <v>0</v>
      </c>
      <c r="S1502" s="18" t="n">
        <f aca="false">R1502-(Draws!S1481+Draws!AE1481)</f>
        <v>0</v>
      </c>
      <c r="T1502" s="18" t="n">
        <f aca="false">S1502-(Draws!T1481+Draws!AF1481)</f>
        <v>0</v>
      </c>
      <c r="U1502" s="18" t="n">
        <f aca="false">T1502-(Draws!U1481+Draws!AG1481)</f>
        <v>0</v>
      </c>
      <c r="V1502" s="18" t="n">
        <f aca="false">U1502-(Draws!V1481+Draws!AH1481)</f>
        <v>0</v>
      </c>
      <c r="W1502" s="18" t="n">
        <f aca="false">V1502-(Draws!W1481+Draws!AI1481)</f>
        <v>0</v>
      </c>
      <c r="X1502" s="18" t="n">
        <f aca="false">W1502-(Draws!X1481+Draws!AJ1481)</f>
        <v>0</v>
      </c>
      <c r="Y1502" s="18" t="n">
        <f aca="false">X1502-(Draws!Y1481+Draws!AK1481)</f>
        <v>0</v>
      </c>
      <c r="Z1502" s="18" t="n">
        <f aca="false">0-(MAX(Draws!N1481-Line_cap,0)+MAX(Draws!Z1481-Line_cap,0))</f>
        <v>0</v>
      </c>
      <c r="AA1502" s="18" t="n">
        <f aca="false">Z1502-(MAX(Draws!O1481-Line_cap,0)+MAX(Draws!AA1481-Line_cap,0))</f>
        <v>0</v>
      </c>
      <c r="AB1502" s="18" t="n">
        <f aca="false">AA1502-(MAX(Draws!P1481-Line_cap,0)+MAX(Draws!AB1481-Line_cap,0))</f>
        <v>0</v>
      </c>
      <c r="AC1502" s="18" t="n">
        <f aca="false">AB1502-(MAX(Draws!Q1481-Line_cap,0)+MAX(Draws!AC1481-Line_cap,0))</f>
        <v>0</v>
      </c>
      <c r="AD1502" s="18" t="n">
        <f aca="false">AC1502-(MAX(Draws!R1481-Line_cap,0)+MAX(Draws!AD1481-Line_cap,0))</f>
        <v>0</v>
      </c>
      <c r="AE1502" s="18" t="n">
        <f aca="false">AD1502-(MAX(Draws!S1481-Line_cap,0)+MAX(Draws!AE1481-Line_cap,0))</f>
        <v>0</v>
      </c>
      <c r="AF1502" s="18" t="n">
        <f aca="false">AE1502-(MAX(Draws!T1481-Line_cap,0)+MAX(Draws!AF1481-Line_cap,0))</f>
        <v>0</v>
      </c>
      <c r="AG1502" s="18" t="n">
        <f aca="false">AF1502-(MAX(Draws!U1481-Line_cap,0)+MAX(Draws!AG1481-Line_cap,0))</f>
        <v>0</v>
      </c>
      <c r="AH1502" s="18" t="n">
        <f aca="false">AG1502-(MAX(Draws!V1481-Line_cap,0)+MAX(Draws!AH1481-Line_cap,0))</f>
        <v>0</v>
      </c>
      <c r="AI1502" s="18" t="n">
        <f aca="false">AH1502-(MAX(Draws!W1481-Line_cap,0)+MAX(Draws!AI1481-Line_cap,0))</f>
        <v>0</v>
      </c>
      <c r="AJ1502" s="18" t="n">
        <f aca="false">AI1502-(MAX(Draws!X1481-Line_cap,0)+MAX(Draws!AJ1481-Line_cap,0))</f>
        <v>0</v>
      </c>
      <c r="AK1502" s="18" t="n">
        <f aca="false">AJ1502-(MAX(Draws!Y1481-Line_cap,0)+MAX(Draws!AK1481-Line_cap,0))</f>
        <v>0</v>
      </c>
      <c r="AL1502" s="18" t="n">
        <f aca="false">SUMPRODUCT(MIN($B$22:$M$22+B1502:M1502+N1502:Y1502))</f>
        <v>392.875795064694</v>
      </c>
      <c r="AM1502" s="18" t="n">
        <f aca="false">SUMPRODUCT(MIN($B$22:$M$22+B1502:M1502))</f>
        <v>392.875795064694</v>
      </c>
      <c r="AN1502" s="18" t="n">
        <f aca="false">SUMPRODUCT(MIN($B$22:$M$22+N1502:Y1502))</f>
        <v>481.950382357786</v>
      </c>
      <c r="AO1502" s="18" t="n">
        <f aca="false">SUMPRODUCT(MIN($B$22:$M$22+B1502:M1502+Z1502:AK1502))</f>
        <v>392.875795064694</v>
      </c>
      <c r="AP1502" s="18" t="n">
        <f aca="false">SUMPRODUCT(MIN($B$23:$M$23+B1502:M1502+N1502:Y1502))</f>
        <v>437.980528917858</v>
      </c>
      <c r="AQ1502" s="18" t="n">
        <f aca="false">SUMPRODUCT(MIN($B$23:$M$23+B1502:M1502+Z1502:AK1502))</f>
        <v>437.980528917858</v>
      </c>
      <c r="AR1502" s="13" t="n">
        <f aca="false">IF(Y1502&lt;0,1,0)</f>
        <v>0</v>
      </c>
    </row>
    <row r="1503" customFormat="false" ht="15" hidden="false" customHeight="false" outlineLevel="0" collapsed="false">
      <c r="A1503" s="13" t="n">
        <v>1478</v>
      </c>
      <c r="B1503" s="18" t="n">
        <f aca="false">Shock_sd*Draws!B1482</f>
        <v>17.5604402079304</v>
      </c>
      <c r="C1503" s="18" t="n">
        <f aca="false">Persist_a*B1503+Shock_sd*Draws!C1482</f>
        <v>-52.6395516605082</v>
      </c>
      <c r="D1503" s="18" t="n">
        <f aca="false">Persist_a*C1503+Shock_sd*Draws!D1482</f>
        <v>-132.166219225608</v>
      </c>
      <c r="E1503" s="18" t="n">
        <f aca="false">Persist_a*D1503+Shock_sd*Draws!E1482</f>
        <v>-63.4694207781255</v>
      </c>
      <c r="F1503" s="18" t="n">
        <f aca="false">Persist_a*E1503+Shock_sd*Draws!F1482</f>
        <v>-30.4057243725547</v>
      </c>
      <c r="G1503" s="18" t="n">
        <f aca="false">Persist_a*F1503+Shock_sd*Draws!G1482</f>
        <v>-72.9146972484443</v>
      </c>
      <c r="H1503" s="18" t="n">
        <f aca="false">Persist_a*G1503+Shock_sd*Draws!H1482</f>
        <v>-41.5908283480771</v>
      </c>
      <c r="I1503" s="18" t="n">
        <f aca="false">Persist_a*H1503+Shock_sd*Draws!I1482</f>
        <v>-34.54994696912</v>
      </c>
      <c r="J1503" s="18" t="n">
        <f aca="false">Persist_a*I1503+Shock_sd*Draws!J1482</f>
        <v>-12.8427856606199</v>
      </c>
      <c r="K1503" s="18" t="n">
        <f aca="false">Persist_a*J1503+Shock_sd*Draws!K1482</f>
        <v>-76.4957646470291</v>
      </c>
      <c r="L1503" s="18" t="n">
        <f aca="false">Persist_a*K1503+Shock_sd*Draws!L1482</f>
        <v>16.7385861432338</v>
      </c>
      <c r="M1503" s="18" t="n">
        <f aca="false">Persist_a*L1503+Shock_sd*Draws!M1482</f>
        <v>-20.5675893686681</v>
      </c>
      <c r="N1503" s="18" t="n">
        <f aca="false">0-(Draws!N1482+Draws!Z1482)</f>
        <v>-120.377941730247</v>
      </c>
      <c r="O1503" s="18" t="n">
        <f aca="false">N1503-(Draws!O1482+Draws!AA1482)</f>
        <v>-120.377941730247</v>
      </c>
      <c r="P1503" s="18" t="n">
        <f aca="false">O1503-(Draws!P1482+Draws!AB1482)</f>
        <v>-120.377941730247</v>
      </c>
      <c r="Q1503" s="18" t="n">
        <f aca="false">P1503-(Draws!Q1482+Draws!AC1482)</f>
        <v>-120.377941730247</v>
      </c>
      <c r="R1503" s="18" t="n">
        <f aca="false">Q1503-(Draws!R1482+Draws!AD1482)</f>
        <v>-120.377941730247</v>
      </c>
      <c r="S1503" s="18" t="n">
        <f aca="false">R1503-(Draws!S1482+Draws!AE1482)</f>
        <v>-120.377941730247</v>
      </c>
      <c r="T1503" s="18" t="n">
        <f aca="false">S1503-(Draws!T1482+Draws!AF1482)</f>
        <v>-120.377941730247</v>
      </c>
      <c r="U1503" s="18" t="n">
        <f aca="false">T1503-(Draws!U1482+Draws!AG1482)</f>
        <v>-120.377941730247</v>
      </c>
      <c r="V1503" s="18" t="n">
        <f aca="false">U1503-(Draws!V1482+Draws!AH1482)</f>
        <v>-120.377941730247</v>
      </c>
      <c r="W1503" s="18" t="n">
        <f aca="false">V1503-(Draws!W1482+Draws!AI1482)</f>
        <v>-120.377941730247</v>
      </c>
      <c r="X1503" s="18" t="n">
        <f aca="false">W1503-(Draws!X1482+Draws!AJ1482)</f>
        <v>-120.377941730247</v>
      </c>
      <c r="Y1503" s="18" t="n">
        <f aca="false">X1503-(Draws!Y1482+Draws!AK1482)</f>
        <v>-120.377941730247</v>
      </c>
      <c r="Z1503" s="18" t="n">
        <f aca="false">0-(MAX(Draws!N1482-Line_cap,0)+MAX(Draws!Z1482-Line_cap,0))</f>
        <v>-20.3779417302474</v>
      </c>
      <c r="AA1503" s="18" t="n">
        <f aca="false">Z1503-(MAX(Draws!O1482-Line_cap,0)+MAX(Draws!AA1482-Line_cap,0))</f>
        <v>-20.3779417302474</v>
      </c>
      <c r="AB1503" s="18" t="n">
        <f aca="false">AA1503-(MAX(Draws!P1482-Line_cap,0)+MAX(Draws!AB1482-Line_cap,0))</f>
        <v>-20.3779417302474</v>
      </c>
      <c r="AC1503" s="18" t="n">
        <f aca="false">AB1503-(MAX(Draws!Q1482-Line_cap,0)+MAX(Draws!AC1482-Line_cap,0))</f>
        <v>-20.3779417302474</v>
      </c>
      <c r="AD1503" s="18" t="n">
        <f aca="false">AC1503-(MAX(Draws!R1482-Line_cap,0)+MAX(Draws!AD1482-Line_cap,0))</f>
        <v>-20.3779417302474</v>
      </c>
      <c r="AE1503" s="18" t="n">
        <f aca="false">AD1503-(MAX(Draws!S1482-Line_cap,0)+MAX(Draws!AE1482-Line_cap,0))</f>
        <v>-20.3779417302474</v>
      </c>
      <c r="AF1503" s="18" t="n">
        <f aca="false">AE1503-(MAX(Draws!T1482-Line_cap,0)+MAX(Draws!AF1482-Line_cap,0))</f>
        <v>-20.3779417302474</v>
      </c>
      <c r="AG1503" s="18" t="n">
        <f aca="false">AF1503-(MAX(Draws!U1482-Line_cap,0)+MAX(Draws!AG1482-Line_cap,0))</f>
        <v>-20.3779417302474</v>
      </c>
      <c r="AH1503" s="18" t="n">
        <f aca="false">AG1503-(MAX(Draws!V1482-Line_cap,0)+MAX(Draws!AH1482-Line_cap,0))</f>
        <v>-20.3779417302474</v>
      </c>
      <c r="AI1503" s="18" t="n">
        <f aca="false">AH1503-(MAX(Draws!W1482-Line_cap,0)+MAX(Draws!AI1482-Line_cap,0))</f>
        <v>-20.3779417302474</v>
      </c>
      <c r="AJ1503" s="18" t="n">
        <f aca="false">AI1503-(MAX(Draws!X1482-Line_cap,0)+MAX(Draws!AJ1482-Line_cap,0))</f>
        <v>-20.3779417302474</v>
      </c>
      <c r="AK1503" s="18" t="n">
        <f aca="false">AJ1503-(MAX(Draws!Y1482-Line_cap,0)+MAX(Draws!AK1482-Line_cap,0))</f>
        <v>-20.3779417302474</v>
      </c>
      <c r="AL1503" s="18" t="n">
        <f aca="false">SUMPRODUCT(MIN($B$22:$M$22+B1503:M1503+N1503:Y1503))</f>
        <v>263.010025706286</v>
      </c>
      <c r="AM1503" s="18" t="n">
        <f aca="false">SUMPRODUCT(MIN($B$22:$M$22+B1503:M1503))</f>
        <v>383.387967436533</v>
      </c>
      <c r="AN1503" s="18" t="n">
        <f aca="false">SUMPRODUCT(MIN($B$22:$M$22+N1503:Y1503))</f>
        <v>361.572440627538</v>
      </c>
      <c r="AO1503" s="18" t="n">
        <f aca="false">SUMPRODUCT(MIN($B$22:$M$22+B1503:M1503+Z1503:AK1503))</f>
        <v>363.010025706286</v>
      </c>
      <c r="AP1503" s="18" t="n">
        <f aca="false">SUMPRODUCT(MIN($B$23:$M$23+B1503:M1503+N1503:Y1503))</f>
        <v>297.759400514525</v>
      </c>
      <c r="AQ1503" s="18" t="n">
        <f aca="false">SUMPRODUCT(MIN($B$23:$M$23+B1503:M1503+Z1503:AK1503))</f>
        <v>397.759400514525</v>
      </c>
      <c r="AR1503" s="13" t="n">
        <f aca="false">IF(Y1503&lt;0,1,0)</f>
        <v>1</v>
      </c>
    </row>
    <row r="1504" customFormat="false" ht="15" hidden="false" customHeight="false" outlineLevel="0" collapsed="false">
      <c r="A1504" s="13" t="n">
        <v>1479</v>
      </c>
      <c r="B1504" s="18" t="n">
        <f aca="false">Shock_sd*Draws!B1483</f>
        <v>0.248483156212541</v>
      </c>
      <c r="C1504" s="18" t="n">
        <f aca="false">Persist_a*B1504+Shock_sd*Draws!C1483</f>
        <v>34.7765510850901</v>
      </c>
      <c r="D1504" s="18" t="n">
        <f aca="false">Persist_a*C1504+Shock_sd*Draws!D1483</f>
        <v>-11.5036660892423</v>
      </c>
      <c r="E1504" s="18" t="n">
        <f aca="false">Persist_a*D1504+Shock_sd*Draws!E1483</f>
        <v>-21.7205370052775</v>
      </c>
      <c r="F1504" s="18" t="n">
        <f aca="false">Persist_a*E1504+Shock_sd*Draws!F1483</f>
        <v>55.2623887193306</v>
      </c>
      <c r="G1504" s="18" t="n">
        <f aca="false">Persist_a*F1504+Shock_sd*Draws!G1483</f>
        <v>-30.512756877232</v>
      </c>
      <c r="H1504" s="18" t="n">
        <f aca="false">Persist_a*G1504+Shock_sd*Draws!H1483</f>
        <v>-79.4547013606809</v>
      </c>
      <c r="I1504" s="18" t="n">
        <f aca="false">Persist_a*H1504+Shock_sd*Draws!I1483</f>
        <v>-32.3910250663006</v>
      </c>
      <c r="J1504" s="18" t="n">
        <f aca="false">Persist_a*I1504+Shock_sd*Draws!J1483</f>
        <v>22.5031025505366</v>
      </c>
      <c r="K1504" s="18" t="n">
        <f aca="false">Persist_a*J1504+Shock_sd*Draws!K1483</f>
        <v>33.6310557423924</v>
      </c>
      <c r="L1504" s="18" t="n">
        <f aca="false">Persist_a*K1504+Shock_sd*Draws!L1483</f>
        <v>-42.6852879310881</v>
      </c>
      <c r="M1504" s="18" t="n">
        <f aca="false">Persist_a*L1504+Shock_sd*Draws!M1483</f>
        <v>-11.3313872347981</v>
      </c>
      <c r="N1504" s="18" t="n">
        <f aca="false">0-(Draws!N1483+Draws!Z1483)</f>
        <v>0</v>
      </c>
      <c r="O1504" s="18" t="n">
        <f aca="false">N1504-(Draws!O1483+Draws!AA1483)</f>
        <v>0</v>
      </c>
      <c r="P1504" s="18" t="n">
        <f aca="false">O1504-(Draws!P1483+Draws!AB1483)</f>
        <v>0</v>
      </c>
      <c r="Q1504" s="18" t="n">
        <f aca="false">P1504-(Draws!Q1483+Draws!AC1483)</f>
        <v>0</v>
      </c>
      <c r="R1504" s="18" t="n">
        <f aca="false">Q1504-(Draws!R1483+Draws!AD1483)</f>
        <v>0</v>
      </c>
      <c r="S1504" s="18" t="n">
        <f aca="false">R1504-(Draws!S1483+Draws!AE1483)</f>
        <v>0</v>
      </c>
      <c r="T1504" s="18" t="n">
        <f aca="false">S1504-(Draws!T1483+Draws!AF1483)</f>
        <v>0</v>
      </c>
      <c r="U1504" s="18" t="n">
        <f aca="false">T1504-(Draws!U1483+Draws!AG1483)</f>
        <v>0</v>
      </c>
      <c r="V1504" s="18" t="n">
        <f aca="false">U1504-(Draws!V1483+Draws!AH1483)</f>
        <v>0</v>
      </c>
      <c r="W1504" s="18" t="n">
        <f aca="false">V1504-(Draws!W1483+Draws!AI1483)</f>
        <v>0</v>
      </c>
      <c r="X1504" s="18" t="n">
        <f aca="false">W1504-(Draws!X1483+Draws!AJ1483)</f>
        <v>0</v>
      </c>
      <c r="Y1504" s="18" t="n">
        <f aca="false">X1504-(Draws!Y1483+Draws!AK1483)</f>
        <v>0</v>
      </c>
      <c r="Z1504" s="18" t="n">
        <f aca="false">0-(MAX(Draws!N1483-Line_cap,0)+MAX(Draws!Z1483-Line_cap,0))</f>
        <v>0</v>
      </c>
      <c r="AA1504" s="18" t="n">
        <f aca="false">Z1504-(MAX(Draws!O1483-Line_cap,0)+MAX(Draws!AA1483-Line_cap,0))</f>
        <v>0</v>
      </c>
      <c r="AB1504" s="18" t="n">
        <f aca="false">AA1504-(MAX(Draws!P1483-Line_cap,0)+MAX(Draws!AB1483-Line_cap,0))</f>
        <v>0</v>
      </c>
      <c r="AC1504" s="18" t="n">
        <f aca="false">AB1504-(MAX(Draws!Q1483-Line_cap,0)+MAX(Draws!AC1483-Line_cap,0))</f>
        <v>0</v>
      </c>
      <c r="AD1504" s="18" t="n">
        <f aca="false">AC1504-(MAX(Draws!R1483-Line_cap,0)+MAX(Draws!AD1483-Line_cap,0))</f>
        <v>0</v>
      </c>
      <c r="AE1504" s="18" t="n">
        <f aca="false">AD1504-(MAX(Draws!S1483-Line_cap,0)+MAX(Draws!AE1483-Line_cap,0))</f>
        <v>0</v>
      </c>
      <c r="AF1504" s="18" t="n">
        <f aca="false">AE1504-(MAX(Draws!T1483-Line_cap,0)+MAX(Draws!AF1483-Line_cap,0))</f>
        <v>0</v>
      </c>
      <c r="AG1504" s="18" t="n">
        <f aca="false">AF1504-(MAX(Draws!U1483-Line_cap,0)+MAX(Draws!AG1483-Line_cap,0))</f>
        <v>0</v>
      </c>
      <c r="AH1504" s="18" t="n">
        <f aca="false">AG1504-(MAX(Draws!V1483-Line_cap,0)+MAX(Draws!AH1483-Line_cap,0))</f>
        <v>0</v>
      </c>
      <c r="AI1504" s="18" t="n">
        <f aca="false">AH1504-(MAX(Draws!W1483-Line_cap,0)+MAX(Draws!AI1483-Line_cap,0))</f>
        <v>0</v>
      </c>
      <c r="AJ1504" s="18" t="n">
        <f aca="false">AI1504-(MAX(Draws!X1483-Line_cap,0)+MAX(Draws!AJ1483-Line_cap,0))</f>
        <v>0</v>
      </c>
      <c r="AK1504" s="18" t="n">
        <f aca="false">AJ1504-(MAX(Draws!Y1483-Line_cap,0)+MAX(Draws!AK1483-Line_cap,0))</f>
        <v>0</v>
      </c>
      <c r="AL1504" s="18" t="n">
        <f aca="false">SUMPRODUCT(MIN($B$22:$M$22+B1504:M1504+N1504:Y1504))</f>
        <v>402.495680997105</v>
      </c>
      <c r="AM1504" s="18" t="n">
        <f aca="false">SUMPRODUCT(MIN($B$22:$M$22+B1504:M1504))</f>
        <v>402.495680997105</v>
      </c>
      <c r="AN1504" s="18" t="n">
        <f aca="false">SUMPRODUCT(MIN($B$22:$M$22+N1504:Y1504))</f>
        <v>481.950382357786</v>
      </c>
      <c r="AO1504" s="18" t="n">
        <f aca="false">SUMPRODUCT(MIN($B$22:$M$22+B1504:M1504+Z1504:AK1504))</f>
        <v>402.495680997105</v>
      </c>
      <c r="AP1504" s="18" t="n">
        <f aca="false">SUMPRODUCT(MIN($B$23:$M$23+B1504:M1504+N1504:Y1504))</f>
        <v>451.674323860205</v>
      </c>
      <c r="AQ1504" s="18" t="n">
        <f aca="false">SUMPRODUCT(MIN($B$23:$M$23+B1504:M1504+Z1504:AK1504))</f>
        <v>451.674323860205</v>
      </c>
      <c r="AR1504" s="13" t="n">
        <f aca="false">IF(Y1504&lt;0,1,0)</f>
        <v>0</v>
      </c>
    </row>
    <row r="1505" customFormat="false" ht="15" hidden="false" customHeight="false" outlineLevel="0" collapsed="false">
      <c r="A1505" s="13" t="n">
        <v>1480</v>
      </c>
      <c r="B1505" s="18" t="n">
        <f aca="false">Shock_sd*Draws!B1484</f>
        <v>-56.1826497052421</v>
      </c>
      <c r="C1505" s="18" t="n">
        <f aca="false">Persist_a*B1505+Shock_sd*Draws!C1484</f>
        <v>21.2620573645422</v>
      </c>
      <c r="D1505" s="18" t="n">
        <f aca="false">Persist_a*C1505+Shock_sd*Draws!D1484</f>
        <v>-96.574047993324</v>
      </c>
      <c r="E1505" s="18" t="n">
        <f aca="false">Persist_a*D1505+Shock_sd*Draws!E1484</f>
        <v>-17.3198447650458</v>
      </c>
      <c r="F1505" s="18" t="n">
        <f aca="false">Persist_a*E1505+Shock_sd*Draws!F1484</f>
        <v>-1.38554991492367</v>
      </c>
      <c r="G1505" s="18" t="n">
        <f aca="false">Persist_a*F1505+Shock_sd*Draws!G1484</f>
        <v>13.4856288919229</v>
      </c>
      <c r="H1505" s="18" t="n">
        <f aca="false">Persist_a*G1505+Shock_sd*Draws!H1484</f>
        <v>32.6241616388229</v>
      </c>
      <c r="I1505" s="18" t="n">
        <f aca="false">Persist_a*H1505+Shock_sd*Draws!I1484</f>
        <v>-31.1184671572451</v>
      </c>
      <c r="J1505" s="18" t="n">
        <f aca="false">Persist_a*I1505+Shock_sd*Draws!J1484</f>
        <v>-75.0334940425354</v>
      </c>
      <c r="K1505" s="18" t="n">
        <f aca="false">Persist_a*J1505+Shock_sd*Draws!K1484</f>
        <v>-70.359930936243</v>
      </c>
      <c r="L1505" s="18" t="n">
        <f aca="false">Persist_a*K1505+Shock_sd*Draws!L1484</f>
        <v>63.2450286206686</v>
      </c>
      <c r="M1505" s="18" t="n">
        <f aca="false">Persist_a*L1505+Shock_sd*Draws!M1484</f>
        <v>22.2721442020097</v>
      </c>
      <c r="N1505" s="18" t="n">
        <f aca="false">0-(Draws!N1484+Draws!Z1484)</f>
        <v>0</v>
      </c>
      <c r="O1505" s="18" t="n">
        <f aca="false">N1505-(Draws!O1484+Draws!AA1484)</f>
        <v>0</v>
      </c>
      <c r="P1505" s="18" t="n">
        <f aca="false">O1505-(Draws!P1484+Draws!AB1484)</f>
        <v>0</v>
      </c>
      <c r="Q1505" s="18" t="n">
        <f aca="false">P1505-(Draws!Q1484+Draws!AC1484)</f>
        <v>0</v>
      </c>
      <c r="R1505" s="18" t="n">
        <f aca="false">Q1505-(Draws!R1484+Draws!AD1484)</f>
        <v>0</v>
      </c>
      <c r="S1505" s="18" t="n">
        <f aca="false">R1505-(Draws!S1484+Draws!AE1484)</f>
        <v>0</v>
      </c>
      <c r="T1505" s="18" t="n">
        <f aca="false">S1505-(Draws!T1484+Draws!AF1484)</f>
        <v>0</v>
      </c>
      <c r="U1505" s="18" t="n">
        <f aca="false">T1505-(Draws!U1484+Draws!AG1484)</f>
        <v>0</v>
      </c>
      <c r="V1505" s="18" t="n">
        <f aca="false">U1505-(Draws!V1484+Draws!AH1484)</f>
        <v>0</v>
      </c>
      <c r="W1505" s="18" t="n">
        <f aca="false">V1505-(Draws!W1484+Draws!AI1484)</f>
        <v>0</v>
      </c>
      <c r="X1505" s="18" t="n">
        <f aca="false">W1505-(Draws!X1484+Draws!AJ1484)</f>
        <v>0</v>
      </c>
      <c r="Y1505" s="18" t="n">
        <f aca="false">X1505-(Draws!Y1484+Draws!AK1484)</f>
        <v>0</v>
      </c>
      <c r="Z1505" s="18" t="n">
        <f aca="false">0-(MAX(Draws!N1484-Line_cap,0)+MAX(Draws!Z1484-Line_cap,0))</f>
        <v>0</v>
      </c>
      <c r="AA1505" s="18" t="n">
        <f aca="false">Z1505-(MAX(Draws!O1484-Line_cap,0)+MAX(Draws!AA1484-Line_cap,0))</f>
        <v>0</v>
      </c>
      <c r="AB1505" s="18" t="n">
        <f aca="false">AA1505-(MAX(Draws!P1484-Line_cap,0)+MAX(Draws!AB1484-Line_cap,0))</f>
        <v>0</v>
      </c>
      <c r="AC1505" s="18" t="n">
        <f aca="false">AB1505-(MAX(Draws!Q1484-Line_cap,0)+MAX(Draws!AC1484-Line_cap,0))</f>
        <v>0</v>
      </c>
      <c r="AD1505" s="18" t="n">
        <f aca="false">AC1505-(MAX(Draws!R1484-Line_cap,0)+MAX(Draws!AD1484-Line_cap,0))</f>
        <v>0</v>
      </c>
      <c r="AE1505" s="18" t="n">
        <f aca="false">AD1505-(MAX(Draws!S1484-Line_cap,0)+MAX(Draws!AE1484-Line_cap,0))</f>
        <v>0</v>
      </c>
      <c r="AF1505" s="18" t="n">
        <f aca="false">AE1505-(MAX(Draws!T1484-Line_cap,0)+MAX(Draws!AF1484-Line_cap,0))</f>
        <v>0</v>
      </c>
      <c r="AG1505" s="18" t="n">
        <f aca="false">AF1505-(MAX(Draws!U1484-Line_cap,0)+MAX(Draws!AG1484-Line_cap,0))</f>
        <v>0</v>
      </c>
      <c r="AH1505" s="18" t="n">
        <f aca="false">AG1505-(MAX(Draws!V1484-Line_cap,0)+MAX(Draws!AH1484-Line_cap,0))</f>
        <v>0</v>
      </c>
      <c r="AI1505" s="18" t="n">
        <f aca="false">AH1505-(MAX(Draws!W1484-Line_cap,0)+MAX(Draws!AI1484-Line_cap,0))</f>
        <v>0</v>
      </c>
      <c r="AJ1505" s="18" t="n">
        <f aca="false">AI1505-(MAX(Draws!X1484-Line_cap,0)+MAX(Draws!AJ1484-Line_cap,0))</f>
        <v>0</v>
      </c>
      <c r="AK1505" s="18" t="n">
        <f aca="false">AJ1505-(MAX(Draws!Y1484-Line_cap,0)+MAX(Draws!AK1484-Line_cap,0))</f>
        <v>0</v>
      </c>
      <c r="AL1505" s="18" t="n">
        <f aca="false">SUMPRODUCT(MIN($B$22:$M$22+B1505:M1505+N1505:Y1505))</f>
        <v>413.164287374861</v>
      </c>
      <c r="AM1505" s="18" t="n">
        <f aca="false">SUMPRODUCT(MIN($B$22:$M$22+B1505:M1505))</f>
        <v>413.164287374861</v>
      </c>
      <c r="AN1505" s="18" t="n">
        <f aca="false">SUMPRODUCT(MIN($B$22:$M$22+N1505:Y1505))</f>
        <v>481.950382357786</v>
      </c>
      <c r="AO1505" s="18" t="n">
        <f aca="false">SUMPRODUCT(MIN($B$22:$M$22+B1505:M1505+Z1505:AK1505))</f>
        <v>413.164287374861</v>
      </c>
      <c r="AP1505" s="18" t="n">
        <f aca="false">SUMPRODUCT(MIN($B$23:$M$23+B1505:M1505+N1505:Y1505))</f>
        <v>453.729513477056</v>
      </c>
      <c r="AQ1505" s="18" t="n">
        <f aca="false">SUMPRODUCT(MIN($B$23:$M$23+B1505:M1505+Z1505:AK1505))</f>
        <v>453.729513477056</v>
      </c>
      <c r="AR1505" s="13" t="n">
        <f aca="false">IF(Y1505&lt;0,1,0)</f>
        <v>0</v>
      </c>
    </row>
    <row r="1506" customFormat="false" ht="15" hidden="false" customHeight="false" outlineLevel="0" collapsed="false">
      <c r="A1506" s="13" t="n">
        <v>1481</v>
      </c>
      <c r="B1506" s="18" t="n">
        <f aca="false">Shock_sd*Draws!B1485</f>
        <v>2.32808937964261</v>
      </c>
      <c r="C1506" s="18" t="n">
        <f aca="false">Persist_a*B1506+Shock_sd*Draws!C1485</f>
        <v>2.59419115171357</v>
      </c>
      <c r="D1506" s="18" t="n">
        <f aca="false">Persist_a*C1506+Shock_sd*Draws!D1485</f>
        <v>70.5779117096702</v>
      </c>
      <c r="E1506" s="18" t="n">
        <f aca="false">Persist_a*D1506+Shock_sd*Draws!E1485</f>
        <v>83.0349023040451</v>
      </c>
      <c r="F1506" s="18" t="n">
        <f aca="false">Persist_a*E1506+Shock_sd*Draws!F1485</f>
        <v>10.9579806495962</v>
      </c>
      <c r="G1506" s="18" t="n">
        <f aca="false">Persist_a*F1506+Shock_sd*Draws!G1485</f>
        <v>15.9156972218947</v>
      </c>
      <c r="H1506" s="18" t="n">
        <f aca="false">Persist_a*G1506+Shock_sd*Draws!H1485</f>
        <v>-4.85506254224503</v>
      </c>
      <c r="I1506" s="18" t="n">
        <f aca="false">Persist_a*H1506+Shock_sd*Draws!I1485</f>
        <v>14.0750932511549</v>
      </c>
      <c r="J1506" s="18" t="n">
        <f aca="false">Persist_a*I1506+Shock_sd*Draws!J1485</f>
        <v>69.6683045408779</v>
      </c>
      <c r="K1506" s="18" t="n">
        <f aca="false">Persist_a*J1506+Shock_sd*Draws!K1485</f>
        <v>24.9190390149181</v>
      </c>
      <c r="L1506" s="18" t="n">
        <f aca="false">Persist_a*K1506+Shock_sd*Draws!L1485</f>
        <v>1.23186849879853</v>
      </c>
      <c r="M1506" s="18" t="n">
        <f aca="false">Persist_a*L1506+Shock_sd*Draws!M1485</f>
        <v>-64.7670992646353</v>
      </c>
      <c r="N1506" s="18" t="n">
        <f aca="false">0-(Draws!N1485+Draws!Z1485)</f>
        <v>0</v>
      </c>
      <c r="O1506" s="18" t="n">
        <f aca="false">N1506-(Draws!O1485+Draws!AA1485)</f>
        <v>0</v>
      </c>
      <c r="P1506" s="18" t="n">
        <f aca="false">O1506-(Draws!P1485+Draws!AB1485)</f>
        <v>0</v>
      </c>
      <c r="Q1506" s="18" t="n">
        <f aca="false">P1506-(Draws!Q1485+Draws!AC1485)</f>
        <v>0</v>
      </c>
      <c r="R1506" s="18" t="n">
        <f aca="false">Q1506-(Draws!R1485+Draws!AD1485)</f>
        <v>0</v>
      </c>
      <c r="S1506" s="18" t="n">
        <f aca="false">R1506-(Draws!S1485+Draws!AE1485)</f>
        <v>0</v>
      </c>
      <c r="T1506" s="18" t="n">
        <f aca="false">S1506-(Draws!T1485+Draws!AF1485)</f>
        <v>0</v>
      </c>
      <c r="U1506" s="18" t="n">
        <f aca="false">T1506-(Draws!U1485+Draws!AG1485)</f>
        <v>0</v>
      </c>
      <c r="V1506" s="18" t="n">
        <f aca="false">U1506-(Draws!V1485+Draws!AH1485)</f>
        <v>0</v>
      </c>
      <c r="W1506" s="18" t="n">
        <f aca="false">V1506-(Draws!W1485+Draws!AI1485)</f>
        <v>0</v>
      </c>
      <c r="X1506" s="18" t="n">
        <f aca="false">W1506-(Draws!X1485+Draws!AJ1485)</f>
        <v>0</v>
      </c>
      <c r="Y1506" s="18" t="n">
        <f aca="false">X1506-(Draws!Y1485+Draws!AK1485)</f>
        <v>0</v>
      </c>
      <c r="Z1506" s="18" t="n">
        <f aca="false">0-(MAX(Draws!N1485-Line_cap,0)+MAX(Draws!Z1485-Line_cap,0))</f>
        <v>0</v>
      </c>
      <c r="AA1506" s="18" t="n">
        <f aca="false">Z1506-(MAX(Draws!O1485-Line_cap,0)+MAX(Draws!AA1485-Line_cap,0))</f>
        <v>0</v>
      </c>
      <c r="AB1506" s="18" t="n">
        <f aca="false">AA1506-(MAX(Draws!P1485-Line_cap,0)+MAX(Draws!AB1485-Line_cap,0))</f>
        <v>0</v>
      </c>
      <c r="AC1506" s="18" t="n">
        <f aca="false">AB1506-(MAX(Draws!Q1485-Line_cap,0)+MAX(Draws!AC1485-Line_cap,0))</f>
        <v>0</v>
      </c>
      <c r="AD1506" s="18" t="n">
        <f aca="false">AC1506-(MAX(Draws!R1485-Line_cap,0)+MAX(Draws!AD1485-Line_cap,0))</f>
        <v>0</v>
      </c>
      <c r="AE1506" s="18" t="n">
        <f aca="false">AD1506-(MAX(Draws!S1485-Line_cap,0)+MAX(Draws!AE1485-Line_cap,0))</f>
        <v>0</v>
      </c>
      <c r="AF1506" s="18" t="n">
        <f aca="false">AE1506-(MAX(Draws!T1485-Line_cap,0)+MAX(Draws!AF1485-Line_cap,0))</f>
        <v>0</v>
      </c>
      <c r="AG1506" s="18" t="n">
        <f aca="false">AF1506-(MAX(Draws!U1485-Line_cap,0)+MAX(Draws!AG1485-Line_cap,0))</f>
        <v>0</v>
      </c>
      <c r="AH1506" s="18" t="n">
        <f aca="false">AG1506-(MAX(Draws!V1485-Line_cap,0)+MAX(Draws!AH1485-Line_cap,0))</f>
        <v>0</v>
      </c>
      <c r="AI1506" s="18" t="n">
        <f aca="false">AH1506-(MAX(Draws!W1485-Line_cap,0)+MAX(Draws!AI1485-Line_cap,0))</f>
        <v>0</v>
      </c>
      <c r="AJ1506" s="18" t="n">
        <f aca="false">AI1506-(MAX(Draws!X1485-Line_cap,0)+MAX(Draws!AJ1485-Line_cap,0))</f>
        <v>0</v>
      </c>
      <c r="AK1506" s="18" t="n">
        <f aca="false">AJ1506-(MAX(Draws!Y1485-Line_cap,0)+MAX(Draws!AK1485-Line_cap,0))</f>
        <v>0</v>
      </c>
      <c r="AL1506" s="18" t="n">
        <f aca="false">SUMPRODUCT(MIN($B$22:$M$22+B1506:M1506+N1506:Y1506))</f>
        <v>445.656948412325</v>
      </c>
      <c r="AM1506" s="18" t="n">
        <f aca="false">SUMPRODUCT(MIN($B$22:$M$22+B1506:M1506))</f>
        <v>445.656948412325</v>
      </c>
      <c r="AN1506" s="18" t="n">
        <f aca="false">SUMPRODUCT(MIN($B$22:$M$22+N1506:Y1506))</f>
        <v>481.950382357786</v>
      </c>
      <c r="AO1506" s="18" t="n">
        <f aca="false">SUMPRODUCT(MIN($B$22:$M$22+B1506:M1506+Z1506:AK1506))</f>
        <v>445.656948412325</v>
      </c>
      <c r="AP1506" s="18" t="n">
        <f aca="false">SUMPRODUCT(MIN($B$23:$M$23+B1506:M1506+N1506:Y1506))</f>
        <v>490.782829494945</v>
      </c>
      <c r="AQ1506" s="18" t="n">
        <f aca="false">SUMPRODUCT(MIN($B$23:$M$23+B1506:M1506+Z1506:AK1506))</f>
        <v>490.782829494945</v>
      </c>
      <c r="AR1506" s="13" t="n">
        <f aca="false">IF(Y1506&lt;0,1,0)</f>
        <v>0</v>
      </c>
    </row>
    <row r="1507" customFormat="false" ht="15" hidden="false" customHeight="false" outlineLevel="0" collapsed="false">
      <c r="A1507" s="13" t="n">
        <v>1482</v>
      </c>
      <c r="B1507" s="18" t="n">
        <f aca="false">Shock_sd*Draws!B1486</f>
        <v>-82.2682248920937</v>
      </c>
      <c r="C1507" s="18" t="n">
        <f aca="false">Persist_a*B1507+Shock_sd*Draws!C1486</f>
        <v>-77.5631904103883</v>
      </c>
      <c r="D1507" s="18" t="n">
        <f aca="false">Persist_a*C1507+Shock_sd*Draws!D1486</f>
        <v>-13.2979196747163</v>
      </c>
      <c r="E1507" s="18" t="n">
        <f aca="false">Persist_a*D1507+Shock_sd*Draws!E1486</f>
        <v>-1.89652059479281</v>
      </c>
      <c r="F1507" s="18" t="n">
        <f aca="false">Persist_a*E1507+Shock_sd*Draws!F1486</f>
        <v>-13.3201590233233</v>
      </c>
      <c r="G1507" s="18" t="n">
        <f aca="false">Persist_a*F1507+Shock_sd*Draws!G1486</f>
        <v>38.7523214907117</v>
      </c>
      <c r="H1507" s="18" t="n">
        <f aca="false">Persist_a*G1507+Shock_sd*Draws!H1486</f>
        <v>-19.8393575072234</v>
      </c>
      <c r="I1507" s="18" t="n">
        <f aca="false">Persist_a*H1507+Shock_sd*Draws!I1486</f>
        <v>65.4610668663092</v>
      </c>
      <c r="J1507" s="18" t="n">
        <f aca="false">Persist_a*I1507+Shock_sd*Draws!J1486</f>
        <v>-16.6049717391793</v>
      </c>
      <c r="K1507" s="18" t="n">
        <f aca="false">Persist_a*J1507+Shock_sd*Draws!K1486</f>
        <v>10.9439511448584</v>
      </c>
      <c r="L1507" s="18" t="n">
        <f aca="false">Persist_a*K1507+Shock_sd*Draws!L1486</f>
        <v>-12.8425957394124</v>
      </c>
      <c r="M1507" s="18" t="n">
        <f aca="false">Persist_a*L1507+Shock_sd*Draws!M1486</f>
        <v>-8.91148938331207</v>
      </c>
      <c r="N1507" s="18" t="n">
        <f aca="false">0-(Draws!N1486+Draws!Z1486)</f>
        <v>0</v>
      </c>
      <c r="O1507" s="18" t="n">
        <f aca="false">N1507-(Draws!O1486+Draws!AA1486)</f>
        <v>0</v>
      </c>
      <c r="P1507" s="18" t="n">
        <f aca="false">O1507-(Draws!P1486+Draws!AB1486)</f>
        <v>0</v>
      </c>
      <c r="Q1507" s="18" t="n">
        <f aca="false">P1507-(Draws!Q1486+Draws!AC1486)</f>
        <v>0</v>
      </c>
      <c r="R1507" s="18" t="n">
        <f aca="false">Q1507-(Draws!R1486+Draws!AD1486)</f>
        <v>0</v>
      </c>
      <c r="S1507" s="18" t="n">
        <f aca="false">R1507-(Draws!S1486+Draws!AE1486)</f>
        <v>0</v>
      </c>
      <c r="T1507" s="18" t="n">
        <f aca="false">S1507-(Draws!T1486+Draws!AF1486)</f>
        <v>0</v>
      </c>
      <c r="U1507" s="18" t="n">
        <f aca="false">T1507-(Draws!U1486+Draws!AG1486)</f>
        <v>0</v>
      </c>
      <c r="V1507" s="18" t="n">
        <f aca="false">U1507-(Draws!V1486+Draws!AH1486)</f>
        <v>0</v>
      </c>
      <c r="W1507" s="18" t="n">
        <f aca="false">V1507-(Draws!W1486+Draws!AI1486)</f>
        <v>0</v>
      </c>
      <c r="X1507" s="18" t="n">
        <f aca="false">W1507-(Draws!X1486+Draws!AJ1486)</f>
        <v>0</v>
      </c>
      <c r="Y1507" s="18" t="n">
        <f aca="false">X1507-(Draws!Y1486+Draws!AK1486)</f>
        <v>0</v>
      </c>
      <c r="Z1507" s="18" t="n">
        <f aca="false">0-(MAX(Draws!N1486-Line_cap,0)+MAX(Draws!Z1486-Line_cap,0))</f>
        <v>0</v>
      </c>
      <c r="AA1507" s="18" t="n">
        <f aca="false">Z1507-(MAX(Draws!O1486-Line_cap,0)+MAX(Draws!AA1486-Line_cap,0))</f>
        <v>0</v>
      </c>
      <c r="AB1507" s="18" t="n">
        <f aca="false">AA1507-(MAX(Draws!P1486-Line_cap,0)+MAX(Draws!AB1486-Line_cap,0))</f>
        <v>0</v>
      </c>
      <c r="AC1507" s="18" t="n">
        <f aca="false">AB1507-(MAX(Draws!Q1486-Line_cap,0)+MAX(Draws!AC1486-Line_cap,0))</f>
        <v>0</v>
      </c>
      <c r="AD1507" s="18" t="n">
        <f aca="false">AC1507-(MAX(Draws!R1486-Line_cap,0)+MAX(Draws!AD1486-Line_cap,0))</f>
        <v>0</v>
      </c>
      <c r="AE1507" s="18" t="n">
        <f aca="false">AD1507-(MAX(Draws!S1486-Line_cap,0)+MAX(Draws!AE1486-Line_cap,0))</f>
        <v>0</v>
      </c>
      <c r="AF1507" s="18" t="n">
        <f aca="false">AE1507-(MAX(Draws!T1486-Line_cap,0)+MAX(Draws!AF1486-Line_cap,0))</f>
        <v>0</v>
      </c>
      <c r="AG1507" s="18" t="n">
        <f aca="false">AF1507-(MAX(Draws!U1486-Line_cap,0)+MAX(Draws!AG1486-Line_cap,0))</f>
        <v>0</v>
      </c>
      <c r="AH1507" s="18" t="n">
        <f aca="false">AG1507-(MAX(Draws!V1486-Line_cap,0)+MAX(Draws!AH1486-Line_cap,0))</f>
        <v>0</v>
      </c>
      <c r="AI1507" s="18" t="n">
        <f aca="false">AH1507-(MAX(Draws!W1486-Line_cap,0)+MAX(Draws!AI1486-Line_cap,0))</f>
        <v>0</v>
      </c>
      <c r="AJ1507" s="18" t="n">
        <f aca="false">AI1507-(MAX(Draws!X1486-Line_cap,0)+MAX(Draws!AJ1486-Line_cap,0))</f>
        <v>0</v>
      </c>
      <c r="AK1507" s="18" t="n">
        <f aca="false">AJ1507-(MAX(Draws!Y1486-Line_cap,0)+MAX(Draws!AK1486-Line_cap,0))</f>
        <v>0</v>
      </c>
      <c r="AL1507" s="18" t="n">
        <f aca="false">SUMPRODUCT(MIN($B$22:$M$22+B1507:M1507+N1507:Y1507))</f>
        <v>462.111024850562</v>
      </c>
      <c r="AM1507" s="18" t="n">
        <f aca="false">SUMPRODUCT(MIN($B$22:$M$22+B1507:M1507))</f>
        <v>462.111024850562</v>
      </c>
      <c r="AN1507" s="18" t="n">
        <f aca="false">SUMPRODUCT(MIN($B$22:$M$22+N1507:Y1507))</f>
        <v>481.950382357786</v>
      </c>
      <c r="AO1507" s="18" t="n">
        <f aca="false">SUMPRODUCT(MIN($B$22:$M$22+B1507:M1507+Z1507:AK1507))</f>
        <v>462.111024850562</v>
      </c>
      <c r="AP1507" s="18" t="n">
        <f aca="false">SUMPRODUCT(MIN($B$23:$M$23+B1507:M1507+N1507:Y1507))</f>
        <v>488.75420672939</v>
      </c>
      <c r="AQ1507" s="18" t="n">
        <f aca="false">SUMPRODUCT(MIN($B$23:$M$23+B1507:M1507+Z1507:AK1507))</f>
        <v>488.75420672939</v>
      </c>
      <c r="AR1507" s="13" t="n">
        <f aca="false">IF(Y1507&lt;0,1,0)</f>
        <v>0</v>
      </c>
    </row>
    <row r="1508" customFormat="false" ht="15" hidden="false" customHeight="false" outlineLevel="0" collapsed="false">
      <c r="A1508" s="13" t="n">
        <v>1483</v>
      </c>
      <c r="B1508" s="18" t="n">
        <f aca="false">Shock_sd*Draws!B1487</f>
        <v>92.8428517892462</v>
      </c>
      <c r="C1508" s="18" t="n">
        <f aca="false">Persist_a*B1508+Shock_sd*Draws!C1487</f>
        <v>73.9227446688407</v>
      </c>
      <c r="D1508" s="18" t="n">
        <f aca="false">Persist_a*C1508+Shock_sd*Draws!D1487</f>
        <v>97.4868340945249</v>
      </c>
      <c r="E1508" s="18" t="n">
        <f aca="false">Persist_a*D1508+Shock_sd*Draws!E1487</f>
        <v>26.8919925921965</v>
      </c>
      <c r="F1508" s="18" t="n">
        <f aca="false">Persist_a*E1508+Shock_sd*Draws!F1487</f>
        <v>19.8298408850954</v>
      </c>
      <c r="G1508" s="18" t="n">
        <f aca="false">Persist_a*F1508+Shock_sd*Draws!G1487</f>
        <v>8.61060667401628</v>
      </c>
      <c r="H1508" s="18" t="n">
        <f aca="false">Persist_a*G1508+Shock_sd*Draws!H1487</f>
        <v>54.8920427522095</v>
      </c>
      <c r="I1508" s="18" t="n">
        <f aca="false">Persist_a*H1508+Shock_sd*Draws!I1487</f>
        <v>71.9286066564899</v>
      </c>
      <c r="J1508" s="18" t="n">
        <f aca="false">Persist_a*I1508+Shock_sd*Draws!J1487</f>
        <v>42.5526717060705</v>
      </c>
      <c r="K1508" s="18" t="n">
        <f aca="false">Persist_a*J1508+Shock_sd*Draws!K1487</f>
        <v>27.3962767870114</v>
      </c>
      <c r="L1508" s="18" t="n">
        <f aca="false">Persist_a*K1508+Shock_sd*Draws!L1487</f>
        <v>-21.6579201645888</v>
      </c>
      <c r="M1508" s="18" t="n">
        <f aca="false">Persist_a*L1508+Shock_sd*Draws!M1487</f>
        <v>16.2273519473379</v>
      </c>
      <c r="N1508" s="18" t="n">
        <f aca="false">0-(Draws!N1487+Draws!Z1487)</f>
        <v>0</v>
      </c>
      <c r="O1508" s="18" t="n">
        <f aca="false">N1508-(Draws!O1487+Draws!AA1487)</f>
        <v>0</v>
      </c>
      <c r="P1508" s="18" t="n">
        <f aca="false">O1508-(Draws!P1487+Draws!AB1487)</f>
        <v>0</v>
      </c>
      <c r="Q1508" s="18" t="n">
        <f aca="false">P1508-(Draws!Q1487+Draws!AC1487)</f>
        <v>0</v>
      </c>
      <c r="R1508" s="18" t="n">
        <f aca="false">Q1508-(Draws!R1487+Draws!AD1487)</f>
        <v>0</v>
      </c>
      <c r="S1508" s="18" t="n">
        <f aca="false">R1508-(Draws!S1487+Draws!AE1487)</f>
        <v>0</v>
      </c>
      <c r="T1508" s="18" t="n">
        <f aca="false">S1508-(Draws!T1487+Draws!AF1487)</f>
        <v>0</v>
      </c>
      <c r="U1508" s="18" t="n">
        <f aca="false">T1508-(Draws!U1487+Draws!AG1487)</f>
        <v>0</v>
      </c>
      <c r="V1508" s="18" t="n">
        <f aca="false">U1508-(Draws!V1487+Draws!AH1487)</f>
        <v>0</v>
      </c>
      <c r="W1508" s="18" t="n">
        <f aca="false">V1508-(Draws!W1487+Draws!AI1487)</f>
        <v>0</v>
      </c>
      <c r="X1508" s="18" t="n">
        <f aca="false">W1508-(Draws!X1487+Draws!AJ1487)</f>
        <v>0</v>
      </c>
      <c r="Y1508" s="18" t="n">
        <f aca="false">X1508-(Draws!Y1487+Draws!AK1487)</f>
        <v>0</v>
      </c>
      <c r="Z1508" s="18" t="n">
        <f aca="false">0-(MAX(Draws!N1487-Line_cap,0)+MAX(Draws!Z1487-Line_cap,0))</f>
        <v>0</v>
      </c>
      <c r="AA1508" s="18" t="n">
        <f aca="false">Z1508-(MAX(Draws!O1487-Line_cap,0)+MAX(Draws!AA1487-Line_cap,0))</f>
        <v>0</v>
      </c>
      <c r="AB1508" s="18" t="n">
        <f aca="false">AA1508-(MAX(Draws!P1487-Line_cap,0)+MAX(Draws!AB1487-Line_cap,0))</f>
        <v>0</v>
      </c>
      <c r="AC1508" s="18" t="n">
        <f aca="false">AB1508-(MAX(Draws!Q1487-Line_cap,0)+MAX(Draws!AC1487-Line_cap,0))</f>
        <v>0</v>
      </c>
      <c r="AD1508" s="18" t="n">
        <f aca="false">AC1508-(MAX(Draws!R1487-Line_cap,0)+MAX(Draws!AD1487-Line_cap,0))</f>
        <v>0</v>
      </c>
      <c r="AE1508" s="18" t="n">
        <f aca="false">AD1508-(MAX(Draws!S1487-Line_cap,0)+MAX(Draws!AE1487-Line_cap,0))</f>
        <v>0</v>
      </c>
      <c r="AF1508" s="18" t="n">
        <f aca="false">AE1508-(MAX(Draws!T1487-Line_cap,0)+MAX(Draws!AF1487-Line_cap,0))</f>
        <v>0</v>
      </c>
      <c r="AG1508" s="18" t="n">
        <f aca="false">AF1508-(MAX(Draws!U1487-Line_cap,0)+MAX(Draws!AG1487-Line_cap,0))</f>
        <v>0</v>
      </c>
      <c r="AH1508" s="18" t="n">
        <f aca="false">AG1508-(MAX(Draws!V1487-Line_cap,0)+MAX(Draws!AH1487-Line_cap,0))</f>
        <v>0</v>
      </c>
      <c r="AI1508" s="18" t="n">
        <f aca="false">AH1508-(MAX(Draws!W1487-Line_cap,0)+MAX(Draws!AI1487-Line_cap,0))</f>
        <v>0</v>
      </c>
      <c r="AJ1508" s="18" t="n">
        <f aca="false">AI1508-(MAX(Draws!X1487-Line_cap,0)+MAX(Draws!AJ1487-Line_cap,0))</f>
        <v>0</v>
      </c>
      <c r="AK1508" s="18" t="n">
        <f aca="false">AJ1508-(MAX(Draws!Y1487-Line_cap,0)+MAX(Draws!AK1487-Line_cap,0))</f>
        <v>0</v>
      </c>
      <c r="AL1508" s="18" t="n">
        <f aca="false">SUMPRODUCT(MIN($B$22:$M$22+B1508:M1508+N1508:Y1508))</f>
        <v>480.270027399792</v>
      </c>
      <c r="AM1508" s="18" t="n">
        <f aca="false">SUMPRODUCT(MIN($B$22:$M$22+B1508:M1508))</f>
        <v>480.270027399792</v>
      </c>
      <c r="AN1508" s="18" t="n">
        <f aca="false">SUMPRODUCT(MIN($B$22:$M$22+N1508:Y1508))</f>
        <v>481.950382357786</v>
      </c>
      <c r="AO1508" s="18" t="n">
        <f aca="false">SUMPRODUCT(MIN($B$22:$M$22+B1508:M1508+Z1508:AK1508))</f>
        <v>480.270027399792</v>
      </c>
      <c r="AP1508" s="18" t="n">
        <f aca="false">SUMPRODUCT(MIN($B$23:$M$23+B1508:M1508+N1508:Y1508))</f>
        <v>527.143156213337</v>
      </c>
      <c r="AQ1508" s="18" t="n">
        <f aca="false">SUMPRODUCT(MIN($B$23:$M$23+B1508:M1508+Z1508:AK1508))</f>
        <v>527.143156213337</v>
      </c>
      <c r="AR1508" s="13" t="n">
        <f aca="false">IF(Y1508&lt;0,1,0)</f>
        <v>0</v>
      </c>
    </row>
    <row r="1509" customFormat="false" ht="15" hidden="false" customHeight="false" outlineLevel="0" collapsed="false">
      <c r="A1509" s="13" t="n">
        <v>1484</v>
      </c>
      <c r="B1509" s="18" t="n">
        <f aca="false">Shock_sd*Draws!B1488</f>
        <v>20.1033907796712</v>
      </c>
      <c r="C1509" s="18" t="n">
        <f aca="false">Persist_a*B1509+Shock_sd*Draws!C1488</f>
        <v>-53.9093928827659</v>
      </c>
      <c r="D1509" s="18" t="n">
        <f aca="false">Persist_a*C1509+Shock_sd*Draws!D1488</f>
        <v>48.3945601728212</v>
      </c>
      <c r="E1509" s="18" t="n">
        <f aca="false">Persist_a*D1509+Shock_sd*Draws!E1488</f>
        <v>21.6967584067911</v>
      </c>
      <c r="F1509" s="18" t="n">
        <f aca="false">Persist_a*E1509+Shock_sd*Draws!F1488</f>
        <v>-24.6860953803413</v>
      </c>
      <c r="G1509" s="18" t="n">
        <f aca="false">Persist_a*F1509+Shock_sd*Draws!G1488</f>
        <v>16.8813756004045</v>
      </c>
      <c r="H1509" s="18" t="n">
        <f aca="false">Persist_a*G1509+Shock_sd*Draws!H1488</f>
        <v>-1.35358258611191</v>
      </c>
      <c r="I1509" s="18" t="n">
        <f aca="false">Persist_a*H1509+Shock_sd*Draws!I1488</f>
        <v>-34.9841414235392</v>
      </c>
      <c r="J1509" s="18" t="n">
        <f aca="false">Persist_a*I1509+Shock_sd*Draws!J1488</f>
        <v>-21.1130530272413</v>
      </c>
      <c r="K1509" s="18" t="n">
        <f aca="false">Persist_a*J1509+Shock_sd*Draws!K1488</f>
        <v>-10.6450672515506</v>
      </c>
      <c r="L1509" s="18" t="n">
        <f aca="false">Persist_a*K1509+Shock_sd*Draws!L1488</f>
        <v>-16.0606142393975</v>
      </c>
      <c r="M1509" s="18" t="n">
        <f aca="false">Persist_a*L1509+Shock_sd*Draws!M1488</f>
        <v>78.6717347606622</v>
      </c>
      <c r="N1509" s="18" t="n">
        <f aca="false">0-(Draws!N1488+Draws!Z1488)</f>
        <v>0</v>
      </c>
      <c r="O1509" s="18" t="n">
        <f aca="false">N1509-(Draws!O1488+Draws!AA1488)</f>
        <v>0</v>
      </c>
      <c r="P1509" s="18" t="n">
        <f aca="false">O1509-(Draws!P1488+Draws!AB1488)</f>
        <v>0</v>
      </c>
      <c r="Q1509" s="18" t="n">
        <f aca="false">P1509-(Draws!Q1488+Draws!AC1488)</f>
        <v>0</v>
      </c>
      <c r="R1509" s="18" t="n">
        <f aca="false">Q1509-(Draws!R1488+Draws!AD1488)</f>
        <v>0</v>
      </c>
      <c r="S1509" s="18" t="n">
        <f aca="false">R1509-(Draws!S1488+Draws!AE1488)</f>
        <v>0</v>
      </c>
      <c r="T1509" s="18" t="n">
        <f aca="false">S1509-(Draws!T1488+Draws!AF1488)</f>
        <v>0</v>
      </c>
      <c r="U1509" s="18" t="n">
        <f aca="false">T1509-(Draws!U1488+Draws!AG1488)</f>
        <v>0</v>
      </c>
      <c r="V1509" s="18" t="n">
        <f aca="false">U1509-(Draws!V1488+Draws!AH1488)</f>
        <v>0</v>
      </c>
      <c r="W1509" s="18" t="n">
        <f aca="false">V1509-(Draws!W1488+Draws!AI1488)</f>
        <v>0</v>
      </c>
      <c r="X1509" s="18" t="n">
        <f aca="false">W1509-(Draws!X1488+Draws!AJ1488)</f>
        <v>0</v>
      </c>
      <c r="Y1509" s="18" t="n">
        <f aca="false">X1509-(Draws!Y1488+Draws!AK1488)</f>
        <v>0</v>
      </c>
      <c r="Z1509" s="18" t="n">
        <f aca="false">0-(MAX(Draws!N1488-Line_cap,0)+MAX(Draws!Z1488-Line_cap,0))</f>
        <v>0</v>
      </c>
      <c r="AA1509" s="18" t="n">
        <f aca="false">Z1509-(MAX(Draws!O1488-Line_cap,0)+MAX(Draws!AA1488-Line_cap,0))</f>
        <v>0</v>
      </c>
      <c r="AB1509" s="18" t="n">
        <f aca="false">AA1509-(MAX(Draws!P1488-Line_cap,0)+MAX(Draws!AB1488-Line_cap,0))</f>
        <v>0</v>
      </c>
      <c r="AC1509" s="18" t="n">
        <f aca="false">AB1509-(MAX(Draws!Q1488-Line_cap,0)+MAX(Draws!AC1488-Line_cap,0))</f>
        <v>0</v>
      </c>
      <c r="AD1509" s="18" t="n">
        <f aca="false">AC1509-(MAX(Draws!R1488-Line_cap,0)+MAX(Draws!AD1488-Line_cap,0))</f>
        <v>0</v>
      </c>
      <c r="AE1509" s="18" t="n">
        <f aca="false">AD1509-(MAX(Draws!S1488-Line_cap,0)+MAX(Draws!AE1488-Line_cap,0))</f>
        <v>0</v>
      </c>
      <c r="AF1509" s="18" t="n">
        <f aca="false">AE1509-(MAX(Draws!T1488-Line_cap,0)+MAX(Draws!AF1488-Line_cap,0))</f>
        <v>0</v>
      </c>
      <c r="AG1509" s="18" t="n">
        <f aca="false">AF1509-(MAX(Draws!U1488-Line_cap,0)+MAX(Draws!AG1488-Line_cap,0))</f>
        <v>0</v>
      </c>
      <c r="AH1509" s="18" t="n">
        <f aca="false">AG1509-(MAX(Draws!V1488-Line_cap,0)+MAX(Draws!AH1488-Line_cap,0))</f>
        <v>0</v>
      </c>
      <c r="AI1509" s="18" t="n">
        <f aca="false">AH1509-(MAX(Draws!W1488-Line_cap,0)+MAX(Draws!AI1488-Line_cap,0))</f>
        <v>0</v>
      </c>
      <c r="AJ1509" s="18" t="n">
        <f aca="false">AI1509-(MAX(Draws!X1488-Line_cap,0)+MAX(Draws!AJ1488-Line_cap,0))</f>
        <v>0</v>
      </c>
      <c r="AK1509" s="18" t="n">
        <f aca="false">AJ1509-(MAX(Draws!Y1488-Line_cap,0)+MAX(Draws!AK1488-Line_cap,0))</f>
        <v>0</v>
      </c>
      <c r="AL1509" s="18" t="n">
        <f aca="false">SUMPRODUCT(MIN($B$22:$M$22+B1509:M1509+N1509:Y1509))</f>
        <v>448.86991197438</v>
      </c>
      <c r="AM1509" s="18" t="n">
        <f aca="false">SUMPRODUCT(MIN($B$22:$M$22+B1509:M1509))</f>
        <v>448.86991197438</v>
      </c>
      <c r="AN1509" s="18" t="n">
        <f aca="false">SUMPRODUCT(MIN($B$22:$M$22+N1509:Y1509))</f>
        <v>481.950382357786</v>
      </c>
      <c r="AO1509" s="18" t="n">
        <f aca="false">SUMPRODUCT(MIN($B$22:$M$22+B1509:M1509+Z1509:AK1509))</f>
        <v>448.86991197438</v>
      </c>
      <c r="AP1509" s="18" t="n">
        <f aca="false">SUMPRODUCT(MIN($B$23:$M$23+B1509:M1509+N1509:Y1509))</f>
        <v>498.46991197438</v>
      </c>
      <c r="AQ1509" s="18" t="n">
        <f aca="false">SUMPRODUCT(MIN($B$23:$M$23+B1509:M1509+Z1509:AK1509))</f>
        <v>498.46991197438</v>
      </c>
      <c r="AR1509" s="13" t="n">
        <f aca="false">IF(Y1509&lt;0,1,0)</f>
        <v>0</v>
      </c>
    </row>
    <row r="1510" customFormat="false" ht="15" hidden="false" customHeight="false" outlineLevel="0" collapsed="false">
      <c r="A1510" s="13" t="n">
        <v>1485</v>
      </c>
      <c r="B1510" s="18" t="n">
        <f aca="false">Shock_sd*Draws!B1489</f>
        <v>-33.3460542826747</v>
      </c>
      <c r="C1510" s="18" t="n">
        <f aca="false">Persist_a*B1510+Shock_sd*Draws!C1489</f>
        <v>-45.9503178348849</v>
      </c>
      <c r="D1510" s="18" t="n">
        <f aca="false">Persist_a*C1510+Shock_sd*Draws!D1489</f>
        <v>-75.0293544703496</v>
      </c>
      <c r="E1510" s="18" t="n">
        <f aca="false">Persist_a*D1510+Shock_sd*Draws!E1489</f>
        <v>-158.271467714663</v>
      </c>
      <c r="F1510" s="18" t="n">
        <f aca="false">Persist_a*E1510+Shock_sd*Draws!F1489</f>
        <v>-43.6111638970169</v>
      </c>
      <c r="G1510" s="18" t="n">
        <f aca="false">Persist_a*F1510+Shock_sd*Draws!G1489</f>
        <v>-38.1177373464049</v>
      </c>
      <c r="H1510" s="18" t="n">
        <f aca="false">Persist_a*G1510+Shock_sd*Draws!H1489</f>
        <v>-76.155294104969</v>
      </c>
      <c r="I1510" s="18" t="n">
        <f aca="false">Persist_a*H1510+Shock_sd*Draws!I1489</f>
        <v>-39.7759789113172</v>
      </c>
      <c r="J1510" s="18" t="n">
        <f aca="false">Persist_a*I1510+Shock_sd*Draws!J1489</f>
        <v>28.4528184638915</v>
      </c>
      <c r="K1510" s="18" t="n">
        <f aca="false">Persist_a*J1510+Shock_sd*Draws!K1489</f>
        <v>85.5242677003959</v>
      </c>
      <c r="L1510" s="18" t="n">
        <f aca="false">Persist_a*K1510+Shock_sd*Draws!L1489</f>
        <v>88.5595728049967</v>
      </c>
      <c r="M1510" s="18" t="n">
        <f aca="false">Persist_a*L1510+Shock_sd*Draws!M1489</f>
        <v>23.8381399847926</v>
      </c>
      <c r="N1510" s="18" t="n">
        <f aca="false">0-(Draws!N1489+Draws!Z1489)</f>
        <v>0</v>
      </c>
      <c r="O1510" s="18" t="n">
        <f aca="false">N1510-(Draws!O1489+Draws!AA1489)</f>
        <v>0</v>
      </c>
      <c r="P1510" s="18" t="n">
        <f aca="false">O1510-(Draws!P1489+Draws!AB1489)</f>
        <v>0</v>
      </c>
      <c r="Q1510" s="18" t="n">
        <f aca="false">P1510-(Draws!Q1489+Draws!AC1489)</f>
        <v>0</v>
      </c>
      <c r="R1510" s="18" t="n">
        <f aca="false">Q1510-(Draws!R1489+Draws!AD1489)</f>
        <v>0</v>
      </c>
      <c r="S1510" s="18" t="n">
        <f aca="false">R1510-(Draws!S1489+Draws!AE1489)</f>
        <v>0</v>
      </c>
      <c r="T1510" s="18" t="n">
        <f aca="false">S1510-(Draws!T1489+Draws!AF1489)</f>
        <v>0</v>
      </c>
      <c r="U1510" s="18" t="n">
        <f aca="false">T1510-(Draws!U1489+Draws!AG1489)</f>
        <v>0</v>
      </c>
      <c r="V1510" s="18" t="n">
        <f aca="false">U1510-(Draws!V1489+Draws!AH1489)</f>
        <v>0</v>
      </c>
      <c r="W1510" s="18" t="n">
        <f aca="false">V1510-(Draws!W1489+Draws!AI1489)</f>
        <v>0</v>
      </c>
      <c r="X1510" s="18" t="n">
        <f aca="false">W1510-(Draws!X1489+Draws!AJ1489)</f>
        <v>0</v>
      </c>
      <c r="Y1510" s="18" t="n">
        <f aca="false">X1510-(Draws!Y1489+Draws!AK1489)</f>
        <v>0</v>
      </c>
      <c r="Z1510" s="18" t="n">
        <f aca="false">0-(MAX(Draws!N1489-Line_cap,0)+MAX(Draws!Z1489-Line_cap,0))</f>
        <v>0</v>
      </c>
      <c r="AA1510" s="18" t="n">
        <f aca="false">Z1510-(MAX(Draws!O1489-Line_cap,0)+MAX(Draws!AA1489-Line_cap,0))</f>
        <v>0</v>
      </c>
      <c r="AB1510" s="18" t="n">
        <f aca="false">AA1510-(MAX(Draws!P1489-Line_cap,0)+MAX(Draws!AB1489-Line_cap,0))</f>
        <v>0</v>
      </c>
      <c r="AC1510" s="18" t="n">
        <f aca="false">AB1510-(MAX(Draws!Q1489-Line_cap,0)+MAX(Draws!AC1489-Line_cap,0))</f>
        <v>0</v>
      </c>
      <c r="AD1510" s="18" t="n">
        <f aca="false">AC1510-(MAX(Draws!R1489-Line_cap,0)+MAX(Draws!AD1489-Line_cap,0))</f>
        <v>0</v>
      </c>
      <c r="AE1510" s="18" t="n">
        <f aca="false">AD1510-(MAX(Draws!S1489-Line_cap,0)+MAX(Draws!AE1489-Line_cap,0))</f>
        <v>0</v>
      </c>
      <c r="AF1510" s="18" t="n">
        <f aca="false">AE1510-(MAX(Draws!T1489-Line_cap,0)+MAX(Draws!AF1489-Line_cap,0))</f>
        <v>0</v>
      </c>
      <c r="AG1510" s="18" t="n">
        <f aca="false">AF1510-(MAX(Draws!U1489-Line_cap,0)+MAX(Draws!AG1489-Line_cap,0))</f>
        <v>0</v>
      </c>
      <c r="AH1510" s="18" t="n">
        <f aca="false">AG1510-(MAX(Draws!V1489-Line_cap,0)+MAX(Draws!AH1489-Line_cap,0))</f>
        <v>0</v>
      </c>
      <c r="AI1510" s="18" t="n">
        <f aca="false">AH1510-(MAX(Draws!W1489-Line_cap,0)+MAX(Draws!AI1489-Line_cap,0))</f>
        <v>0</v>
      </c>
      <c r="AJ1510" s="18" t="n">
        <f aca="false">AI1510-(MAX(Draws!X1489-Line_cap,0)+MAX(Draws!AJ1489-Line_cap,0))</f>
        <v>0</v>
      </c>
      <c r="AK1510" s="18" t="n">
        <f aca="false">AJ1510-(MAX(Draws!Y1489-Line_cap,0)+MAX(Draws!AK1489-Line_cap,0))</f>
        <v>0</v>
      </c>
      <c r="AL1510" s="18" t="n">
        <f aca="false">SUMPRODUCT(MIN($B$22:$M$22+B1510:M1510+N1510:Y1510))</f>
        <v>340.590732113494</v>
      </c>
      <c r="AM1510" s="18" t="n">
        <f aca="false">SUMPRODUCT(MIN($B$22:$M$22+B1510:M1510))</f>
        <v>340.590732113494</v>
      </c>
      <c r="AN1510" s="18" t="n">
        <f aca="false">SUMPRODUCT(MIN($B$22:$M$22+N1510:Y1510))</f>
        <v>481.950382357786</v>
      </c>
      <c r="AO1510" s="18" t="n">
        <f aca="false">SUMPRODUCT(MIN($B$22:$M$22+B1510:M1510+Z1510:AK1510))</f>
        <v>340.590732113494</v>
      </c>
      <c r="AP1510" s="18" t="n">
        <f aca="false">SUMPRODUCT(MIN($B$23:$M$23+B1510:M1510+N1510:Y1510))</f>
        <v>381.479019626857</v>
      </c>
      <c r="AQ1510" s="18" t="n">
        <f aca="false">SUMPRODUCT(MIN($B$23:$M$23+B1510:M1510+Z1510:AK1510))</f>
        <v>381.479019626857</v>
      </c>
      <c r="AR1510" s="13" t="n">
        <f aca="false">IF(Y1510&lt;0,1,0)</f>
        <v>0</v>
      </c>
    </row>
    <row r="1511" customFormat="false" ht="15" hidden="false" customHeight="false" outlineLevel="0" collapsed="false">
      <c r="A1511" s="13" t="n">
        <v>1486</v>
      </c>
      <c r="B1511" s="18" t="n">
        <f aca="false">Shock_sd*Draws!B1490</f>
        <v>-23.5583548881787</v>
      </c>
      <c r="C1511" s="18" t="n">
        <f aca="false">Persist_a*B1511+Shock_sd*Draws!C1490</f>
        <v>-55.9605113021813</v>
      </c>
      <c r="D1511" s="18" t="n">
        <f aca="false">Persist_a*C1511+Shock_sd*Draws!D1490</f>
        <v>-10.2731502199339</v>
      </c>
      <c r="E1511" s="18" t="n">
        <f aca="false">Persist_a*D1511+Shock_sd*Draws!E1490</f>
        <v>-33.4978558009165</v>
      </c>
      <c r="F1511" s="18" t="n">
        <f aca="false">Persist_a*E1511+Shock_sd*Draws!F1490</f>
        <v>-16.7697284305823</v>
      </c>
      <c r="G1511" s="18" t="n">
        <f aca="false">Persist_a*F1511+Shock_sd*Draws!G1490</f>
        <v>-48.3487297800153</v>
      </c>
      <c r="H1511" s="18" t="n">
        <f aca="false">Persist_a*G1511+Shock_sd*Draws!H1490</f>
        <v>-33.6990101044318</v>
      </c>
      <c r="I1511" s="18" t="n">
        <f aca="false">Persist_a*H1511+Shock_sd*Draws!I1490</f>
        <v>-10.6836107338212</v>
      </c>
      <c r="J1511" s="18" t="n">
        <f aca="false">Persist_a*I1511+Shock_sd*Draws!J1490</f>
        <v>69.8511035580433</v>
      </c>
      <c r="K1511" s="18" t="n">
        <f aca="false">Persist_a*J1511+Shock_sd*Draws!K1490</f>
        <v>31.2000023616193</v>
      </c>
      <c r="L1511" s="18" t="n">
        <f aca="false">Persist_a*K1511+Shock_sd*Draws!L1490</f>
        <v>-16.4759661663789</v>
      </c>
      <c r="M1511" s="18" t="n">
        <f aca="false">Persist_a*L1511+Shock_sd*Draws!M1490</f>
        <v>-26.8938922856053</v>
      </c>
      <c r="N1511" s="18" t="n">
        <f aca="false">0-(Draws!N1490+Draws!Z1490)</f>
        <v>0</v>
      </c>
      <c r="O1511" s="18" t="n">
        <f aca="false">N1511-(Draws!O1490+Draws!AA1490)</f>
        <v>0</v>
      </c>
      <c r="P1511" s="18" t="n">
        <f aca="false">O1511-(Draws!P1490+Draws!AB1490)</f>
        <v>0</v>
      </c>
      <c r="Q1511" s="18" t="n">
        <f aca="false">P1511-(Draws!Q1490+Draws!AC1490)</f>
        <v>0</v>
      </c>
      <c r="R1511" s="18" t="n">
        <f aca="false">Q1511-(Draws!R1490+Draws!AD1490)</f>
        <v>0</v>
      </c>
      <c r="S1511" s="18" t="n">
        <f aca="false">R1511-(Draws!S1490+Draws!AE1490)</f>
        <v>0</v>
      </c>
      <c r="T1511" s="18" t="n">
        <f aca="false">S1511-(Draws!T1490+Draws!AF1490)</f>
        <v>0</v>
      </c>
      <c r="U1511" s="18" t="n">
        <f aca="false">T1511-(Draws!U1490+Draws!AG1490)</f>
        <v>0</v>
      </c>
      <c r="V1511" s="18" t="n">
        <f aca="false">U1511-(Draws!V1490+Draws!AH1490)</f>
        <v>0</v>
      </c>
      <c r="W1511" s="18" t="n">
        <f aca="false">V1511-(Draws!W1490+Draws!AI1490)</f>
        <v>0</v>
      </c>
      <c r="X1511" s="18" t="n">
        <f aca="false">W1511-(Draws!X1490+Draws!AJ1490)</f>
        <v>0</v>
      </c>
      <c r="Y1511" s="18" t="n">
        <f aca="false">X1511-(Draws!Y1490+Draws!AK1490)</f>
        <v>0</v>
      </c>
      <c r="Z1511" s="18" t="n">
        <f aca="false">0-(MAX(Draws!N1490-Line_cap,0)+MAX(Draws!Z1490-Line_cap,0))</f>
        <v>0</v>
      </c>
      <c r="AA1511" s="18" t="n">
        <f aca="false">Z1511-(MAX(Draws!O1490-Line_cap,0)+MAX(Draws!AA1490-Line_cap,0))</f>
        <v>0</v>
      </c>
      <c r="AB1511" s="18" t="n">
        <f aca="false">AA1511-(MAX(Draws!P1490-Line_cap,0)+MAX(Draws!AB1490-Line_cap,0))</f>
        <v>0</v>
      </c>
      <c r="AC1511" s="18" t="n">
        <f aca="false">AB1511-(MAX(Draws!Q1490-Line_cap,0)+MAX(Draws!AC1490-Line_cap,0))</f>
        <v>0</v>
      </c>
      <c r="AD1511" s="18" t="n">
        <f aca="false">AC1511-(MAX(Draws!R1490-Line_cap,0)+MAX(Draws!AD1490-Line_cap,0))</f>
        <v>0</v>
      </c>
      <c r="AE1511" s="18" t="n">
        <f aca="false">AD1511-(MAX(Draws!S1490-Line_cap,0)+MAX(Draws!AE1490-Line_cap,0))</f>
        <v>0</v>
      </c>
      <c r="AF1511" s="18" t="n">
        <f aca="false">AE1511-(MAX(Draws!T1490-Line_cap,0)+MAX(Draws!AF1490-Line_cap,0))</f>
        <v>0</v>
      </c>
      <c r="AG1511" s="18" t="n">
        <f aca="false">AF1511-(MAX(Draws!U1490-Line_cap,0)+MAX(Draws!AG1490-Line_cap,0))</f>
        <v>0</v>
      </c>
      <c r="AH1511" s="18" t="n">
        <f aca="false">AG1511-(MAX(Draws!V1490-Line_cap,0)+MAX(Draws!AH1490-Line_cap,0))</f>
        <v>0</v>
      </c>
      <c r="AI1511" s="18" t="n">
        <f aca="false">AH1511-(MAX(Draws!W1490-Line_cap,0)+MAX(Draws!AI1490-Line_cap,0))</f>
        <v>0</v>
      </c>
      <c r="AJ1511" s="18" t="n">
        <f aca="false">AI1511-(MAX(Draws!X1490-Line_cap,0)+MAX(Draws!AJ1490-Line_cap,0))</f>
        <v>0</v>
      </c>
      <c r="AK1511" s="18" t="n">
        <f aca="false">AJ1511-(MAX(Draws!Y1490-Line_cap,0)+MAX(Draws!AK1490-Line_cap,0))</f>
        <v>0</v>
      </c>
      <c r="AL1511" s="18" t="n">
        <f aca="false">SUMPRODUCT(MIN($B$22:$M$22+B1511:M1511+N1511:Y1511))</f>
        <v>434.85944185835</v>
      </c>
      <c r="AM1511" s="18" t="n">
        <f aca="false">SUMPRODUCT(MIN($B$22:$M$22+B1511:M1511))</f>
        <v>434.85944185835</v>
      </c>
      <c r="AN1511" s="18" t="n">
        <f aca="false">SUMPRODUCT(MIN($B$22:$M$22+N1511:Y1511))</f>
        <v>481.950382357786</v>
      </c>
      <c r="AO1511" s="18" t="n">
        <f aca="false">SUMPRODUCT(MIN($B$22:$M$22+B1511:M1511+Z1511:AK1511))</f>
        <v>434.85944185835</v>
      </c>
      <c r="AP1511" s="18" t="n">
        <f aca="false">SUMPRODUCT(MIN($B$23:$M$23+B1511:M1511+N1511:Y1511))</f>
        <v>482.625187359134</v>
      </c>
      <c r="AQ1511" s="18" t="n">
        <f aca="false">SUMPRODUCT(MIN($B$23:$M$23+B1511:M1511+Z1511:AK1511))</f>
        <v>482.625187359134</v>
      </c>
      <c r="AR1511" s="13" t="n">
        <f aca="false">IF(Y1511&lt;0,1,0)</f>
        <v>0</v>
      </c>
    </row>
    <row r="1512" customFormat="false" ht="15" hidden="false" customHeight="false" outlineLevel="0" collapsed="false">
      <c r="A1512" s="13" t="n">
        <v>1487</v>
      </c>
      <c r="B1512" s="18" t="n">
        <f aca="false">Shock_sd*Draws!B1491</f>
        <v>-59.7005659080804</v>
      </c>
      <c r="C1512" s="18" t="n">
        <f aca="false">Persist_a*B1512+Shock_sd*Draws!C1491</f>
        <v>7.12664491716073</v>
      </c>
      <c r="D1512" s="18" t="n">
        <f aca="false">Persist_a*C1512+Shock_sd*Draws!D1491</f>
        <v>77.102463622658</v>
      </c>
      <c r="E1512" s="18" t="n">
        <f aca="false">Persist_a*D1512+Shock_sd*Draws!E1491</f>
        <v>94.9462976586688</v>
      </c>
      <c r="F1512" s="18" t="n">
        <f aca="false">Persist_a*E1512+Shock_sd*Draws!F1491</f>
        <v>-12.7110564900692</v>
      </c>
      <c r="G1512" s="18" t="n">
        <f aca="false">Persist_a*F1512+Shock_sd*Draws!G1491</f>
        <v>-22.7918145012537</v>
      </c>
      <c r="H1512" s="18" t="n">
        <f aca="false">Persist_a*G1512+Shock_sd*Draws!H1491</f>
        <v>23.7921885707164</v>
      </c>
      <c r="I1512" s="18" t="n">
        <f aca="false">Persist_a*H1512+Shock_sd*Draws!I1491</f>
        <v>51.3215669074321</v>
      </c>
      <c r="J1512" s="18" t="n">
        <f aca="false">Persist_a*I1512+Shock_sd*Draws!J1491</f>
        <v>26.8555422380481</v>
      </c>
      <c r="K1512" s="18" t="n">
        <f aca="false">Persist_a*J1512+Shock_sd*Draws!K1491</f>
        <v>54.1866287547422</v>
      </c>
      <c r="L1512" s="18" t="n">
        <f aca="false">Persist_a*K1512+Shock_sd*Draws!L1491</f>
        <v>54.5333964596018</v>
      </c>
      <c r="M1512" s="18" t="n">
        <f aca="false">Persist_a*L1512+Shock_sd*Draws!M1491</f>
        <v>-15.8485996347079</v>
      </c>
      <c r="N1512" s="18" t="n">
        <f aca="false">0-(Draws!N1491+Draws!Z1491)</f>
        <v>0</v>
      </c>
      <c r="O1512" s="18" t="n">
        <f aca="false">N1512-(Draws!O1491+Draws!AA1491)</f>
        <v>0</v>
      </c>
      <c r="P1512" s="18" t="n">
        <f aca="false">O1512-(Draws!P1491+Draws!AB1491)</f>
        <v>0</v>
      </c>
      <c r="Q1512" s="18" t="n">
        <f aca="false">P1512-(Draws!Q1491+Draws!AC1491)</f>
        <v>0</v>
      </c>
      <c r="R1512" s="18" t="n">
        <f aca="false">Q1512-(Draws!R1491+Draws!AD1491)</f>
        <v>0</v>
      </c>
      <c r="S1512" s="18" t="n">
        <f aca="false">R1512-(Draws!S1491+Draws!AE1491)</f>
        <v>0</v>
      </c>
      <c r="T1512" s="18" t="n">
        <f aca="false">S1512-(Draws!T1491+Draws!AF1491)</f>
        <v>0</v>
      </c>
      <c r="U1512" s="18" t="n">
        <f aca="false">T1512-(Draws!U1491+Draws!AG1491)</f>
        <v>0</v>
      </c>
      <c r="V1512" s="18" t="n">
        <f aca="false">U1512-(Draws!V1491+Draws!AH1491)</f>
        <v>0</v>
      </c>
      <c r="W1512" s="18" t="n">
        <f aca="false">V1512-(Draws!W1491+Draws!AI1491)</f>
        <v>0</v>
      </c>
      <c r="X1512" s="18" t="n">
        <f aca="false">W1512-(Draws!X1491+Draws!AJ1491)</f>
        <v>0</v>
      </c>
      <c r="Y1512" s="18" t="n">
        <f aca="false">X1512-(Draws!Y1491+Draws!AK1491)</f>
        <v>0</v>
      </c>
      <c r="Z1512" s="18" t="n">
        <f aca="false">0-(MAX(Draws!N1491-Line_cap,0)+MAX(Draws!Z1491-Line_cap,0))</f>
        <v>0</v>
      </c>
      <c r="AA1512" s="18" t="n">
        <f aca="false">Z1512-(MAX(Draws!O1491-Line_cap,0)+MAX(Draws!AA1491-Line_cap,0))</f>
        <v>0</v>
      </c>
      <c r="AB1512" s="18" t="n">
        <f aca="false">AA1512-(MAX(Draws!P1491-Line_cap,0)+MAX(Draws!AB1491-Line_cap,0))</f>
        <v>0</v>
      </c>
      <c r="AC1512" s="18" t="n">
        <f aca="false">AB1512-(MAX(Draws!Q1491-Line_cap,0)+MAX(Draws!AC1491-Line_cap,0))</f>
        <v>0</v>
      </c>
      <c r="AD1512" s="18" t="n">
        <f aca="false">AC1512-(MAX(Draws!R1491-Line_cap,0)+MAX(Draws!AD1491-Line_cap,0))</f>
        <v>0</v>
      </c>
      <c r="AE1512" s="18" t="n">
        <f aca="false">AD1512-(MAX(Draws!S1491-Line_cap,0)+MAX(Draws!AE1491-Line_cap,0))</f>
        <v>0</v>
      </c>
      <c r="AF1512" s="18" t="n">
        <f aca="false">AE1512-(MAX(Draws!T1491-Line_cap,0)+MAX(Draws!AF1491-Line_cap,0))</f>
        <v>0</v>
      </c>
      <c r="AG1512" s="18" t="n">
        <f aca="false">AF1512-(MAX(Draws!U1491-Line_cap,0)+MAX(Draws!AG1491-Line_cap,0))</f>
        <v>0</v>
      </c>
      <c r="AH1512" s="18" t="n">
        <f aca="false">AG1512-(MAX(Draws!V1491-Line_cap,0)+MAX(Draws!AH1491-Line_cap,0))</f>
        <v>0</v>
      </c>
      <c r="AI1512" s="18" t="n">
        <f aca="false">AH1512-(MAX(Draws!W1491-Line_cap,0)+MAX(Draws!AI1491-Line_cap,0))</f>
        <v>0</v>
      </c>
      <c r="AJ1512" s="18" t="n">
        <f aca="false">AI1512-(MAX(Draws!X1491-Line_cap,0)+MAX(Draws!AJ1491-Line_cap,0))</f>
        <v>0</v>
      </c>
      <c r="AK1512" s="18" t="n">
        <f aca="false">AJ1512-(MAX(Draws!Y1491-Line_cap,0)+MAX(Draws!AK1491-Line_cap,0))</f>
        <v>0</v>
      </c>
      <c r="AL1512" s="18" t="n">
        <f aca="false">SUMPRODUCT(MIN($B$22:$M$22+B1512:M1512+N1512:Y1512))</f>
        <v>460.416357137111</v>
      </c>
      <c r="AM1512" s="18" t="n">
        <f aca="false">SUMPRODUCT(MIN($B$22:$M$22+B1512:M1512))</f>
        <v>460.416357137111</v>
      </c>
      <c r="AN1512" s="18" t="n">
        <f aca="false">SUMPRODUCT(MIN($B$22:$M$22+N1512:Y1512))</f>
        <v>481.950382357786</v>
      </c>
      <c r="AO1512" s="18" t="n">
        <f aca="false">SUMPRODUCT(MIN($B$22:$M$22+B1512:M1512+Z1512:AK1512))</f>
        <v>460.416357137111</v>
      </c>
      <c r="AP1512" s="18" t="n">
        <f aca="false">SUMPRODUCT(MIN($B$23:$M$23+B1512:M1512+N1512:Y1512))</f>
        <v>508.182102637895</v>
      </c>
      <c r="AQ1512" s="18" t="n">
        <f aca="false">SUMPRODUCT(MIN($B$23:$M$23+B1512:M1512+Z1512:AK1512))</f>
        <v>508.182102637895</v>
      </c>
      <c r="AR1512" s="13" t="n">
        <f aca="false">IF(Y1512&lt;0,1,0)</f>
        <v>0</v>
      </c>
    </row>
    <row r="1513" customFormat="false" ht="15" hidden="false" customHeight="false" outlineLevel="0" collapsed="false">
      <c r="A1513" s="13" t="n">
        <v>1488</v>
      </c>
      <c r="B1513" s="18" t="n">
        <f aca="false">Shock_sd*Draws!B1492</f>
        <v>-4.19373917063325</v>
      </c>
      <c r="C1513" s="18" t="n">
        <f aca="false">Persist_a*B1513+Shock_sd*Draws!C1492</f>
        <v>80.3270038270277</v>
      </c>
      <c r="D1513" s="18" t="n">
        <f aca="false">Persist_a*C1513+Shock_sd*Draws!D1492</f>
        <v>-58.5026705093574</v>
      </c>
      <c r="E1513" s="18" t="n">
        <f aca="false">Persist_a*D1513+Shock_sd*Draws!E1492</f>
        <v>-80.5077557118206</v>
      </c>
      <c r="F1513" s="18" t="n">
        <f aca="false">Persist_a*E1513+Shock_sd*Draws!F1492</f>
        <v>-101.852181414019</v>
      </c>
      <c r="G1513" s="18" t="n">
        <f aca="false">Persist_a*F1513+Shock_sd*Draws!G1492</f>
        <v>-60.2248487872473</v>
      </c>
      <c r="H1513" s="18" t="n">
        <f aca="false">Persist_a*G1513+Shock_sd*Draws!H1492</f>
        <v>-11.990882046482</v>
      </c>
      <c r="I1513" s="18" t="n">
        <f aca="false">Persist_a*H1513+Shock_sd*Draws!I1492</f>
        <v>-24.7695967752021</v>
      </c>
      <c r="J1513" s="18" t="n">
        <f aca="false">Persist_a*I1513+Shock_sd*Draws!J1492</f>
        <v>-17.2419109219763</v>
      </c>
      <c r="K1513" s="18" t="n">
        <f aca="false">Persist_a*J1513+Shock_sd*Draws!K1492</f>
        <v>63.8985881401228</v>
      </c>
      <c r="L1513" s="18" t="n">
        <f aca="false">Persist_a*K1513+Shock_sd*Draws!L1492</f>
        <v>132.839805816714</v>
      </c>
      <c r="M1513" s="18" t="n">
        <f aca="false">Persist_a*L1513+Shock_sd*Draws!M1492</f>
        <v>175.036694112416</v>
      </c>
      <c r="N1513" s="18" t="n">
        <f aca="false">0-(Draws!N1492+Draws!Z1492)</f>
        <v>0</v>
      </c>
      <c r="O1513" s="18" t="n">
        <f aca="false">N1513-(Draws!O1492+Draws!AA1492)</f>
        <v>0</v>
      </c>
      <c r="P1513" s="18" t="n">
        <f aca="false">O1513-(Draws!P1492+Draws!AB1492)</f>
        <v>0</v>
      </c>
      <c r="Q1513" s="18" t="n">
        <f aca="false">P1513-(Draws!Q1492+Draws!AC1492)</f>
        <v>0</v>
      </c>
      <c r="R1513" s="18" t="n">
        <f aca="false">Q1513-(Draws!R1492+Draws!AD1492)</f>
        <v>0</v>
      </c>
      <c r="S1513" s="18" t="n">
        <f aca="false">R1513-(Draws!S1492+Draws!AE1492)</f>
        <v>0</v>
      </c>
      <c r="T1513" s="18" t="n">
        <f aca="false">S1513-(Draws!T1492+Draws!AF1492)</f>
        <v>0</v>
      </c>
      <c r="U1513" s="18" t="n">
        <f aca="false">T1513-(Draws!U1492+Draws!AG1492)</f>
        <v>0</v>
      </c>
      <c r="V1513" s="18" t="n">
        <f aca="false">U1513-(Draws!V1492+Draws!AH1492)</f>
        <v>0</v>
      </c>
      <c r="W1513" s="18" t="n">
        <f aca="false">V1513-(Draws!W1492+Draws!AI1492)</f>
        <v>0</v>
      </c>
      <c r="X1513" s="18" t="n">
        <f aca="false">W1513-(Draws!X1492+Draws!AJ1492)</f>
        <v>0</v>
      </c>
      <c r="Y1513" s="18" t="n">
        <f aca="false">X1513-(Draws!Y1492+Draws!AK1492)</f>
        <v>0</v>
      </c>
      <c r="Z1513" s="18" t="n">
        <f aca="false">0-(MAX(Draws!N1492-Line_cap,0)+MAX(Draws!Z1492-Line_cap,0))</f>
        <v>0</v>
      </c>
      <c r="AA1513" s="18" t="n">
        <f aca="false">Z1513-(MAX(Draws!O1492-Line_cap,0)+MAX(Draws!AA1492-Line_cap,0))</f>
        <v>0</v>
      </c>
      <c r="AB1513" s="18" t="n">
        <f aca="false">AA1513-(MAX(Draws!P1492-Line_cap,0)+MAX(Draws!AB1492-Line_cap,0))</f>
        <v>0</v>
      </c>
      <c r="AC1513" s="18" t="n">
        <f aca="false">AB1513-(MAX(Draws!Q1492-Line_cap,0)+MAX(Draws!AC1492-Line_cap,0))</f>
        <v>0</v>
      </c>
      <c r="AD1513" s="18" t="n">
        <f aca="false">AC1513-(MAX(Draws!R1492-Line_cap,0)+MAX(Draws!AD1492-Line_cap,0))</f>
        <v>0</v>
      </c>
      <c r="AE1513" s="18" t="n">
        <f aca="false">AD1513-(MAX(Draws!S1492-Line_cap,0)+MAX(Draws!AE1492-Line_cap,0))</f>
        <v>0</v>
      </c>
      <c r="AF1513" s="18" t="n">
        <f aca="false">AE1513-(MAX(Draws!T1492-Line_cap,0)+MAX(Draws!AF1492-Line_cap,0))</f>
        <v>0</v>
      </c>
      <c r="AG1513" s="18" t="n">
        <f aca="false">AF1513-(MAX(Draws!U1492-Line_cap,0)+MAX(Draws!AG1492-Line_cap,0))</f>
        <v>0</v>
      </c>
      <c r="AH1513" s="18" t="n">
        <f aca="false">AG1513-(MAX(Draws!V1492-Line_cap,0)+MAX(Draws!AH1492-Line_cap,0))</f>
        <v>0</v>
      </c>
      <c r="AI1513" s="18" t="n">
        <f aca="false">AH1513-(MAX(Draws!W1492-Line_cap,0)+MAX(Draws!AI1492-Line_cap,0))</f>
        <v>0</v>
      </c>
      <c r="AJ1513" s="18" t="n">
        <f aca="false">AI1513-(MAX(Draws!X1492-Line_cap,0)+MAX(Draws!AJ1492-Line_cap,0))</f>
        <v>0</v>
      </c>
      <c r="AK1513" s="18" t="n">
        <f aca="false">AJ1513-(MAX(Draws!Y1492-Line_cap,0)+MAX(Draws!AK1492-Line_cap,0))</f>
        <v>0</v>
      </c>
      <c r="AL1513" s="18" t="n">
        <f aca="false">SUMPRODUCT(MIN($B$22:$M$22+B1513:M1513+N1513:Y1513))</f>
        <v>386.644999733671</v>
      </c>
      <c r="AM1513" s="18" t="n">
        <f aca="false">SUMPRODUCT(MIN($B$22:$M$22+B1513:M1513))</f>
        <v>386.644999733671</v>
      </c>
      <c r="AN1513" s="18" t="n">
        <f aca="false">SUMPRODUCT(MIN($B$22:$M$22+N1513:Y1513))</f>
        <v>481.950382357786</v>
      </c>
      <c r="AO1513" s="18" t="n">
        <f aca="false">SUMPRODUCT(MIN($B$22:$M$22+B1513:M1513+Z1513:AK1513))</f>
        <v>386.644999733671</v>
      </c>
      <c r="AP1513" s="18" t="n">
        <f aca="false">SUMPRODUCT(MIN($B$23:$M$23+B1513:M1513+N1513:Y1513))</f>
        <v>431.749733586835</v>
      </c>
      <c r="AQ1513" s="18" t="n">
        <f aca="false">SUMPRODUCT(MIN($B$23:$M$23+B1513:M1513+Z1513:AK1513))</f>
        <v>431.749733586835</v>
      </c>
      <c r="AR1513" s="13" t="n">
        <f aca="false">IF(Y1513&lt;0,1,0)</f>
        <v>0</v>
      </c>
    </row>
    <row r="1514" customFormat="false" ht="15" hidden="false" customHeight="false" outlineLevel="0" collapsed="false">
      <c r="A1514" s="13" t="n">
        <v>1489</v>
      </c>
      <c r="B1514" s="18" t="n">
        <f aca="false">Shock_sd*Draws!B1493</f>
        <v>-146.051891628003</v>
      </c>
      <c r="C1514" s="18" t="n">
        <f aca="false">Persist_a*B1514+Shock_sd*Draws!C1493</f>
        <v>-102.309572559032</v>
      </c>
      <c r="D1514" s="18" t="n">
        <f aca="false">Persist_a*C1514+Shock_sd*Draws!D1493</f>
        <v>-18.8160361225336</v>
      </c>
      <c r="E1514" s="18" t="n">
        <f aca="false">Persist_a*D1514+Shock_sd*Draws!E1493</f>
        <v>-37.8583937360262</v>
      </c>
      <c r="F1514" s="18" t="n">
        <f aca="false">Persist_a*E1514+Shock_sd*Draws!F1493</f>
        <v>-43.5334999283582</v>
      </c>
      <c r="G1514" s="18" t="n">
        <f aca="false">Persist_a*F1514+Shock_sd*Draws!G1493</f>
        <v>-23.0909855889581</v>
      </c>
      <c r="H1514" s="18" t="n">
        <f aca="false">Persist_a*G1514+Shock_sd*Draws!H1493</f>
        <v>19.2232305403976</v>
      </c>
      <c r="I1514" s="18" t="n">
        <f aca="false">Persist_a*H1514+Shock_sd*Draws!I1493</f>
        <v>24.5545458601315</v>
      </c>
      <c r="J1514" s="18" t="n">
        <f aca="false">Persist_a*I1514+Shock_sd*Draws!J1493</f>
        <v>-3.16857153657378</v>
      </c>
      <c r="K1514" s="18" t="n">
        <f aca="false">Persist_a*J1514+Shock_sd*Draws!K1493</f>
        <v>-44.0070163457623</v>
      </c>
      <c r="L1514" s="18" t="n">
        <f aca="false">Persist_a*K1514+Shock_sd*Draws!L1493</f>
        <v>-81.5445606786438</v>
      </c>
      <c r="M1514" s="18" t="n">
        <f aca="false">Persist_a*L1514+Shock_sd*Draws!M1493</f>
        <v>-48.7422876019128</v>
      </c>
      <c r="N1514" s="18" t="n">
        <f aca="false">0-(Draws!N1493+Draws!Z1493)</f>
        <v>0</v>
      </c>
      <c r="O1514" s="18" t="n">
        <f aca="false">N1514-(Draws!O1493+Draws!AA1493)</f>
        <v>0</v>
      </c>
      <c r="P1514" s="18" t="n">
        <f aca="false">O1514-(Draws!P1493+Draws!AB1493)</f>
        <v>0</v>
      </c>
      <c r="Q1514" s="18" t="n">
        <f aca="false">P1514-(Draws!Q1493+Draws!AC1493)</f>
        <v>0</v>
      </c>
      <c r="R1514" s="18" t="n">
        <f aca="false">Q1514-(Draws!R1493+Draws!AD1493)</f>
        <v>0</v>
      </c>
      <c r="S1514" s="18" t="n">
        <f aca="false">R1514-(Draws!S1493+Draws!AE1493)</f>
        <v>0</v>
      </c>
      <c r="T1514" s="18" t="n">
        <f aca="false">S1514-(Draws!T1493+Draws!AF1493)</f>
        <v>0</v>
      </c>
      <c r="U1514" s="18" t="n">
        <f aca="false">T1514-(Draws!U1493+Draws!AG1493)</f>
        <v>0</v>
      </c>
      <c r="V1514" s="18" t="n">
        <f aca="false">U1514-(Draws!V1493+Draws!AH1493)</f>
        <v>0</v>
      </c>
      <c r="W1514" s="18" t="n">
        <f aca="false">V1514-(Draws!W1493+Draws!AI1493)</f>
        <v>0</v>
      </c>
      <c r="X1514" s="18" t="n">
        <f aca="false">W1514-(Draws!X1493+Draws!AJ1493)</f>
        <v>0</v>
      </c>
      <c r="Y1514" s="18" t="n">
        <f aca="false">X1514-(Draws!Y1493+Draws!AK1493)</f>
        <v>0</v>
      </c>
      <c r="Z1514" s="18" t="n">
        <f aca="false">0-(MAX(Draws!N1493-Line_cap,0)+MAX(Draws!Z1493-Line_cap,0))</f>
        <v>0</v>
      </c>
      <c r="AA1514" s="18" t="n">
        <f aca="false">Z1514-(MAX(Draws!O1493-Line_cap,0)+MAX(Draws!AA1493-Line_cap,0))</f>
        <v>0</v>
      </c>
      <c r="AB1514" s="18" t="n">
        <f aca="false">AA1514-(MAX(Draws!P1493-Line_cap,0)+MAX(Draws!AB1493-Line_cap,0))</f>
        <v>0</v>
      </c>
      <c r="AC1514" s="18" t="n">
        <f aca="false">AB1514-(MAX(Draws!Q1493-Line_cap,0)+MAX(Draws!AC1493-Line_cap,0))</f>
        <v>0</v>
      </c>
      <c r="AD1514" s="18" t="n">
        <f aca="false">AC1514-(MAX(Draws!R1493-Line_cap,0)+MAX(Draws!AD1493-Line_cap,0))</f>
        <v>0</v>
      </c>
      <c r="AE1514" s="18" t="n">
        <f aca="false">AD1514-(MAX(Draws!S1493-Line_cap,0)+MAX(Draws!AE1493-Line_cap,0))</f>
        <v>0</v>
      </c>
      <c r="AF1514" s="18" t="n">
        <f aca="false">AE1514-(MAX(Draws!T1493-Line_cap,0)+MAX(Draws!AF1493-Line_cap,0))</f>
        <v>0</v>
      </c>
      <c r="AG1514" s="18" t="n">
        <f aca="false">AF1514-(MAX(Draws!U1493-Line_cap,0)+MAX(Draws!AG1493-Line_cap,0))</f>
        <v>0</v>
      </c>
      <c r="AH1514" s="18" t="n">
        <f aca="false">AG1514-(MAX(Draws!V1493-Line_cap,0)+MAX(Draws!AH1493-Line_cap,0))</f>
        <v>0</v>
      </c>
      <c r="AI1514" s="18" t="n">
        <f aca="false">AH1514-(MAX(Draws!W1493-Line_cap,0)+MAX(Draws!AI1493-Line_cap,0))</f>
        <v>0</v>
      </c>
      <c r="AJ1514" s="18" t="n">
        <f aca="false">AI1514-(MAX(Draws!X1493-Line_cap,0)+MAX(Draws!AJ1493-Line_cap,0))</f>
        <v>0</v>
      </c>
      <c r="AK1514" s="18" t="n">
        <f aca="false">AJ1514-(MAX(Draws!Y1493-Line_cap,0)+MAX(Draws!AK1493-Line_cap,0))</f>
        <v>0</v>
      </c>
      <c r="AL1514" s="18" t="n">
        <f aca="false">SUMPRODUCT(MIN($B$22:$M$22+B1514:M1514+N1514:Y1514))</f>
        <v>420.383386885737</v>
      </c>
      <c r="AM1514" s="18" t="n">
        <f aca="false">SUMPRODUCT(MIN($B$22:$M$22+B1514:M1514))</f>
        <v>420.383386885737</v>
      </c>
      <c r="AN1514" s="18" t="n">
        <f aca="false">SUMPRODUCT(MIN($B$22:$M$22+N1514:Y1514))</f>
        <v>481.950382357786</v>
      </c>
      <c r="AO1514" s="18" t="n">
        <f aca="false">SUMPRODUCT(MIN($B$22:$M$22+B1514:M1514+Z1514:AK1514))</f>
        <v>420.383386885737</v>
      </c>
      <c r="AP1514" s="18" t="n">
        <f aca="false">SUMPRODUCT(MIN($B$23:$M$23+B1514:M1514+N1514:Y1514))</f>
        <v>442.998857264682</v>
      </c>
      <c r="AQ1514" s="18" t="n">
        <f aca="false">SUMPRODUCT(MIN($B$23:$M$23+B1514:M1514+Z1514:AK1514))</f>
        <v>442.998857264682</v>
      </c>
      <c r="AR1514" s="13" t="n">
        <f aca="false">IF(Y1514&lt;0,1,0)</f>
        <v>0</v>
      </c>
    </row>
    <row r="1515" customFormat="false" ht="15" hidden="false" customHeight="false" outlineLevel="0" collapsed="false">
      <c r="A1515" s="13" t="n">
        <v>1490</v>
      </c>
      <c r="B1515" s="18" t="n">
        <f aca="false">Shock_sd*Draws!B1494</f>
        <v>-9.85524524688081</v>
      </c>
      <c r="C1515" s="18" t="n">
        <f aca="false">Persist_a*B1515+Shock_sd*Draws!C1494</f>
        <v>60.1188713573882</v>
      </c>
      <c r="D1515" s="18" t="n">
        <f aca="false">Persist_a*C1515+Shock_sd*Draws!D1494</f>
        <v>-7.60461751559621</v>
      </c>
      <c r="E1515" s="18" t="n">
        <f aca="false">Persist_a*D1515+Shock_sd*Draws!E1494</f>
        <v>115.471149109956</v>
      </c>
      <c r="F1515" s="18" t="n">
        <f aca="false">Persist_a*E1515+Shock_sd*Draws!F1494</f>
        <v>55.7690654076389</v>
      </c>
      <c r="G1515" s="18" t="n">
        <f aca="false">Persist_a*F1515+Shock_sd*Draws!G1494</f>
        <v>4.99570675937305</v>
      </c>
      <c r="H1515" s="18" t="n">
        <f aca="false">Persist_a*G1515+Shock_sd*Draws!H1494</f>
        <v>-18.3437263072687</v>
      </c>
      <c r="I1515" s="18" t="n">
        <f aca="false">Persist_a*H1515+Shock_sd*Draws!I1494</f>
        <v>0.804976940246135</v>
      </c>
      <c r="J1515" s="18" t="n">
        <f aca="false">Persist_a*I1515+Shock_sd*Draws!J1494</f>
        <v>72.4304714976546</v>
      </c>
      <c r="K1515" s="18" t="n">
        <f aca="false">Persist_a*J1515+Shock_sd*Draws!K1494</f>
        <v>62.1875704422586</v>
      </c>
      <c r="L1515" s="18" t="n">
        <f aca="false">Persist_a*K1515+Shock_sd*Draws!L1494</f>
        <v>38.1997063264912</v>
      </c>
      <c r="M1515" s="18" t="n">
        <f aca="false">Persist_a*L1515+Shock_sd*Draws!M1494</f>
        <v>32.7893085973724</v>
      </c>
      <c r="N1515" s="18" t="n">
        <f aca="false">0-(Draws!N1494+Draws!Z1494)</f>
        <v>0</v>
      </c>
      <c r="O1515" s="18" t="n">
        <f aca="false">N1515-(Draws!O1494+Draws!AA1494)</f>
        <v>0</v>
      </c>
      <c r="P1515" s="18" t="n">
        <f aca="false">O1515-(Draws!P1494+Draws!AB1494)</f>
        <v>0</v>
      </c>
      <c r="Q1515" s="18" t="n">
        <f aca="false">P1515-(Draws!Q1494+Draws!AC1494)</f>
        <v>0</v>
      </c>
      <c r="R1515" s="18" t="n">
        <f aca="false">Q1515-(Draws!R1494+Draws!AD1494)</f>
        <v>0</v>
      </c>
      <c r="S1515" s="18" t="n">
        <f aca="false">R1515-(Draws!S1494+Draws!AE1494)</f>
        <v>0</v>
      </c>
      <c r="T1515" s="18" t="n">
        <f aca="false">S1515-(Draws!T1494+Draws!AF1494)</f>
        <v>0</v>
      </c>
      <c r="U1515" s="18" t="n">
        <f aca="false">T1515-(Draws!U1494+Draws!AG1494)</f>
        <v>0</v>
      </c>
      <c r="V1515" s="18" t="n">
        <f aca="false">U1515-(Draws!V1494+Draws!AH1494)</f>
        <v>0</v>
      </c>
      <c r="W1515" s="18" t="n">
        <f aca="false">V1515-(Draws!W1494+Draws!AI1494)</f>
        <v>0</v>
      </c>
      <c r="X1515" s="18" t="n">
        <f aca="false">W1515-(Draws!X1494+Draws!AJ1494)</f>
        <v>0</v>
      </c>
      <c r="Y1515" s="18" t="n">
        <f aca="false">X1515-(Draws!Y1494+Draws!AK1494)</f>
        <v>0</v>
      </c>
      <c r="Z1515" s="18" t="n">
        <f aca="false">0-(MAX(Draws!N1494-Line_cap,0)+MAX(Draws!Z1494-Line_cap,0))</f>
        <v>0</v>
      </c>
      <c r="AA1515" s="18" t="n">
        <f aca="false">Z1515-(MAX(Draws!O1494-Line_cap,0)+MAX(Draws!AA1494-Line_cap,0))</f>
        <v>0</v>
      </c>
      <c r="AB1515" s="18" t="n">
        <f aca="false">AA1515-(MAX(Draws!P1494-Line_cap,0)+MAX(Draws!AB1494-Line_cap,0))</f>
        <v>0</v>
      </c>
      <c r="AC1515" s="18" t="n">
        <f aca="false">AB1515-(MAX(Draws!Q1494-Line_cap,0)+MAX(Draws!AC1494-Line_cap,0))</f>
        <v>0</v>
      </c>
      <c r="AD1515" s="18" t="n">
        <f aca="false">AC1515-(MAX(Draws!R1494-Line_cap,0)+MAX(Draws!AD1494-Line_cap,0))</f>
        <v>0</v>
      </c>
      <c r="AE1515" s="18" t="n">
        <f aca="false">AD1515-(MAX(Draws!S1494-Line_cap,0)+MAX(Draws!AE1494-Line_cap,0))</f>
        <v>0</v>
      </c>
      <c r="AF1515" s="18" t="n">
        <f aca="false">AE1515-(MAX(Draws!T1494-Line_cap,0)+MAX(Draws!AF1494-Line_cap,0))</f>
        <v>0</v>
      </c>
      <c r="AG1515" s="18" t="n">
        <f aca="false">AF1515-(MAX(Draws!U1494-Line_cap,0)+MAX(Draws!AG1494-Line_cap,0))</f>
        <v>0</v>
      </c>
      <c r="AH1515" s="18" t="n">
        <f aca="false">AG1515-(MAX(Draws!V1494-Line_cap,0)+MAX(Draws!AH1494-Line_cap,0))</f>
        <v>0</v>
      </c>
      <c r="AI1515" s="18" t="n">
        <f aca="false">AH1515-(MAX(Draws!W1494-Line_cap,0)+MAX(Draws!AI1494-Line_cap,0))</f>
        <v>0</v>
      </c>
      <c r="AJ1515" s="18" t="n">
        <f aca="false">AI1515-(MAX(Draws!X1494-Line_cap,0)+MAX(Draws!AJ1494-Line_cap,0))</f>
        <v>0</v>
      </c>
      <c r="AK1515" s="18" t="n">
        <f aca="false">AJ1515-(MAX(Draws!Y1494-Line_cap,0)+MAX(Draws!AK1494-Line_cap,0))</f>
        <v>0</v>
      </c>
      <c r="AL1515" s="18" t="n">
        <f aca="false">SUMPRODUCT(MIN($B$22:$M$22+B1515:M1515+N1515:Y1515))</f>
        <v>463.606656050517</v>
      </c>
      <c r="AM1515" s="18" t="n">
        <f aca="false">SUMPRODUCT(MIN($B$22:$M$22+B1515:M1515))</f>
        <v>463.606656050517</v>
      </c>
      <c r="AN1515" s="18" t="n">
        <f aca="false">SUMPRODUCT(MIN($B$22:$M$22+N1515:Y1515))</f>
        <v>481.950382357786</v>
      </c>
      <c r="AO1515" s="18" t="n">
        <f aca="false">SUMPRODUCT(MIN($B$22:$M$22+B1515:M1515+Z1515:AK1515))</f>
        <v>463.606656050517</v>
      </c>
      <c r="AP1515" s="18" t="n">
        <f aca="false">SUMPRODUCT(MIN($B$23:$M$23+B1515:M1515+N1515:Y1515))</f>
        <v>512.785298913617</v>
      </c>
      <c r="AQ1515" s="18" t="n">
        <f aca="false">SUMPRODUCT(MIN($B$23:$M$23+B1515:M1515+Z1515:AK1515))</f>
        <v>512.785298913617</v>
      </c>
      <c r="AR1515" s="13" t="n">
        <f aca="false">IF(Y1515&lt;0,1,0)</f>
        <v>0</v>
      </c>
    </row>
    <row r="1516" customFormat="false" ht="15" hidden="false" customHeight="false" outlineLevel="0" collapsed="false">
      <c r="A1516" s="13" t="n">
        <v>1491</v>
      </c>
      <c r="B1516" s="18" t="n">
        <f aca="false">Shock_sd*Draws!B1495</f>
        <v>75.9445383871931</v>
      </c>
      <c r="C1516" s="18" t="n">
        <f aca="false">Persist_a*B1516+Shock_sd*Draws!C1495</f>
        <v>64.7249407654546</v>
      </c>
      <c r="D1516" s="18" t="n">
        <f aca="false">Persist_a*C1516+Shock_sd*Draws!D1495</f>
        <v>-19.5787868069533</v>
      </c>
      <c r="E1516" s="18" t="n">
        <f aca="false">Persist_a*D1516+Shock_sd*Draws!E1495</f>
        <v>-19.1916023154597</v>
      </c>
      <c r="F1516" s="18" t="n">
        <f aca="false">Persist_a*E1516+Shock_sd*Draws!F1495</f>
        <v>-21.2473405588225</v>
      </c>
      <c r="G1516" s="18" t="n">
        <f aca="false">Persist_a*F1516+Shock_sd*Draws!G1495</f>
        <v>26.3075828486093</v>
      </c>
      <c r="H1516" s="18" t="n">
        <f aca="false">Persist_a*G1516+Shock_sd*Draws!H1495</f>
        <v>119.211622138272</v>
      </c>
      <c r="I1516" s="18" t="n">
        <f aca="false">Persist_a*H1516+Shock_sd*Draws!I1495</f>
        <v>76.8220342803571</v>
      </c>
      <c r="J1516" s="18" t="n">
        <f aca="false">Persist_a*I1516+Shock_sd*Draws!J1495</f>
        <v>121.860704103439</v>
      </c>
      <c r="K1516" s="18" t="n">
        <f aca="false">Persist_a*J1516+Shock_sd*Draws!K1495</f>
        <v>8.74356079485197</v>
      </c>
      <c r="L1516" s="18" t="n">
        <f aca="false">Persist_a*K1516+Shock_sd*Draws!L1495</f>
        <v>29.9163213895796</v>
      </c>
      <c r="M1516" s="18" t="n">
        <f aca="false">Persist_a*L1516+Shock_sd*Draws!M1495</f>
        <v>1.41326237046757</v>
      </c>
      <c r="N1516" s="18" t="n">
        <f aca="false">0-(Draws!N1495+Draws!Z1495)</f>
        <v>0</v>
      </c>
      <c r="O1516" s="18" t="n">
        <f aca="false">N1516-(Draws!O1495+Draws!AA1495)</f>
        <v>0</v>
      </c>
      <c r="P1516" s="18" t="n">
        <f aca="false">O1516-(Draws!P1495+Draws!AB1495)</f>
        <v>0</v>
      </c>
      <c r="Q1516" s="18" t="n">
        <f aca="false">P1516-(Draws!Q1495+Draws!AC1495)</f>
        <v>0</v>
      </c>
      <c r="R1516" s="18" t="n">
        <f aca="false">Q1516-(Draws!R1495+Draws!AD1495)</f>
        <v>0</v>
      </c>
      <c r="S1516" s="18" t="n">
        <f aca="false">R1516-(Draws!S1495+Draws!AE1495)</f>
        <v>0</v>
      </c>
      <c r="T1516" s="18" t="n">
        <f aca="false">S1516-(Draws!T1495+Draws!AF1495)</f>
        <v>0</v>
      </c>
      <c r="U1516" s="18" t="n">
        <f aca="false">T1516-(Draws!U1495+Draws!AG1495)</f>
        <v>0</v>
      </c>
      <c r="V1516" s="18" t="n">
        <f aca="false">U1516-(Draws!V1495+Draws!AH1495)</f>
        <v>0</v>
      </c>
      <c r="W1516" s="18" t="n">
        <f aca="false">V1516-(Draws!W1495+Draws!AI1495)</f>
        <v>0</v>
      </c>
      <c r="X1516" s="18" t="n">
        <f aca="false">W1516-(Draws!X1495+Draws!AJ1495)</f>
        <v>0</v>
      </c>
      <c r="Y1516" s="18" t="n">
        <f aca="false">X1516-(Draws!Y1495+Draws!AK1495)</f>
        <v>0</v>
      </c>
      <c r="Z1516" s="18" t="n">
        <f aca="false">0-(MAX(Draws!N1495-Line_cap,0)+MAX(Draws!Z1495-Line_cap,0))</f>
        <v>0</v>
      </c>
      <c r="AA1516" s="18" t="n">
        <f aca="false">Z1516-(MAX(Draws!O1495-Line_cap,0)+MAX(Draws!AA1495-Line_cap,0))</f>
        <v>0</v>
      </c>
      <c r="AB1516" s="18" t="n">
        <f aca="false">AA1516-(MAX(Draws!P1495-Line_cap,0)+MAX(Draws!AB1495-Line_cap,0))</f>
        <v>0</v>
      </c>
      <c r="AC1516" s="18" t="n">
        <f aca="false">AB1516-(MAX(Draws!Q1495-Line_cap,0)+MAX(Draws!AC1495-Line_cap,0))</f>
        <v>0</v>
      </c>
      <c r="AD1516" s="18" t="n">
        <f aca="false">AC1516-(MAX(Draws!R1495-Line_cap,0)+MAX(Draws!AD1495-Line_cap,0))</f>
        <v>0</v>
      </c>
      <c r="AE1516" s="18" t="n">
        <f aca="false">AD1516-(MAX(Draws!S1495-Line_cap,0)+MAX(Draws!AE1495-Line_cap,0))</f>
        <v>0</v>
      </c>
      <c r="AF1516" s="18" t="n">
        <f aca="false">AE1516-(MAX(Draws!T1495-Line_cap,0)+MAX(Draws!AF1495-Line_cap,0))</f>
        <v>0</v>
      </c>
      <c r="AG1516" s="18" t="n">
        <f aca="false">AF1516-(MAX(Draws!U1495-Line_cap,0)+MAX(Draws!AG1495-Line_cap,0))</f>
        <v>0</v>
      </c>
      <c r="AH1516" s="18" t="n">
        <f aca="false">AG1516-(MAX(Draws!V1495-Line_cap,0)+MAX(Draws!AH1495-Line_cap,0))</f>
        <v>0</v>
      </c>
      <c r="AI1516" s="18" t="n">
        <f aca="false">AH1516-(MAX(Draws!W1495-Line_cap,0)+MAX(Draws!AI1495-Line_cap,0))</f>
        <v>0</v>
      </c>
      <c r="AJ1516" s="18" t="n">
        <f aca="false">AI1516-(MAX(Draws!X1495-Line_cap,0)+MAX(Draws!AJ1495-Line_cap,0))</f>
        <v>0</v>
      </c>
      <c r="AK1516" s="18" t="n">
        <f aca="false">AJ1516-(MAX(Draws!Y1495-Line_cap,0)+MAX(Draws!AK1495-Line_cap,0))</f>
        <v>0</v>
      </c>
      <c r="AL1516" s="18" t="n">
        <f aca="false">SUMPRODUCT(MIN($B$22:$M$22+B1516:M1516+N1516:Y1516))</f>
        <v>467.249840588868</v>
      </c>
      <c r="AM1516" s="18" t="n">
        <f aca="false">SUMPRODUCT(MIN($B$22:$M$22+B1516:M1516))</f>
        <v>467.249840588868</v>
      </c>
      <c r="AN1516" s="18" t="n">
        <f aca="false">SUMPRODUCT(MIN($B$22:$M$22+N1516:Y1516))</f>
        <v>481.950382357786</v>
      </c>
      <c r="AO1516" s="18" t="n">
        <f aca="false">SUMPRODUCT(MIN($B$22:$M$22+B1516:M1516+Z1516:AK1516))</f>
        <v>467.249840588868</v>
      </c>
      <c r="AP1516" s="18" t="n">
        <f aca="false">SUMPRODUCT(MIN($B$23:$M$23+B1516:M1516+N1516:Y1516))</f>
        <v>512.354574442032</v>
      </c>
      <c r="AQ1516" s="18" t="n">
        <f aca="false">SUMPRODUCT(MIN($B$23:$M$23+B1516:M1516+Z1516:AK1516))</f>
        <v>512.354574442032</v>
      </c>
      <c r="AR1516" s="13" t="n">
        <f aca="false">IF(Y1516&lt;0,1,0)</f>
        <v>0</v>
      </c>
    </row>
    <row r="1517" customFormat="false" ht="15" hidden="false" customHeight="false" outlineLevel="0" collapsed="false">
      <c r="A1517" s="13" t="n">
        <v>1492</v>
      </c>
      <c r="B1517" s="18" t="n">
        <f aca="false">Shock_sd*Draws!B1496</f>
        <v>-114.088295717747</v>
      </c>
      <c r="C1517" s="18" t="n">
        <f aca="false">Persist_a*B1517+Shock_sd*Draws!C1496</f>
        <v>-118.992592442856</v>
      </c>
      <c r="D1517" s="18" t="n">
        <f aca="false">Persist_a*C1517+Shock_sd*Draws!D1496</f>
        <v>-135.877624532869</v>
      </c>
      <c r="E1517" s="18" t="n">
        <f aca="false">Persist_a*D1517+Shock_sd*Draws!E1496</f>
        <v>-123.750490313077</v>
      </c>
      <c r="F1517" s="18" t="n">
        <f aca="false">Persist_a*E1517+Shock_sd*Draws!F1496</f>
        <v>46.2332644606174</v>
      </c>
      <c r="G1517" s="18" t="n">
        <f aca="false">Persist_a*F1517+Shock_sd*Draws!G1496</f>
        <v>50.6861804000026</v>
      </c>
      <c r="H1517" s="18" t="n">
        <f aca="false">Persist_a*G1517+Shock_sd*Draws!H1496</f>
        <v>5.78008010880284</v>
      </c>
      <c r="I1517" s="18" t="n">
        <f aca="false">Persist_a*H1517+Shock_sd*Draws!I1496</f>
        <v>3.27764749297077</v>
      </c>
      <c r="J1517" s="18" t="n">
        <f aca="false">Persist_a*I1517+Shock_sd*Draws!J1496</f>
        <v>-34.2523842449391</v>
      </c>
      <c r="K1517" s="18" t="n">
        <f aca="false">Persist_a*J1517+Shock_sd*Draws!K1496</f>
        <v>-51.3121595879731</v>
      </c>
      <c r="L1517" s="18" t="n">
        <f aca="false">Persist_a*K1517+Shock_sd*Draws!L1496</f>
        <v>-34.8985963691587</v>
      </c>
      <c r="M1517" s="18" t="n">
        <f aca="false">Persist_a*L1517+Shock_sd*Draws!M1496</f>
        <v>-105.175285844944</v>
      </c>
      <c r="N1517" s="18" t="n">
        <f aca="false">0-(Draws!N1496+Draws!Z1496)</f>
        <v>0</v>
      </c>
      <c r="O1517" s="18" t="n">
        <f aca="false">N1517-(Draws!O1496+Draws!AA1496)</f>
        <v>0</v>
      </c>
      <c r="P1517" s="18" t="n">
        <f aca="false">O1517-(Draws!P1496+Draws!AB1496)</f>
        <v>0</v>
      </c>
      <c r="Q1517" s="18" t="n">
        <f aca="false">P1517-(Draws!Q1496+Draws!AC1496)</f>
        <v>0</v>
      </c>
      <c r="R1517" s="18" t="n">
        <f aca="false">Q1517-(Draws!R1496+Draws!AD1496)</f>
        <v>0</v>
      </c>
      <c r="S1517" s="18" t="n">
        <f aca="false">R1517-(Draws!S1496+Draws!AE1496)</f>
        <v>0</v>
      </c>
      <c r="T1517" s="18" t="n">
        <f aca="false">S1517-(Draws!T1496+Draws!AF1496)</f>
        <v>0</v>
      </c>
      <c r="U1517" s="18" t="n">
        <f aca="false">T1517-(Draws!U1496+Draws!AG1496)</f>
        <v>0</v>
      </c>
      <c r="V1517" s="18" t="n">
        <f aca="false">U1517-(Draws!V1496+Draws!AH1496)</f>
        <v>0</v>
      </c>
      <c r="W1517" s="18" t="n">
        <f aca="false">V1517-(Draws!W1496+Draws!AI1496)</f>
        <v>0</v>
      </c>
      <c r="X1517" s="18" t="n">
        <f aca="false">W1517-(Draws!X1496+Draws!AJ1496)</f>
        <v>0</v>
      </c>
      <c r="Y1517" s="18" t="n">
        <f aca="false">X1517-(Draws!Y1496+Draws!AK1496)</f>
        <v>0</v>
      </c>
      <c r="Z1517" s="18" t="n">
        <f aca="false">0-(MAX(Draws!N1496-Line_cap,0)+MAX(Draws!Z1496-Line_cap,0))</f>
        <v>0</v>
      </c>
      <c r="AA1517" s="18" t="n">
        <f aca="false">Z1517-(MAX(Draws!O1496-Line_cap,0)+MAX(Draws!AA1496-Line_cap,0))</f>
        <v>0</v>
      </c>
      <c r="AB1517" s="18" t="n">
        <f aca="false">AA1517-(MAX(Draws!P1496-Line_cap,0)+MAX(Draws!AB1496-Line_cap,0))</f>
        <v>0</v>
      </c>
      <c r="AC1517" s="18" t="n">
        <f aca="false">AB1517-(MAX(Draws!Q1496-Line_cap,0)+MAX(Draws!AC1496-Line_cap,0))</f>
        <v>0</v>
      </c>
      <c r="AD1517" s="18" t="n">
        <f aca="false">AC1517-(MAX(Draws!R1496-Line_cap,0)+MAX(Draws!AD1496-Line_cap,0))</f>
        <v>0</v>
      </c>
      <c r="AE1517" s="18" t="n">
        <f aca="false">AD1517-(MAX(Draws!S1496-Line_cap,0)+MAX(Draws!AE1496-Line_cap,0))</f>
        <v>0</v>
      </c>
      <c r="AF1517" s="18" t="n">
        <f aca="false">AE1517-(MAX(Draws!T1496-Line_cap,0)+MAX(Draws!AF1496-Line_cap,0))</f>
        <v>0</v>
      </c>
      <c r="AG1517" s="18" t="n">
        <f aca="false">AF1517-(MAX(Draws!U1496-Line_cap,0)+MAX(Draws!AG1496-Line_cap,0))</f>
        <v>0</v>
      </c>
      <c r="AH1517" s="18" t="n">
        <f aca="false">AG1517-(MAX(Draws!V1496-Line_cap,0)+MAX(Draws!AH1496-Line_cap,0))</f>
        <v>0</v>
      </c>
      <c r="AI1517" s="18" t="n">
        <f aca="false">AH1517-(MAX(Draws!W1496-Line_cap,0)+MAX(Draws!AI1496-Line_cap,0))</f>
        <v>0</v>
      </c>
      <c r="AJ1517" s="18" t="n">
        <f aca="false">AI1517-(MAX(Draws!X1496-Line_cap,0)+MAX(Draws!AJ1496-Line_cap,0))</f>
        <v>0</v>
      </c>
      <c r="AK1517" s="18" t="n">
        <f aca="false">AJ1517-(MAX(Draws!Y1496-Line_cap,0)+MAX(Draws!AK1496-Line_cap,0))</f>
        <v>0</v>
      </c>
      <c r="AL1517" s="18" t="n">
        <f aca="false">SUMPRODUCT(MIN($B$22:$M$22+B1517:M1517+N1517:Y1517))</f>
        <v>375.111709515079</v>
      </c>
      <c r="AM1517" s="18" t="n">
        <f aca="false">SUMPRODUCT(MIN($B$22:$M$22+B1517:M1517))</f>
        <v>375.111709515079</v>
      </c>
      <c r="AN1517" s="18" t="n">
        <f aca="false">SUMPRODUCT(MIN($B$22:$M$22+N1517:Y1517))</f>
        <v>481.950382357786</v>
      </c>
      <c r="AO1517" s="18" t="n">
        <f aca="false">SUMPRODUCT(MIN($B$22:$M$22+B1517:M1517+Z1517:AK1517))</f>
        <v>375.111709515079</v>
      </c>
      <c r="AP1517" s="18" t="n">
        <f aca="false">SUMPRODUCT(MIN($B$23:$M$23+B1517:M1517+N1517:Y1517))</f>
        <v>414.425936937511</v>
      </c>
      <c r="AQ1517" s="18" t="n">
        <f aca="false">SUMPRODUCT(MIN($B$23:$M$23+B1517:M1517+Z1517:AK1517))</f>
        <v>414.425936937511</v>
      </c>
      <c r="AR1517" s="13" t="n">
        <f aca="false">IF(Y1517&lt;0,1,0)</f>
        <v>0</v>
      </c>
    </row>
    <row r="1518" customFormat="false" ht="15" hidden="false" customHeight="false" outlineLevel="0" collapsed="false">
      <c r="A1518" s="13" t="n">
        <v>1493</v>
      </c>
      <c r="B1518" s="18" t="n">
        <f aca="false">Shock_sd*Draws!B1497</f>
        <v>-0.494312025472303</v>
      </c>
      <c r="C1518" s="18" t="n">
        <f aca="false">Persist_a*B1518+Shock_sd*Draws!C1497</f>
        <v>32.1415819449794</v>
      </c>
      <c r="D1518" s="18" t="n">
        <f aca="false">Persist_a*C1518+Shock_sd*Draws!D1497</f>
        <v>69.3594344780179</v>
      </c>
      <c r="E1518" s="18" t="n">
        <f aca="false">Persist_a*D1518+Shock_sd*Draws!E1497</f>
        <v>27.218309947336</v>
      </c>
      <c r="F1518" s="18" t="n">
        <f aca="false">Persist_a*E1518+Shock_sd*Draws!F1497</f>
        <v>34.1181162911457</v>
      </c>
      <c r="G1518" s="18" t="n">
        <f aca="false">Persist_a*F1518+Shock_sd*Draws!G1497</f>
        <v>174.176535711287</v>
      </c>
      <c r="H1518" s="18" t="n">
        <f aca="false">Persist_a*G1518+Shock_sd*Draws!H1497</f>
        <v>105.771137286505</v>
      </c>
      <c r="I1518" s="18" t="n">
        <f aca="false">Persist_a*H1518+Shock_sd*Draws!I1497</f>
        <v>20.8741638198247</v>
      </c>
      <c r="J1518" s="18" t="n">
        <f aca="false">Persist_a*I1518+Shock_sd*Draws!J1497</f>
        <v>-26.431558635178</v>
      </c>
      <c r="K1518" s="18" t="n">
        <f aca="false">Persist_a*J1518+Shock_sd*Draws!K1497</f>
        <v>-44.3299168325096</v>
      </c>
      <c r="L1518" s="18" t="n">
        <f aca="false">Persist_a*K1518+Shock_sd*Draws!L1497</f>
        <v>2.34909349712663</v>
      </c>
      <c r="M1518" s="18" t="n">
        <f aca="false">Persist_a*L1518+Shock_sd*Draws!M1497</f>
        <v>-2.02657010836768</v>
      </c>
      <c r="N1518" s="18" t="n">
        <f aca="false">0-(Draws!N1497+Draws!Z1497)</f>
        <v>0</v>
      </c>
      <c r="O1518" s="18" t="n">
        <f aca="false">N1518-(Draws!O1497+Draws!AA1497)</f>
        <v>0</v>
      </c>
      <c r="P1518" s="18" t="n">
        <f aca="false">O1518-(Draws!P1497+Draws!AB1497)</f>
        <v>0</v>
      </c>
      <c r="Q1518" s="18" t="n">
        <f aca="false">P1518-(Draws!Q1497+Draws!AC1497)</f>
        <v>0</v>
      </c>
      <c r="R1518" s="18" t="n">
        <f aca="false">Q1518-(Draws!R1497+Draws!AD1497)</f>
        <v>0</v>
      </c>
      <c r="S1518" s="18" t="n">
        <f aca="false">R1518-(Draws!S1497+Draws!AE1497)</f>
        <v>0</v>
      </c>
      <c r="T1518" s="18" t="n">
        <f aca="false">S1518-(Draws!T1497+Draws!AF1497)</f>
        <v>0</v>
      </c>
      <c r="U1518" s="18" t="n">
        <f aca="false">T1518-(Draws!U1497+Draws!AG1497)</f>
        <v>0</v>
      </c>
      <c r="V1518" s="18" t="n">
        <f aca="false">U1518-(Draws!V1497+Draws!AH1497)</f>
        <v>0</v>
      </c>
      <c r="W1518" s="18" t="n">
        <f aca="false">V1518-(Draws!W1497+Draws!AI1497)</f>
        <v>0</v>
      </c>
      <c r="X1518" s="18" t="n">
        <f aca="false">W1518-(Draws!X1497+Draws!AJ1497)</f>
        <v>0</v>
      </c>
      <c r="Y1518" s="18" t="n">
        <f aca="false">X1518-(Draws!Y1497+Draws!AK1497)</f>
        <v>0</v>
      </c>
      <c r="Z1518" s="18" t="n">
        <f aca="false">0-(MAX(Draws!N1497-Line_cap,0)+MAX(Draws!Z1497-Line_cap,0))</f>
        <v>0</v>
      </c>
      <c r="AA1518" s="18" t="n">
        <f aca="false">Z1518-(MAX(Draws!O1497-Line_cap,0)+MAX(Draws!AA1497-Line_cap,0))</f>
        <v>0</v>
      </c>
      <c r="AB1518" s="18" t="n">
        <f aca="false">AA1518-(MAX(Draws!P1497-Line_cap,0)+MAX(Draws!AB1497-Line_cap,0))</f>
        <v>0</v>
      </c>
      <c r="AC1518" s="18" t="n">
        <f aca="false">AB1518-(MAX(Draws!Q1497-Line_cap,0)+MAX(Draws!AC1497-Line_cap,0))</f>
        <v>0</v>
      </c>
      <c r="AD1518" s="18" t="n">
        <f aca="false">AC1518-(MAX(Draws!R1497-Line_cap,0)+MAX(Draws!AD1497-Line_cap,0))</f>
        <v>0</v>
      </c>
      <c r="AE1518" s="18" t="n">
        <f aca="false">AD1518-(MAX(Draws!S1497-Line_cap,0)+MAX(Draws!AE1497-Line_cap,0))</f>
        <v>0</v>
      </c>
      <c r="AF1518" s="18" t="n">
        <f aca="false">AE1518-(MAX(Draws!T1497-Line_cap,0)+MAX(Draws!AF1497-Line_cap,0))</f>
        <v>0</v>
      </c>
      <c r="AG1518" s="18" t="n">
        <f aca="false">AF1518-(MAX(Draws!U1497-Line_cap,0)+MAX(Draws!AG1497-Line_cap,0))</f>
        <v>0</v>
      </c>
      <c r="AH1518" s="18" t="n">
        <f aca="false">AG1518-(MAX(Draws!V1497-Line_cap,0)+MAX(Draws!AH1497-Line_cap,0))</f>
        <v>0</v>
      </c>
      <c r="AI1518" s="18" t="n">
        <f aca="false">AH1518-(MAX(Draws!W1497-Line_cap,0)+MAX(Draws!AI1497-Line_cap,0))</f>
        <v>0</v>
      </c>
      <c r="AJ1518" s="18" t="n">
        <f aca="false">AI1518-(MAX(Draws!X1497-Line_cap,0)+MAX(Draws!AJ1497-Line_cap,0))</f>
        <v>0</v>
      </c>
      <c r="AK1518" s="18" t="n">
        <f aca="false">AJ1518-(MAX(Draws!Y1497-Line_cap,0)+MAX(Draws!AK1497-Line_cap,0))</f>
        <v>0</v>
      </c>
      <c r="AL1518" s="18" t="n">
        <f aca="false">SUMPRODUCT(MIN($B$22:$M$22+B1518:M1518+N1518:Y1518))</f>
        <v>450.055778976914</v>
      </c>
      <c r="AM1518" s="18" t="n">
        <f aca="false">SUMPRODUCT(MIN($B$22:$M$22+B1518:M1518))</f>
        <v>450.055778976914</v>
      </c>
      <c r="AN1518" s="18" t="n">
        <f aca="false">SUMPRODUCT(MIN($B$22:$M$22+N1518:Y1518))</f>
        <v>481.950382357786</v>
      </c>
      <c r="AO1518" s="18" t="n">
        <f aca="false">SUMPRODUCT(MIN($B$22:$M$22+B1518:M1518+Z1518:AK1518))</f>
        <v>450.055778976914</v>
      </c>
      <c r="AP1518" s="18" t="n">
        <f aca="false">SUMPRODUCT(MIN($B$23:$M$23+B1518:M1518+N1518:Y1518))</f>
        <v>498.341427527342</v>
      </c>
      <c r="AQ1518" s="18" t="n">
        <f aca="false">SUMPRODUCT(MIN($B$23:$M$23+B1518:M1518+Z1518:AK1518))</f>
        <v>498.341427527342</v>
      </c>
      <c r="AR1518" s="13" t="n">
        <f aca="false">IF(Y1518&lt;0,1,0)</f>
        <v>0</v>
      </c>
    </row>
    <row r="1519" customFormat="false" ht="15" hidden="false" customHeight="false" outlineLevel="0" collapsed="false">
      <c r="A1519" s="13" t="n">
        <v>1494</v>
      </c>
      <c r="B1519" s="18" t="n">
        <f aca="false">Shock_sd*Draws!B1498</f>
        <v>-36.6298927377356</v>
      </c>
      <c r="C1519" s="18" t="n">
        <f aca="false">Persist_a*B1519+Shock_sd*Draws!C1498</f>
        <v>-47.5707904148149</v>
      </c>
      <c r="D1519" s="18" t="n">
        <f aca="false">Persist_a*C1519+Shock_sd*Draws!D1498</f>
        <v>-37.1344895231425</v>
      </c>
      <c r="E1519" s="18" t="n">
        <f aca="false">Persist_a*D1519+Shock_sd*Draws!E1498</f>
        <v>-95.3602064227674</v>
      </c>
      <c r="F1519" s="18" t="n">
        <f aca="false">Persist_a*E1519+Shock_sd*Draws!F1498</f>
        <v>-62.6706092540348</v>
      </c>
      <c r="G1519" s="18" t="n">
        <f aca="false">Persist_a*F1519+Shock_sd*Draws!G1498</f>
        <v>-51.9996126784278</v>
      </c>
      <c r="H1519" s="18" t="n">
        <f aca="false">Persist_a*G1519+Shock_sd*Draws!H1498</f>
        <v>0.26692930036571</v>
      </c>
      <c r="I1519" s="18" t="n">
        <f aca="false">Persist_a*H1519+Shock_sd*Draws!I1498</f>
        <v>70.07241195844</v>
      </c>
      <c r="J1519" s="18" t="n">
        <f aca="false">Persist_a*I1519+Shock_sd*Draws!J1498</f>
        <v>101.947138246066</v>
      </c>
      <c r="K1519" s="18" t="n">
        <f aca="false">Persist_a*J1519+Shock_sd*Draws!K1498</f>
        <v>14.2811045895135</v>
      </c>
      <c r="L1519" s="18" t="n">
        <f aca="false">Persist_a*K1519+Shock_sd*Draws!L1498</f>
        <v>42.2886927718609</v>
      </c>
      <c r="M1519" s="18" t="n">
        <f aca="false">Persist_a*L1519+Shock_sd*Draws!M1498</f>
        <v>68.5004053851122</v>
      </c>
      <c r="N1519" s="18" t="n">
        <f aca="false">0-(Draws!N1498+Draws!Z1498)</f>
        <v>0</v>
      </c>
      <c r="O1519" s="18" t="n">
        <f aca="false">N1519-(Draws!O1498+Draws!AA1498)</f>
        <v>0</v>
      </c>
      <c r="P1519" s="18" t="n">
        <f aca="false">O1519-(Draws!P1498+Draws!AB1498)</f>
        <v>0</v>
      </c>
      <c r="Q1519" s="18" t="n">
        <f aca="false">P1519-(Draws!Q1498+Draws!AC1498)</f>
        <v>0</v>
      </c>
      <c r="R1519" s="18" t="n">
        <f aca="false">Q1519-(Draws!R1498+Draws!AD1498)</f>
        <v>0</v>
      </c>
      <c r="S1519" s="18" t="n">
        <f aca="false">R1519-(Draws!S1498+Draws!AE1498)</f>
        <v>0</v>
      </c>
      <c r="T1519" s="18" t="n">
        <f aca="false">S1519-(Draws!T1498+Draws!AF1498)</f>
        <v>0</v>
      </c>
      <c r="U1519" s="18" t="n">
        <f aca="false">T1519-(Draws!U1498+Draws!AG1498)</f>
        <v>0</v>
      </c>
      <c r="V1519" s="18" t="n">
        <f aca="false">U1519-(Draws!V1498+Draws!AH1498)</f>
        <v>0</v>
      </c>
      <c r="W1519" s="18" t="n">
        <f aca="false">V1519-(Draws!W1498+Draws!AI1498)</f>
        <v>0</v>
      </c>
      <c r="X1519" s="18" t="n">
        <f aca="false">W1519-(Draws!X1498+Draws!AJ1498)</f>
        <v>0</v>
      </c>
      <c r="Y1519" s="18" t="n">
        <f aca="false">X1519-(Draws!Y1498+Draws!AK1498)</f>
        <v>0</v>
      </c>
      <c r="Z1519" s="18" t="n">
        <f aca="false">0-(MAX(Draws!N1498-Line_cap,0)+MAX(Draws!Z1498-Line_cap,0))</f>
        <v>0</v>
      </c>
      <c r="AA1519" s="18" t="n">
        <f aca="false">Z1519-(MAX(Draws!O1498-Line_cap,0)+MAX(Draws!AA1498-Line_cap,0))</f>
        <v>0</v>
      </c>
      <c r="AB1519" s="18" t="n">
        <f aca="false">AA1519-(MAX(Draws!P1498-Line_cap,0)+MAX(Draws!AB1498-Line_cap,0))</f>
        <v>0</v>
      </c>
      <c r="AC1519" s="18" t="n">
        <f aca="false">AB1519-(MAX(Draws!Q1498-Line_cap,0)+MAX(Draws!AC1498-Line_cap,0))</f>
        <v>0</v>
      </c>
      <c r="AD1519" s="18" t="n">
        <f aca="false">AC1519-(MAX(Draws!R1498-Line_cap,0)+MAX(Draws!AD1498-Line_cap,0))</f>
        <v>0</v>
      </c>
      <c r="AE1519" s="18" t="n">
        <f aca="false">AD1519-(MAX(Draws!S1498-Line_cap,0)+MAX(Draws!AE1498-Line_cap,0))</f>
        <v>0</v>
      </c>
      <c r="AF1519" s="18" t="n">
        <f aca="false">AE1519-(MAX(Draws!T1498-Line_cap,0)+MAX(Draws!AF1498-Line_cap,0))</f>
        <v>0</v>
      </c>
      <c r="AG1519" s="18" t="n">
        <f aca="false">AF1519-(MAX(Draws!U1498-Line_cap,0)+MAX(Draws!AG1498-Line_cap,0))</f>
        <v>0</v>
      </c>
      <c r="AH1519" s="18" t="n">
        <f aca="false">AG1519-(MAX(Draws!V1498-Line_cap,0)+MAX(Draws!AH1498-Line_cap,0))</f>
        <v>0</v>
      </c>
      <c r="AI1519" s="18" t="n">
        <f aca="false">AH1519-(MAX(Draws!W1498-Line_cap,0)+MAX(Draws!AI1498-Line_cap,0))</f>
        <v>0</v>
      </c>
      <c r="AJ1519" s="18" t="n">
        <f aca="false">AI1519-(MAX(Draws!X1498-Line_cap,0)+MAX(Draws!AJ1498-Line_cap,0))</f>
        <v>0</v>
      </c>
      <c r="AK1519" s="18" t="n">
        <f aca="false">AJ1519-(MAX(Draws!Y1498-Line_cap,0)+MAX(Draws!AK1498-Line_cap,0))</f>
        <v>0</v>
      </c>
      <c r="AL1519" s="18" t="n">
        <f aca="false">SUMPRODUCT(MIN($B$22:$M$22+B1519:M1519+N1519:Y1519))</f>
        <v>403.501993405389</v>
      </c>
      <c r="AM1519" s="18" t="n">
        <f aca="false">SUMPRODUCT(MIN($B$22:$M$22+B1519:M1519))</f>
        <v>403.501993405389</v>
      </c>
      <c r="AN1519" s="18" t="n">
        <f aca="false">SUMPRODUCT(MIN($B$22:$M$22+N1519:Y1519))</f>
        <v>481.950382357786</v>
      </c>
      <c r="AO1519" s="18" t="n">
        <f aca="false">SUMPRODUCT(MIN($B$22:$M$22+B1519:M1519+Z1519:AK1519))</f>
        <v>403.501993405389</v>
      </c>
      <c r="AP1519" s="18" t="n">
        <f aca="false">SUMPRODUCT(MIN($B$23:$M$23+B1519:M1519+N1519:Y1519))</f>
        <v>444.390280918752</v>
      </c>
      <c r="AQ1519" s="18" t="n">
        <f aca="false">SUMPRODUCT(MIN($B$23:$M$23+B1519:M1519+Z1519:AK1519))</f>
        <v>444.390280918752</v>
      </c>
      <c r="AR1519" s="13" t="n">
        <f aca="false">IF(Y1519&lt;0,1,0)</f>
        <v>0</v>
      </c>
    </row>
    <row r="1520" customFormat="false" ht="15" hidden="false" customHeight="false" outlineLevel="0" collapsed="false">
      <c r="A1520" s="13" t="n">
        <v>1495</v>
      </c>
      <c r="B1520" s="18" t="n">
        <f aca="false">Shock_sd*Draws!B1499</f>
        <v>-17.4650063215957</v>
      </c>
      <c r="C1520" s="18" t="n">
        <f aca="false">Persist_a*B1520+Shock_sd*Draws!C1499</f>
        <v>82.6917823194458</v>
      </c>
      <c r="D1520" s="18" t="n">
        <f aca="false">Persist_a*C1520+Shock_sd*Draws!D1499</f>
        <v>52.4934535197963</v>
      </c>
      <c r="E1520" s="18" t="n">
        <f aca="false">Persist_a*D1520+Shock_sd*Draws!E1499</f>
        <v>77.3565316368865</v>
      </c>
      <c r="F1520" s="18" t="n">
        <f aca="false">Persist_a*E1520+Shock_sd*Draws!F1499</f>
        <v>79.7600878112936</v>
      </c>
      <c r="G1520" s="18" t="n">
        <f aca="false">Persist_a*F1520+Shock_sd*Draws!G1499</f>
        <v>-45.3741674182245</v>
      </c>
      <c r="H1520" s="18" t="n">
        <f aca="false">Persist_a*G1520+Shock_sd*Draws!H1499</f>
        <v>-74.894574575674</v>
      </c>
      <c r="I1520" s="18" t="n">
        <f aca="false">Persist_a*H1520+Shock_sd*Draws!I1499</f>
        <v>-52.4160753899532</v>
      </c>
      <c r="J1520" s="18" t="n">
        <f aca="false">Persist_a*I1520+Shock_sd*Draws!J1499</f>
        <v>10.2048906694234</v>
      </c>
      <c r="K1520" s="18" t="n">
        <f aca="false">Persist_a*J1520+Shock_sd*Draws!K1499</f>
        <v>16.303746535153</v>
      </c>
      <c r="L1520" s="18" t="n">
        <f aca="false">Persist_a*K1520+Shock_sd*Draws!L1499</f>
        <v>61.8409912803417</v>
      </c>
      <c r="M1520" s="18" t="n">
        <f aca="false">Persist_a*L1520+Shock_sd*Draws!M1499</f>
        <v>-26.6575847033297</v>
      </c>
      <c r="N1520" s="18" t="n">
        <f aca="false">0-(Draws!N1499+Draws!Z1499)</f>
        <v>0</v>
      </c>
      <c r="O1520" s="18" t="n">
        <f aca="false">N1520-(Draws!O1499+Draws!AA1499)</f>
        <v>0</v>
      </c>
      <c r="P1520" s="18" t="n">
        <f aca="false">O1520-(Draws!P1499+Draws!AB1499)</f>
        <v>0</v>
      </c>
      <c r="Q1520" s="18" t="n">
        <f aca="false">P1520-(Draws!Q1499+Draws!AC1499)</f>
        <v>0</v>
      </c>
      <c r="R1520" s="18" t="n">
        <f aca="false">Q1520-(Draws!R1499+Draws!AD1499)</f>
        <v>0</v>
      </c>
      <c r="S1520" s="18" t="n">
        <f aca="false">R1520-(Draws!S1499+Draws!AE1499)</f>
        <v>0</v>
      </c>
      <c r="T1520" s="18" t="n">
        <f aca="false">S1520-(Draws!T1499+Draws!AF1499)</f>
        <v>0</v>
      </c>
      <c r="U1520" s="18" t="n">
        <f aca="false">T1520-(Draws!U1499+Draws!AG1499)</f>
        <v>0</v>
      </c>
      <c r="V1520" s="18" t="n">
        <f aca="false">U1520-(Draws!V1499+Draws!AH1499)</f>
        <v>0</v>
      </c>
      <c r="W1520" s="18" t="n">
        <f aca="false">V1520-(Draws!W1499+Draws!AI1499)</f>
        <v>0</v>
      </c>
      <c r="X1520" s="18" t="n">
        <f aca="false">W1520-(Draws!X1499+Draws!AJ1499)</f>
        <v>0</v>
      </c>
      <c r="Y1520" s="18" t="n">
        <f aca="false">X1520-(Draws!Y1499+Draws!AK1499)</f>
        <v>0</v>
      </c>
      <c r="Z1520" s="18" t="n">
        <f aca="false">0-(MAX(Draws!N1499-Line_cap,0)+MAX(Draws!Z1499-Line_cap,0))</f>
        <v>0</v>
      </c>
      <c r="AA1520" s="18" t="n">
        <f aca="false">Z1520-(MAX(Draws!O1499-Line_cap,0)+MAX(Draws!AA1499-Line_cap,0))</f>
        <v>0</v>
      </c>
      <c r="AB1520" s="18" t="n">
        <f aca="false">AA1520-(MAX(Draws!P1499-Line_cap,0)+MAX(Draws!AB1499-Line_cap,0))</f>
        <v>0</v>
      </c>
      <c r="AC1520" s="18" t="n">
        <f aca="false">AB1520-(MAX(Draws!Q1499-Line_cap,0)+MAX(Draws!AC1499-Line_cap,0))</f>
        <v>0</v>
      </c>
      <c r="AD1520" s="18" t="n">
        <f aca="false">AC1520-(MAX(Draws!R1499-Line_cap,0)+MAX(Draws!AD1499-Line_cap,0))</f>
        <v>0</v>
      </c>
      <c r="AE1520" s="18" t="n">
        <f aca="false">AD1520-(MAX(Draws!S1499-Line_cap,0)+MAX(Draws!AE1499-Line_cap,0))</f>
        <v>0</v>
      </c>
      <c r="AF1520" s="18" t="n">
        <f aca="false">AE1520-(MAX(Draws!T1499-Line_cap,0)+MAX(Draws!AF1499-Line_cap,0))</f>
        <v>0</v>
      </c>
      <c r="AG1520" s="18" t="n">
        <f aca="false">AF1520-(MAX(Draws!U1499-Line_cap,0)+MAX(Draws!AG1499-Line_cap,0))</f>
        <v>0</v>
      </c>
      <c r="AH1520" s="18" t="n">
        <f aca="false">AG1520-(MAX(Draws!V1499-Line_cap,0)+MAX(Draws!AH1499-Line_cap,0))</f>
        <v>0</v>
      </c>
      <c r="AI1520" s="18" t="n">
        <f aca="false">AH1520-(MAX(Draws!W1499-Line_cap,0)+MAX(Draws!AI1499-Line_cap,0))</f>
        <v>0</v>
      </c>
      <c r="AJ1520" s="18" t="n">
        <f aca="false">AI1520-(MAX(Draws!X1499-Line_cap,0)+MAX(Draws!AJ1499-Line_cap,0))</f>
        <v>0</v>
      </c>
      <c r="AK1520" s="18" t="n">
        <f aca="false">AJ1520-(MAX(Draws!Y1499-Line_cap,0)+MAX(Draws!AK1499-Line_cap,0))</f>
        <v>0</v>
      </c>
      <c r="AL1520" s="18" t="n">
        <f aca="false">SUMPRODUCT(MIN($B$22:$M$22+B1520:M1520+N1520:Y1520))</f>
        <v>407.055807782112</v>
      </c>
      <c r="AM1520" s="18" t="n">
        <f aca="false">SUMPRODUCT(MIN($B$22:$M$22+B1520:M1520))</f>
        <v>407.055807782112</v>
      </c>
      <c r="AN1520" s="18" t="n">
        <f aca="false">SUMPRODUCT(MIN($B$22:$M$22+N1520:Y1520))</f>
        <v>481.950382357786</v>
      </c>
      <c r="AO1520" s="18" t="n">
        <f aca="false">SUMPRODUCT(MIN($B$22:$M$22+B1520:M1520+Z1520:AK1520))</f>
        <v>407.055807782112</v>
      </c>
      <c r="AP1520" s="18" t="n">
        <f aca="false">SUMPRODUCT(MIN($B$23:$M$23+B1520:M1520+N1520:Y1520))</f>
        <v>456.234450645212</v>
      </c>
      <c r="AQ1520" s="18" t="n">
        <f aca="false">SUMPRODUCT(MIN($B$23:$M$23+B1520:M1520+Z1520:AK1520))</f>
        <v>456.234450645212</v>
      </c>
      <c r="AR1520" s="13" t="n">
        <f aca="false">IF(Y1520&lt;0,1,0)</f>
        <v>0</v>
      </c>
    </row>
    <row r="1521" customFormat="false" ht="15" hidden="false" customHeight="false" outlineLevel="0" collapsed="false">
      <c r="A1521" s="13" t="n">
        <v>1496</v>
      </c>
      <c r="B1521" s="18" t="n">
        <f aca="false">Shock_sd*Draws!B1500</f>
        <v>-67.4445482047403</v>
      </c>
      <c r="C1521" s="18" t="n">
        <f aca="false">Persist_a*B1521+Shock_sd*Draws!C1500</f>
        <v>-19.2784640431539</v>
      </c>
      <c r="D1521" s="18" t="n">
        <f aca="false">Persist_a*C1521+Shock_sd*Draws!D1500</f>
        <v>-10.9687074929205</v>
      </c>
      <c r="E1521" s="18" t="n">
        <f aca="false">Persist_a*D1521+Shock_sd*Draws!E1500</f>
        <v>-13.4830053018018</v>
      </c>
      <c r="F1521" s="18" t="n">
        <f aca="false">Persist_a*E1521+Shock_sd*Draws!F1500</f>
        <v>13.7261601062332</v>
      </c>
      <c r="G1521" s="18" t="n">
        <f aca="false">Persist_a*F1521+Shock_sd*Draws!G1500</f>
        <v>19.5219383001059</v>
      </c>
      <c r="H1521" s="18" t="n">
        <f aca="false">Persist_a*G1521+Shock_sd*Draws!H1500</f>
        <v>22.4972178355354</v>
      </c>
      <c r="I1521" s="18" t="n">
        <f aca="false">Persist_a*H1521+Shock_sd*Draws!I1500</f>
        <v>92.1150023258918</v>
      </c>
      <c r="J1521" s="18" t="n">
        <f aca="false">Persist_a*I1521+Shock_sd*Draws!J1500</f>
        <v>50.105134907378</v>
      </c>
      <c r="K1521" s="18" t="n">
        <f aca="false">Persist_a*J1521+Shock_sd*Draws!K1500</f>
        <v>116.963027992342</v>
      </c>
      <c r="L1521" s="18" t="n">
        <f aca="false">Persist_a*K1521+Shock_sd*Draws!L1500</f>
        <v>67.957175582563</v>
      </c>
      <c r="M1521" s="18" t="n">
        <f aca="false">Persist_a*L1521+Shock_sd*Draws!M1500</f>
        <v>65.8487687591026</v>
      </c>
      <c r="N1521" s="18" t="n">
        <f aca="false">0-(Draws!N1500+Draws!Z1500)</f>
        <v>-122.852100688663</v>
      </c>
      <c r="O1521" s="18" t="n">
        <f aca="false">N1521-(Draws!O1500+Draws!AA1500)</f>
        <v>-207.517211828895</v>
      </c>
      <c r="P1521" s="18" t="n">
        <f aca="false">O1521-(Draws!P1500+Draws!AB1500)</f>
        <v>-207.517211828895</v>
      </c>
      <c r="Q1521" s="18" t="n">
        <f aca="false">P1521-(Draws!Q1500+Draws!AC1500)</f>
        <v>-207.517211828895</v>
      </c>
      <c r="R1521" s="18" t="n">
        <f aca="false">Q1521-(Draws!R1500+Draws!AD1500)</f>
        <v>-207.517211828895</v>
      </c>
      <c r="S1521" s="18" t="n">
        <f aca="false">R1521-(Draws!S1500+Draws!AE1500)</f>
        <v>-207.517211828895</v>
      </c>
      <c r="T1521" s="18" t="n">
        <f aca="false">S1521-(Draws!T1500+Draws!AF1500)</f>
        <v>-207.517211828895</v>
      </c>
      <c r="U1521" s="18" t="n">
        <f aca="false">T1521-(Draws!U1500+Draws!AG1500)</f>
        <v>-207.517211828895</v>
      </c>
      <c r="V1521" s="18" t="n">
        <f aca="false">U1521-(Draws!V1500+Draws!AH1500)</f>
        <v>-207.517211828895</v>
      </c>
      <c r="W1521" s="18" t="n">
        <f aca="false">V1521-(Draws!W1500+Draws!AI1500)</f>
        <v>-207.517211828895</v>
      </c>
      <c r="X1521" s="18" t="n">
        <f aca="false">W1521-(Draws!X1500+Draws!AJ1500)</f>
        <v>-207.517211828895</v>
      </c>
      <c r="Y1521" s="18" t="n">
        <f aca="false">X1521-(Draws!Y1500+Draws!AK1500)</f>
        <v>-207.517211828895</v>
      </c>
      <c r="Z1521" s="18" t="n">
        <f aca="false">0-(MAX(Draws!N1500-Line_cap,0)+MAX(Draws!Z1500-Line_cap,0))</f>
        <v>-22.8521006886628</v>
      </c>
      <c r="AA1521" s="18" t="n">
        <f aca="false">Z1521-(MAX(Draws!O1500-Line_cap,0)+MAX(Draws!AA1500-Line_cap,0))</f>
        <v>-22.8521006886628</v>
      </c>
      <c r="AB1521" s="18" t="n">
        <f aca="false">AA1521-(MAX(Draws!P1500-Line_cap,0)+MAX(Draws!AB1500-Line_cap,0))</f>
        <v>-22.8521006886628</v>
      </c>
      <c r="AC1521" s="18" t="n">
        <f aca="false">AB1521-(MAX(Draws!Q1500-Line_cap,0)+MAX(Draws!AC1500-Line_cap,0))</f>
        <v>-22.8521006886628</v>
      </c>
      <c r="AD1521" s="18" t="n">
        <f aca="false">AC1521-(MAX(Draws!R1500-Line_cap,0)+MAX(Draws!AD1500-Line_cap,0))</f>
        <v>-22.8521006886628</v>
      </c>
      <c r="AE1521" s="18" t="n">
        <f aca="false">AD1521-(MAX(Draws!S1500-Line_cap,0)+MAX(Draws!AE1500-Line_cap,0))</f>
        <v>-22.8521006886628</v>
      </c>
      <c r="AF1521" s="18" t="n">
        <f aca="false">AE1521-(MAX(Draws!T1500-Line_cap,0)+MAX(Draws!AF1500-Line_cap,0))</f>
        <v>-22.8521006886628</v>
      </c>
      <c r="AG1521" s="18" t="n">
        <f aca="false">AF1521-(MAX(Draws!U1500-Line_cap,0)+MAX(Draws!AG1500-Line_cap,0))</f>
        <v>-22.8521006886628</v>
      </c>
      <c r="AH1521" s="18" t="n">
        <f aca="false">AG1521-(MAX(Draws!V1500-Line_cap,0)+MAX(Draws!AH1500-Line_cap,0))</f>
        <v>-22.8521006886628</v>
      </c>
      <c r="AI1521" s="18" t="n">
        <f aca="false">AH1521-(MAX(Draws!W1500-Line_cap,0)+MAX(Draws!AI1500-Line_cap,0))</f>
        <v>-22.8521006886628</v>
      </c>
      <c r="AJ1521" s="18" t="n">
        <f aca="false">AI1521-(MAX(Draws!X1500-Line_cap,0)+MAX(Draws!AJ1500-Line_cap,0))</f>
        <v>-22.8521006886628</v>
      </c>
      <c r="AK1521" s="18" t="n">
        <f aca="false">AJ1521-(MAX(Draws!Y1500-Line_cap,0)+MAX(Draws!AK1500-Line_cap,0))</f>
        <v>-22.8521006886628</v>
      </c>
      <c r="AL1521" s="18" t="n">
        <f aca="false">SUMPRODUCT(MIN($B$22:$M$22+B1521:M1521+N1521:Y1521))</f>
        <v>277.861982697459</v>
      </c>
      <c r="AM1521" s="18" t="n">
        <f aca="false">SUMPRODUCT(MIN($B$22:$M$22+B1521:M1521))</f>
        <v>485.379194526355</v>
      </c>
      <c r="AN1521" s="18" t="n">
        <f aca="false">SUMPRODUCT(MIN($B$22:$M$22+N1521:Y1521))</f>
        <v>274.43317052889</v>
      </c>
      <c r="AO1521" s="18" t="n">
        <f aca="false">SUMPRODUCT(MIN($B$22:$M$22+B1521:M1521+Z1521:AK1521))</f>
        <v>462.527093837692</v>
      </c>
      <c r="AP1521" s="18" t="n">
        <f aca="false">SUMPRODUCT(MIN($B$23:$M$23+B1521:M1521+N1521:Y1521))</f>
        <v>318.750270210823</v>
      </c>
      <c r="AQ1521" s="18" t="n">
        <f aca="false">SUMPRODUCT(MIN($B$23:$M$23+B1521:M1521+Z1521:AK1521))</f>
        <v>498.754099999282</v>
      </c>
      <c r="AR1521" s="13" t="n">
        <f aca="false">IF(Y1521&lt;0,1,0)</f>
        <v>1</v>
      </c>
    </row>
    <row r="1522" customFormat="false" ht="15" hidden="false" customHeight="false" outlineLevel="0" collapsed="false">
      <c r="A1522" s="13" t="n">
        <v>1497</v>
      </c>
      <c r="B1522" s="18" t="n">
        <f aca="false">Shock_sd*Draws!B1501</f>
        <v>40.4944624278938</v>
      </c>
      <c r="C1522" s="18" t="n">
        <f aca="false">Persist_a*B1522+Shock_sd*Draws!C1501</f>
        <v>58.0725150304417</v>
      </c>
      <c r="D1522" s="18" t="n">
        <f aca="false">Persist_a*C1522+Shock_sd*Draws!D1501</f>
        <v>66.6541264106831</v>
      </c>
      <c r="E1522" s="18" t="n">
        <f aca="false">Persist_a*D1522+Shock_sd*Draws!E1501</f>
        <v>68.7600012746787</v>
      </c>
      <c r="F1522" s="18" t="n">
        <f aca="false">Persist_a*E1522+Shock_sd*Draws!F1501</f>
        <v>81.7793634656225</v>
      </c>
      <c r="G1522" s="18" t="n">
        <f aca="false">Persist_a*F1522+Shock_sd*Draws!G1501</f>
        <v>-46.2497433304636</v>
      </c>
      <c r="H1522" s="18" t="n">
        <f aca="false">Persist_a*G1522+Shock_sd*Draws!H1501</f>
        <v>-81.1340079163618</v>
      </c>
      <c r="I1522" s="18" t="n">
        <f aca="false">Persist_a*H1522+Shock_sd*Draws!I1501</f>
        <v>-130.840436350102</v>
      </c>
      <c r="J1522" s="18" t="n">
        <f aca="false">Persist_a*I1522+Shock_sd*Draws!J1501</f>
        <v>-176.397357367675</v>
      </c>
      <c r="K1522" s="18" t="n">
        <f aca="false">Persist_a*J1522+Shock_sd*Draws!K1501</f>
        <v>-171.46467168803</v>
      </c>
      <c r="L1522" s="18" t="n">
        <f aca="false">Persist_a*K1522+Shock_sd*Draws!L1501</f>
        <v>-119.354160286419</v>
      </c>
      <c r="M1522" s="18" t="n">
        <f aca="false">Persist_a*L1522+Shock_sd*Draws!M1501</f>
        <v>-42.1582398682275</v>
      </c>
      <c r="N1522" s="18" t="n">
        <f aca="false">0-(Draws!N1501+Draws!Z1501)</f>
        <v>0</v>
      </c>
      <c r="O1522" s="18" t="n">
        <f aca="false">N1522-(Draws!O1501+Draws!AA1501)</f>
        <v>0</v>
      </c>
      <c r="P1522" s="18" t="n">
        <f aca="false">O1522-(Draws!P1501+Draws!AB1501)</f>
        <v>0</v>
      </c>
      <c r="Q1522" s="18" t="n">
        <f aca="false">P1522-(Draws!Q1501+Draws!AC1501)</f>
        <v>0</v>
      </c>
      <c r="R1522" s="18" t="n">
        <f aca="false">Q1522-(Draws!R1501+Draws!AD1501)</f>
        <v>0</v>
      </c>
      <c r="S1522" s="18" t="n">
        <f aca="false">R1522-(Draws!S1501+Draws!AE1501)</f>
        <v>0</v>
      </c>
      <c r="T1522" s="18" t="n">
        <f aca="false">S1522-(Draws!T1501+Draws!AF1501)</f>
        <v>0</v>
      </c>
      <c r="U1522" s="18" t="n">
        <f aca="false">T1522-(Draws!U1501+Draws!AG1501)</f>
        <v>0</v>
      </c>
      <c r="V1522" s="18" t="n">
        <f aca="false">U1522-(Draws!V1501+Draws!AH1501)</f>
        <v>0</v>
      </c>
      <c r="W1522" s="18" t="n">
        <f aca="false">V1522-(Draws!W1501+Draws!AI1501)</f>
        <v>0</v>
      </c>
      <c r="X1522" s="18" t="n">
        <f aca="false">W1522-(Draws!X1501+Draws!AJ1501)</f>
        <v>0</v>
      </c>
      <c r="Y1522" s="18" t="n">
        <f aca="false">X1522-(Draws!Y1501+Draws!AK1501)</f>
        <v>0</v>
      </c>
      <c r="Z1522" s="18" t="n">
        <f aca="false">0-(MAX(Draws!N1501-Line_cap,0)+MAX(Draws!Z1501-Line_cap,0))</f>
        <v>0</v>
      </c>
      <c r="AA1522" s="18" t="n">
        <f aca="false">Z1522-(MAX(Draws!O1501-Line_cap,0)+MAX(Draws!AA1501-Line_cap,0))</f>
        <v>0</v>
      </c>
      <c r="AB1522" s="18" t="n">
        <f aca="false">AA1522-(MAX(Draws!P1501-Line_cap,0)+MAX(Draws!AB1501-Line_cap,0))</f>
        <v>0</v>
      </c>
      <c r="AC1522" s="18" t="n">
        <f aca="false">AB1522-(MAX(Draws!Q1501-Line_cap,0)+MAX(Draws!AC1501-Line_cap,0))</f>
        <v>0</v>
      </c>
      <c r="AD1522" s="18" t="n">
        <f aca="false">AC1522-(MAX(Draws!R1501-Line_cap,0)+MAX(Draws!AD1501-Line_cap,0))</f>
        <v>0</v>
      </c>
      <c r="AE1522" s="18" t="n">
        <f aca="false">AD1522-(MAX(Draws!S1501-Line_cap,0)+MAX(Draws!AE1501-Line_cap,0))</f>
        <v>0</v>
      </c>
      <c r="AF1522" s="18" t="n">
        <f aca="false">AE1522-(MAX(Draws!T1501-Line_cap,0)+MAX(Draws!AF1501-Line_cap,0))</f>
        <v>0</v>
      </c>
      <c r="AG1522" s="18" t="n">
        <f aca="false">AF1522-(MAX(Draws!U1501-Line_cap,0)+MAX(Draws!AG1501-Line_cap,0))</f>
        <v>0</v>
      </c>
      <c r="AH1522" s="18" t="n">
        <f aca="false">AG1522-(MAX(Draws!V1501-Line_cap,0)+MAX(Draws!AH1501-Line_cap,0))</f>
        <v>0</v>
      </c>
      <c r="AI1522" s="18" t="n">
        <f aca="false">AH1522-(MAX(Draws!W1501-Line_cap,0)+MAX(Draws!AI1501-Line_cap,0))</f>
        <v>0</v>
      </c>
      <c r="AJ1522" s="18" t="n">
        <f aca="false">AI1522-(MAX(Draws!X1501-Line_cap,0)+MAX(Draws!AJ1501-Line_cap,0))</f>
        <v>0</v>
      </c>
      <c r="AK1522" s="18" t="n">
        <f aca="false">AJ1522-(MAX(Draws!Y1501-Line_cap,0)+MAX(Draws!AK1501-Line_cap,0))</f>
        <v>0</v>
      </c>
      <c r="AL1522" s="18" t="n">
        <f aca="false">SUMPRODUCT(MIN($B$22:$M$22+B1522:M1522+N1522:Y1522))</f>
        <v>311.800424049721</v>
      </c>
      <c r="AM1522" s="18" t="n">
        <f aca="false">SUMPRODUCT(MIN($B$22:$M$22+B1522:M1522))</f>
        <v>311.800424049721</v>
      </c>
      <c r="AN1522" s="18" t="n">
        <f aca="false">SUMPRODUCT(MIN($B$22:$M$22+N1522:Y1522))</f>
        <v>481.950382357786</v>
      </c>
      <c r="AO1522" s="18" t="n">
        <f aca="false">SUMPRODUCT(MIN($B$22:$M$22+B1522:M1522+Z1522:AK1522))</f>
        <v>311.800424049721</v>
      </c>
      <c r="AP1522" s="18" t="n">
        <f aca="false">SUMPRODUCT(MIN($B$23:$M$23+B1522:M1522+N1522:Y1522))</f>
        <v>361.043751213941</v>
      </c>
      <c r="AQ1522" s="18" t="n">
        <f aca="false">SUMPRODUCT(MIN($B$23:$M$23+B1522:M1522+Z1522:AK1522))</f>
        <v>361.043751213941</v>
      </c>
      <c r="AR1522" s="13" t="n">
        <f aca="false">IF(Y1522&lt;0,1,0)</f>
        <v>0</v>
      </c>
    </row>
    <row r="1523" customFormat="false" ht="15" hidden="false" customHeight="false" outlineLevel="0" collapsed="false">
      <c r="A1523" s="13" t="n">
        <v>1498</v>
      </c>
      <c r="B1523" s="18" t="n">
        <f aca="false">Shock_sd*Draws!B1502</f>
        <v>-73.3840133071178</v>
      </c>
      <c r="C1523" s="18" t="n">
        <f aca="false">Persist_a*B1523+Shock_sd*Draws!C1502</f>
        <v>-105.216653607698</v>
      </c>
      <c r="D1523" s="18" t="n">
        <f aca="false">Persist_a*C1523+Shock_sd*Draws!D1502</f>
        <v>-67.9947032745331</v>
      </c>
      <c r="E1523" s="18" t="n">
        <f aca="false">Persist_a*D1523+Shock_sd*Draws!E1502</f>
        <v>22.8995826953406</v>
      </c>
      <c r="F1523" s="18" t="n">
        <f aca="false">Persist_a*E1523+Shock_sd*Draws!F1502</f>
        <v>64.6425725134672</v>
      </c>
      <c r="G1523" s="18" t="n">
        <f aca="false">Persist_a*F1523+Shock_sd*Draws!G1502</f>
        <v>33.3383177908196</v>
      </c>
      <c r="H1523" s="18" t="n">
        <f aca="false">Persist_a*G1523+Shock_sd*Draws!H1502</f>
        <v>33.0658848961491</v>
      </c>
      <c r="I1523" s="18" t="n">
        <f aca="false">Persist_a*H1523+Shock_sd*Draws!I1502</f>
        <v>47.6145856168996</v>
      </c>
      <c r="J1523" s="18" t="n">
        <f aca="false">Persist_a*I1523+Shock_sd*Draws!J1502</f>
        <v>7.55486830842058</v>
      </c>
      <c r="K1523" s="18" t="n">
        <f aca="false">Persist_a*J1523+Shock_sd*Draws!K1502</f>
        <v>37.4819993312815</v>
      </c>
      <c r="L1523" s="18" t="n">
        <f aca="false">Persist_a*K1523+Shock_sd*Draws!L1502</f>
        <v>37.0129425092136</v>
      </c>
      <c r="M1523" s="18" t="n">
        <f aca="false">Persist_a*L1523+Shock_sd*Draws!M1502</f>
        <v>45.6089663089551</v>
      </c>
      <c r="N1523" s="18" t="n">
        <f aca="false">0-(Draws!N1502+Draws!Z1502)</f>
        <v>0</v>
      </c>
      <c r="O1523" s="18" t="n">
        <f aca="false">N1523-(Draws!O1502+Draws!AA1502)</f>
        <v>0</v>
      </c>
      <c r="P1523" s="18" t="n">
        <f aca="false">O1523-(Draws!P1502+Draws!AB1502)</f>
        <v>0</v>
      </c>
      <c r="Q1523" s="18" t="n">
        <f aca="false">P1523-(Draws!Q1502+Draws!AC1502)</f>
        <v>0</v>
      </c>
      <c r="R1523" s="18" t="n">
        <f aca="false">Q1523-(Draws!R1502+Draws!AD1502)</f>
        <v>0</v>
      </c>
      <c r="S1523" s="18" t="n">
        <f aca="false">R1523-(Draws!S1502+Draws!AE1502)</f>
        <v>0</v>
      </c>
      <c r="T1523" s="18" t="n">
        <f aca="false">S1523-(Draws!T1502+Draws!AF1502)</f>
        <v>0</v>
      </c>
      <c r="U1523" s="18" t="n">
        <f aca="false">T1523-(Draws!U1502+Draws!AG1502)</f>
        <v>0</v>
      </c>
      <c r="V1523" s="18" t="n">
        <f aca="false">U1523-(Draws!V1502+Draws!AH1502)</f>
        <v>0</v>
      </c>
      <c r="W1523" s="18" t="n">
        <f aca="false">V1523-(Draws!W1502+Draws!AI1502)</f>
        <v>0</v>
      </c>
      <c r="X1523" s="18" t="n">
        <f aca="false">W1523-(Draws!X1502+Draws!AJ1502)</f>
        <v>-144.355335602163</v>
      </c>
      <c r="Y1523" s="18" t="n">
        <f aca="false">X1523-(Draws!Y1502+Draws!AK1502)</f>
        <v>-144.355335602163</v>
      </c>
      <c r="Z1523" s="18" t="n">
        <f aca="false">0-(MAX(Draws!N1502-Line_cap,0)+MAX(Draws!Z1502-Line_cap,0))</f>
        <v>0</v>
      </c>
      <c r="AA1523" s="18" t="n">
        <f aca="false">Z1523-(MAX(Draws!O1502-Line_cap,0)+MAX(Draws!AA1502-Line_cap,0))</f>
        <v>0</v>
      </c>
      <c r="AB1523" s="18" t="n">
        <f aca="false">AA1523-(MAX(Draws!P1502-Line_cap,0)+MAX(Draws!AB1502-Line_cap,0))</f>
        <v>0</v>
      </c>
      <c r="AC1523" s="18" t="n">
        <f aca="false">AB1523-(MAX(Draws!Q1502-Line_cap,0)+MAX(Draws!AC1502-Line_cap,0))</f>
        <v>0</v>
      </c>
      <c r="AD1523" s="18" t="n">
        <f aca="false">AC1523-(MAX(Draws!R1502-Line_cap,0)+MAX(Draws!AD1502-Line_cap,0))</f>
        <v>0</v>
      </c>
      <c r="AE1523" s="18" t="n">
        <f aca="false">AD1523-(MAX(Draws!S1502-Line_cap,0)+MAX(Draws!AE1502-Line_cap,0))</f>
        <v>0</v>
      </c>
      <c r="AF1523" s="18" t="n">
        <f aca="false">AE1523-(MAX(Draws!T1502-Line_cap,0)+MAX(Draws!AF1502-Line_cap,0))</f>
        <v>0</v>
      </c>
      <c r="AG1523" s="18" t="n">
        <f aca="false">AF1523-(MAX(Draws!U1502-Line_cap,0)+MAX(Draws!AG1502-Line_cap,0))</f>
        <v>0</v>
      </c>
      <c r="AH1523" s="18" t="n">
        <f aca="false">AG1523-(MAX(Draws!V1502-Line_cap,0)+MAX(Draws!AH1502-Line_cap,0))</f>
        <v>0</v>
      </c>
      <c r="AI1523" s="18" t="n">
        <f aca="false">AH1523-(MAX(Draws!W1502-Line_cap,0)+MAX(Draws!AI1502-Line_cap,0))</f>
        <v>0</v>
      </c>
      <c r="AJ1523" s="18" t="n">
        <f aca="false">AI1523-(MAX(Draws!X1502-Line_cap,0)+MAX(Draws!AJ1502-Line_cap,0))</f>
        <v>-44.3553356021634</v>
      </c>
      <c r="AK1523" s="18" t="n">
        <f aca="false">AJ1523-(MAX(Draws!Y1502-Line_cap,0)+MAX(Draws!AK1502-Line_cap,0))</f>
        <v>-44.3553356021634</v>
      </c>
      <c r="AL1523" s="18" t="n">
        <f aca="false">SUMPRODUCT(MIN($B$22:$M$22+B1523:M1523+N1523:Y1523))</f>
        <v>394.585554471431</v>
      </c>
      <c r="AM1523" s="18" t="n">
        <f aca="false">SUMPRODUCT(MIN($B$22:$M$22+B1523:M1523))</f>
        <v>434.849943326083</v>
      </c>
      <c r="AN1523" s="18" t="n">
        <f aca="false">SUMPRODUCT(MIN($B$22:$M$22+N1523:Y1523))</f>
        <v>357.572611962218</v>
      </c>
      <c r="AO1523" s="18" t="n">
        <f aca="false">SUMPRODUCT(MIN($B$22:$M$22+B1523:M1523+Z1523:AK1523))</f>
        <v>434.849943326083</v>
      </c>
      <c r="AP1523" s="18" t="n">
        <f aca="false">SUMPRODUCT(MIN($B$23:$M$23+B1523:M1523+N1523:Y1523))</f>
        <v>441.458683284976</v>
      </c>
      <c r="AQ1523" s="18" t="n">
        <f aca="false">SUMPRODUCT(MIN($B$23:$M$23+B1523:M1523+Z1523:AK1523))</f>
        <v>461.10074353208</v>
      </c>
      <c r="AR1523" s="13" t="n">
        <f aca="false">IF(Y1523&lt;0,1,0)</f>
        <v>1</v>
      </c>
    </row>
    <row r="1524" customFormat="false" ht="15" hidden="false" customHeight="false" outlineLevel="0" collapsed="false">
      <c r="A1524" s="13" t="n">
        <v>1499</v>
      </c>
      <c r="B1524" s="18" t="n">
        <f aca="false">Shock_sd*Draws!B1503</f>
        <v>40.2304889970256</v>
      </c>
      <c r="C1524" s="18" t="n">
        <f aca="false">Persist_a*B1524+Shock_sd*Draws!C1503</f>
        <v>95.0672167751444</v>
      </c>
      <c r="D1524" s="18" t="n">
        <f aca="false">Persist_a*C1524+Shock_sd*Draws!D1503</f>
        <v>-8.1080533988656</v>
      </c>
      <c r="E1524" s="18" t="n">
        <f aca="false">Persist_a*D1524+Shock_sd*Draws!E1503</f>
        <v>56.3310489027769</v>
      </c>
      <c r="F1524" s="18" t="n">
        <f aca="false">Persist_a*E1524+Shock_sd*Draws!F1503</f>
        <v>56.2142441122452</v>
      </c>
      <c r="G1524" s="18" t="n">
        <f aca="false">Persist_a*F1524+Shock_sd*Draws!G1503</f>
        <v>-32.5120201401735</v>
      </c>
      <c r="H1524" s="18" t="n">
        <f aca="false">Persist_a*G1524+Shock_sd*Draws!H1503</f>
        <v>61.760803376001</v>
      </c>
      <c r="I1524" s="18" t="n">
        <f aca="false">Persist_a*H1524+Shock_sd*Draws!I1503</f>
        <v>100.3106955247</v>
      </c>
      <c r="J1524" s="18" t="n">
        <f aca="false">Persist_a*I1524+Shock_sd*Draws!J1503</f>
        <v>43.3987696481541</v>
      </c>
      <c r="K1524" s="18" t="n">
        <f aca="false">Persist_a*J1524+Shock_sd*Draws!K1503</f>
        <v>49.6456157220597</v>
      </c>
      <c r="L1524" s="18" t="n">
        <f aca="false">Persist_a*K1524+Shock_sd*Draws!L1503</f>
        <v>-47.6603493170032</v>
      </c>
      <c r="M1524" s="18" t="n">
        <f aca="false">Persist_a*L1524+Shock_sd*Draws!M1503</f>
        <v>4.77881423605303</v>
      </c>
      <c r="N1524" s="18" t="n">
        <f aca="false">0-(Draws!N1503+Draws!Z1503)</f>
        <v>0</v>
      </c>
      <c r="O1524" s="18" t="n">
        <f aca="false">N1524-(Draws!O1503+Draws!AA1503)</f>
        <v>0</v>
      </c>
      <c r="P1524" s="18" t="n">
        <f aca="false">O1524-(Draws!P1503+Draws!AB1503)</f>
        <v>0</v>
      </c>
      <c r="Q1524" s="18" t="n">
        <f aca="false">P1524-(Draws!Q1503+Draws!AC1503)</f>
        <v>0</v>
      </c>
      <c r="R1524" s="18" t="n">
        <f aca="false">Q1524-(Draws!R1503+Draws!AD1503)</f>
        <v>0</v>
      </c>
      <c r="S1524" s="18" t="n">
        <f aca="false">R1524-(Draws!S1503+Draws!AE1503)</f>
        <v>0</v>
      </c>
      <c r="T1524" s="18" t="n">
        <f aca="false">S1524-(Draws!T1503+Draws!AF1503)</f>
        <v>0</v>
      </c>
      <c r="U1524" s="18" t="n">
        <f aca="false">T1524-(Draws!U1503+Draws!AG1503)</f>
        <v>0</v>
      </c>
      <c r="V1524" s="18" t="n">
        <f aca="false">U1524-(Draws!V1503+Draws!AH1503)</f>
        <v>0</v>
      </c>
      <c r="W1524" s="18" t="n">
        <f aca="false">V1524-(Draws!W1503+Draws!AI1503)</f>
        <v>0</v>
      </c>
      <c r="X1524" s="18" t="n">
        <f aca="false">W1524-(Draws!X1503+Draws!AJ1503)</f>
        <v>0</v>
      </c>
      <c r="Y1524" s="18" t="n">
        <f aca="false">X1524-(Draws!Y1503+Draws!AK1503)</f>
        <v>-49.6298609717753</v>
      </c>
      <c r="Z1524" s="18" t="n">
        <f aca="false">0-(MAX(Draws!N1503-Line_cap,0)+MAX(Draws!Z1503-Line_cap,0))</f>
        <v>0</v>
      </c>
      <c r="AA1524" s="18" t="n">
        <f aca="false">Z1524-(MAX(Draws!O1503-Line_cap,0)+MAX(Draws!AA1503-Line_cap,0))</f>
        <v>0</v>
      </c>
      <c r="AB1524" s="18" t="n">
        <f aca="false">AA1524-(MAX(Draws!P1503-Line_cap,0)+MAX(Draws!AB1503-Line_cap,0))</f>
        <v>0</v>
      </c>
      <c r="AC1524" s="18" t="n">
        <f aca="false">AB1524-(MAX(Draws!Q1503-Line_cap,0)+MAX(Draws!AC1503-Line_cap,0))</f>
        <v>0</v>
      </c>
      <c r="AD1524" s="18" t="n">
        <f aca="false">AC1524-(MAX(Draws!R1503-Line_cap,0)+MAX(Draws!AD1503-Line_cap,0))</f>
        <v>0</v>
      </c>
      <c r="AE1524" s="18" t="n">
        <f aca="false">AD1524-(MAX(Draws!S1503-Line_cap,0)+MAX(Draws!AE1503-Line_cap,0))</f>
        <v>0</v>
      </c>
      <c r="AF1524" s="18" t="n">
        <f aca="false">AE1524-(MAX(Draws!T1503-Line_cap,0)+MAX(Draws!AF1503-Line_cap,0))</f>
        <v>0</v>
      </c>
      <c r="AG1524" s="18" t="n">
        <f aca="false">AF1524-(MAX(Draws!U1503-Line_cap,0)+MAX(Draws!AG1503-Line_cap,0))</f>
        <v>0</v>
      </c>
      <c r="AH1524" s="18" t="n">
        <f aca="false">AG1524-(MAX(Draws!V1503-Line_cap,0)+MAX(Draws!AH1503-Line_cap,0))</f>
        <v>0</v>
      </c>
      <c r="AI1524" s="18" t="n">
        <f aca="false">AH1524-(MAX(Draws!W1503-Line_cap,0)+MAX(Draws!AI1503-Line_cap,0))</f>
        <v>0</v>
      </c>
      <c r="AJ1524" s="18" t="n">
        <f aca="false">AI1524-(MAX(Draws!X1503-Line_cap,0)+MAX(Draws!AJ1503-Line_cap,0))</f>
        <v>0</v>
      </c>
      <c r="AK1524" s="18" t="n">
        <f aca="false">AJ1524-(MAX(Draws!Y1503-Line_cap,0)+MAX(Draws!AK1503-Line_cap,0))</f>
        <v>0</v>
      </c>
      <c r="AL1524" s="18" t="n">
        <f aca="false">SUMPRODUCT(MIN($B$22:$M$22+B1524:M1524+N1524:Y1524))</f>
        <v>450.696151498192</v>
      </c>
      <c r="AM1524" s="18" t="n">
        <f aca="false">SUMPRODUCT(MIN($B$22:$M$22+B1524:M1524))</f>
        <v>450.696151498192</v>
      </c>
      <c r="AN1524" s="18" t="n">
        <f aca="false">SUMPRODUCT(MIN($B$22:$M$22+N1524:Y1524))</f>
        <v>460.794186705185</v>
      </c>
      <c r="AO1524" s="18" t="n">
        <f aca="false">SUMPRODUCT(MIN($B$22:$M$22+B1524:M1524+Z1524:AK1524))</f>
        <v>450.696151498192</v>
      </c>
      <c r="AP1524" s="18" t="n">
        <f aca="false">SUMPRODUCT(MIN($B$23:$M$23+B1524:M1524+N1524:Y1524))</f>
        <v>498.461896998976</v>
      </c>
      <c r="AQ1524" s="18" t="n">
        <f aca="false">SUMPRODUCT(MIN($B$23:$M$23+B1524:M1524+Z1524:AK1524))</f>
        <v>498.461896998976</v>
      </c>
      <c r="AR1524" s="13" t="n">
        <f aca="false">IF(Y1524&lt;0,1,0)</f>
        <v>1</v>
      </c>
    </row>
    <row r="1525" customFormat="false" ht="15" hidden="false" customHeight="false" outlineLevel="0" collapsed="false">
      <c r="A1525" s="13" t="n">
        <v>1500</v>
      </c>
      <c r="B1525" s="18" t="n">
        <f aca="false">Shock_sd*Draws!B1504</f>
        <v>45.4500406388598</v>
      </c>
      <c r="C1525" s="18" t="n">
        <f aca="false">Persist_a*B1525+Shock_sd*Draws!C1504</f>
        <v>127.167427190148</v>
      </c>
      <c r="D1525" s="18" t="n">
        <f aca="false">Persist_a*C1525+Shock_sd*Draws!D1504</f>
        <v>-7.16414297523217</v>
      </c>
      <c r="E1525" s="18" t="n">
        <f aca="false">Persist_a*D1525+Shock_sd*Draws!E1504</f>
        <v>-45.6378286017866</v>
      </c>
      <c r="F1525" s="18" t="n">
        <f aca="false">Persist_a*E1525+Shock_sd*Draws!F1504</f>
        <v>-25.0496912247378</v>
      </c>
      <c r="G1525" s="18" t="n">
        <f aca="false">Persist_a*F1525+Shock_sd*Draws!G1504</f>
        <v>48.7605996559736</v>
      </c>
      <c r="H1525" s="18" t="n">
        <f aca="false">Persist_a*G1525+Shock_sd*Draws!H1504</f>
        <v>25.9665272748355</v>
      </c>
      <c r="I1525" s="18" t="n">
        <f aca="false">Persist_a*H1525+Shock_sd*Draws!I1504</f>
        <v>105.848865183154</v>
      </c>
      <c r="J1525" s="18" t="n">
        <f aca="false">Persist_a*I1525+Shock_sd*Draws!J1504</f>
        <v>53.4167826256447</v>
      </c>
      <c r="K1525" s="18" t="n">
        <f aca="false">Persist_a*J1525+Shock_sd*Draws!K1504</f>
        <v>23.7063281297407</v>
      </c>
      <c r="L1525" s="18" t="n">
        <f aca="false">Persist_a*K1525+Shock_sd*Draws!L1504</f>
        <v>-24.3149318059995</v>
      </c>
      <c r="M1525" s="18" t="n">
        <f aca="false">Persist_a*L1525+Shock_sd*Draws!M1504</f>
        <v>13.7980522884162</v>
      </c>
      <c r="N1525" s="18" t="n">
        <f aca="false">0-(Draws!N1504+Draws!Z1504)</f>
        <v>0</v>
      </c>
      <c r="O1525" s="18" t="n">
        <f aca="false">N1525-(Draws!O1504+Draws!AA1504)</f>
        <v>0</v>
      </c>
      <c r="P1525" s="18" t="n">
        <f aca="false">O1525-(Draws!P1504+Draws!AB1504)</f>
        <v>0</v>
      </c>
      <c r="Q1525" s="18" t="n">
        <f aca="false">P1525-(Draws!Q1504+Draws!AC1504)</f>
        <v>0</v>
      </c>
      <c r="R1525" s="18" t="n">
        <f aca="false">Q1525-(Draws!R1504+Draws!AD1504)</f>
        <v>0</v>
      </c>
      <c r="S1525" s="18" t="n">
        <f aca="false">R1525-(Draws!S1504+Draws!AE1504)</f>
        <v>0</v>
      </c>
      <c r="T1525" s="18" t="n">
        <f aca="false">S1525-(Draws!T1504+Draws!AF1504)</f>
        <v>0</v>
      </c>
      <c r="U1525" s="18" t="n">
        <f aca="false">T1525-(Draws!U1504+Draws!AG1504)</f>
        <v>0</v>
      </c>
      <c r="V1525" s="18" t="n">
        <f aca="false">U1525-(Draws!V1504+Draws!AH1504)</f>
        <v>0</v>
      </c>
      <c r="W1525" s="18" t="n">
        <f aca="false">V1525-(Draws!W1504+Draws!AI1504)</f>
        <v>0</v>
      </c>
      <c r="X1525" s="18" t="n">
        <f aca="false">W1525-(Draws!X1504+Draws!AJ1504)</f>
        <v>0</v>
      </c>
      <c r="Y1525" s="18" t="n">
        <f aca="false">X1525-(Draws!Y1504+Draws!AK1504)</f>
        <v>0</v>
      </c>
      <c r="Z1525" s="18" t="n">
        <f aca="false">0-(MAX(Draws!N1504-Line_cap,0)+MAX(Draws!Z1504-Line_cap,0))</f>
        <v>0</v>
      </c>
      <c r="AA1525" s="18" t="n">
        <f aca="false">Z1525-(MAX(Draws!O1504-Line_cap,0)+MAX(Draws!AA1504-Line_cap,0))</f>
        <v>0</v>
      </c>
      <c r="AB1525" s="18" t="n">
        <f aca="false">AA1525-(MAX(Draws!P1504-Line_cap,0)+MAX(Draws!AB1504-Line_cap,0))</f>
        <v>0</v>
      </c>
      <c r="AC1525" s="18" t="n">
        <f aca="false">AB1525-(MAX(Draws!Q1504-Line_cap,0)+MAX(Draws!AC1504-Line_cap,0))</f>
        <v>0</v>
      </c>
      <c r="AD1525" s="18" t="n">
        <f aca="false">AC1525-(MAX(Draws!R1504-Line_cap,0)+MAX(Draws!AD1504-Line_cap,0))</f>
        <v>0</v>
      </c>
      <c r="AE1525" s="18" t="n">
        <f aca="false">AD1525-(MAX(Draws!S1504-Line_cap,0)+MAX(Draws!AE1504-Line_cap,0))</f>
        <v>0</v>
      </c>
      <c r="AF1525" s="18" t="n">
        <f aca="false">AE1525-(MAX(Draws!T1504-Line_cap,0)+MAX(Draws!AF1504-Line_cap,0))</f>
        <v>0</v>
      </c>
      <c r="AG1525" s="18" t="n">
        <f aca="false">AF1525-(MAX(Draws!U1504-Line_cap,0)+MAX(Draws!AG1504-Line_cap,0))</f>
        <v>0</v>
      </c>
      <c r="AH1525" s="18" t="n">
        <f aca="false">AG1525-(MAX(Draws!V1504-Line_cap,0)+MAX(Draws!AH1504-Line_cap,0))</f>
        <v>0</v>
      </c>
      <c r="AI1525" s="18" t="n">
        <f aca="false">AH1525-(MAX(Draws!W1504-Line_cap,0)+MAX(Draws!AI1504-Line_cap,0))</f>
        <v>0</v>
      </c>
      <c r="AJ1525" s="18" t="n">
        <f aca="false">AI1525-(MAX(Draws!X1504-Line_cap,0)+MAX(Draws!AJ1504-Line_cap,0))</f>
        <v>0</v>
      </c>
      <c r="AK1525" s="18" t="n">
        <f aca="false">AJ1525-(MAX(Draws!Y1504-Line_cap,0)+MAX(Draws!AK1504-Line_cap,0))</f>
        <v>0</v>
      </c>
      <c r="AL1525" s="18" t="n">
        <f aca="false">SUMPRODUCT(MIN($B$22:$M$22+B1525:M1525+N1525:Y1525))</f>
        <v>453.22437122637</v>
      </c>
      <c r="AM1525" s="18" t="n">
        <f aca="false">SUMPRODUCT(MIN($B$22:$M$22+B1525:M1525))</f>
        <v>453.22437122637</v>
      </c>
      <c r="AN1525" s="18" t="n">
        <f aca="false">SUMPRODUCT(MIN($B$22:$M$22+N1525:Y1525))</f>
        <v>481.950382357786</v>
      </c>
      <c r="AO1525" s="18" t="n">
        <f aca="false">SUMPRODUCT(MIN($B$22:$M$22+B1525:M1525+Z1525:AK1525))</f>
        <v>453.22437122637</v>
      </c>
      <c r="AP1525" s="18" t="n">
        <f aca="false">SUMPRODUCT(MIN($B$23:$M$23+B1525:M1525+N1525:Y1525))</f>
        <v>494.112658739733</v>
      </c>
      <c r="AQ1525" s="18" t="n">
        <f aca="false">SUMPRODUCT(MIN($B$23:$M$23+B1525:M1525+Z1525:AK1525))</f>
        <v>494.112658739733</v>
      </c>
      <c r="AR1525" s="13" t="n">
        <f aca="false">IF(Y1525&lt;0,1,0)</f>
        <v>0</v>
      </c>
    </row>
    <row r="1526" customFormat="false" ht="15" hidden="false" customHeight="false" outlineLevel="0" collapsed="false">
      <c r="A1526" s="13" t="n">
        <v>1501</v>
      </c>
      <c r="B1526" s="18" t="n">
        <f aca="false">Shock_sd*Draws!B1505</f>
        <v>2.82524533917396</v>
      </c>
      <c r="C1526" s="18" t="n">
        <f aca="false">Persist_a*B1526+Shock_sd*Draws!C1505</f>
        <v>23.8753183491833</v>
      </c>
      <c r="D1526" s="18" t="n">
        <f aca="false">Persist_a*C1526+Shock_sd*Draws!D1505</f>
        <v>82.3981398597689</v>
      </c>
      <c r="E1526" s="18" t="n">
        <f aca="false">Persist_a*D1526+Shock_sd*Draws!E1505</f>
        <v>-59.5130312485008</v>
      </c>
      <c r="F1526" s="18" t="n">
        <f aca="false">Persist_a*E1526+Shock_sd*Draws!F1505</f>
        <v>-41.1338417264537</v>
      </c>
      <c r="G1526" s="18" t="n">
        <f aca="false">Persist_a*F1526+Shock_sd*Draws!G1505</f>
        <v>-51.21123284783</v>
      </c>
      <c r="H1526" s="18" t="n">
        <f aca="false">Persist_a*G1526+Shock_sd*Draws!H1505</f>
        <v>-92.2756881292931</v>
      </c>
      <c r="I1526" s="18" t="n">
        <f aca="false">Persist_a*H1526+Shock_sd*Draws!I1505</f>
        <v>-59.9127273547003</v>
      </c>
      <c r="J1526" s="18" t="n">
        <f aca="false">Persist_a*I1526+Shock_sd*Draws!J1505</f>
        <v>-104.617717593572</v>
      </c>
      <c r="K1526" s="18" t="n">
        <f aca="false">Persist_a*J1526+Shock_sd*Draws!K1505</f>
        <v>-99.1353465628446</v>
      </c>
      <c r="L1526" s="18" t="n">
        <f aca="false">Persist_a*K1526+Shock_sd*Draws!L1505</f>
        <v>-53.9094127098492</v>
      </c>
      <c r="M1526" s="18" t="n">
        <f aca="false">Persist_a*L1526+Shock_sd*Draws!M1505</f>
        <v>-25.0103282453719</v>
      </c>
      <c r="N1526" s="18" t="n">
        <f aca="false">0-(Draws!N1505+Draws!Z1505)</f>
        <v>0</v>
      </c>
      <c r="O1526" s="18" t="n">
        <f aca="false">N1526-(Draws!O1505+Draws!AA1505)</f>
        <v>0</v>
      </c>
      <c r="P1526" s="18" t="n">
        <f aca="false">O1526-(Draws!P1505+Draws!AB1505)</f>
        <v>0</v>
      </c>
      <c r="Q1526" s="18" t="n">
        <f aca="false">P1526-(Draws!Q1505+Draws!AC1505)</f>
        <v>0</v>
      </c>
      <c r="R1526" s="18" t="n">
        <f aca="false">Q1526-(Draws!R1505+Draws!AD1505)</f>
        <v>0</v>
      </c>
      <c r="S1526" s="18" t="n">
        <f aca="false">R1526-(Draws!S1505+Draws!AE1505)</f>
        <v>0</v>
      </c>
      <c r="T1526" s="18" t="n">
        <f aca="false">S1526-(Draws!T1505+Draws!AF1505)</f>
        <v>0</v>
      </c>
      <c r="U1526" s="18" t="n">
        <f aca="false">T1526-(Draws!U1505+Draws!AG1505)</f>
        <v>0</v>
      </c>
      <c r="V1526" s="18" t="n">
        <f aca="false">U1526-(Draws!V1505+Draws!AH1505)</f>
        <v>0</v>
      </c>
      <c r="W1526" s="18" t="n">
        <f aca="false">V1526-(Draws!W1505+Draws!AI1505)</f>
        <v>0</v>
      </c>
      <c r="X1526" s="18" t="n">
        <f aca="false">W1526-(Draws!X1505+Draws!AJ1505)</f>
        <v>0</v>
      </c>
      <c r="Y1526" s="18" t="n">
        <f aca="false">X1526-(Draws!Y1505+Draws!AK1505)</f>
        <v>0</v>
      </c>
      <c r="Z1526" s="18" t="n">
        <f aca="false">0-(MAX(Draws!N1505-Line_cap,0)+MAX(Draws!Z1505-Line_cap,0))</f>
        <v>0</v>
      </c>
      <c r="AA1526" s="18" t="n">
        <f aca="false">Z1526-(MAX(Draws!O1505-Line_cap,0)+MAX(Draws!AA1505-Line_cap,0))</f>
        <v>0</v>
      </c>
      <c r="AB1526" s="18" t="n">
        <f aca="false">AA1526-(MAX(Draws!P1505-Line_cap,0)+MAX(Draws!AB1505-Line_cap,0))</f>
        <v>0</v>
      </c>
      <c r="AC1526" s="18" t="n">
        <f aca="false">AB1526-(MAX(Draws!Q1505-Line_cap,0)+MAX(Draws!AC1505-Line_cap,0))</f>
        <v>0</v>
      </c>
      <c r="AD1526" s="18" t="n">
        <f aca="false">AC1526-(MAX(Draws!R1505-Line_cap,0)+MAX(Draws!AD1505-Line_cap,0))</f>
        <v>0</v>
      </c>
      <c r="AE1526" s="18" t="n">
        <f aca="false">AD1526-(MAX(Draws!S1505-Line_cap,0)+MAX(Draws!AE1505-Line_cap,0))</f>
        <v>0</v>
      </c>
      <c r="AF1526" s="18" t="n">
        <f aca="false">AE1526-(MAX(Draws!T1505-Line_cap,0)+MAX(Draws!AF1505-Line_cap,0))</f>
        <v>0</v>
      </c>
      <c r="AG1526" s="18" t="n">
        <f aca="false">AF1526-(MAX(Draws!U1505-Line_cap,0)+MAX(Draws!AG1505-Line_cap,0))</f>
        <v>0</v>
      </c>
      <c r="AH1526" s="18" t="n">
        <f aca="false">AG1526-(MAX(Draws!V1505-Line_cap,0)+MAX(Draws!AH1505-Line_cap,0))</f>
        <v>0</v>
      </c>
      <c r="AI1526" s="18" t="n">
        <f aca="false">AH1526-(MAX(Draws!W1505-Line_cap,0)+MAX(Draws!AI1505-Line_cap,0))</f>
        <v>0</v>
      </c>
      <c r="AJ1526" s="18" t="n">
        <f aca="false">AI1526-(MAX(Draws!X1505-Line_cap,0)+MAX(Draws!AJ1505-Line_cap,0))</f>
        <v>0</v>
      </c>
      <c r="AK1526" s="18" t="n">
        <f aca="false">AJ1526-(MAX(Draws!Y1505-Line_cap,0)+MAX(Draws!AK1505-Line_cap,0))</f>
        <v>0</v>
      </c>
      <c r="AL1526" s="18" t="n">
        <f aca="false">SUMPRODUCT(MIN($B$22:$M$22+B1526:M1526+N1526:Y1526))</f>
        <v>383.580063823825</v>
      </c>
      <c r="AM1526" s="18" t="n">
        <f aca="false">SUMPRODUCT(MIN($B$22:$M$22+B1526:M1526))</f>
        <v>383.580063823825</v>
      </c>
      <c r="AN1526" s="18" t="n">
        <f aca="false">SUMPRODUCT(MIN($B$22:$M$22+N1526:Y1526))</f>
        <v>481.950382357786</v>
      </c>
      <c r="AO1526" s="18" t="n">
        <f aca="false">SUMPRODUCT(MIN($B$22:$M$22+B1526:M1526+Z1526:AK1526))</f>
        <v>383.580063823825</v>
      </c>
      <c r="AP1526" s="18" t="n">
        <f aca="false">SUMPRODUCT(MIN($B$23:$M$23+B1526:M1526+N1526:Y1526))</f>
        <v>432.823390988045</v>
      </c>
      <c r="AQ1526" s="18" t="n">
        <f aca="false">SUMPRODUCT(MIN($B$23:$M$23+B1526:M1526+Z1526:AK1526))</f>
        <v>432.823390988045</v>
      </c>
      <c r="AR1526" s="13" t="n">
        <f aca="false">IF(Y1526&lt;0,1,0)</f>
        <v>0</v>
      </c>
    </row>
    <row r="1527" customFormat="false" ht="15" hidden="false" customHeight="false" outlineLevel="0" collapsed="false">
      <c r="A1527" s="13" t="n">
        <v>1502</v>
      </c>
      <c r="B1527" s="18" t="n">
        <f aca="false">Shock_sd*Draws!B1506</f>
        <v>21.8348042687051</v>
      </c>
      <c r="C1527" s="18" t="n">
        <f aca="false">Persist_a*B1527+Shock_sd*Draws!C1506</f>
        <v>-25.5496346276663</v>
      </c>
      <c r="D1527" s="18" t="n">
        <f aca="false">Persist_a*C1527+Shock_sd*Draws!D1506</f>
        <v>-47.6362568559766</v>
      </c>
      <c r="E1527" s="18" t="n">
        <f aca="false">Persist_a*D1527+Shock_sd*Draws!E1506</f>
        <v>-48.8054942870011</v>
      </c>
      <c r="F1527" s="18" t="n">
        <f aca="false">Persist_a*E1527+Shock_sd*Draws!F1506</f>
        <v>36.7724659120196</v>
      </c>
      <c r="G1527" s="18" t="n">
        <f aca="false">Persist_a*F1527+Shock_sd*Draws!G1506</f>
        <v>119.049548432466</v>
      </c>
      <c r="H1527" s="18" t="n">
        <f aca="false">Persist_a*G1527+Shock_sd*Draws!H1506</f>
        <v>144.305902619918</v>
      </c>
      <c r="I1527" s="18" t="n">
        <f aca="false">Persist_a*H1527+Shock_sd*Draws!I1506</f>
        <v>92.1942639402043</v>
      </c>
      <c r="J1527" s="18" t="n">
        <f aca="false">Persist_a*I1527+Shock_sd*Draws!J1506</f>
        <v>17.7769266180466</v>
      </c>
      <c r="K1527" s="18" t="n">
        <f aca="false">Persist_a*J1527+Shock_sd*Draws!K1506</f>
        <v>21.7041288780596</v>
      </c>
      <c r="L1527" s="18" t="n">
        <f aca="false">Persist_a*K1527+Shock_sd*Draws!L1506</f>
        <v>-13.3398213060054</v>
      </c>
      <c r="M1527" s="18" t="n">
        <f aca="false">Persist_a*L1527+Shock_sd*Draws!M1506</f>
        <v>46.8577787663057</v>
      </c>
      <c r="N1527" s="18" t="n">
        <f aca="false">0-(Draws!N1506+Draws!Z1506)</f>
        <v>0</v>
      </c>
      <c r="O1527" s="18" t="n">
        <f aca="false">N1527-(Draws!O1506+Draws!AA1506)</f>
        <v>0</v>
      </c>
      <c r="P1527" s="18" t="n">
        <f aca="false">O1527-(Draws!P1506+Draws!AB1506)</f>
        <v>0</v>
      </c>
      <c r="Q1527" s="18" t="n">
        <f aca="false">P1527-(Draws!Q1506+Draws!AC1506)</f>
        <v>0</v>
      </c>
      <c r="R1527" s="18" t="n">
        <f aca="false">Q1527-(Draws!R1506+Draws!AD1506)</f>
        <v>0</v>
      </c>
      <c r="S1527" s="18" t="n">
        <f aca="false">R1527-(Draws!S1506+Draws!AE1506)</f>
        <v>0</v>
      </c>
      <c r="T1527" s="18" t="n">
        <f aca="false">S1527-(Draws!T1506+Draws!AF1506)</f>
        <v>0</v>
      </c>
      <c r="U1527" s="18" t="n">
        <f aca="false">T1527-(Draws!U1506+Draws!AG1506)</f>
        <v>0</v>
      </c>
      <c r="V1527" s="18" t="n">
        <f aca="false">U1527-(Draws!V1506+Draws!AH1506)</f>
        <v>0</v>
      </c>
      <c r="W1527" s="18" t="n">
        <f aca="false">V1527-(Draws!W1506+Draws!AI1506)</f>
        <v>0</v>
      </c>
      <c r="X1527" s="18" t="n">
        <f aca="false">W1527-(Draws!X1506+Draws!AJ1506)</f>
        <v>0</v>
      </c>
      <c r="Y1527" s="18" t="n">
        <f aca="false">X1527-(Draws!Y1506+Draws!AK1506)</f>
        <v>0</v>
      </c>
      <c r="Z1527" s="18" t="n">
        <f aca="false">0-(MAX(Draws!N1506-Line_cap,0)+MAX(Draws!Z1506-Line_cap,0))</f>
        <v>0</v>
      </c>
      <c r="AA1527" s="18" t="n">
        <f aca="false">Z1527-(MAX(Draws!O1506-Line_cap,0)+MAX(Draws!AA1506-Line_cap,0))</f>
        <v>0</v>
      </c>
      <c r="AB1527" s="18" t="n">
        <f aca="false">AA1527-(MAX(Draws!P1506-Line_cap,0)+MAX(Draws!AB1506-Line_cap,0))</f>
        <v>0</v>
      </c>
      <c r="AC1527" s="18" t="n">
        <f aca="false">AB1527-(MAX(Draws!Q1506-Line_cap,0)+MAX(Draws!AC1506-Line_cap,0))</f>
        <v>0</v>
      </c>
      <c r="AD1527" s="18" t="n">
        <f aca="false">AC1527-(MAX(Draws!R1506-Line_cap,0)+MAX(Draws!AD1506-Line_cap,0))</f>
        <v>0</v>
      </c>
      <c r="AE1527" s="18" t="n">
        <f aca="false">AD1527-(MAX(Draws!S1506-Line_cap,0)+MAX(Draws!AE1506-Line_cap,0))</f>
        <v>0</v>
      </c>
      <c r="AF1527" s="18" t="n">
        <f aca="false">AE1527-(MAX(Draws!T1506-Line_cap,0)+MAX(Draws!AF1506-Line_cap,0))</f>
        <v>0</v>
      </c>
      <c r="AG1527" s="18" t="n">
        <f aca="false">AF1527-(MAX(Draws!U1506-Line_cap,0)+MAX(Draws!AG1506-Line_cap,0))</f>
        <v>0</v>
      </c>
      <c r="AH1527" s="18" t="n">
        <f aca="false">AG1527-(MAX(Draws!V1506-Line_cap,0)+MAX(Draws!AH1506-Line_cap,0))</f>
        <v>0</v>
      </c>
      <c r="AI1527" s="18" t="n">
        <f aca="false">AH1527-(MAX(Draws!W1506-Line_cap,0)+MAX(Draws!AI1506-Line_cap,0))</f>
        <v>0</v>
      </c>
      <c r="AJ1527" s="18" t="n">
        <f aca="false">AI1527-(MAX(Draws!X1506-Line_cap,0)+MAX(Draws!AJ1506-Line_cap,0))</f>
        <v>0</v>
      </c>
      <c r="AK1527" s="18" t="n">
        <f aca="false">AJ1527-(MAX(Draws!Y1506-Line_cap,0)+MAX(Draws!AK1506-Line_cap,0))</f>
        <v>0</v>
      </c>
      <c r="AL1527" s="18" t="n">
        <f aca="false">SUMPRODUCT(MIN($B$22:$M$22+B1527:M1527+N1527:Y1527))</f>
        <v>450.056705541156</v>
      </c>
      <c r="AM1527" s="18" t="n">
        <f aca="false">SUMPRODUCT(MIN($B$22:$M$22+B1527:M1527))</f>
        <v>450.056705541156</v>
      </c>
      <c r="AN1527" s="18" t="n">
        <f aca="false">SUMPRODUCT(MIN($B$22:$M$22+N1527:Y1527))</f>
        <v>481.950382357786</v>
      </c>
      <c r="AO1527" s="18" t="n">
        <f aca="false">SUMPRODUCT(MIN($B$22:$M$22+B1527:M1527+Z1527:AK1527))</f>
        <v>450.056705541156</v>
      </c>
      <c r="AP1527" s="18" t="n">
        <f aca="false">SUMPRODUCT(MIN($B$23:$M$23+B1527:M1527+N1527:Y1527))</f>
        <v>490.944993054519</v>
      </c>
      <c r="AQ1527" s="18" t="n">
        <f aca="false">SUMPRODUCT(MIN($B$23:$M$23+B1527:M1527+Z1527:AK1527))</f>
        <v>490.944993054519</v>
      </c>
      <c r="AR1527" s="13" t="n">
        <f aca="false">IF(Y1527&lt;0,1,0)</f>
        <v>0</v>
      </c>
    </row>
    <row r="1528" customFormat="false" ht="15" hidden="false" customHeight="false" outlineLevel="0" collapsed="false">
      <c r="A1528" s="13" t="n">
        <v>1503</v>
      </c>
      <c r="B1528" s="18" t="n">
        <f aca="false">Shock_sd*Draws!B1507</f>
        <v>-105.752849068298</v>
      </c>
      <c r="C1528" s="18" t="n">
        <f aca="false">Persist_a*B1528+Shock_sd*Draws!C1507</f>
        <v>1.93227109034406</v>
      </c>
      <c r="D1528" s="18" t="n">
        <f aca="false">Persist_a*C1528+Shock_sd*Draws!D1507</f>
        <v>43.130631706941</v>
      </c>
      <c r="E1528" s="18" t="n">
        <f aca="false">Persist_a*D1528+Shock_sd*Draws!E1507</f>
        <v>59.2104769877447</v>
      </c>
      <c r="F1528" s="18" t="n">
        <f aca="false">Persist_a*E1528+Shock_sd*Draws!F1507</f>
        <v>37.8157305015222</v>
      </c>
      <c r="G1528" s="18" t="n">
        <f aca="false">Persist_a*F1528+Shock_sd*Draws!G1507</f>
        <v>18.8599569522278</v>
      </c>
      <c r="H1528" s="18" t="n">
        <f aca="false">Persist_a*G1528+Shock_sd*Draws!H1507</f>
        <v>68.8756200474545</v>
      </c>
      <c r="I1528" s="18" t="n">
        <f aca="false">Persist_a*H1528+Shock_sd*Draws!I1507</f>
        <v>40.2313643350978</v>
      </c>
      <c r="J1528" s="18" t="n">
        <f aca="false">Persist_a*I1528+Shock_sd*Draws!J1507</f>
        <v>34.462458231693</v>
      </c>
      <c r="K1528" s="18" t="n">
        <f aca="false">Persist_a*J1528+Shock_sd*Draws!K1507</f>
        <v>-2.36853289042991</v>
      </c>
      <c r="L1528" s="18" t="n">
        <f aca="false">Persist_a*K1528+Shock_sd*Draws!L1507</f>
        <v>114.427458285696</v>
      </c>
      <c r="M1528" s="18" t="n">
        <f aca="false">Persist_a*L1528+Shock_sd*Draws!M1507</f>
        <v>141.952703381312</v>
      </c>
      <c r="N1528" s="18" t="n">
        <f aca="false">0-(Draws!N1507+Draws!Z1507)</f>
        <v>0</v>
      </c>
      <c r="O1528" s="18" t="n">
        <f aca="false">N1528-(Draws!O1507+Draws!AA1507)</f>
        <v>0</v>
      </c>
      <c r="P1528" s="18" t="n">
        <f aca="false">O1528-(Draws!P1507+Draws!AB1507)</f>
        <v>0</v>
      </c>
      <c r="Q1528" s="18" t="n">
        <f aca="false">P1528-(Draws!Q1507+Draws!AC1507)</f>
        <v>0</v>
      </c>
      <c r="R1528" s="18" t="n">
        <f aca="false">Q1528-(Draws!R1507+Draws!AD1507)</f>
        <v>0</v>
      </c>
      <c r="S1528" s="18" t="n">
        <f aca="false">R1528-(Draws!S1507+Draws!AE1507)</f>
        <v>0</v>
      </c>
      <c r="T1528" s="18" t="n">
        <f aca="false">S1528-(Draws!T1507+Draws!AF1507)</f>
        <v>0</v>
      </c>
      <c r="U1528" s="18" t="n">
        <f aca="false">T1528-(Draws!U1507+Draws!AG1507)</f>
        <v>0</v>
      </c>
      <c r="V1528" s="18" t="n">
        <f aca="false">U1528-(Draws!V1507+Draws!AH1507)</f>
        <v>0</v>
      </c>
      <c r="W1528" s="18" t="n">
        <f aca="false">V1528-(Draws!W1507+Draws!AI1507)</f>
        <v>0</v>
      </c>
      <c r="X1528" s="18" t="n">
        <f aca="false">W1528-(Draws!X1507+Draws!AJ1507)</f>
        <v>0</v>
      </c>
      <c r="Y1528" s="18" t="n">
        <f aca="false">X1528-(Draws!Y1507+Draws!AK1507)</f>
        <v>0</v>
      </c>
      <c r="Z1528" s="18" t="n">
        <f aca="false">0-(MAX(Draws!N1507-Line_cap,0)+MAX(Draws!Z1507-Line_cap,0))</f>
        <v>0</v>
      </c>
      <c r="AA1528" s="18" t="n">
        <f aca="false">Z1528-(MAX(Draws!O1507-Line_cap,0)+MAX(Draws!AA1507-Line_cap,0))</f>
        <v>0</v>
      </c>
      <c r="AB1528" s="18" t="n">
        <f aca="false">AA1528-(MAX(Draws!P1507-Line_cap,0)+MAX(Draws!AB1507-Line_cap,0))</f>
        <v>0</v>
      </c>
      <c r="AC1528" s="18" t="n">
        <f aca="false">AB1528-(MAX(Draws!Q1507-Line_cap,0)+MAX(Draws!AC1507-Line_cap,0))</f>
        <v>0</v>
      </c>
      <c r="AD1528" s="18" t="n">
        <f aca="false">AC1528-(MAX(Draws!R1507-Line_cap,0)+MAX(Draws!AD1507-Line_cap,0))</f>
        <v>0</v>
      </c>
      <c r="AE1528" s="18" t="n">
        <f aca="false">AD1528-(MAX(Draws!S1507-Line_cap,0)+MAX(Draws!AE1507-Line_cap,0))</f>
        <v>0</v>
      </c>
      <c r="AF1528" s="18" t="n">
        <f aca="false">AE1528-(MAX(Draws!T1507-Line_cap,0)+MAX(Draws!AF1507-Line_cap,0))</f>
        <v>0</v>
      </c>
      <c r="AG1528" s="18" t="n">
        <f aca="false">AF1528-(MAX(Draws!U1507-Line_cap,0)+MAX(Draws!AG1507-Line_cap,0))</f>
        <v>0</v>
      </c>
      <c r="AH1528" s="18" t="n">
        <f aca="false">AG1528-(MAX(Draws!V1507-Line_cap,0)+MAX(Draws!AH1507-Line_cap,0))</f>
        <v>0</v>
      </c>
      <c r="AI1528" s="18" t="n">
        <f aca="false">AH1528-(MAX(Draws!W1507-Line_cap,0)+MAX(Draws!AI1507-Line_cap,0))</f>
        <v>0</v>
      </c>
      <c r="AJ1528" s="18" t="n">
        <f aca="false">AI1528-(MAX(Draws!X1507-Line_cap,0)+MAX(Draws!AJ1507-Line_cap,0))</f>
        <v>0</v>
      </c>
      <c r="AK1528" s="18" t="n">
        <f aca="false">AJ1528-(MAX(Draws!Y1507-Line_cap,0)+MAX(Draws!AK1507-Line_cap,0))</f>
        <v>0</v>
      </c>
      <c r="AL1528" s="18" t="n">
        <f aca="false">SUMPRODUCT(MIN($B$22:$M$22+B1528:M1528+N1528:Y1528))</f>
        <v>468.424873001791</v>
      </c>
      <c r="AM1528" s="18" t="n">
        <f aca="false">SUMPRODUCT(MIN($B$22:$M$22+B1528:M1528))</f>
        <v>468.424873001791</v>
      </c>
      <c r="AN1528" s="18" t="n">
        <f aca="false">SUMPRODUCT(MIN($B$22:$M$22+N1528:Y1528))</f>
        <v>481.950382357786</v>
      </c>
      <c r="AO1528" s="18" t="n">
        <f aca="false">SUMPRODUCT(MIN($B$22:$M$22+B1528:M1528+Z1528:AK1528))</f>
        <v>468.424873001791</v>
      </c>
      <c r="AP1528" s="18" t="n">
        <f aca="false">SUMPRODUCT(MIN($B$23:$M$23+B1528:M1528+N1528:Y1528))</f>
        <v>483.297899824387</v>
      </c>
      <c r="AQ1528" s="18" t="n">
        <f aca="false">SUMPRODUCT(MIN($B$23:$M$23+B1528:M1528+Z1528:AK1528))</f>
        <v>483.297899824387</v>
      </c>
      <c r="AR1528" s="13" t="n">
        <f aca="false">IF(Y1528&lt;0,1,0)</f>
        <v>0</v>
      </c>
    </row>
    <row r="1529" customFormat="false" ht="15" hidden="false" customHeight="false" outlineLevel="0" collapsed="false">
      <c r="A1529" s="13" t="n">
        <v>1504</v>
      </c>
      <c r="B1529" s="18" t="n">
        <f aca="false">Shock_sd*Draws!B1508</f>
        <v>-40.519753007737</v>
      </c>
      <c r="C1529" s="18" t="n">
        <f aca="false">Persist_a*B1529+Shock_sd*Draws!C1508</f>
        <v>-8.50599476963257</v>
      </c>
      <c r="D1529" s="18" t="n">
        <f aca="false">Persist_a*C1529+Shock_sd*Draws!D1508</f>
        <v>-102.691735243517</v>
      </c>
      <c r="E1529" s="18" t="n">
        <f aca="false">Persist_a*D1529+Shock_sd*Draws!E1508</f>
        <v>-113.142935711005</v>
      </c>
      <c r="F1529" s="18" t="n">
        <f aca="false">Persist_a*E1529+Shock_sd*Draws!F1508</f>
        <v>-49.8403253378087</v>
      </c>
      <c r="G1529" s="18" t="n">
        <f aca="false">Persist_a*F1529+Shock_sd*Draws!G1508</f>
        <v>17.8673506231136</v>
      </c>
      <c r="H1529" s="18" t="n">
        <f aca="false">Persist_a*G1529+Shock_sd*Draws!H1508</f>
        <v>81.476241665892</v>
      </c>
      <c r="I1529" s="18" t="n">
        <f aca="false">Persist_a*H1529+Shock_sd*Draws!I1508</f>
        <v>67.2511758242319</v>
      </c>
      <c r="J1529" s="18" t="n">
        <f aca="false">Persist_a*I1529+Shock_sd*Draws!J1508</f>
        <v>35.8524965307326</v>
      </c>
      <c r="K1529" s="18" t="n">
        <f aca="false">Persist_a*J1529+Shock_sd*Draws!K1508</f>
        <v>9.66667961070716</v>
      </c>
      <c r="L1529" s="18" t="n">
        <f aca="false">Persist_a*K1529+Shock_sd*Draws!L1508</f>
        <v>-26.1742746838527</v>
      </c>
      <c r="M1529" s="18" t="n">
        <f aca="false">Persist_a*L1529+Shock_sd*Draws!M1508</f>
        <v>-26.9717796542302</v>
      </c>
      <c r="N1529" s="18" t="n">
        <f aca="false">0-(Draws!N1508+Draws!Z1508)</f>
        <v>0</v>
      </c>
      <c r="O1529" s="18" t="n">
        <f aca="false">N1529-(Draws!O1508+Draws!AA1508)</f>
        <v>0</v>
      </c>
      <c r="P1529" s="18" t="n">
        <f aca="false">O1529-(Draws!P1508+Draws!AB1508)</f>
        <v>0</v>
      </c>
      <c r="Q1529" s="18" t="n">
        <f aca="false">P1529-(Draws!Q1508+Draws!AC1508)</f>
        <v>0</v>
      </c>
      <c r="R1529" s="18" t="n">
        <f aca="false">Q1529-(Draws!R1508+Draws!AD1508)</f>
        <v>0</v>
      </c>
      <c r="S1529" s="18" t="n">
        <f aca="false">R1529-(Draws!S1508+Draws!AE1508)</f>
        <v>0</v>
      </c>
      <c r="T1529" s="18" t="n">
        <f aca="false">S1529-(Draws!T1508+Draws!AF1508)</f>
        <v>0</v>
      </c>
      <c r="U1529" s="18" t="n">
        <f aca="false">T1529-(Draws!U1508+Draws!AG1508)</f>
        <v>0</v>
      </c>
      <c r="V1529" s="18" t="n">
        <f aca="false">U1529-(Draws!V1508+Draws!AH1508)</f>
        <v>0</v>
      </c>
      <c r="W1529" s="18" t="n">
        <f aca="false">V1529-(Draws!W1508+Draws!AI1508)</f>
        <v>0</v>
      </c>
      <c r="X1529" s="18" t="n">
        <f aca="false">W1529-(Draws!X1508+Draws!AJ1508)</f>
        <v>0</v>
      </c>
      <c r="Y1529" s="18" t="n">
        <f aca="false">X1529-(Draws!Y1508+Draws!AK1508)</f>
        <v>0</v>
      </c>
      <c r="Z1529" s="18" t="n">
        <f aca="false">0-(MAX(Draws!N1508-Line_cap,0)+MAX(Draws!Z1508-Line_cap,0))</f>
        <v>0</v>
      </c>
      <c r="AA1529" s="18" t="n">
        <f aca="false">Z1529-(MAX(Draws!O1508-Line_cap,0)+MAX(Draws!AA1508-Line_cap,0))</f>
        <v>0</v>
      </c>
      <c r="AB1529" s="18" t="n">
        <f aca="false">AA1529-(MAX(Draws!P1508-Line_cap,0)+MAX(Draws!AB1508-Line_cap,0))</f>
        <v>0</v>
      </c>
      <c r="AC1529" s="18" t="n">
        <f aca="false">AB1529-(MAX(Draws!Q1508-Line_cap,0)+MAX(Draws!AC1508-Line_cap,0))</f>
        <v>0</v>
      </c>
      <c r="AD1529" s="18" t="n">
        <f aca="false">AC1529-(MAX(Draws!R1508-Line_cap,0)+MAX(Draws!AD1508-Line_cap,0))</f>
        <v>0</v>
      </c>
      <c r="AE1529" s="18" t="n">
        <f aca="false">AD1529-(MAX(Draws!S1508-Line_cap,0)+MAX(Draws!AE1508-Line_cap,0))</f>
        <v>0</v>
      </c>
      <c r="AF1529" s="18" t="n">
        <f aca="false">AE1529-(MAX(Draws!T1508-Line_cap,0)+MAX(Draws!AF1508-Line_cap,0))</f>
        <v>0</v>
      </c>
      <c r="AG1529" s="18" t="n">
        <f aca="false">AF1529-(MAX(Draws!U1508-Line_cap,0)+MAX(Draws!AG1508-Line_cap,0))</f>
        <v>0</v>
      </c>
      <c r="AH1529" s="18" t="n">
        <f aca="false">AG1529-(MAX(Draws!V1508-Line_cap,0)+MAX(Draws!AH1508-Line_cap,0))</f>
        <v>0</v>
      </c>
      <c r="AI1529" s="18" t="n">
        <f aca="false">AH1529-(MAX(Draws!W1508-Line_cap,0)+MAX(Draws!AI1508-Line_cap,0))</f>
        <v>0</v>
      </c>
      <c r="AJ1529" s="18" t="n">
        <f aca="false">AI1529-(MAX(Draws!X1508-Line_cap,0)+MAX(Draws!AJ1508-Line_cap,0))</f>
        <v>0</v>
      </c>
      <c r="AK1529" s="18" t="n">
        <f aca="false">AJ1529-(MAX(Draws!Y1508-Line_cap,0)+MAX(Draws!AK1508-Line_cap,0))</f>
        <v>0</v>
      </c>
      <c r="AL1529" s="18" t="n">
        <f aca="false">SUMPRODUCT(MIN($B$22:$M$22+B1529:M1529+N1529:Y1529))</f>
        <v>385.719264117152</v>
      </c>
      <c r="AM1529" s="18" t="n">
        <f aca="false">SUMPRODUCT(MIN($B$22:$M$22+B1529:M1529))</f>
        <v>385.719264117152</v>
      </c>
      <c r="AN1529" s="18" t="n">
        <f aca="false">SUMPRODUCT(MIN($B$22:$M$22+N1529:Y1529))</f>
        <v>481.950382357786</v>
      </c>
      <c r="AO1529" s="18" t="n">
        <f aca="false">SUMPRODUCT(MIN($B$22:$M$22+B1529:M1529+Z1529:AK1529))</f>
        <v>385.719264117152</v>
      </c>
      <c r="AP1529" s="18" t="n">
        <f aca="false">SUMPRODUCT(MIN($B$23:$M$23+B1529:M1529+N1529:Y1529))</f>
        <v>426.607551630515</v>
      </c>
      <c r="AQ1529" s="18" t="n">
        <f aca="false">SUMPRODUCT(MIN($B$23:$M$23+B1529:M1529+Z1529:AK1529))</f>
        <v>426.607551630515</v>
      </c>
      <c r="AR1529" s="13" t="n">
        <f aca="false">IF(Y1529&lt;0,1,0)</f>
        <v>0</v>
      </c>
    </row>
    <row r="1530" customFormat="false" ht="15" hidden="false" customHeight="false" outlineLevel="0" collapsed="false">
      <c r="A1530" s="13" t="n">
        <v>1505</v>
      </c>
      <c r="B1530" s="18" t="n">
        <f aca="false">Shock_sd*Draws!B1509</f>
        <v>-132.588318909918</v>
      </c>
      <c r="C1530" s="18" t="n">
        <f aca="false">Persist_a*B1530+Shock_sd*Draws!C1509</f>
        <v>8.17180019298154</v>
      </c>
      <c r="D1530" s="18" t="n">
        <f aca="false">Persist_a*C1530+Shock_sd*Draws!D1509</f>
        <v>-48.3800085109495</v>
      </c>
      <c r="E1530" s="18" t="n">
        <f aca="false">Persist_a*D1530+Shock_sd*Draws!E1509</f>
        <v>68.3744636472088</v>
      </c>
      <c r="F1530" s="18" t="n">
        <f aca="false">Persist_a*E1530+Shock_sd*Draws!F1509</f>
        <v>124.733152656164</v>
      </c>
      <c r="G1530" s="18" t="n">
        <f aca="false">Persist_a*F1530+Shock_sd*Draws!G1509</f>
        <v>65.059462234349</v>
      </c>
      <c r="H1530" s="18" t="n">
        <f aca="false">Persist_a*G1530+Shock_sd*Draws!H1509</f>
        <v>62.1990464740099</v>
      </c>
      <c r="I1530" s="18" t="n">
        <f aca="false">Persist_a*H1530+Shock_sd*Draws!I1509</f>
        <v>114.59802231615</v>
      </c>
      <c r="J1530" s="18" t="n">
        <f aca="false">Persist_a*I1530+Shock_sd*Draws!J1509</f>
        <v>91.642911430818</v>
      </c>
      <c r="K1530" s="18" t="n">
        <f aca="false">Persist_a*J1530+Shock_sd*Draws!K1509</f>
        <v>104.830150272999</v>
      </c>
      <c r="L1530" s="18" t="n">
        <f aca="false">Persist_a*K1530+Shock_sd*Draws!L1509</f>
        <v>94.7492731733751</v>
      </c>
      <c r="M1530" s="18" t="n">
        <f aca="false">Persist_a*L1530+Shock_sd*Draws!M1509</f>
        <v>26.5090265493421</v>
      </c>
      <c r="N1530" s="18" t="n">
        <f aca="false">0-(Draws!N1509+Draws!Z1509)</f>
        <v>0</v>
      </c>
      <c r="O1530" s="18" t="n">
        <f aca="false">N1530-(Draws!O1509+Draws!AA1509)</f>
        <v>0</v>
      </c>
      <c r="P1530" s="18" t="n">
        <f aca="false">O1530-(Draws!P1509+Draws!AB1509)</f>
        <v>0</v>
      </c>
      <c r="Q1530" s="18" t="n">
        <f aca="false">P1530-(Draws!Q1509+Draws!AC1509)</f>
        <v>0</v>
      </c>
      <c r="R1530" s="18" t="n">
        <f aca="false">Q1530-(Draws!R1509+Draws!AD1509)</f>
        <v>0</v>
      </c>
      <c r="S1530" s="18" t="n">
        <f aca="false">R1530-(Draws!S1509+Draws!AE1509)</f>
        <v>0</v>
      </c>
      <c r="T1530" s="18" t="n">
        <f aca="false">S1530-(Draws!T1509+Draws!AF1509)</f>
        <v>0</v>
      </c>
      <c r="U1530" s="18" t="n">
        <f aca="false">T1530-(Draws!U1509+Draws!AG1509)</f>
        <v>0</v>
      </c>
      <c r="V1530" s="18" t="n">
        <f aca="false">U1530-(Draws!V1509+Draws!AH1509)</f>
        <v>0</v>
      </c>
      <c r="W1530" s="18" t="n">
        <f aca="false">V1530-(Draws!W1509+Draws!AI1509)</f>
        <v>0</v>
      </c>
      <c r="X1530" s="18" t="n">
        <f aca="false">W1530-(Draws!X1509+Draws!AJ1509)</f>
        <v>0</v>
      </c>
      <c r="Y1530" s="18" t="n">
        <f aca="false">X1530-(Draws!Y1509+Draws!AK1509)</f>
        <v>-67.7838143538696</v>
      </c>
      <c r="Z1530" s="18" t="n">
        <f aca="false">0-(MAX(Draws!N1509-Line_cap,0)+MAX(Draws!Z1509-Line_cap,0))</f>
        <v>0</v>
      </c>
      <c r="AA1530" s="18" t="n">
        <f aca="false">Z1530-(MAX(Draws!O1509-Line_cap,0)+MAX(Draws!AA1509-Line_cap,0))</f>
        <v>0</v>
      </c>
      <c r="AB1530" s="18" t="n">
        <f aca="false">AA1530-(MAX(Draws!P1509-Line_cap,0)+MAX(Draws!AB1509-Line_cap,0))</f>
        <v>0</v>
      </c>
      <c r="AC1530" s="18" t="n">
        <f aca="false">AB1530-(MAX(Draws!Q1509-Line_cap,0)+MAX(Draws!AC1509-Line_cap,0))</f>
        <v>0</v>
      </c>
      <c r="AD1530" s="18" t="n">
        <f aca="false">AC1530-(MAX(Draws!R1509-Line_cap,0)+MAX(Draws!AD1509-Line_cap,0))</f>
        <v>0</v>
      </c>
      <c r="AE1530" s="18" t="n">
        <f aca="false">AD1530-(MAX(Draws!S1509-Line_cap,0)+MAX(Draws!AE1509-Line_cap,0))</f>
        <v>0</v>
      </c>
      <c r="AF1530" s="18" t="n">
        <f aca="false">AE1530-(MAX(Draws!T1509-Line_cap,0)+MAX(Draws!AF1509-Line_cap,0))</f>
        <v>0</v>
      </c>
      <c r="AG1530" s="18" t="n">
        <f aca="false">AF1530-(MAX(Draws!U1509-Line_cap,0)+MAX(Draws!AG1509-Line_cap,0))</f>
        <v>0</v>
      </c>
      <c r="AH1530" s="18" t="n">
        <f aca="false">AG1530-(MAX(Draws!V1509-Line_cap,0)+MAX(Draws!AH1509-Line_cap,0))</f>
        <v>0</v>
      </c>
      <c r="AI1530" s="18" t="n">
        <f aca="false">AH1530-(MAX(Draws!W1509-Line_cap,0)+MAX(Draws!AI1509-Line_cap,0))</f>
        <v>0</v>
      </c>
      <c r="AJ1530" s="18" t="n">
        <f aca="false">AI1530-(MAX(Draws!X1509-Line_cap,0)+MAX(Draws!AJ1509-Line_cap,0))</f>
        <v>0</v>
      </c>
      <c r="AK1530" s="18" t="n">
        <f aca="false">AJ1530-(MAX(Draws!Y1509-Line_cap,0)+MAX(Draws!AK1509-Line_cap,0))</f>
        <v>0</v>
      </c>
      <c r="AL1530" s="18" t="n">
        <f aca="false">SUMPRODUCT(MIN($B$22:$M$22+B1530:M1530+N1530:Y1530))</f>
        <v>441.589403160171</v>
      </c>
      <c r="AM1530" s="18" t="n">
        <f aca="false">SUMPRODUCT(MIN($B$22:$M$22+B1530:M1530))</f>
        <v>441.589403160171</v>
      </c>
      <c r="AN1530" s="18" t="n">
        <f aca="false">SUMPRODUCT(MIN($B$22:$M$22+N1530:Y1530))</f>
        <v>442.640233323091</v>
      </c>
      <c r="AO1530" s="18" t="n">
        <f aca="false">SUMPRODUCT(MIN($B$22:$M$22+B1530:M1530+Z1530:AK1530))</f>
        <v>441.589403160171</v>
      </c>
      <c r="AP1530" s="18" t="n">
        <f aca="false">SUMPRODUCT(MIN($B$23:$M$23+B1530:M1530+N1530:Y1530))</f>
        <v>456.462429982767</v>
      </c>
      <c r="AQ1530" s="18" t="n">
        <f aca="false">SUMPRODUCT(MIN($B$23:$M$23+B1530:M1530+Z1530:AK1530))</f>
        <v>456.462429982767</v>
      </c>
      <c r="AR1530" s="13" t="n">
        <f aca="false">IF(Y1530&lt;0,1,0)</f>
        <v>1</v>
      </c>
    </row>
    <row r="1531" customFormat="false" ht="15" hidden="false" customHeight="false" outlineLevel="0" collapsed="false">
      <c r="A1531" s="13" t="n">
        <v>1506</v>
      </c>
      <c r="B1531" s="18" t="n">
        <f aca="false">Shock_sd*Draws!B1510</f>
        <v>23.9867390137923</v>
      </c>
      <c r="C1531" s="18" t="n">
        <f aca="false">Persist_a*B1531+Shock_sd*Draws!C1510</f>
        <v>54.9925943131694</v>
      </c>
      <c r="D1531" s="18" t="n">
        <f aca="false">Persist_a*C1531+Shock_sd*Draws!D1510</f>
        <v>102.491287530412</v>
      </c>
      <c r="E1531" s="18" t="n">
        <f aca="false">Persist_a*D1531+Shock_sd*Draws!E1510</f>
        <v>-49.2176728836677</v>
      </c>
      <c r="F1531" s="18" t="n">
        <f aca="false">Persist_a*E1531+Shock_sd*Draws!F1510</f>
        <v>-68.940130656483</v>
      </c>
      <c r="G1531" s="18" t="n">
        <f aca="false">Persist_a*F1531+Shock_sd*Draws!G1510</f>
        <v>-75.6853803787127</v>
      </c>
      <c r="H1531" s="18" t="n">
        <f aca="false">Persist_a*G1531+Shock_sd*Draws!H1510</f>
        <v>-81.5887786788445</v>
      </c>
      <c r="I1531" s="18" t="n">
        <f aca="false">Persist_a*H1531+Shock_sd*Draws!I1510</f>
        <v>-44.0169453329324</v>
      </c>
      <c r="J1531" s="18" t="n">
        <f aca="false">Persist_a*I1531+Shock_sd*Draws!J1510</f>
        <v>13.7491799567995</v>
      </c>
      <c r="K1531" s="18" t="n">
        <f aca="false">Persist_a*J1531+Shock_sd*Draws!K1510</f>
        <v>-7.39612197496051</v>
      </c>
      <c r="L1531" s="18" t="n">
        <f aca="false">Persist_a*K1531+Shock_sd*Draws!L1510</f>
        <v>-80.4887241818611</v>
      </c>
      <c r="M1531" s="18" t="n">
        <f aca="false">Persist_a*L1531+Shock_sd*Draws!M1510</f>
        <v>-45.770900813888</v>
      </c>
      <c r="N1531" s="18" t="n">
        <f aca="false">0-(Draws!N1510+Draws!Z1510)</f>
        <v>0</v>
      </c>
      <c r="O1531" s="18" t="n">
        <f aca="false">N1531-(Draws!O1510+Draws!AA1510)</f>
        <v>0</v>
      </c>
      <c r="P1531" s="18" t="n">
        <f aca="false">O1531-(Draws!P1510+Draws!AB1510)</f>
        <v>0</v>
      </c>
      <c r="Q1531" s="18" t="n">
        <f aca="false">P1531-(Draws!Q1510+Draws!AC1510)</f>
        <v>0</v>
      </c>
      <c r="R1531" s="18" t="n">
        <f aca="false">Q1531-(Draws!R1510+Draws!AD1510)</f>
        <v>0</v>
      </c>
      <c r="S1531" s="18" t="n">
        <f aca="false">R1531-(Draws!S1510+Draws!AE1510)</f>
        <v>0</v>
      </c>
      <c r="T1531" s="18" t="n">
        <f aca="false">S1531-(Draws!T1510+Draws!AF1510)</f>
        <v>0</v>
      </c>
      <c r="U1531" s="18" t="n">
        <f aca="false">T1531-(Draws!U1510+Draws!AG1510)</f>
        <v>0</v>
      </c>
      <c r="V1531" s="18" t="n">
        <f aca="false">U1531-(Draws!V1510+Draws!AH1510)</f>
        <v>0</v>
      </c>
      <c r="W1531" s="18" t="n">
        <f aca="false">V1531-(Draws!W1510+Draws!AI1510)</f>
        <v>0</v>
      </c>
      <c r="X1531" s="18" t="n">
        <f aca="false">W1531-(Draws!X1510+Draws!AJ1510)</f>
        <v>0</v>
      </c>
      <c r="Y1531" s="18" t="n">
        <f aca="false">X1531-(Draws!Y1510+Draws!AK1510)</f>
        <v>0</v>
      </c>
      <c r="Z1531" s="18" t="n">
        <f aca="false">0-(MAX(Draws!N1510-Line_cap,0)+MAX(Draws!Z1510-Line_cap,0))</f>
        <v>0</v>
      </c>
      <c r="AA1531" s="18" t="n">
        <f aca="false">Z1531-(MAX(Draws!O1510-Line_cap,0)+MAX(Draws!AA1510-Line_cap,0))</f>
        <v>0</v>
      </c>
      <c r="AB1531" s="18" t="n">
        <f aca="false">AA1531-(MAX(Draws!P1510-Line_cap,0)+MAX(Draws!AB1510-Line_cap,0))</f>
        <v>0</v>
      </c>
      <c r="AC1531" s="18" t="n">
        <f aca="false">AB1531-(MAX(Draws!Q1510-Line_cap,0)+MAX(Draws!AC1510-Line_cap,0))</f>
        <v>0</v>
      </c>
      <c r="AD1531" s="18" t="n">
        <f aca="false">AC1531-(MAX(Draws!R1510-Line_cap,0)+MAX(Draws!AD1510-Line_cap,0))</f>
        <v>0</v>
      </c>
      <c r="AE1531" s="18" t="n">
        <f aca="false">AD1531-(MAX(Draws!S1510-Line_cap,0)+MAX(Draws!AE1510-Line_cap,0))</f>
        <v>0</v>
      </c>
      <c r="AF1531" s="18" t="n">
        <f aca="false">AE1531-(MAX(Draws!T1510-Line_cap,0)+MAX(Draws!AF1510-Line_cap,0))</f>
        <v>0</v>
      </c>
      <c r="AG1531" s="18" t="n">
        <f aca="false">AF1531-(MAX(Draws!U1510-Line_cap,0)+MAX(Draws!AG1510-Line_cap,0))</f>
        <v>0</v>
      </c>
      <c r="AH1531" s="18" t="n">
        <f aca="false">AG1531-(MAX(Draws!V1510-Line_cap,0)+MAX(Draws!AH1510-Line_cap,0))</f>
        <v>0</v>
      </c>
      <c r="AI1531" s="18" t="n">
        <f aca="false">AH1531-(MAX(Draws!W1510-Line_cap,0)+MAX(Draws!AI1510-Line_cap,0))</f>
        <v>0</v>
      </c>
      <c r="AJ1531" s="18" t="n">
        <f aca="false">AI1531-(MAX(Draws!X1510-Line_cap,0)+MAX(Draws!AJ1510-Line_cap,0))</f>
        <v>0</v>
      </c>
      <c r="AK1531" s="18" t="n">
        <f aca="false">AJ1531-(MAX(Draws!Y1510-Line_cap,0)+MAX(Draws!AK1510-Line_cap,0))</f>
        <v>0</v>
      </c>
      <c r="AL1531" s="18" t="n">
        <f aca="false">SUMPRODUCT(MIN($B$22:$M$22+B1531:M1531+N1531:Y1531))</f>
        <v>400.361603678941</v>
      </c>
      <c r="AM1531" s="18" t="n">
        <f aca="false">SUMPRODUCT(MIN($B$22:$M$22+B1531:M1531))</f>
        <v>400.361603678941</v>
      </c>
      <c r="AN1531" s="18" t="n">
        <f aca="false">SUMPRODUCT(MIN($B$22:$M$22+N1531:Y1531))</f>
        <v>481.950382357786</v>
      </c>
      <c r="AO1531" s="18" t="n">
        <f aca="false">SUMPRODUCT(MIN($B$22:$M$22+B1531:M1531+Z1531:AK1531))</f>
        <v>400.361603678941</v>
      </c>
      <c r="AP1531" s="18" t="n">
        <f aca="false">SUMPRODUCT(MIN($B$23:$M$23+B1531:M1531+N1531:Y1531))</f>
        <v>449.540246542041</v>
      </c>
      <c r="AQ1531" s="18" t="n">
        <f aca="false">SUMPRODUCT(MIN($B$23:$M$23+B1531:M1531+Z1531:AK1531))</f>
        <v>449.540246542041</v>
      </c>
      <c r="AR1531" s="13" t="n">
        <f aca="false">IF(Y1531&lt;0,1,0)</f>
        <v>0</v>
      </c>
    </row>
    <row r="1532" customFormat="false" ht="15" hidden="false" customHeight="false" outlineLevel="0" collapsed="false">
      <c r="A1532" s="13" t="n">
        <v>1507</v>
      </c>
      <c r="B1532" s="18" t="n">
        <f aca="false">Shock_sd*Draws!B1511</f>
        <v>50.4916604899484</v>
      </c>
      <c r="C1532" s="18" t="n">
        <f aca="false">Persist_a*B1532+Shock_sd*Draws!C1511</f>
        <v>-9.68927442448403</v>
      </c>
      <c r="D1532" s="18" t="n">
        <f aca="false">Persist_a*C1532+Shock_sd*Draws!D1511</f>
        <v>-0.224172913811418</v>
      </c>
      <c r="E1532" s="18" t="n">
        <f aca="false">Persist_a*D1532+Shock_sd*Draws!E1511</f>
        <v>8.36803665609517</v>
      </c>
      <c r="F1532" s="18" t="n">
        <f aca="false">Persist_a*E1532+Shock_sd*Draws!F1511</f>
        <v>23.0205641927898</v>
      </c>
      <c r="G1532" s="18" t="n">
        <f aca="false">Persist_a*F1532+Shock_sd*Draws!G1511</f>
        <v>32.9585725279778</v>
      </c>
      <c r="H1532" s="18" t="n">
        <f aca="false">Persist_a*G1532+Shock_sd*Draws!H1511</f>
        <v>-2.76793493694019</v>
      </c>
      <c r="I1532" s="18" t="n">
        <f aca="false">Persist_a*H1532+Shock_sd*Draws!I1511</f>
        <v>27.6510570930747</v>
      </c>
      <c r="J1532" s="18" t="n">
        <f aca="false">Persist_a*I1532+Shock_sd*Draws!J1511</f>
        <v>-29.6264234251395</v>
      </c>
      <c r="K1532" s="18" t="n">
        <f aca="false">Persist_a*J1532+Shock_sd*Draws!K1511</f>
        <v>-56.5495377696677</v>
      </c>
      <c r="L1532" s="18" t="n">
        <f aca="false">Persist_a*K1532+Shock_sd*Draws!L1511</f>
        <v>-10.6506815885457</v>
      </c>
      <c r="M1532" s="18" t="n">
        <f aca="false">Persist_a*L1532+Shock_sd*Draws!M1511</f>
        <v>-27.2478322289059</v>
      </c>
      <c r="N1532" s="18" t="n">
        <f aca="false">0-(Draws!N1511+Draws!Z1511)</f>
        <v>0</v>
      </c>
      <c r="O1532" s="18" t="n">
        <f aca="false">N1532-(Draws!O1511+Draws!AA1511)</f>
        <v>0</v>
      </c>
      <c r="P1532" s="18" t="n">
        <f aca="false">O1532-(Draws!P1511+Draws!AB1511)</f>
        <v>0</v>
      </c>
      <c r="Q1532" s="18" t="n">
        <f aca="false">P1532-(Draws!Q1511+Draws!AC1511)</f>
        <v>0</v>
      </c>
      <c r="R1532" s="18" t="n">
        <f aca="false">Q1532-(Draws!R1511+Draws!AD1511)</f>
        <v>0</v>
      </c>
      <c r="S1532" s="18" t="n">
        <f aca="false">R1532-(Draws!S1511+Draws!AE1511)</f>
        <v>0</v>
      </c>
      <c r="T1532" s="18" t="n">
        <f aca="false">S1532-(Draws!T1511+Draws!AF1511)</f>
        <v>0</v>
      </c>
      <c r="U1532" s="18" t="n">
        <f aca="false">T1532-(Draws!U1511+Draws!AG1511)</f>
        <v>0</v>
      </c>
      <c r="V1532" s="18" t="n">
        <f aca="false">U1532-(Draws!V1511+Draws!AH1511)</f>
        <v>0</v>
      </c>
      <c r="W1532" s="18" t="n">
        <f aca="false">V1532-(Draws!W1511+Draws!AI1511)</f>
        <v>0</v>
      </c>
      <c r="X1532" s="18" t="n">
        <f aca="false">W1532-(Draws!X1511+Draws!AJ1511)</f>
        <v>0</v>
      </c>
      <c r="Y1532" s="18" t="n">
        <f aca="false">X1532-(Draws!Y1511+Draws!AK1511)</f>
        <v>0</v>
      </c>
      <c r="Z1532" s="18" t="n">
        <f aca="false">0-(MAX(Draws!N1511-Line_cap,0)+MAX(Draws!Z1511-Line_cap,0))</f>
        <v>0</v>
      </c>
      <c r="AA1532" s="18" t="n">
        <f aca="false">Z1532-(MAX(Draws!O1511-Line_cap,0)+MAX(Draws!AA1511-Line_cap,0))</f>
        <v>0</v>
      </c>
      <c r="AB1532" s="18" t="n">
        <f aca="false">AA1532-(MAX(Draws!P1511-Line_cap,0)+MAX(Draws!AB1511-Line_cap,0))</f>
        <v>0</v>
      </c>
      <c r="AC1532" s="18" t="n">
        <f aca="false">AB1532-(MAX(Draws!Q1511-Line_cap,0)+MAX(Draws!AC1511-Line_cap,0))</f>
        <v>0</v>
      </c>
      <c r="AD1532" s="18" t="n">
        <f aca="false">AC1532-(MAX(Draws!R1511-Line_cap,0)+MAX(Draws!AD1511-Line_cap,0))</f>
        <v>0</v>
      </c>
      <c r="AE1532" s="18" t="n">
        <f aca="false">AD1532-(MAX(Draws!S1511-Line_cap,0)+MAX(Draws!AE1511-Line_cap,0))</f>
        <v>0</v>
      </c>
      <c r="AF1532" s="18" t="n">
        <f aca="false">AE1532-(MAX(Draws!T1511-Line_cap,0)+MAX(Draws!AF1511-Line_cap,0))</f>
        <v>0</v>
      </c>
      <c r="AG1532" s="18" t="n">
        <f aca="false">AF1532-(MAX(Draws!U1511-Line_cap,0)+MAX(Draws!AG1511-Line_cap,0))</f>
        <v>0</v>
      </c>
      <c r="AH1532" s="18" t="n">
        <f aca="false">AG1532-(MAX(Draws!V1511-Line_cap,0)+MAX(Draws!AH1511-Line_cap,0))</f>
        <v>0</v>
      </c>
      <c r="AI1532" s="18" t="n">
        <f aca="false">AH1532-(MAX(Draws!W1511-Line_cap,0)+MAX(Draws!AI1511-Line_cap,0))</f>
        <v>0</v>
      </c>
      <c r="AJ1532" s="18" t="n">
        <f aca="false">AI1532-(MAX(Draws!X1511-Line_cap,0)+MAX(Draws!AJ1511-Line_cap,0))</f>
        <v>0</v>
      </c>
      <c r="AK1532" s="18" t="n">
        <f aca="false">AJ1532-(MAX(Draws!Y1511-Line_cap,0)+MAX(Draws!AK1511-Line_cap,0))</f>
        <v>0</v>
      </c>
      <c r="AL1532" s="18" t="n">
        <f aca="false">SUMPRODUCT(MIN($B$22:$M$22+B1532:M1532+N1532:Y1532))</f>
        <v>437.836158039756</v>
      </c>
      <c r="AM1532" s="18" t="n">
        <f aca="false">SUMPRODUCT(MIN($B$22:$M$22+B1532:M1532))</f>
        <v>437.836158039756</v>
      </c>
      <c r="AN1532" s="18" t="n">
        <f aca="false">SUMPRODUCT(MIN($B$22:$M$22+N1532:Y1532))</f>
        <v>481.950382357786</v>
      </c>
      <c r="AO1532" s="18" t="n">
        <f aca="false">SUMPRODUCT(MIN($B$22:$M$22+B1532:M1532+Z1532:AK1532))</f>
        <v>437.836158039756</v>
      </c>
      <c r="AP1532" s="18" t="n">
        <f aca="false">SUMPRODUCT(MIN($B$23:$M$23+B1532:M1532+N1532:Y1532))</f>
        <v>486.121806590184</v>
      </c>
      <c r="AQ1532" s="18" t="n">
        <f aca="false">SUMPRODUCT(MIN($B$23:$M$23+B1532:M1532+Z1532:AK1532))</f>
        <v>486.121806590184</v>
      </c>
      <c r="AR1532" s="13" t="n">
        <f aca="false">IF(Y1532&lt;0,1,0)</f>
        <v>0</v>
      </c>
    </row>
    <row r="1533" customFormat="false" ht="15" hidden="false" customHeight="false" outlineLevel="0" collapsed="false">
      <c r="A1533" s="13" t="n">
        <v>1508</v>
      </c>
      <c r="B1533" s="18" t="n">
        <f aca="false">Shock_sd*Draws!B1512</f>
        <v>-82.5762001615292</v>
      </c>
      <c r="C1533" s="18" t="n">
        <f aca="false">Persist_a*B1533+Shock_sd*Draws!C1512</f>
        <v>-34.6110306171875</v>
      </c>
      <c r="D1533" s="18" t="n">
        <f aca="false">Persist_a*C1533+Shock_sd*Draws!D1512</f>
        <v>-46.0355132976168</v>
      </c>
      <c r="E1533" s="18" t="n">
        <f aca="false">Persist_a*D1533+Shock_sd*Draws!E1512</f>
        <v>-4.24577791784369</v>
      </c>
      <c r="F1533" s="18" t="n">
        <f aca="false">Persist_a*E1533+Shock_sd*Draws!F1512</f>
        <v>-12.4908919951836</v>
      </c>
      <c r="G1533" s="18" t="n">
        <f aca="false">Persist_a*F1533+Shock_sd*Draws!G1512</f>
        <v>-149.933448917599</v>
      </c>
      <c r="H1533" s="18" t="n">
        <f aca="false">Persist_a*G1533+Shock_sd*Draws!H1512</f>
        <v>-164.438694585626</v>
      </c>
      <c r="I1533" s="18" t="n">
        <f aca="false">Persist_a*H1533+Shock_sd*Draws!I1512</f>
        <v>-31.7814199235491</v>
      </c>
      <c r="J1533" s="18" t="n">
        <f aca="false">Persist_a*I1533+Shock_sd*Draws!J1512</f>
        <v>-101.668785523052</v>
      </c>
      <c r="K1533" s="18" t="n">
        <f aca="false">Persist_a*J1533+Shock_sd*Draws!K1512</f>
        <v>-23.3434908669854</v>
      </c>
      <c r="L1533" s="18" t="n">
        <f aca="false">Persist_a*K1533+Shock_sd*Draws!L1512</f>
        <v>-8.53412748711715</v>
      </c>
      <c r="M1533" s="18" t="n">
        <f aca="false">Persist_a*L1533+Shock_sd*Draws!M1512</f>
        <v>87.0225130396288</v>
      </c>
      <c r="N1533" s="18" t="n">
        <f aca="false">0-(Draws!N1512+Draws!Z1512)</f>
        <v>0</v>
      </c>
      <c r="O1533" s="18" t="n">
        <f aca="false">N1533-(Draws!O1512+Draws!AA1512)</f>
        <v>0</v>
      </c>
      <c r="P1533" s="18" t="n">
        <f aca="false">O1533-(Draws!P1512+Draws!AB1512)</f>
        <v>0</v>
      </c>
      <c r="Q1533" s="18" t="n">
        <f aca="false">P1533-(Draws!Q1512+Draws!AC1512)</f>
        <v>0</v>
      </c>
      <c r="R1533" s="18" t="n">
        <f aca="false">Q1533-(Draws!R1512+Draws!AD1512)</f>
        <v>0</v>
      </c>
      <c r="S1533" s="18" t="n">
        <f aca="false">R1533-(Draws!S1512+Draws!AE1512)</f>
        <v>0</v>
      </c>
      <c r="T1533" s="18" t="n">
        <f aca="false">S1533-(Draws!T1512+Draws!AF1512)</f>
        <v>0</v>
      </c>
      <c r="U1533" s="18" t="n">
        <f aca="false">T1533-(Draws!U1512+Draws!AG1512)</f>
        <v>0</v>
      </c>
      <c r="V1533" s="18" t="n">
        <f aca="false">U1533-(Draws!V1512+Draws!AH1512)</f>
        <v>0</v>
      </c>
      <c r="W1533" s="18" t="n">
        <f aca="false">V1533-(Draws!W1512+Draws!AI1512)</f>
        <v>0</v>
      </c>
      <c r="X1533" s="18" t="n">
        <f aca="false">W1533-(Draws!X1512+Draws!AJ1512)</f>
        <v>0</v>
      </c>
      <c r="Y1533" s="18" t="n">
        <f aca="false">X1533-(Draws!Y1512+Draws!AK1512)</f>
        <v>0</v>
      </c>
      <c r="Z1533" s="18" t="n">
        <f aca="false">0-(MAX(Draws!N1512-Line_cap,0)+MAX(Draws!Z1512-Line_cap,0))</f>
        <v>0</v>
      </c>
      <c r="AA1533" s="18" t="n">
        <f aca="false">Z1533-(MAX(Draws!O1512-Line_cap,0)+MAX(Draws!AA1512-Line_cap,0))</f>
        <v>0</v>
      </c>
      <c r="AB1533" s="18" t="n">
        <f aca="false">AA1533-(MAX(Draws!P1512-Line_cap,0)+MAX(Draws!AB1512-Line_cap,0))</f>
        <v>0</v>
      </c>
      <c r="AC1533" s="18" t="n">
        <f aca="false">AB1533-(MAX(Draws!Q1512-Line_cap,0)+MAX(Draws!AC1512-Line_cap,0))</f>
        <v>0</v>
      </c>
      <c r="AD1533" s="18" t="n">
        <f aca="false">AC1533-(MAX(Draws!R1512-Line_cap,0)+MAX(Draws!AD1512-Line_cap,0))</f>
        <v>0</v>
      </c>
      <c r="AE1533" s="18" t="n">
        <f aca="false">AD1533-(MAX(Draws!S1512-Line_cap,0)+MAX(Draws!AE1512-Line_cap,0))</f>
        <v>0</v>
      </c>
      <c r="AF1533" s="18" t="n">
        <f aca="false">AE1533-(MAX(Draws!T1512-Line_cap,0)+MAX(Draws!AF1512-Line_cap,0))</f>
        <v>0</v>
      </c>
      <c r="AG1533" s="18" t="n">
        <f aca="false">AF1533-(MAX(Draws!U1512-Line_cap,0)+MAX(Draws!AG1512-Line_cap,0))</f>
        <v>0</v>
      </c>
      <c r="AH1533" s="18" t="n">
        <f aca="false">AG1533-(MAX(Draws!V1512-Line_cap,0)+MAX(Draws!AH1512-Line_cap,0))</f>
        <v>0</v>
      </c>
      <c r="AI1533" s="18" t="n">
        <f aca="false">AH1533-(MAX(Draws!W1512-Line_cap,0)+MAX(Draws!AI1512-Line_cap,0))</f>
        <v>0</v>
      </c>
      <c r="AJ1533" s="18" t="n">
        <f aca="false">AI1533-(MAX(Draws!X1512-Line_cap,0)+MAX(Draws!AJ1512-Line_cap,0))</f>
        <v>0</v>
      </c>
      <c r="AK1533" s="18" t="n">
        <f aca="false">AJ1533-(MAX(Draws!Y1512-Line_cap,0)+MAX(Draws!AK1512-Line_cap,0))</f>
        <v>0</v>
      </c>
      <c r="AL1533" s="18" t="n">
        <f aca="false">SUMPRODUCT(MIN($B$22:$M$22+B1533:M1533+N1533:Y1533))</f>
        <v>317.51168777216</v>
      </c>
      <c r="AM1533" s="18" t="n">
        <f aca="false">SUMPRODUCT(MIN($B$22:$M$22+B1533:M1533))</f>
        <v>317.51168777216</v>
      </c>
      <c r="AN1533" s="18" t="n">
        <f aca="false">SUMPRODUCT(MIN($B$22:$M$22+N1533:Y1533))</f>
        <v>481.950382357786</v>
      </c>
      <c r="AO1533" s="18" t="n">
        <f aca="false">SUMPRODUCT(MIN($B$22:$M$22+B1533:M1533+Z1533:AK1533))</f>
        <v>317.51168777216</v>
      </c>
      <c r="AP1533" s="18" t="n">
        <f aca="false">SUMPRODUCT(MIN($B$23:$M$23+B1533:M1533+N1533:Y1533))</f>
        <v>366.69033063526</v>
      </c>
      <c r="AQ1533" s="18" t="n">
        <f aca="false">SUMPRODUCT(MIN($B$23:$M$23+B1533:M1533+Z1533:AK1533))</f>
        <v>366.69033063526</v>
      </c>
      <c r="AR1533" s="13" t="n">
        <f aca="false">IF(Y1533&lt;0,1,0)</f>
        <v>0</v>
      </c>
    </row>
    <row r="1534" customFormat="false" ht="15" hidden="false" customHeight="false" outlineLevel="0" collapsed="false">
      <c r="A1534" s="13" t="n">
        <v>1509</v>
      </c>
      <c r="B1534" s="18" t="n">
        <f aca="false">Shock_sd*Draws!B1513</f>
        <v>3.14574784067731</v>
      </c>
      <c r="C1534" s="18" t="n">
        <f aca="false">Persist_a*B1534+Shock_sd*Draws!C1513</f>
        <v>-69.8434442858212</v>
      </c>
      <c r="D1534" s="18" t="n">
        <f aca="false">Persist_a*C1534+Shock_sd*Draws!D1513</f>
        <v>-81.8992100201838</v>
      </c>
      <c r="E1534" s="18" t="n">
        <f aca="false">Persist_a*D1534+Shock_sd*Draws!E1513</f>
        <v>-84.271321357404</v>
      </c>
      <c r="F1534" s="18" t="n">
        <f aca="false">Persist_a*E1534+Shock_sd*Draws!F1513</f>
        <v>-104.10732757636</v>
      </c>
      <c r="G1534" s="18" t="n">
        <f aca="false">Persist_a*F1534+Shock_sd*Draws!G1513</f>
        <v>-131.29449242769</v>
      </c>
      <c r="H1534" s="18" t="n">
        <f aca="false">Persist_a*G1534+Shock_sd*Draws!H1513</f>
        <v>-53.7936327413949</v>
      </c>
      <c r="I1534" s="18" t="n">
        <f aca="false">Persist_a*H1534+Shock_sd*Draws!I1513</f>
        <v>21.8892295972077</v>
      </c>
      <c r="J1534" s="18" t="n">
        <f aca="false">Persist_a*I1534+Shock_sd*Draws!J1513</f>
        <v>33.8028348248297</v>
      </c>
      <c r="K1534" s="18" t="n">
        <f aca="false">Persist_a*J1534+Shock_sd*Draws!K1513</f>
        <v>50.0870620168608</v>
      </c>
      <c r="L1534" s="18" t="n">
        <f aca="false">Persist_a*K1534+Shock_sd*Draws!L1513</f>
        <v>-3.02509338119544</v>
      </c>
      <c r="M1534" s="18" t="n">
        <f aca="false">Persist_a*L1534+Shock_sd*Draws!M1513</f>
        <v>-31.8333107916369</v>
      </c>
      <c r="N1534" s="18" t="n">
        <f aca="false">0-(Draws!N1513+Draws!Z1513)</f>
        <v>-53.0424078794343</v>
      </c>
      <c r="O1534" s="18" t="n">
        <f aca="false">N1534-(Draws!O1513+Draws!AA1513)</f>
        <v>-53.0424078794343</v>
      </c>
      <c r="P1534" s="18" t="n">
        <f aca="false">O1534-(Draws!P1513+Draws!AB1513)</f>
        <v>-53.0424078794343</v>
      </c>
      <c r="Q1534" s="18" t="n">
        <f aca="false">P1534-(Draws!Q1513+Draws!AC1513)</f>
        <v>-53.0424078794343</v>
      </c>
      <c r="R1534" s="18" t="n">
        <f aca="false">Q1534-(Draws!R1513+Draws!AD1513)</f>
        <v>-53.0424078794343</v>
      </c>
      <c r="S1534" s="18" t="n">
        <f aca="false">R1534-(Draws!S1513+Draws!AE1513)</f>
        <v>-53.0424078794343</v>
      </c>
      <c r="T1534" s="18" t="n">
        <f aca="false">S1534-(Draws!T1513+Draws!AF1513)</f>
        <v>-53.0424078794343</v>
      </c>
      <c r="U1534" s="18" t="n">
        <f aca="false">T1534-(Draws!U1513+Draws!AG1513)</f>
        <v>-53.0424078794343</v>
      </c>
      <c r="V1534" s="18" t="n">
        <f aca="false">U1534-(Draws!V1513+Draws!AH1513)</f>
        <v>-53.0424078794343</v>
      </c>
      <c r="W1534" s="18" t="n">
        <f aca="false">V1534-(Draws!W1513+Draws!AI1513)</f>
        <v>-53.0424078794343</v>
      </c>
      <c r="X1534" s="18" t="n">
        <f aca="false">W1534-(Draws!X1513+Draws!AJ1513)</f>
        <v>-53.0424078794343</v>
      </c>
      <c r="Y1534" s="18" t="n">
        <f aca="false">X1534-(Draws!Y1513+Draws!AK1513)</f>
        <v>-53.0424078794343</v>
      </c>
      <c r="Z1534" s="18" t="n">
        <f aca="false">0-(MAX(Draws!N1513-Line_cap,0)+MAX(Draws!Z1513-Line_cap,0))</f>
        <v>0</v>
      </c>
      <c r="AA1534" s="18" t="n">
        <f aca="false">Z1534-(MAX(Draws!O1513-Line_cap,0)+MAX(Draws!AA1513-Line_cap,0))</f>
        <v>0</v>
      </c>
      <c r="AB1534" s="18" t="n">
        <f aca="false">AA1534-(MAX(Draws!P1513-Line_cap,0)+MAX(Draws!AB1513-Line_cap,0))</f>
        <v>0</v>
      </c>
      <c r="AC1534" s="18" t="n">
        <f aca="false">AB1534-(MAX(Draws!Q1513-Line_cap,0)+MAX(Draws!AC1513-Line_cap,0))</f>
        <v>0</v>
      </c>
      <c r="AD1534" s="18" t="n">
        <f aca="false">AC1534-(MAX(Draws!R1513-Line_cap,0)+MAX(Draws!AD1513-Line_cap,0))</f>
        <v>0</v>
      </c>
      <c r="AE1534" s="18" t="n">
        <f aca="false">AD1534-(MAX(Draws!S1513-Line_cap,0)+MAX(Draws!AE1513-Line_cap,0))</f>
        <v>0</v>
      </c>
      <c r="AF1534" s="18" t="n">
        <f aca="false">AE1534-(MAX(Draws!T1513-Line_cap,0)+MAX(Draws!AF1513-Line_cap,0))</f>
        <v>0</v>
      </c>
      <c r="AG1534" s="18" t="n">
        <f aca="false">AF1534-(MAX(Draws!U1513-Line_cap,0)+MAX(Draws!AG1513-Line_cap,0))</f>
        <v>0</v>
      </c>
      <c r="AH1534" s="18" t="n">
        <f aca="false">AG1534-(MAX(Draws!V1513-Line_cap,0)+MAX(Draws!AH1513-Line_cap,0))</f>
        <v>0</v>
      </c>
      <c r="AI1534" s="18" t="n">
        <f aca="false">AH1534-(MAX(Draws!W1513-Line_cap,0)+MAX(Draws!AI1513-Line_cap,0))</f>
        <v>0</v>
      </c>
      <c r="AJ1534" s="18" t="n">
        <f aca="false">AI1534-(MAX(Draws!X1513-Line_cap,0)+MAX(Draws!AJ1513-Line_cap,0))</f>
        <v>0</v>
      </c>
      <c r="AK1534" s="18" t="n">
        <f aca="false">AJ1534-(MAX(Draws!Y1513-Line_cap,0)+MAX(Draws!AK1513-Line_cap,0))</f>
        <v>0</v>
      </c>
      <c r="AL1534" s="18" t="n">
        <f aca="false">SUMPRODUCT(MIN($B$22:$M$22+B1534:M1534+N1534:Y1534))</f>
        <v>298.87127133124</v>
      </c>
      <c r="AM1534" s="18" t="n">
        <f aca="false">SUMPRODUCT(MIN($B$22:$M$22+B1534:M1534))</f>
        <v>351.913679210675</v>
      </c>
      <c r="AN1534" s="18" t="n">
        <f aca="false">SUMPRODUCT(MIN($B$22:$M$22+N1534:Y1534))</f>
        <v>428.907974478351</v>
      </c>
      <c r="AO1534" s="18" t="n">
        <f aca="false">SUMPRODUCT(MIN($B$22:$M$22+B1534:M1534+Z1534:AK1534))</f>
        <v>351.913679210675</v>
      </c>
      <c r="AP1534" s="18" t="n">
        <f aca="false">SUMPRODUCT(MIN($B$23:$M$23+B1534:M1534+N1534:Y1534))</f>
        <v>346.637016832024</v>
      </c>
      <c r="AQ1534" s="18" t="n">
        <f aca="false">SUMPRODUCT(MIN($B$23:$M$23+B1534:M1534+Z1534:AK1534))</f>
        <v>399.679424711459</v>
      </c>
      <c r="AR1534" s="13" t="n">
        <f aca="false">IF(Y1534&lt;0,1,0)</f>
        <v>1</v>
      </c>
    </row>
    <row r="1535" customFormat="false" ht="15" hidden="false" customHeight="false" outlineLevel="0" collapsed="false">
      <c r="A1535" s="13" t="n">
        <v>1510</v>
      </c>
      <c r="B1535" s="18" t="n">
        <f aca="false">Shock_sd*Draws!B1514</f>
        <v>-18.9032909689643</v>
      </c>
      <c r="C1535" s="18" t="n">
        <f aca="false">Persist_a*B1535+Shock_sd*Draws!C1514</f>
        <v>25.1190842419387</v>
      </c>
      <c r="D1535" s="18" t="n">
        <f aca="false">Persist_a*C1535+Shock_sd*Draws!D1514</f>
        <v>15.1780578349943</v>
      </c>
      <c r="E1535" s="18" t="n">
        <f aca="false">Persist_a*D1535+Shock_sd*Draws!E1514</f>
        <v>-6.99097451842656</v>
      </c>
      <c r="F1535" s="18" t="n">
        <f aca="false">Persist_a*E1535+Shock_sd*Draws!F1514</f>
        <v>3.59329243822305</v>
      </c>
      <c r="G1535" s="18" t="n">
        <f aca="false">Persist_a*F1535+Shock_sd*Draws!G1514</f>
        <v>-36.6979790719026</v>
      </c>
      <c r="H1535" s="18" t="n">
        <f aca="false">Persist_a*G1535+Shock_sd*Draws!H1514</f>
        <v>-48.2538896755279</v>
      </c>
      <c r="I1535" s="18" t="n">
        <f aca="false">Persist_a*H1535+Shock_sd*Draws!I1514</f>
        <v>-1.64078858505653</v>
      </c>
      <c r="J1535" s="18" t="n">
        <f aca="false">Persist_a*I1535+Shock_sd*Draws!J1514</f>
        <v>-50.4065631790679</v>
      </c>
      <c r="K1535" s="18" t="n">
        <f aca="false">Persist_a*J1535+Shock_sd*Draws!K1514</f>
        <v>-85.8583067935337</v>
      </c>
      <c r="L1535" s="18" t="n">
        <f aca="false">Persist_a*K1535+Shock_sd*Draws!L1514</f>
        <v>-127.596208765511</v>
      </c>
      <c r="M1535" s="18" t="n">
        <f aca="false">Persist_a*L1535+Shock_sd*Draws!M1514</f>
        <v>-25.8444861936689</v>
      </c>
      <c r="N1535" s="18" t="n">
        <f aca="false">0-(Draws!N1514+Draws!Z1514)</f>
        <v>0</v>
      </c>
      <c r="O1535" s="18" t="n">
        <f aca="false">N1535-(Draws!O1514+Draws!AA1514)</f>
        <v>0</v>
      </c>
      <c r="P1535" s="18" t="n">
        <f aca="false">O1535-(Draws!P1514+Draws!AB1514)</f>
        <v>0</v>
      </c>
      <c r="Q1535" s="18" t="n">
        <f aca="false">P1535-(Draws!Q1514+Draws!AC1514)</f>
        <v>0</v>
      </c>
      <c r="R1535" s="18" t="n">
        <f aca="false">Q1535-(Draws!R1514+Draws!AD1514)</f>
        <v>0</v>
      </c>
      <c r="S1535" s="18" t="n">
        <f aca="false">R1535-(Draws!S1514+Draws!AE1514)</f>
        <v>0</v>
      </c>
      <c r="T1535" s="18" t="n">
        <f aca="false">S1535-(Draws!T1514+Draws!AF1514)</f>
        <v>0</v>
      </c>
      <c r="U1535" s="18" t="n">
        <f aca="false">T1535-(Draws!U1514+Draws!AG1514)</f>
        <v>0</v>
      </c>
      <c r="V1535" s="18" t="n">
        <f aca="false">U1535-(Draws!V1514+Draws!AH1514)</f>
        <v>0</v>
      </c>
      <c r="W1535" s="18" t="n">
        <f aca="false">V1535-(Draws!W1514+Draws!AI1514)</f>
        <v>0</v>
      </c>
      <c r="X1535" s="18" t="n">
        <f aca="false">W1535-(Draws!X1514+Draws!AJ1514)</f>
        <v>0</v>
      </c>
      <c r="Y1535" s="18" t="n">
        <f aca="false">X1535-(Draws!Y1514+Draws!AK1514)</f>
        <v>0</v>
      </c>
      <c r="Z1535" s="18" t="n">
        <f aca="false">0-(MAX(Draws!N1514-Line_cap,0)+MAX(Draws!Z1514-Line_cap,0))</f>
        <v>0</v>
      </c>
      <c r="AA1535" s="18" t="n">
        <f aca="false">Z1535-(MAX(Draws!O1514-Line_cap,0)+MAX(Draws!AA1514-Line_cap,0))</f>
        <v>0</v>
      </c>
      <c r="AB1535" s="18" t="n">
        <f aca="false">AA1535-(MAX(Draws!P1514-Line_cap,0)+MAX(Draws!AB1514-Line_cap,0))</f>
        <v>0</v>
      </c>
      <c r="AC1535" s="18" t="n">
        <f aca="false">AB1535-(MAX(Draws!Q1514-Line_cap,0)+MAX(Draws!AC1514-Line_cap,0))</f>
        <v>0</v>
      </c>
      <c r="AD1535" s="18" t="n">
        <f aca="false">AC1535-(MAX(Draws!R1514-Line_cap,0)+MAX(Draws!AD1514-Line_cap,0))</f>
        <v>0</v>
      </c>
      <c r="AE1535" s="18" t="n">
        <f aca="false">AD1535-(MAX(Draws!S1514-Line_cap,0)+MAX(Draws!AE1514-Line_cap,0))</f>
        <v>0</v>
      </c>
      <c r="AF1535" s="18" t="n">
        <f aca="false">AE1535-(MAX(Draws!T1514-Line_cap,0)+MAX(Draws!AF1514-Line_cap,0))</f>
        <v>0</v>
      </c>
      <c r="AG1535" s="18" t="n">
        <f aca="false">AF1535-(MAX(Draws!U1514-Line_cap,0)+MAX(Draws!AG1514-Line_cap,0))</f>
        <v>0</v>
      </c>
      <c r="AH1535" s="18" t="n">
        <f aca="false">AG1535-(MAX(Draws!V1514-Line_cap,0)+MAX(Draws!AH1514-Line_cap,0))</f>
        <v>0</v>
      </c>
      <c r="AI1535" s="18" t="n">
        <f aca="false">AH1535-(MAX(Draws!W1514-Line_cap,0)+MAX(Draws!AI1514-Line_cap,0))</f>
        <v>0</v>
      </c>
      <c r="AJ1535" s="18" t="n">
        <f aca="false">AI1535-(MAX(Draws!X1514-Line_cap,0)+MAX(Draws!AJ1514-Line_cap,0))</f>
        <v>0</v>
      </c>
      <c r="AK1535" s="18" t="n">
        <f aca="false">AJ1535-(MAX(Draws!Y1514-Line_cap,0)+MAX(Draws!AK1514-Line_cap,0))</f>
        <v>0</v>
      </c>
      <c r="AL1535" s="18" t="n">
        <f aca="false">SUMPRODUCT(MIN($B$22:$M$22+B1535:M1535+N1535:Y1535))</f>
        <v>374.33173879887</v>
      </c>
      <c r="AM1535" s="18" t="n">
        <f aca="false">SUMPRODUCT(MIN($B$22:$M$22+B1535:M1535))</f>
        <v>374.33173879887</v>
      </c>
      <c r="AN1535" s="18" t="n">
        <f aca="false">SUMPRODUCT(MIN($B$22:$M$22+N1535:Y1535))</f>
        <v>481.950382357786</v>
      </c>
      <c r="AO1535" s="18" t="n">
        <f aca="false">SUMPRODUCT(MIN($B$22:$M$22+B1535:M1535+Z1535:AK1535))</f>
        <v>374.33173879887</v>
      </c>
      <c r="AP1535" s="18" t="n">
        <f aca="false">SUMPRODUCT(MIN($B$23:$M$23+B1535:M1535+N1535:Y1535))</f>
        <v>421.204867612414</v>
      </c>
      <c r="AQ1535" s="18" t="n">
        <f aca="false">SUMPRODUCT(MIN($B$23:$M$23+B1535:M1535+Z1535:AK1535))</f>
        <v>421.204867612414</v>
      </c>
      <c r="AR1535" s="13" t="n">
        <f aca="false">IF(Y1535&lt;0,1,0)</f>
        <v>0</v>
      </c>
    </row>
    <row r="1536" customFormat="false" ht="15" hidden="false" customHeight="false" outlineLevel="0" collapsed="false">
      <c r="A1536" s="13" t="n">
        <v>1511</v>
      </c>
      <c r="B1536" s="18" t="n">
        <f aca="false">Shock_sd*Draws!B1515</f>
        <v>-102.606511326854</v>
      </c>
      <c r="C1536" s="18" t="n">
        <f aca="false">Persist_a*B1536+Shock_sd*Draws!C1515</f>
        <v>-98.6383667951555</v>
      </c>
      <c r="D1536" s="18" t="n">
        <f aca="false">Persist_a*C1536+Shock_sd*Draws!D1515</f>
        <v>-171.382653325183</v>
      </c>
      <c r="E1536" s="18" t="n">
        <f aca="false">Persist_a*D1536+Shock_sd*Draws!E1515</f>
        <v>-67.6668233952879</v>
      </c>
      <c r="F1536" s="18" t="n">
        <f aca="false">Persist_a*E1536+Shock_sd*Draws!F1515</f>
        <v>-31.6516082518636</v>
      </c>
      <c r="G1536" s="18" t="n">
        <f aca="false">Persist_a*F1536+Shock_sd*Draws!G1515</f>
        <v>1.74334937491436</v>
      </c>
      <c r="H1536" s="18" t="n">
        <f aca="false">Persist_a*G1536+Shock_sd*Draws!H1515</f>
        <v>92.425482375172</v>
      </c>
      <c r="I1536" s="18" t="n">
        <f aca="false">Persist_a*H1536+Shock_sd*Draws!I1515</f>
        <v>25.330573464501</v>
      </c>
      <c r="J1536" s="18" t="n">
        <f aca="false">Persist_a*I1536+Shock_sd*Draws!J1515</f>
        <v>-75.8606148222844</v>
      </c>
      <c r="K1536" s="18" t="n">
        <f aca="false">Persist_a*J1536+Shock_sd*Draws!K1515</f>
        <v>-31.4641907283042</v>
      </c>
      <c r="L1536" s="18" t="n">
        <f aca="false">Persist_a*K1536+Shock_sd*Draws!L1515</f>
        <v>-80.1789479035406</v>
      </c>
      <c r="M1536" s="18" t="n">
        <f aca="false">Persist_a*L1536+Shock_sd*Draws!M1515</f>
        <v>-1.1816464736492</v>
      </c>
      <c r="N1536" s="18" t="n">
        <f aca="false">0-(Draws!N1515+Draws!Z1515)</f>
        <v>0</v>
      </c>
      <c r="O1536" s="18" t="n">
        <f aca="false">N1536-(Draws!O1515+Draws!AA1515)</f>
        <v>0</v>
      </c>
      <c r="P1536" s="18" t="n">
        <f aca="false">O1536-(Draws!P1515+Draws!AB1515)</f>
        <v>0</v>
      </c>
      <c r="Q1536" s="18" t="n">
        <f aca="false">P1536-(Draws!Q1515+Draws!AC1515)</f>
        <v>0</v>
      </c>
      <c r="R1536" s="18" t="n">
        <f aca="false">Q1536-(Draws!R1515+Draws!AD1515)</f>
        <v>0</v>
      </c>
      <c r="S1536" s="18" t="n">
        <f aca="false">R1536-(Draws!S1515+Draws!AE1515)</f>
        <v>0</v>
      </c>
      <c r="T1536" s="18" t="n">
        <f aca="false">S1536-(Draws!T1515+Draws!AF1515)</f>
        <v>0</v>
      </c>
      <c r="U1536" s="18" t="n">
        <f aca="false">T1536-(Draws!U1515+Draws!AG1515)</f>
        <v>0</v>
      </c>
      <c r="V1536" s="18" t="n">
        <f aca="false">U1536-(Draws!V1515+Draws!AH1515)</f>
        <v>0</v>
      </c>
      <c r="W1536" s="18" t="n">
        <f aca="false">V1536-(Draws!W1515+Draws!AI1515)</f>
        <v>0</v>
      </c>
      <c r="X1536" s="18" t="n">
        <f aca="false">W1536-(Draws!X1515+Draws!AJ1515)</f>
        <v>0</v>
      </c>
      <c r="Y1536" s="18" t="n">
        <f aca="false">X1536-(Draws!Y1515+Draws!AK1515)</f>
        <v>0</v>
      </c>
      <c r="Z1536" s="18" t="n">
        <f aca="false">0-(MAX(Draws!N1515-Line_cap,0)+MAX(Draws!Z1515-Line_cap,0))</f>
        <v>0</v>
      </c>
      <c r="AA1536" s="18" t="n">
        <f aca="false">Z1536-(MAX(Draws!O1515-Line_cap,0)+MAX(Draws!AA1515-Line_cap,0))</f>
        <v>0</v>
      </c>
      <c r="AB1536" s="18" t="n">
        <f aca="false">AA1536-(MAX(Draws!P1515-Line_cap,0)+MAX(Draws!AB1515-Line_cap,0))</f>
        <v>0</v>
      </c>
      <c r="AC1536" s="18" t="n">
        <f aca="false">AB1536-(MAX(Draws!Q1515-Line_cap,0)+MAX(Draws!AC1515-Line_cap,0))</f>
        <v>0</v>
      </c>
      <c r="AD1536" s="18" t="n">
        <f aca="false">AC1536-(MAX(Draws!R1515-Line_cap,0)+MAX(Draws!AD1515-Line_cap,0))</f>
        <v>0</v>
      </c>
      <c r="AE1536" s="18" t="n">
        <f aca="false">AD1536-(MAX(Draws!S1515-Line_cap,0)+MAX(Draws!AE1515-Line_cap,0))</f>
        <v>0</v>
      </c>
      <c r="AF1536" s="18" t="n">
        <f aca="false">AE1536-(MAX(Draws!T1515-Line_cap,0)+MAX(Draws!AF1515-Line_cap,0))</f>
        <v>0</v>
      </c>
      <c r="AG1536" s="18" t="n">
        <f aca="false">AF1536-(MAX(Draws!U1515-Line_cap,0)+MAX(Draws!AG1515-Line_cap,0))</f>
        <v>0</v>
      </c>
      <c r="AH1536" s="18" t="n">
        <f aca="false">AG1536-(MAX(Draws!V1515-Line_cap,0)+MAX(Draws!AH1515-Line_cap,0))</f>
        <v>0</v>
      </c>
      <c r="AI1536" s="18" t="n">
        <f aca="false">AH1536-(MAX(Draws!W1515-Line_cap,0)+MAX(Draws!AI1515-Line_cap,0))</f>
        <v>0</v>
      </c>
      <c r="AJ1536" s="18" t="n">
        <f aca="false">AI1536-(MAX(Draws!X1515-Line_cap,0)+MAX(Draws!AJ1515-Line_cap,0))</f>
        <v>0</v>
      </c>
      <c r="AK1536" s="18" t="n">
        <f aca="false">AJ1536-(MAX(Draws!Y1515-Line_cap,0)+MAX(Draws!AK1515-Line_cap,0))</f>
        <v>0</v>
      </c>
      <c r="AL1536" s="18" t="n">
        <f aca="false">SUMPRODUCT(MIN($B$22:$M$22+B1536:M1536+N1536:Y1536))</f>
        <v>344.171533336958</v>
      </c>
      <c r="AM1536" s="18" t="n">
        <f aca="false">SUMPRODUCT(MIN($B$22:$M$22+B1536:M1536))</f>
        <v>344.171533336958</v>
      </c>
      <c r="AN1536" s="18" t="n">
        <f aca="false">SUMPRODUCT(MIN($B$22:$M$22+N1536:Y1536))</f>
        <v>481.950382357786</v>
      </c>
      <c r="AO1536" s="18" t="n">
        <f aca="false">SUMPRODUCT(MIN($B$22:$M$22+B1536:M1536+Z1536:AK1536))</f>
        <v>344.171533336958</v>
      </c>
      <c r="AP1536" s="18" t="n">
        <f aca="false">SUMPRODUCT(MIN($B$23:$M$23+B1536:M1536+N1536:Y1536))</f>
        <v>378.920908145197</v>
      </c>
      <c r="AQ1536" s="18" t="n">
        <f aca="false">SUMPRODUCT(MIN($B$23:$M$23+B1536:M1536+Z1536:AK1536))</f>
        <v>378.920908145197</v>
      </c>
      <c r="AR1536" s="13" t="n">
        <f aca="false">IF(Y1536&lt;0,1,0)</f>
        <v>0</v>
      </c>
    </row>
    <row r="1537" customFormat="false" ht="15" hidden="false" customHeight="false" outlineLevel="0" collapsed="false">
      <c r="A1537" s="13" t="n">
        <v>1512</v>
      </c>
      <c r="B1537" s="18" t="n">
        <f aca="false">Shock_sd*Draws!B1516</f>
        <v>-24.7094438741764</v>
      </c>
      <c r="C1537" s="18" t="n">
        <f aca="false">Persist_a*B1537+Shock_sd*Draws!C1516</f>
        <v>-4.48411478945889</v>
      </c>
      <c r="D1537" s="18" t="n">
        <f aca="false">Persist_a*C1537+Shock_sd*Draws!D1516</f>
        <v>-43.9645291486921</v>
      </c>
      <c r="E1537" s="18" t="n">
        <f aca="false">Persist_a*D1537+Shock_sd*Draws!E1516</f>
        <v>-21.3132093982431</v>
      </c>
      <c r="F1537" s="18" t="n">
        <f aca="false">Persist_a*E1537+Shock_sd*Draws!F1516</f>
        <v>23.2038017140775</v>
      </c>
      <c r="G1537" s="18" t="n">
        <f aca="false">Persist_a*F1537+Shock_sd*Draws!G1516</f>
        <v>16.5478169349429</v>
      </c>
      <c r="H1537" s="18" t="n">
        <f aca="false">Persist_a*G1537+Shock_sd*Draws!H1516</f>
        <v>-48.4689809287949</v>
      </c>
      <c r="I1537" s="18" t="n">
        <f aca="false">Persist_a*H1537+Shock_sd*Draws!I1516</f>
        <v>-26.5901310905038</v>
      </c>
      <c r="J1537" s="18" t="n">
        <f aca="false">Persist_a*I1537+Shock_sd*Draws!J1516</f>
        <v>46.979930308676</v>
      </c>
      <c r="K1537" s="18" t="n">
        <f aca="false">Persist_a*J1537+Shock_sd*Draws!K1516</f>
        <v>30.1263566227525</v>
      </c>
      <c r="L1537" s="18" t="n">
        <f aca="false">Persist_a*K1537+Shock_sd*Draws!L1516</f>
        <v>-6.32026267599065</v>
      </c>
      <c r="M1537" s="18" t="n">
        <f aca="false">Persist_a*L1537+Shock_sd*Draws!M1516</f>
        <v>83.0590276001786</v>
      </c>
      <c r="N1537" s="18" t="n">
        <f aca="false">0-(Draws!N1516+Draws!Z1516)</f>
        <v>0</v>
      </c>
      <c r="O1537" s="18" t="n">
        <f aca="false">N1537-(Draws!O1516+Draws!AA1516)</f>
        <v>0</v>
      </c>
      <c r="P1537" s="18" t="n">
        <f aca="false">O1537-(Draws!P1516+Draws!AB1516)</f>
        <v>0</v>
      </c>
      <c r="Q1537" s="18" t="n">
        <f aca="false">P1537-(Draws!Q1516+Draws!AC1516)</f>
        <v>0</v>
      </c>
      <c r="R1537" s="18" t="n">
        <f aca="false">Q1537-(Draws!R1516+Draws!AD1516)</f>
        <v>0</v>
      </c>
      <c r="S1537" s="18" t="n">
        <f aca="false">R1537-(Draws!S1516+Draws!AE1516)</f>
        <v>0</v>
      </c>
      <c r="T1537" s="18" t="n">
        <f aca="false">S1537-(Draws!T1516+Draws!AF1516)</f>
        <v>0</v>
      </c>
      <c r="U1537" s="18" t="n">
        <f aca="false">T1537-(Draws!U1516+Draws!AG1516)</f>
        <v>0</v>
      </c>
      <c r="V1537" s="18" t="n">
        <f aca="false">U1537-(Draws!V1516+Draws!AH1516)</f>
        <v>0</v>
      </c>
      <c r="W1537" s="18" t="n">
        <f aca="false">V1537-(Draws!W1516+Draws!AI1516)</f>
        <v>0</v>
      </c>
      <c r="X1537" s="18" t="n">
        <f aca="false">W1537-(Draws!X1516+Draws!AJ1516)</f>
        <v>0</v>
      </c>
      <c r="Y1537" s="18" t="n">
        <f aca="false">X1537-(Draws!Y1516+Draws!AK1516)</f>
        <v>0</v>
      </c>
      <c r="Z1537" s="18" t="n">
        <f aca="false">0-(MAX(Draws!N1516-Line_cap,0)+MAX(Draws!Z1516-Line_cap,0))</f>
        <v>0</v>
      </c>
      <c r="AA1537" s="18" t="n">
        <f aca="false">Z1537-(MAX(Draws!O1516-Line_cap,0)+MAX(Draws!AA1516-Line_cap,0))</f>
        <v>0</v>
      </c>
      <c r="AB1537" s="18" t="n">
        <f aca="false">AA1537-(MAX(Draws!P1516-Line_cap,0)+MAX(Draws!AB1516-Line_cap,0))</f>
        <v>0</v>
      </c>
      <c r="AC1537" s="18" t="n">
        <f aca="false">AB1537-(MAX(Draws!Q1516-Line_cap,0)+MAX(Draws!AC1516-Line_cap,0))</f>
        <v>0</v>
      </c>
      <c r="AD1537" s="18" t="n">
        <f aca="false">AC1537-(MAX(Draws!R1516-Line_cap,0)+MAX(Draws!AD1516-Line_cap,0))</f>
        <v>0</v>
      </c>
      <c r="AE1537" s="18" t="n">
        <f aca="false">AD1537-(MAX(Draws!S1516-Line_cap,0)+MAX(Draws!AE1516-Line_cap,0))</f>
        <v>0</v>
      </c>
      <c r="AF1537" s="18" t="n">
        <f aca="false">AE1537-(MAX(Draws!T1516-Line_cap,0)+MAX(Draws!AF1516-Line_cap,0))</f>
        <v>0</v>
      </c>
      <c r="AG1537" s="18" t="n">
        <f aca="false">AF1537-(MAX(Draws!U1516-Line_cap,0)+MAX(Draws!AG1516-Line_cap,0))</f>
        <v>0</v>
      </c>
      <c r="AH1537" s="18" t="n">
        <f aca="false">AG1537-(MAX(Draws!V1516-Line_cap,0)+MAX(Draws!AH1516-Line_cap,0))</f>
        <v>0</v>
      </c>
      <c r="AI1537" s="18" t="n">
        <f aca="false">AH1537-(MAX(Draws!W1516-Line_cap,0)+MAX(Draws!AI1516-Line_cap,0))</f>
        <v>0</v>
      </c>
      <c r="AJ1537" s="18" t="n">
        <f aca="false">AI1537-(MAX(Draws!X1516-Line_cap,0)+MAX(Draws!AJ1516-Line_cap,0))</f>
        <v>0</v>
      </c>
      <c r="AK1537" s="18" t="n">
        <f aca="false">AJ1537-(MAX(Draws!Y1516-Line_cap,0)+MAX(Draws!AK1516-Line_cap,0))</f>
        <v>0</v>
      </c>
      <c r="AL1537" s="18" t="n">
        <f aca="false">SUMPRODUCT(MIN($B$22:$M$22+B1537:M1537+N1537:Y1537))</f>
        <v>433.481401428991</v>
      </c>
      <c r="AM1537" s="18" t="n">
        <f aca="false">SUMPRODUCT(MIN($B$22:$M$22+B1537:M1537))</f>
        <v>433.481401428991</v>
      </c>
      <c r="AN1537" s="18" t="n">
        <f aca="false">SUMPRODUCT(MIN($B$22:$M$22+N1537:Y1537))</f>
        <v>481.950382357786</v>
      </c>
      <c r="AO1537" s="18" t="n">
        <f aca="false">SUMPRODUCT(MIN($B$22:$M$22+B1537:M1537+Z1537:AK1537))</f>
        <v>433.481401428991</v>
      </c>
      <c r="AP1537" s="18" t="n">
        <f aca="false">SUMPRODUCT(MIN($B$23:$M$23+B1537:M1537+N1537:Y1537))</f>
        <v>482.660044292091</v>
      </c>
      <c r="AQ1537" s="18" t="n">
        <f aca="false">SUMPRODUCT(MIN($B$23:$M$23+B1537:M1537+Z1537:AK1537))</f>
        <v>482.660044292091</v>
      </c>
      <c r="AR1537" s="13" t="n">
        <f aca="false">IF(Y1537&lt;0,1,0)</f>
        <v>0</v>
      </c>
    </row>
    <row r="1538" customFormat="false" ht="15" hidden="false" customHeight="false" outlineLevel="0" collapsed="false">
      <c r="A1538" s="13" t="n">
        <v>1513</v>
      </c>
      <c r="B1538" s="18" t="n">
        <f aca="false">Shock_sd*Draws!B1517</f>
        <v>-2.65021168622507</v>
      </c>
      <c r="C1538" s="18" t="n">
        <f aca="false">Persist_a*B1538+Shock_sd*Draws!C1517</f>
        <v>88.7499457513109</v>
      </c>
      <c r="D1538" s="18" t="n">
        <f aca="false">Persist_a*C1538+Shock_sd*Draws!D1517</f>
        <v>59.558382698031</v>
      </c>
      <c r="E1538" s="18" t="n">
        <f aca="false">Persist_a*D1538+Shock_sd*Draws!E1517</f>
        <v>-17.9798695927754</v>
      </c>
      <c r="F1538" s="18" t="n">
        <f aca="false">Persist_a*E1538+Shock_sd*Draws!F1517</f>
        <v>-19.5307554091191</v>
      </c>
      <c r="G1538" s="18" t="n">
        <f aca="false">Persist_a*F1538+Shock_sd*Draws!G1517</f>
        <v>36.8655616805992</v>
      </c>
      <c r="H1538" s="18" t="n">
        <f aca="false">Persist_a*G1538+Shock_sd*Draws!H1517</f>
        <v>27.7076311515759</v>
      </c>
      <c r="I1538" s="18" t="n">
        <f aca="false">Persist_a*H1538+Shock_sd*Draws!I1517</f>
        <v>-3.9452065874081</v>
      </c>
      <c r="J1538" s="18" t="n">
        <f aca="false">Persist_a*I1538+Shock_sd*Draws!J1517</f>
        <v>33.7054645914988</v>
      </c>
      <c r="K1538" s="18" t="n">
        <f aca="false">Persist_a*J1538+Shock_sd*Draws!K1517</f>
        <v>-41.5379110239661</v>
      </c>
      <c r="L1538" s="18" t="n">
        <f aca="false">Persist_a*K1538+Shock_sd*Draws!L1517</f>
        <v>-100.555337566135</v>
      </c>
      <c r="M1538" s="18" t="n">
        <f aca="false">Persist_a*L1538+Shock_sd*Draws!M1517</f>
        <v>-72.9097749138387</v>
      </c>
      <c r="N1538" s="18" t="n">
        <f aca="false">0-(Draws!N1517+Draws!Z1517)</f>
        <v>0</v>
      </c>
      <c r="O1538" s="18" t="n">
        <f aca="false">N1538-(Draws!O1517+Draws!AA1517)</f>
        <v>0</v>
      </c>
      <c r="P1538" s="18" t="n">
        <f aca="false">O1538-(Draws!P1517+Draws!AB1517)</f>
        <v>0</v>
      </c>
      <c r="Q1538" s="18" t="n">
        <f aca="false">P1538-(Draws!Q1517+Draws!AC1517)</f>
        <v>0</v>
      </c>
      <c r="R1538" s="18" t="n">
        <f aca="false">Q1538-(Draws!R1517+Draws!AD1517)</f>
        <v>0</v>
      </c>
      <c r="S1538" s="18" t="n">
        <f aca="false">R1538-(Draws!S1517+Draws!AE1517)</f>
        <v>0</v>
      </c>
      <c r="T1538" s="18" t="n">
        <f aca="false">S1538-(Draws!T1517+Draws!AF1517)</f>
        <v>0</v>
      </c>
      <c r="U1538" s="18" t="n">
        <f aca="false">T1538-(Draws!U1517+Draws!AG1517)</f>
        <v>0</v>
      </c>
      <c r="V1538" s="18" t="n">
        <f aca="false">U1538-(Draws!V1517+Draws!AH1517)</f>
        <v>0</v>
      </c>
      <c r="W1538" s="18" t="n">
        <f aca="false">V1538-(Draws!W1517+Draws!AI1517)</f>
        <v>0</v>
      </c>
      <c r="X1538" s="18" t="n">
        <f aca="false">W1538-(Draws!X1517+Draws!AJ1517)</f>
        <v>0</v>
      </c>
      <c r="Y1538" s="18" t="n">
        <f aca="false">X1538-(Draws!Y1517+Draws!AK1517)</f>
        <v>0</v>
      </c>
      <c r="Z1538" s="18" t="n">
        <f aca="false">0-(MAX(Draws!N1517-Line_cap,0)+MAX(Draws!Z1517-Line_cap,0))</f>
        <v>0</v>
      </c>
      <c r="AA1538" s="18" t="n">
        <f aca="false">Z1538-(MAX(Draws!O1517-Line_cap,0)+MAX(Draws!AA1517-Line_cap,0))</f>
        <v>0</v>
      </c>
      <c r="AB1538" s="18" t="n">
        <f aca="false">AA1538-(MAX(Draws!P1517-Line_cap,0)+MAX(Draws!AB1517-Line_cap,0))</f>
        <v>0</v>
      </c>
      <c r="AC1538" s="18" t="n">
        <f aca="false">AB1538-(MAX(Draws!Q1517-Line_cap,0)+MAX(Draws!AC1517-Line_cap,0))</f>
        <v>0</v>
      </c>
      <c r="AD1538" s="18" t="n">
        <f aca="false">AC1538-(MAX(Draws!R1517-Line_cap,0)+MAX(Draws!AD1517-Line_cap,0))</f>
        <v>0</v>
      </c>
      <c r="AE1538" s="18" t="n">
        <f aca="false">AD1538-(MAX(Draws!S1517-Line_cap,0)+MAX(Draws!AE1517-Line_cap,0))</f>
        <v>0</v>
      </c>
      <c r="AF1538" s="18" t="n">
        <f aca="false">AE1538-(MAX(Draws!T1517-Line_cap,0)+MAX(Draws!AF1517-Line_cap,0))</f>
        <v>0</v>
      </c>
      <c r="AG1538" s="18" t="n">
        <f aca="false">AF1538-(MAX(Draws!U1517-Line_cap,0)+MAX(Draws!AG1517-Line_cap,0))</f>
        <v>0</v>
      </c>
      <c r="AH1538" s="18" t="n">
        <f aca="false">AG1538-(MAX(Draws!V1517-Line_cap,0)+MAX(Draws!AH1517-Line_cap,0))</f>
        <v>0</v>
      </c>
      <c r="AI1538" s="18" t="n">
        <f aca="false">AH1538-(MAX(Draws!W1517-Line_cap,0)+MAX(Draws!AI1517-Line_cap,0))</f>
        <v>0</v>
      </c>
      <c r="AJ1538" s="18" t="n">
        <f aca="false">AI1538-(MAX(Draws!X1517-Line_cap,0)+MAX(Draws!AJ1517-Line_cap,0))</f>
        <v>0</v>
      </c>
      <c r="AK1538" s="18" t="n">
        <f aca="false">AJ1538-(MAX(Draws!Y1517-Line_cap,0)+MAX(Draws!AK1517-Line_cap,0))</f>
        <v>0</v>
      </c>
      <c r="AL1538" s="18" t="n">
        <f aca="false">SUMPRODUCT(MIN($B$22:$M$22+B1538:M1538+N1538:Y1538))</f>
        <v>401.372609998246</v>
      </c>
      <c r="AM1538" s="18" t="n">
        <f aca="false">SUMPRODUCT(MIN($B$22:$M$22+B1538:M1538))</f>
        <v>401.372609998246</v>
      </c>
      <c r="AN1538" s="18" t="n">
        <f aca="false">SUMPRODUCT(MIN($B$22:$M$22+N1538:Y1538))</f>
        <v>481.950382357786</v>
      </c>
      <c r="AO1538" s="18" t="n">
        <f aca="false">SUMPRODUCT(MIN($B$22:$M$22+B1538:M1538+Z1538:AK1538))</f>
        <v>401.372609998246</v>
      </c>
      <c r="AP1538" s="18" t="n">
        <f aca="false">SUMPRODUCT(MIN($B$23:$M$23+B1538:M1538+N1538:Y1538))</f>
        <v>448.24573881179</v>
      </c>
      <c r="AQ1538" s="18" t="n">
        <f aca="false">SUMPRODUCT(MIN($B$23:$M$23+B1538:M1538+Z1538:AK1538))</f>
        <v>448.24573881179</v>
      </c>
      <c r="AR1538" s="13" t="n">
        <f aca="false">IF(Y1538&lt;0,1,0)</f>
        <v>0</v>
      </c>
    </row>
    <row r="1539" customFormat="false" ht="15" hidden="false" customHeight="false" outlineLevel="0" collapsed="false">
      <c r="A1539" s="13" t="n">
        <v>1514</v>
      </c>
      <c r="B1539" s="18" t="n">
        <f aca="false">Shock_sd*Draws!B1518</f>
        <v>43.422649524145</v>
      </c>
      <c r="C1539" s="18" t="n">
        <f aca="false">Persist_a*B1539+Shock_sd*Draws!C1518</f>
        <v>-30.7346078512127</v>
      </c>
      <c r="D1539" s="18" t="n">
        <f aca="false">Persist_a*C1539+Shock_sd*Draws!D1518</f>
        <v>43.2982815143162</v>
      </c>
      <c r="E1539" s="18" t="n">
        <f aca="false">Persist_a*D1539+Shock_sd*Draws!E1518</f>
        <v>-31.0800214883824</v>
      </c>
      <c r="F1539" s="18" t="n">
        <f aca="false">Persist_a*E1539+Shock_sd*Draws!F1518</f>
        <v>-21.4342541453092</v>
      </c>
      <c r="G1539" s="18" t="n">
        <f aca="false">Persist_a*F1539+Shock_sd*Draws!G1518</f>
        <v>-22.3057244130899</v>
      </c>
      <c r="H1539" s="18" t="n">
        <f aca="false">Persist_a*G1539+Shock_sd*Draws!H1518</f>
        <v>79.709418657296</v>
      </c>
      <c r="I1539" s="18" t="n">
        <f aca="false">Persist_a*H1539+Shock_sd*Draws!I1518</f>
        <v>51.967559335365</v>
      </c>
      <c r="J1539" s="18" t="n">
        <f aca="false">Persist_a*I1539+Shock_sd*Draws!J1518</f>
        <v>42.4568596564043</v>
      </c>
      <c r="K1539" s="18" t="n">
        <f aca="false">Persist_a*J1539+Shock_sd*Draws!K1518</f>
        <v>17.6089447156308</v>
      </c>
      <c r="L1539" s="18" t="n">
        <f aca="false">Persist_a*K1539+Shock_sd*Draws!L1518</f>
        <v>-16.6587700193444</v>
      </c>
      <c r="M1539" s="18" t="n">
        <f aca="false">Persist_a*L1539+Shock_sd*Draws!M1518</f>
        <v>-41.459384658235</v>
      </c>
      <c r="N1539" s="18" t="n">
        <f aca="false">0-(Draws!N1518+Draws!Z1518)</f>
        <v>0</v>
      </c>
      <c r="O1539" s="18" t="n">
        <f aca="false">N1539-(Draws!O1518+Draws!AA1518)</f>
        <v>0</v>
      </c>
      <c r="P1539" s="18" t="n">
        <f aca="false">O1539-(Draws!P1518+Draws!AB1518)</f>
        <v>0</v>
      </c>
      <c r="Q1539" s="18" t="n">
        <f aca="false">P1539-(Draws!Q1518+Draws!AC1518)</f>
        <v>0</v>
      </c>
      <c r="R1539" s="18" t="n">
        <f aca="false">Q1539-(Draws!R1518+Draws!AD1518)</f>
        <v>0</v>
      </c>
      <c r="S1539" s="18" t="n">
        <f aca="false">R1539-(Draws!S1518+Draws!AE1518)</f>
        <v>0</v>
      </c>
      <c r="T1539" s="18" t="n">
        <f aca="false">S1539-(Draws!T1518+Draws!AF1518)</f>
        <v>0</v>
      </c>
      <c r="U1539" s="18" t="n">
        <f aca="false">T1539-(Draws!U1518+Draws!AG1518)</f>
        <v>0</v>
      </c>
      <c r="V1539" s="18" t="n">
        <f aca="false">U1539-(Draws!V1518+Draws!AH1518)</f>
        <v>0</v>
      </c>
      <c r="W1539" s="18" t="n">
        <f aca="false">V1539-(Draws!W1518+Draws!AI1518)</f>
        <v>0</v>
      </c>
      <c r="X1539" s="18" t="n">
        <f aca="false">W1539-(Draws!X1518+Draws!AJ1518)</f>
        <v>0</v>
      </c>
      <c r="Y1539" s="18" t="n">
        <f aca="false">X1539-(Draws!Y1518+Draws!AK1518)</f>
        <v>0</v>
      </c>
      <c r="Z1539" s="18" t="n">
        <f aca="false">0-(MAX(Draws!N1518-Line_cap,0)+MAX(Draws!Z1518-Line_cap,0))</f>
        <v>0</v>
      </c>
      <c r="AA1539" s="18" t="n">
        <f aca="false">Z1539-(MAX(Draws!O1518-Line_cap,0)+MAX(Draws!AA1518-Line_cap,0))</f>
        <v>0</v>
      </c>
      <c r="AB1539" s="18" t="n">
        <f aca="false">AA1539-(MAX(Draws!P1518-Line_cap,0)+MAX(Draws!AB1518-Line_cap,0))</f>
        <v>0</v>
      </c>
      <c r="AC1539" s="18" t="n">
        <f aca="false">AB1539-(MAX(Draws!Q1518-Line_cap,0)+MAX(Draws!AC1518-Line_cap,0))</f>
        <v>0</v>
      </c>
      <c r="AD1539" s="18" t="n">
        <f aca="false">AC1539-(MAX(Draws!R1518-Line_cap,0)+MAX(Draws!AD1518-Line_cap,0))</f>
        <v>0</v>
      </c>
      <c r="AE1539" s="18" t="n">
        <f aca="false">AD1539-(MAX(Draws!S1518-Line_cap,0)+MAX(Draws!AE1518-Line_cap,0))</f>
        <v>0</v>
      </c>
      <c r="AF1539" s="18" t="n">
        <f aca="false">AE1539-(MAX(Draws!T1518-Line_cap,0)+MAX(Draws!AF1518-Line_cap,0))</f>
        <v>0</v>
      </c>
      <c r="AG1539" s="18" t="n">
        <f aca="false">AF1539-(MAX(Draws!U1518-Line_cap,0)+MAX(Draws!AG1518-Line_cap,0))</f>
        <v>0</v>
      </c>
      <c r="AH1539" s="18" t="n">
        <f aca="false">AG1539-(MAX(Draws!V1518-Line_cap,0)+MAX(Draws!AH1518-Line_cap,0))</f>
        <v>0</v>
      </c>
      <c r="AI1539" s="18" t="n">
        <f aca="false">AH1539-(MAX(Draws!W1518-Line_cap,0)+MAX(Draws!AI1518-Line_cap,0))</f>
        <v>0</v>
      </c>
      <c r="AJ1539" s="18" t="n">
        <f aca="false">AI1539-(MAX(Draws!X1518-Line_cap,0)+MAX(Draws!AJ1518-Line_cap,0))</f>
        <v>0</v>
      </c>
      <c r="AK1539" s="18" t="n">
        <f aca="false">AJ1539-(MAX(Draws!Y1518-Line_cap,0)+MAX(Draws!AK1518-Line_cap,0))</f>
        <v>0</v>
      </c>
      <c r="AL1539" s="18" t="n">
        <f aca="false">SUMPRODUCT(MIN($B$22:$M$22+B1539:M1539+N1539:Y1539))</f>
        <v>460.902447225275</v>
      </c>
      <c r="AM1539" s="18" t="n">
        <f aca="false">SUMPRODUCT(MIN($B$22:$M$22+B1539:M1539))</f>
        <v>460.902447225275</v>
      </c>
      <c r="AN1539" s="18" t="n">
        <f aca="false">SUMPRODUCT(MIN($B$22:$M$22+N1539:Y1539))</f>
        <v>481.950382357786</v>
      </c>
      <c r="AO1539" s="18" t="n">
        <f aca="false">SUMPRODUCT(MIN($B$22:$M$22+B1539:M1539+Z1539:AK1539))</f>
        <v>460.902447225275</v>
      </c>
      <c r="AP1539" s="18" t="n">
        <f aca="false">SUMPRODUCT(MIN($B$23:$M$23+B1539:M1539+N1539:Y1539))</f>
        <v>508.668192726059</v>
      </c>
      <c r="AQ1539" s="18" t="n">
        <f aca="false">SUMPRODUCT(MIN($B$23:$M$23+B1539:M1539+Z1539:AK1539))</f>
        <v>508.668192726059</v>
      </c>
      <c r="AR1539" s="13" t="n">
        <f aca="false">IF(Y1539&lt;0,1,0)</f>
        <v>0</v>
      </c>
    </row>
    <row r="1540" customFormat="false" ht="15" hidden="false" customHeight="false" outlineLevel="0" collapsed="false">
      <c r="A1540" s="13" t="n">
        <v>1515</v>
      </c>
      <c r="B1540" s="18" t="n">
        <f aca="false">Shock_sd*Draws!B1519</f>
        <v>-11.8582633065661</v>
      </c>
      <c r="C1540" s="18" t="n">
        <f aca="false">Persist_a*B1540+Shock_sd*Draws!C1519</f>
        <v>-82.4191408090177</v>
      </c>
      <c r="D1540" s="18" t="n">
        <f aca="false">Persist_a*C1540+Shock_sd*Draws!D1519</f>
        <v>-39.3745721479249</v>
      </c>
      <c r="E1540" s="18" t="n">
        <f aca="false">Persist_a*D1540+Shock_sd*Draws!E1519</f>
        <v>-27.4032023091003</v>
      </c>
      <c r="F1540" s="18" t="n">
        <f aca="false">Persist_a*E1540+Shock_sd*Draws!F1519</f>
        <v>11.8713079891952</v>
      </c>
      <c r="G1540" s="18" t="n">
        <f aca="false">Persist_a*F1540+Shock_sd*Draws!G1519</f>
        <v>64.4743286478069</v>
      </c>
      <c r="H1540" s="18" t="n">
        <f aca="false">Persist_a*G1540+Shock_sd*Draws!H1519</f>
        <v>23.0994132541534</v>
      </c>
      <c r="I1540" s="18" t="n">
        <f aca="false">Persist_a*H1540+Shock_sd*Draws!I1519</f>
        <v>80.9311940263531</v>
      </c>
      <c r="J1540" s="18" t="n">
        <f aca="false">Persist_a*I1540+Shock_sd*Draws!J1519</f>
        <v>74.9993923829675</v>
      </c>
      <c r="K1540" s="18" t="n">
        <f aca="false">Persist_a*J1540+Shock_sd*Draws!K1519</f>
        <v>46.6369899051184</v>
      </c>
      <c r="L1540" s="18" t="n">
        <f aca="false">Persist_a*K1540+Shock_sd*Draws!L1519</f>
        <v>127.455568581913</v>
      </c>
      <c r="M1540" s="18" t="n">
        <f aca="false">Persist_a*L1540+Shock_sd*Draws!M1519</f>
        <v>66.8386424090028</v>
      </c>
      <c r="N1540" s="18" t="n">
        <f aca="false">0-(Draws!N1519+Draws!Z1519)</f>
        <v>0</v>
      </c>
      <c r="O1540" s="18" t="n">
        <f aca="false">N1540-(Draws!O1519+Draws!AA1519)</f>
        <v>0</v>
      </c>
      <c r="P1540" s="18" t="n">
        <f aca="false">O1540-(Draws!P1519+Draws!AB1519)</f>
        <v>0</v>
      </c>
      <c r="Q1540" s="18" t="n">
        <f aca="false">P1540-(Draws!Q1519+Draws!AC1519)</f>
        <v>0</v>
      </c>
      <c r="R1540" s="18" t="n">
        <f aca="false">Q1540-(Draws!R1519+Draws!AD1519)</f>
        <v>0</v>
      </c>
      <c r="S1540" s="18" t="n">
        <f aca="false">R1540-(Draws!S1519+Draws!AE1519)</f>
        <v>0</v>
      </c>
      <c r="T1540" s="18" t="n">
        <f aca="false">S1540-(Draws!T1519+Draws!AF1519)</f>
        <v>0</v>
      </c>
      <c r="U1540" s="18" t="n">
        <f aca="false">T1540-(Draws!U1519+Draws!AG1519)</f>
        <v>0</v>
      </c>
      <c r="V1540" s="18" t="n">
        <f aca="false">U1540-(Draws!V1519+Draws!AH1519)</f>
        <v>0</v>
      </c>
      <c r="W1540" s="18" t="n">
        <f aca="false">V1540-(Draws!W1519+Draws!AI1519)</f>
        <v>0</v>
      </c>
      <c r="X1540" s="18" t="n">
        <f aca="false">W1540-(Draws!X1519+Draws!AJ1519)</f>
        <v>0</v>
      </c>
      <c r="Y1540" s="18" t="n">
        <f aca="false">X1540-(Draws!Y1519+Draws!AK1519)</f>
        <v>0</v>
      </c>
      <c r="Z1540" s="18" t="n">
        <f aca="false">0-(MAX(Draws!N1519-Line_cap,0)+MAX(Draws!Z1519-Line_cap,0))</f>
        <v>0</v>
      </c>
      <c r="AA1540" s="18" t="n">
        <f aca="false">Z1540-(MAX(Draws!O1519-Line_cap,0)+MAX(Draws!AA1519-Line_cap,0))</f>
        <v>0</v>
      </c>
      <c r="AB1540" s="18" t="n">
        <f aca="false">AA1540-(MAX(Draws!P1519-Line_cap,0)+MAX(Draws!AB1519-Line_cap,0))</f>
        <v>0</v>
      </c>
      <c r="AC1540" s="18" t="n">
        <f aca="false">AB1540-(MAX(Draws!Q1519-Line_cap,0)+MAX(Draws!AC1519-Line_cap,0))</f>
        <v>0</v>
      </c>
      <c r="AD1540" s="18" t="n">
        <f aca="false">AC1540-(MAX(Draws!R1519-Line_cap,0)+MAX(Draws!AD1519-Line_cap,0))</f>
        <v>0</v>
      </c>
      <c r="AE1540" s="18" t="n">
        <f aca="false">AD1540-(MAX(Draws!S1519-Line_cap,0)+MAX(Draws!AE1519-Line_cap,0))</f>
        <v>0</v>
      </c>
      <c r="AF1540" s="18" t="n">
        <f aca="false">AE1540-(MAX(Draws!T1519-Line_cap,0)+MAX(Draws!AF1519-Line_cap,0))</f>
        <v>0</v>
      </c>
      <c r="AG1540" s="18" t="n">
        <f aca="false">AF1540-(MAX(Draws!U1519-Line_cap,0)+MAX(Draws!AG1519-Line_cap,0))</f>
        <v>0</v>
      </c>
      <c r="AH1540" s="18" t="n">
        <f aca="false">AG1540-(MAX(Draws!V1519-Line_cap,0)+MAX(Draws!AH1519-Line_cap,0))</f>
        <v>0</v>
      </c>
      <c r="AI1540" s="18" t="n">
        <f aca="false">AH1540-(MAX(Draws!W1519-Line_cap,0)+MAX(Draws!AI1519-Line_cap,0))</f>
        <v>0</v>
      </c>
      <c r="AJ1540" s="18" t="n">
        <f aca="false">AI1540-(MAX(Draws!X1519-Line_cap,0)+MAX(Draws!AJ1519-Line_cap,0))</f>
        <v>0</v>
      </c>
      <c r="AK1540" s="18" t="n">
        <f aca="false">AJ1540-(MAX(Draws!Y1519-Line_cap,0)+MAX(Draws!AK1519-Line_cap,0))</f>
        <v>0</v>
      </c>
      <c r="AL1540" s="18" t="n">
        <f aca="false">SUMPRODUCT(MIN($B$22:$M$22+B1540:M1540+N1540:Y1540))</f>
        <v>457.647456124763</v>
      </c>
      <c r="AM1540" s="18" t="n">
        <f aca="false">SUMPRODUCT(MIN($B$22:$M$22+B1540:M1540))</f>
        <v>457.647456124763</v>
      </c>
      <c r="AN1540" s="18" t="n">
        <f aca="false">SUMPRODUCT(MIN($B$22:$M$22+N1540:Y1540))</f>
        <v>481.950382357786</v>
      </c>
      <c r="AO1540" s="18" t="n">
        <f aca="false">SUMPRODUCT(MIN($B$22:$M$22+B1540:M1540+Z1540:AK1540))</f>
        <v>457.647456124763</v>
      </c>
      <c r="AP1540" s="18" t="n">
        <f aca="false">SUMPRODUCT(MIN($B$23:$M$23+B1540:M1540+N1540:Y1540))</f>
        <v>483.89825633076</v>
      </c>
      <c r="AQ1540" s="18" t="n">
        <f aca="false">SUMPRODUCT(MIN($B$23:$M$23+B1540:M1540+Z1540:AK1540))</f>
        <v>483.89825633076</v>
      </c>
      <c r="AR1540" s="13" t="n">
        <f aca="false">IF(Y1540&lt;0,1,0)</f>
        <v>0</v>
      </c>
    </row>
    <row r="1541" customFormat="false" ht="15" hidden="false" customHeight="false" outlineLevel="0" collapsed="false">
      <c r="A1541" s="13" t="n">
        <v>1516</v>
      </c>
      <c r="B1541" s="18" t="n">
        <f aca="false">Shock_sd*Draws!B1520</f>
        <v>26.587563425852</v>
      </c>
      <c r="C1541" s="18" t="n">
        <f aca="false">Persist_a*B1541+Shock_sd*Draws!C1520</f>
        <v>-9.58402015523108</v>
      </c>
      <c r="D1541" s="18" t="n">
        <f aca="false">Persist_a*C1541+Shock_sd*Draws!D1520</f>
        <v>-50.3239930087267</v>
      </c>
      <c r="E1541" s="18" t="n">
        <f aca="false">Persist_a*D1541+Shock_sd*Draws!E1520</f>
        <v>-44.3432282459684</v>
      </c>
      <c r="F1541" s="18" t="n">
        <f aca="false">Persist_a*E1541+Shock_sd*Draws!F1520</f>
        <v>-52.1380997116033</v>
      </c>
      <c r="G1541" s="18" t="n">
        <f aca="false">Persist_a*F1541+Shock_sd*Draws!G1520</f>
        <v>-43.1231436536677</v>
      </c>
      <c r="H1541" s="18" t="n">
        <f aca="false">Persist_a*G1541+Shock_sd*Draws!H1520</f>
        <v>16.7282135538571</v>
      </c>
      <c r="I1541" s="18" t="n">
        <f aca="false">Persist_a*H1541+Shock_sd*Draws!I1520</f>
        <v>3.36759151584738</v>
      </c>
      <c r="J1541" s="18" t="n">
        <f aca="false">Persist_a*I1541+Shock_sd*Draws!J1520</f>
        <v>72.0322798835771</v>
      </c>
      <c r="K1541" s="18" t="n">
        <f aca="false">Persist_a*J1541+Shock_sd*Draws!K1520</f>
        <v>73.8501455351778</v>
      </c>
      <c r="L1541" s="18" t="n">
        <f aca="false">Persist_a*K1541+Shock_sd*Draws!L1520</f>
        <v>87.0236360208555</v>
      </c>
      <c r="M1541" s="18" t="n">
        <f aca="false">Persist_a*L1541+Shock_sd*Draws!M1520</f>
        <v>57.735248425876</v>
      </c>
      <c r="N1541" s="18" t="n">
        <f aca="false">0-(Draws!N1520+Draws!Z1520)</f>
        <v>0</v>
      </c>
      <c r="O1541" s="18" t="n">
        <f aca="false">N1541-(Draws!O1520+Draws!AA1520)</f>
        <v>0</v>
      </c>
      <c r="P1541" s="18" t="n">
        <f aca="false">O1541-(Draws!P1520+Draws!AB1520)</f>
        <v>0</v>
      </c>
      <c r="Q1541" s="18" t="n">
        <f aca="false">P1541-(Draws!Q1520+Draws!AC1520)</f>
        <v>0</v>
      </c>
      <c r="R1541" s="18" t="n">
        <f aca="false">Q1541-(Draws!R1520+Draws!AD1520)</f>
        <v>0</v>
      </c>
      <c r="S1541" s="18" t="n">
        <f aca="false">R1541-(Draws!S1520+Draws!AE1520)</f>
        <v>0</v>
      </c>
      <c r="T1541" s="18" t="n">
        <f aca="false">S1541-(Draws!T1520+Draws!AF1520)</f>
        <v>0</v>
      </c>
      <c r="U1541" s="18" t="n">
        <f aca="false">T1541-(Draws!U1520+Draws!AG1520)</f>
        <v>0</v>
      </c>
      <c r="V1541" s="18" t="n">
        <f aca="false">U1541-(Draws!V1520+Draws!AH1520)</f>
        <v>0</v>
      </c>
      <c r="W1541" s="18" t="n">
        <f aca="false">V1541-(Draws!W1520+Draws!AI1520)</f>
        <v>0</v>
      </c>
      <c r="X1541" s="18" t="n">
        <f aca="false">W1541-(Draws!X1520+Draws!AJ1520)</f>
        <v>0</v>
      </c>
      <c r="Y1541" s="18" t="n">
        <f aca="false">X1541-(Draws!Y1520+Draws!AK1520)</f>
        <v>0</v>
      </c>
      <c r="Z1541" s="18" t="n">
        <f aca="false">0-(MAX(Draws!N1520-Line_cap,0)+MAX(Draws!Z1520-Line_cap,0))</f>
        <v>0</v>
      </c>
      <c r="AA1541" s="18" t="n">
        <f aca="false">Z1541-(MAX(Draws!O1520-Line_cap,0)+MAX(Draws!AA1520-Line_cap,0))</f>
        <v>0</v>
      </c>
      <c r="AB1541" s="18" t="n">
        <f aca="false">AA1541-(MAX(Draws!P1520-Line_cap,0)+MAX(Draws!AB1520-Line_cap,0))</f>
        <v>0</v>
      </c>
      <c r="AC1541" s="18" t="n">
        <f aca="false">AB1541-(MAX(Draws!Q1520-Line_cap,0)+MAX(Draws!AC1520-Line_cap,0))</f>
        <v>0</v>
      </c>
      <c r="AD1541" s="18" t="n">
        <f aca="false">AC1541-(MAX(Draws!R1520-Line_cap,0)+MAX(Draws!AD1520-Line_cap,0))</f>
        <v>0</v>
      </c>
      <c r="AE1541" s="18" t="n">
        <f aca="false">AD1541-(MAX(Draws!S1520-Line_cap,0)+MAX(Draws!AE1520-Line_cap,0))</f>
        <v>0</v>
      </c>
      <c r="AF1541" s="18" t="n">
        <f aca="false">AE1541-(MAX(Draws!T1520-Line_cap,0)+MAX(Draws!AF1520-Line_cap,0))</f>
        <v>0</v>
      </c>
      <c r="AG1541" s="18" t="n">
        <f aca="false">AF1541-(MAX(Draws!U1520-Line_cap,0)+MAX(Draws!AG1520-Line_cap,0))</f>
        <v>0</v>
      </c>
      <c r="AH1541" s="18" t="n">
        <f aca="false">AG1541-(MAX(Draws!V1520-Line_cap,0)+MAX(Draws!AH1520-Line_cap,0))</f>
        <v>0</v>
      </c>
      <c r="AI1541" s="18" t="n">
        <f aca="false">AH1541-(MAX(Draws!W1520-Line_cap,0)+MAX(Draws!AI1520-Line_cap,0))</f>
        <v>0</v>
      </c>
      <c r="AJ1541" s="18" t="n">
        <f aca="false">AI1541-(MAX(Draws!X1520-Line_cap,0)+MAX(Draws!AJ1520-Line_cap,0))</f>
        <v>0</v>
      </c>
      <c r="AK1541" s="18" t="n">
        <f aca="false">AJ1541-(MAX(Draws!Y1520-Line_cap,0)+MAX(Draws!AK1520-Line_cap,0))</f>
        <v>0</v>
      </c>
      <c r="AL1541" s="18" t="n">
        <f aca="false">SUMPRODUCT(MIN($B$22:$M$22+B1541:M1541+N1541:Y1541))</f>
        <v>436.359081436087</v>
      </c>
      <c r="AM1541" s="18" t="n">
        <f aca="false">SUMPRODUCT(MIN($B$22:$M$22+B1541:M1541))</f>
        <v>436.359081436087</v>
      </c>
      <c r="AN1541" s="18" t="n">
        <f aca="false">SUMPRODUCT(MIN($B$22:$M$22+N1541:Y1541))</f>
        <v>481.950382357786</v>
      </c>
      <c r="AO1541" s="18" t="n">
        <f aca="false">SUMPRODUCT(MIN($B$22:$M$22+B1541:M1541+Z1541:AK1541))</f>
        <v>436.359081436087</v>
      </c>
      <c r="AP1541" s="18" t="n">
        <f aca="false">SUMPRODUCT(MIN($B$23:$M$23+B1541:M1541+N1541:Y1541))</f>
        <v>481.463815289251</v>
      </c>
      <c r="AQ1541" s="18" t="n">
        <f aca="false">SUMPRODUCT(MIN($B$23:$M$23+B1541:M1541+Z1541:AK1541))</f>
        <v>481.463815289251</v>
      </c>
      <c r="AR1541" s="13" t="n">
        <f aca="false">IF(Y1541&lt;0,1,0)</f>
        <v>0</v>
      </c>
    </row>
    <row r="1542" customFormat="false" ht="15" hidden="false" customHeight="false" outlineLevel="0" collapsed="false">
      <c r="A1542" s="13" t="n">
        <v>1517</v>
      </c>
      <c r="B1542" s="18" t="n">
        <f aca="false">Shock_sd*Draws!B1521</f>
        <v>91.471526543103</v>
      </c>
      <c r="C1542" s="18" t="n">
        <f aca="false">Persist_a*B1542+Shock_sd*Draws!C1521</f>
        <v>121.132933469129</v>
      </c>
      <c r="D1542" s="18" t="n">
        <f aca="false">Persist_a*C1542+Shock_sd*Draws!D1521</f>
        <v>118.531709286205</v>
      </c>
      <c r="E1542" s="18" t="n">
        <f aca="false">Persist_a*D1542+Shock_sd*Draws!E1521</f>
        <v>42.553827001645</v>
      </c>
      <c r="F1542" s="18" t="n">
        <f aca="false">Persist_a*E1542+Shock_sd*Draws!F1521</f>
        <v>89.3135606598402</v>
      </c>
      <c r="G1542" s="18" t="n">
        <f aca="false">Persist_a*F1542+Shock_sd*Draws!G1521</f>
        <v>14.3313943176455</v>
      </c>
      <c r="H1542" s="18" t="n">
        <f aca="false">Persist_a*G1542+Shock_sd*Draws!H1521</f>
        <v>-12.229459924918</v>
      </c>
      <c r="I1542" s="18" t="n">
        <f aca="false">Persist_a*H1542+Shock_sd*Draws!I1521</f>
        <v>35.0846322219953</v>
      </c>
      <c r="J1542" s="18" t="n">
        <f aca="false">Persist_a*I1542+Shock_sd*Draws!J1521</f>
        <v>1.83111376807093</v>
      </c>
      <c r="K1542" s="18" t="n">
        <f aca="false">Persist_a*J1542+Shock_sd*Draws!K1521</f>
        <v>-13.1645450209768</v>
      </c>
      <c r="L1542" s="18" t="n">
        <f aca="false">Persist_a*K1542+Shock_sd*Draws!L1521</f>
        <v>-35.1275975590521</v>
      </c>
      <c r="M1542" s="18" t="n">
        <f aca="false">Persist_a*L1542+Shock_sd*Draws!M1521</f>
        <v>35.2153163887519</v>
      </c>
      <c r="N1542" s="18" t="n">
        <f aca="false">0-(Draws!N1521+Draws!Z1521)</f>
        <v>0</v>
      </c>
      <c r="O1542" s="18" t="n">
        <f aca="false">N1542-(Draws!O1521+Draws!AA1521)</f>
        <v>0</v>
      </c>
      <c r="P1542" s="18" t="n">
        <f aca="false">O1542-(Draws!P1521+Draws!AB1521)</f>
        <v>0</v>
      </c>
      <c r="Q1542" s="18" t="n">
        <f aca="false">P1542-(Draws!Q1521+Draws!AC1521)</f>
        <v>-50.3159565982184</v>
      </c>
      <c r="R1542" s="18" t="n">
        <f aca="false">Q1542-(Draws!R1521+Draws!AD1521)</f>
        <v>-50.3159565982184</v>
      </c>
      <c r="S1542" s="18" t="n">
        <f aca="false">R1542-(Draws!S1521+Draws!AE1521)</f>
        <v>-50.3159565982184</v>
      </c>
      <c r="T1542" s="18" t="n">
        <f aca="false">S1542-(Draws!T1521+Draws!AF1521)</f>
        <v>-50.3159565982184</v>
      </c>
      <c r="U1542" s="18" t="n">
        <f aca="false">T1542-(Draws!U1521+Draws!AG1521)</f>
        <v>-50.3159565982184</v>
      </c>
      <c r="V1542" s="18" t="n">
        <f aca="false">U1542-(Draws!V1521+Draws!AH1521)</f>
        <v>-50.3159565982184</v>
      </c>
      <c r="W1542" s="18" t="n">
        <f aca="false">V1542-(Draws!W1521+Draws!AI1521)</f>
        <v>-50.3159565982184</v>
      </c>
      <c r="X1542" s="18" t="n">
        <f aca="false">W1542-(Draws!X1521+Draws!AJ1521)</f>
        <v>-50.3159565982184</v>
      </c>
      <c r="Y1542" s="18" t="n">
        <f aca="false">X1542-(Draws!Y1521+Draws!AK1521)</f>
        <v>-50.3159565982184</v>
      </c>
      <c r="Z1542" s="18" t="n">
        <f aca="false">0-(MAX(Draws!N1521-Line_cap,0)+MAX(Draws!Z1521-Line_cap,0))</f>
        <v>0</v>
      </c>
      <c r="AA1542" s="18" t="n">
        <f aca="false">Z1542-(MAX(Draws!O1521-Line_cap,0)+MAX(Draws!AA1521-Line_cap,0))</f>
        <v>0</v>
      </c>
      <c r="AB1542" s="18" t="n">
        <f aca="false">AA1542-(MAX(Draws!P1521-Line_cap,0)+MAX(Draws!AB1521-Line_cap,0))</f>
        <v>0</v>
      </c>
      <c r="AC1542" s="18" t="n">
        <f aca="false">AB1542-(MAX(Draws!Q1521-Line_cap,0)+MAX(Draws!AC1521-Line_cap,0))</f>
        <v>0</v>
      </c>
      <c r="AD1542" s="18" t="n">
        <f aca="false">AC1542-(MAX(Draws!R1521-Line_cap,0)+MAX(Draws!AD1521-Line_cap,0))</f>
        <v>0</v>
      </c>
      <c r="AE1542" s="18" t="n">
        <f aca="false">AD1542-(MAX(Draws!S1521-Line_cap,0)+MAX(Draws!AE1521-Line_cap,0))</f>
        <v>0</v>
      </c>
      <c r="AF1542" s="18" t="n">
        <f aca="false">AE1542-(MAX(Draws!T1521-Line_cap,0)+MAX(Draws!AF1521-Line_cap,0))</f>
        <v>0</v>
      </c>
      <c r="AG1542" s="18" t="n">
        <f aca="false">AF1542-(MAX(Draws!U1521-Line_cap,0)+MAX(Draws!AG1521-Line_cap,0))</f>
        <v>0</v>
      </c>
      <c r="AH1542" s="18" t="n">
        <f aca="false">AG1542-(MAX(Draws!V1521-Line_cap,0)+MAX(Draws!AH1521-Line_cap,0))</f>
        <v>0</v>
      </c>
      <c r="AI1542" s="18" t="n">
        <f aca="false">AH1542-(MAX(Draws!W1521-Line_cap,0)+MAX(Draws!AI1521-Line_cap,0))</f>
        <v>0</v>
      </c>
      <c r="AJ1542" s="18" t="n">
        <f aca="false">AI1542-(MAX(Draws!X1521-Line_cap,0)+MAX(Draws!AJ1521-Line_cap,0))</f>
        <v>0</v>
      </c>
      <c r="AK1542" s="18" t="n">
        <f aca="false">AJ1542-(MAX(Draws!Y1521-Line_cap,0)+MAX(Draws!AK1521-Line_cap,0))</f>
        <v>0</v>
      </c>
      <c r="AL1542" s="18" t="n">
        <f aca="false">SUMPRODUCT(MIN($B$22:$M$22+B1542:M1542+N1542:Y1542))</f>
        <v>416.484393407111</v>
      </c>
      <c r="AM1542" s="18" t="n">
        <f aca="false">SUMPRODUCT(MIN($B$22:$M$22+B1542:M1542))</f>
        <v>466.800350005329</v>
      </c>
      <c r="AN1542" s="18" t="n">
        <f aca="false">SUMPRODUCT(MIN($B$22:$M$22+N1542:Y1542))</f>
        <v>431.634425759567</v>
      </c>
      <c r="AO1542" s="18" t="n">
        <f aca="false">SUMPRODUCT(MIN($B$22:$M$22+B1542:M1542+Z1542:AK1542))</f>
        <v>466.800350005329</v>
      </c>
      <c r="AP1542" s="18" t="n">
        <f aca="false">SUMPRODUCT(MIN($B$23:$M$23+B1542:M1542+N1542:Y1542))</f>
        <v>463.357522220655</v>
      </c>
      <c r="AQ1542" s="18" t="n">
        <f aca="false">SUMPRODUCT(MIN($B$23:$M$23+B1542:M1542+Z1542:AK1542))</f>
        <v>513.673478818873</v>
      </c>
      <c r="AR1542" s="13" t="n">
        <f aca="false">IF(Y1542&lt;0,1,0)</f>
        <v>1</v>
      </c>
    </row>
    <row r="1543" customFormat="false" ht="15" hidden="false" customHeight="false" outlineLevel="0" collapsed="false">
      <c r="A1543" s="13" t="n">
        <v>1518</v>
      </c>
      <c r="B1543" s="18" t="n">
        <f aca="false">Shock_sd*Draws!B1522</f>
        <v>52.2413487607249</v>
      </c>
      <c r="C1543" s="18" t="n">
        <f aca="false">Persist_a*B1543+Shock_sd*Draws!C1522</f>
        <v>70.1824302674075</v>
      </c>
      <c r="D1543" s="18" t="n">
        <f aca="false">Persist_a*C1543+Shock_sd*Draws!D1522</f>
        <v>34.9899900409504</v>
      </c>
      <c r="E1543" s="18" t="n">
        <f aca="false">Persist_a*D1543+Shock_sd*Draws!E1522</f>
        <v>135.821358108829</v>
      </c>
      <c r="F1543" s="18" t="n">
        <f aca="false">Persist_a*E1543+Shock_sd*Draws!F1522</f>
        <v>83.7877459409785</v>
      </c>
      <c r="G1543" s="18" t="n">
        <f aca="false">Persist_a*F1543+Shock_sd*Draws!G1522</f>
        <v>19.5048764612654</v>
      </c>
      <c r="H1543" s="18" t="n">
        <f aca="false">Persist_a*G1543+Shock_sd*Draws!H1522</f>
        <v>54.1534120718156</v>
      </c>
      <c r="I1543" s="18" t="n">
        <f aca="false">Persist_a*H1543+Shock_sd*Draws!I1522</f>
        <v>46.5914202487298</v>
      </c>
      <c r="J1543" s="18" t="n">
        <f aca="false">Persist_a*I1543+Shock_sd*Draws!J1522</f>
        <v>28.1975854646041</v>
      </c>
      <c r="K1543" s="18" t="n">
        <f aca="false">Persist_a*J1543+Shock_sd*Draws!K1522</f>
        <v>18.0046530410043</v>
      </c>
      <c r="L1543" s="18" t="n">
        <f aca="false">Persist_a*K1543+Shock_sd*Draws!L1522</f>
        <v>-75.2678005977885</v>
      </c>
      <c r="M1543" s="18" t="n">
        <f aca="false">Persist_a*L1543+Shock_sd*Draws!M1522</f>
        <v>-58.1334402313571</v>
      </c>
      <c r="N1543" s="18" t="n">
        <f aca="false">0-(Draws!N1522+Draws!Z1522)</f>
        <v>0</v>
      </c>
      <c r="O1543" s="18" t="n">
        <f aca="false">N1543-(Draws!O1522+Draws!AA1522)</f>
        <v>0</v>
      </c>
      <c r="P1543" s="18" t="n">
        <f aca="false">O1543-(Draws!P1522+Draws!AB1522)</f>
        <v>0</v>
      </c>
      <c r="Q1543" s="18" t="n">
        <f aca="false">P1543-(Draws!Q1522+Draws!AC1522)</f>
        <v>0</v>
      </c>
      <c r="R1543" s="18" t="n">
        <f aca="false">Q1543-(Draws!R1522+Draws!AD1522)</f>
        <v>0</v>
      </c>
      <c r="S1543" s="18" t="n">
        <f aca="false">R1543-(Draws!S1522+Draws!AE1522)</f>
        <v>0</v>
      </c>
      <c r="T1543" s="18" t="n">
        <f aca="false">S1543-(Draws!T1522+Draws!AF1522)</f>
        <v>0</v>
      </c>
      <c r="U1543" s="18" t="n">
        <f aca="false">T1543-(Draws!U1522+Draws!AG1522)</f>
        <v>0</v>
      </c>
      <c r="V1543" s="18" t="n">
        <f aca="false">U1543-(Draws!V1522+Draws!AH1522)</f>
        <v>0</v>
      </c>
      <c r="W1543" s="18" t="n">
        <f aca="false">V1543-(Draws!W1522+Draws!AI1522)</f>
        <v>0</v>
      </c>
      <c r="X1543" s="18" t="n">
        <f aca="false">W1543-(Draws!X1522+Draws!AJ1522)</f>
        <v>0</v>
      </c>
      <c r="Y1543" s="18" t="n">
        <f aca="false">X1543-(Draws!Y1522+Draws!AK1522)</f>
        <v>0</v>
      </c>
      <c r="Z1543" s="18" t="n">
        <f aca="false">0-(MAX(Draws!N1522-Line_cap,0)+MAX(Draws!Z1522-Line_cap,0))</f>
        <v>0</v>
      </c>
      <c r="AA1543" s="18" t="n">
        <f aca="false">Z1543-(MAX(Draws!O1522-Line_cap,0)+MAX(Draws!AA1522-Line_cap,0))</f>
        <v>0</v>
      </c>
      <c r="AB1543" s="18" t="n">
        <f aca="false">AA1543-(MAX(Draws!P1522-Line_cap,0)+MAX(Draws!AB1522-Line_cap,0))</f>
        <v>0</v>
      </c>
      <c r="AC1543" s="18" t="n">
        <f aca="false">AB1543-(MAX(Draws!Q1522-Line_cap,0)+MAX(Draws!AC1522-Line_cap,0))</f>
        <v>0</v>
      </c>
      <c r="AD1543" s="18" t="n">
        <f aca="false">AC1543-(MAX(Draws!R1522-Line_cap,0)+MAX(Draws!AD1522-Line_cap,0))</f>
        <v>0</v>
      </c>
      <c r="AE1543" s="18" t="n">
        <f aca="false">AD1543-(MAX(Draws!S1522-Line_cap,0)+MAX(Draws!AE1522-Line_cap,0))</f>
        <v>0</v>
      </c>
      <c r="AF1543" s="18" t="n">
        <f aca="false">AE1543-(MAX(Draws!T1522-Line_cap,0)+MAX(Draws!AF1522-Line_cap,0))</f>
        <v>0</v>
      </c>
      <c r="AG1543" s="18" t="n">
        <f aca="false">AF1543-(MAX(Draws!U1522-Line_cap,0)+MAX(Draws!AG1522-Line_cap,0))</f>
        <v>0</v>
      </c>
      <c r="AH1543" s="18" t="n">
        <f aca="false">AG1543-(MAX(Draws!V1522-Line_cap,0)+MAX(Draws!AH1522-Line_cap,0))</f>
        <v>0</v>
      </c>
      <c r="AI1543" s="18" t="n">
        <f aca="false">AH1543-(MAX(Draws!W1522-Line_cap,0)+MAX(Draws!AI1522-Line_cap,0))</f>
        <v>0</v>
      </c>
      <c r="AJ1543" s="18" t="n">
        <f aca="false">AI1543-(MAX(Draws!X1522-Line_cap,0)+MAX(Draws!AJ1522-Line_cap,0))</f>
        <v>0</v>
      </c>
      <c r="AK1543" s="18" t="n">
        <f aca="false">AJ1543-(MAX(Draws!Y1522-Line_cap,0)+MAX(Draws!AK1522-Line_cap,0))</f>
        <v>0</v>
      </c>
      <c r="AL1543" s="18" t="n">
        <f aca="false">SUMPRODUCT(MIN($B$22:$M$22+B1543:M1543+N1543:Y1543))</f>
        <v>426.660146966593</v>
      </c>
      <c r="AM1543" s="18" t="n">
        <f aca="false">SUMPRODUCT(MIN($B$22:$M$22+B1543:M1543))</f>
        <v>426.660146966593</v>
      </c>
      <c r="AN1543" s="18" t="n">
        <f aca="false">SUMPRODUCT(MIN($B$22:$M$22+N1543:Y1543))</f>
        <v>481.950382357786</v>
      </c>
      <c r="AO1543" s="18" t="n">
        <f aca="false">SUMPRODUCT(MIN($B$22:$M$22+B1543:M1543+Z1543:AK1543))</f>
        <v>426.660146966593</v>
      </c>
      <c r="AP1543" s="18" t="n">
        <f aca="false">SUMPRODUCT(MIN($B$23:$M$23+B1543:M1543+N1543:Y1543))</f>
        <v>473.533275780137</v>
      </c>
      <c r="AQ1543" s="18" t="n">
        <f aca="false">SUMPRODUCT(MIN($B$23:$M$23+B1543:M1543+Z1543:AK1543))</f>
        <v>473.533275780137</v>
      </c>
      <c r="AR1543" s="13" t="n">
        <f aca="false">IF(Y1543&lt;0,1,0)</f>
        <v>0</v>
      </c>
    </row>
    <row r="1544" customFormat="false" ht="15" hidden="false" customHeight="false" outlineLevel="0" collapsed="false">
      <c r="A1544" s="13" t="n">
        <v>1519</v>
      </c>
      <c r="B1544" s="18" t="n">
        <f aca="false">Shock_sd*Draws!B1523</f>
        <v>-43.9821450094242</v>
      </c>
      <c r="C1544" s="18" t="n">
        <f aca="false">Persist_a*B1544+Shock_sd*Draws!C1523</f>
        <v>-70.7621288348186</v>
      </c>
      <c r="D1544" s="18" t="n">
        <f aca="false">Persist_a*C1544+Shock_sd*Draws!D1523</f>
        <v>31.8341052652607</v>
      </c>
      <c r="E1544" s="18" t="n">
        <f aca="false">Persist_a*D1544+Shock_sd*Draws!E1523</f>
        <v>41.5793532739287</v>
      </c>
      <c r="F1544" s="18" t="n">
        <f aca="false">Persist_a*E1544+Shock_sd*Draws!F1523</f>
        <v>19.9228284287385</v>
      </c>
      <c r="G1544" s="18" t="n">
        <f aca="false">Persist_a*F1544+Shock_sd*Draws!G1523</f>
        <v>12.0719864082515</v>
      </c>
      <c r="H1544" s="18" t="n">
        <f aca="false">Persist_a*G1544+Shock_sd*Draws!H1523</f>
        <v>61.6222617913061</v>
      </c>
      <c r="I1544" s="18" t="n">
        <f aca="false">Persist_a*H1544+Shock_sd*Draws!I1523</f>
        <v>65.8437402991883</v>
      </c>
      <c r="J1544" s="18" t="n">
        <f aca="false">Persist_a*I1544+Shock_sd*Draws!J1523</f>
        <v>52.2705639004542</v>
      </c>
      <c r="K1544" s="18" t="n">
        <f aca="false">Persist_a*J1544+Shock_sd*Draws!K1523</f>
        <v>5.74923981235158</v>
      </c>
      <c r="L1544" s="18" t="n">
        <f aca="false">Persist_a*K1544+Shock_sd*Draws!L1523</f>
        <v>32.9869997422898</v>
      </c>
      <c r="M1544" s="18" t="n">
        <f aca="false">Persist_a*L1544+Shock_sd*Draws!M1523</f>
        <v>11.5315250267035</v>
      </c>
      <c r="N1544" s="18" t="n">
        <f aca="false">0-(Draws!N1523+Draws!Z1523)</f>
        <v>0</v>
      </c>
      <c r="O1544" s="18" t="n">
        <f aca="false">N1544-(Draws!O1523+Draws!AA1523)</f>
        <v>0</v>
      </c>
      <c r="P1544" s="18" t="n">
        <f aca="false">O1544-(Draws!P1523+Draws!AB1523)</f>
        <v>0</v>
      </c>
      <c r="Q1544" s="18" t="n">
        <f aca="false">P1544-(Draws!Q1523+Draws!AC1523)</f>
        <v>0</v>
      </c>
      <c r="R1544" s="18" t="n">
        <f aca="false">Q1544-(Draws!R1523+Draws!AD1523)</f>
        <v>0</v>
      </c>
      <c r="S1544" s="18" t="n">
        <f aca="false">R1544-(Draws!S1523+Draws!AE1523)</f>
        <v>0</v>
      </c>
      <c r="T1544" s="18" t="n">
        <f aca="false">S1544-(Draws!T1523+Draws!AF1523)</f>
        <v>0</v>
      </c>
      <c r="U1544" s="18" t="n">
        <f aca="false">T1544-(Draws!U1523+Draws!AG1523)</f>
        <v>0</v>
      </c>
      <c r="V1544" s="18" t="n">
        <f aca="false">U1544-(Draws!V1523+Draws!AH1523)</f>
        <v>0</v>
      </c>
      <c r="W1544" s="18" t="n">
        <f aca="false">V1544-(Draws!W1523+Draws!AI1523)</f>
        <v>0</v>
      </c>
      <c r="X1544" s="18" t="n">
        <f aca="false">W1544-(Draws!X1523+Draws!AJ1523)</f>
        <v>0</v>
      </c>
      <c r="Y1544" s="18" t="n">
        <f aca="false">X1544-(Draws!Y1523+Draws!AK1523)</f>
        <v>0</v>
      </c>
      <c r="Z1544" s="18" t="n">
        <f aca="false">0-(MAX(Draws!N1523-Line_cap,0)+MAX(Draws!Z1523-Line_cap,0))</f>
        <v>0</v>
      </c>
      <c r="AA1544" s="18" t="n">
        <f aca="false">Z1544-(MAX(Draws!O1523-Line_cap,0)+MAX(Draws!AA1523-Line_cap,0))</f>
        <v>0</v>
      </c>
      <c r="AB1544" s="18" t="n">
        <f aca="false">AA1544-(MAX(Draws!P1523-Line_cap,0)+MAX(Draws!AB1523-Line_cap,0))</f>
        <v>0</v>
      </c>
      <c r="AC1544" s="18" t="n">
        <f aca="false">AB1544-(MAX(Draws!Q1523-Line_cap,0)+MAX(Draws!AC1523-Line_cap,0))</f>
        <v>0</v>
      </c>
      <c r="AD1544" s="18" t="n">
        <f aca="false">AC1544-(MAX(Draws!R1523-Line_cap,0)+MAX(Draws!AD1523-Line_cap,0))</f>
        <v>0</v>
      </c>
      <c r="AE1544" s="18" t="n">
        <f aca="false">AD1544-(MAX(Draws!S1523-Line_cap,0)+MAX(Draws!AE1523-Line_cap,0))</f>
        <v>0</v>
      </c>
      <c r="AF1544" s="18" t="n">
        <f aca="false">AE1544-(MAX(Draws!T1523-Line_cap,0)+MAX(Draws!AF1523-Line_cap,0))</f>
        <v>0</v>
      </c>
      <c r="AG1544" s="18" t="n">
        <f aca="false">AF1544-(MAX(Draws!U1523-Line_cap,0)+MAX(Draws!AG1523-Line_cap,0))</f>
        <v>0</v>
      </c>
      <c r="AH1544" s="18" t="n">
        <f aca="false">AG1544-(MAX(Draws!V1523-Line_cap,0)+MAX(Draws!AH1523-Line_cap,0))</f>
        <v>0</v>
      </c>
      <c r="AI1544" s="18" t="n">
        <f aca="false">AH1544-(MAX(Draws!W1523-Line_cap,0)+MAX(Draws!AI1523-Line_cap,0))</f>
        <v>0</v>
      </c>
      <c r="AJ1544" s="18" t="n">
        <f aca="false">AI1544-(MAX(Draws!X1523-Line_cap,0)+MAX(Draws!AJ1523-Line_cap,0))</f>
        <v>0</v>
      </c>
      <c r="AK1544" s="18" t="n">
        <f aca="false">AJ1544-(MAX(Draws!Y1523-Line_cap,0)+MAX(Draws!AK1523-Line_cap,0))</f>
        <v>0</v>
      </c>
      <c r="AL1544" s="18" t="n">
        <f aca="false">SUMPRODUCT(MIN($B$22:$M$22+B1544:M1544+N1544:Y1544))</f>
        <v>469.304468098962</v>
      </c>
      <c r="AM1544" s="18" t="n">
        <f aca="false">SUMPRODUCT(MIN($B$22:$M$22+B1544:M1544))</f>
        <v>469.304468098962</v>
      </c>
      <c r="AN1544" s="18" t="n">
        <f aca="false">SUMPRODUCT(MIN($B$22:$M$22+N1544:Y1544))</f>
        <v>481.950382357786</v>
      </c>
      <c r="AO1544" s="18" t="n">
        <f aca="false">SUMPRODUCT(MIN($B$22:$M$22+B1544:M1544+Z1544:AK1544))</f>
        <v>469.304468098962</v>
      </c>
      <c r="AP1544" s="18" t="n">
        <f aca="false">SUMPRODUCT(MIN($B$23:$M$23+B1544:M1544+N1544:Y1544))</f>
        <v>495.555268304959</v>
      </c>
      <c r="AQ1544" s="18" t="n">
        <f aca="false">SUMPRODUCT(MIN($B$23:$M$23+B1544:M1544+Z1544:AK1544))</f>
        <v>495.555268304959</v>
      </c>
      <c r="AR1544" s="13" t="n">
        <f aca="false">IF(Y1544&lt;0,1,0)</f>
        <v>0</v>
      </c>
    </row>
    <row r="1545" customFormat="false" ht="15" hidden="false" customHeight="false" outlineLevel="0" collapsed="false">
      <c r="A1545" s="13" t="n">
        <v>1520</v>
      </c>
      <c r="B1545" s="18" t="n">
        <f aca="false">Shock_sd*Draws!B1524</f>
        <v>22.507081403555</v>
      </c>
      <c r="C1545" s="18" t="n">
        <f aca="false">Persist_a*B1545+Shock_sd*Draws!C1524</f>
        <v>48.4642387683195</v>
      </c>
      <c r="D1545" s="18" t="n">
        <f aca="false">Persist_a*C1545+Shock_sd*Draws!D1524</f>
        <v>53.0460656588365</v>
      </c>
      <c r="E1545" s="18" t="n">
        <f aca="false">Persist_a*D1545+Shock_sd*Draws!E1524</f>
        <v>10.1868576693738</v>
      </c>
      <c r="F1545" s="18" t="n">
        <f aca="false">Persist_a*E1545+Shock_sd*Draws!F1524</f>
        <v>-46.1490606865435</v>
      </c>
      <c r="G1545" s="18" t="n">
        <f aca="false">Persist_a*F1545+Shock_sd*Draws!G1524</f>
        <v>-71.6664314409806</v>
      </c>
      <c r="H1545" s="18" t="n">
        <f aca="false">Persist_a*G1545+Shock_sd*Draws!H1524</f>
        <v>-81.3421750106759</v>
      </c>
      <c r="I1545" s="18" t="n">
        <f aca="false">Persist_a*H1545+Shock_sd*Draws!I1524</f>
        <v>4.486249162466</v>
      </c>
      <c r="J1545" s="18" t="n">
        <f aca="false">Persist_a*I1545+Shock_sd*Draws!J1524</f>
        <v>-36.5361547952354</v>
      </c>
      <c r="K1545" s="18" t="n">
        <f aca="false">Persist_a*J1545+Shock_sd*Draws!K1524</f>
        <v>-28.5390861905937</v>
      </c>
      <c r="L1545" s="18" t="n">
        <f aca="false">Persist_a*K1545+Shock_sd*Draws!L1524</f>
        <v>-9.83843679240294</v>
      </c>
      <c r="M1545" s="18" t="n">
        <f aca="false">Persist_a*L1545+Shock_sd*Draws!M1524</f>
        <v>43.2588607717232</v>
      </c>
      <c r="N1545" s="18" t="n">
        <f aca="false">0-(Draws!N1524+Draws!Z1524)</f>
        <v>0</v>
      </c>
      <c r="O1545" s="18" t="n">
        <f aca="false">N1545-(Draws!O1524+Draws!AA1524)</f>
        <v>0</v>
      </c>
      <c r="P1545" s="18" t="n">
        <f aca="false">O1545-(Draws!P1524+Draws!AB1524)</f>
        <v>0</v>
      </c>
      <c r="Q1545" s="18" t="n">
        <f aca="false">P1545-(Draws!Q1524+Draws!AC1524)</f>
        <v>0</v>
      </c>
      <c r="R1545" s="18" t="n">
        <f aca="false">Q1545-(Draws!R1524+Draws!AD1524)</f>
        <v>0</v>
      </c>
      <c r="S1545" s="18" t="n">
        <f aca="false">R1545-(Draws!S1524+Draws!AE1524)</f>
        <v>-91.2161963538203</v>
      </c>
      <c r="T1545" s="18" t="n">
        <f aca="false">S1545-(Draws!T1524+Draws!AF1524)</f>
        <v>-91.2161963538203</v>
      </c>
      <c r="U1545" s="18" t="n">
        <f aca="false">T1545-(Draws!U1524+Draws!AG1524)</f>
        <v>-91.2161963538203</v>
      </c>
      <c r="V1545" s="18" t="n">
        <f aca="false">U1545-(Draws!V1524+Draws!AH1524)</f>
        <v>-91.2161963538203</v>
      </c>
      <c r="W1545" s="18" t="n">
        <f aca="false">V1545-(Draws!W1524+Draws!AI1524)</f>
        <v>-91.2161963538203</v>
      </c>
      <c r="X1545" s="18" t="n">
        <f aca="false">W1545-(Draws!X1524+Draws!AJ1524)</f>
        <v>-91.2161963538203</v>
      </c>
      <c r="Y1545" s="18" t="n">
        <f aca="false">X1545-(Draws!Y1524+Draws!AK1524)</f>
        <v>-91.2161963538203</v>
      </c>
      <c r="Z1545" s="18" t="n">
        <f aca="false">0-(MAX(Draws!N1524-Line_cap,0)+MAX(Draws!Z1524-Line_cap,0))</f>
        <v>0</v>
      </c>
      <c r="AA1545" s="18" t="n">
        <f aca="false">Z1545-(MAX(Draws!O1524-Line_cap,0)+MAX(Draws!AA1524-Line_cap,0))</f>
        <v>0</v>
      </c>
      <c r="AB1545" s="18" t="n">
        <f aca="false">AA1545-(MAX(Draws!P1524-Line_cap,0)+MAX(Draws!AB1524-Line_cap,0))</f>
        <v>0</v>
      </c>
      <c r="AC1545" s="18" t="n">
        <f aca="false">AB1545-(MAX(Draws!Q1524-Line_cap,0)+MAX(Draws!AC1524-Line_cap,0))</f>
        <v>0</v>
      </c>
      <c r="AD1545" s="18" t="n">
        <f aca="false">AC1545-(MAX(Draws!R1524-Line_cap,0)+MAX(Draws!AD1524-Line_cap,0))</f>
        <v>0</v>
      </c>
      <c r="AE1545" s="18" t="n">
        <f aca="false">AD1545-(MAX(Draws!S1524-Line_cap,0)+MAX(Draws!AE1524-Line_cap,0))</f>
        <v>0</v>
      </c>
      <c r="AF1545" s="18" t="n">
        <f aca="false">AE1545-(MAX(Draws!T1524-Line_cap,0)+MAX(Draws!AF1524-Line_cap,0))</f>
        <v>0</v>
      </c>
      <c r="AG1545" s="18" t="n">
        <f aca="false">AF1545-(MAX(Draws!U1524-Line_cap,0)+MAX(Draws!AG1524-Line_cap,0))</f>
        <v>0</v>
      </c>
      <c r="AH1545" s="18" t="n">
        <f aca="false">AG1545-(MAX(Draws!V1524-Line_cap,0)+MAX(Draws!AH1524-Line_cap,0))</f>
        <v>0</v>
      </c>
      <c r="AI1545" s="18" t="n">
        <f aca="false">AH1545-(MAX(Draws!W1524-Line_cap,0)+MAX(Draws!AI1524-Line_cap,0))</f>
        <v>0</v>
      </c>
      <c r="AJ1545" s="18" t="n">
        <f aca="false">AI1545-(MAX(Draws!X1524-Line_cap,0)+MAX(Draws!AJ1524-Line_cap,0))</f>
        <v>0</v>
      </c>
      <c r="AK1545" s="18" t="n">
        <f aca="false">AJ1545-(MAX(Draws!Y1524-Line_cap,0)+MAX(Draws!AK1524-Line_cap,0))</f>
        <v>0</v>
      </c>
      <c r="AL1545" s="18" t="n">
        <f aca="false">SUMPRODUCT(MIN($B$22:$M$22+B1545:M1545+N1545:Y1545))</f>
        <v>309.392010993289</v>
      </c>
      <c r="AM1545" s="18" t="n">
        <f aca="false">SUMPRODUCT(MIN($B$22:$M$22+B1545:M1545))</f>
        <v>400.60820734711</v>
      </c>
      <c r="AN1545" s="18" t="n">
        <f aca="false">SUMPRODUCT(MIN($B$22:$M$22+N1545:Y1545))</f>
        <v>390.734186003965</v>
      </c>
      <c r="AO1545" s="18" t="n">
        <f aca="false">SUMPRODUCT(MIN($B$22:$M$22+B1545:M1545+Z1545:AK1545))</f>
        <v>400.60820734711</v>
      </c>
      <c r="AP1545" s="18" t="n">
        <f aca="false">SUMPRODUCT(MIN($B$23:$M$23+B1545:M1545+N1545:Y1545))</f>
        <v>358.57065385639</v>
      </c>
      <c r="AQ1545" s="18" t="n">
        <f aca="false">SUMPRODUCT(MIN($B$23:$M$23+B1545:M1545+Z1545:AK1545))</f>
        <v>449.78685021021</v>
      </c>
      <c r="AR1545" s="13" t="n">
        <f aca="false">IF(Y1545&lt;0,1,0)</f>
        <v>1</v>
      </c>
    </row>
    <row r="1546" customFormat="false" ht="15" hidden="false" customHeight="false" outlineLevel="0" collapsed="false">
      <c r="A1546" s="13" t="n">
        <v>1521</v>
      </c>
      <c r="B1546" s="18" t="n">
        <f aca="false">Shock_sd*Draws!B1525</f>
        <v>81.6748757226613</v>
      </c>
      <c r="C1546" s="18" t="n">
        <f aca="false">Persist_a*B1546+Shock_sd*Draws!C1525</f>
        <v>-14.8881076369584</v>
      </c>
      <c r="D1546" s="18" t="n">
        <f aca="false">Persist_a*C1546+Shock_sd*Draws!D1525</f>
        <v>25.5103269491219</v>
      </c>
      <c r="E1546" s="18" t="n">
        <f aca="false">Persist_a*D1546+Shock_sd*Draws!E1525</f>
        <v>91.3536695013507</v>
      </c>
      <c r="F1546" s="18" t="n">
        <f aca="false">Persist_a*E1546+Shock_sd*Draws!F1525</f>
        <v>50.6777512322544</v>
      </c>
      <c r="G1546" s="18" t="n">
        <f aca="false">Persist_a*F1546+Shock_sd*Draws!G1525</f>
        <v>26.6327916914791</v>
      </c>
      <c r="H1546" s="18" t="n">
        <f aca="false">Persist_a*G1546+Shock_sd*Draws!H1525</f>
        <v>-38.8594473908006</v>
      </c>
      <c r="I1546" s="18" t="n">
        <f aca="false">Persist_a*H1546+Shock_sd*Draws!I1525</f>
        <v>-9.72862291202091</v>
      </c>
      <c r="J1546" s="18" t="n">
        <f aca="false">Persist_a*I1546+Shock_sd*Draws!J1525</f>
        <v>36.6194465718085</v>
      </c>
      <c r="K1546" s="18" t="n">
        <f aca="false">Persist_a*J1546+Shock_sd*Draws!K1525</f>
        <v>4.01912421435138</v>
      </c>
      <c r="L1546" s="18" t="n">
        <f aca="false">Persist_a*K1546+Shock_sd*Draws!L1525</f>
        <v>65.3019137491985</v>
      </c>
      <c r="M1546" s="18" t="n">
        <f aca="false">Persist_a*L1546+Shock_sd*Draws!M1525</f>
        <v>4.84494907498719</v>
      </c>
      <c r="N1546" s="18" t="n">
        <f aca="false">0-(Draws!N1525+Draws!Z1525)</f>
        <v>0</v>
      </c>
      <c r="O1546" s="18" t="n">
        <f aca="false">N1546-(Draws!O1525+Draws!AA1525)</f>
        <v>0</v>
      </c>
      <c r="P1546" s="18" t="n">
        <f aca="false">O1546-(Draws!P1525+Draws!AB1525)</f>
        <v>0</v>
      </c>
      <c r="Q1546" s="18" t="n">
        <f aca="false">P1546-(Draws!Q1525+Draws!AC1525)</f>
        <v>0</v>
      </c>
      <c r="R1546" s="18" t="n">
        <f aca="false">Q1546-(Draws!R1525+Draws!AD1525)</f>
        <v>0</v>
      </c>
      <c r="S1546" s="18" t="n">
        <f aca="false">R1546-(Draws!S1525+Draws!AE1525)</f>
        <v>0</v>
      </c>
      <c r="T1546" s="18" t="n">
        <f aca="false">S1546-(Draws!T1525+Draws!AF1525)</f>
        <v>0</v>
      </c>
      <c r="U1546" s="18" t="n">
        <f aca="false">T1546-(Draws!U1525+Draws!AG1525)</f>
        <v>0</v>
      </c>
      <c r="V1546" s="18" t="n">
        <f aca="false">U1546-(Draws!V1525+Draws!AH1525)</f>
        <v>0</v>
      </c>
      <c r="W1546" s="18" t="n">
        <f aca="false">V1546-(Draws!W1525+Draws!AI1525)</f>
        <v>0</v>
      </c>
      <c r="X1546" s="18" t="n">
        <f aca="false">W1546-(Draws!X1525+Draws!AJ1525)</f>
        <v>0</v>
      </c>
      <c r="Y1546" s="18" t="n">
        <f aca="false">X1546-(Draws!Y1525+Draws!AK1525)</f>
        <v>0</v>
      </c>
      <c r="Z1546" s="18" t="n">
        <f aca="false">0-(MAX(Draws!N1525-Line_cap,0)+MAX(Draws!Z1525-Line_cap,0))</f>
        <v>0</v>
      </c>
      <c r="AA1546" s="18" t="n">
        <f aca="false">Z1546-(MAX(Draws!O1525-Line_cap,0)+MAX(Draws!AA1525-Line_cap,0))</f>
        <v>0</v>
      </c>
      <c r="AB1546" s="18" t="n">
        <f aca="false">AA1546-(MAX(Draws!P1525-Line_cap,0)+MAX(Draws!AB1525-Line_cap,0))</f>
        <v>0</v>
      </c>
      <c r="AC1546" s="18" t="n">
        <f aca="false">AB1546-(MAX(Draws!Q1525-Line_cap,0)+MAX(Draws!AC1525-Line_cap,0))</f>
        <v>0</v>
      </c>
      <c r="AD1546" s="18" t="n">
        <f aca="false">AC1546-(MAX(Draws!R1525-Line_cap,0)+MAX(Draws!AD1525-Line_cap,0))</f>
        <v>0</v>
      </c>
      <c r="AE1546" s="18" t="n">
        <f aca="false">AD1546-(MAX(Draws!S1525-Line_cap,0)+MAX(Draws!AE1525-Line_cap,0))</f>
        <v>0</v>
      </c>
      <c r="AF1546" s="18" t="n">
        <f aca="false">AE1546-(MAX(Draws!T1525-Line_cap,0)+MAX(Draws!AF1525-Line_cap,0))</f>
        <v>0</v>
      </c>
      <c r="AG1546" s="18" t="n">
        <f aca="false">AF1546-(MAX(Draws!U1525-Line_cap,0)+MAX(Draws!AG1525-Line_cap,0))</f>
        <v>0</v>
      </c>
      <c r="AH1546" s="18" t="n">
        <f aca="false">AG1546-(MAX(Draws!V1525-Line_cap,0)+MAX(Draws!AH1525-Line_cap,0))</f>
        <v>0</v>
      </c>
      <c r="AI1546" s="18" t="n">
        <f aca="false">AH1546-(MAX(Draws!W1525-Line_cap,0)+MAX(Draws!AI1525-Line_cap,0))</f>
        <v>0</v>
      </c>
      <c r="AJ1546" s="18" t="n">
        <f aca="false">AI1546-(MAX(Draws!X1525-Line_cap,0)+MAX(Draws!AJ1525-Line_cap,0))</f>
        <v>0</v>
      </c>
      <c r="AK1546" s="18" t="n">
        <f aca="false">AJ1546-(MAX(Draws!Y1525-Line_cap,0)+MAX(Draws!AK1525-Line_cap,0))</f>
        <v>0</v>
      </c>
      <c r="AL1546" s="18" t="n">
        <f aca="false">SUMPRODUCT(MIN($B$22:$M$22+B1546:M1546+N1546:Y1546))</f>
        <v>443.090934966985</v>
      </c>
      <c r="AM1546" s="18" t="n">
        <f aca="false">SUMPRODUCT(MIN($B$22:$M$22+B1546:M1546))</f>
        <v>443.090934966985</v>
      </c>
      <c r="AN1546" s="18" t="n">
        <f aca="false">SUMPRODUCT(MIN($B$22:$M$22+N1546:Y1546))</f>
        <v>481.950382357786</v>
      </c>
      <c r="AO1546" s="18" t="n">
        <f aca="false">SUMPRODUCT(MIN($B$22:$M$22+B1546:M1546+Z1546:AK1546))</f>
        <v>443.090934966985</v>
      </c>
      <c r="AP1546" s="18" t="n">
        <f aca="false">SUMPRODUCT(MIN($B$23:$M$23+B1546:M1546+N1546:Y1546))</f>
        <v>492.269577830085</v>
      </c>
      <c r="AQ1546" s="18" t="n">
        <f aca="false">SUMPRODUCT(MIN($B$23:$M$23+B1546:M1546+Z1546:AK1546))</f>
        <v>492.269577830085</v>
      </c>
      <c r="AR1546" s="13" t="n">
        <f aca="false">IF(Y1546&lt;0,1,0)</f>
        <v>0</v>
      </c>
    </row>
    <row r="1547" customFormat="false" ht="15" hidden="false" customHeight="false" outlineLevel="0" collapsed="false">
      <c r="A1547" s="13" t="n">
        <v>1522</v>
      </c>
      <c r="B1547" s="18" t="n">
        <f aca="false">Shock_sd*Draws!B1526</f>
        <v>134.93665034607</v>
      </c>
      <c r="C1547" s="18" t="n">
        <f aca="false">Persist_a*B1547+Shock_sd*Draws!C1526</f>
        <v>114.246483107004</v>
      </c>
      <c r="D1547" s="18" t="n">
        <f aca="false">Persist_a*C1547+Shock_sd*Draws!D1526</f>
        <v>134.159958044667</v>
      </c>
      <c r="E1547" s="18" t="n">
        <f aca="false">Persist_a*D1547+Shock_sd*Draws!E1526</f>
        <v>97.9941076448144</v>
      </c>
      <c r="F1547" s="18" t="n">
        <f aca="false">Persist_a*E1547+Shock_sd*Draws!F1526</f>
        <v>127.099472538147</v>
      </c>
      <c r="G1547" s="18" t="n">
        <f aca="false">Persist_a*F1547+Shock_sd*Draws!G1526</f>
        <v>104.966838505417</v>
      </c>
      <c r="H1547" s="18" t="n">
        <f aca="false">Persist_a*G1547+Shock_sd*Draws!H1526</f>
        <v>135.671321598575</v>
      </c>
      <c r="I1547" s="18" t="n">
        <f aca="false">Persist_a*H1547+Shock_sd*Draws!I1526</f>
        <v>54.8639740694225</v>
      </c>
      <c r="J1547" s="18" t="n">
        <f aca="false">Persist_a*I1547+Shock_sd*Draws!J1526</f>
        <v>34.8401261450197</v>
      </c>
      <c r="K1547" s="18" t="n">
        <f aca="false">Persist_a*J1547+Shock_sd*Draws!K1526</f>
        <v>-37.2219805144898</v>
      </c>
      <c r="L1547" s="18" t="n">
        <f aca="false">Persist_a*K1547+Shock_sd*Draws!L1526</f>
        <v>-17.0235908712931</v>
      </c>
      <c r="M1547" s="18" t="n">
        <f aca="false">Persist_a*L1547+Shock_sd*Draws!M1526</f>
        <v>-24.139706724836</v>
      </c>
      <c r="N1547" s="18" t="n">
        <f aca="false">0-(Draws!N1526+Draws!Z1526)</f>
        <v>0</v>
      </c>
      <c r="O1547" s="18" t="n">
        <f aca="false">N1547-(Draws!O1526+Draws!AA1526)</f>
        <v>0</v>
      </c>
      <c r="P1547" s="18" t="n">
        <f aca="false">O1547-(Draws!P1526+Draws!AB1526)</f>
        <v>0</v>
      </c>
      <c r="Q1547" s="18" t="n">
        <f aca="false">P1547-(Draws!Q1526+Draws!AC1526)</f>
        <v>0</v>
      </c>
      <c r="R1547" s="18" t="n">
        <f aca="false">Q1547-(Draws!R1526+Draws!AD1526)</f>
        <v>0</v>
      </c>
      <c r="S1547" s="18" t="n">
        <f aca="false">R1547-(Draws!S1526+Draws!AE1526)</f>
        <v>0</v>
      </c>
      <c r="T1547" s="18" t="n">
        <f aca="false">S1547-(Draws!T1526+Draws!AF1526)</f>
        <v>0</v>
      </c>
      <c r="U1547" s="18" t="n">
        <f aca="false">T1547-(Draws!U1526+Draws!AG1526)</f>
        <v>0</v>
      </c>
      <c r="V1547" s="18" t="n">
        <f aca="false">U1547-(Draws!V1526+Draws!AH1526)</f>
        <v>0</v>
      </c>
      <c r="W1547" s="18" t="n">
        <f aca="false">V1547-(Draws!W1526+Draws!AI1526)</f>
        <v>0</v>
      </c>
      <c r="X1547" s="18" t="n">
        <f aca="false">W1547-(Draws!X1526+Draws!AJ1526)</f>
        <v>0</v>
      </c>
      <c r="Y1547" s="18" t="n">
        <f aca="false">X1547-(Draws!Y1526+Draws!AK1526)</f>
        <v>0</v>
      </c>
      <c r="Z1547" s="18" t="n">
        <f aca="false">0-(MAX(Draws!N1526-Line_cap,0)+MAX(Draws!Z1526-Line_cap,0))</f>
        <v>0</v>
      </c>
      <c r="AA1547" s="18" t="n">
        <f aca="false">Z1547-(MAX(Draws!O1526-Line_cap,0)+MAX(Draws!AA1526-Line_cap,0))</f>
        <v>0</v>
      </c>
      <c r="AB1547" s="18" t="n">
        <f aca="false">AA1547-(MAX(Draws!P1526-Line_cap,0)+MAX(Draws!AB1526-Line_cap,0))</f>
        <v>0</v>
      </c>
      <c r="AC1547" s="18" t="n">
        <f aca="false">AB1547-(MAX(Draws!Q1526-Line_cap,0)+MAX(Draws!AC1526-Line_cap,0))</f>
        <v>0</v>
      </c>
      <c r="AD1547" s="18" t="n">
        <f aca="false">AC1547-(MAX(Draws!R1526-Line_cap,0)+MAX(Draws!AD1526-Line_cap,0))</f>
        <v>0</v>
      </c>
      <c r="AE1547" s="18" t="n">
        <f aca="false">AD1547-(MAX(Draws!S1526-Line_cap,0)+MAX(Draws!AE1526-Line_cap,0))</f>
        <v>0</v>
      </c>
      <c r="AF1547" s="18" t="n">
        <f aca="false">AE1547-(MAX(Draws!T1526-Line_cap,0)+MAX(Draws!AF1526-Line_cap,0))</f>
        <v>0</v>
      </c>
      <c r="AG1547" s="18" t="n">
        <f aca="false">AF1547-(MAX(Draws!U1526-Line_cap,0)+MAX(Draws!AG1526-Line_cap,0))</f>
        <v>0</v>
      </c>
      <c r="AH1547" s="18" t="n">
        <f aca="false">AG1547-(MAX(Draws!V1526-Line_cap,0)+MAX(Draws!AH1526-Line_cap,0))</f>
        <v>0</v>
      </c>
      <c r="AI1547" s="18" t="n">
        <f aca="false">AH1547-(MAX(Draws!W1526-Line_cap,0)+MAX(Draws!AI1526-Line_cap,0))</f>
        <v>0</v>
      </c>
      <c r="AJ1547" s="18" t="n">
        <f aca="false">AI1547-(MAX(Draws!X1526-Line_cap,0)+MAX(Draws!AJ1526-Line_cap,0))</f>
        <v>0</v>
      </c>
      <c r="AK1547" s="18" t="n">
        <f aca="false">AJ1547-(MAX(Draws!Y1526-Line_cap,0)+MAX(Draws!AK1526-Line_cap,0))</f>
        <v>0</v>
      </c>
      <c r="AL1547" s="18" t="n">
        <f aca="false">SUMPRODUCT(MIN($B$22:$M$22+B1547:M1547+N1547:Y1547))</f>
        <v>457.163715294934</v>
      </c>
      <c r="AM1547" s="18" t="n">
        <f aca="false">SUMPRODUCT(MIN($B$22:$M$22+B1547:M1547))</f>
        <v>457.163715294934</v>
      </c>
      <c r="AN1547" s="18" t="n">
        <f aca="false">SUMPRODUCT(MIN($B$22:$M$22+N1547:Y1547))</f>
        <v>481.950382357786</v>
      </c>
      <c r="AO1547" s="18" t="n">
        <f aca="false">SUMPRODUCT(MIN($B$22:$M$22+B1547:M1547+Z1547:AK1547))</f>
        <v>457.163715294934</v>
      </c>
      <c r="AP1547" s="18" t="n">
        <f aca="false">SUMPRODUCT(MIN($B$23:$M$23+B1547:M1547+N1547:Y1547))</f>
        <v>505.449363845361</v>
      </c>
      <c r="AQ1547" s="18" t="n">
        <f aca="false">SUMPRODUCT(MIN($B$23:$M$23+B1547:M1547+Z1547:AK1547))</f>
        <v>505.449363845361</v>
      </c>
      <c r="AR1547" s="13" t="n">
        <f aca="false">IF(Y1547&lt;0,1,0)</f>
        <v>0</v>
      </c>
    </row>
    <row r="1548" customFormat="false" ht="15" hidden="false" customHeight="false" outlineLevel="0" collapsed="false">
      <c r="A1548" s="13" t="n">
        <v>1523</v>
      </c>
      <c r="B1548" s="18" t="n">
        <f aca="false">Shock_sd*Draws!B1527</f>
        <v>37.1690720495672</v>
      </c>
      <c r="C1548" s="18" t="n">
        <f aca="false">Persist_a*B1548+Shock_sd*Draws!C1527</f>
        <v>10.4693110550305</v>
      </c>
      <c r="D1548" s="18" t="n">
        <f aca="false">Persist_a*C1548+Shock_sd*Draws!D1527</f>
        <v>-69.6802523458689</v>
      </c>
      <c r="E1548" s="18" t="n">
        <f aca="false">Persist_a*D1548+Shock_sd*Draws!E1527</f>
        <v>-122.155405116385</v>
      </c>
      <c r="F1548" s="18" t="n">
        <f aca="false">Persist_a*E1548+Shock_sd*Draws!F1527</f>
        <v>-81.4228300800355</v>
      </c>
      <c r="G1548" s="18" t="n">
        <f aca="false">Persist_a*F1548+Shock_sd*Draws!G1527</f>
        <v>-37.960296248382</v>
      </c>
      <c r="H1548" s="18" t="n">
        <f aca="false">Persist_a*G1548+Shock_sd*Draws!H1527</f>
        <v>-47.615828954177</v>
      </c>
      <c r="I1548" s="18" t="n">
        <f aca="false">Persist_a*H1548+Shock_sd*Draws!I1527</f>
        <v>98.6487929504667</v>
      </c>
      <c r="J1548" s="18" t="n">
        <f aca="false">Persist_a*I1548+Shock_sd*Draws!J1527</f>
        <v>21.5412446666984</v>
      </c>
      <c r="K1548" s="18" t="n">
        <f aca="false">Persist_a*J1548+Shock_sd*Draws!K1527</f>
        <v>-48.8938757634288</v>
      </c>
      <c r="L1548" s="18" t="n">
        <f aca="false">Persist_a*K1548+Shock_sd*Draws!L1527</f>
        <v>-135.722762398806</v>
      </c>
      <c r="M1548" s="18" t="n">
        <f aca="false">Persist_a*L1548+Shock_sd*Draws!M1527</f>
        <v>-51.9533694440672</v>
      </c>
      <c r="N1548" s="18" t="n">
        <f aca="false">0-(Draws!N1527+Draws!Z1527)</f>
        <v>0</v>
      </c>
      <c r="O1548" s="18" t="n">
        <f aca="false">N1548-(Draws!O1527+Draws!AA1527)</f>
        <v>0</v>
      </c>
      <c r="P1548" s="18" t="n">
        <f aca="false">O1548-(Draws!P1527+Draws!AB1527)</f>
        <v>0</v>
      </c>
      <c r="Q1548" s="18" t="n">
        <f aca="false">P1548-(Draws!Q1527+Draws!AC1527)</f>
        <v>0</v>
      </c>
      <c r="R1548" s="18" t="n">
        <f aca="false">Q1548-(Draws!R1527+Draws!AD1527)</f>
        <v>0</v>
      </c>
      <c r="S1548" s="18" t="n">
        <f aca="false">R1548-(Draws!S1527+Draws!AE1527)</f>
        <v>0</v>
      </c>
      <c r="T1548" s="18" t="n">
        <f aca="false">S1548-(Draws!T1527+Draws!AF1527)</f>
        <v>0</v>
      </c>
      <c r="U1548" s="18" t="n">
        <f aca="false">T1548-(Draws!U1527+Draws!AG1527)</f>
        <v>0</v>
      </c>
      <c r="V1548" s="18" t="n">
        <f aca="false">U1548-(Draws!V1527+Draws!AH1527)</f>
        <v>0</v>
      </c>
      <c r="W1548" s="18" t="n">
        <f aca="false">V1548-(Draws!W1527+Draws!AI1527)</f>
        <v>0</v>
      </c>
      <c r="X1548" s="18" t="n">
        <f aca="false">W1548-(Draws!X1527+Draws!AJ1527)</f>
        <v>0</v>
      </c>
      <c r="Y1548" s="18" t="n">
        <f aca="false">X1548-(Draws!Y1527+Draws!AK1527)</f>
        <v>0</v>
      </c>
      <c r="Z1548" s="18" t="n">
        <f aca="false">0-(MAX(Draws!N1527-Line_cap,0)+MAX(Draws!Z1527-Line_cap,0))</f>
        <v>0</v>
      </c>
      <c r="AA1548" s="18" t="n">
        <f aca="false">Z1548-(MAX(Draws!O1527-Line_cap,0)+MAX(Draws!AA1527-Line_cap,0))</f>
        <v>0</v>
      </c>
      <c r="AB1548" s="18" t="n">
        <f aca="false">AA1548-(MAX(Draws!P1527-Line_cap,0)+MAX(Draws!AB1527-Line_cap,0))</f>
        <v>0</v>
      </c>
      <c r="AC1548" s="18" t="n">
        <f aca="false">AB1548-(MAX(Draws!Q1527-Line_cap,0)+MAX(Draws!AC1527-Line_cap,0))</f>
        <v>0</v>
      </c>
      <c r="AD1548" s="18" t="n">
        <f aca="false">AC1548-(MAX(Draws!R1527-Line_cap,0)+MAX(Draws!AD1527-Line_cap,0))</f>
        <v>0</v>
      </c>
      <c r="AE1548" s="18" t="n">
        <f aca="false">AD1548-(MAX(Draws!S1527-Line_cap,0)+MAX(Draws!AE1527-Line_cap,0))</f>
        <v>0</v>
      </c>
      <c r="AF1548" s="18" t="n">
        <f aca="false">AE1548-(MAX(Draws!T1527-Line_cap,0)+MAX(Draws!AF1527-Line_cap,0))</f>
        <v>0</v>
      </c>
      <c r="AG1548" s="18" t="n">
        <f aca="false">AF1548-(MAX(Draws!U1527-Line_cap,0)+MAX(Draws!AG1527-Line_cap,0))</f>
        <v>0</v>
      </c>
      <c r="AH1548" s="18" t="n">
        <f aca="false">AG1548-(MAX(Draws!V1527-Line_cap,0)+MAX(Draws!AH1527-Line_cap,0))</f>
        <v>0</v>
      </c>
      <c r="AI1548" s="18" t="n">
        <f aca="false">AH1548-(MAX(Draws!W1527-Line_cap,0)+MAX(Draws!AI1527-Line_cap,0))</f>
        <v>0</v>
      </c>
      <c r="AJ1548" s="18" t="n">
        <f aca="false">AI1548-(MAX(Draws!X1527-Line_cap,0)+MAX(Draws!AJ1527-Line_cap,0))</f>
        <v>0</v>
      </c>
      <c r="AK1548" s="18" t="n">
        <f aca="false">AJ1548-(MAX(Draws!Y1527-Line_cap,0)+MAX(Draws!AK1527-Line_cap,0))</f>
        <v>0</v>
      </c>
      <c r="AL1548" s="18" t="n">
        <f aca="false">SUMPRODUCT(MIN($B$22:$M$22+B1548:M1548+N1548:Y1548))</f>
        <v>366.205185165575</v>
      </c>
      <c r="AM1548" s="18" t="n">
        <f aca="false">SUMPRODUCT(MIN($B$22:$M$22+B1548:M1548))</f>
        <v>366.205185165575</v>
      </c>
      <c r="AN1548" s="18" t="n">
        <f aca="false">SUMPRODUCT(MIN($B$22:$M$22+N1548:Y1548))</f>
        <v>481.950382357786</v>
      </c>
      <c r="AO1548" s="18" t="n">
        <f aca="false">SUMPRODUCT(MIN($B$22:$M$22+B1548:M1548+Z1548:AK1548))</f>
        <v>366.205185165575</v>
      </c>
      <c r="AP1548" s="18" t="n">
        <f aca="false">SUMPRODUCT(MIN($B$23:$M$23+B1548:M1548+N1548:Y1548))</f>
        <v>413.078313979119</v>
      </c>
      <c r="AQ1548" s="18" t="n">
        <f aca="false">SUMPRODUCT(MIN($B$23:$M$23+B1548:M1548+Z1548:AK1548))</f>
        <v>413.078313979119</v>
      </c>
      <c r="AR1548" s="13" t="n">
        <f aca="false">IF(Y1548&lt;0,1,0)</f>
        <v>0</v>
      </c>
    </row>
    <row r="1549" customFormat="false" ht="15" hidden="false" customHeight="false" outlineLevel="0" collapsed="false">
      <c r="A1549" s="13" t="n">
        <v>1524</v>
      </c>
      <c r="B1549" s="18" t="n">
        <f aca="false">Shock_sd*Draws!B1528</f>
        <v>57.8601849829708</v>
      </c>
      <c r="C1549" s="18" t="n">
        <f aca="false">Persist_a*B1549+Shock_sd*Draws!C1528</f>
        <v>-18.489429634111</v>
      </c>
      <c r="D1549" s="18" t="n">
        <f aca="false">Persist_a*C1549+Shock_sd*Draws!D1528</f>
        <v>-7.42584230100394</v>
      </c>
      <c r="E1549" s="18" t="n">
        <f aca="false">Persist_a*D1549+Shock_sd*Draws!E1528</f>
        <v>-17.8531046305103</v>
      </c>
      <c r="F1549" s="18" t="n">
        <f aca="false">Persist_a*E1549+Shock_sd*Draws!F1528</f>
        <v>-53.2310294154566</v>
      </c>
      <c r="G1549" s="18" t="n">
        <f aca="false">Persist_a*F1549+Shock_sd*Draws!G1528</f>
        <v>-14.6550283247336</v>
      </c>
      <c r="H1549" s="18" t="n">
        <f aca="false">Persist_a*G1549+Shock_sd*Draws!H1528</f>
        <v>-90.3386653009693</v>
      </c>
      <c r="I1549" s="18" t="n">
        <f aca="false">Persist_a*H1549+Shock_sd*Draws!I1528</f>
        <v>-74.8931955642559</v>
      </c>
      <c r="J1549" s="18" t="n">
        <f aca="false">Persist_a*I1549+Shock_sd*Draws!J1528</f>
        <v>-124.53584794457</v>
      </c>
      <c r="K1549" s="18" t="n">
        <f aca="false">Persist_a*J1549+Shock_sd*Draws!K1528</f>
        <v>-75.9766263882647</v>
      </c>
      <c r="L1549" s="18" t="n">
        <f aca="false">Persist_a*K1549+Shock_sd*Draws!L1528</f>
        <v>17.4822666149792</v>
      </c>
      <c r="M1549" s="18" t="n">
        <f aca="false">Persist_a*L1549+Shock_sd*Draws!M1528</f>
        <v>-44.3963930279634</v>
      </c>
      <c r="N1549" s="18" t="n">
        <f aca="false">0-(Draws!N1528+Draws!Z1528)</f>
        <v>0</v>
      </c>
      <c r="O1549" s="18" t="n">
        <f aca="false">N1549-(Draws!O1528+Draws!AA1528)</f>
        <v>0</v>
      </c>
      <c r="P1549" s="18" t="n">
        <f aca="false">O1549-(Draws!P1528+Draws!AB1528)</f>
        <v>0</v>
      </c>
      <c r="Q1549" s="18" t="n">
        <f aca="false">P1549-(Draws!Q1528+Draws!AC1528)</f>
        <v>0</v>
      </c>
      <c r="R1549" s="18" t="n">
        <f aca="false">Q1549-(Draws!R1528+Draws!AD1528)</f>
        <v>0</v>
      </c>
      <c r="S1549" s="18" t="n">
        <f aca="false">R1549-(Draws!S1528+Draws!AE1528)</f>
        <v>0</v>
      </c>
      <c r="T1549" s="18" t="n">
        <f aca="false">S1549-(Draws!T1528+Draws!AF1528)</f>
        <v>0</v>
      </c>
      <c r="U1549" s="18" t="n">
        <f aca="false">T1549-(Draws!U1528+Draws!AG1528)</f>
        <v>0</v>
      </c>
      <c r="V1549" s="18" t="n">
        <f aca="false">U1549-(Draws!V1528+Draws!AH1528)</f>
        <v>0</v>
      </c>
      <c r="W1549" s="18" t="n">
        <f aca="false">V1549-(Draws!W1528+Draws!AI1528)</f>
        <v>0</v>
      </c>
      <c r="X1549" s="18" t="n">
        <f aca="false">W1549-(Draws!X1528+Draws!AJ1528)</f>
        <v>0</v>
      </c>
      <c r="Y1549" s="18" t="n">
        <f aca="false">X1549-(Draws!Y1528+Draws!AK1528)</f>
        <v>0</v>
      </c>
      <c r="Z1549" s="18" t="n">
        <f aca="false">0-(MAX(Draws!N1528-Line_cap,0)+MAX(Draws!Z1528-Line_cap,0))</f>
        <v>0</v>
      </c>
      <c r="AA1549" s="18" t="n">
        <f aca="false">Z1549-(MAX(Draws!O1528-Line_cap,0)+MAX(Draws!AA1528-Line_cap,0))</f>
        <v>0</v>
      </c>
      <c r="AB1549" s="18" t="n">
        <f aca="false">AA1549-(MAX(Draws!P1528-Line_cap,0)+MAX(Draws!AB1528-Line_cap,0))</f>
        <v>0</v>
      </c>
      <c r="AC1549" s="18" t="n">
        <f aca="false">AB1549-(MAX(Draws!Q1528-Line_cap,0)+MAX(Draws!AC1528-Line_cap,0))</f>
        <v>0</v>
      </c>
      <c r="AD1549" s="18" t="n">
        <f aca="false">AC1549-(MAX(Draws!R1528-Line_cap,0)+MAX(Draws!AD1528-Line_cap,0))</f>
        <v>0</v>
      </c>
      <c r="AE1549" s="18" t="n">
        <f aca="false">AD1549-(MAX(Draws!S1528-Line_cap,0)+MAX(Draws!AE1528-Line_cap,0))</f>
        <v>0</v>
      </c>
      <c r="AF1549" s="18" t="n">
        <f aca="false">AE1549-(MAX(Draws!T1528-Line_cap,0)+MAX(Draws!AF1528-Line_cap,0))</f>
        <v>0</v>
      </c>
      <c r="AG1549" s="18" t="n">
        <f aca="false">AF1549-(MAX(Draws!U1528-Line_cap,0)+MAX(Draws!AG1528-Line_cap,0))</f>
        <v>0</v>
      </c>
      <c r="AH1549" s="18" t="n">
        <f aca="false">AG1549-(MAX(Draws!V1528-Line_cap,0)+MAX(Draws!AH1528-Line_cap,0))</f>
        <v>0</v>
      </c>
      <c r="AI1549" s="18" t="n">
        <f aca="false">AH1549-(MAX(Draws!W1528-Line_cap,0)+MAX(Draws!AI1528-Line_cap,0))</f>
        <v>0</v>
      </c>
      <c r="AJ1549" s="18" t="n">
        <f aca="false">AI1549-(MAX(Draws!X1528-Line_cap,0)+MAX(Draws!AJ1528-Line_cap,0))</f>
        <v>0</v>
      </c>
      <c r="AK1549" s="18" t="n">
        <f aca="false">AJ1549-(MAX(Draws!Y1528-Line_cap,0)+MAX(Draws!AK1528-Line_cap,0))</f>
        <v>0</v>
      </c>
      <c r="AL1549" s="18" t="n">
        <f aca="false">SUMPRODUCT(MIN($B$22:$M$22+B1549:M1549+N1549:Y1549))</f>
        <v>363.661933472826</v>
      </c>
      <c r="AM1549" s="18" t="n">
        <f aca="false">SUMPRODUCT(MIN($B$22:$M$22+B1549:M1549))</f>
        <v>363.661933472826</v>
      </c>
      <c r="AN1549" s="18" t="n">
        <f aca="false">SUMPRODUCT(MIN($B$22:$M$22+N1549:Y1549))</f>
        <v>481.950382357786</v>
      </c>
      <c r="AO1549" s="18" t="n">
        <f aca="false">SUMPRODUCT(MIN($B$22:$M$22+B1549:M1549+Z1549:AK1549))</f>
        <v>363.661933472826</v>
      </c>
      <c r="AP1549" s="18" t="n">
        <f aca="false">SUMPRODUCT(MIN($B$23:$M$23+B1549:M1549+N1549:Y1549))</f>
        <v>412.905260637047</v>
      </c>
      <c r="AQ1549" s="18" t="n">
        <f aca="false">SUMPRODUCT(MIN($B$23:$M$23+B1549:M1549+Z1549:AK1549))</f>
        <v>412.905260637047</v>
      </c>
      <c r="AR1549" s="13" t="n">
        <f aca="false">IF(Y1549&lt;0,1,0)</f>
        <v>0</v>
      </c>
    </row>
    <row r="1550" customFormat="false" ht="15" hidden="false" customHeight="false" outlineLevel="0" collapsed="false">
      <c r="A1550" s="13" t="n">
        <v>1525</v>
      </c>
      <c r="B1550" s="18" t="n">
        <f aca="false">Shock_sd*Draws!B1529</f>
        <v>44.5692837144951</v>
      </c>
      <c r="C1550" s="18" t="n">
        <f aca="false">Persist_a*B1550+Shock_sd*Draws!C1529</f>
        <v>59.4339664090914</v>
      </c>
      <c r="D1550" s="18" t="n">
        <f aca="false">Persist_a*C1550+Shock_sd*Draws!D1529</f>
        <v>77.013493735476</v>
      </c>
      <c r="E1550" s="18" t="n">
        <f aca="false">Persist_a*D1550+Shock_sd*Draws!E1529</f>
        <v>153.568485063754</v>
      </c>
      <c r="F1550" s="18" t="n">
        <f aca="false">Persist_a*E1550+Shock_sd*Draws!F1529</f>
        <v>97.0773707870319</v>
      </c>
      <c r="G1550" s="18" t="n">
        <f aca="false">Persist_a*F1550+Shock_sd*Draws!G1529</f>
        <v>121.93558055872</v>
      </c>
      <c r="H1550" s="18" t="n">
        <f aca="false">Persist_a*G1550+Shock_sd*Draws!H1529</f>
        <v>3.11561226468841</v>
      </c>
      <c r="I1550" s="18" t="n">
        <f aca="false">Persist_a*H1550+Shock_sd*Draws!I1529</f>
        <v>-21.5328649063582</v>
      </c>
      <c r="J1550" s="18" t="n">
        <f aca="false">Persist_a*I1550+Shock_sd*Draws!J1529</f>
        <v>81.5394284370669</v>
      </c>
      <c r="K1550" s="18" t="n">
        <f aca="false">Persist_a*J1550+Shock_sd*Draws!K1529</f>
        <v>17.8939251743327</v>
      </c>
      <c r="L1550" s="18" t="n">
        <f aca="false">Persist_a*K1550+Shock_sd*Draws!L1529</f>
        <v>36.7069059414818</v>
      </c>
      <c r="M1550" s="18" t="n">
        <f aca="false">Persist_a*L1550+Shock_sd*Draws!M1529</f>
        <v>-23.2480362895454</v>
      </c>
      <c r="N1550" s="18" t="n">
        <f aca="false">0-(Draws!N1529+Draws!Z1529)</f>
        <v>0</v>
      </c>
      <c r="O1550" s="18" t="n">
        <f aca="false">N1550-(Draws!O1529+Draws!AA1529)</f>
        <v>0</v>
      </c>
      <c r="P1550" s="18" t="n">
        <f aca="false">O1550-(Draws!P1529+Draws!AB1529)</f>
        <v>0</v>
      </c>
      <c r="Q1550" s="18" t="n">
        <f aca="false">P1550-(Draws!Q1529+Draws!AC1529)</f>
        <v>0</v>
      </c>
      <c r="R1550" s="18" t="n">
        <f aca="false">Q1550-(Draws!R1529+Draws!AD1529)</f>
        <v>0</v>
      </c>
      <c r="S1550" s="18" t="n">
        <f aca="false">R1550-(Draws!S1529+Draws!AE1529)</f>
        <v>0</v>
      </c>
      <c r="T1550" s="18" t="n">
        <f aca="false">S1550-(Draws!T1529+Draws!AF1529)</f>
        <v>0</v>
      </c>
      <c r="U1550" s="18" t="n">
        <f aca="false">T1550-(Draws!U1529+Draws!AG1529)</f>
        <v>0</v>
      </c>
      <c r="V1550" s="18" t="n">
        <f aca="false">U1550-(Draws!V1529+Draws!AH1529)</f>
        <v>-129.420166471812</v>
      </c>
      <c r="W1550" s="18" t="n">
        <f aca="false">V1550-(Draws!W1529+Draws!AI1529)</f>
        <v>-129.420166471812</v>
      </c>
      <c r="X1550" s="18" t="n">
        <f aca="false">W1550-(Draws!X1529+Draws!AJ1529)</f>
        <v>-129.420166471812</v>
      </c>
      <c r="Y1550" s="18" t="n">
        <f aca="false">X1550-(Draws!Y1529+Draws!AK1529)</f>
        <v>-129.420166471812</v>
      </c>
      <c r="Z1550" s="18" t="n">
        <f aca="false">0-(MAX(Draws!N1529-Line_cap,0)+MAX(Draws!Z1529-Line_cap,0))</f>
        <v>0</v>
      </c>
      <c r="AA1550" s="18" t="n">
        <f aca="false">Z1550-(MAX(Draws!O1529-Line_cap,0)+MAX(Draws!AA1529-Line_cap,0))</f>
        <v>0</v>
      </c>
      <c r="AB1550" s="18" t="n">
        <f aca="false">AA1550-(MAX(Draws!P1529-Line_cap,0)+MAX(Draws!AB1529-Line_cap,0))</f>
        <v>0</v>
      </c>
      <c r="AC1550" s="18" t="n">
        <f aca="false">AB1550-(MAX(Draws!Q1529-Line_cap,0)+MAX(Draws!AC1529-Line_cap,0))</f>
        <v>0</v>
      </c>
      <c r="AD1550" s="18" t="n">
        <f aca="false">AC1550-(MAX(Draws!R1529-Line_cap,0)+MAX(Draws!AD1529-Line_cap,0))</f>
        <v>0</v>
      </c>
      <c r="AE1550" s="18" t="n">
        <f aca="false">AD1550-(MAX(Draws!S1529-Line_cap,0)+MAX(Draws!AE1529-Line_cap,0))</f>
        <v>0</v>
      </c>
      <c r="AF1550" s="18" t="n">
        <f aca="false">AE1550-(MAX(Draws!T1529-Line_cap,0)+MAX(Draws!AF1529-Line_cap,0))</f>
        <v>0</v>
      </c>
      <c r="AG1550" s="18" t="n">
        <f aca="false">AF1550-(MAX(Draws!U1529-Line_cap,0)+MAX(Draws!AG1529-Line_cap,0))</f>
        <v>0</v>
      </c>
      <c r="AH1550" s="18" t="n">
        <f aca="false">AG1550-(MAX(Draws!V1529-Line_cap,0)+MAX(Draws!AH1529-Line_cap,0))</f>
        <v>-29.4201664718121</v>
      </c>
      <c r="AI1550" s="18" t="n">
        <f aca="false">AH1550-(MAX(Draws!W1529-Line_cap,0)+MAX(Draws!AI1529-Line_cap,0))</f>
        <v>-29.4201664718121</v>
      </c>
      <c r="AJ1550" s="18" t="n">
        <f aca="false">AI1550-(MAX(Draws!X1529-Line_cap,0)+MAX(Draws!AJ1529-Line_cap,0))</f>
        <v>-29.4201664718121</v>
      </c>
      <c r="AK1550" s="18" t="n">
        <f aca="false">AJ1550-(MAX(Draws!Y1529-Line_cap,0)+MAX(Draws!AK1529-Line_cap,0))</f>
        <v>-29.4201664718121</v>
      </c>
      <c r="AL1550" s="18" t="n">
        <f aca="false">SUMPRODUCT(MIN($B$22:$M$22+B1550:M1550+N1550:Y1550))</f>
        <v>357.755844915603</v>
      </c>
      <c r="AM1550" s="18" t="n">
        <f aca="false">SUMPRODUCT(MIN($B$22:$M$22+B1550:M1550))</f>
        <v>462.321188491561</v>
      </c>
      <c r="AN1550" s="18" t="n">
        <f aca="false">SUMPRODUCT(MIN($B$22:$M$22+N1550:Y1550))</f>
        <v>358.777614945584</v>
      </c>
      <c r="AO1550" s="18" t="n">
        <f aca="false">SUMPRODUCT(MIN($B$22:$M$22+B1550:M1550+Z1550:AK1550))</f>
        <v>457.755844915603</v>
      </c>
      <c r="AP1550" s="18" t="n">
        <f aca="false">SUMPRODUCT(MIN($B$23:$M$23+B1550:M1550+N1550:Y1550))</f>
        <v>402.881725998223</v>
      </c>
      <c r="AQ1550" s="18" t="n">
        <f aca="false">SUMPRODUCT(MIN($B$23:$M$23+B1550:M1550+Z1550:AK1550))</f>
        <v>502.881725998223</v>
      </c>
      <c r="AR1550" s="13" t="n">
        <f aca="false">IF(Y1550&lt;0,1,0)</f>
        <v>1</v>
      </c>
    </row>
    <row r="1551" customFormat="false" ht="15" hidden="false" customHeight="false" outlineLevel="0" collapsed="false">
      <c r="A1551" s="13" t="n">
        <v>1526</v>
      </c>
      <c r="B1551" s="18" t="n">
        <f aca="false">Shock_sd*Draws!B1530</f>
        <v>103.189429195616</v>
      </c>
      <c r="C1551" s="18" t="n">
        <f aca="false">Persist_a*B1551+Shock_sd*Draws!C1530</f>
        <v>75.4307409451242</v>
      </c>
      <c r="D1551" s="18" t="n">
        <f aca="false">Persist_a*C1551+Shock_sd*Draws!D1530</f>
        <v>74.7282209456319</v>
      </c>
      <c r="E1551" s="18" t="n">
        <f aca="false">Persist_a*D1551+Shock_sd*Draws!E1530</f>
        <v>38.3028275526259</v>
      </c>
      <c r="F1551" s="18" t="n">
        <f aca="false">Persist_a*E1551+Shock_sd*Draws!F1530</f>
        <v>43.0346296398637</v>
      </c>
      <c r="G1551" s="18" t="n">
        <f aca="false">Persist_a*F1551+Shock_sd*Draws!G1530</f>
        <v>-12.2164786407806</v>
      </c>
      <c r="H1551" s="18" t="n">
        <f aca="false">Persist_a*G1551+Shock_sd*Draws!H1530</f>
        <v>8.6915157774408</v>
      </c>
      <c r="I1551" s="18" t="n">
        <f aca="false">Persist_a*H1551+Shock_sd*Draws!I1530</f>
        <v>13.6889671159869</v>
      </c>
      <c r="J1551" s="18" t="n">
        <f aca="false">Persist_a*I1551+Shock_sd*Draws!J1530</f>
        <v>24.8660720663348</v>
      </c>
      <c r="K1551" s="18" t="n">
        <f aca="false">Persist_a*J1551+Shock_sd*Draws!K1530</f>
        <v>-57.8489349516795</v>
      </c>
      <c r="L1551" s="18" t="n">
        <f aca="false">Persist_a*K1551+Shock_sd*Draws!L1530</f>
        <v>-89.043242112742</v>
      </c>
      <c r="M1551" s="18" t="n">
        <f aca="false">Persist_a*L1551+Shock_sd*Draws!M1530</f>
        <v>14.9446898463932</v>
      </c>
      <c r="N1551" s="18" t="n">
        <f aca="false">0-(Draws!N1530+Draws!Z1530)</f>
        <v>0</v>
      </c>
      <c r="O1551" s="18" t="n">
        <f aca="false">N1551-(Draws!O1530+Draws!AA1530)</f>
        <v>0</v>
      </c>
      <c r="P1551" s="18" t="n">
        <f aca="false">O1551-(Draws!P1530+Draws!AB1530)</f>
        <v>0</v>
      </c>
      <c r="Q1551" s="18" t="n">
        <f aca="false">P1551-(Draws!Q1530+Draws!AC1530)</f>
        <v>0</v>
      </c>
      <c r="R1551" s="18" t="n">
        <f aca="false">Q1551-(Draws!R1530+Draws!AD1530)</f>
        <v>0</v>
      </c>
      <c r="S1551" s="18" t="n">
        <f aca="false">R1551-(Draws!S1530+Draws!AE1530)</f>
        <v>0</v>
      </c>
      <c r="T1551" s="18" t="n">
        <f aca="false">S1551-(Draws!T1530+Draws!AF1530)</f>
        <v>0</v>
      </c>
      <c r="U1551" s="18" t="n">
        <f aca="false">T1551-(Draws!U1530+Draws!AG1530)</f>
        <v>0</v>
      </c>
      <c r="V1551" s="18" t="n">
        <f aca="false">U1551-(Draws!V1530+Draws!AH1530)</f>
        <v>0</v>
      </c>
      <c r="W1551" s="18" t="n">
        <f aca="false">V1551-(Draws!W1530+Draws!AI1530)</f>
        <v>0</v>
      </c>
      <c r="X1551" s="18" t="n">
        <f aca="false">W1551-(Draws!X1530+Draws!AJ1530)</f>
        <v>0</v>
      </c>
      <c r="Y1551" s="18" t="n">
        <f aca="false">X1551-(Draws!Y1530+Draws!AK1530)</f>
        <v>0</v>
      </c>
      <c r="Z1551" s="18" t="n">
        <f aca="false">0-(MAX(Draws!N1530-Line_cap,0)+MAX(Draws!Z1530-Line_cap,0))</f>
        <v>0</v>
      </c>
      <c r="AA1551" s="18" t="n">
        <f aca="false">Z1551-(MAX(Draws!O1530-Line_cap,0)+MAX(Draws!AA1530-Line_cap,0))</f>
        <v>0</v>
      </c>
      <c r="AB1551" s="18" t="n">
        <f aca="false">AA1551-(MAX(Draws!P1530-Line_cap,0)+MAX(Draws!AB1530-Line_cap,0))</f>
        <v>0</v>
      </c>
      <c r="AC1551" s="18" t="n">
        <f aca="false">AB1551-(MAX(Draws!Q1530-Line_cap,0)+MAX(Draws!AC1530-Line_cap,0))</f>
        <v>0</v>
      </c>
      <c r="AD1551" s="18" t="n">
        <f aca="false">AC1551-(MAX(Draws!R1530-Line_cap,0)+MAX(Draws!AD1530-Line_cap,0))</f>
        <v>0</v>
      </c>
      <c r="AE1551" s="18" t="n">
        <f aca="false">AD1551-(MAX(Draws!S1530-Line_cap,0)+MAX(Draws!AE1530-Line_cap,0))</f>
        <v>0</v>
      </c>
      <c r="AF1551" s="18" t="n">
        <f aca="false">AE1551-(MAX(Draws!T1530-Line_cap,0)+MAX(Draws!AF1530-Line_cap,0))</f>
        <v>0</v>
      </c>
      <c r="AG1551" s="18" t="n">
        <f aca="false">AF1551-(MAX(Draws!U1530-Line_cap,0)+MAX(Draws!AG1530-Line_cap,0))</f>
        <v>0</v>
      </c>
      <c r="AH1551" s="18" t="n">
        <f aca="false">AG1551-(MAX(Draws!V1530-Line_cap,0)+MAX(Draws!AH1530-Line_cap,0))</f>
        <v>0</v>
      </c>
      <c r="AI1551" s="18" t="n">
        <f aca="false">AH1551-(MAX(Draws!W1530-Line_cap,0)+MAX(Draws!AI1530-Line_cap,0))</f>
        <v>0</v>
      </c>
      <c r="AJ1551" s="18" t="n">
        <f aca="false">AI1551-(MAX(Draws!X1530-Line_cap,0)+MAX(Draws!AJ1530-Line_cap,0))</f>
        <v>0</v>
      </c>
      <c r="AK1551" s="18" t="n">
        <f aca="false">AJ1551-(MAX(Draws!Y1530-Line_cap,0)+MAX(Draws!AK1530-Line_cap,0))</f>
        <v>0</v>
      </c>
      <c r="AL1551" s="18" t="n">
        <f aca="false">SUMPRODUCT(MIN($B$22:$M$22+B1551:M1551+N1551:Y1551))</f>
        <v>412.884705451639</v>
      </c>
      <c r="AM1551" s="18" t="n">
        <f aca="false">SUMPRODUCT(MIN($B$22:$M$22+B1551:M1551))</f>
        <v>412.884705451639</v>
      </c>
      <c r="AN1551" s="18" t="n">
        <f aca="false">SUMPRODUCT(MIN($B$22:$M$22+N1551:Y1551))</f>
        <v>481.950382357786</v>
      </c>
      <c r="AO1551" s="18" t="n">
        <f aca="false">SUMPRODUCT(MIN($B$22:$M$22+B1551:M1551+Z1551:AK1551))</f>
        <v>412.884705451639</v>
      </c>
      <c r="AP1551" s="18" t="n">
        <f aca="false">SUMPRODUCT(MIN($B$23:$M$23+B1551:M1551+N1551:Y1551))</f>
        <v>459.757834265183</v>
      </c>
      <c r="AQ1551" s="18" t="n">
        <f aca="false">SUMPRODUCT(MIN($B$23:$M$23+B1551:M1551+Z1551:AK1551))</f>
        <v>459.757834265183</v>
      </c>
      <c r="AR1551" s="13" t="n">
        <f aca="false">IF(Y1551&lt;0,1,0)</f>
        <v>0</v>
      </c>
    </row>
    <row r="1552" customFormat="false" ht="15" hidden="false" customHeight="false" outlineLevel="0" collapsed="false">
      <c r="A1552" s="13" t="n">
        <v>1527</v>
      </c>
      <c r="B1552" s="18" t="n">
        <f aca="false">Shock_sd*Draws!B1531</f>
        <v>47.3227725890338</v>
      </c>
      <c r="C1552" s="18" t="n">
        <f aca="false">Persist_a*B1552+Shock_sd*Draws!C1531</f>
        <v>-16.9194360829836</v>
      </c>
      <c r="D1552" s="18" t="n">
        <f aca="false">Persist_a*C1552+Shock_sd*Draws!D1531</f>
        <v>-35.3555775825788</v>
      </c>
      <c r="E1552" s="18" t="n">
        <f aca="false">Persist_a*D1552+Shock_sd*Draws!E1531</f>
        <v>-96.1948768638409</v>
      </c>
      <c r="F1552" s="18" t="n">
        <f aca="false">Persist_a*E1552+Shock_sd*Draws!F1531</f>
        <v>-18.5539097212806</v>
      </c>
      <c r="G1552" s="18" t="n">
        <f aca="false">Persist_a*F1552+Shock_sd*Draws!G1531</f>
        <v>21.2177489332085</v>
      </c>
      <c r="H1552" s="18" t="n">
        <f aca="false">Persist_a*G1552+Shock_sd*Draws!H1531</f>
        <v>36.8719597201813</v>
      </c>
      <c r="I1552" s="18" t="n">
        <f aca="false">Persist_a*H1552+Shock_sd*Draws!I1531</f>
        <v>-10.8094545131065</v>
      </c>
      <c r="J1552" s="18" t="n">
        <f aca="false">Persist_a*I1552+Shock_sd*Draws!J1531</f>
        <v>-35.5373498158722</v>
      </c>
      <c r="K1552" s="18" t="n">
        <f aca="false">Persist_a*J1552+Shock_sd*Draws!K1531</f>
        <v>-11.9913939303144</v>
      </c>
      <c r="L1552" s="18" t="n">
        <f aca="false">Persist_a*K1552+Shock_sd*Draws!L1531</f>
        <v>-3.08910113246252</v>
      </c>
      <c r="M1552" s="18" t="n">
        <f aca="false">Persist_a*L1552+Shock_sd*Draws!M1531</f>
        <v>-2.80718513264422</v>
      </c>
      <c r="N1552" s="18" t="n">
        <f aca="false">0-(Draws!N1531+Draws!Z1531)</f>
        <v>0</v>
      </c>
      <c r="O1552" s="18" t="n">
        <f aca="false">N1552-(Draws!O1531+Draws!AA1531)</f>
        <v>0</v>
      </c>
      <c r="P1552" s="18" t="n">
        <f aca="false">O1552-(Draws!P1531+Draws!AB1531)</f>
        <v>0</v>
      </c>
      <c r="Q1552" s="18" t="n">
        <f aca="false">P1552-(Draws!Q1531+Draws!AC1531)</f>
        <v>0</v>
      </c>
      <c r="R1552" s="18" t="n">
        <f aca="false">Q1552-(Draws!R1531+Draws!AD1531)</f>
        <v>0</v>
      </c>
      <c r="S1552" s="18" t="n">
        <f aca="false">R1552-(Draws!S1531+Draws!AE1531)</f>
        <v>0</v>
      </c>
      <c r="T1552" s="18" t="n">
        <f aca="false">S1552-(Draws!T1531+Draws!AF1531)</f>
        <v>0</v>
      </c>
      <c r="U1552" s="18" t="n">
        <f aca="false">T1552-(Draws!U1531+Draws!AG1531)</f>
        <v>0</v>
      </c>
      <c r="V1552" s="18" t="n">
        <f aca="false">U1552-(Draws!V1531+Draws!AH1531)</f>
        <v>0</v>
      </c>
      <c r="W1552" s="18" t="n">
        <f aca="false">V1552-(Draws!W1531+Draws!AI1531)</f>
        <v>0</v>
      </c>
      <c r="X1552" s="18" t="n">
        <f aca="false">W1552-(Draws!X1531+Draws!AJ1531)</f>
        <v>0</v>
      </c>
      <c r="Y1552" s="18" t="n">
        <f aca="false">X1552-(Draws!Y1531+Draws!AK1531)</f>
        <v>0</v>
      </c>
      <c r="Z1552" s="18" t="n">
        <f aca="false">0-(MAX(Draws!N1531-Line_cap,0)+MAX(Draws!Z1531-Line_cap,0))</f>
        <v>0</v>
      </c>
      <c r="AA1552" s="18" t="n">
        <f aca="false">Z1552-(MAX(Draws!O1531-Line_cap,0)+MAX(Draws!AA1531-Line_cap,0))</f>
        <v>0</v>
      </c>
      <c r="AB1552" s="18" t="n">
        <f aca="false">AA1552-(MAX(Draws!P1531-Line_cap,0)+MAX(Draws!AB1531-Line_cap,0))</f>
        <v>0</v>
      </c>
      <c r="AC1552" s="18" t="n">
        <f aca="false">AB1552-(MAX(Draws!Q1531-Line_cap,0)+MAX(Draws!AC1531-Line_cap,0))</f>
        <v>0</v>
      </c>
      <c r="AD1552" s="18" t="n">
        <f aca="false">AC1552-(MAX(Draws!R1531-Line_cap,0)+MAX(Draws!AD1531-Line_cap,0))</f>
        <v>0</v>
      </c>
      <c r="AE1552" s="18" t="n">
        <f aca="false">AD1552-(MAX(Draws!S1531-Line_cap,0)+MAX(Draws!AE1531-Line_cap,0))</f>
        <v>0</v>
      </c>
      <c r="AF1552" s="18" t="n">
        <f aca="false">AE1552-(MAX(Draws!T1531-Line_cap,0)+MAX(Draws!AF1531-Line_cap,0))</f>
        <v>0</v>
      </c>
      <c r="AG1552" s="18" t="n">
        <f aca="false">AF1552-(MAX(Draws!U1531-Line_cap,0)+MAX(Draws!AG1531-Line_cap,0))</f>
        <v>0</v>
      </c>
      <c r="AH1552" s="18" t="n">
        <f aca="false">AG1552-(MAX(Draws!V1531-Line_cap,0)+MAX(Draws!AH1531-Line_cap,0))</f>
        <v>0</v>
      </c>
      <c r="AI1552" s="18" t="n">
        <f aca="false">AH1552-(MAX(Draws!W1531-Line_cap,0)+MAX(Draws!AI1531-Line_cap,0))</f>
        <v>0</v>
      </c>
      <c r="AJ1552" s="18" t="n">
        <f aca="false">AI1552-(MAX(Draws!X1531-Line_cap,0)+MAX(Draws!AJ1531-Line_cap,0))</f>
        <v>0</v>
      </c>
      <c r="AK1552" s="18" t="n">
        <f aca="false">AJ1552-(MAX(Draws!Y1531-Line_cap,0)+MAX(Draws!AK1531-Line_cap,0))</f>
        <v>0</v>
      </c>
      <c r="AL1552" s="18" t="n">
        <f aca="false">SUMPRODUCT(MIN($B$22:$M$22+B1552:M1552+N1552:Y1552))</f>
        <v>402.667322964316</v>
      </c>
      <c r="AM1552" s="18" t="n">
        <f aca="false">SUMPRODUCT(MIN($B$22:$M$22+B1552:M1552))</f>
        <v>402.667322964316</v>
      </c>
      <c r="AN1552" s="18" t="n">
        <f aca="false">SUMPRODUCT(MIN($B$22:$M$22+N1552:Y1552))</f>
        <v>481.950382357786</v>
      </c>
      <c r="AO1552" s="18" t="n">
        <f aca="false">SUMPRODUCT(MIN($B$22:$M$22+B1552:M1552+Z1552:AK1552))</f>
        <v>402.667322964316</v>
      </c>
      <c r="AP1552" s="18" t="n">
        <f aca="false">SUMPRODUCT(MIN($B$23:$M$23+B1552:M1552+N1552:Y1552))</f>
        <v>443.555610477679</v>
      </c>
      <c r="AQ1552" s="18" t="n">
        <f aca="false">SUMPRODUCT(MIN($B$23:$M$23+B1552:M1552+Z1552:AK1552))</f>
        <v>443.555610477679</v>
      </c>
      <c r="AR1552" s="13" t="n">
        <f aca="false">IF(Y1552&lt;0,1,0)</f>
        <v>0</v>
      </c>
    </row>
    <row r="1553" customFormat="false" ht="15" hidden="false" customHeight="false" outlineLevel="0" collapsed="false">
      <c r="A1553" s="13" t="n">
        <v>1528</v>
      </c>
      <c r="B1553" s="18" t="n">
        <f aca="false">Shock_sd*Draws!B1532</f>
        <v>54.8786553910216</v>
      </c>
      <c r="C1553" s="18" t="n">
        <f aca="false">Persist_a*B1553+Shock_sd*Draws!C1532</f>
        <v>49.7781080377588</v>
      </c>
      <c r="D1553" s="18" t="n">
        <f aca="false">Persist_a*C1553+Shock_sd*Draws!D1532</f>
        <v>57.1008532629298</v>
      </c>
      <c r="E1553" s="18" t="n">
        <f aca="false">Persist_a*D1553+Shock_sd*Draws!E1532</f>
        <v>24.5951245708047</v>
      </c>
      <c r="F1553" s="18" t="n">
        <f aca="false">Persist_a*E1553+Shock_sd*Draws!F1532</f>
        <v>66.8345578354747</v>
      </c>
      <c r="G1553" s="18" t="n">
        <f aca="false">Persist_a*F1553+Shock_sd*Draws!G1532</f>
        <v>53.6090546966329</v>
      </c>
      <c r="H1553" s="18" t="n">
        <f aca="false">Persist_a*G1553+Shock_sd*Draws!H1532</f>
        <v>55.553912529134</v>
      </c>
      <c r="I1553" s="18" t="n">
        <f aca="false">Persist_a*H1553+Shock_sd*Draws!I1532</f>
        <v>-16.2676587906135</v>
      </c>
      <c r="J1553" s="18" t="n">
        <f aca="false">Persist_a*I1553+Shock_sd*Draws!J1532</f>
        <v>-56.5823605764835</v>
      </c>
      <c r="K1553" s="18" t="n">
        <f aca="false">Persist_a*J1553+Shock_sd*Draws!K1532</f>
        <v>1.62382373184638</v>
      </c>
      <c r="L1553" s="18" t="n">
        <f aca="false">Persist_a*K1553+Shock_sd*Draws!L1532</f>
        <v>62.6151769530937</v>
      </c>
      <c r="M1553" s="18" t="n">
        <f aca="false">Persist_a*L1553+Shock_sd*Draws!M1532</f>
        <v>37.4169372812076</v>
      </c>
      <c r="N1553" s="18" t="n">
        <f aca="false">0-(Draws!N1532+Draws!Z1532)</f>
        <v>0</v>
      </c>
      <c r="O1553" s="18" t="n">
        <f aca="false">N1553-(Draws!O1532+Draws!AA1532)</f>
        <v>0</v>
      </c>
      <c r="P1553" s="18" t="n">
        <f aca="false">O1553-(Draws!P1532+Draws!AB1532)</f>
        <v>0</v>
      </c>
      <c r="Q1553" s="18" t="n">
        <f aca="false">P1553-(Draws!Q1532+Draws!AC1532)</f>
        <v>0</v>
      </c>
      <c r="R1553" s="18" t="n">
        <f aca="false">Q1553-(Draws!R1532+Draws!AD1532)</f>
        <v>0</v>
      </c>
      <c r="S1553" s="18" t="n">
        <f aca="false">R1553-(Draws!S1532+Draws!AE1532)</f>
        <v>0</v>
      </c>
      <c r="T1553" s="18" t="n">
        <f aca="false">S1553-(Draws!T1532+Draws!AF1532)</f>
        <v>0</v>
      </c>
      <c r="U1553" s="18" t="n">
        <f aca="false">T1553-(Draws!U1532+Draws!AG1532)</f>
        <v>0</v>
      </c>
      <c r="V1553" s="18" t="n">
        <f aca="false">U1553-(Draws!V1532+Draws!AH1532)</f>
        <v>0</v>
      </c>
      <c r="W1553" s="18" t="n">
        <f aca="false">V1553-(Draws!W1532+Draws!AI1532)</f>
        <v>0</v>
      </c>
      <c r="X1553" s="18" t="n">
        <f aca="false">W1553-(Draws!X1532+Draws!AJ1532)</f>
        <v>0</v>
      </c>
      <c r="Y1553" s="18" t="n">
        <f aca="false">X1553-(Draws!Y1532+Draws!AK1532)</f>
        <v>0</v>
      </c>
      <c r="Z1553" s="18" t="n">
        <f aca="false">0-(MAX(Draws!N1532-Line_cap,0)+MAX(Draws!Z1532-Line_cap,0))</f>
        <v>0</v>
      </c>
      <c r="AA1553" s="18" t="n">
        <f aca="false">Z1553-(MAX(Draws!O1532-Line_cap,0)+MAX(Draws!AA1532-Line_cap,0))</f>
        <v>0</v>
      </c>
      <c r="AB1553" s="18" t="n">
        <f aca="false">AA1553-(MAX(Draws!P1532-Line_cap,0)+MAX(Draws!AB1532-Line_cap,0))</f>
        <v>0</v>
      </c>
      <c r="AC1553" s="18" t="n">
        <f aca="false">AB1553-(MAX(Draws!Q1532-Line_cap,0)+MAX(Draws!AC1532-Line_cap,0))</f>
        <v>0</v>
      </c>
      <c r="AD1553" s="18" t="n">
        <f aca="false">AC1553-(MAX(Draws!R1532-Line_cap,0)+MAX(Draws!AD1532-Line_cap,0))</f>
        <v>0</v>
      </c>
      <c r="AE1553" s="18" t="n">
        <f aca="false">AD1553-(MAX(Draws!S1532-Line_cap,0)+MAX(Draws!AE1532-Line_cap,0))</f>
        <v>0</v>
      </c>
      <c r="AF1553" s="18" t="n">
        <f aca="false">AE1553-(MAX(Draws!T1532-Line_cap,0)+MAX(Draws!AF1532-Line_cap,0))</f>
        <v>0</v>
      </c>
      <c r="AG1553" s="18" t="n">
        <f aca="false">AF1553-(MAX(Draws!U1532-Line_cap,0)+MAX(Draws!AG1532-Line_cap,0))</f>
        <v>0</v>
      </c>
      <c r="AH1553" s="18" t="n">
        <f aca="false">AG1553-(MAX(Draws!V1532-Line_cap,0)+MAX(Draws!AH1532-Line_cap,0))</f>
        <v>0</v>
      </c>
      <c r="AI1553" s="18" t="n">
        <f aca="false">AH1553-(MAX(Draws!W1532-Line_cap,0)+MAX(Draws!AI1532-Line_cap,0))</f>
        <v>0</v>
      </c>
      <c r="AJ1553" s="18" t="n">
        <f aca="false">AI1553-(MAX(Draws!X1532-Line_cap,0)+MAX(Draws!AJ1532-Line_cap,0))</f>
        <v>0</v>
      </c>
      <c r="AK1553" s="18" t="n">
        <f aca="false">AJ1553-(MAX(Draws!Y1532-Line_cap,0)+MAX(Draws!AK1532-Line_cap,0))</f>
        <v>0</v>
      </c>
      <c r="AL1553" s="18" t="n">
        <f aca="false">SUMPRODUCT(MIN($B$22:$M$22+B1553:M1553+N1553:Y1553))</f>
        <v>431.615420840913</v>
      </c>
      <c r="AM1553" s="18" t="n">
        <f aca="false">SUMPRODUCT(MIN($B$22:$M$22+B1553:M1553))</f>
        <v>431.615420840913</v>
      </c>
      <c r="AN1553" s="18" t="n">
        <f aca="false">SUMPRODUCT(MIN($B$22:$M$22+N1553:Y1553))</f>
        <v>481.950382357786</v>
      </c>
      <c r="AO1553" s="18" t="n">
        <f aca="false">SUMPRODUCT(MIN($B$22:$M$22+B1553:M1553+Z1553:AK1553))</f>
        <v>431.615420840913</v>
      </c>
      <c r="AP1553" s="18" t="n">
        <f aca="false">SUMPRODUCT(MIN($B$23:$M$23+B1553:M1553+N1553:Y1553))</f>
        <v>480.858748005133</v>
      </c>
      <c r="AQ1553" s="18" t="n">
        <f aca="false">SUMPRODUCT(MIN($B$23:$M$23+B1553:M1553+Z1553:AK1553))</f>
        <v>480.858748005133</v>
      </c>
      <c r="AR1553" s="13" t="n">
        <f aca="false">IF(Y1553&lt;0,1,0)</f>
        <v>0</v>
      </c>
    </row>
    <row r="1554" customFormat="false" ht="15" hidden="false" customHeight="false" outlineLevel="0" collapsed="false">
      <c r="A1554" s="13" t="n">
        <v>1529</v>
      </c>
      <c r="B1554" s="18" t="n">
        <f aca="false">Shock_sd*Draws!B1533</f>
        <v>-45.6765489289378</v>
      </c>
      <c r="C1554" s="18" t="n">
        <f aca="false">Persist_a*B1554+Shock_sd*Draws!C1533</f>
        <v>20.2912116106121</v>
      </c>
      <c r="D1554" s="18" t="n">
        <f aca="false">Persist_a*C1554+Shock_sd*Draws!D1533</f>
        <v>-59.0087397014277</v>
      </c>
      <c r="E1554" s="18" t="n">
        <f aca="false">Persist_a*D1554+Shock_sd*Draws!E1533</f>
        <v>-20.4582065792614</v>
      </c>
      <c r="F1554" s="18" t="n">
        <f aca="false">Persist_a*E1554+Shock_sd*Draws!F1533</f>
        <v>32.9642975871154</v>
      </c>
      <c r="G1554" s="18" t="n">
        <f aca="false">Persist_a*F1554+Shock_sd*Draws!G1533</f>
        <v>43.0427411252231</v>
      </c>
      <c r="H1554" s="18" t="n">
        <f aca="false">Persist_a*G1554+Shock_sd*Draws!H1533</f>
        <v>-5.40275105807671</v>
      </c>
      <c r="I1554" s="18" t="n">
        <f aca="false">Persist_a*H1554+Shock_sd*Draws!I1533</f>
        <v>5.97779093014052</v>
      </c>
      <c r="J1554" s="18" t="n">
        <f aca="false">Persist_a*I1554+Shock_sd*Draws!J1533</f>
        <v>-48.5075532986937</v>
      </c>
      <c r="K1554" s="18" t="n">
        <f aca="false">Persist_a*J1554+Shock_sd*Draws!K1533</f>
        <v>-63.8431142583544</v>
      </c>
      <c r="L1554" s="18" t="n">
        <f aca="false">Persist_a*K1554+Shock_sd*Draws!L1533</f>
        <v>13.1100635906473</v>
      </c>
      <c r="M1554" s="18" t="n">
        <f aca="false">Persist_a*L1554+Shock_sd*Draws!M1533</f>
        <v>28.5806013226466</v>
      </c>
      <c r="N1554" s="18" t="n">
        <f aca="false">0-(Draws!N1533+Draws!Z1533)</f>
        <v>0</v>
      </c>
      <c r="O1554" s="18" t="n">
        <f aca="false">N1554-(Draws!O1533+Draws!AA1533)</f>
        <v>0</v>
      </c>
      <c r="P1554" s="18" t="n">
        <f aca="false">O1554-(Draws!P1533+Draws!AB1533)</f>
        <v>0</v>
      </c>
      <c r="Q1554" s="18" t="n">
        <f aca="false">P1554-(Draws!Q1533+Draws!AC1533)</f>
        <v>0</v>
      </c>
      <c r="R1554" s="18" t="n">
        <f aca="false">Q1554-(Draws!R1533+Draws!AD1533)</f>
        <v>0</v>
      </c>
      <c r="S1554" s="18" t="n">
        <f aca="false">R1554-(Draws!S1533+Draws!AE1533)</f>
        <v>0</v>
      </c>
      <c r="T1554" s="18" t="n">
        <f aca="false">S1554-(Draws!T1533+Draws!AF1533)</f>
        <v>0</v>
      </c>
      <c r="U1554" s="18" t="n">
        <f aca="false">T1554-(Draws!U1533+Draws!AG1533)</f>
        <v>0</v>
      </c>
      <c r="V1554" s="18" t="n">
        <f aca="false">U1554-(Draws!V1533+Draws!AH1533)</f>
        <v>0</v>
      </c>
      <c r="W1554" s="18" t="n">
        <f aca="false">V1554-(Draws!W1533+Draws!AI1533)</f>
        <v>0</v>
      </c>
      <c r="X1554" s="18" t="n">
        <f aca="false">W1554-(Draws!X1533+Draws!AJ1533)</f>
        <v>0</v>
      </c>
      <c r="Y1554" s="18" t="n">
        <f aca="false">X1554-(Draws!Y1533+Draws!AK1533)</f>
        <v>0</v>
      </c>
      <c r="Z1554" s="18" t="n">
        <f aca="false">0-(MAX(Draws!N1533-Line_cap,0)+MAX(Draws!Z1533-Line_cap,0))</f>
        <v>0</v>
      </c>
      <c r="AA1554" s="18" t="n">
        <f aca="false">Z1554-(MAX(Draws!O1533-Line_cap,0)+MAX(Draws!AA1533-Line_cap,0))</f>
        <v>0</v>
      </c>
      <c r="AB1554" s="18" t="n">
        <f aca="false">AA1554-(MAX(Draws!P1533-Line_cap,0)+MAX(Draws!AB1533-Line_cap,0))</f>
        <v>0</v>
      </c>
      <c r="AC1554" s="18" t="n">
        <f aca="false">AB1554-(MAX(Draws!Q1533-Line_cap,0)+MAX(Draws!AC1533-Line_cap,0))</f>
        <v>0</v>
      </c>
      <c r="AD1554" s="18" t="n">
        <f aca="false">AC1554-(MAX(Draws!R1533-Line_cap,0)+MAX(Draws!AD1533-Line_cap,0))</f>
        <v>0</v>
      </c>
      <c r="AE1554" s="18" t="n">
        <f aca="false">AD1554-(MAX(Draws!S1533-Line_cap,0)+MAX(Draws!AE1533-Line_cap,0))</f>
        <v>0</v>
      </c>
      <c r="AF1554" s="18" t="n">
        <f aca="false">AE1554-(MAX(Draws!T1533-Line_cap,0)+MAX(Draws!AF1533-Line_cap,0))</f>
        <v>0</v>
      </c>
      <c r="AG1554" s="18" t="n">
        <f aca="false">AF1554-(MAX(Draws!U1533-Line_cap,0)+MAX(Draws!AG1533-Line_cap,0))</f>
        <v>0</v>
      </c>
      <c r="AH1554" s="18" t="n">
        <f aca="false">AG1554-(MAX(Draws!V1533-Line_cap,0)+MAX(Draws!AH1533-Line_cap,0))</f>
        <v>0</v>
      </c>
      <c r="AI1554" s="18" t="n">
        <f aca="false">AH1554-(MAX(Draws!W1533-Line_cap,0)+MAX(Draws!AI1533-Line_cap,0))</f>
        <v>0</v>
      </c>
      <c r="AJ1554" s="18" t="n">
        <f aca="false">AI1554-(MAX(Draws!X1533-Line_cap,0)+MAX(Draws!AJ1533-Line_cap,0))</f>
        <v>0</v>
      </c>
      <c r="AK1554" s="18" t="n">
        <f aca="false">AJ1554-(MAX(Draws!Y1533-Line_cap,0)+MAX(Draws!AK1533-Line_cap,0))</f>
        <v>0</v>
      </c>
      <c r="AL1554" s="18" t="n">
        <f aca="false">SUMPRODUCT(MIN($B$22:$M$22+B1554:M1554+N1554:Y1554))</f>
        <v>430.54258155107</v>
      </c>
      <c r="AM1554" s="18" t="n">
        <f aca="false">SUMPRODUCT(MIN($B$22:$M$22+B1554:M1554))</f>
        <v>430.54258155107</v>
      </c>
      <c r="AN1554" s="18" t="n">
        <f aca="false">SUMPRODUCT(MIN($B$22:$M$22+N1554:Y1554))</f>
        <v>481.950382357786</v>
      </c>
      <c r="AO1554" s="18" t="n">
        <f aca="false">SUMPRODUCT(MIN($B$22:$M$22+B1554:M1554+Z1554:AK1554))</f>
        <v>430.54258155107</v>
      </c>
      <c r="AP1554" s="18" t="n">
        <f aca="false">SUMPRODUCT(MIN($B$23:$M$23+B1554:M1554+N1554:Y1554))</f>
        <v>478.828230101497</v>
      </c>
      <c r="AQ1554" s="18" t="n">
        <f aca="false">SUMPRODUCT(MIN($B$23:$M$23+B1554:M1554+Z1554:AK1554))</f>
        <v>478.828230101497</v>
      </c>
      <c r="AR1554" s="13" t="n">
        <f aca="false">IF(Y1554&lt;0,1,0)</f>
        <v>0</v>
      </c>
    </row>
    <row r="1555" customFormat="false" ht="15" hidden="false" customHeight="false" outlineLevel="0" collapsed="false">
      <c r="A1555" s="13" t="n">
        <v>1530</v>
      </c>
      <c r="B1555" s="18" t="n">
        <f aca="false">Shock_sd*Draws!B1534</f>
        <v>-16.4325744531981</v>
      </c>
      <c r="C1555" s="18" t="n">
        <f aca="false">Persist_a*B1555+Shock_sd*Draws!C1534</f>
        <v>-69.6878494706778</v>
      </c>
      <c r="D1555" s="18" t="n">
        <f aca="false">Persist_a*C1555+Shock_sd*Draws!D1534</f>
        <v>-109.716564335949</v>
      </c>
      <c r="E1555" s="18" t="n">
        <f aca="false">Persist_a*D1555+Shock_sd*Draws!E1534</f>
        <v>-135.094831146004</v>
      </c>
      <c r="F1555" s="18" t="n">
        <f aca="false">Persist_a*E1555+Shock_sd*Draws!F1534</f>
        <v>-85.8657612286111</v>
      </c>
      <c r="G1555" s="18" t="n">
        <f aca="false">Persist_a*F1555+Shock_sd*Draws!G1534</f>
        <v>-76.1418933592193</v>
      </c>
      <c r="H1555" s="18" t="n">
        <f aca="false">Persist_a*G1555+Shock_sd*Draws!H1534</f>
        <v>-13.6442466577759</v>
      </c>
      <c r="I1555" s="18" t="n">
        <f aca="false">Persist_a*H1555+Shock_sd*Draws!I1534</f>
        <v>9.47878721094516</v>
      </c>
      <c r="J1555" s="18" t="n">
        <f aca="false">Persist_a*I1555+Shock_sd*Draws!J1534</f>
        <v>7.67565268484414</v>
      </c>
      <c r="K1555" s="18" t="n">
        <f aca="false">Persist_a*J1555+Shock_sd*Draws!K1534</f>
        <v>-18.3433883373145</v>
      </c>
      <c r="L1555" s="18" t="n">
        <f aca="false">Persist_a*K1555+Shock_sd*Draws!L1534</f>
        <v>-42.8828918991073</v>
      </c>
      <c r="M1555" s="18" t="n">
        <f aca="false">Persist_a*L1555+Shock_sd*Draws!M1534</f>
        <v>-8.33006372834157</v>
      </c>
      <c r="N1555" s="18" t="n">
        <f aca="false">0-(Draws!N1534+Draws!Z1534)</f>
        <v>0</v>
      </c>
      <c r="O1555" s="18" t="n">
        <f aca="false">N1555-(Draws!O1534+Draws!AA1534)</f>
        <v>0</v>
      </c>
      <c r="P1555" s="18" t="n">
        <f aca="false">O1555-(Draws!P1534+Draws!AB1534)</f>
        <v>0</v>
      </c>
      <c r="Q1555" s="18" t="n">
        <f aca="false">P1555-(Draws!Q1534+Draws!AC1534)</f>
        <v>0</v>
      </c>
      <c r="R1555" s="18" t="n">
        <f aca="false">Q1555-(Draws!R1534+Draws!AD1534)</f>
        <v>-173.297859240173</v>
      </c>
      <c r="S1555" s="18" t="n">
        <f aca="false">R1555-(Draws!S1534+Draws!AE1534)</f>
        <v>-173.297859240173</v>
      </c>
      <c r="T1555" s="18" t="n">
        <f aca="false">S1555-(Draws!T1534+Draws!AF1534)</f>
        <v>-173.297859240173</v>
      </c>
      <c r="U1555" s="18" t="n">
        <f aca="false">T1555-(Draws!U1534+Draws!AG1534)</f>
        <v>-173.297859240173</v>
      </c>
      <c r="V1555" s="18" t="n">
        <f aca="false">U1555-(Draws!V1534+Draws!AH1534)</f>
        <v>-173.297859240173</v>
      </c>
      <c r="W1555" s="18" t="n">
        <f aca="false">V1555-(Draws!W1534+Draws!AI1534)</f>
        <v>-173.297859240173</v>
      </c>
      <c r="X1555" s="18" t="n">
        <f aca="false">W1555-(Draws!X1534+Draws!AJ1534)</f>
        <v>-173.297859240173</v>
      </c>
      <c r="Y1555" s="18" t="n">
        <f aca="false">X1555-(Draws!Y1534+Draws!AK1534)</f>
        <v>-173.297859240173</v>
      </c>
      <c r="Z1555" s="18" t="n">
        <f aca="false">0-(MAX(Draws!N1534-Line_cap,0)+MAX(Draws!Z1534-Line_cap,0))</f>
        <v>0</v>
      </c>
      <c r="AA1555" s="18" t="n">
        <f aca="false">Z1555-(MAX(Draws!O1534-Line_cap,0)+MAX(Draws!AA1534-Line_cap,0))</f>
        <v>0</v>
      </c>
      <c r="AB1555" s="18" t="n">
        <f aca="false">AA1555-(MAX(Draws!P1534-Line_cap,0)+MAX(Draws!AB1534-Line_cap,0))</f>
        <v>0</v>
      </c>
      <c r="AC1555" s="18" t="n">
        <f aca="false">AB1555-(MAX(Draws!Q1534-Line_cap,0)+MAX(Draws!AC1534-Line_cap,0))</f>
        <v>0</v>
      </c>
      <c r="AD1555" s="18" t="n">
        <f aca="false">AC1555-(MAX(Draws!R1534-Line_cap,0)+MAX(Draws!AD1534-Line_cap,0))</f>
        <v>-73.297859240173</v>
      </c>
      <c r="AE1555" s="18" t="n">
        <f aca="false">AD1555-(MAX(Draws!S1534-Line_cap,0)+MAX(Draws!AE1534-Line_cap,0))</f>
        <v>-73.297859240173</v>
      </c>
      <c r="AF1555" s="18" t="n">
        <f aca="false">AE1555-(MAX(Draws!T1534-Line_cap,0)+MAX(Draws!AF1534-Line_cap,0))</f>
        <v>-73.297859240173</v>
      </c>
      <c r="AG1555" s="18" t="n">
        <f aca="false">AF1555-(MAX(Draws!U1534-Line_cap,0)+MAX(Draws!AG1534-Line_cap,0))</f>
        <v>-73.297859240173</v>
      </c>
      <c r="AH1555" s="18" t="n">
        <f aca="false">AG1555-(MAX(Draws!V1534-Line_cap,0)+MAX(Draws!AH1534-Line_cap,0))</f>
        <v>-73.297859240173</v>
      </c>
      <c r="AI1555" s="18" t="n">
        <f aca="false">AH1555-(MAX(Draws!W1534-Line_cap,0)+MAX(Draws!AI1534-Line_cap,0))</f>
        <v>-73.297859240173</v>
      </c>
      <c r="AJ1555" s="18" t="n">
        <f aca="false">AI1555-(MAX(Draws!X1534-Line_cap,0)+MAX(Draws!AJ1534-Line_cap,0))</f>
        <v>-73.297859240173</v>
      </c>
      <c r="AK1555" s="18" t="n">
        <f aca="false">AJ1555-(MAX(Draws!Y1534-Line_cap,0)+MAX(Draws!AK1534-Line_cap,0))</f>
        <v>-73.297859240173</v>
      </c>
      <c r="AL1555" s="18" t="n">
        <f aca="false">SUMPRODUCT(MIN($B$22:$M$22+B1555:M1555+N1555:Y1555))</f>
        <v>229.333560678906</v>
      </c>
      <c r="AM1555" s="18" t="n">
        <f aca="false">SUMPRODUCT(MIN($B$22:$M$22+B1555:M1555))</f>
        <v>363.767368682153</v>
      </c>
      <c r="AN1555" s="18" t="n">
        <f aca="false">SUMPRODUCT(MIN($B$22:$M$22+N1555:Y1555))</f>
        <v>308.652523117613</v>
      </c>
      <c r="AO1555" s="18" t="n">
        <f aca="false">SUMPRODUCT(MIN($B$22:$M$22+B1555:M1555+Z1555:AK1555))</f>
        <v>329.333560678906</v>
      </c>
      <c r="AP1555" s="18" t="n">
        <f aca="false">SUMPRODUCT(MIN($B$23:$M$23+B1555:M1555+N1555:Y1555))</f>
        <v>274.43829453207</v>
      </c>
      <c r="AQ1555" s="18" t="n">
        <f aca="false">SUMPRODUCT(MIN($B$23:$M$23+B1555:M1555+Z1555:AK1555))</f>
        <v>374.43829453207</v>
      </c>
      <c r="AR1555" s="13" t="n">
        <f aca="false">IF(Y1555&lt;0,1,0)</f>
        <v>1</v>
      </c>
    </row>
    <row r="1556" customFormat="false" ht="15" hidden="false" customHeight="false" outlineLevel="0" collapsed="false">
      <c r="A1556" s="13" t="n">
        <v>1531</v>
      </c>
      <c r="B1556" s="18" t="n">
        <f aca="false">Shock_sd*Draws!B1535</f>
        <v>-77.155294052965</v>
      </c>
      <c r="C1556" s="18" t="n">
        <f aca="false">Persist_a*B1556+Shock_sd*Draws!C1535</f>
        <v>-65.4096190693864</v>
      </c>
      <c r="D1556" s="18" t="n">
        <f aca="false">Persist_a*C1556+Shock_sd*Draws!D1535</f>
        <v>-24.477653281171</v>
      </c>
      <c r="E1556" s="18" t="n">
        <f aca="false">Persist_a*D1556+Shock_sd*Draws!E1535</f>
        <v>-24.5437824411231</v>
      </c>
      <c r="F1556" s="18" t="n">
        <f aca="false">Persist_a*E1556+Shock_sd*Draws!F1535</f>
        <v>32.4277885633599</v>
      </c>
      <c r="G1556" s="18" t="n">
        <f aca="false">Persist_a*F1556+Shock_sd*Draws!G1535</f>
        <v>49.8830290329142</v>
      </c>
      <c r="H1556" s="18" t="n">
        <f aca="false">Persist_a*G1556+Shock_sd*Draws!H1535</f>
        <v>74.2407181173742</v>
      </c>
      <c r="I1556" s="18" t="n">
        <f aca="false">Persist_a*H1556+Shock_sd*Draws!I1535</f>
        <v>-1.64154326623487</v>
      </c>
      <c r="J1556" s="18" t="n">
        <f aca="false">Persist_a*I1556+Shock_sd*Draws!J1535</f>
        <v>12.9179406498973</v>
      </c>
      <c r="K1556" s="18" t="n">
        <f aca="false">Persist_a*J1556+Shock_sd*Draws!K1535</f>
        <v>13.4303199041631</v>
      </c>
      <c r="L1556" s="18" t="n">
        <f aca="false">Persist_a*K1556+Shock_sd*Draws!L1535</f>
        <v>-53.7608130203838</v>
      </c>
      <c r="M1556" s="18" t="n">
        <f aca="false">Persist_a*L1556+Shock_sd*Draws!M1535</f>
        <v>-10.7012086104205</v>
      </c>
      <c r="N1556" s="18" t="n">
        <f aca="false">0-(Draws!N1535+Draws!Z1535)</f>
        <v>0</v>
      </c>
      <c r="O1556" s="18" t="n">
        <f aca="false">N1556-(Draws!O1535+Draws!AA1535)</f>
        <v>0</v>
      </c>
      <c r="P1556" s="18" t="n">
        <f aca="false">O1556-(Draws!P1535+Draws!AB1535)</f>
        <v>0</v>
      </c>
      <c r="Q1556" s="18" t="n">
        <f aca="false">P1556-(Draws!Q1535+Draws!AC1535)</f>
        <v>0</v>
      </c>
      <c r="R1556" s="18" t="n">
        <f aca="false">Q1556-(Draws!R1535+Draws!AD1535)</f>
        <v>0</v>
      </c>
      <c r="S1556" s="18" t="n">
        <f aca="false">R1556-(Draws!S1535+Draws!AE1535)</f>
        <v>-78.5804758031234</v>
      </c>
      <c r="T1556" s="18" t="n">
        <f aca="false">S1556-(Draws!T1535+Draws!AF1535)</f>
        <v>-78.5804758031234</v>
      </c>
      <c r="U1556" s="18" t="n">
        <f aca="false">T1556-(Draws!U1535+Draws!AG1535)</f>
        <v>-78.5804758031234</v>
      </c>
      <c r="V1556" s="18" t="n">
        <f aca="false">U1556-(Draws!V1535+Draws!AH1535)</f>
        <v>-78.5804758031234</v>
      </c>
      <c r="W1556" s="18" t="n">
        <f aca="false">V1556-(Draws!W1535+Draws!AI1535)</f>
        <v>-78.5804758031234</v>
      </c>
      <c r="X1556" s="18" t="n">
        <f aca="false">W1556-(Draws!X1535+Draws!AJ1535)</f>
        <v>-78.5804758031234</v>
      </c>
      <c r="Y1556" s="18" t="n">
        <f aca="false">X1556-(Draws!Y1535+Draws!AK1535)</f>
        <v>-78.5804758031234</v>
      </c>
      <c r="Z1556" s="18" t="n">
        <f aca="false">0-(MAX(Draws!N1535-Line_cap,0)+MAX(Draws!Z1535-Line_cap,0))</f>
        <v>0</v>
      </c>
      <c r="AA1556" s="18" t="n">
        <f aca="false">Z1556-(MAX(Draws!O1535-Line_cap,0)+MAX(Draws!AA1535-Line_cap,0))</f>
        <v>0</v>
      </c>
      <c r="AB1556" s="18" t="n">
        <f aca="false">AA1556-(MAX(Draws!P1535-Line_cap,0)+MAX(Draws!AB1535-Line_cap,0))</f>
        <v>0</v>
      </c>
      <c r="AC1556" s="18" t="n">
        <f aca="false">AB1556-(MAX(Draws!Q1535-Line_cap,0)+MAX(Draws!AC1535-Line_cap,0))</f>
        <v>0</v>
      </c>
      <c r="AD1556" s="18" t="n">
        <f aca="false">AC1556-(MAX(Draws!R1535-Line_cap,0)+MAX(Draws!AD1535-Line_cap,0))</f>
        <v>0</v>
      </c>
      <c r="AE1556" s="18" t="n">
        <f aca="false">AD1556-(MAX(Draws!S1535-Line_cap,0)+MAX(Draws!AE1535-Line_cap,0))</f>
        <v>0</v>
      </c>
      <c r="AF1556" s="18" t="n">
        <f aca="false">AE1556-(MAX(Draws!T1535-Line_cap,0)+MAX(Draws!AF1535-Line_cap,0))</f>
        <v>0</v>
      </c>
      <c r="AG1556" s="18" t="n">
        <f aca="false">AF1556-(MAX(Draws!U1535-Line_cap,0)+MAX(Draws!AG1535-Line_cap,0))</f>
        <v>0</v>
      </c>
      <c r="AH1556" s="18" t="n">
        <f aca="false">AG1556-(MAX(Draws!V1535-Line_cap,0)+MAX(Draws!AH1535-Line_cap,0))</f>
        <v>0</v>
      </c>
      <c r="AI1556" s="18" t="n">
        <f aca="false">AH1556-(MAX(Draws!W1535-Line_cap,0)+MAX(Draws!AI1535-Line_cap,0))</f>
        <v>0</v>
      </c>
      <c r="AJ1556" s="18" t="n">
        <f aca="false">AI1556-(MAX(Draws!X1535-Line_cap,0)+MAX(Draws!AJ1535-Line_cap,0))</f>
        <v>0</v>
      </c>
      <c r="AK1556" s="18" t="n">
        <f aca="false">AJ1556-(MAX(Draws!Y1535-Line_cap,0)+MAX(Draws!AK1535-Line_cap,0))</f>
        <v>0</v>
      </c>
      <c r="AL1556" s="18" t="n">
        <f aca="false">SUMPRODUCT(MIN($B$22:$M$22+B1556:M1556+N1556:Y1556))</f>
        <v>369.586658740874</v>
      </c>
      <c r="AM1556" s="18" t="n">
        <f aca="false">SUMPRODUCT(MIN($B$22:$M$22+B1556:M1556))</f>
        <v>448.167134543997</v>
      </c>
      <c r="AN1556" s="18" t="n">
        <f aca="false">SUMPRODUCT(MIN($B$22:$M$22+N1556:Y1556))</f>
        <v>403.369906554662</v>
      </c>
      <c r="AO1556" s="18" t="n">
        <f aca="false">SUMPRODUCT(MIN($B$22:$M$22+B1556:M1556+Z1556:AK1556))</f>
        <v>448.167134543997</v>
      </c>
      <c r="AP1556" s="18" t="n">
        <f aca="false">SUMPRODUCT(MIN($B$23:$M$23+B1556:M1556+N1556:Y1556))</f>
        <v>416.459787554418</v>
      </c>
      <c r="AQ1556" s="18" t="n">
        <f aca="false">SUMPRODUCT(MIN($B$23:$M$23+B1556:M1556+Z1556:AK1556))</f>
        <v>495.040263357542</v>
      </c>
      <c r="AR1556" s="13" t="n">
        <f aca="false">IF(Y1556&lt;0,1,0)</f>
        <v>1</v>
      </c>
    </row>
    <row r="1557" customFormat="false" ht="15" hidden="false" customHeight="false" outlineLevel="0" collapsed="false">
      <c r="A1557" s="13" t="n">
        <v>1532</v>
      </c>
      <c r="B1557" s="18" t="n">
        <f aca="false">Shock_sd*Draws!B1536</f>
        <v>-44.5797602093255</v>
      </c>
      <c r="C1557" s="18" t="n">
        <f aca="false">Persist_a*B1557+Shock_sd*Draws!C1536</f>
        <v>-92.4905806832248</v>
      </c>
      <c r="D1557" s="18" t="n">
        <f aca="false">Persist_a*C1557+Shock_sd*Draws!D1536</f>
        <v>-78.122214170465</v>
      </c>
      <c r="E1557" s="18" t="n">
        <f aca="false">Persist_a*D1557+Shock_sd*Draws!E1536</f>
        <v>43.6204969252401</v>
      </c>
      <c r="F1557" s="18" t="n">
        <f aca="false">Persist_a*E1557+Shock_sd*Draws!F1536</f>
        <v>56.1562494103067</v>
      </c>
      <c r="G1557" s="18" t="n">
        <f aca="false">Persist_a*F1557+Shock_sd*Draws!G1536</f>
        <v>44.853264600023</v>
      </c>
      <c r="H1557" s="18" t="n">
        <f aca="false">Persist_a*G1557+Shock_sd*Draws!H1536</f>
        <v>13.7538774218305</v>
      </c>
      <c r="I1557" s="18" t="n">
        <f aca="false">Persist_a*H1557+Shock_sd*Draws!I1536</f>
        <v>-60.4347021450683</v>
      </c>
      <c r="J1557" s="18" t="n">
        <f aca="false">Persist_a*I1557+Shock_sd*Draws!J1536</f>
        <v>-119.919355084225</v>
      </c>
      <c r="K1557" s="18" t="n">
        <f aca="false">Persist_a*J1557+Shock_sd*Draws!K1536</f>
        <v>-77.8175712839256</v>
      </c>
      <c r="L1557" s="18" t="n">
        <f aca="false">Persist_a*K1557+Shock_sd*Draws!L1536</f>
        <v>-17.8182708118233</v>
      </c>
      <c r="M1557" s="18" t="n">
        <f aca="false">Persist_a*L1557+Shock_sd*Draws!M1536</f>
        <v>29.7279099660338</v>
      </c>
      <c r="N1557" s="18" t="n">
        <f aca="false">0-(Draws!N1536+Draws!Z1536)</f>
        <v>0</v>
      </c>
      <c r="O1557" s="18" t="n">
        <f aca="false">N1557-(Draws!O1536+Draws!AA1536)</f>
        <v>0</v>
      </c>
      <c r="P1557" s="18" t="n">
        <f aca="false">O1557-(Draws!P1536+Draws!AB1536)</f>
        <v>0</v>
      </c>
      <c r="Q1557" s="18" t="n">
        <f aca="false">P1557-(Draws!Q1536+Draws!AC1536)</f>
        <v>0</v>
      </c>
      <c r="R1557" s="18" t="n">
        <f aca="false">Q1557-(Draws!R1536+Draws!AD1536)</f>
        <v>0</v>
      </c>
      <c r="S1557" s="18" t="n">
        <f aca="false">R1557-(Draws!S1536+Draws!AE1536)</f>
        <v>0</v>
      </c>
      <c r="T1557" s="18" t="n">
        <f aca="false">S1557-(Draws!T1536+Draws!AF1536)</f>
        <v>0</v>
      </c>
      <c r="U1557" s="18" t="n">
        <f aca="false">T1557-(Draws!U1536+Draws!AG1536)</f>
        <v>0</v>
      </c>
      <c r="V1557" s="18" t="n">
        <f aca="false">U1557-(Draws!V1536+Draws!AH1536)</f>
        <v>0</v>
      </c>
      <c r="W1557" s="18" t="n">
        <f aca="false">V1557-(Draws!W1536+Draws!AI1536)</f>
        <v>0</v>
      </c>
      <c r="X1557" s="18" t="n">
        <f aca="false">W1557-(Draws!X1536+Draws!AJ1536)</f>
        <v>0</v>
      </c>
      <c r="Y1557" s="18" t="n">
        <f aca="false">X1557-(Draws!Y1536+Draws!AK1536)</f>
        <v>-85.450267597702</v>
      </c>
      <c r="Z1557" s="18" t="n">
        <f aca="false">0-(MAX(Draws!N1536-Line_cap,0)+MAX(Draws!Z1536-Line_cap,0))</f>
        <v>0</v>
      </c>
      <c r="AA1557" s="18" t="n">
        <f aca="false">Z1557-(MAX(Draws!O1536-Line_cap,0)+MAX(Draws!AA1536-Line_cap,0))</f>
        <v>0</v>
      </c>
      <c r="AB1557" s="18" t="n">
        <f aca="false">AA1557-(MAX(Draws!P1536-Line_cap,0)+MAX(Draws!AB1536-Line_cap,0))</f>
        <v>0</v>
      </c>
      <c r="AC1557" s="18" t="n">
        <f aca="false">AB1557-(MAX(Draws!Q1536-Line_cap,0)+MAX(Draws!AC1536-Line_cap,0))</f>
        <v>0</v>
      </c>
      <c r="AD1557" s="18" t="n">
        <f aca="false">AC1557-(MAX(Draws!R1536-Line_cap,0)+MAX(Draws!AD1536-Line_cap,0))</f>
        <v>0</v>
      </c>
      <c r="AE1557" s="18" t="n">
        <f aca="false">AD1557-(MAX(Draws!S1536-Line_cap,0)+MAX(Draws!AE1536-Line_cap,0))</f>
        <v>0</v>
      </c>
      <c r="AF1557" s="18" t="n">
        <f aca="false">AE1557-(MAX(Draws!T1536-Line_cap,0)+MAX(Draws!AF1536-Line_cap,0))</f>
        <v>0</v>
      </c>
      <c r="AG1557" s="18" t="n">
        <f aca="false">AF1557-(MAX(Draws!U1536-Line_cap,0)+MAX(Draws!AG1536-Line_cap,0))</f>
        <v>0</v>
      </c>
      <c r="AH1557" s="18" t="n">
        <f aca="false">AG1557-(MAX(Draws!V1536-Line_cap,0)+MAX(Draws!AH1536-Line_cap,0))</f>
        <v>0</v>
      </c>
      <c r="AI1557" s="18" t="n">
        <f aca="false">AH1557-(MAX(Draws!W1536-Line_cap,0)+MAX(Draws!AI1536-Line_cap,0))</f>
        <v>0</v>
      </c>
      <c r="AJ1557" s="18" t="n">
        <f aca="false">AI1557-(MAX(Draws!X1536-Line_cap,0)+MAX(Draws!AJ1536-Line_cap,0))</f>
        <v>0</v>
      </c>
      <c r="AK1557" s="18" t="n">
        <f aca="false">AJ1557-(MAX(Draws!Y1536-Line_cap,0)+MAX(Draws!AK1536-Line_cap,0))</f>
        <v>0</v>
      </c>
      <c r="AL1557" s="18" t="n">
        <f aca="false">SUMPRODUCT(MIN($B$22:$M$22+B1557:M1557+N1557:Y1557))</f>
        <v>368.278426333172</v>
      </c>
      <c r="AM1557" s="18" t="n">
        <f aca="false">SUMPRODUCT(MIN($B$22:$M$22+B1557:M1557))</f>
        <v>368.278426333172</v>
      </c>
      <c r="AN1557" s="18" t="n">
        <f aca="false">SUMPRODUCT(MIN($B$22:$M$22+N1557:Y1557))</f>
        <v>424.973780079258</v>
      </c>
      <c r="AO1557" s="18" t="n">
        <f aca="false">SUMPRODUCT(MIN($B$22:$M$22+B1557:M1557+Z1557:AK1557))</f>
        <v>368.278426333172</v>
      </c>
      <c r="AP1557" s="18" t="n">
        <f aca="false">SUMPRODUCT(MIN($B$23:$M$23+B1557:M1557+N1557:Y1557))</f>
        <v>417.521753497392</v>
      </c>
      <c r="AQ1557" s="18" t="n">
        <f aca="false">SUMPRODUCT(MIN($B$23:$M$23+B1557:M1557+Z1557:AK1557))</f>
        <v>417.521753497392</v>
      </c>
      <c r="AR1557" s="13" t="n">
        <f aca="false">IF(Y1557&lt;0,1,0)</f>
        <v>1</v>
      </c>
    </row>
    <row r="1558" customFormat="false" ht="15" hidden="false" customHeight="false" outlineLevel="0" collapsed="false">
      <c r="A1558" s="13" t="n">
        <v>1533</v>
      </c>
      <c r="B1558" s="18" t="n">
        <f aca="false">Shock_sd*Draws!B1537</f>
        <v>15.9714321581326</v>
      </c>
      <c r="C1558" s="18" t="n">
        <f aca="false">Persist_a*B1558+Shock_sd*Draws!C1537</f>
        <v>-101.397638568296</v>
      </c>
      <c r="D1558" s="18" t="n">
        <f aca="false">Persist_a*C1558+Shock_sd*Draws!D1537</f>
        <v>-38.5862837005506</v>
      </c>
      <c r="E1558" s="18" t="n">
        <f aca="false">Persist_a*D1558+Shock_sd*Draws!E1537</f>
        <v>-11.7098213818759</v>
      </c>
      <c r="F1558" s="18" t="n">
        <f aca="false">Persist_a*E1558+Shock_sd*Draws!F1537</f>
        <v>72.9464664592705</v>
      </c>
      <c r="G1558" s="18" t="n">
        <f aca="false">Persist_a*F1558+Shock_sd*Draws!G1537</f>
        <v>122.418422020163</v>
      </c>
      <c r="H1558" s="18" t="n">
        <f aca="false">Persist_a*G1558+Shock_sd*Draws!H1537</f>
        <v>136.902596804818</v>
      </c>
      <c r="I1558" s="18" t="n">
        <f aca="false">Persist_a*H1558+Shock_sd*Draws!I1537</f>
        <v>93.0131468210679</v>
      </c>
      <c r="J1558" s="18" t="n">
        <f aca="false">Persist_a*I1558+Shock_sd*Draws!J1537</f>
        <v>-7.53016054652093</v>
      </c>
      <c r="K1558" s="18" t="n">
        <f aca="false">Persist_a*J1558+Shock_sd*Draws!K1537</f>
        <v>-57.7747841463483</v>
      </c>
      <c r="L1558" s="18" t="n">
        <f aca="false">Persist_a*K1558+Shock_sd*Draws!L1537</f>
        <v>24.8096544571068</v>
      </c>
      <c r="M1558" s="18" t="n">
        <f aca="false">Persist_a*L1558+Shock_sd*Draws!M1537</f>
        <v>-21.3728606302179</v>
      </c>
      <c r="N1558" s="18" t="n">
        <f aca="false">0-(Draws!N1537+Draws!Z1537)</f>
        <v>0</v>
      </c>
      <c r="O1558" s="18" t="n">
        <f aca="false">N1558-(Draws!O1537+Draws!AA1537)</f>
        <v>0</v>
      </c>
      <c r="P1558" s="18" t="n">
        <f aca="false">O1558-(Draws!P1537+Draws!AB1537)</f>
        <v>0</v>
      </c>
      <c r="Q1558" s="18" t="n">
        <f aca="false">P1558-(Draws!Q1537+Draws!AC1537)</f>
        <v>0</v>
      </c>
      <c r="R1558" s="18" t="n">
        <f aca="false">Q1558-(Draws!R1537+Draws!AD1537)</f>
        <v>0</v>
      </c>
      <c r="S1558" s="18" t="n">
        <f aca="false">R1558-(Draws!S1537+Draws!AE1537)</f>
        <v>0</v>
      </c>
      <c r="T1558" s="18" t="n">
        <f aca="false">S1558-(Draws!T1537+Draws!AF1537)</f>
        <v>0</v>
      </c>
      <c r="U1558" s="18" t="n">
        <f aca="false">T1558-(Draws!U1537+Draws!AG1537)</f>
        <v>0</v>
      </c>
      <c r="V1558" s="18" t="n">
        <f aca="false">U1558-(Draws!V1537+Draws!AH1537)</f>
        <v>0</v>
      </c>
      <c r="W1558" s="18" t="n">
        <f aca="false">V1558-(Draws!W1537+Draws!AI1537)</f>
        <v>0</v>
      </c>
      <c r="X1558" s="18" t="n">
        <f aca="false">W1558-(Draws!X1537+Draws!AJ1537)</f>
        <v>0</v>
      </c>
      <c r="Y1558" s="18" t="n">
        <f aca="false">X1558-(Draws!Y1537+Draws!AK1537)</f>
        <v>0</v>
      </c>
      <c r="Z1558" s="18" t="n">
        <f aca="false">0-(MAX(Draws!N1537-Line_cap,0)+MAX(Draws!Z1537-Line_cap,0))</f>
        <v>0</v>
      </c>
      <c r="AA1558" s="18" t="n">
        <f aca="false">Z1558-(MAX(Draws!O1537-Line_cap,0)+MAX(Draws!AA1537-Line_cap,0))</f>
        <v>0</v>
      </c>
      <c r="AB1558" s="18" t="n">
        <f aca="false">AA1558-(MAX(Draws!P1537-Line_cap,0)+MAX(Draws!AB1537-Line_cap,0))</f>
        <v>0</v>
      </c>
      <c r="AC1558" s="18" t="n">
        <f aca="false">AB1558-(MAX(Draws!Q1537-Line_cap,0)+MAX(Draws!AC1537-Line_cap,0))</f>
        <v>0</v>
      </c>
      <c r="AD1558" s="18" t="n">
        <f aca="false">AC1558-(MAX(Draws!R1537-Line_cap,0)+MAX(Draws!AD1537-Line_cap,0))</f>
        <v>0</v>
      </c>
      <c r="AE1558" s="18" t="n">
        <f aca="false">AD1558-(MAX(Draws!S1537-Line_cap,0)+MAX(Draws!AE1537-Line_cap,0))</f>
        <v>0</v>
      </c>
      <c r="AF1558" s="18" t="n">
        <f aca="false">AE1558-(MAX(Draws!T1537-Line_cap,0)+MAX(Draws!AF1537-Line_cap,0))</f>
        <v>0</v>
      </c>
      <c r="AG1558" s="18" t="n">
        <f aca="false">AF1558-(MAX(Draws!U1537-Line_cap,0)+MAX(Draws!AG1537-Line_cap,0))</f>
        <v>0</v>
      </c>
      <c r="AH1558" s="18" t="n">
        <f aca="false">AG1558-(MAX(Draws!V1537-Line_cap,0)+MAX(Draws!AH1537-Line_cap,0))</f>
        <v>0</v>
      </c>
      <c r="AI1558" s="18" t="n">
        <f aca="false">AH1558-(MAX(Draws!W1537-Line_cap,0)+MAX(Draws!AI1537-Line_cap,0))</f>
        <v>0</v>
      </c>
      <c r="AJ1558" s="18" t="n">
        <f aca="false">AI1558-(MAX(Draws!X1537-Line_cap,0)+MAX(Draws!AJ1537-Line_cap,0))</f>
        <v>0</v>
      </c>
      <c r="AK1558" s="18" t="n">
        <f aca="false">AJ1558-(MAX(Draws!Y1537-Line_cap,0)+MAX(Draws!AK1537-Line_cap,0))</f>
        <v>0</v>
      </c>
      <c r="AL1558" s="18" t="n">
        <f aca="false">SUMPRODUCT(MIN($B$22:$M$22+B1558:M1558+N1558:Y1558))</f>
        <v>436.610911663076</v>
      </c>
      <c r="AM1558" s="18" t="n">
        <f aca="false">SUMPRODUCT(MIN($B$22:$M$22+B1558:M1558))</f>
        <v>436.610911663076</v>
      </c>
      <c r="AN1558" s="18" t="n">
        <f aca="false">SUMPRODUCT(MIN($B$22:$M$22+N1558:Y1558))</f>
        <v>481.950382357786</v>
      </c>
      <c r="AO1558" s="18" t="n">
        <f aca="false">SUMPRODUCT(MIN($B$22:$M$22+B1558:M1558+Z1558:AK1558))</f>
        <v>436.610911663076</v>
      </c>
      <c r="AP1558" s="18" t="n">
        <f aca="false">SUMPRODUCT(MIN($B$23:$M$23+B1558:M1558+N1558:Y1558))</f>
        <v>464.919758571482</v>
      </c>
      <c r="AQ1558" s="18" t="n">
        <f aca="false">SUMPRODUCT(MIN($B$23:$M$23+B1558:M1558+Z1558:AK1558))</f>
        <v>464.919758571482</v>
      </c>
      <c r="AR1558" s="13" t="n">
        <f aca="false">IF(Y1558&lt;0,1,0)</f>
        <v>0</v>
      </c>
    </row>
    <row r="1559" customFormat="false" ht="15" hidden="false" customHeight="false" outlineLevel="0" collapsed="false">
      <c r="A1559" s="13" t="n">
        <v>1534</v>
      </c>
      <c r="B1559" s="18" t="n">
        <f aca="false">Shock_sd*Draws!B1538</f>
        <v>56.5787310665133</v>
      </c>
      <c r="C1559" s="18" t="n">
        <f aca="false">Persist_a*B1559+Shock_sd*Draws!C1538</f>
        <v>-11.4619904231691</v>
      </c>
      <c r="D1559" s="18" t="n">
        <f aca="false">Persist_a*C1559+Shock_sd*Draws!D1538</f>
        <v>3.33771727131605</v>
      </c>
      <c r="E1559" s="18" t="n">
        <f aca="false">Persist_a*D1559+Shock_sd*Draws!E1538</f>
        <v>-15.221908044228</v>
      </c>
      <c r="F1559" s="18" t="n">
        <f aca="false">Persist_a*E1559+Shock_sd*Draws!F1538</f>
        <v>25.8530636944022</v>
      </c>
      <c r="G1559" s="18" t="n">
        <f aca="false">Persist_a*F1559+Shock_sd*Draws!G1538</f>
        <v>12.126520160325</v>
      </c>
      <c r="H1559" s="18" t="n">
        <f aca="false">Persist_a*G1559+Shock_sd*Draws!H1538</f>
        <v>38.7379370853144</v>
      </c>
      <c r="I1559" s="18" t="n">
        <f aca="false">Persist_a*H1559+Shock_sd*Draws!I1538</f>
        <v>36.1339995326833</v>
      </c>
      <c r="J1559" s="18" t="n">
        <f aca="false">Persist_a*I1559+Shock_sd*Draws!J1538</f>
        <v>-24.864697624003</v>
      </c>
      <c r="K1559" s="18" t="n">
        <f aca="false">Persist_a*J1559+Shock_sd*Draws!K1538</f>
        <v>-82.6941645236041</v>
      </c>
      <c r="L1559" s="18" t="n">
        <f aca="false">Persist_a*K1559+Shock_sd*Draws!L1538</f>
        <v>-159.385949804413</v>
      </c>
      <c r="M1559" s="18" t="n">
        <f aca="false">Persist_a*L1559+Shock_sd*Draws!M1538</f>
        <v>-77.7828422296166</v>
      </c>
      <c r="N1559" s="18" t="n">
        <f aca="false">0-(Draws!N1538+Draws!Z1538)</f>
        <v>0</v>
      </c>
      <c r="O1559" s="18" t="n">
        <f aca="false">N1559-(Draws!O1538+Draws!AA1538)</f>
        <v>0</v>
      </c>
      <c r="P1559" s="18" t="n">
        <f aca="false">O1559-(Draws!P1538+Draws!AB1538)</f>
        <v>0</v>
      </c>
      <c r="Q1559" s="18" t="n">
        <f aca="false">P1559-(Draws!Q1538+Draws!AC1538)</f>
        <v>0</v>
      </c>
      <c r="R1559" s="18" t="n">
        <f aca="false">Q1559-(Draws!R1538+Draws!AD1538)</f>
        <v>0</v>
      </c>
      <c r="S1559" s="18" t="n">
        <f aca="false">R1559-(Draws!S1538+Draws!AE1538)</f>
        <v>0</v>
      </c>
      <c r="T1559" s="18" t="n">
        <f aca="false">S1559-(Draws!T1538+Draws!AF1538)</f>
        <v>0</v>
      </c>
      <c r="U1559" s="18" t="n">
        <f aca="false">T1559-(Draws!U1538+Draws!AG1538)</f>
        <v>0</v>
      </c>
      <c r="V1559" s="18" t="n">
        <f aca="false">U1559-(Draws!V1538+Draws!AH1538)</f>
        <v>0</v>
      </c>
      <c r="W1559" s="18" t="n">
        <f aca="false">V1559-(Draws!W1538+Draws!AI1538)</f>
        <v>0</v>
      </c>
      <c r="X1559" s="18" t="n">
        <f aca="false">W1559-(Draws!X1538+Draws!AJ1538)</f>
        <v>0</v>
      </c>
      <c r="Y1559" s="18" t="n">
        <f aca="false">X1559-(Draws!Y1538+Draws!AK1538)</f>
        <v>0</v>
      </c>
      <c r="Z1559" s="18" t="n">
        <f aca="false">0-(MAX(Draws!N1538-Line_cap,0)+MAX(Draws!Z1538-Line_cap,0))</f>
        <v>0</v>
      </c>
      <c r="AA1559" s="18" t="n">
        <f aca="false">Z1559-(MAX(Draws!O1538-Line_cap,0)+MAX(Draws!AA1538-Line_cap,0))</f>
        <v>0</v>
      </c>
      <c r="AB1559" s="18" t="n">
        <f aca="false">AA1559-(MAX(Draws!P1538-Line_cap,0)+MAX(Draws!AB1538-Line_cap,0))</f>
        <v>0</v>
      </c>
      <c r="AC1559" s="18" t="n">
        <f aca="false">AB1559-(MAX(Draws!Q1538-Line_cap,0)+MAX(Draws!AC1538-Line_cap,0))</f>
        <v>0</v>
      </c>
      <c r="AD1559" s="18" t="n">
        <f aca="false">AC1559-(MAX(Draws!R1538-Line_cap,0)+MAX(Draws!AD1538-Line_cap,0))</f>
        <v>0</v>
      </c>
      <c r="AE1559" s="18" t="n">
        <f aca="false">AD1559-(MAX(Draws!S1538-Line_cap,0)+MAX(Draws!AE1538-Line_cap,0))</f>
        <v>0</v>
      </c>
      <c r="AF1559" s="18" t="n">
        <f aca="false">AE1559-(MAX(Draws!T1538-Line_cap,0)+MAX(Draws!AF1538-Line_cap,0))</f>
        <v>0</v>
      </c>
      <c r="AG1559" s="18" t="n">
        <f aca="false">AF1559-(MAX(Draws!U1538-Line_cap,0)+MAX(Draws!AG1538-Line_cap,0))</f>
        <v>0</v>
      </c>
      <c r="AH1559" s="18" t="n">
        <f aca="false">AG1559-(MAX(Draws!V1538-Line_cap,0)+MAX(Draws!AH1538-Line_cap,0))</f>
        <v>0</v>
      </c>
      <c r="AI1559" s="18" t="n">
        <f aca="false">AH1559-(MAX(Draws!W1538-Line_cap,0)+MAX(Draws!AI1538-Line_cap,0))</f>
        <v>0</v>
      </c>
      <c r="AJ1559" s="18" t="n">
        <f aca="false">AI1559-(MAX(Draws!X1538-Line_cap,0)+MAX(Draws!AJ1538-Line_cap,0))</f>
        <v>0</v>
      </c>
      <c r="AK1559" s="18" t="n">
        <f aca="false">AJ1559-(MAX(Draws!Y1538-Line_cap,0)+MAX(Draws!AK1538-Line_cap,0))</f>
        <v>0</v>
      </c>
      <c r="AL1559" s="18" t="n">
        <f aca="false">SUMPRODUCT(MIN($B$22:$M$22+B1559:M1559+N1559:Y1559))</f>
        <v>342.541997759968</v>
      </c>
      <c r="AM1559" s="18" t="n">
        <f aca="false">SUMPRODUCT(MIN($B$22:$M$22+B1559:M1559))</f>
        <v>342.541997759968</v>
      </c>
      <c r="AN1559" s="18" t="n">
        <f aca="false">SUMPRODUCT(MIN($B$22:$M$22+N1559:Y1559))</f>
        <v>481.950382357786</v>
      </c>
      <c r="AO1559" s="18" t="n">
        <f aca="false">SUMPRODUCT(MIN($B$22:$M$22+B1559:M1559+Z1559:AK1559))</f>
        <v>342.541997759968</v>
      </c>
      <c r="AP1559" s="18" t="n">
        <f aca="false">SUMPRODUCT(MIN($B$23:$M$23+B1559:M1559+N1559:Y1559))</f>
        <v>389.415126573512</v>
      </c>
      <c r="AQ1559" s="18" t="n">
        <f aca="false">SUMPRODUCT(MIN($B$23:$M$23+B1559:M1559+Z1559:AK1559))</f>
        <v>389.415126573512</v>
      </c>
      <c r="AR1559" s="13" t="n">
        <f aca="false">IF(Y1559&lt;0,1,0)</f>
        <v>0</v>
      </c>
    </row>
    <row r="1560" customFormat="false" ht="15" hidden="false" customHeight="false" outlineLevel="0" collapsed="false">
      <c r="A1560" s="13" t="n">
        <v>1535</v>
      </c>
      <c r="B1560" s="18" t="n">
        <f aca="false">Shock_sd*Draws!B1539</f>
        <v>54.1851453973179</v>
      </c>
      <c r="C1560" s="18" t="n">
        <f aca="false">Persist_a*B1560+Shock_sd*Draws!C1539</f>
        <v>73.6527536048208</v>
      </c>
      <c r="D1560" s="18" t="n">
        <f aca="false">Persist_a*C1560+Shock_sd*Draws!D1539</f>
        <v>-38.3489514792479</v>
      </c>
      <c r="E1560" s="18" t="n">
        <f aca="false">Persist_a*D1560+Shock_sd*Draws!E1539</f>
        <v>-22.3332250516553</v>
      </c>
      <c r="F1560" s="18" t="n">
        <f aca="false">Persist_a*E1560+Shock_sd*Draws!F1539</f>
        <v>-1.90416052464579</v>
      </c>
      <c r="G1560" s="18" t="n">
        <f aca="false">Persist_a*F1560+Shock_sd*Draws!G1539</f>
        <v>67.8590878519097</v>
      </c>
      <c r="H1560" s="18" t="n">
        <f aca="false">Persist_a*G1560+Shock_sd*Draws!H1539</f>
        <v>122.26601708704</v>
      </c>
      <c r="I1560" s="18" t="n">
        <f aca="false">Persist_a*H1560+Shock_sd*Draws!I1539</f>
        <v>28.6703935245313</v>
      </c>
      <c r="J1560" s="18" t="n">
        <f aca="false">Persist_a*I1560+Shock_sd*Draws!J1539</f>
        <v>48.2094559493795</v>
      </c>
      <c r="K1560" s="18" t="n">
        <f aca="false">Persist_a*J1560+Shock_sd*Draws!K1539</f>
        <v>-83.3786632817562</v>
      </c>
      <c r="L1560" s="18" t="n">
        <f aca="false">Persist_a*K1560+Shock_sd*Draws!L1539</f>
        <v>-107.869732189278</v>
      </c>
      <c r="M1560" s="18" t="n">
        <f aca="false">Persist_a*L1560+Shock_sd*Draws!M1539</f>
        <v>-20.3046908302622</v>
      </c>
      <c r="N1560" s="18" t="n">
        <f aca="false">0-(Draws!N1539+Draws!Z1539)</f>
        <v>0</v>
      </c>
      <c r="O1560" s="18" t="n">
        <f aca="false">N1560-(Draws!O1539+Draws!AA1539)</f>
        <v>0</v>
      </c>
      <c r="P1560" s="18" t="n">
        <f aca="false">O1560-(Draws!P1539+Draws!AB1539)</f>
        <v>0</v>
      </c>
      <c r="Q1560" s="18" t="n">
        <f aca="false">P1560-(Draws!Q1539+Draws!AC1539)</f>
        <v>0</v>
      </c>
      <c r="R1560" s="18" t="n">
        <f aca="false">Q1560-(Draws!R1539+Draws!AD1539)</f>
        <v>0</v>
      </c>
      <c r="S1560" s="18" t="n">
        <f aca="false">R1560-(Draws!S1539+Draws!AE1539)</f>
        <v>0</v>
      </c>
      <c r="T1560" s="18" t="n">
        <f aca="false">S1560-(Draws!T1539+Draws!AF1539)</f>
        <v>0</v>
      </c>
      <c r="U1560" s="18" t="n">
        <f aca="false">T1560-(Draws!U1539+Draws!AG1539)</f>
        <v>0</v>
      </c>
      <c r="V1560" s="18" t="n">
        <f aca="false">U1560-(Draws!V1539+Draws!AH1539)</f>
        <v>0</v>
      </c>
      <c r="W1560" s="18" t="n">
        <f aca="false">V1560-(Draws!W1539+Draws!AI1539)</f>
        <v>0</v>
      </c>
      <c r="X1560" s="18" t="n">
        <f aca="false">W1560-(Draws!X1539+Draws!AJ1539)</f>
        <v>0</v>
      </c>
      <c r="Y1560" s="18" t="n">
        <f aca="false">X1560-(Draws!Y1539+Draws!AK1539)</f>
        <v>0</v>
      </c>
      <c r="Z1560" s="18" t="n">
        <f aca="false">0-(MAX(Draws!N1539-Line_cap,0)+MAX(Draws!Z1539-Line_cap,0))</f>
        <v>0</v>
      </c>
      <c r="AA1560" s="18" t="n">
        <f aca="false">Z1560-(MAX(Draws!O1539-Line_cap,0)+MAX(Draws!AA1539-Line_cap,0))</f>
        <v>0</v>
      </c>
      <c r="AB1560" s="18" t="n">
        <f aca="false">AA1560-(MAX(Draws!P1539-Line_cap,0)+MAX(Draws!AB1539-Line_cap,0))</f>
        <v>0</v>
      </c>
      <c r="AC1560" s="18" t="n">
        <f aca="false">AB1560-(MAX(Draws!Q1539-Line_cap,0)+MAX(Draws!AC1539-Line_cap,0))</f>
        <v>0</v>
      </c>
      <c r="AD1560" s="18" t="n">
        <f aca="false">AC1560-(MAX(Draws!R1539-Line_cap,0)+MAX(Draws!AD1539-Line_cap,0))</f>
        <v>0</v>
      </c>
      <c r="AE1560" s="18" t="n">
        <f aca="false">AD1560-(MAX(Draws!S1539-Line_cap,0)+MAX(Draws!AE1539-Line_cap,0))</f>
        <v>0</v>
      </c>
      <c r="AF1560" s="18" t="n">
        <f aca="false">AE1560-(MAX(Draws!T1539-Line_cap,0)+MAX(Draws!AF1539-Line_cap,0))</f>
        <v>0</v>
      </c>
      <c r="AG1560" s="18" t="n">
        <f aca="false">AF1560-(MAX(Draws!U1539-Line_cap,0)+MAX(Draws!AG1539-Line_cap,0))</f>
        <v>0</v>
      </c>
      <c r="AH1560" s="18" t="n">
        <f aca="false">AG1560-(MAX(Draws!V1539-Line_cap,0)+MAX(Draws!AH1539-Line_cap,0))</f>
        <v>0</v>
      </c>
      <c r="AI1560" s="18" t="n">
        <f aca="false">AH1560-(MAX(Draws!W1539-Line_cap,0)+MAX(Draws!AI1539-Line_cap,0))</f>
        <v>0</v>
      </c>
      <c r="AJ1560" s="18" t="n">
        <f aca="false">AI1560-(MAX(Draws!X1539-Line_cap,0)+MAX(Draws!AJ1539-Line_cap,0))</f>
        <v>0</v>
      </c>
      <c r="AK1560" s="18" t="n">
        <f aca="false">AJ1560-(MAX(Draws!Y1539-Line_cap,0)+MAX(Draws!AK1539-Line_cap,0))</f>
        <v>0</v>
      </c>
      <c r="AL1560" s="18" t="n">
        <f aca="false">SUMPRODUCT(MIN($B$22:$M$22+B1560:M1560+N1560:Y1560))</f>
        <v>394.058215375103</v>
      </c>
      <c r="AM1560" s="18" t="n">
        <f aca="false">SUMPRODUCT(MIN($B$22:$M$22+B1560:M1560))</f>
        <v>394.058215375103</v>
      </c>
      <c r="AN1560" s="18" t="n">
        <f aca="false">SUMPRODUCT(MIN($B$22:$M$22+N1560:Y1560))</f>
        <v>481.950382357786</v>
      </c>
      <c r="AO1560" s="18" t="n">
        <f aca="false">SUMPRODUCT(MIN($B$22:$M$22+B1560:M1560+Z1560:AK1560))</f>
        <v>394.058215375103</v>
      </c>
      <c r="AP1560" s="18" t="n">
        <f aca="false">SUMPRODUCT(MIN($B$23:$M$23+B1560:M1560+N1560:Y1560))</f>
        <v>440.931344188647</v>
      </c>
      <c r="AQ1560" s="18" t="n">
        <f aca="false">SUMPRODUCT(MIN($B$23:$M$23+B1560:M1560+Z1560:AK1560))</f>
        <v>440.931344188647</v>
      </c>
      <c r="AR1560" s="13" t="n">
        <f aca="false">IF(Y1560&lt;0,1,0)</f>
        <v>0</v>
      </c>
    </row>
    <row r="1561" customFormat="false" ht="15" hidden="false" customHeight="false" outlineLevel="0" collapsed="false">
      <c r="A1561" s="13" t="n">
        <v>1536</v>
      </c>
      <c r="B1561" s="18" t="n">
        <f aca="false">Shock_sd*Draws!B1540</f>
        <v>24.8141242725625</v>
      </c>
      <c r="C1561" s="18" t="n">
        <f aca="false">Persist_a*B1561+Shock_sd*Draws!C1540</f>
        <v>-18.0745349780791</v>
      </c>
      <c r="D1561" s="18" t="n">
        <f aca="false">Persist_a*C1561+Shock_sd*Draws!D1540</f>
        <v>-34.453599247625</v>
      </c>
      <c r="E1561" s="18" t="n">
        <f aca="false">Persist_a*D1561+Shock_sd*Draws!E1540</f>
        <v>11.6267091416909</v>
      </c>
      <c r="F1561" s="18" t="n">
        <f aca="false">Persist_a*E1561+Shock_sd*Draws!F1540</f>
        <v>-18.8216751416601</v>
      </c>
      <c r="G1561" s="18" t="n">
        <f aca="false">Persist_a*F1561+Shock_sd*Draws!G1540</f>
        <v>-38.4063543723373</v>
      </c>
      <c r="H1561" s="18" t="n">
        <f aca="false">Persist_a*G1561+Shock_sd*Draws!H1540</f>
        <v>-58.0425304559309</v>
      </c>
      <c r="I1561" s="18" t="n">
        <f aca="false">Persist_a*H1561+Shock_sd*Draws!I1540</f>
        <v>-92.1431705360499</v>
      </c>
      <c r="J1561" s="18" t="n">
        <f aca="false">Persist_a*I1561+Shock_sd*Draws!J1540</f>
        <v>-83.9506592159909</v>
      </c>
      <c r="K1561" s="18" t="n">
        <f aca="false">Persist_a*J1561+Shock_sd*Draws!K1540</f>
        <v>-27.8860938655943</v>
      </c>
      <c r="L1561" s="18" t="n">
        <f aca="false">Persist_a*K1561+Shock_sd*Draws!L1540</f>
        <v>-84.1796728805963</v>
      </c>
      <c r="M1561" s="18" t="n">
        <f aca="false">Persist_a*L1561+Shock_sd*Draws!M1540</f>
        <v>-34.14082646343</v>
      </c>
      <c r="N1561" s="18" t="n">
        <f aca="false">0-(Draws!N1540+Draws!Z1540)</f>
        <v>0</v>
      </c>
      <c r="O1561" s="18" t="n">
        <f aca="false">N1561-(Draws!O1540+Draws!AA1540)</f>
        <v>0</v>
      </c>
      <c r="P1561" s="18" t="n">
        <f aca="false">O1561-(Draws!P1540+Draws!AB1540)</f>
        <v>0</v>
      </c>
      <c r="Q1561" s="18" t="n">
        <f aca="false">P1561-(Draws!Q1540+Draws!AC1540)</f>
        <v>0</v>
      </c>
      <c r="R1561" s="18" t="n">
        <f aca="false">Q1561-(Draws!R1540+Draws!AD1540)</f>
        <v>0</v>
      </c>
      <c r="S1561" s="18" t="n">
        <f aca="false">R1561-(Draws!S1540+Draws!AE1540)</f>
        <v>0</v>
      </c>
      <c r="T1561" s="18" t="n">
        <f aca="false">S1561-(Draws!T1540+Draws!AF1540)</f>
        <v>0</v>
      </c>
      <c r="U1561" s="18" t="n">
        <f aca="false">T1561-(Draws!U1540+Draws!AG1540)</f>
        <v>0</v>
      </c>
      <c r="V1561" s="18" t="n">
        <f aca="false">U1561-(Draws!V1540+Draws!AH1540)</f>
        <v>0</v>
      </c>
      <c r="W1561" s="18" t="n">
        <f aca="false">V1561-(Draws!W1540+Draws!AI1540)</f>
        <v>0</v>
      </c>
      <c r="X1561" s="18" t="n">
        <f aca="false">W1561-(Draws!X1540+Draws!AJ1540)</f>
        <v>0</v>
      </c>
      <c r="Y1561" s="18" t="n">
        <f aca="false">X1561-(Draws!Y1540+Draws!AK1540)</f>
        <v>0</v>
      </c>
      <c r="Z1561" s="18" t="n">
        <f aca="false">0-(MAX(Draws!N1540-Line_cap,0)+MAX(Draws!Z1540-Line_cap,0))</f>
        <v>0</v>
      </c>
      <c r="AA1561" s="18" t="n">
        <f aca="false">Z1561-(MAX(Draws!O1540-Line_cap,0)+MAX(Draws!AA1540-Line_cap,0))</f>
        <v>0</v>
      </c>
      <c r="AB1561" s="18" t="n">
        <f aca="false">AA1561-(MAX(Draws!P1540-Line_cap,0)+MAX(Draws!AB1540-Line_cap,0))</f>
        <v>0</v>
      </c>
      <c r="AC1561" s="18" t="n">
        <f aca="false">AB1561-(MAX(Draws!Q1540-Line_cap,0)+MAX(Draws!AC1540-Line_cap,0))</f>
        <v>0</v>
      </c>
      <c r="AD1561" s="18" t="n">
        <f aca="false">AC1561-(MAX(Draws!R1540-Line_cap,0)+MAX(Draws!AD1540-Line_cap,0))</f>
        <v>0</v>
      </c>
      <c r="AE1561" s="18" t="n">
        <f aca="false">AD1561-(MAX(Draws!S1540-Line_cap,0)+MAX(Draws!AE1540-Line_cap,0))</f>
        <v>0</v>
      </c>
      <c r="AF1561" s="18" t="n">
        <f aca="false">AE1561-(MAX(Draws!T1540-Line_cap,0)+MAX(Draws!AF1540-Line_cap,0))</f>
        <v>0</v>
      </c>
      <c r="AG1561" s="18" t="n">
        <f aca="false">AF1561-(MAX(Draws!U1540-Line_cap,0)+MAX(Draws!AG1540-Line_cap,0))</f>
        <v>0</v>
      </c>
      <c r="AH1561" s="18" t="n">
        <f aca="false">AG1561-(MAX(Draws!V1540-Line_cap,0)+MAX(Draws!AH1540-Line_cap,0))</f>
        <v>0</v>
      </c>
      <c r="AI1561" s="18" t="n">
        <f aca="false">AH1561-(MAX(Draws!W1540-Line_cap,0)+MAX(Draws!AI1540-Line_cap,0))</f>
        <v>0</v>
      </c>
      <c r="AJ1561" s="18" t="n">
        <f aca="false">AI1561-(MAX(Draws!X1540-Line_cap,0)+MAX(Draws!AJ1540-Line_cap,0))</f>
        <v>0</v>
      </c>
      <c r="AK1561" s="18" t="n">
        <f aca="false">AJ1561-(MAX(Draws!Y1540-Line_cap,0)+MAX(Draws!AK1540-Line_cap,0))</f>
        <v>0</v>
      </c>
      <c r="AL1561" s="18" t="n">
        <f aca="false">SUMPRODUCT(MIN($B$22:$M$22+B1561:M1561+N1561:Y1561))</f>
        <v>391.710882861869</v>
      </c>
      <c r="AM1561" s="18" t="n">
        <f aca="false">SUMPRODUCT(MIN($B$22:$M$22+B1561:M1561))</f>
        <v>391.710882861869</v>
      </c>
      <c r="AN1561" s="18" t="n">
        <f aca="false">SUMPRODUCT(MIN($B$22:$M$22+N1561:Y1561))</f>
        <v>481.950382357786</v>
      </c>
      <c r="AO1561" s="18" t="n">
        <f aca="false">SUMPRODUCT(MIN($B$22:$M$22+B1561:M1561+Z1561:AK1561))</f>
        <v>391.710882861869</v>
      </c>
      <c r="AP1561" s="18" t="n">
        <f aca="false">SUMPRODUCT(MIN($B$23:$M$23+B1561:M1561+N1561:Y1561))</f>
        <v>441.310882861869</v>
      </c>
      <c r="AQ1561" s="18" t="n">
        <f aca="false">SUMPRODUCT(MIN($B$23:$M$23+B1561:M1561+Z1561:AK1561))</f>
        <v>441.310882861869</v>
      </c>
      <c r="AR1561" s="13" t="n">
        <f aca="false">IF(Y1561&lt;0,1,0)</f>
        <v>0</v>
      </c>
    </row>
    <row r="1562" customFormat="false" ht="15" hidden="false" customHeight="false" outlineLevel="0" collapsed="false">
      <c r="A1562" s="13" t="n">
        <v>1537</v>
      </c>
      <c r="B1562" s="18" t="n">
        <f aca="false">Shock_sd*Draws!B1541</f>
        <v>110.268865485649</v>
      </c>
      <c r="C1562" s="18" t="n">
        <f aca="false">Persist_a*B1562+Shock_sd*Draws!C1541</f>
        <v>219.62713795292</v>
      </c>
      <c r="D1562" s="18" t="n">
        <f aca="false">Persist_a*C1562+Shock_sd*Draws!D1541</f>
        <v>163.349918407358</v>
      </c>
      <c r="E1562" s="18" t="n">
        <f aca="false">Persist_a*D1562+Shock_sd*Draws!E1541</f>
        <v>81.5849611630836</v>
      </c>
      <c r="F1562" s="18" t="n">
        <f aca="false">Persist_a*E1562+Shock_sd*Draws!F1541</f>
        <v>89.1073468969784</v>
      </c>
      <c r="G1562" s="18" t="n">
        <f aca="false">Persist_a*F1562+Shock_sd*Draws!G1541</f>
        <v>109.010575953023</v>
      </c>
      <c r="H1562" s="18" t="n">
        <f aca="false">Persist_a*G1562+Shock_sd*Draws!H1541</f>
        <v>56.7856837203425</v>
      </c>
      <c r="I1562" s="18" t="n">
        <f aca="false">Persist_a*H1562+Shock_sd*Draws!I1541</f>
        <v>2.08437046645024</v>
      </c>
      <c r="J1562" s="18" t="n">
        <f aca="false">Persist_a*I1562+Shock_sd*Draws!J1541</f>
        <v>-57.1807507426587</v>
      </c>
      <c r="K1562" s="18" t="n">
        <f aca="false">Persist_a*J1562+Shock_sd*Draws!K1541</f>
        <v>-12.7576857866485</v>
      </c>
      <c r="L1562" s="18" t="n">
        <f aca="false">Persist_a*K1562+Shock_sd*Draws!L1541</f>
        <v>-13.8943857825553</v>
      </c>
      <c r="M1562" s="18" t="n">
        <f aca="false">Persist_a*L1562+Shock_sd*Draws!M1541</f>
        <v>-12.2823744983018</v>
      </c>
      <c r="N1562" s="18" t="n">
        <f aca="false">0-(Draws!N1541+Draws!Z1541)</f>
        <v>0</v>
      </c>
      <c r="O1562" s="18" t="n">
        <f aca="false">N1562-(Draws!O1541+Draws!AA1541)</f>
        <v>0</v>
      </c>
      <c r="P1562" s="18" t="n">
        <f aca="false">O1562-(Draws!P1541+Draws!AB1541)</f>
        <v>0</v>
      </c>
      <c r="Q1562" s="18" t="n">
        <f aca="false">P1562-(Draws!Q1541+Draws!AC1541)</f>
        <v>0</v>
      </c>
      <c r="R1562" s="18" t="n">
        <f aca="false">Q1562-(Draws!R1541+Draws!AD1541)</f>
        <v>0</v>
      </c>
      <c r="S1562" s="18" t="n">
        <f aca="false">R1562-(Draws!S1541+Draws!AE1541)</f>
        <v>0</v>
      </c>
      <c r="T1562" s="18" t="n">
        <f aca="false">S1562-(Draws!T1541+Draws!AF1541)</f>
        <v>0</v>
      </c>
      <c r="U1562" s="18" t="n">
        <f aca="false">T1562-(Draws!U1541+Draws!AG1541)</f>
        <v>0</v>
      </c>
      <c r="V1562" s="18" t="n">
        <f aca="false">U1562-(Draws!V1541+Draws!AH1541)</f>
        <v>0</v>
      </c>
      <c r="W1562" s="18" t="n">
        <f aca="false">V1562-(Draws!W1541+Draws!AI1541)</f>
        <v>0</v>
      </c>
      <c r="X1562" s="18" t="n">
        <f aca="false">W1562-(Draws!X1541+Draws!AJ1541)</f>
        <v>0</v>
      </c>
      <c r="Y1562" s="18" t="n">
        <f aca="false">X1562-(Draws!Y1541+Draws!AK1541)</f>
        <v>0</v>
      </c>
      <c r="Z1562" s="18" t="n">
        <f aca="false">0-(MAX(Draws!N1541-Line_cap,0)+MAX(Draws!Z1541-Line_cap,0))</f>
        <v>0</v>
      </c>
      <c r="AA1562" s="18" t="n">
        <f aca="false">Z1562-(MAX(Draws!O1541-Line_cap,0)+MAX(Draws!AA1541-Line_cap,0))</f>
        <v>0</v>
      </c>
      <c r="AB1562" s="18" t="n">
        <f aca="false">AA1562-(MAX(Draws!P1541-Line_cap,0)+MAX(Draws!AB1541-Line_cap,0))</f>
        <v>0</v>
      </c>
      <c r="AC1562" s="18" t="n">
        <f aca="false">AB1562-(MAX(Draws!Q1541-Line_cap,0)+MAX(Draws!AC1541-Line_cap,0))</f>
        <v>0</v>
      </c>
      <c r="AD1562" s="18" t="n">
        <f aca="false">AC1562-(MAX(Draws!R1541-Line_cap,0)+MAX(Draws!AD1541-Line_cap,0))</f>
        <v>0</v>
      </c>
      <c r="AE1562" s="18" t="n">
        <f aca="false">AD1562-(MAX(Draws!S1541-Line_cap,0)+MAX(Draws!AE1541-Line_cap,0))</f>
        <v>0</v>
      </c>
      <c r="AF1562" s="18" t="n">
        <f aca="false">AE1562-(MAX(Draws!T1541-Line_cap,0)+MAX(Draws!AF1541-Line_cap,0))</f>
        <v>0</v>
      </c>
      <c r="AG1562" s="18" t="n">
        <f aca="false">AF1562-(MAX(Draws!U1541-Line_cap,0)+MAX(Draws!AG1541-Line_cap,0))</f>
        <v>0</v>
      </c>
      <c r="AH1562" s="18" t="n">
        <f aca="false">AG1562-(MAX(Draws!V1541-Line_cap,0)+MAX(Draws!AH1541-Line_cap,0))</f>
        <v>0</v>
      </c>
      <c r="AI1562" s="18" t="n">
        <f aca="false">AH1562-(MAX(Draws!W1541-Line_cap,0)+MAX(Draws!AI1541-Line_cap,0))</f>
        <v>0</v>
      </c>
      <c r="AJ1562" s="18" t="n">
        <f aca="false">AI1562-(MAX(Draws!X1541-Line_cap,0)+MAX(Draws!AJ1541-Line_cap,0))</f>
        <v>0</v>
      </c>
      <c r="AK1562" s="18" t="n">
        <f aca="false">AJ1562-(MAX(Draws!Y1541-Line_cap,0)+MAX(Draws!AK1541-Line_cap,0))</f>
        <v>0</v>
      </c>
      <c r="AL1562" s="18" t="n">
        <f aca="false">SUMPRODUCT(MIN($B$22:$M$22+B1562:M1562+N1562:Y1562))</f>
        <v>431.017030674738</v>
      </c>
      <c r="AM1562" s="18" t="n">
        <f aca="false">SUMPRODUCT(MIN($B$22:$M$22+B1562:M1562))</f>
        <v>431.017030674738</v>
      </c>
      <c r="AN1562" s="18" t="n">
        <f aca="false">SUMPRODUCT(MIN($B$22:$M$22+N1562:Y1562))</f>
        <v>481.950382357786</v>
      </c>
      <c r="AO1562" s="18" t="n">
        <f aca="false">SUMPRODUCT(MIN($B$22:$M$22+B1562:M1562+Z1562:AK1562))</f>
        <v>431.017030674738</v>
      </c>
      <c r="AP1562" s="18" t="n">
        <f aca="false">SUMPRODUCT(MIN($B$23:$M$23+B1562:M1562+N1562:Y1562))</f>
        <v>480.260357838958</v>
      </c>
      <c r="AQ1562" s="18" t="n">
        <f aca="false">SUMPRODUCT(MIN($B$23:$M$23+B1562:M1562+Z1562:AK1562))</f>
        <v>480.260357838958</v>
      </c>
      <c r="AR1562" s="13" t="n">
        <f aca="false">IF(Y1562&lt;0,1,0)</f>
        <v>0</v>
      </c>
    </row>
    <row r="1563" customFormat="false" ht="15" hidden="false" customHeight="false" outlineLevel="0" collapsed="false">
      <c r="A1563" s="13" t="n">
        <v>1538</v>
      </c>
      <c r="B1563" s="18" t="n">
        <f aca="false">Shock_sd*Draws!B1542</f>
        <v>-63.1045000039871</v>
      </c>
      <c r="C1563" s="18" t="n">
        <f aca="false">Persist_a*B1563+Shock_sd*Draws!C1542</f>
        <v>-122.017995700781</v>
      </c>
      <c r="D1563" s="18" t="n">
        <f aca="false">Persist_a*C1563+Shock_sd*Draws!D1542</f>
        <v>-69.3459433924585</v>
      </c>
      <c r="E1563" s="18" t="n">
        <f aca="false">Persist_a*D1563+Shock_sd*Draws!E1542</f>
        <v>32.325044590284</v>
      </c>
      <c r="F1563" s="18" t="n">
        <f aca="false">Persist_a*E1563+Shock_sd*Draws!F1542</f>
        <v>78.1195158714963</v>
      </c>
      <c r="G1563" s="18" t="n">
        <f aca="false">Persist_a*F1563+Shock_sd*Draws!G1542</f>
        <v>64.347857884887</v>
      </c>
      <c r="H1563" s="18" t="n">
        <f aca="false">Persist_a*G1563+Shock_sd*Draws!H1542</f>
        <v>53.1662265162546</v>
      </c>
      <c r="I1563" s="18" t="n">
        <f aca="false">Persist_a*H1563+Shock_sd*Draws!I1542</f>
        <v>-50.8162461018228</v>
      </c>
      <c r="J1563" s="18" t="n">
        <f aca="false">Persist_a*I1563+Shock_sd*Draws!J1542</f>
        <v>15.9331567933045</v>
      </c>
      <c r="K1563" s="18" t="n">
        <f aca="false">Persist_a*J1563+Shock_sd*Draws!K1542</f>
        <v>13.0058786029971</v>
      </c>
      <c r="L1563" s="18" t="n">
        <f aca="false">Persist_a*K1563+Shock_sd*Draws!L1542</f>
        <v>-56.3656008863577</v>
      </c>
      <c r="M1563" s="18" t="n">
        <f aca="false">Persist_a*L1563+Shock_sd*Draws!M1542</f>
        <v>-44.3413507786089</v>
      </c>
      <c r="N1563" s="18" t="n">
        <f aca="false">0-(Draws!N1542+Draws!Z1542)</f>
        <v>0</v>
      </c>
      <c r="O1563" s="18" t="n">
        <f aca="false">N1563-(Draws!O1542+Draws!AA1542)</f>
        <v>0</v>
      </c>
      <c r="P1563" s="18" t="n">
        <f aca="false">O1563-(Draws!P1542+Draws!AB1542)</f>
        <v>0</v>
      </c>
      <c r="Q1563" s="18" t="n">
        <f aca="false">P1563-(Draws!Q1542+Draws!AC1542)</f>
        <v>0</v>
      </c>
      <c r="R1563" s="18" t="n">
        <f aca="false">Q1563-(Draws!R1542+Draws!AD1542)</f>
        <v>0</v>
      </c>
      <c r="S1563" s="18" t="n">
        <f aca="false">R1563-(Draws!S1542+Draws!AE1542)</f>
        <v>-66.4027981632501</v>
      </c>
      <c r="T1563" s="18" t="n">
        <f aca="false">S1563-(Draws!T1542+Draws!AF1542)</f>
        <v>-66.4027981632501</v>
      </c>
      <c r="U1563" s="18" t="n">
        <f aca="false">T1563-(Draws!U1542+Draws!AG1542)</f>
        <v>-66.4027981632501</v>
      </c>
      <c r="V1563" s="18" t="n">
        <f aca="false">U1563-(Draws!V1542+Draws!AH1542)</f>
        <v>-66.4027981632501</v>
      </c>
      <c r="W1563" s="18" t="n">
        <f aca="false">V1563-(Draws!W1542+Draws!AI1542)</f>
        <v>-163.301673928838</v>
      </c>
      <c r="X1563" s="18" t="n">
        <f aca="false">W1563-(Draws!X1542+Draws!AJ1542)</f>
        <v>-163.301673928838</v>
      </c>
      <c r="Y1563" s="18" t="n">
        <f aca="false">X1563-(Draws!Y1542+Draws!AK1542)</f>
        <v>-163.301673928838</v>
      </c>
      <c r="Z1563" s="18" t="n">
        <f aca="false">0-(MAX(Draws!N1542-Line_cap,0)+MAX(Draws!Z1542-Line_cap,0))</f>
        <v>0</v>
      </c>
      <c r="AA1563" s="18" t="n">
        <f aca="false">Z1563-(MAX(Draws!O1542-Line_cap,0)+MAX(Draws!AA1542-Line_cap,0))</f>
        <v>0</v>
      </c>
      <c r="AB1563" s="18" t="n">
        <f aca="false">AA1563-(MAX(Draws!P1542-Line_cap,0)+MAX(Draws!AB1542-Line_cap,0))</f>
        <v>0</v>
      </c>
      <c r="AC1563" s="18" t="n">
        <f aca="false">AB1563-(MAX(Draws!Q1542-Line_cap,0)+MAX(Draws!AC1542-Line_cap,0))</f>
        <v>0</v>
      </c>
      <c r="AD1563" s="18" t="n">
        <f aca="false">AC1563-(MAX(Draws!R1542-Line_cap,0)+MAX(Draws!AD1542-Line_cap,0))</f>
        <v>0</v>
      </c>
      <c r="AE1563" s="18" t="n">
        <f aca="false">AD1563-(MAX(Draws!S1542-Line_cap,0)+MAX(Draws!AE1542-Line_cap,0))</f>
        <v>0</v>
      </c>
      <c r="AF1563" s="18" t="n">
        <f aca="false">AE1563-(MAX(Draws!T1542-Line_cap,0)+MAX(Draws!AF1542-Line_cap,0))</f>
        <v>0</v>
      </c>
      <c r="AG1563" s="18" t="n">
        <f aca="false">AF1563-(MAX(Draws!U1542-Line_cap,0)+MAX(Draws!AG1542-Line_cap,0))</f>
        <v>0</v>
      </c>
      <c r="AH1563" s="18" t="n">
        <f aca="false">AG1563-(MAX(Draws!V1542-Line_cap,0)+MAX(Draws!AH1542-Line_cap,0))</f>
        <v>0</v>
      </c>
      <c r="AI1563" s="18" t="n">
        <f aca="false">AH1563-(MAX(Draws!W1542-Line_cap,0)+MAX(Draws!AI1542-Line_cap,0))</f>
        <v>0</v>
      </c>
      <c r="AJ1563" s="18" t="n">
        <f aca="false">AI1563-(MAX(Draws!X1542-Line_cap,0)+MAX(Draws!AJ1542-Line_cap,0))</f>
        <v>0</v>
      </c>
      <c r="AK1563" s="18" t="n">
        <f aca="false">AJ1563-(MAX(Draws!Y1542-Line_cap,0)+MAX(Draws!AK1542-Line_cap,0))</f>
        <v>0</v>
      </c>
      <c r="AL1563" s="18" t="n">
        <f aca="false">SUMPRODUCT(MIN($B$22:$M$22+B1563:M1563+N1563:Y1563))</f>
        <v>282.260672749186</v>
      </c>
      <c r="AM1563" s="18" t="n">
        <f aca="false">SUMPRODUCT(MIN($B$22:$M$22+B1563:M1563))</f>
        <v>418.048601233</v>
      </c>
      <c r="AN1563" s="18" t="n">
        <f aca="false">SUMPRODUCT(MIN($B$22:$M$22+N1563:Y1563))</f>
        <v>331.084021880586</v>
      </c>
      <c r="AO1563" s="18" t="n">
        <f aca="false">SUMPRODUCT(MIN($B$22:$M$22+B1563:M1563+Z1563:AK1563))</f>
        <v>418.048601233</v>
      </c>
      <c r="AP1563" s="18" t="n">
        <f aca="false">SUMPRODUCT(MIN($B$23:$M$23+B1563:M1563+N1563:Y1563))</f>
        <v>329.13380156273</v>
      </c>
      <c r="AQ1563" s="18" t="n">
        <f aca="false">SUMPRODUCT(MIN($B$23:$M$23+B1563:M1563+Z1563:AK1563))</f>
        <v>444.299401438997</v>
      </c>
      <c r="AR1563" s="13" t="n">
        <f aca="false">IF(Y1563&lt;0,1,0)</f>
        <v>1</v>
      </c>
    </row>
    <row r="1564" customFormat="false" ht="15" hidden="false" customHeight="false" outlineLevel="0" collapsed="false">
      <c r="A1564" s="13" t="n">
        <v>1539</v>
      </c>
      <c r="B1564" s="18" t="n">
        <f aca="false">Shock_sd*Draws!B1543</f>
        <v>-0.0733429700782704</v>
      </c>
      <c r="C1564" s="18" t="n">
        <f aca="false">Persist_a*B1564+Shock_sd*Draws!C1543</f>
        <v>-31.9975502729724</v>
      </c>
      <c r="D1564" s="18" t="n">
        <f aca="false">Persist_a*C1564+Shock_sd*Draws!D1543</f>
        <v>-19.8924921106468</v>
      </c>
      <c r="E1564" s="18" t="n">
        <f aca="false">Persist_a*D1564+Shock_sd*Draws!E1543</f>
        <v>-19.2945488190045</v>
      </c>
      <c r="F1564" s="18" t="n">
        <f aca="false">Persist_a*E1564+Shock_sd*Draws!F1543</f>
        <v>-30.4936814651783</v>
      </c>
      <c r="G1564" s="18" t="n">
        <f aca="false">Persist_a*F1564+Shock_sd*Draws!G1543</f>
        <v>-35.8550310471208</v>
      </c>
      <c r="H1564" s="18" t="n">
        <f aca="false">Persist_a*G1564+Shock_sd*Draws!H1543</f>
        <v>-55.3647742492383</v>
      </c>
      <c r="I1564" s="18" t="n">
        <f aca="false">Persist_a*H1564+Shock_sd*Draws!I1543</f>
        <v>-20.0532160014169</v>
      </c>
      <c r="J1564" s="18" t="n">
        <f aca="false">Persist_a*I1564+Shock_sd*Draws!J1543</f>
        <v>-104.079609252404</v>
      </c>
      <c r="K1564" s="18" t="n">
        <f aca="false">Persist_a*J1564+Shock_sd*Draws!K1543</f>
        <v>-49.6324584259373</v>
      </c>
      <c r="L1564" s="18" t="n">
        <f aca="false">Persist_a*K1564+Shock_sd*Draws!L1543</f>
        <v>-54.2762318289623</v>
      </c>
      <c r="M1564" s="18" t="n">
        <f aca="false">Persist_a*L1564+Shock_sd*Draws!M1543</f>
        <v>-26.4803567644162</v>
      </c>
      <c r="N1564" s="18" t="n">
        <f aca="false">0-(Draws!N1543+Draws!Z1543)</f>
        <v>0</v>
      </c>
      <c r="O1564" s="18" t="n">
        <f aca="false">N1564-(Draws!O1543+Draws!AA1543)</f>
        <v>0</v>
      </c>
      <c r="P1564" s="18" t="n">
        <f aca="false">O1564-(Draws!P1543+Draws!AB1543)</f>
        <v>0</v>
      </c>
      <c r="Q1564" s="18" t="n">
        <f aca="false">P1564-(Draws!Q1543+Draws!AC1543)</f>
        <v>0</v>
      </c>
      <c r="R1564" s="18" t="n">
        <f aca="false">Q1564-(Draws!R1543+Draws!AD1543)</f>
        <v>0</v>
      </c>
      <c r="S1564" s="18" t="n">
        <f aca="false">R1564-(Draws!S1543+Draws!AE1543)</f>
        <v>0</v>
      </c>
      <c r="T1564" s="18" t="n">
        <f aca="false">S1564-(Draws!T1543+Draws!AF1543)</f>
        <v>0</v>
      </c>
      <c r="U1564" s="18" t="n">
        <f aca="false">T1564-(Draws!U1543+Draws!AG1543)</f>
        <v>0</v>
      </c>
      <c r="V1564" s="18" t="n">
        <f aca="false">U1564-(Draws!V1543+Draws!AH1543)</f>
        <v>0</v>
      </c>
      <c r="W1564" s="18" t="n">
        <f aca="false">V1564-(Draws!W1543+Draws!AI1543)</f>
        <v>0</v>
      </c>
      <c r="X1564" s="18" t="n">
        <f aca="false">W1564-(Draws!X1543+Draws!AJ1543)</f>
        <v>0</v>
      </c>
      <c r="Y1564" s="18" t="n">
        <f aca="false">X1564-(Draws!Y1543+Draws!AK1543)</f>
        <v>0</v>
      </c>
      <c r="Z1564" s="18" t="n">
        <f aca="false">0-(MAX(Draws!N1543-Line_cap,0)+MAX(Draws!Z1543-Line_cap,0))</f>
        <v>0</v>
      </c>
      <c r="AA1564" s="18" t="n">
        <f aca="false">Z1564-(MAX(Draws!O1543-Line_cap,0)+MAX(Draws!AA1543-Line_cap,0))</f>
        <v>0</v>
      </c>
      <c r="AB1564" s="18" t="n">
        <f aca="false">AA1564-(MAX(Draws!P1543-Line_cap,0)+MAX(Draws!AB1543-Line_cap,0))</f>
        <v>0</v>
      </c>
      <c r="AC1564" s="18" t="n">
        <f aca="false">AB1564-(MAX(Draws!Q1543-Line_cap,0)+MAX(Draws!AC1543-Line_cap,0))</f>
        <v>0</v>
      </c>
      <c r="AD1564" s="18" t="n">
        <f aca="false">AC1564-(MAX(Draws!R1543-Line_cap,0)+MAX(Draws!AD1543-Line_cap,0))</f>
        <v>0</v>
      </c>
      <c r="AE1564" s="18" t="n">
        <f aca="false">AD1564-(MAX(Draws!S1543-Line_cap,0)+MAX(Draws!AE1543-Line_cap,0))</f>
        <v>0</v>
      </c>
      <c r="AF1564" s="18" t="n">
        <f aca="false">AE1564-(MAX(Draws!T1543-Line_cap,0)+MAX(Draws!AF1543-Line_cap,0))</f>
        <v>0</v>
      </c>
      <c r="AG1564" s="18" t="n">
        <f aca="false">AF1564-(MAX(Draws!U1543-Line_cap,0)+MAX(Draws!AG1543-Line_cap,0))</f>
        <v>0</v>
      </c>
      <c r="AH1564" s="18" t="n">
        <f aca="false">AG1564-(MAX(Draws!V1543-Line_cap,0)+MAX(Draws!AH1543-Line_cap,0))</f>
        <v>0</v>
      </c>
      <c r="AI1564" s="18" t="n">
        <f aca="false">AH1564-(MAX(Draws!W1543-Line_cap,0)+MAX(Draws!AI1543-Line_cap,0))</f>
        <v>0</v>
      </c>
      <c r="AJ1564" s="18" t="n">
        <f aca="false">AI1564-(MAX(Draws!X1543-Line_cap,0)+MAX(Draws!AJ1543-Line_cap,0))</f>
        <v>0</v>
      </c>
      <c r="AK1564" s="18" t="n">
        <f aca="false">AJ1564-(MAX(Draws!Y1543-Line_cap,0)+MAX(Draws!AK1543-Line_cap,0))</f>
        <v>0</v>
      </c>
      <c r="AL1564" s="18" t="n">
        <f aca="false">SUMPRODUCT(MIN($B$22:$M$22+B1564:M1564+N1564:Y1564))</f>
        <v>384.118172164992</v>
      </c>
      <c r="AM1564" s="18" t="n">
        <f aca="false">SUMPRODUCT(MIN($B$22:$M$22+B1564:M1564))</f>
        <v>384.118172164992</v>
      </c>
      <c r="AN1564" s="18" t="n">
        <f aca="false">SUMPRODUCT(MIN($B$22:$M$22+N1564:Y1564))</f>
        <v>481.950382357786</v>
      </c>
      <c r="AO1564" s="18" t="n">
        <f aca="false">SUMPRODUCT(MIN($B$22:$M$22+B1564:M1564+Z1564:AK1564))</f>
        <v>384.118172164992</v>
      </c>
      <c r="AP1564" s="18" t="n">
        <f aca="false">SUMPRODUCT(MIN($B$23:$M$23+B1564:M1564+N1564:Y1564))</f>
        <v>433.361499329213</v>
      </c>
      <c r="AQ1564" s="18" t="n">
        <f aca="false">SUMPRODUCT(MIN($B$23:$M$23+B1564:M1564+Z1564:AK1564))</f>
        <v>433.361499329213</v>
      </c>
      <c r="AR1564" s="13" t="n">
        <f aca="false">IF(Y1564&lt;0,1,0)</f>
        <v>0</v>
      </c>
    </row>
    <row r="1565" customFormat="false" ht="15" hidden="false" customHeight="false" outlineLevel="0" collapsed="false">
      <c r="A1565" s="13" t="n">
        <v>1540</v>
      </c>
      <c r="B1565" s="18" t="n">
        <f aca="false">Shock_sd*Draws!B1544</f>
        <v>76.2593930890728</v>
      </c>
      <c r="C1565" s="18" t="n">
        <f aca="false">Persist_a*B1565+Shock_sd*Draws!C1544</f>
        <v>-56.9191824654393</v>
      </c>
      <c r="D1565" s="18" t="n">
        <f aca="false">Persist_a*C1565+Shock_sd*Draws!D1544</f>
        <v>-138.169407351399</v>
      </c>
      <c r="E1565" s="18" t="n">
        <f aca="false">Persist_a*D1565+Shock_sd*Draws!E1544</f>
        <v>-122.203135505232</v>
      </c>
      <c r="F1565" s="18" t="n">
        <f aca="false">Persist_a*E1565+Shock_sd*Draws!F1544</f>
        <v>-102.266067029945</v>
      </c>
      <c r="G1565" s="18" t="n">
        <f aca="false">Persist_a*F1565+Shock_sd*Draws!G1544</f>
        <v>-113.593597979276</v>
      </c>
      <c r="H1565" s="18" t="n">
        <f aca="false">Persist_a*G1565+Shock_sd*Draws!H1544</f>
        <v>-22.3929964250985</v>
      </c>
      <c r="I1565" s="18" t="n">
        <f aca="false">Persist_a*H1565+Shock_sd*Draws!I1544</f>
        <v>-15.3862940700468</v>
      </c>
      <c r="J1565" s="18" t="n">
        <f aca="false">Persist_a*I1565+Shock_sd*Draws!J1544</f>
        <v>-128.916569092112</v>
      </c>
      <c r="K1565" s="18" t="n">
        <f aca="false">Persist_a*J1565+Shock_sd*Draws!K1544</f>
        <v>-35.705201450826</v>
      </c>
      <c r="L1565" s="18" t="n">
        <f aca="false">Persist_a*K1565+Shock_sd*Draws!L1544</f>
        <v>41.252517331191</v>
      </c>
      <c r="M1565" s="18" t="n">
        <f aca="false">Persist_a*L1565+Shock_sd*Draws!M1544</f>
        <v>30.1519324088346</v>
      </c>
      <c r="N1565" s="18" t="n">
        <f aca="false">0-(Draws!N1544+Draws!Z1544)</f>
        <v>0</v>
      </c>
      <c r="O1565" s="18" t="n">
        <f aca="false">N1565-(Draws!O1544+Draws!AA1544)</f>
        <v>0</v>
      </c>
      <c r="P1565" s="18" t="n">
        <f aca="false">O1565-(Draws!P1544+Draws!AB1544)</f>
        <v>0</v>
      </c>
      <c r="Q1565" s="18" t="n">
        <f aca="false">P1565-(Draws!Q1544+Draws!AC1544)</f>
        <v>0</v>
      </c>
      <c r="R1565" s="18" t="n">
        <f aca="false">Q1565-(Draws!R1544+Draws!AD1544)</f>
        <v>0</v>
      </c>
      <c r="S1565" s="18" t="n">
        <f aca="false">R1565-(Draws!S1544+Draws!AE1544)</f>
        <v>0</v>
      </c>
      <c r="T1565" s="18" t="n">
        <f aca="false">S1565-(Draws!T1544+Draws!AF1544)</f>
        <v>0</v>
      </c>
      <c r="U1565" s="18" t="n">
        <f aca="false">T1565-(Draws!U1544+Draws!AG1544)</f>
        <v>0</v>
      </c>
      <c r="V1565" s="18" t="n">
        <f aca="false">U1565-(Draws!V1544+Draws!AH1544)</f>
        <v>0</v>
      </c>
      <c r="W1565" s="18" t="n">
        <f aca="false">V1565-(Draws!W1544+Draws!AI1544)</f>
        <v>-107.057155670837</v>
      </c>
      <c r="X1565" s="18" t="n">
        <f aca="false">W1565-(Draws!X1544+Draws!AJ1544)</f>
        <v>-107.057155670837</v>
      </c>
      <c r="Y1565" s="18" t="n">
        <f aca="false">X1565-(Draws!Y1544+Draws!AK1544)</f>
        <v>-107.057155670837</v>
      </c>
      <c r="Z1565" s="18" t="n">
        <f aca="false">0-(MAX(Draws!N1544-Line_cap,0)+MAX(Draws!Z1544-Line_cap,0))</f>
        <v>0</v>
      </c>
      <c r="AA1565" s="18" t="n">
        <f aca="false">Z1565-(MAX(Draws!O1544-Line_cap,0)+MAX(Draws!AA1544-Line_cap,0))</f>
        <v>0</v>
      </c>
      <c r="AB1565" s="18" t="n">
        <f aca="false">AA1565-(MAX(Draws!P1544-Line_cap,0)+MAX(Draws!AB1544-Line_cap,0))</f>
        <v>0</v>
      </c>
      <c r="AC1565" s="18" t="n">
        <f aca="false">AB1565-(MAX(Draws!Q1544-Line_cap,0)+MAX(Draws!AC1544-Line_cap,0))</f>
        <v>0</v>
      </c>
      <c r="AD1565" s="18" t="n">
        <f aca="false">AC1565-(MAX(Draws!R1544-Line_cap,0)+MAX(Draws!AD1544-Line_cap,0))</f>
        <v>0</v>
      </c>
      <c r="AE1565" s="18" t="n">
        <f aca="false">AD1565-(MAX(Draws!S1544-Line_cap,0)+MAX(Draws!AE1544-Line_cap,0))</f>
        <v>0</v>
      </c>
      <c r="AF1565" s="18" t="n">
        <f aca="false">AE1565-(MAX(Draws!T1544-Line_cap,0)+MAX(Draws!AF1544-Line_cap,0))</f>
        <v>0</v>
      </c>
      <c r="AG1565" s="18" t="n">
        <f aca="false">AF1565-(MAX(Draws!U1544-Line_cap,0)+MAX(Draws!AG1544-Line_cap,0))</f>
        <v>0</v>
      </c>
      <c r="AH1565" s="18" t="n">
        <f aca="false">AG1565-(MAX(Draws!V1544-Line_cap,0)+MAX(Draws!AH1544-Line_cap,0))</f>
        <v>0</v>
      </c>
      <c r="AI1565" s="18" t="n">
        <f aca="false">AH1565-(MAX(Draws!W1544-Line_cap,0)+MAX(Draws!AI1544-Line_cap,0))</f>
        <v>-7.0571556708372</v>
      </c>
      <c r="AJ1565" s="18" t="n">
        <f aca="false">AI1565-(MAX(Draws!X1544-Line_cap,0)+MAX(Draws!AJ1544-Line_cap,0))</f>
        <v>-7.0571556708372</v>
      </c>
      <c r="AK1565" s="18" t="n">
        <f aca="false">AJ1565-(MAX(Draws!Y1544-Line_cap,0)+MAX(Draws!AK1544-Line_cap,0))</f>
        <v>-7.0571556708372</v>
      </c>
      <c r="AL1565" s="18" t="n">
        <f aca="false">SUMPRODUCT(MIN($B$22:$M$22+B1565:M1565+N1565:Y1565))</f>
        <v>351.623338687761</v>
      </c>
      <c r="AM1565" s="18" t="n">
        <f aca="false">SUMPRODUCT(MIN($B$22:$M$22+B1565:M1565))</f>
        <v>359.281212325285</v>
      </c>
      <c r="AN1565" s="18" t="n">
        <f aca="false">SUMPRODUCT(MIN($B$22:$M$22+N1565:Y1565))</f>
        <v>387.328540138587</v>
      </c>
      <c r="AO1565" s="18" t="n">
        <f aca="false">SUMPRODUCT(MIN($B$22:$M$22+B1565:M1565+Z1565:AK1565))</f>
        <v>359.281212325285</v>
      </c>
      <c r="AP1565" s="18" t="n">
        <f aca="false">SUMPRODUCT(MIN($B$23:$M$23+B1565:M1565+N1565:Y1565))</f>
        <v>399.908987238188</v>
      </c>
      <c r="AQ1565" s="18" t="n">
        <f aca="false">SUMPRODUCT(MIN($B$23:$M$23+B1565:M1565+Z1565:AK1565))</f>
        <v>408.524539489505</v>
      </c>
      <c r="AR1565" s="13" t="n">
        <f aca="false">IF(Y1565&lt;0,1,0)</f>
        <v>1</v>
      </c>
    </row>
    <row r="1566" customFormat="false" ht="15" hidden="false" customHeight="false" outlineLevel="0" collapsed="false">
      <c r="A1566" s="13" t="n">
        <v>1541</v>
      </c>
      <c r="B1566" s="18" t="n">
        <f aca="false">Shock_sd*Draws!B1545</f>
        <v>20.6258912550549</v>
      </c>
      <c r="C1566" s="18" t="n">
        <f aca="false">Persist_a*B1566+Shock_sd*Draws!C1545</f>
        <v>-48.5656733860878</v>
      </c>
      <c r="D1566" s="18" t="n">
        <f aca="false">Persist_a*C1566+Shock_sd*Draws!D1545</f>
        <v>20.9584717433857</v>
      </c>
      <c r="E1566" s="18" t="n">
        <f aca="false">Persist_a*D1566+Shock_sd*Draws!E1545</f>
        <v>-62.9147260963018</v>
      </c>
      <c r="F1566" s="18" t="n">
        <f aca="false">Persist_a*E1566+Shock_sd*Draws!F1545</f>
        <v>69.6186140498994</v>
      </c>
      <c r="G1566" s="18" t="n">
        <f aca="false">Persist_a*F1566+Shock_sd*Draws!G1545</f>
        <v>106.083990833837</v>
      </c>
      <c r="H1566" s="18" t="n">
        <f aca="false">Persist_a*G1566+Shock_sd*Draws!H1545</f>
        <v>74.5726165587923</v>
      </c>
      <c r="I1566" s="18" t="n">
        <f aca="false">Persist_a*H1566+Shock_sd*Draws!I1545</f>
        <v>152.275208708223</v>
      </c>
      <c r="J1566" s="18" t="n">
        <f aca="false">Persist_a*I1566+Shock_sd*Draws!J1545</f>
        <v>129.843609985376</v>
      </c>
      <c r="K1566" s="18" t="n">
        <f aca="false">Persist_a*J1566+Shock_sd*Draws!K1545</f>
        <v>24.3467338609846</v>
      </c>
      <c r="L1566" s="18" t="n">
        <f aca="false">Persist_a*K1566+Shock_sd*Draws!L1545</f>
        <v>72.5989505486878</v>
      </c>
      <c r="M1566" s="18" t="n">
        <f aca="false">Persist_a*L1566+Shock_sd*Draws!M1545</f>
        <v>54.6153727729837</v>
      </c>
      <c r="N1566" s="18" t="n">
        <f aca="false">0-(Draws!N1545+Draws!Z1545)</f>
        <v>0</v>
      </c>
      <c r="O1566" s="18" t="n">
        <f aca="false">N1566-(Draws!O1545+Draws!AA1545)</f>
        <v>0</v>
      </c>
      <c r="P1566" s="18" t="n">
        <f aca="false">O1566-(Draws!P1545+Draws!AB1545)</f>
        <v>0</v>
      </c>
      <c r="Q1566" s="18" t="n">
        <f aca="false">P1566-(Draws!Q1545+Draws!AC1545)</f>
        <v>0</v>
      </c>
      <c r="R1566" s="18" t="n">
        <f aca="false">Q1566-(Draws!R1545+Draws!AD1545)</f>
        <v>0</v>
      </c>
      <c r="S1566" s="18" t="n">
        <f aca="false">R1566-(Draws!S1545+Draws!AE1545)</f>
        <v>0</v>
      </c>
      <c r="T1566" s="18" t="n">
        <f aca="false">S1566-(Draws!T1545+Draws!AF1545)</f>
        <v>0</v>
      </c>
      <c r="U1566" s="18" t="n">
        <f aca="false">T1566-(Draws!U1545+Draws!AG1545)</f>
        <v>0</v>
      </c>
      <c r="V1566" s="18" t="n">
        <f aca="false">U1566-(Draws!V1545+Draws!AH1545)</f>
        <v>0</v>
      </c>
      <c r="W1566" s="18" t="n">
        <f aca="false">V1566-(Draws!W1545+Draws!AI1545)</f>
        <v>0</v>
      </c>
      <c r="X1566" s="18" t="n">
        <f aca="false">W1566-(Draws!X1545+Draws!AJ1545)</f>
        <v>0</v>
      </c>
      <c r="Y1566" s="18" t="n">
        <f aca="false">X1566-(Draws!Y1545+Draws!AK1545)</f>
        <v>0</v>
      </c>
      <c r="Z1566" s="18" t="n">
        <f aca="false">0-(MAX(Draws!N1545-Line_cap,0)+MAX(Draws!Z1545-Line_cap,0))</f>
        <v>0</v>
      </c>
      <c r="AA1566" s="18" t="n">
        <f aca="false">Z1566-(MAX(Draws!O1545-Line_cap,0)+MAX(Draws!AA1545-Line_cap,0))</f>
        <v>0</v>
      </c>
      <c r="AB1566" s="18" t="n">
        <f aca="false">AA1566-(MAX(Draws!P1545-Line_cap,0)+MAX(Draws!AB1545-Line_cap,0))</f>
        <v>0</v>
      </c>
      <c r="AC1566" s="18" t="n">
        <f aca="false">AB1566-(MAX(Draws!Q1545-Line_cap,0)+MAX(Draws!AC1545-Line_cap,0))</f>
        <v>0</v>
      </c>
      <c r="AD1566" s="18" t="n">
        <f aca="false">AC1566-(MAX(Draws!R1545-Line_cap,0)+MAX(Draws!AD1545-Line_cap,0))</f>
        <v>0</v>
      </c>
      <c r="AE1566" s="18" t="n">
        <f aca="false">AD1566-(MAX(Draws!S1545-Line_cap,0)+MAX(Draws!AE1545-Line_cap,0))</f>
        <v>0</v>
      </c>
      <c r="AF1566" s="18" t="n">
        <f aca="false">AE1566-(MAX(Draws!T1545-Line_cap,0)+MAX(Draws!AF1545-Line_cap,0))</f>
        <v>0</v>
      </c>
      <c r="AG1566" s="18" t="n">
        <f aca="false">AF1566-(MAX(Draws!U1545-Line_cap,0)+MAX(Draws!AG1545-Line_cap,0))</f>
        <v>0</v>
      </c>
      <c r="AH1566" s="18" t="n">
        <f aca="false">AG1566-(MAX(Draws!V1545-Line_cap,0)+MAX(Draws!AH1545-Line_cap,0))</f>
        <v>0</v>
      </c>
      <c r="AI1566" s="18" t="n">
        <f aca="false">AH1566-(MAX(Draws!W1545-Line_cap,0)+MAX(Draws!AI1545-Line_cap,0))</f>
        <v>0</v>
      </c>
      <c r="AJ1566" s="18" t="n">
        <f aca="false">AI1566-(MAX(Draws!X1545-Line_cap,0)+MAX(Draws!AJ1545-Line_cap,0))</f>
        <v>0</v>
      </c>
      <c r="AK1566" s="18" t="n">
        <f aca="false">AJ1566-(MAX(Draws!Y1545-Line_cap,0)+MAX(Draws!AK1545-Line_cap,0))</f>
        <v>0</v>
      </c>
      <c r="AL1566" s="18" t="n">
        <f aca="false">SUMPRODUCT(MIN($B$22:$M$22+B1566:M1566+N1566:Y1566))</f>
        <v>435.947473731855</v>
      </c>
      <c r="AM1566" s="18" t="n">
        <f aca="false">SUMPRODUCT(MIN($B$22:$M$22+B1566:M1566))</f>
        <v>435.947473731855</v>
      </c>
      <c r="AN1566" s="18" t="n">
        <f aca="false">SUMPRODUCT(MIN($B$22:$M$22+N1566:Y1566))</f>
        <v>481.950382357786</v>
      </c>
      <c r="AO1566" s="18" t="n">
        <f aca="false">SUMPRODUCT(MIN($B$22:$M$22+B1566:M1566+Z1566:AK1566))</f>
        <v>435.947473731855</v>
      </c>
      <c r="AP1566" s="18" t="n">
        <f aca="false">SUMPRODUCT(MIN($B$23:$M$23+B1566:M1566+N1566:Y1566))</f>
        <v>476.835761245218</v>
      </c>
      <c r="AQ1566" s="18" t="n">
        <f aca="false">SUMPRODUCT(MIN($B$23:$M$23+B1566:M1566+Z1566:AK1566))</f>
        <v>476.835761245218</v>
      </c>
      <c r="AR1566" s="13" t="n">
        <f aca="false">IF(Y1566&lt;0,1,0)</f>
        <v>0</v>
      </c>
    </row>
    <row r="1567" customFormat="false" ht="15" hidden="false" customHeight="false" outlineLevel="0" collapsed="false">
      <c r="A1567" s="13" t="n">
        <v>1542</v>
      </c>
      <c r="B1567" s="18" t="n">
        <f aca="false">Shock_sd*Draws!B1546</f>
        <v>10.2572488340475</v>
      </c>
      <c r="C1567" s="18" t="n">
        <f aca="false">Persist_a*B1567+Shock_sd*Draws!C1546</f>
        <v>-38.7804266807108</v>
      </c>
      <c r="D1567" s="18" t="n">
        <f aca="false">Persist_a*C1567+Shock_sd*Draws!D1546</f>
        <v>-27.8919731888698</v>
      </c>
      <c r="E1567" s="18" t="n">
        <f aca="false">Persist_a*D1567+Shock_sd*Draws!E1546</f>
        <v>45.3866044018548</v>
      </c>
      <c r="F1567" s="18" t="n">
        <f aca="false">Persist_a*E1567+Shock_sd*Draws!F1546</f>
        <v>-7.36686721625914</v>
      </c>
      <c r="G1567" s="18" t="n">
        <f aca="false">Persist_a*F1567+Shock_sd*Draws!G1546</f>
        <v>-33.3832451340262</v>
      </c>
      <c r="H1567" s="18" t="n">
        <f aca="false">Persist_a*G1567+Shock_sd*Draws!H1546</f>
        <v>49.270132383472</v>
      </c>
      <c r="I1567" s="18" t="n">
        <f aca="false">Persist_a*H1567+Shock_sd*Draws!I1546</f>
        <v>26.091436728858</v>
      </c>
      <c r="J1567" s="18" t="n">
        <f aca="false">Persist_a*I1567+Shock_sd*Draws!J1546</f>
        <v>122.627392967418</v>
      </c>
      <c r="K1567" s="18" t="n">
        <f aca="false">Persist_a*J1567+Shock_sd*Draws!K1546</f>
        <v>38.1894384403775</v>
      </c>
      <c r="L1567" s="18" t="n">
        <f aca="false">Persist_a*K1567+Shock_sd*Draws!L1546</f>
        <v>13.9856062192616</v>
      </c>
      <c r="M1567" s="18" t="n">
        <f aca="false">Persist_a*L1567+Shock_sd*Draws!M1546</f>
        <v>-47.1305141591295</v>
      </c>
      <c r="N1567" s="18" t="n">
        <f aca="false">0-(Draws!N1546+Draws!Z1546)</f>
        <v>0</v>
      </c>
      <c r="O1567" s="18" t="n">
        <f aca="false">N1567-(Draws!O1546+Draws!AA1546)</f>
        <v>0</v>
      </c>
      <c r="P1567" s="18" t="n">
        <f aca="false">O1567-(Draws!P1546+Draws!AB1546)</f>
        <v>0</v>
      </c>
      <c r="Q1567" s="18" t="n">
        <f aca="false">P1567-(Draws!Q1546+Draws!AC1546)</f>
        <v>0</v>
      </c>
      <c r="R1567" s="18" t="n">
        <f aca="false">Q1567-(Draws!R1546+Draws!AD1546)</f>
        <v>0</v>
      </c>
      <c r="S1567" s="18" t="n">
        <f aca="false">R1567-(Draws!S1546+Draws!AE1546)</f>
        <v>0</v>
      </c>
      <c r="T1567" s="18" t="n">
        <f aca="false">S1567-(Draws!T1546+Draws!AF1546)</f>
        <v>0</v>
      </c>
      <c r="U1567" s="18" t="n">
        <f aca="false">T1567-(Draws!U1546+Draws!AG1546)</f>
        <v>0</v>
      </c>
      <c r="V1567" s="18" t="n">
        <f aca="false">U1567-(Draws!V1546+Draws!AH1546)</f>
        <v>0</v>
      </c>
      <c r="W1567" s="18" t="n">
        <f aca="false">V1567-(Draws!W1546+Draws!AI1546)</f>
        <v>0</v>
      </c>
      <c r="X1567" s="18" t="n">
        <f aca="false">W1567-(Draws!X1546+Draws!AJ1546)</f>
        <v>0</v>
      </c>
      <c r="Y1567" s="18" t="n">
        <f aca="false">X1567-(Draws!Y1546+Draws!AK1546)</f>
        <v>0</v>
      </c>
      <c r="Z1567" s="18" t="n">
        <f aca="false">0-(MAX(Draws!N1546-Line_cap,0)+MAX(Draws!Z1546-Line_cap,0))</f>
        <v>0</v>
      </c>
      <c r="AA1567" s="18" t="n">
        <f aca="false">Z1567-(MAX(Draws!O1546-Line_cap,0)+MAX(Draws!AA1546-Line_cap,0))</f>
        <v>0</v>
      </c>
      <c r="AB1567" s="18" t="n">
        <f aca="false">AA1567-(MAX(Draws!P1546-Line_cap,0)+MAX(Draws!AB1546-Line_cap,0))</f>
        <v>0</v>
      </c>
      <c r="AC1567" s="18" t="n">
        <f aca="false">AB1567-(MAX(Draws!Q1546-Line_cap,0)+MAX(Draws!AC1546-Line_cap,0))</f>
        <v>0</v>
      </c>
      <c r="AD1567" s="18" t="n">
        <f aca="false">AC1567-(MAX(Draws!R1546-Line_cap,0)+MAX(Draws!AD1546-Line_cap,0))</f>
        <v>0</v>
      </c>
      <c r="AE1567" s="18" t="n">
        <f aca="false">AD1567-(MAX(Draws!S1546-Line_cap,0)+MAX(Draws!AE1546-Line_cap,0))</f>
        <v>0</v>
      </c>
      <c r="AF1567" s="18" t="n">
        <f aca="false">AE1567-(MAX(Draws!T1546-Line_cap,0)+MAX(Draws!AF1546-Line_cap,0))</f>
        <v>0</v>
      </c>
      <c r="AG1567" s="18" t="n">
        <f aca="false">AF1567-(MAX(Draws!U1546-Line_cap,0)+MAX(Draws!AG1546-Line_cap,0))</f>
        <v>0</v>
      </c>
      <c r="AH1567" s="18" t="n">
        <f aca="false">AG1567-(MAX(Draws!V1546-Line_cap,0)+MAX(Draws!AH1546-Line_cap,0))</f>
        <v>0</v>
      </c>
      <c r="AI1567" s="18" t="n">
        <f aca="false">AH1567-(MAX(Draws!W1546-Line_cap,0)+MAX(Draws!AI1546-Line_cap,0))</f>
        <v>0</v>
      </c>
      <c r="AJ1567" s="18" t="n">
        <f aca="false">AI1567-(MAX(Draws!X1546-Line_cap,0)+MAX(Draws!AJ1546-Line_cap,0))</f>
        <v>0</v>
      </c>
      <c r="AK1567" s="18" t="n">
        <f aca="false">AJ1567-(MAX(Draws!Y1546-Line_cap,0)+MAX(Draws!AK1546-Line_cap,0))</f>
        <v>0</v>
      </c>
      <c r="AL1567" s="18" t="n">
        <f aca="false">SUMPRODUCT(MIN($B$22:$M$22+B1567:M1567+N1567:Y1567))</f>
        <v>449.824926504339</v>
      </c>
      <c r="AM1567" s="18" t="n">
        <f aca="false">SUMPRODUCT(MIN($B$22:$M$22+B1567:M1567))</f>
        <v>449.824926504339</v>
      </c>
      <c r="AN1567" s="18" t="n">
        <f aca="false">SUMPRODUCT(MIN($B$22:$M$22+N1567:Y1567))</f>
        <v>481.950382357786</v>
      </c>
      <c r="AO1567" s="18" t="n">
        <f aca="false">SUMPRODUCT(MIN($B$22:$M$22+B1567:M1567+Z1567:AK1567))</f>
        <v>449.824926504339</v>
      </c>
      <c r="AP1567" s="18" t="n">
        <f aca="false">SUMPRODUCT(MIN($B$23:$M$23+B1567:M1567+N1567:Y1567))</f>
        <v>497.590672005123</v>
      </c>
      <c r="AQ1567" s="18" t="n">
        <f aca="false">SUMPRODUCT(MIN($B$23:$M$23+B1567:M1567+Z1567:AK1567))</f>
        <v>497.590672005123</v>
      </c>
      <c r="AR1567" s="13" t="n">
        <f aca="false">IF(Y1567&lt;0,1,0)</f>
        <v>0</v>
      </c>
    </row>
    <row r="1568" customFormat="false" ht="15" hidden="false" customHeight="false" outlineLevel="0" collapsed="false">
      <c r="A1568" s="13" t="n">
        <v>1543</v>
      </c>
      <c r="B1568" s="18" t="n">
        <f aca="false">Shock_sd*Draws!B1547</f>
        <v>50.9484084421924</v>
      </c>
      <c r="C1568" s="18" t="n">
        <f aca="false">Persist_a*B1568+Shock_sd*Draws!C1547</f>
        <v>76.7827411771193</v>
      </c>
      <c r="D1568" s="18" t="n">
        <f aca="false">Persist_a*C1568+Shock_sd*Draws!D1547</f>
        <v>63.781376129824</v>
      </c>
      <c r="E1568" s="18" t="n">
        <f aca="false">Persist_a*D1568+Shock_sd*Draws!E1547</f>
        <v>61.5250593058346</v>
      </c>
      <c r="F1568" s="18" t="n">
        <f aca="false">Persist_a*E1568+Shock_sd*Draws!F1547</f>
        <v>68.9008582194183</v>
      </c>
      <c r="G1568" s="18" t="n">
        <f aca="false">Persist_a*F1568+Shock_sd*Draws!G1547</f>
        <v>18.1463659914992</v>
      </c>
      <c r="H1568" s="18" t="n">
        <f aca="false">Persist_a*G1568+Shock_sd*Draws!H1547</f>
        <v>-58.9908702805159</v>
      </c>
      <c r="I1568" s="18" t="n">
        <f aca="false">Persist_a*H1568+Shock_sd*Draws!I1547</f>
        <v>-21.0211097115993</v>
      </c>
      <c r="J1568" s="18" t="n">
        <f aca="false">Persist_a*I1568+Shock_sd*Draws!J1547</f>
        <v>-51.4255330300068</v>
      </c>
      <c r="K1568" s="18" t="n">
        <f aca="false">Persist_a*J1568+Shock_sd*Draws!K1547</f>
        <v>-42.2015603082521</v>
      </c>
      <c r="L1568" s="18" t="n">
        <f aca="false">Persist_a*K1568+Shock_sd*Draws!L1547</f>
        <v>55.1588160795243</v>
      </c>
      <c r="M1568" s="18" t="n">
        <f aca="false">Persist_a*L1568+Shock_sd*Draws!M1547</f>
        <v>43.5037393366972</v>
      </c>
      <c r="N1568" s="18" t="n">
        <f aca="false">0-(Draws!N1547+Draws!Z1547)</f>
        <v>0</v>
      </c>
      <c r="O1568" s="18" t="n">
        <f aca="false">N1568-(Draws!O1547+Draws!AA1547)</f>
        <v>0</v>
      </c>
      <c r="P1568" s="18" t="n">
        <f aca="false">O1568-(Draws!P1547+Draws!AB1547)</f>
        <v>0</v>
      </c>
      <c r="Q1568" s="18" t="n">
        <f aca="false">P1568-(Draws!Q1547+Draws!AC1547)</f>
        <v>-152.83736041966</v>
      </c>
      <c r="R1568" s="18" t="n">
        <f aca="false">Q1568-(Draws!R1547+Draws!AD1547)</f>
        <v>-152.83736041966</v>
      </c>
      <c r="S1568" s="18" t="n">
        <f aca="false">R1568-(Draws!S1547+Draws!AE1547)</f>
        <v>-152.83736041966</v>
      </c>
      <c r="T1568" s="18" t="n">
        <f aca="false">S1568-(Draws!T1547+Draws!AF1547)</f>
        <v>-152.83736041966</v>
      </c>
      <c r="U1568" s="18" t="n">
        <f aca="false">T1568-(Draws!U1547+Draws!AG1547)</f>
        <v>-152.83736041966</v>
      </c>
      <c r="V1568" s="18" t="n">
        <f aca="false">U1568-(Draws!V1547+Draws!AH1547)</f>
        <v>-152.83736041966</v>
      </c>
      <c r="W1568" s="18" t="n">
        <f aca="false">V1568-(Draws!W1547+Draws!AI1547)</f>
        <v>-152.83736041966</v>
      </c>
      <c r="X1568" s="18" t="n">
        <f aca="false">W1568-(Draws!X1547+Draws!AJ1547)</f>
        <v>-152.83736041966</v>
      </c>
      <c r="Y1568" s="18" t="n">
        <f aca="false">X1568-(Draws!Y1547+Draws!AK1547)</f>
        <v>-152.83736041966</v>
      </c>
      <c r="Z1568" s="18" t="n">
        <f aca="false">0-(MAX(Draws!N1547-Line_cap,0)+MAX(Draws!Z1547-Line_cap,0))</f>
        <v>0</v>
      </c>
      <c r="AA1568" s="18" t="n">
        <f aca="false">Z1568-(MAX(Draws!O1547-Line_cap,0)+MAX(Draws!AA1547-Line_cap,0))</f>
        <v>0</v>
      </c>
      <c r="AB1568" s="18" t="n">
        <f aca="false">AA1568-(MAX(Draws!P1547-Line_cap,0)+MAX(Draws!AB1547-Line_cap,0))</f>
        <v>0</v>
      </c>
      <c r="AC1568" s="18" t="n">
        <f aca="false">AB1568-(MAX(Draws!Q1547-Line_cap,0)+MAX(Draws!AC1547-Line_cap,0))</f>
        <v>-52.8373604196602</v>
      </c>
      <c r="AD1568" s="18" t="n">
        <f aca="false">AC1568-(MAX(Draws!R1547-Line_cap,0)+MAX(Draws!AD1547-Line_cap,0))</f>
        <v>-52.8373604196602</v>
      </c>
      <c r="AE1568" s="18" t="n">
        <f aca="false">AD1568-(MAX(Draws!S1547-Line_cap,0)+MAX(Draws!AE1547-Line_cap,0))</f>
        <v>-52.8373604196602</v>
      </c>
      <c r="AF1568" s="18" t="n">
        <f aca="false">AE1568-(MAX(Draws!T1547-Line_cap,0)+MAX(Draws!AF1547-Line_cap,0))</f>
        <v>-52.8373604196602</v>
      </c>
      <c r="AG1568" s="18" t="n">
        <f aca="false">AF1568-(MAX(Draws!U1547-Line_cap,0)+MAX(Draws!AG1547-Line_cap,0))</f>
        <v>-52.8373604196602</v>
      </c>
      <c r="AH1568" s="18" t="n">
        <f aca="false">AG1568-(MAX(Draws!V1547-Line_cap,0)+MAX(Draws!AH1547-Line_cap,0))</f>
        <v>-52.8373604196602</v>
      </c>
      <c r="AI1568" s="18" t="n">
        <f aca="false">AH1568-(MAX(Draws!W1547-Line_cap,0)+MAX(Draws!AI1547-Line_cap,0))</f>
        <v>-52.8373604196602</v>
      </c>
      <c r="AJ1568" s="18" t="n">
        <f aca="false">AI1568-(MAX(Draws!X1547-Line_cap,0)+MAX(Draws!AJ1547-Line_cap,0))</f>
        <v>-52.8373604196602</v>
      </c>
      <c r="AK1568" s="18" t="n">
        <f aca="false">AJ1568-(MAX(Draws!Y1547-Line_cap,0)+MAX(Draws!AK1547-Line_cap,0))</f>
        <v>-52.8373604196602</v>
      </c>
      <c r="AL1568" s="18" t="n">
        <f aca="false">SUMPRODUCT(MIN($B$22:$M$22+B1568:M1568+N1568:Y1568))</f>
        <v>270.12215165761</v>
      </c>
      <c r="AM1568" s="18" t="n">
        <f aca="false">SUMPRODUCT(MIN($B$22:$M$22+B1568:M1568))</f>
        <v>422.95951207727</v>
      </c>
      <c r="AN1568" s="18" t="n">
        <f aca="false">SUMPRODUCT(MIN($B$22:$M$22+N1568:Y1568))</f>
        <v>329.113021938125</v>
      </c>
      <c r="AO1568" s="18" t="n">
        <f aca="false">SUMPRODUCT(MIN($B$22:$M$22+B1568:M1568+Z1568:AK1568))</f>
        <v>370.12215165761</v>
      </c>
      <c r="AP1568" s="18" t="n">
        <f aca="false">SUMPRODUCT(MIN($B$23:$M$23+B1568:M1568+N1568:Y1568))</f>
        <v>319.30079452071</v>
      </c>
      <c r="AQ1568" s="18" t="n">
        <f aca="false">SUMPRODUCT(MIN($B$23:$M$23+B1568:M1568+Z1568:AK1568))</f>
        <v>419.30079452071</v>
      </c>
      <c r="AR1568" s="13" t="n">
        <f aca="false">IF(Y1568&lt;0,1,0)</f>
        <v>1</v>
      </c>
    </row>
    <row r="1569" customFormat="false" ht="15" hidden="false" customHeight="false" outlineLevel="0" collapsed="false">
      <c r="A1569" s="13" t="n">
        <v>1544</v>
      </c>
      <c r="B1569" s="18" t="n">
        <f aca="false">Shock_sd*Draws!B1548</f>
        <v>-34.729501272955</v>
      </c>
      <c r="C1569" s="18" t="n">
        <f aca="false">Persist_a*B1569+Shock_sd*Draws!C1548</f>
        <v>-32.4721991378917</v>
      </c>
      <c r="D1569" s="18" t="n">
        <f aca="false">Persist_a*C1569+Shock_sd*Draws!D1548</f>
        <v>48.790166117365</v>
      </c>
      <c r="E1569" s="18" t="n">
        <f aca="false">Persist_a*D1569+Shock_sd*Draws!E1548</f>
        <v>51.3046168193922</v>
      </c>
      <c r="F1569" s="18" t="n">
        <f aca="false">Persist_a*E1569+Shock_sd*Draws!F1548</f>
        <v>90.1802510010378</v>
      </c>
      <c r="G1569" s="18" t="n">
        <f aca="false">Persist_a*F1569+Shock_sd*Draws!G1548</f>
        <v>39.82407115075</v>
      </c>
      <c r="H1569" s="18" t="n">
        <f aca="false">Persist_a*G1569+Shock_sd*Draws!H1548</f>
        <v>-44.3989468482865</v>
      </c>
      <c r="I1569" s="18" t="n">
        <f aca="false">Persist_a*H1569+Shock_sd*Draws!I1548</f>
        <v>41.6360619876283</v>
      </c>
      <c r="J1569" s="18" t="n">
        <f aca="false">Persist_a*I1569+Shock_sd*Draws!J1548</f>
        <v>-3.01207211071352</v>
      </c>
      <c r="K1569" s="18" t="n">
        <f aca="false">Persist_a*J1569+Shock_sd*Draws!K1548</f>
        <v>97.9958259504739</v>
      </c>
      <c r="L1569" s="18" t="n">
        <f aca="false">Persist_a*K1569+Shock_sd*Draws!L1548</f>
        <v>127.055355296394</v>
      </c>
      <c r="M1569" s="18" t="n">
        <f aca="false">Persist_a*L1569+Shock_sd*Draws!M1548</f>
        <v>151.663783562526</v>
      </c>
      <c r="N1569" s="18" t="n">
        <f aca="false">0-(Draws!N1548+Draws!Z1548)</f>
        <v>0</v>
      </c>
      <c r="O1569" s="18" t="n">
        <f aca="false">N1569-(Draws!O1548+Draws!AA1548)</f>
        <v>0</v>
      </c>
      <c r="P1569" s="18" t="n">
        <f aca="false">O1569-(Draws!P1548+Draws!AB1548)</f>
        <v>0</v>
      </c>
      <c r="Q1569" s="18" t="n">
        <f aca="false">P1569-(Draws!Q1548+Draws!AC1548)</f>
        <v>0</v>
      </c>
      <c r="R1569" s="18" t="n">
        <f aca="false">Q1569-(Draws!R1548+Draws!AD1548)</f>
        <v>0</v>
      </c>
      <c r="S1569" s="18" t="n">
        <f aca="false">R1569-(Draws!S1548+Draws!AE1548)</f>
        <v>0</v>
      </c>
      <c r="T1569" s="18" t="n">
        <f aca="false">S1569-(Draws!T1548+Draws!AF1548)</f>
        <v>0</v>
      </c>
      <c r="U1569" s="18" t="n">
        <f aca="false">T1569-(Draws!U1548+Draws!AG1548)</f>
        <v>0</v>
      </c>
      <c r="V1569" s="18" t="n">
        <f aca="false">U1569-(Draws!V1548+Draws!AH1548)</f>
        <v>0</v>
      </c>
      <c r="W1569" s="18" t="n">
        <f aca="false">V1569-(Draws!W1548+Draws!AI1548)</f>
        <v>-167.734394656177</v>
      </c>
      <c r="X1569" s="18" t="n">
        <f aca="false">W1569-(Draws!X1548+Draws!AJ1548)</f>
        <v>-167.734394656177</v>
      </c>
      <c r="Y1569" s="18" t="n">
        <f aca="false">X1569-(Draws!Y1548+Draws!AK1548)</f>
        <v>-167.734394656177</v>
      </c>
      <c r="Z1569" s="18" t="n">
        <f aca="false">0-(MAX(Draws!N1548-Line_cap,0)+MAX(Draws!Z1548-Line_cap,0))</f>
        <v>0</v>
      </c>
      <c r="AA1569" s="18" t="n">
        <f aca="false">Z1569-(MAX(Draws!O1548-Line_cap,0)+MAX(Draws!AA1548-Line_cap,0))</f>
        <v>0</v>
      </c>
      <c r="AB1569" s="18" t="n">
        <f aca="false">AA1569-(MAX(Draws!P1548-Line_cap,0)+MAX(Draws!AB1548-Line_cap,0))</f>
        <v>0</v>
      </c>
      <c r="AC1569" s="18" t="n">
        <f aca="false">AB1569-(MAX(Draws!Q1548-Line_cap,0)+MAX(Draws!AC1548-Line_cap,0))</f>
        <v>0</v>
      </c>
      <c r="AD1569" s="18" t="n">
        <f aca="false">AC1569-(MAX(Draws!R1548-Line_cap,0)+MAX(Draws!AD1548-Line_cap,0))</f>
        <v>0</v>
      </c>
      <c r="AE1569" s="18" t="n">
        <f aca="false">AD1569-(MAX(Draws!S1548-Line_cap,0)+MAX(Draws!AE1548-Line_cap,0))</f>
        <v>0</v>
      </c>
      <c r="AF1569" s="18" t="n">
        <f aca="false">AE1569-(MAX(Draws!T1548-Line_cap,0)+MAX(Draws!AF1548-Line_cap,0))</f>
        <v>0</v>
      </c>
      <c r="AG1569" s="18" t="n">
        <f aca="false">AF1569-(MAX(Draws!U1548-Line_cap,0)+MAX(Draws!AG1548-Line_cap,0))</f>
        <v>0</v>
      </c>
      <c r="AH1569" s="18" t="n">
        <f aca="false">AG1569-(MAX(Draws!V1548-Line_cap,0)+MAX(Draws!AH1548-Line_cap,0))</f>
        <v>0</v>
      </c>
      <c r="AI1569" s="18" t="n">
        <f aca="false">AH1569-(MAX(Draws!W1548-Line_cap,0)+MAX(Draws!AI1548-Line_cap,0))</f>
        <v>-67.734394656177</v>
      </c>
      <c r="AJ1569" s="18" t="n">
        <f aca="false">AI1569-(MAX(Draws!X1548-Line_cap,0)+MAX(Draws!AJ1548-Line_cap,0))</f>
        <v>-67.734394656177</v>
      </c>
      <c r="AK1569" s="18" t="n">
        <f aca="false">AJ1569-(MAX(Draws!Y1548-Line_cap,0)+MAX(Draws!AK1548-Line_cap,0))</f>
        <v>-67.734394656177</v>
      </c>
      <c r="AL1569" s="18" t="n">
        <f aca="false">SUMPRODUCT(MIN($B$22:$M$22+B1569:M1569+N1569:Y1569))</f>
        <v>424.647127103721</v>
      </c>
      <c r="AM1569" s="18" t="n">
        <f aca="false">SUMPRODUCT(MIN($B$22:$M$22+B1569:M1569))</f>
        <v>437.551435509499</v>
      </c>
      <c r="AN1569" s="18" t="n">
        <f aca="false">SUMPRODUCT(MIN($B$22:$M$22+N1569:Y1569))</f>
        <v>326.651301153247</v>
      </c>
      <c r="AO1569" s="18" t="n">
        <f aca="false">SUMPRODUCT(MIN($B$22:$M$22+B1569:M1569+Z1569:AK1569))</f>
        <v>437.551435509499</v>
      </c>
      <c r="AP1569" s="18" t="n">
        <f aca="false">SUMPRODUCT(MIN($B$23:$M$23+B1569:M1569+N1569:Y1569))</f>
        <v>472.932775654148</v>
      </c>
      <c r="AQ1569" s="18" t="n">
        <f aca="false">SUMPRODUCT(MIN($B$23:$M$23+B1569:M1569+Z1569:AK1569))</f>
        <v>486.730078372599</v>
      </c>
      <c r="AR1569" s="13" t="n">
        <f aca="false">IF(Y1569&lt;0,1,0)</f>
        <v>1</v>
      </c>
    </row>
    <row r="1570" customFormat="false" ht="15" hidden="false" customHeight="false" outlineLevel="0" collapsed="false">
      <c r="A1570" s="13" t="n">
        <v>1545</v>
      </c>
      <c r="B1570" s="18" t="n">
        <f aca="false">Shock_sd*Draws!B1549</f>
        <v>-33.7264765082592</v>
      </c>
      <c r="C1570" s="18" t="n">
        <f aca="false">Persist_a*B1570+Shock_sd*Draws!C1549</f>
        <v>41.6684705579736</v>
      </c>
      <c r="D1570" s="18" t="n">
        <f aca="false">Persist_a*C1570+Shock_sd*Draws!D1549</f>
        <v>-103.14065010008</v>
      </c>
      <c r="E1570" s="18" t="n">
        <f aca="false">Persist_a*D1570+Shock_sd*Draws!E1549</f>
        <v>-145.902851648238</v>
      </c>
      <c r="F1570" s="18" t="n">
        <f aca="false">Persist_a*E1570+Shock_sd*Draws!F1549</f>
        <v>-43.0846632400357</v>
      </c>
      <c r="G1570" s="18" t="n">
        <f aca="false">Persist_a*F1570+Shock_sd*Draws!G1549</f>
        <v>-69.2320736781135</v>
      </c>
      <c r="H1570" s="18" t="n">
        <f aca="false">Persist_a*G1570+Shock_sd*Draws!H1549</f>
        <v>-17.3963795197709</v>
      </c>
      <c r="I1570" s="18" t="n">
        <f aca="false">Persist_a*H1570+Shock_sd*Draws!I1549</f>
        <v>-14.8914924258481</v>
      </c>
      <c r="J1570" s="18" t="n">
        <f aca="false">Persist_a*I1570+Shock_sd*Draws!J1549</f>
        <v>-78.8891274415803</v>
      </c>
      <c r="K1570" s="18" t="n">
        <f aca="false">Persist_a*J1570+Shock_sd*Draws!K1549</f>
        <v>-92.6987060792096</v>
      </c>
      <c r="L1570" s="18" t="n">
        <f aca="false">Persist_a*K1570+Shock_sd*Draws!L1549</f>
        <v>-72.0766763006535</v>
      </c>
      <c r="M1570" s="18" t="n">
        <f aca="false">Persist_a*L1570+Shock_sd*Draws!M1549</f>
        <v>-14.0807069074959</v>
      </c>
      <c r="N1570" s="18" t="n">
        <f aca="false">0-(Draws!N1549+Draws!Z1549)</f>
        <v>0</v>
      </c>
      <c r="O1570" s="18" t="n">
        <f aca="false">N1570-(Draws!O1549+Draws!AA1549)</f>
        <v>0</v>
      </c>
      <c r="P1570" s="18" t="n">
        <f aca="false">O1570-(Draws!P1549+Draws!AB1549)</f>
        <v>0</v>
      </c>
      <c r="Q1570" s="18" t="n">
        <f aca="false">P1570-(Draws!Q1549+Draws!AC1549)</f>
        <v>0</v>
      </c>
      <c r="R1570" s="18" t="n">
        <f aca="false">Q1570-(Draws!R1549+Draws!AD1549)</f>
        <v>0</v>
      </c>
      <c r="S1570" s="18" t="n">
        <f aca="false">R1570-(Draws!S1549+Draws!AE1549)</f>
        <v>0</v>
      </c>
      <c r="T1570" s="18" t="n">
        <f aca="false">S1570-(Draws!T1549+Draws!AF1549)</f>
        <v>0</v>
      </c>
      <c r="U1570" s="18" t="n">
        <f aca="false">T1570-(Draws!U1549+Draws!AG1549)</f>
        <v>0</v>
      </c>
      <c r="V1570" s="18" t="n">
        <f aca="false">U1570-(Draws!V1549+Draws!AH1549)</f>
        <v>0</v>
      </c>
      <c r="W1570" s="18" t="n">
        <f aca="false">V1570-(Draws!W1549+Draws!AI1549)</f>
        <v>0</v>
      </c>
      <c r="X1570" s="18" t="n">
        <f aca="false">W1570-(Draws!X1549+Draws!AJ1549)</f>
        <v>0</v>
      </c>
      <c r="Y1570" s="18" t="n">
        <f aca="false">X1570-(Draws!Y1549+Draws!AK1549)</f>
        <v>0</v>
      </c>
      <c r="Z1570" s="18" t="n">
        <f aca="false">0-(MAX(Draws!N1549-Line_cap,0)+MAX(Draws!Z1549-Line_cap,0))</f>
        <v>0</v>
      </c>
      <c r="AA1570" s="18" t="n">
        <f aca="false">Z1570-(MAX(Draws!O1549-Line_cap,0)+MAX(Draws!AA1549-Line_cap,0))</f>
        <v>0</v>
      </c>
      <c r="AB1570" s="18" t="n">
        <f aca="false">AA1570-(MAX(Draws!P1549-Line_cap,0)+MAX(Draws!AB1549-Line_cap,0))</f>
        <v>0</v>
      </c>
      <c r="AC1570" s="18" t="n">
        <f aca="false">AB1570-(MAX(Draws!Q1549-Line_cap,0)+MAX(Draws!AC1549-Line_cap,0))</f>
        <v>0</v>
      </c>
      <c r="AD1570" s="18" t="n">
        <f aca="false">AC1570-(MAX(Draws!R1549-Line_cap,0)+MAX(Draws!AD1549-Line_cap,0))</f>
        <v>0</v>
      </c>
      <c r="AE1570" s="18" t="n">
        <f aca="false">AD1570-(MAX(Draws!S1549-Line_cap,0)+MAX(Draws!AE1549-Line_cap,0))</f>
        <v>0</v>
      </c>
      <c r="AF1570" s="18" t="n">
        <f aca="false">AE1570-(MAX(Draws!T1549-Line_cap,0)+MAX(Draws!AF1549-Line_cap,0))</f>
        <v>0</v>
      </c>
      <c r="AG1570" s="18" t="n">
        <f aca="false">AF1570-(MAX(Draws!U1549-Line_cap,0)+MAX(Draws!AG1549-Line_cap,0))</f>
        <v>0</v>
      </c>
      <c r="AH1570" s="18" t="n">
        <f aca="false">AG1570-(MAX(Draws!V1549-Line_cap,0)+MAX(Draws!AH1549-Line_cap,0))</f>
        <v>0</v>
      </c>
      <c r="AI1570" s="18" t="n">
        <f aca="false">AH1570-(MAX(Draws!W1549-Line_cap,0)+MAX(Draws!AI1549-Line_cap,0))</f>
        <v>0</v>
      </c>
      <c r="AJ1570" s="18" t="n">
        <f aca="false">AI1570-(MAX(Draws!X1549-Line_cap,0)+MAX(Draws!AJ1549-Line_cap,0))</f>
        <v>0</v>
      </c>
      <c r="AK1570" s="18" t="n">
        <f aca="false">AJ1570-(MAX(Draws!Y1549-Line_cap,0)+MAX(Draws!AK1549-Line_cap,0))</f>
        <v>0</v>
      </c>
      <c r="AL1570" s="18" t="n">
        <f aca="false">SUMPRODUCT(MIN($B$22:$M$22+B1570:M1570+N1570:Y1570))</f>
        <v>352.959348179919</v>
      </c>
      <c r="AM1570" s="18" t="n">
        <f aca="false">SUMPRODUCT(MIN($B$22:$M$22+B1570:M1570))</f>
        <v>352.959348179919</v>
      </c>
      <c r="AN1570" s="18" t="n">
        <f aca="false">SUMPRODUCT(MIN($B$22:$M$22+N1570:Y1570))</f>
        <v>481.950382357786</v>
      </c>
      <c r="AO1570" s="18" t="n">
        <f aca="false">SUMPRODUCT(MIN($B$22:$M$22+B1570:M1570+Z1570:AK1570))</f>
        <v>352.959348179919</v>
      </c>
      <c r="AP1570" s="18" t="n">
        <f aca="false">SUMPRODUCT(MIN($B$23:$M$23+B1570:M1570+N1570:Y1570))</f>
        <v>393.847635693282</v>
      </c>
      <c r="AQ1570" s="18" t="n">
        <f aca="false">SUMPRODUCT(MIN($B$23:$M$23+B1570:M1570+Z1570:AK1570))</f>
        <v>393.847635693282</v>
      </c>
      <c r="AR1570" s="13" t="n">
        <f aca="false">IF(Y1570&lt;0,1,0)</f>
        <v>0</v>
      </c>
    </row>
    <row r="1571" customFormat="false" ht="15" hidden="false" customHeight="false" outlineLevel="0" collapsed="false">
      <c r="A1571" s="13" t="n">
        <v>1546</v>
      </c>
      <c r="B1571" s="18" t="n">
        <f aca="false">Shock_sd*Draws!B1550</f>
        <v>-17.1764238291996</v>
      </c>
      <c r="C1571" s="18" t="n">
        <f aca="false">Persist_a*B1571+Shock_sd*Draws!C1550</f>
        <v>-5.04340020673192</v>
      </c>
      <c r="D1571" s="18" t="n">
        <f aca="false">Persist_a*C1571+Shock_sd*Draws!D1550</f>
        <v>-11.2484110348966</v>
      </c>
      <c r="E1571" s="18" t="n">
        <f aca="false">Persist_a*D1571+Shock_sd*Draws!E1550</f>
        <v>-33.0026803714948</v>
      </c>
      <c r="F1571" s="18" t="n">
        <f aca="false">Persist_a*E1571+Shock_sd*Draws!F1550</f>
        <v>20.5874348353371</v>
      </c>
      <c r="G1571" s="18" t="n">
        <f aca="false">Persist_a*F1571+Shock_sd*Draws!G1550</f>
        <v>-68.0148800319747</v>
      </c>
      <c r="H1571" s="18" t="n">
        <f aca="false">Persist_a*G1571+Shock_sd*Draws!H1550</f>
        <v>-90.0074673654231</v>
      </c>
      <c r="I1571" s="18" t="n">
        <f aca="false">Persist_a*H1571+Shock_sd*Draws!I1550</f>
        <v>68.6218405534224</v>
      </c>
      <c r="J1571" s="18" t="n">
        <f aca="false">Persist_a*I1571+Shock_sd*Draws!J1550</f>
        <v>71.6994794119542</v>
      </c>
      <c r="K1571" s="18" t="n">
        <f aca="false">Persist_a*J1571+Shock_sd*Draws!K1550</f>
        <v>79.2907571162107</v>
      </c>
      <c r="L1571" s="18" t="n">
        <f aca="false">Persist_a*K1571+Shock_sd*Draws!L1550</f>
        <v>58.1107793164538</v>
      </c>
      <c r="M1571" s="18" t="n">
        <f aca="false">Persist_a*L1571+Shock_sd*Draws!M1550</f>
        <v>112.676505336821</v>
      </c>
      <c r="N1571" s="18" t="n">
        <f aca="false">0-(Draws!N1550+Draws!Z1550)</f>
        <v>0</v>
      </c>
      <c r="O1571" s="18" t="n">
        <f aca="false">N1571-(Draws!O1550+Draws!AA1550)</f>
        <v>0</v>
      </c>
      <c r="P1571" s="18" t="n">
        <f aca="false">O1571-(Draws!P1550+Draws!AB1550)</f>
        <v>0</v>
      </c>
      <c r="Q1571" s="18" t="n">
        <f aca="false">P1571-(Draws!Q1550+Draws!AC1550)</f>
        <v>0</v>
      </c>
      <c r="R1571" s="18" t="n">
        <f aca="false">Q1571-(Draws!R1550+Draws!AD1550)</f>
        <v>0</v>
      </c>
      <c r="S1571" s="18" t="n">
        <f aca="false">R1571-(Draws!S1550+Draws!AE1550)</f>
        <v>0</v>
      </c>
      <c r="T1571" s="18" t="n">
        <f aca="false">S1571-(Draws!T1550+Draws!AF1550)</f>
        <v>0</v>
      </c>
      <c r="U1571" s="18" t="n">
        <f aca="false">T1571-(Draws!U1550+Draws!AG1550)</f>
        <v>0</v>
      </c>
      <c r="V1571" s="18" t="n">
        <f aca="false">U1571-(Draws!V1550+Draws!AH1550)</f>
        <v>0</v>
      </c>
      <c r="W1571" s="18" t="n">
        <f aca="false">V1571-(Draws!W1550+Draws!AI1550)</f>
        <v>0</v>
      </c>
      <c r="X1571" s="18" t="n">
        <f aca="false">W1571-(Draws!X1550+Draws!AJ1550)</f>
        <v>0</v>
      </c>
      <c r="Y1571" s="18" t="n">
        <f aca="false">X1571-(Draws!Y1550+Draws!AK1550)</f>
        <v>0</v>
      </c>
      <c r="Z1571" s="18" t="n">
        <f aca="false">0-(MAX(Draws!N1550-Line_cap,0)+MAX(Draws!Z1550-Line_cap,0))</f>
        <v>0</v>
      </c>
      <c r="AA1571" s="18" t="n">
        <f aca="false">Z1571-(MAX(Draws!O1550-Line_cap,0)+MAX(Draws!AA1550-Line_cap,0))</f>
        <v>0</v>
      </c>
      <c r="AB1571" s="18" t="n">
        <f aca="false">AA1571-(MAX(Draws!P1550-Line_cap,0)+MAX(Draws!AB1550-Line_cap,0))</f>
        <v>0</v>
      </c>
      <c r="AC1571" s="18" t="n">
        <f aca="false">AB1571-(MAX(Draws!Q1550-Line_cap,0)+MAX(Draws!AC1550-Line_cap,0))</f>
        <v>0</v>
      </c>
      <c r="AD1571" s="18" t="n">
        <f aca="false">AC1571-(MAX(Draws!R1550-Line_cap,0)+MAX(Draws!AD1550-Line_cap,0))</f>
        <v>0</v>
      </c>
      <c r="AE1571" s="18" t="n">
        <f aca="false">AD1571-(MAX(Draws!S1550-Line_cap,0)+MAX(Draws!AE1550-Line_cap,0))</f>
        <v>0</v>
      </c>
      <c r="AF1571" s="18" t="n">
        <f aca="false">AE1571-(MAX(Draws!T1550-Line_cap,0)+MAX(Draws!AF1550-Line_cap,0))</f>
        <v>0</v>
      </c>
      <c r="AG1571" s="18" t="n">
        <f aca="false">AF1571-(MAX(Draws!U1550-Line_cap,0)+MAX(Draws!AG1550-Line_cap,0))</f>
        <v>0</v>
      </c>
      <c r="AH1571" s="18" t="n">
        <f aca="false">AG1571-(MAX(Draws!V1550-Line_cap,0)+MAX(Draws!AH1550-Line_cap,0))</f>
        <v>0</v>
      </c>
      <c r="AI1571" s="18" t="n">
        <f aca="false">AH1571-(MAX(Draws!W1550-Line_cap,0)+MAX(Draws!AI1550-Line_cap,0))</f>
        <v>0</v>
      </c>
      <c r="AJ1571" s="18" t="n">
        <f aca="false">AI1571-(MAX(Draws!X1550-Line_cap,0)+MAX(Draws!AJ1550-Line_cap,0))</f>
        <v>0</v>
      </c>
      <c r="AK1571" s="18" t="n">
        <f aca="false">AJ1571-(MAX(Draws!Y1550-Line_cap,0)+MAX(Draws!AK1550-Line_cap,0))</f>
        <v>0</v>
      </c>
      <c r="AL1571" s="18" t="n">
        <f aca="false">SUMPRODUCT(MIN($B$22:$M$22+B1571:M1571+N1571:Y1571))</f>
        <v>391.942914992363</v>
      </c>
      <c r="AM1571" s="18" t="n">
        <f aca="false">SUMPRODUCT(MIN($B$22:$M$22+B1571:M1571))</f>
        <v>391.942914992363</v>
      </c>
      <c r="AN1571" s="18" t="n">
        <f aca="false">SUMPRODUCT(MIN($B$22:$M$22+N1571:Y1571))</f>
        <v>481.950382357786</v>
      </c>
      <c r="AO1571" s="18" t="n">
        <f aca="false">SUMPRODUCT(MIN($B$22:$M$22+B1571:M1571+Z1571:AK1571))</f>
        <v>391.942914992363</v>
      </c>
      <c r="AP1571" s="18" t="n">
        <f aca="false">SUMPRODUCT(MIN($B$23:$M$23+B1571:M1571+N1571:Y1571))</f>
        <v>441.121557855463</v>
      </c>
      <c r="AQ1571" s="18" t="n">
        <f aca="false">SUMPRODUCT(MIN($B$23:$M$23+B1571:M1571+Z1571:AK1571))</f>
        <v>441.121557855463</v>
      </c>
      <c r="AR1571" s="13" t="n">
        <f aca="false">IF(Y1571&lt;0,1,0)</f>
        <v>0</v>
      </c>
    </row>
    <row r="1572" customFormat="false" ht="15" hidden="false" customHeight="false" outlineLevel="0" collapsed="false">
      <c r="A1572" s="13" t="n">
        <v>1547</v>
      </c>
      <c r="B1572" s="18" t="n">
        <f aca="false">Shock_sd*Draws!B1551</f>
        <v>95.4269154677475</v>
      </c>
      <c r="C1572" s="18" t="n">
        <f aca="false">Persist_a*B1572+Shock_sd*Draws!C1551</f>
        <v>88.6595045687221</v>
      </c>
      <c r="D1572" s="18" t="n">
        <f aca="false">Persist_a*C1572+Shock_sd*Draws!D1551</f>
        <v>72.424375442501</v>
      </c>
      <c r="E1572" s="18" t="n">
        <f aca="false">Persist_a*D1572+Shock_sd*Draws!E1551</f>
        <v>45.3251000817533</v>
      </c>
      <c r="F1572" s="18" t="n">
        <f aca="false">Persist_a*E1572+Shock_sd*Draws!F1551</f>
        <v>52.4458140479546</v>
      </c>
      <c r="G1572" s="18" t="n">
        <f aca="false">Persist_a*F1572+Shock_sd*Draws!G1551</f>
        <v>-14.5922897776831</v>
      </c>
      <c r="H1572" s="18" t="n">
        <f aca="false">Persist_a*G1572+Shock_sd*Draws!H1551</f>
        <v>17.0290938713088</v>
      </c>
      <c r="I1572" s="18" t="n">
        <f aca="false">Persist_a*H1572+Shock_sd*Draws!I1551</f>
        <v>18.8257622676405</v>
      </c>
      <c r="J1572" s="18" t="n">
        <f aca="false">Persist_a*I1572+Shock_sd*Draws!J1551</f>
        <v>-33.219498002674</v>
      </c>
      <c r="K1572" s="18" t="n">
        <f aca="false">Persist_a*J1572+Shock_sd*Draws!K1551</f>
        <v>-57.9811765016471</v>
      </c>
      <c r="L1572" s="18" t="n">
        <f aca="false">Persist_a*K1572+Shock_sd*Draws!L1551</f>
        <v>-68.2581328778681</v>
      </c>
      <c r="M1572" s="18" t="n">
        <f aca="false">Persist_a*L1572+Shock_sd*Draws!M1551</f>
        <v>-47.8490563888691</v>
      </c>
      <c r="N1572" s="18" t="n">
        <f aca="false">0-(Draws!N1551+Draws!Z1551)</f>
        <v>0</v>
      </c>
      <c r="O1572" s="18" t="n">
        <f aca="false">N1572-(Draws!O1551+Draws!AA1551)</f>
        <v>0</v>
      </c>
      <c r="P1572" s="18" t="n">
        <f aca="false">O1572-(Draws!P1551+Draws!AB1551)</f>
        <v>0</v>
      </c>
      <c r="Q1572" s="18" t="n">
        <f aca="false">P1572-(Draws!Q1551+Draws!AC1551)</f>
        <v>0</v>
      </c>
      <c r="R1572" s="18" t="n">
        <f aca="false">Q1572-(Draws!R1551+Draws!AD1551)</f>
        <v>0</v>
      </c>
      <c r="S1572" s="18" t="n">
        <f aca="false">R1572-(Draws!S1551+Draws!AE1551)</f>
        <v>0</v>
      </c>
      <c r="T1572" s="18" t="n">
        <f aca="false">S1572-(Draws!T1551+Draws!AF1551)</f>
        <v>0</v>
      </c>
      <c r="U1572" s="18" t="n">
        <f aca="false">T1572-(Draws!U1551+Draws!AG1551)</f>
        <v>0</v>
      </c>
      <c r="V1572" s="18" t="n">
        <f aca="false">U1572-(Draws!V1551+Draws!AH1551)</f>
        <v>0</v>
      </c>
      <c r="W1572" s="18" t="n">
        <f aca="false">V1572-(Draws!W1551+Draws!AI1551)</f>
        <v>0</v>
      </c>
      <c r="X1572" s="18" t="n">
        <f aca="false">W1572-(Draws!X1551+Draws!AJ1551)</f>
        <v>0</v>
      </c>
      <c r="Y1572" s="18" t="n">
        <f aca="false">X1572-(Draws!Y1551+Draws!AK1551)</f>
        <v>0</v>
      </c>
      <c r="Z1572" s="18" t="n">
        <f aca="false">0-(MAX(Draws!N1551-Line_cap,0)+MAX(Draws!Z1551-Line_cap,0))</f>
        <v>0</v>
      </c>
      <c r="AA1572" s="18" t="n">
        <f aca="false">Z1572-(MAX(Draws!O1551-Line_cap,0)+MAX(Draws!AA1551-Line_cap,0))</f>
        <v>0</v>
      </c>
      <c r="AB1572" s="18" t="n">
        <f aca="false">AA1572-(MAX(Draws!P1551-Line_cap,0)+MAX(Draws!AB1551-Line_cap,0))</f>
        <v>0</v>
      </c>
      <c r="AC1572" s="18" t="n">
        <f aca="false">AB1572-(MAX(Draws!Q1551-Line_cap,0)+MAX(Draws!AC1551-Line_cap,0))</f>
        <v>0</v>
      </c>
      <c r="AD1572" s="18" t="n">
        <f aca="false">AC1572-(MAX(Draws!R1551-Line_cap,0)+MAX(Draws!AD1551-Line_cap,0))</f>
        <v>0</v>
      </c>
      <c r="AE1572" s="18" t="n">
        <f aca="false">AD1572-(MAX(Draws!S1551-Line_cap,0)+MAX(Draws!AE1551-Line_cap,0))</f>
        <v>0</v>
      </c>
      <c r="AF1572" s="18" t="n">
        <f aca="false">AE1572-(MAX(Draws!T1551-Line_cap,0)+MAX(Draws!AF1551-Line_cap,0))</f>
        <v>0</v>
      </c>
      <c r="AG1572" s="18" t="n">
        <f aca="false">AF1572-(MAX(Draws!U1551-Line_cap,0)+MAX(Draws!AG1551-Line_cap,0))</f>
        <v>0</v>
      </c>
      <c r="AH1572" s="18" t="n">
        <f aca="false">AG1572-(MAX(Draws!V1551-Line_cap,0)+MAX(Draws!AH1551-Line_cap,0))</f>
        <v>0</v>
      </c>
      <c r="AI1572" s="18" t="n">
        <f aca="false">AH1572-(MAX(Draws!W1551-Line_cap,0)+MAX(Draws!AI1551-Line_cap,0))</f>
        <v>0</v>
      </c>
      <c r="AJ1572" s="18" t="n">
        <f aca="false">AI1572-(MAX(Draws!X1551-Line_cap,0)+MAX(Draws!AJ1551-Line_cap,0))</f>
        <v>0</v>
      </c>
      <c r="AK1572" s="18" t="n">
        <f aca="false">AJ1572-(MAX(Draws!Y1551-Line_cap,0)+MAX(Draws!AK1551-Line_cap,0))</f>
        <v>0</v>
      </c>
      <c r="AL1572" s="18" t="n">
        <f aca="false">SUMPRODUCT(MIN($B$22:$M$22+B1572:M1572+N1572:Y1572))</f>
        <v>433.669814686513</v>
      </c>
      <c r="AM1572" s="18" t="n">
        <f aca="false">SUMPRODUCT(MIN($B$22:$M$22+B1572:M1572))</f>
        <v>433.669814686513</v>
      </c>
      <c r="AN1572" s="18" t="n">
        <f aca="false">SUMPRODUCT(MIN($B$22:$M$22+N1572:Y1572))</f>
        <v>481.950382357786</v>
      </c>
      <c r="AO1572" s="18" t="n">
        <f aca="false">SUMPRODUCT(MIN($B$22:$M$22+B1572:M1572+Z1572:AK1572))</f>
        <v>433.669814686513</v>
      </c>
      <c r="AP1572" s="18" t="n">
        <f aca="false">SUMPRODUCT(MIN($B$23:$M$23+B1572:M1572+N1572:Y1572))</f>
        <v>480.542943500057</v>
      </c>
      <c r="AQ1572" s="18" t="n">
        <f aca="false">SUMPRODUCT(MIN($B$23:$M$23+B1572:M1572+Z1572:AK1572))</f>
        <v>480.542943500057</v>
      </c>
      <c r="AR1572" s="13" t="n">
        <f aca="false">IF(Y1572&lt;0,1,0)</f>
        <v>0</v>
      </c>
    </row>
    <row r="1573" customFormat="false" ht="15" hidden="false" customHeight="false" outlineLevel="0" collapsed="false">
      <c r="A1573" s="13" t="n">
        <v>1548</v>
      </c>
      <c r="B1573" s="18" t="n">
        <f aca="false">Shock_sd*Draws!B1552</f>
        <v>-63.0504356952652</v>
      </c>
      <c r="C1573" s="18" t="n">
        <f aca="false">Persist_a*B1573+Shock_sd*Draws!C1552</f>
        <v>-114.527789589719</v>
      </c>
      <c r="D1573" s="18" t="n">
        <f aca="false">Persist_a*C1573+Shock_sd*Draws!D1552</f>
        <v>-91.4421363223974</v>
      </c>
      <c r="E1573" s="18" t="n">
        <f aca="false">Persist_a*D1573+Shock_sd*Draws!E1552</f>
        <v>-50.3695154221805</v>
      </c>
      <c r="F1573" s="18" t="n">
        <f aca="false">Persist_a*E1573+Shock_sd*Draws!F1552</f>
        <v>-120.371352738799</v>
      </c>
      <c r="G1573" s="18" t="n">
        <f aca="false">Persist_a*F1573+Shock_sd*Draws!G1552</f>
        <v>-109.011674445301</v>
      </c>
      <c r="H1573" s="18" t="n">
        <f aca="false">Persist_a*G1573+Shock_sd*Draws!H1552</f>
        <v>-44.586442955878</v>
      </c>
      <c r="I1573" s="18" t="n">
        <f aca="false">Persist_a*H1573+Shock_sd*Draws!I1552</f>
        <v>68.0998007304685</v>
      </c>
      <c r="J1573" s="18" t="n">
        <f aca="false">Persist_a*I1573+Shock_sd*Draws!J1552</f>
        <v>68.7413968329043</v>
      </c>
      <c r="K1573" s="18" t="n">
        <f aca="false">Persist_a*J1573+Shock_sd*Draws!K1552</f>
        <v>19.4226126069152</v>
      </c>
      <c r="L1573" s="18" t="n">
        <f aca="false">Persist_a*K1573+Shock_sd*Draws!L1552</f>
        <v>97.1854983776459</v>
      </c>
      <c r="M1573" s="18" t="n">
        <f aca="false">Persist_a*L1573+Shock_sd*Draws!M1552</f>
        <v>-14.1256165633771</v>
      </c>
      <c r="N1573" s="18" t="n">
        <f aca="false">0-(Draws!N1552+Draws!Z1552)</f>
        <v>0</v>
      </c>
      <c r="O1573" s="18" t="n">
        <f aca="false">N1573-(Draws!O1552+Draws!AA1552)</f>
        <v>0</v>
      </c>
      <c r="P1573" s="18" t="n">
        <f aca="false">O1573-(Draws!P1552+Draws!AB1552)</f>
        <v>0</v>
      </c>
      <c r="Q1573" s="18" t="n">
        <f aca="false">P1573-(Draws!Q1552+Draws!AC1552)</f>
        <v>0</v>
      </c>
      <c r="R1573" s="18" t="n">
        <f aca="false">Q1573-(Draws!R1552+Draws!AD1552)</f>
        <v>0</v>
      </c>
      <c r="S1573" s="18" t="n">
        <f aca="false">R1573-(Draws!S1552+Draws!AE1552)</f>
        <v>0</v>
      </c>
      <c r="T1573" s="18" t="n">
        <f aca="false">S1573-(Draws!T1552+Draws!AF1552)</f>
        <v>0</v>
      </c>
      <c r="U1573" s="18" t="n">
        <f aca="false">T1573-(Draws!U1552+Draws!AG1552)</f>
        <v>0</v>
      </c>
      <c r="V1573" s="18" t="n">
        <f aca="false">U1573-(Draws!V1552+Draws!AH1552)</f>
        <v>0</v>
      </c>
      <c r="W1573" s="18" t="n">
        <f aca="false">V1573-(Draws!W1552+Draws!AI1552)</f>
        <v>0</v>
      </c>
      <c r="X1573" s="18" t="n">
        <f aca="false">W1573-(Draws!X1552+Draws!AJ1552)</f>
        <v>-262.941386692409</v>
      </c>
      <c r="Y1573" s="18" t="n">
        <f aca="false">X1573-(Draws!Y1552+Draws!AK1552)</f>
        <v>-262.941386692409</v>
      </c>
      <c r="Z1573" s="18" t="n">
        <f aca="false">0-(MAX(Draws!N1552-Line_cap,0)+MAX(Draws!Z1552-Line_cap,0))</f>
        <v>0</v>
      </c>
      <c r="AA1573" s="18" t="n">
        <f aca="false">Z1573-(MAX(Draws!O1552-Line_cap,0)+MAX(Draws!AA1552-Line_cap,0))</f>
        <v>0</v>
      </c>
      <c r="AB1573" s="18" t="n">
        <f aca="false">AA1573-(MAX(Draws!P1552-Line_cap,0)+MAX(Draws!AB1552-Line_cap,0))</f>
        <v>0</v>
      </c>
      <c r="AC1573" s="18" t="n">
        <f aca="false">AB1573-(MAX(Draws!Q1552-Line_cap,0)+MAX(Draws!AC1552-Line_cap,0))</f>
        <v>0</v>
      </c>
      <c r="AD1573" s="18" t="n">
        <f aca="false">AC1573-(MAX(Draws!R1552-Line_cap,0)+MAX(Draws!AD1552-Line_cap,0))</f>
        <v>0</v>
      </c>
      <c r="AE1573" s="18" t="n">
        <f aca="false">AD1573-(MAX(Draws!S1552-Line_cap,0)+MAX(Draws!AE1552-Line_cap,0))</f>
        <v>0</v>
      </c>
      <c r="AF1573" s="18" t="n">
        <f aca="false">AE1573-(MAX(Draws!T1552-Line_cap,0)+MAX(Draws!AF1552-Line_cap,0))</f>
        <v>0</v>
      </c>
      <c r="AG1573" s="18" t="n">
        <f aca="false">AF1573-(MAX(Draws!U1552-Line_cap,0)+MAX(Draws!AG1552-Line_cap,0))</f>
        <v>0</v>
      </c>
      <c r="AH1573" s="18" t="n">
        <f aca="false">AG1573-(MAX(Draws!V1552-Line_cap,0)+MAX(Draws!AH1552-Line_cap,0))</f>
        <v>0</v>
      </c>
      <c r="AI1573" s="18" t="n">
        <f aca="false">AH1573-(MAX(Draws!W1552-Line_cap,0)+MAX(Draws!AI1552-Line_cap,0))</f>
        <v>0</v>
      </c>
      <c r="AJ1573" s="18" t="n">
        <f aca="false">AI1573-(MAX(Draws!X1552-Line_cap,0)+MAX(Draws!AJ1552-Line_cap,0))</f>
        <v>-162.941386692409</v>
      </c>
      <c r="AK1573" s="18" t="n">
        <f aca="false">AJ1573-(MAX(Draws!Y1552-Line_cap,0)+MAX(Draws!AK1552-Line_cap,0))</f>
        <v>-162.941386692409</v>
      </c>
      <c r="AL1573" s="18" t="n">
        <f aca="false">SUMPRODUCT(MIN($B$22:$M$22+B1573:M1573+N1573:Y1573))</f>
        <v>233.357044421175</v>
      </c>
      <c r="AM1573" s="18" t="n">
        <f aca="false">SUMPRODUCT(MIN($B$22:$M$22+B1573:M1573))</f>
        <v>368.125828408891</v>
      </c>
      <c r="AN1573" s="18" t="n">
        <f aca="false">SUMPRODUCT(MIN($B$22:$M$22+N1573:Y1573))</f>
        <v>238.986560871973</v>
      </c>
      <c r="AO1573" s="18" t="n">
        <f aca="false">SUMPRODUCT(MIN($B$22:$M$22+B1573:M1573+Z1573:AK1573))</f>
        <v>333.357044421175</v>
      </c>
      <c r="AP1573" s="18" t="n">
        <f aca="false">SUMPRODUCT(MIN($B$23:$M$23+B1573:M1573+N1573:Y1573))</f>
        <v>278.482925503795</v>
      </c>
      <c r="AQ1573" s="18" t="n">
        <f aca="false">SUMPRODUCT(MIN($B$23:$M$23+B1573:M1573+Z1573:AK1573))</f>
        <v>378.482925503795</v>
      </c>
      <c r="AR1573" s="13" t="n">
        <f aca="false">IF(Y1573&lt;0,1,0)</f>
        <v>1</v>
      </c>
    </row>
    <row r="1574" customFormat="false" ht="15" hidden="false" customHeight="false" outlineLevel="0" collapsed="false">
      <c r="A1574" s="13" t="n">
        <v>1549</v>
      </c>
      <c r="B1574" s="18" t="n">
        <f aca="false">Shock_sd*Draws!B1553</f>
        <v>-29.0278744297545</v>
      </c>
      <c r="C1574" s="18" t="n">
        <f aca="false">Persist_a*B1574+Shock_sd*Draws!C1553</f>
        <v>-46.1819493889307</v>
      </c>
      <c r="D1574" s="18" t="n">
        <f aca="false">Persist_a*C1574+Shock_sd*Draws!D1553</f>
        <v>-122.995437495079</v>
      </c>
      <c r="E1574" s="18" t="n">
        <f aca="false">Persist_a*D1574+Shock_sd*Draws!E1553</f>
        <v>-92.9028034086855</v>
      </c>
      <c r="F1574" s="18" t="n">
        <f aca="false">Persist_a*E1574+Shock_sd*Draws!F1553</f>
        <v>-30.8743852665786</v>
      </c>
      <c r="G1574" s="18" t="n">
        <f aca="false">Persist_a*F1574+Shock_sd*Draws!G1553</f>
        <v>50.6891643225865</v>
      </c>
      <c r="H1574" s="18" t="n">
        <f aca="false">Persist_a*G1574+Shock_sd*Draws!H1553</f>
        <v>88.0646324248566</v>
      </c>
      <c r="I1574" s="18" t="n">
        <f aca="false">Persist_a*H1574+Shock_sd*Draws!I1553</f>
        <v>15.3458759831177</v>
      </c>
      <c r="J1574" s="18" t="n">
        <f aca="false">Persist_a*I1574+Shock_sd*Draws!J1553</f>
        <v>-51.2898457961212</v>
      </c>
      <c r="K1574" s="18" t="n">
        <f aca="false">Persist_a*J1574+Shock_sd*Draws!K1553</f>
        <v>-79.5330206043425</v>
      </c>
      <c r="L1574" s="18" t="n">
        <f aca="false">Persist_a*K1574+Shock_sd*Draws!L1553</f>
        <v>-161.525908437482</v>
      </c>
      <c r="M1574" s="18" t="n">
        <f aca="false">Persist_a*L1574+Shock_sd*Draws!M1553</f>
        <v>-148.67689611285</v>
      </c>
      <c r="N1574" s="18" t="n">
        <f aca="false">0-(Draws!N1553+Draws!Z1553)</f>
        <v>0</v>
      </c>
      <c r="O1574" s="18" t="n">
        <f aca="false">N1574-(Draws!O1553+Draws!AA1553)</f>
        <v>0</v>
      </c>
      <c r="P1574" s="18" t="n">
        <f aca="false">O1574-(Draws!P1553+Draws!AB1553)</f>
        <v>0</v>
      </c>
      <c r="Q1574" s="18" t="n">
        <f aca="false">P1574-(Draws!Q1553+Draws!AC1553)</f>
        <v>0</v>
      </c>
      <c r="R1574" s="18" t="n">
        <f aca="false">Q1574-(Draws!R1553+Draws!AD1553)</f>
        <v>0</v>
      </c>
      <c r="S1574" s="18" t="n">
        <f aca="false">R1574-(Draws!S1553+Draws!AE1553)</f>
        <v>0</v>
      </c>
      <c r="T1574" s="18" t="n">
        <f aca="false">S1574-(Draws!T1553+Draws!AF1553)</f>
        <v>0</v>
      </c>
      <c r="U1574" s="18" t="n">
        <f aca="false">T1574-(Draws!U1553+Draws!AG1553)</f>
        <v>0</v>
      </c>
      <c r="V1574" s="18" t="n">
        <f aca="false">U1574-(Draws!V1553+Draws!AH1553)</f>
        <v>0</v>
      </c>
      <c r="W1574" s="18" t="n">
        <f aca="false">V1574-(Draws!W1553+Draws!AI1553)</f>
        <v>0</v>
      </c>
      <c r="X1574" s="18" t="n">
        <f aca="false">W1574-(Draws!X1553+Draws!AJ1553)</f>
        <v>0</v>
      </c>
      <c r="Y1574" s="18" t="n">
        <f aca="false">X1574-(Draws!Y1553+Draws!AK1553)</f>
        <v>-222.022627337154</v>
      </c>
      <c r="Z1574" s="18" t="n">
        <f aca="false">0-(MAX(Draws!N1553-Line_cap,0)+MAX(Draws!Z1553-Line_cap,0))</f>
        <v>0</v>
      </c>
      <c r="AA1574" s="18" t="n">
        <f aca="false">Z1574-(MAX(Draws!O1553-Line_cap,0)+MAX(Draws!AA1553-Line_cap,0))</f>
        <v>0</v>
      </c>
      <c r="AB1574" s="18" t="n">
        <f aca="false">AA1574-(MAX(Draws!P1553-Line_cap,0)+MAX(Draws!AB1553-Line_cap,0))</f>
        <v>0</v>
      </c>
      <c r="AC1574" s="18" t="n">
        <f aca="false">AB1574-(MAX(Draws!Q1553-Line_cap,0)+MAX(Draws!AC1553-Line_cap,0))</f>
        <v>0</v>
      </c>
      <c r="AD1574" s="18" t="n">
        <f aca="false">AC1574-(MAX(Draws!R1553-Line_cap,0)+MAX(Draws!AD1553-Line_cap,0))</f>
        <v>0</v>
      </c>
      <c r="AE1574" s="18" t="n">
        <f aca="false">AD1574-(MAX(Draws!S1553-Line_cap,0)+MAX(Draws!AE1553-Line_cap,0))</f>
        <v>0</v>
      </c>
      <c r="AF1574" s="18" t="n">
        <f aca="false">AE1574-(MAX(Draws!T1553-Line_cap,0)+MAX(Draws!AF1553-Line_cap,0))</f>
        <v>0</v>
      </c>
      <c r="AG1574" s="18" t="n">
        <f aca="false">AF1574-(MAX(Draws!U1553-Line_cap,0)+MAX(Draws!AG1553-Line_cap,0))</f>
        <v>0</v>
      </c>
      <c r="AH1574" s="18" t="n">
        <f aca="false">AG1574-(MAX(Draws!V1553-Line_cap,0)+MAX(Draws!AH1553-Line_cap,0))</f>
        <v>0</v>
      </c>
      <c r="AI1574" s="18" t="n">
        <f aca="false">AH1574-(MAX(Draws!W1553-Line_cap,0)+MAX(Draws!AI1553-Line_cap,0))</f>
        <v>0</v>
      </c>
      <c r="AJ1574" s="18" t="n">
        <f aca="false">AI1574-(MAX(Draws!X1553-Line_cap,0)+MAX(Draws!AJ1553-Line_cap,0))</f>
        <v>0</v>
      </c>
      <c r="AK1574" s="18" t="n">
        <f aca="false">AJ1574-(MAX(Draws!Y1553-Line_cap,0)+MAX(Draws!AK1553-Line_cap,0))</f>
        <v>-122.022627337154</v>
      </c>
      <c r="AL1574" s="18" t="n">
        <f aca="false">SUMPRODUCT(MIN($B$22:$M$22+B1574:M1574+N1574:Y1574))</f>
        <v>139.724524226956</v>
      </c>
      <c r="AM1574" s="18" t="n">
        <f aca="false">SUMPRODUCT(MIN($B$22:$M$22+B1574:M1574))</f>
        <v>340.402039126899</v>
      </c>
      <c r="AN1574" s="18" t="n">
        <f aca="false">SUMPRODUCT(MIN($B$22:$M$22+N1574:Y1574))</f>
        <v>288.401420339806</v>
      </c>
      <c r="AO1574" s="18" t="n">
        <f aca="false">SUMPRODUCT(MIN($B$22:$M$22+B1574:M1574+Z1574:AK1574))</f>
        <v>239.724524226956</v>
      </c>
      <c r="AP1574" s="18" t="n">
        <f aca="false">SUMPRODUCT(MIN($B$23:$M$23+B1574:M1574+N1574:Y1574))</f>
        <v>184.850405309576</v>
      </c>
      <c r="AQ1574" s="18" t="n">
        <f aca="false">SUMPRODUCT(MIN($B$23:$M$23+B1574:M1574+Z1574:AK1574))</f>
        <v>284.850405309576</v>
      </c>
      <c r="AR1574" s="13" t="n">
        <f aca="false">IF(Y1574&lt;0,1,0)</f>
        <v>1</v>
      </c>
    </row>
    <row r="1575" customFormat="false" ht="15" hidden="false" customHeight="false" outlineLevel="0" collapsed="false">
      <c r="A1575" s="13" t="n">
        <v>1550</v>
      </c>
      <c r="B1575" s="18" t="n">
        <f aca="false">Shock_sd*Draws!B1554</f>
        <v>116.545049113165</v>
      </c>
      <c r="C1575" s="18" t="n">
        <f aca="false">Persist_a*B1575+Shock_sd*Draws!C1554</f>
        <v>43.6856425197411</v>
      </c>
      <c r="D1575" s="18" t="n">
        <f aca="false">Persist_a*C1575+Shock_sd*Draws!D1554</f>
        <v>-91.5429528135818</v>
      </c>
      <c r="E1575" s="18" t="n">
        <f aca="false">Persist_a*D1575+Shock_sd*Draws!E1554</f>
        <v>-31.926541561785</v>
      </c>
      <c r="F1575" s="18" t="n">
        <f aca="false">Persist_a*E1575+Shock_sd*Draws!F1554</f>
        <v>-83.2217134670797</v>
      </c>
      <c r="G1575" s="18" t="n">
        <f aca="false">Persist_a*F1575+Shock_sd*Draws!G1554</f>
        <v>-32.5825402259722</v>
      </c>
      <c r="H1575" s="18" t="n">
        <f aca="false">Persist_a*G1575+Shock_sd*Draws!H1554</f>
        <v>-42.9312663286967</v>
      </c>
      <c r="I1575" s="18" t="n">
        <f aca="false">Persist_a*H1575+Shock_sd*Draws!I1554</f>
        <v>58.0603671195354</v>
      </c>
      <c r="J1575" s="18" t="n">
        <f aca="false">Persist_a*I1575+Shock_sd*Draws!J1554</f>
        <v>103.540019808708</v>
      </c>
      <c r="K1575" s="18" t="n">
        <f aca="false">Persist_a*J1575+Shock_sd*Draws!K1554</f>
        <v>104.769877458655</v>
      </c>
      <c r="L1575" s="18" t="n">
        <f aca="false">Persist_a*K1575+Shock_sd*Draws!L1554</f>
        <v>53.8499838556158</v>
      </c>
      <c r="M1575" s="18" t="n">
        <f aca="false">Persist_a*L1575+Shock_sd*Draws!M1554</f>
        <v>29.8011384187008</v>
      </c>
      <c r="N1575" s="18" t="n">
        <f aca="false">0-(Draws!N1554+Draws!Z1554)</f>
        <v>0</v>
      </c>
      <c r="O1575" s="18" t="n">
        <f aca="false">N1575-(Draws!O1554+Draws!AA1554)</f>
        <v>0</v>
      </c>
      <c r="P1575" s="18" t="n">
        <f aca="false">O1575-(Draws!P1554+Draws!AB1554)</f>
        <v>0</v>
      </c>
      <c r="Q1575" s="18" t="n">
        <f aca="false">P1575-(Draws!Q1554+Draws!AC1554)</f>
        <v>0</v>
      </c>
      <c r="R1575" s="18" t="n">
        <f aca="false">Q1575-(Draws!R1554+Draws!AD1554)</f>
        <v>0</v>
      </c>
      <c r="S1575" s="18" t="n">
        <f aca="false">R1575-(Draws!S1554+Draws!AE1554)</f>
        <v>0</v>
      </c>
      <c r="T1575" s="18" t="n">
        <f aca="false">S1575-(Draws!T1554+Draws!AF1554)</f>
        <v>0</v>
      </c>
      <c r="U1575" s="18" t="n">
        <f aca="false">T1575-(Draws!U1554+Draws!AG1554)</f>
        <v>0</v>
      </c>
      <c r="V1575" s="18" t="n">
        <f aca="false">U1575-(Draws!V1554+Draws!AH1554)</f>
        <v>0</v>
      </c>
      <c r="W1575" s="18" t="n">
        <f aca="false">V1575-(Draws!W1554+Draws!AI1554)</f>
        <v>0</v>
      </c>
      <c r="X1575" s="18" t="n">
        <f aca="false">W1575-(Draws!X1554+Draws!AJ1554)</f>
        <v>0</v>
      </c>
      <c r="Y1575" s="18" t="n">
        <f aca="false">X1575-(Draws!Y1554+Draws!AK1554)</f>
        <v>0</v>
      </c>
      <c r="Z1575" s="18" t="n">
        <f aca="false">0-(MAX(Draws!N1554-Line_cap,0)+MAX(Draws!Z1554-Line_cap,0))</f>
        <v>0</v>
      </c>
      <c r="AA1575" s="18" t="n">
        <f aca="false">Z1575-(MAX(Draws!O1554-Line_cap,0)+MAX(Draws!AA1554-Line_cap,0))</f>
        <v>0</v>
      </c>
      <c r="AB1575" s="18" t="n">
        <f aca="false">AA1575-(MAX(Draws!P1554-Line_cap,0)+MAX(Draws!AB1554-Line_cap,0))</f>
        <v>0</v>
      </c>
      <c r="AC1575" s="18" t="n">
        <f aca="false">AB1575-(MAX(Draws!Q1554-Line_cap,0)+MAX(Draws!AC1554-Line_cap,0))</f>
        <v>0</v>
      </c>
      <c r="AD1575" s="18" t="n">
        <f aca="false">AC1575-(MAX(Draws!R1554-Line_cap,0)+MAX(Draws!AD1554-Line_cap,0))</f>
        <v>0</v>
      </c>
      <c r="AE1575" s="18" t="n">
        <f aca="false">AD1575-(MAX(Draws!S1554-Line_cap,0)+MAX(Draws!AE1554-Line_cap,0))</f>
        <v>0</v>
      </c>
      <c r="AF1575" s="18" t="n">
        <f aca="false">AE1575-(MAX(Draws!T1554-Line_cap,0)+MAX(Draws!AF1554-Line_cap,0))</f>
        <v>0</v>
      </c>
      <c r="AG1575" s="18" t="n">
        <f aca="false">AF1575-(MAX(Draws!U1554-Line_cap,0)+MAX(Draws!AG1554-Line_cap,0))</f>
        <v>0</v>
      </c>
      <c r="AH1575" s="18" t="n">
        <f aca="false">AG1575-(MAX(Draws!V1554-Line_cap,0)+MAX(Draws!AH1554-Line_cap,0))</f>
        <v>0</v>
      </c>
      <c r="AI1575" s="18" t="n">
        <f aca="false">AH1575-(MAX(Draws!W1554-Line_cap,0)+MAX(Draws!AI1554-Line_cap,0))</f>
        <v>0</v>
      </c>
      <c r="AJ1575" s="18" t="n">
        <f aca="false">AI1575-(MAX(Draws!X1554-Line_cap,0)+MAX(Draws!AJ1554-Line_cap,0))</f>
        <v>0</v>
      </c>
      <c r="AK1575" s="18" t="n">
        <f aca="false">AJ1575-(MAX(Draws!Y1554-Line_cap,0)+MAX(Draws!AK1554-Line_cap,0))</f>
        <v>0</v>
      </c>
      <c r="AL1575" s="18" t="n">
        <f aca="false">SUMPRODUCT(MIN($B$22:$M$22+B1575:M1575+N1575:Y1575))</f>
        <v>405.27546768061</v>
      </c>
      <c r="AM1575" s="18" t="n">
        <f aca="false">SUMPRODUCT(MIN($B$22:$M$22+B1575:M1575))</f>
        <v>405.27546768061</v>
      </c>
      <c r="AN1575" s="18" t="n">
        <f aca="false">SUMPRODUCT(MIN($B$22:$M$22+N1575:Y1575))</f>
        <v>481.950382357786</v>
      </c>
      <c r="AO1575" s="18" t="n">
        <f aca="false">SUMPRODUCT(MIN($B$22:$M$22+B1575:M1575+Z1575:AK1575))</f>
        <v>405.27546768061</v>
      </c>
      <c r="AP1575" s="18" t="n">
        <f aca="false">SUMPRODUCT(MIN($B$23:$M$23+B1575:M1575+N1575:Y1575))</f>
        <v>450.380201533775</v>
      </c>
      <c r="AQ1575" s="18" t="n">
        <f aca="false">SUMPRODUCT(MIN($B$23:$M$23+B1575:M1575+Z1575:AK1575))</f>
        <v>450.380201533775</v>
      </c>
      <c r="AR1575" s="13" t="n">
        <f aca="false">IF(Y1575&lt;0,1,0)</f>
        <v>0</v>
      </c>
    </row>
    <row r="1576" customFormat="false" ht="15" hidden="false" customHeight="false" outlineLevel="0" collapsed="false">
      <c r="A1576" s="13" t="n">
        <v>1551</v>
      </c>
      <c r="B1576" s="18" t="n">
        <f aca="false">Shock_sd*Draws!B1555</f>
        <v>21.8452290496553</v>
      </c>
      <c r="C1576" s="18" t="n">
        <f aca="false">Persist_a*B1576+Shock_sd*Draws!C1555</f>
        <v>91.0510979578266</v>
      </c>
      <c r="D1576" s="18" t="n">
        <f aca="false">Persist_a*C1576+Shock_sd*Draws!D1555</f>
        <v>48.3154703965419</v>
      </c>
      <c r="E1576" s="18" t="n">
        <f aca="false">Persist_a*D1576+Shock_sd*Draws!E1555</f>
        <v>15.7600138844376</v>
      </c>
      <c r="F1576" s="18" t="n">
        <f aca="false">Persist_a*E1576+Shock_sd*Draws!F1555</f>
        <v>52.8753779514157</v>
      </c>
      <c r="G1576" s="18" t="n">
        <f aca="false">Persist_a*F1576+Shock_sd*Draws!G1555</f>
        <v>76.0530115863445</v>
      </c>
      <c r="H1576" s="18" t="n">
        <f aca="false">Persist_a*G1576+Shock_sd*Draws!H1555</f>
        <v>67.4992680810789</v>
      </c>
      <c r="I1576" s="18" t="n">
        <f aca="false">Persist_a*H1576+Shock_sd*Draws!I1555</f>
        <v>-55.6976755023307</v>
      </c>
      <c r="J1576" s="18" t="n">
        <f aca="false">Persist_a*I1576+Shock_sd*Draws!J1555</f>
        <v>45.4462599751198</v>
      </c>
      <c r="K1576" s="18" t="n">
        <f aca="false">Persist_a*J1576+Shock_sd*Draws!K1555</f>
        <v>109.797593065597</v>
      </c>
      <c r="L1576" s="18" t="n">
        <f aca="false">Persist_a*K1576+Shock_sd*Draws!L1555</f>
        <v>29.4057909526877</v>
      </c>
      <c r="M1576" s="18" t="n">
        <f aca="false">Persist_a*L1576+Shock_sd*Draws!M1555</f>
        <v>39.2685139896465</v>
      </c>
      <c r="N1576" s="18" t="n">
        <f aca="false">0-(Draws!N1555+Draws!Z1555)</f>
        <v>0</v>
      </c>
      <c r="O1576" s="18" t="n">
        <f aca="false">N1576-(Draws!O1555+Draws!AA1555)</f>
        <v>0</v>
      </c>
      <c r="P1576" s="18" t="n">
        <f aca="false">O1576-(Draws!P1555+Draws!AB1555)</f>
        <v>0</v>
      </c>
      <c r="Q1576" s="18" t="n">
        <f aca="false">P1576-(Draws!Q1555+Draws!AC1555)</f>
        <v>0</v>
      </c>
      <c r="R1576" s="18" t="n">
        <f aca="false">Q1576-(Draws!R1555+Draws!AD1555)</f>
        <v>0</v>
      </c>
      <c r="S1576" s="18" t="n">
        <f aca="false">R1576-(Draws!S1555+Draws!AE1555)</f>
        <v>-196.846790992353</v>
      </c>
      <c r="T1576" s="18" t="n">
        <f aca="false">S1576-(Draws!T1555+Draws!AF1555)</f>
        <v>-196.846790992353</v>
      </c>
      <c r="U1576" s="18" t="n">
        <f aca="false">T1576-(Draws!U1555+Draws!AG1555)</f>
        <v>-196.846790992353</v>
      </c>
      <c r="V1576" s="18" t="n">
        <f aca="false">U1576-(Draws!V1555+Draws!AH1555)</f>
        <v>-196.846790992353</v>
      </c>
      <c r="W1576" s="18" t="n">
        <f aca="false">V1576-(Draws!W1555+Draws!AI1555)</f>
        <v>-196.846790992353</v>
      </c>
      <c r="X1576" s="18" t="n">
        <f aca="false">W1576-(Draws!X1555+Draws!AJ1555)</f>
        <v>-196.846790992353</v>
      </c>
      <c r="Y1576" s="18" t="n">
        <f aca="false">X1576-(Draws!Y1555+Draws!AK1555)</f>
        <v>-196.846790992353</v>
      </c>
      <c r="Z1576" s="18" t="n">
        <f aca="false">0-(MAX(Draws!N1555-Line_cap,0)+MAX(Draws!Z1555-Line_cap,0))</f>
        <v>0</v>
      </c>
      <c r="AA1576" s="18" t="n">
        <f aca="false">Z1576-(MAX(Draws!O1555-Line_cap,0)+MAX(Draws!AA1555-Line_cap,0))</f>
        <v>0</v>
      </c>
      <c r="AB1576" s="18" t="n">
        <f aca="false">AA1576-(MAX(Draws!P1555-Line_cap,0)+MAX(Draws!AB1555-Line_cap,0))</f>
        <v>0</v>
      </c>
      <c r="AC1576" s="18" t="n">
        <f aca="false">AB1576-(MAX(Draws!Q1555-Line_cap,0)+MAX(Draws!AC1555-Line_cap,0))</f>
        <v>0</v>
      </c>
      <c r="AD1576" s="18" t="n">
        <f aca="false">AC1576-(MAX(Draws!R1555-Line_cap,0)+MAX(Draws!AD1555-Line_cap,0))</f>
        <v>0</v>
      </c>
      <c r="AE1576" s="18" t="n">
        <f aca="false">AD1576-(MAX(Draws!S1555-Line_cap,0)+MAX(Draws!AE1555-Line_cap,0))</f>
        <v>-96.8467909923534</v>
      </c>
      <c r="AF1576" s="18" t="n">
        <f aca="false">AE1576-(MAX(Draws!T1555-Line_cap,0)+MAX(Draws!AF1555-Line_cap,0))</f>
        <v>-96.8467909923534</v>
      </c>
      <c r="AG1576" s="18" t="n">
        <f aca="false">AF1576-(MAX(Draws!U1555-Line_cap,0)+MAX(Draws!AG1555-Line_cap,0))</f>
        <v>-96.8467909923534</v>
      </c>
      <c r="AH1576" s="18" t="n">
        <f aca="false">AG1576-(MAX(Draws!V1555-Line_cap,0)+MAX(Draws!AH1555-Line_cap,0))</f>
        <v>-96.8467909923534</v>
      </c>
      <c r="AI1576" s="18" t="n">
        <f aca="false">AH1576-(MAX(Draws!W1555-Line_cap,0)+MAX(Draws!AI1555-Line_cap,0))</f>
        <v>-96.8467909923534</v>
      </c>
      <c r="AJ1576" s="18" t="n">
        <f aca="false">AI1576-(MAX(Draws!X1555-Line_cap,0)+MAX(Draws!AJ1555-Line_cap,0))</f>
        <v>-96.8467909923534</v>
      </c>
      <c r="AK1576" s="18" t="n">
        <f aca="false">AJ1576-(MAX(Draws!Y1555-Line_cap,0)+MAX(Draws!AK1555-Line_cap,0))</f>
        <v>-96.8467909923534</v>
      </c>
      <c r="AL1576" s="18" t="n">
        <f aca="false">SUMPRODUCT(MIN($B$22:$M$22+B1576:M1576+N1576:Y1576))</f>
        <v>231.309586903235</v>
      </c>
      <c r="AM1576" s="18" t="n">
        <f aca="false">SUMPRODUCT(MIN($B$22:$M$22+B1576:M1576))</f>
        <v>428.156377895588</v>
      </c>
      <c r="AN1576" s="18" t="n">
        <f aca="false">SUMPRODUCT(MIN($B$22:$M$22+N1576:Y1576))</f>
        <v>285.103591365432</v>
      </c>
      <c r="AO1576" s="18" t="n">
        <f aca="false">SUMPRODUCT(MIN($B$22:$M$22+B1576:M1576+Z1576:AK1576))</f>
        <v>331.309586903235</v>
      </c>
      <c r="AP1576" s="18" t="n">
        <f aca="false">SUMPRODUCT(MIN($B$23:$M$23+B1576:M1576+N1576:Y1576))</f>
        <v>280.909586903235</v>
      </c>
      <c r="AQ1576" s="18" t="n">
        <f aca="false">SUMPRODUCT(MIN($B$23:$M$23+B1576:M1576+Z1576:AK1576))</f>
        <v>380.909586903235</v>
      </c>
      <c r="AR1576" s="13" t="n">
        <f aca="false">IF(Y1576&lt;0,1,0)</f>
        <v>1</v>
      </c>
    </row>
    <row r="1577" customFormat="false" ht="15" hidden="false" customHeight="false" outlineLevel="0" collapsed="false">
      <c r="A1577" s="13" t="n">
        <v>1552</v>
      </c>
      <c r="B1577" s="18" t="n">
        <f aca="false">Shock_sd*Draws!B1556</f>
        <v>-11.5014722179167</v>
      </c>
      <c r="C1577" s="18" t="n">
        <f aca="false">Persist_a*B1577+Shock_sd*Draws!C1556</f>
        <v>-6.3979928241496</v>
      </c>
      <c r="D1577" s="18" t="n">
        <f aca="false">Persist_a*C1577+Shock_sd*Draws!D1556</f>
        <v>-66.3325125297054</v>
      </c>
      <c r="E1577" s="18" t="n">
        <f aca="false">Persist_a*D1577+Shock_sd*Draws!E1556</f>
        <v>-81.5951209506602</v>
      </c>
      <c r="F1577" s="18" t="n">
        <f aca="false">Persist_a*E1577+Shock_sd*Draws!F1556</f>
        <v>-62.1621848147341</v>
      </c>
      <c r="G1577" s="18" t="n">
        <f aca="false">Persist_a*F1577+Shock_sd*Draws!G1556</f>
        <v>-25.5409409764806</v>
      </c>
      <c r="H1577" s="18" t="n">
        <f aca="false">Persist_a*G1577+Shock_sd*Draws!H1556</f>
        <v>25.6175580729916</v>
      </c>
      <c r="I1577" s="18" t="n">
        <f aca="false">Persist_a*H1577+Shock_sd*Draws!I1556</f>
        <v>-68.7180017028876</v>
      </c>
      <c r="J1577" s="18" t="n">
        <f aca="false">Persist_a*I1577+Shock_sd*Draws!J1556</f>
        <v>33.4263607188064</v>
      </c>
      <c r="K1577" s="18" t="n">
        <f aca="false">Persist_a*J1577+Shock_sd*Draws!K1556</f>
        <v>-2.76131940193256</v>
      </c>
      <c r="L1577" s="18" t="n">
        <f aca="false">Persist_a*K1577+Shock_sd*Draws!L1556</f>
        <v>-103.728294399584</v>
      </c>
      <c r="M1577" s="18" t="n">
        <f aca="false">Persist_a*L1577+Shock_sd*Draws!M1556</f>
        <v>-46.9726857513918</v>
      </c>
      <c r="N1577" s="18" t="n">
        <f aca="false">0-(Draws!N1556+Draws!Z1556)</f>
        <v>0</v>
      </c>
      <c r="O1577" s="18" t="n">
        <f aca="false">N1577-(Draws!O1556+Draws!AA1556)</f>
        <v>0</v>
      </c>
      <c r="P1577" s="18" t="n">
        <f aca="false">O1577-(Draws!P1556+Draws!AB1556)</f>
        <v>0</v>
      </c>
      <c r="Q1577" s="18" t="n">
        <f aca="false">P1577-(Draws!Q1556+Draws!AC1556)</f>
        <v>0</v>
      </c>
      <c r="R1577" s="18" t="n">
        <f aca="false">Q1577-(Draws!R1556+Draws!AD1556)</f>
        <v>0</v>
      </c>
      <c r="S1577" s="18" t="n">
        <f aca="false">R1577-(Draws!S1556+Draws!AE1556)</f>
        <v>0</v>
      </c>
      <c r="T1577" s="18" t="n">
        <f aca="false">S1577-(Draws!T1556+Draws!AF1556)</f>
        <v>0</v>
      </c>
      <c r="U1577" s="18" t="n">
        <f aca="false">T1577-(Draws!U1556+Draws!AG1556)</f>
        <v>0</v>
      </c>
      <c r="V1577" s="18" t="n">
        <f aca="false">U1577-(Draws!V1556+Draws!AH1556)</f>
        <v>0</v>
      </c>
      <c r="W1577" s="18" t="n">
        <f aca="false">V1577-(Draws!W1556+Draws!AI1556)</f>
        <v>0</v>
      </c>
      <c r="X1577" s="18" t="n">
        <f aca="false">W1577-(Draws!X1556+Draws!AJ1556)</f>
        <v>0</v>
      </c>
      <c r="Y1577" s="18" t="n">
        <f aca="false">X1577-(Draws!Y1556+Draws!AK1556)</f>
        <v>0</v>
      </c>
      <c r="Z1577" s="18" t="n">
        <f aca="false">0-(MAX(Draws!N1556-Line_cap,0)+MAX(Draws!Z1556-Line_cap,0))</f>
        <v>0</v>
      </c>
      <c r="AA1577" s="18" t="n">
        <f aca="false">Z1577-(MAX(Draws!O1556-Line_cap,0)+MAX(Draws!AA1556-Line_cap,0))</f>
        <v>0</v>
      </c>
      <c r="AB1577" s="18" t="n">
        <f aca="false">AA1577-(MAX(Draws!P1556-Line_cap,0)+MAX(Draws!AB1556-Line_cap,0))</f>
        <v>0</v>
      </c>
      <c r="AC1577" s="18" t="n">
        <f aca="false">AB1577-(MAX(Draws!Q1556-Line_cap,0)+MAX(Draws!AC1556-Line_cap,0))</f>
        <v>0</v>
      </c>
      <c r="AD1577" s="18" t="n">
        <f aca="false">AC1577-(MAX(Draws!R1556-Line_cap,0)+MAX(Draws!AD1556-Line_cap,0))</f>
        <v>0</v>
      </c>
      <c r="AE1577" s="18" t="n">
        <f aca="false">AD1577-(MAX(Draws!S1556-Line_cap,0)+MAX(Draws!AE1556-Line_cap,0))</f>
        <v>0</v>
      </c>
      <c r="AF1577" s="18" t="n">
        <f aca="false">AE1577-(MAX(Draws!T1556-Line_cap,0)+MAX(Draws!AF1556-Line_cap,0))</f>
        <v>0</v>
      </c>
      <c r="AG1577" s="18" t="n">
        <f aca="false">AF1577-(MAX(Draws!U1556-Line_cap,0)+MAX(Draws!AG1556-Line_cap,0))</f>
        <v>0</v>
      </c>
      <c r="AH1577" s="18" t="n">
        <f aca="false">AG1577-(MAX(Draws!V1556-Line_cap,0)+MAX(Draws!AH1556-Line_cap,0))</f>
        <v>0</v>
      </c>
      <c r="AI1577" s="18" t="n">
        <f aca="false">AH1577-(MAX(Draws!W1556-Line_cap,0)+MAX(Draws!AI1556-Line_cap,0))</f>
        <v>0</v>
      </c>
      <c r="AJ1577" s="18" t="n">
        <f aca="false">AI1577-(MAX(Draws!X1556-Line_cap,0)+MAX(Draws!AJ1556-Line_cap,0))</f>
        <v>0</v>
      </c>
      <c r="AK1577" s="18" t="n">
        <f aca="false">AJ1577-(MAX(Draws!Y1556-Line_cap,0)+MAX(Draws!AK1556-Line_cap,0))</f>
        <v>0</v>
      </c>
      <c r="AL1577" s="18" t="n">
        <f aca="false">SUMPRODUCT(MIN($B$22:$M$22+B1577:M1577+N1577:Y1577))</f>
        <v>398.199653164797</v>
      </c>
      <c r="AM1577" s="18" t="n">
        <f aca="false">SUMPRODUCT(MIN($B$22:$M$22+B1577:M1577))</f>
        <v>398.199653164797</v>
      </c>
      <c r="AN1577" s="18" t="n">
        <f aca="false">SUMPRODUCT(MIN($B$22:$M$22+N1577:Y1577))</f>
        <v>481.950382357786</v>
      </c>
      <c r="AO1577" s="18" t="n">
        <f aca="false">SUMPRODUCT(MIN($B$22:$M$22+B1577:M1577+Z1577:AK1577))</f>
        <v>398.199653164797</v>
      </c>
      <c r="AP1577" s="18" t="n">
        <f aca="false">SUMPRODUCT(MIN($B$23:$M$23+B1577:M1577+N1577:Y1577))</f>
        <v>445.072781978341</v>
      </c>
      <c r="AQ1577" s="18" t="n">
        <f aca="false">SUMPRODUCT(MIN($B$23:$M$23+B1577:M1577+Z1577:AK1577))</f>
        <v>445.072781978341</v>
      </c>
      <c r="AR1577" s="13" t="n">
        <f aca="false">IF(Y1577&lt;0,1,0)</f>
        <v>0</v>
      </c>
    </row>
    <row r="1578" customFormat="false" ht="15" hidden="false" customHeight="false" outlineLevel="0" collapsed="false">
      <c r="A1578" s="13" t="n">
        <v>1553</v>
      </c>
      <c r="B1578" s="18" t="n">
        <f aca="false">Shock_sd*Draws!B1557</f>
        <v>-92.452270296444</v>
      </c>
      <c r="C1578" s="18" t="n">
        <f aca="false">Persist_a*B1578+Shock_sd*Draws!C1557</f>
        <v>-24.2292229943324</v>
      </c>
      <c r="D1578" s="18" t="n">
        <f aca="false">Persist_a*C1578+Shock_sd*Draws!D1557</f>
        <v>10.4597005354887</v>
      </c>
      <c r="E1578" s="18" t="n">
        <f aca="false">Persist_a*D1578+Shock_sd*Draws!E1557</f>
        <v>11.0502538025077</v>
      </c>
      <c r="F1578" s="18" t="n">
        <f aca="false">Persist_a*E1578+Shock_sd*Draws!F1557</f>
        <v>-13.0108069877438</v>
      </c>
      <c r="G1578" s="18" t="n">
        <f aca="false">Persist_a*F1578+Shock_sd*Draws!G1557</f>
        <v>6.71832132786033</v>
      </c>
      <c r="H1578" s="18" t="n">
        <f aca="false">Persist_a*G1578+Shock_sd*Draws!H1557</f>
        <v>17.1636924561557</v>
      </c>
      <c r="I1578" s="18" t="n">
        <f aca="false">Persist_a*H1578+Shock_sd*Draws!I1557</f>
        <v>7.84987189888392</v>
      </c>
      <c r="J1578" s="18" t="n">
        <f aca="false">Persist_a*I1578+Shock_sd*Draws!J1557</f>
        <v>-55.294421400155</v>
      </c>
      <c r="K1578" s="18" t="n">
        <f aca="false">Persist_a*J1578+Shock_sd*Draws!K1557</f>
        <v>-69.8964323955042</v>
      </c>
      <c r="L1578" s="18" t="n">
        <f aca="false">Persist_a*K1578+Shock_sd*Draws!L1557</f>
        <v>-44.7313649342451</v>
      </c>
      <c r="M1578" s="18" t="n">
        <f aca="false">Persist_a*L1578+Shock_sd*Draws!M1557</f>
        <v>-31.0110661056898</v>
      </c>
      <c r="N1578" s="18" t="n">
        <f aca="false">0-(Draws!N1557+Draws!Z1557)</f>
        <v>0</v>
      </c>
      <c r="O1578" s="18" t="n">
        <f aca="false">N1578-(Draws!O1557+Draws!AA1557)</f>
        <v>0</v>
      </c>
      <c r="P1578" s="18" t="n">
        <f aca="false">O1578-(Draws!P1557+Draws!AB1557)</f>
        <v>0</v>
      </c>
      <c r="Q1578" s="18" t="n">
        <f aca="false">P1578-(Draws!Q1557+Draws!AC1557)</f>
        <v>0</v>
      </c>
      <c r="R1578" s="18" t="n">
        <f aca="false">Q1578-(Draws!R1557+Draws!AD1557)</f>
        <v>0</v>
      </c>
      <c r="S1578" s="18" t="n">
        <f aca="false">R1578-(Draws!S1557+Draws!AE1557)</f>
        <v>0</v>
      </c>
      <c r="T1578" s="18" t="n">
        <f aca="false">S1578-(Draws!T1557+Draws!AF1557)</f>
        <v>0</v>
      </c>
      <c r="U1578" s="18" t="n">
        <f aca="false">T1578-(Draws!U1557+Draws!AG1557)</f>
        <v>0</v>
      </c>
      <c r="V1578" s="18" t="n">
        <f aca="false">U1578-(Draws!V1557+Draws!AH1557)</f>
        <v>0</v>
      </c>
      <c r="W1578" s="18" t="n">
        <f aca="false">V1578-(Draws!W1557+Draws!AI1557)</f>
        <v>0</v>
      </c>
      <c r="X1578" s="18" t="n">
        <f aca="false">W1578-(Draws!X1557+Draws!AJ1557)</f>
        <v>0</v>
      </c>
      <c r="Y1578" s="18" t="n">
        <f aca="false">X1578-(Draws!Y1557+Draws!AK1557)</f>
        <v>0</v>
      </c>
      <c r="Z1578" s="18" t="n">
        <f aca="false">0-(MAX(Draws!N1557-Line_cap,0)+MAX(Draws!Z1557-Line_cap,0))</f>
        <v>0</v>
      </c>
      <c r="AA1578" s="18" t="n">
        <f aca="false">Z1578-(MAX(Draws!O1557-Line_cap,0)+MAX(Draws!AA1557-Line_cap,0))</f>
        <v>0</v>
      </c>
      <c r="AB1578" s="18" t="n">
        <f aca="false">AA1578-(MAX(Draws!P1557-Line_cap,0)+MAX(Draws!AB1557-Line_cap,0))</f>
        <v>0</v>
      </c>
      <c r="AC1578" s="18" t="n">
        <f aca="false">AB1578-(MAX(Draws!Q1557-Line_cap,0)+MAX(Draws!AC1557-Line_cap,0))</f>
        <v>0</v>
      </c>
      <c r="AD1578" s="18" t="n">
        <f aca="false">AC1578-(MAX(Draws!R1557-Line_cap,0)+MAX(Draws!AD1557-Line_cap,0))</f>
        <v>0</v>
      </c>
      <c r="AE1578" s="18" t="n">
        <f aca="false">AD1578-(MAX(Draws!S1557-Line_cap,0)+MAX(Draws!AE1557-Line_cap,0))</f>
        <v>0</v>
      </c>
      <c r="AF1578" s="18" t="n">
        <f aca="false">AE1578-(MAX(Draws!T1557-Line_cap,0)+MAX(Draws!AF1557-Line_cap,0))</f>
        <v>0</v>
      </c>
      <c r="AG1578" s="18" t="n">
        <f aca="false">AF1578-(MAX(Draws!U1557-Line_cap,0)+MAX(Draws!AG1557-Line_cap,0))</f>
        <v>0</v>
      </c>
      <c r="AH1578" s="18" t="n">
        <f aca="false">AG1578-(MAX(Draws!V1557-Line_cap,0)+MAX(Draws!AH1557-Line_cap,0))</f>
        <v>0</v>
      </c>
      <c r="AI1578" s="18" t="n">
        <f aca="false">AH1578-(MAX(Draws!W1557-Line_cap,0)+MAX(Draws!AI1557-Line_cap,0))</f>
        <v>0</v>
      </c>
      <c r="AJ1578" s="18" t="n">
        <f aca="false">AI1578-(MAX(Draws!X1557-Line_cap,0)+MAX(Draws!AJ1557-Line_cap,0))</f>
        <v>0</v>
      </c>
      <c r="AK1578" s="18" t="n">
        <f aca="false">AJ1578-(MAX(Draws!Y1557-Line_cap,0)+MAX(Draws!AK1557-Line_cap,0))</f>
        <v>0</v>
      </c>
      <c r="AL1578" s="18" t="n">
        <f aca="false">SUMPRODUCT(MIN($B$22:$M$22+B1578:M1578+N1578:Y1578))</f>
        <v>424.48926341392</v>
      </c>
      <c r="AM1578" s="18" t="n">
        <f aca="false">SUMPRODUCT(MIN($B$22:$M$22+B1578:M1578))</f>
        <v>424.48926341392</v>
      </c>
      <c r="AN1578" s="18" t="n">
        <f aca="false">SUMPRODUCT(MIN($B$22:$M$22+N1578:Y1578))</f>
        <v>481.950382357786</v>
      </c>
      <c r="AO1578" s="18" t="n">
        <f aca="false">SUMPRODUCT(MIN($B$22:$M$22+B1578:M1578+Z1578:AK1578))</f>
        <v>424.48926341392</v>
      </c>
      <c r="AP1578" s="18" t="n">
        <f aca="false">SUMPRODUCT(MIN($B$23:$M$23+B1578:M1578+N1578:Y1578))</f>
        <v>472.774911964347</v>
      </c>
      <c r="AQ1578" s="18" t="n">
        <f aca="false">SUMPRODUCT(MIN($B$23:$M$23+B1578:M1578+Z1578:AK1578))</f>
        <v>472.774911964347</v>
      </c>
      <c r="AR1578" s="13" t="n">
        <f aca="false">IF(Y1578&lt;0,1,0)</f>
        <v>0</v>
      </c>
    </row>
    <row r="1579" customFormat="false" ht="15" hidden="false" customHeight="false" outlineLevel="0" collapsed="false">
      <c r="A1579" s="13" t="n">
        <v>1554</v>
      </c>
      <c r="B1579" s="18" t="n">
        <f aca="false">Shock_sd*Draws!B1558</f>
        <v>9.71356966917425</v>
      </c>
      <c r="C1579" s="18" t="n">
        <f aca="false">Persist_a*B1579+Shock_sd*Draws!C1558</f>
        <v>79.4492955260263</v>
      </c>
      <c r="D1579" s="18" t="n">
        <f aca="false">Persist_a*C1579+Shock_sd*Draws!D1558</f>
        <v>76.4961423773155</v>
      </c>
      <c r="E1579" s="18" t="n">
        <f aca="false">Persist_a*D1579+Shock_sd*Draws!E1558</f>
        <v>70.0056347163725</v>
      </c>
      <c r="F1579" s="18" t="n">
        <f aca="false">Persist_a*E1579+Shock_sd*Draws!F1558</f>
        <v>28.7110709682608</v>
      </c>
      <c r="G1579" s="18" t="n">
        <f aca="false">Persist_a*F1579+Shock_sd*Draws!G1558</f>
        <v>31.8855783954359</v>
      </c>
      <c r="H1579" s="18" t="n">
        <f aca="false">Persist_a*G1579+Shock_sd*Draws!H1558</f>
        <v>8.00544250702945</v>
      </c>
      <c r="I1579" s="18" t="n">
        <f aca="false">Persist_a*H1579+Shock_sd*Draws!I1558</f>
        <v>65.8798709920617</v>
      </c>
      <c r="J1579" s="18" t="n">
        <f aca="false">Persist_a*I1579+Shock_sd*Draws!J1558</f>
        <v>49.8027029579834</v>
      </c>
      <c r="K1579" s="18" t="n">
        <f aca="false">Persist_a*J1579+Shock_sd*Draws!K1558</f>
        <v>98.0954437080279</v>
      </c>
      <c r="L1579" s="18" t="n">
        <f aca="false">Persist_a*K1579+Shock_sd*Draws!L1558</f>
        <v>59.7509495949137</v>
      </c>
      <c r="M1579" s="18" t="n">
        <f aca="false">Persist_a*L1579+Shock_sd*Draws!M1558</f>
        <v>55.4183364379786</v>
      </c>
      <c r="N1579" s="18" t="n">
        <f aca="false">0-(Draws!N1558+Draws!Z1558)</f>
        <v>0</v>
      </c>
      <c r="O1579" s="18" t="n">
        <f aca="false">N1579-(Draws!O1558+Draws!AA1558)</f>
        <v>0</v>
      </c>
      <c r="P1579" s="18" t="n">
        <f aca="false">O1579-(Draws!P1558+Draws!AB1558)</f>
        <v>0</v>
      </c>
      <c r="Q1579" s="18" t="n">
        <f aca="false">P1579-(Draws!Q1558+Draws!AC1558)</f>
        <v>0</v>
      </c>
      <c r="R1579" s="18" t="n">
        <f aca="false">Q1579-(Draws!R1558+Draws!AD1558)</f>
        <v>0</v>
      </c>
      <c r="S1579" s="18" t="n">
        <f aca="false">R1579-(Draws!S1558+Draws!AE1558)</f>
        <v>0</v>
      </c>
      <c r="T1579" s="18" t="n">
        <f aca="false">S1579-(Draws!T1558+Draws!AF1558)</f>
        <v>0</v>
      </c>
      <c r="U1579" s="18" t="n">
        <f aca="false">T1579-(Draws!U1558+Draws!AG1558)</f>
        <v>0</v>
      </c>
      <c r="V1579" s="18" t="n">
        <f aca="false">U1579-(Draws!V1558+Draws!AH1558)</f>
        <v>0</v>
      </c>
      <c r="W1579" s="18" t="n">
        <f aca="false">V1579-(Draws!W1558+Draws!AI1558)</f>
        <v>0</v>
      </c>
      <c r="X1579" s="18" t="n">
        <f aca="false">W1579-(Draws!X1558+Draws!AJ1558)</f>
        <v>0</v>
      </c>
      <c r="Y1579" s="18" t="n">
        <f aca="false">X1579-(Draws!Y1558+Draws!AK1558)</f>
        <v>0</v>
      </c>
      <c r="Z1579" s="18" t="n">
        <f aca="false">0-(MAX(Draws!N1558-Line_cap,0)+MAX(Draws!Z1558-Line_cap,0))</f>
        <v>0</v>
      </c>
      <c r="AA1579" s="18" t="n">
        <f aca="false">Z1579-(MAX(Draws!O1558-Line_cap,0)+MAX(Draws!AA1558-Line_cap,0))</f>
        <v>0</v>
      </c>
      <c r="AB1579" s="18" t="n">
        <f aca="false">AA1579-(MAX(Draws!P1558-Line_cap,0)+MAX(Draws!AB1558-Line_cap,0))</f>
        <v>0</v>
      </c>
      <c r="AC1579" s="18" t="n">
        <f aca="false">AB1579-(MAX(Draws!Q1558-Line_cap,0)+MAX(Draws!AC1558-Line_cap,0))</f>
        <v>0</v>
      </c>
      <c r="AD1579" s="18" t="n">
        <f aca="false">AC1579-(MAX(Draws!R1558-Line_cap,0)+MAX(Draws!AD1558-Line_cap,0))</f>
        <v>0</v>
      </c>
      <c r="AE1579" s="18" t="n">
        <f aca="false">AD1579-(MAX(Draws!S1558-Line_cap,0)+MAX(Draws!AE1558-Line_cap,0))</f>
        <v>0</v>
      </c>
      <c r="AF1579" s="18" t="n">
        <f aca="false">AE1579-(MAX(Draws!T1558-Line_cap,0)+MAX(Draws!AF1558-Line_cap,0))</f>
        <v>0</v>
      </c>
      <c r="AG1579" s="18" t="n">
        <f aca="false">AF1579-(MAX(Draws!U1558-Line_cap,0)+MAX(Draws!AG1558-Line_cap,0))</f>
        <v>0</v>
      </c>
      <c r="AH1579" s="18" t="n">
        <f aca="false">AG1579-(MAX(Draws!V1558-Line_cap,0)+MAX(Draws!AH1558-Line_cap,0))</f>
        <v>0</v>
      </c>
      <c r="AI1579" s="18" t="n">
        <f aca="false">AH1579-(MAX(Draws!W1558-Line_cap,0)+MAX(Draws!AI1558-Line_cap,0))</f>
        <v>0</v>
      </c>
      <c r="AJ1579" s="18" t="n">
        <f aca="false">AI1579-(MAX(Draws!X1558-Line_cap,0)+MAX(Draws!AJ1558-Line_cap,0))</f>
        <v>0</v>
      </c>
      <c r="AK1579" s="18" t="n">
        <f aca="false">AJ1579-(MAX(Draws!Y1558-Line_cap,0)+MAX(Draws!AK1558-Line_cap,0))</f>
        <v>0</v>
      </c>
      <c r="AL1579" s="18" t="n">
        <f aca="false">SUMPRODUCT(MIN($B$22:$M$22+B1579:M1579+N1579:Y1579))</f>
        <v>489.955824864815</v>
      </c>
      <c r="AM1579" s="18" t="n">
        <f aca="false">SUMPRODUCT(MIN($B$22:$M$22+B1579:M1579))</f>
        <v>489.955824864815</v>
      </c>
      <c r="AN1579" s="18" t="n">
        <f aca="false">SUMPRODUCT(MIN($B$22:$M$22+N1579:Y1579))</f>
        <v>481.950382357786</v>
      </c>
      <c r="AO1579" s="18" t="n">
        <f aca="false">SUMPRODUCT(MIN($B$22:$M$22+B1579:M1579+Z1579:AK1579))</f>
        <v>489.955824864815</v>
      </c>
      <c r="AP1579" s="18" t="n">
        <f aca="false">SUMPRODUCT(MIN($B$23:$M$23+B1579:M1579+N1579:Y1579))</f>
        <v>539.134467727915</v>
      </c>
      <c r="AQ1579" s="18" t="n">
        <f aca="false">SUMPRODUCT(MIN($B$23:$M$23+B1579:M1579+Z1579:AK1579))</f>
        <v>539.134467727915</v>
      </c>
      <c r="AR1579" s="13" t="n">
        <f aca="false">IF(Y1579&lt;0,1,0)</f>
        <v>0</v>
      </c>
    </row>
    <row r="1580" customFormat="false" ht="15" hidden="false" customHeight="false" outlineLevel="0" collapsed="false">
      <c r="A1580" s="13" t="n">
        <v>1555</v>
      </c>
      <c r="B1580" s="18" t="n">
        <f aca="false">Shock_sd*Draws!B1559</f>
        <v>-0.353242355711436</v>
      </c>
      <c r="C1580" s="18" t="n">
        <f aca="false">Persist_a*B1580+Shock_sd*Draws!C1559</f>
        <v>50.1242826790665</v>
      </c>
      <c r="D1580" s="18" t="n">
        <f aca="false">Persist_a*C1580+Shock_sd*Draws!D1559</f>
        <v>10.8741398141839</v>
      </c>
      <c r="E1580" s="18" t="n">
        <f aca="false">Persist_a*D1580+Shock_sd*Draws!E1559</f>
        <v>-23.6004074190285</v>
      </c>
      <c r="F1580" s="18" t="n">
        <f aca="false">Persist_a*E1580+Shock_sd*Draws!F1559</f>
        <v>-19.6238661223338</v>
      </c>
      <c r="G1580" s="18" t="n">
        <f aca="false">Persist_a*F1580+Shock_sd*Draws!G1559</f>
        <v>23.958430447488</v>
      </c>
      <c r="H1580" s="18" t="n">
        <f aca="false">Persist_a*G1580+Shock_sd*Draws!H1559</f>
        <v>55.2620127968923</v>
      </c>
      <c r="I1580" s="18" t="n">
        <f aca="false">Persist_a*H1580+Shock_sd*Draws!I1559</f>
        <v>70.2815802857076</v>
      </c>
      <c r="J1580" s="18" t="n">
        <f aca="false">Persist_a*I1580+Shock_sd*Draws!J1559</f>
        <v>47.5377847961057</v>
      </c>
      <c r="K1580" s="18" t="n">
        <f aca="false">Persist_a*J1580+Shock_sd*Draws!K1559</f>
        <v>-16.0902409240186</v>
      </c>
      <c r="L1580" s="18" t="n">
        <f aca="false">Persist_a*K1580+Shock_sd*Draws!L1559</f>
        <v>-64.3759832881359</v>
      </c>
      <c r="M1580" s="18" t="n">
        <f aca="false">Persist_a*L1580+Shock_sd*Draws!M1559</f>
        <v>-19.6617496525857</v>
      </c>
      <c r="N1580" s="18" t="n">
        <f aca="false">0-(Draws!N1559+Draws!Z1559)</f>
        <v>0</v>
      </c>
      <c r="O1580" s="18" t="n">
        <f aca="false">N1580-(Draws!O1559+Draws!AA1559)</f>
        <v>0</v>
      </c>
      <c r="P1580" s="18" t="n">
        <f aca="false">O1580-(Draws!P1559+Draws!AB1559)</f>
        <v>0</v>
      </c>
      <c r="Q1580" s="18" t="n">
        <f aca="false">P1580-(Draws!Q1559+Draws!AC1559)</f>
        <v>0</v>
      </c>
      <c r="R1580" s="18" t="n">
        <f aca="false">Q1580-(Draws!R1559+Draws!AD1559)</f>
        <v>0</v>
      </c>
      <c r="S1580" s="18" t="n">
        <f aca="false">R1580-(Draws!S1559+Draws!AE1559)</f>
        <v>0</v>
      </c>
      <c r="T1580" s="18" t="n">
        <f aca="false">S1580-(Draws!T1559+Draws!AF1559)</f>
        <v>0</v>
      </c>
      <c r="U1580" s="18" t="n">
        <f aca="false">T1580-(Draws!U1559+Draws!AG1559)</f>
        <v>0</v>
      </c>
      <c r="V1580" s="18" t="n">
        <f aca="false">U1580-(Draws!V1559+Draws!AH1559)</f>
        <v>0</v>
      </c>
      <c r="W1580" s="18" t="n">
        <f aca="false">V1580-(Draws!W1559+Draws!AI1559)</f>
        <v>0</v>
      </c>
      <c r="X1580" s="18" t="n">
        <f aca="false">W1580-(Draws!X1559+Draws!AJ1559)</f>
        <v>0</v>
      </c>
      <c r="Y1580" s="18" t="n">
        <f aca="false">X1580-(Draws!Y1559+Draws!AK1559)</f>
        <v>0</v>
      </c>
      <c r="Z1580" s="18" t="n">
        <f aca="false">0-(MAX(Draws!N1559-Line_cap,0)+MAX(Draws!Z1559-Line_cap,0))</f>
        <v>0</v>
      </c>
      <c r="AA1580" s="18" t="n">
        <f aca="false">Z1580-(MAX(Draws!O1559-Line_cap,0)+MAX(Draws!AA1559-Line_cap,0))</f>
        <v>0</v>
      </c>
      <c r="AB1580" s="18" t="n">
        <f aca="false">AA1580-(MAX(Draws!P1559-Line_cap,0)+MAX(Draws!AB1559-Line_cap,0))</f>
        <v>0</v>
      </c>
      <c r="AC1580" s="18" t="n">
        <f aca="false">AB1580-(MAX(Draws!Q1559-Line_cap,0)+MAX(Draws!AC1559-Line_cap,0))</f>
        <v>0</v>
      </c>
      <c r="AD1580" s="18" t="n">
        <f aca="false">AC1580-(MAX(Draws!R1559-Line_cap,0)+MAX(Draws!AD1559-Line_cap,0))</f>
        <v>0</v>
      </c>
      <c r="AE1580" s="18" t="n">
        <f aca="false">AD1580-(MAX(Draws!S1559-Line_cap,0)+MAX(Draws!AE1559-Line_cap,0))</f>
        <v>0</v>
      </c>
      <c r="AF1580" s="18" t="n">
        <f aca="false">AE1580-(MAX(Draws!T1559-Line_cap,0)+MAX(Draws!AF1559-Line_cap,0))</f>
        <v>0</v>
      </c>
      <c r="AG1580" s="18" t="n">
        <f aca="false">AF1580-(MAX(Draws!U1559-Line_cap,0)+MAX(Draws!AG1559-Line_cap,0))</f>
        <v>0</v>
      </c>
      <c r="AH1580" s="18" t="n">
        <f aca="false">AG1580-(MAX(Draws!V1559-Line_cap,0)+MAX(Draws!AH1559-Line_cap,0))</f>
        <v>0</v>
      </c>
      <c r="AI1580" s="18" t="n">
        <f aca="false">AH1580-(MAX(Draws!W1559-Line_cap,0)+MAX(Draws!AI1559-Line_cap,0))</f>
        <v>0</v>
      </c>
      <c r="AJ1580" s="18" t="n">
        <f aca="false">AI1580-(MAX(Draws!X1559-Line_cap,0)+MAX(Draws!AJ1559-Line_cap,0))</f>
        <v>0</v>
      </c>
      <c r="AK1580" s="18" t="n">
        <f aca="false">AJ1580-(MAX(Draws!Y1559-Line_cap,0)+MAX(Draws!AK1559-Line_cap,0))</f>
        <v>0</v>
      </c>
      <c r="AL1580" s="18" t="n">
        <f aca="false">SUMPRODUCT(MIN($B$22:$M$22+B1580:M1580+N1580:Y1580))</f>
        <v>437.551964276245</v>
      </c>
      <c r="AM1580" s="18" t="n">
        <f aca="false">SUMPRODUCT(MIN($B$22:$M$22+B1580:M1580))</f>
        <v>437.551964276245</v>
      </c>
      <c r="AN1580" s="18" t="n">
        <f aca="false">SUMPRODUCT(MIN($B$22:$M$22+N1580:Y1580))</f>
        <v>481.950382357786</v>
      </c>
      <c r="AO1580" s="18" t="n">
        <f aca="false">SUMPRODUCT(MIN($B$22:$M$22+B1580:M1580+Z1580:AK1580))</f>
        <v>437.551964276245</v>
      </c>
      <c r="AP1580" s="18" t="n">
        <f aca="false">SUMPRODUCT(MIN($B$23:$M$23+B1580:M1580+N1580:Y1580))</f>
        <v>484.42509308979</v>
      </c>
      <c r="AQ1580" s="18" t="n">
        <f aca="false">SUMPRODUCT(MIN($B$23:$M$23+B1580:M1580+Z1580:AK1580))</f>
        <v>484.42509308979</v>
      </c>
      <c r="AR1580" s="13" t="n">
        <f aca="false">IF(Y1580&lt;0,1,0)</f>
        <v>0</v>
      </c>
    </row>
    <row r="1581" customFormat="false" ht="15" hidden="false" customHeight="false" outlineLevel="0" collapsed="false">
      <c r="A1581" s="13" t="n">
        <v>1556</v>
      </c>
      <c r="B1581" s="18" t="n">
        <f aca="false">Shock_sd*Draws!B1560</f>
        <v>49.646576194788</v>
      </c>
      <c r="C1581" s="18" t="n">
        <f aca="false">Persist_a*B1581+Shock_sd*Draws!C1560</f>
        <v>-1.07992269335293</v>
      </c>
      <c r="D1581" s="18" t="n">
        <f aca="false">Persist_a*C1581+Shock_sd*Draws!D1560</f>
        <v>-54.2376700790494</v>
      </c>
      <c r="E1581" s="18" t="n">
        <f aca="false">Persist_a*D1581+Shock_sd*Draws!E1560</f>
        <v>-65.980776843813</v>
      </c>
      <c r="F1581" s="18" t="n">
        <f aca="false">Persist_a*E1581+Shock_sd*Draws!F1560</f>
        <v>-42.964524293501</v>
      </c>
      <c r="G1581" s="18" t="n">
        <f aca="false">Persist_a*F1581+Shock_sd*Draws!G1560</f>
        <v>5.38032103919966</v>
      </c>
      <c r="H1581" s="18" t="n">
        <f aca="false">Persist_a*G1581+Shock_sd*Draws!H1560</f>
        <v>-39.7271820972856</v>
      </c>
      <c r="I1581" s="18" t="n">
        <f aca="false">Persist_a*H1581+Shock_sd*Draws!I1560</f>
        <v>-17.7330838006987</v>
      </c>
      <c r="J1581" s="18" t="n">
        <f aca="false">Persist_a*I1581+Shock_sd*Draws!J1560</f>
        <v>57.6860798623683</v>
      </c>
      <c r="K1581" s="18" t="n">
        <f aca="false">Persist_a*J1581+Shock_sd*Draws!K1560</f>
        <v>5.51208032313041</v>
      </c>
      <c r="L1581" s="18" t="n">
        <f aca="false">Persist_a*K1581+Shock_sd*Draws!L1560</f>
        <v>-47.6531617556257</v>
      </c>
      <c r="M1581" s="18" t="n">
        <f aca="false">Persist_a*L1581+Shock_sd*Draws!M1560</f>
        <v>-16.9006899168438</v>
      </c>
      <c r="N1581" s="18" t="n">
        <f aca="false">0-(Draws!N1560+Draws!Z1560)</f>
        <v>0</v>
      </c>
      <c r="O1581" s="18" t="n">
        <f aca="false">N1581-(Draws!O1560+Draws!AA1560)</f>
        <v>0</v>
      </c>
      <c r="P1581" s="18" t="n">
        <f aca="false">O1581-(Draws!P1560+Draws!AB1560)</f>
        <v>0</v>
      </c>
      <c r="Q1581" s="18" t="n">
        <f aca="false">P1581-(Draws!Q1560+Draws!AC1560)</f>
        <v>0</v>
      </c>
      <c r="R1581" s="18" t="n">
        <f aca="false">Q1581-(Draws!R1560+Draws!AD1560)</f>
        <v>-118.634019861082</v>
      </c>
      <c r="S1581" s="18" t="n">
        <f aca="false">R1581-(Draws!S1560+Draws!AE1560)</f>
        <v>-118.634019861082</v>
      </c>
      <c r="T1581" s="18" t="n">
        <f aca="false">S1581-(Draws!T1560+Draws!AF1560)</f>
        <v>-118.634019861082</v>
      </c>
      <c r="U1581" s="18" t="n">
        <f aca="false">T1581-(Draws!U1560+Draws!AG1560)</f>
        <v>-118.634019861082</v>
      </c>
      <c r="V1581" s="18" t="n">
        <f aca="false">U1581-(Draws!V1560+Draws!AH1560)</f>
        <v>-118.634019861082</v>
      </c>
      <c r="W1581" s="18" t="n">
        <f aca="false">V1581-(Draws!W1560+Draws!AI1560)</f>
        <v>-118.634019861082</v>
      </c>
      <c r="X1581" s="18" t="n">
        <f aca="false">W1581-(Draws!X1560+Draws!AJ1560)</f>
        <v>-118.634019861082</v>
      </c>
      <c r="Y1581" s="18" t="n">
        <f aca="false">X1581-(Draws!Y1560+Draws!AK1560)</f>
        <v>-118.634019861082</v>
      </c>
      <c r="Z1581" s="18" t="n">
        <f aca="false">0-(MAX(Draws!N1560-Line_cap,0)+MAX(Draws!Z1560-Line_cap,0))</f>
        <v>0</v>
      </c>
      <c r="AA1581" s="18" t="n">
        <f aca="false">Z1581-(MAX(Draws!O1560-Line_cap,0)+MAX(Draws!AA1560-Line_cap,0))</f>
        <v>0</v>
      </c>
      <c r="AB1581" s="18" t="n">
        <f aca="false">AA1581-(MAX(Draws!P1560-Line_cap,0)+MAX(Draws!AB1560-Line_cap,0))</f>
        <v>0</v>
      </c>
      <c r="AC1581" s="18" t="n">
        <f aca="false">AB1581-(MAX(Draws!Q1560-Line_cap,0)+MAX(Draws!AC1560-Line_cap,0))</f>
        <v>0</v>
      </c>
      <c r="AD1581" s="18" t="n">
        <f aca="false">AC1581-(MAX(Draws!R1560-Line_cap,0)+MAX(Draws!AD1560-Line_cap,0))</f>
        <v>-18.6340198610816</v>
      </c>
      <c r="AE1581" s="18" t="n">
        <f aca="false">AD1581-(MAX(Draws!S1560-Line_cap,0)+MAX(Draws!AE1560-Line_cap,0))</f>
        <v>-18.6340198610816</v>
      </c>
      <c r="AF1581" s="18" t="n">
        <f aca="false">AE1581-(MAX(Draws!T1560-Line_cap,0)+MAX(Draws!AF1560-Line_cap,0))</f>
        <v>-18.6340198610816</v>
      </c>
      <c r="AG1581" s="18" t="n">
        <f aca="false">AF1581-(MAX(Draws!U1560-Line_cap,0)+MAX(Draws!AG1560-Line_cap,0))</f>
        <v>-18.6340198610816</v>
      </c>
      <c r="AH1581" s="18" t="n">
        <f aca="false">AG1581-(MAX(Draws!V1560-Line_cap,0)+MAX(Draws!AH1560-Line_cap,0))</f>
        <v>-18.6340198610816</v>
      </c>
      <c r="AI1581" s="18" t="n">
        <f aca="false">AH1581-(MAX(Draws!W1560-Line_cap,0)+MAX(Draws!AI1560-Line_cap,0))</f>
        <v>-18.6340198610816</v>
      </c>
      <c r="AJ1581" s="18" t="n">
        <f aca="false">AI1581-(MAX(Draws!X1560-Line_cap,0)+MAX(Draws!AJ1560-Line_cap,0))</f>
        <v>-18.6340198610816</v>
      </c>
      <c r="AK1581" s="18" t="n">
        <f aca="false">AJ1581-(MAX(Draws!Y1560-Line_cap,0)+MAX(Draws!AK1560-Line_cap,0))</f>
        <v>-18.6340198610816</v>
      </c>
      <c r="AL1581" s="18" t="n">
        <f aca="false">SUMPRODUCT(MIN($B$22:$M$22+B1581:M1581+N1581:Y1581))</f>
        <v>323.589180399418</v>
      </c>
      <c r="AM1581" s="18" t="n">
        <f aca="false">SUMPRODUCT(MIN($B$22:$M$22+B1581:M1581))</f>
        <v>432.881422984344</v>
      </c>
      <c r="AN1581" s="18" t="n">
        <f aca="false">SUMPRODUCT(MIN($B$22:$M$22+N1581:Y1581))</f>
        <v>363.316362496704</v>
      </c>
      <c r="AO1581" s="18" t="n">
        <f aca="false">SUMPRODUCT(MIN($B$22:$M$22+B1581:M1581+Z1581:AK1581))</f>
        <v>423.589180399418</v>
      </c>
      <c r="AP1581" s="18" t="n">
        <f aca="false">SUMPRODUCT(MIN($B$23:$M$23+B1581:M1581+N1581:Y1581))</f>
        <v>372.003370846272</v>
      </c>
      <c r="AQ1581" s="18" t="n">
        <f aca="false">SUMPRODUCT(MIN($B$23:$M$23+B1581:M1581+Z1581:AK1581))</f>
        <v>472.003370846272</v>
      </c>
      <c r="AR1581" s="13" t="n">
        <f aca="false">IF(Y1581&lt;0,1,0)</f>
        <v>1</v>
      </c>
    </row>
    <row r="1582" customFormat="false" ht="15" hidden="false" customHeight="false" outlineLevel="0" collapsed="false">
      <c r="A1582" s="13" t="n">
        <v>1557</v>
      </c>
      <c r="B1582" s="18" t="n">
        <f aca="false">Shock_sd*Draws!B1561</f>
        <v>-41.4151704820257</v>
      </c>
      <c r="C1582" s="18" t="n">
        <f aca="false">Persist_a*B1582+Shock_sd*Draws!C1561</f>
        <v>-28.3219305622999</v>
      </c>
      <c r="D1582" s="18" t="n">
        <f aca="false">Persist_a*C1582+Shock_sd*Draws!D1561</f>
        <v>-18.6135232982713</v>
      </c>
      <c r="E1582" s="18" t="n">
        <f aca="false">Persist_a*D1582+Shock_sd*Draws!E1561</f>
        <v>45.5185778947008</v>
      </c>
      <c r="F1582" s="18" t="n">
        <f aca="false">Persist_a*E1582+Shock_sd*Draws!F1561</f>
        <v>25.8454762184402</v>
      </c>
      <c r="G1582" s="18" t="n">
        <f aca="false">Persist_a*F1582+Shock_sd*Draws!G1561</f>
        <v>-54.5581175819972</v>
      </c>
      <c r="H1582" s="18" t="n">
        <f aca="false">Persist_a*G1582+Shock_sd*Draws!H1561</f>
        <v>-71.4185055037815</v>
      </c>
      <c r="I1582" s="18" t="n">
        <f aca="false">Persist_a*H1582+Shock_sd*Draws!I1561</f>
        <v>-102.002280799596</v>
      </c>
      <c r="J1582" s="18" t="n">
        <f aca="false">Persist_a*I1582+Shock_sd*Draws!J1561</f>
        <v>-86.3107856516049</v>
      </c>
      <c r="K1582" s="18" t="n">
        <f aca="false">Persist_a*J1582+Shock_sd*Draws!K1561</f>
        <v>-72.925111171182</v>
      </c>
      <c r="L1582" s="18" t="n">
        <f aca="false">Persist_a*K1582+Shock_sd*Draws!L1561</f>
        <v>-89.7658008419547</v>
      </c>
      <c r="M1582" s="18" t="n">
        <f aca="false">Persist_a*L1582+Shock_sd*Draws!M1561</f>
        <v>-50.9034193095684</v>
      </c>
      <c r="N1582" s="18" t="n">
        <f aca="false">0-(Draws!N1561+Draws!Z1561)</f>
        <v>0</v>
      </c>
      <c r="O1582" s="18" t="n">
        <f aca="false">N1582-(Draws!O1561+Draws!AA1561)</f>
        <v>0</v>
      </c>
      <c r="P1582" s="18" t="n">
        <f aca="false">O1582-(Draws!P1561+Draws!AB1561)</f>
        <v>0</v>
      </c>
      <c r="Q1582" s="18" t="n">
        <f aca="false">P1582-(Draws!Q1561+Draws!AC1561)</f>
        <v>0</v>
      </c>
      <c r="R1582" s="18" t="n">
        <f aca="false">Q1582-(Draws!R1561+Draws!AD1561)</f>
        <v>-121.435789753053</v>
      </c>
      <c r="S1582" s="18" t="n">
        <f aca="false">R1582-(Draws!S1561+Draws!AE1561)</f>
        <v>-121.435789753053</v>
      </c>
      <c r="T1582" s="18" t="n">
        <f aca="false">S1582-(Draws!T1561+Draws!AF1561)</f>
        <v>-121.435789753053</v>
      </c>
      <c r="U1582" s="18" t="n">
        <f aca="false">T1582-(Draws!U1561+Draws!AG1561)</f>
        <v>-121.435789753053</v>
      </c>
      <c r="V1582" s="18" t="n">
        <f aca="false">U1582-(Draws!V1561+Draws!AH1561)</f>
        <v>-121.435789753053</v>
      </c>
      <c r="W1582" s="18" t="n">
        <f aca="false">V1582-(Draws!W1561+Draws!AI1561)</f>
        <v>-121.435789753053</v>
      </c>
      <c r="X1582" s="18" t="n">
        <f aca="false">W1582-(Draws!X1561+Draws!AJ1561)</f>
        <v>-121.435789753053</v>
      </c>
      <c r="Y1582" s="18" t="n">
        <f aca="false">X1582-(Draws!Y1561+Draws!AK1561)</f>
        <v>-121.435789753053</v>
      </c>
      <c r="Z1582" s="18" t="n">
        <f aca="false">0-(MAX(Draws!N1561-Line_cap,0)+MAX(Draws!Z1561-Line_cap,0))</f>
        <v>0</v>
      </c>
      <c r="AA1582" s="18" t="n">
        <f aca="false">Z1582-(MAX(Draws!O1561-Line_cap,0)+MAX(Draws!AA1561-Line_cap,0))</f>
        <v>0</v>
      </c>
      <c r="AB1582" s="18" t="n">
        <f aca="false">AA1582-(MAX(Draws!P1561-Line_cap,0)+MAX(Draws!AB1561-Line_cap,0))</f>
        <v>0</v>
      </c>
      <c r="AC1582" s="18" t="n">
        <f aca="false">AB1582-(MAX(Draws!Q1561-Line_cap,0)+MAX(Draws!AC1561-Line_cap,0))</f>
        <v>0</v>
      </c>
      <c r="AD1582" s="18" t="n">
        <f aca="false">AC1582-(MAX(Draws!R1561-Line_cap,0)+MAX(Draws!AD1561-Line_cap,0))</f>
        <v>-21.4357897530527</v>
      </c>
      <c r="AE1582" s="18" t="n">
        <f aca="false">AD1582-(MAX(Draws!S1561-Line_cap,0)+MAX(Draws!AE1561-Line_cap,0))</f>
        <v>-21.4357897530527</v>
      </c>
      <c r="AF1582" s="18" t="n">
        <f aca="false">AE1582-(MAX(Draws!T1561-Line_cap,0)+MAX(Draws!AF1561-Line_cap,0))</f>
        <v>-21.4357897530527</v>
      </c>
      <c r="AG1582" s="18" t="n">
        <f aca="false">AF1582-(MAX(Draws!U1561-Line_cap,0)+MAX(Draws!AG1561-Line_cap,0))</f>
        <v>-21.4357897530527</v>
      </c>
      <c r="AH1582" s="18" t="n">
        <f aca="false">AG1582-(MAX(Draws!V1561-Line_cap,0)+MAX(Draws!AH1561-Line_cap,0))</f>
        <v>-21.4357897530527</v>
      </c>
      <c r="AI1582" s="18" t="n">
        <f aca="false">AH1582-(MAX(Draws!W1561-Line_cap,0)+MAX(Draws!AI1561-Line_cap,0))</f>
        <v>-21.4357897530527</v>
      </c>
      <c r="AJ1582" s="18" t="n">
        <f aca="false">AI1582-(MAX(Draws!X1561-Line_cap,0)+MAX(Draws!AJ1561-Line_cap,0))</f>
        <v>-21.4357897530527</v>
      </c>
      <c r="AK1582" s="18" t="n">
        <f aca="false">AJ1582-(MAX(Draws!Y1561-Line_cap,0)+MAX(Draws!AK1561-Line_cap,0))</f>
        <v>-21.4357897530527</v>
      </c>
      <c r="AL1582" s="18" t="n">
        <f aca="false">SUMPRODUCT(MIN($B$22:$M$22+B1582:M1582+N1582:Y1582))</f>
        <v>260.415982845271</v>
      </c>
      <c r="AM1582" s="18" t="n">
        <f aca="false">SUMPRODUCT(MIN($B$22:$M$22+B1582:M1582))</f>
        <v>381.851772598324</v>
      </c>
      <c r="AN1582" s="18" t="n">
        <f aca="false">SUMPRODUCT(MIN($B$22:$M$22+N1582:Y1582))</f>
        <v>360.514592604733</v>
      </c>
      <c r="AO1582" s="18" t="n">
        <f aca="false">SUMPRODUCT(MIN($B$22:$M$22+B1582:M1582+Z1582:AK1582))</f>
        <v>360.415982845271</v>
      </c>
      <c r="AP1582" s="18" t="n">
        <f aca="false">SUMPRODUCT(MIN($B$23:$M$23+B1582:M1582+N1582:Y1582))</f>
        <v>310.015982845271</v>
      </c>
      <c r="AQ1582" s="18" t="n">
        <f aca="false">SUMPRODUCT(MIN($B$23:$M$23+B1582:M1582+Z1582:AK1582))</f>
        <v>410.015982845271</v>
      </c>
      <c r="AR1582" s="13" t="n">
        <f aca="false">IF(Y1582&lt;0,1,0)</f>
        <v>1</v>
      </c>
    </row>
    <row r="1583" customFormat="false" ht="15" hidden="false" customHeight="false" outlineLevel="0" collapsed="false">
      <c r="A1583" s="13" t="n">
        <v>1558</v>
      </c>
      <c r="B1583" s="18" t="n">
        <f aca="false">Shock_sd*Draws!B1562</f>
        <v>-33.2230854972165</v>
      </c>
      <c r="C1583" s="18" t="n">
        <f aca="false">Persist_a*B1583+Shock_sd*Draws!C1562</f>
        <v>-60.1420325714145</v>
      </c>
      <c r="D1583" s="18" t="n">
        <f aca="false">Persist_a*C1583+Shock_sd*Draws!D1562</f>
        <v>-84.2046789366327</v>
      </c>
      <c r="E1583" s="18" t="n">
        <f aca="false">Persist_a*D1583+Shock_sd*Draws!E1562</f>
        <v>-41.8836003705668</v>
      </c>
      <c r="F1583" s="18" t="n">
        <f aca="false">Persist_a*E1583+Shock_sd*Draws!F1562</f>
        <v>-114.586481559941</v>
      </c>
      <c r="G1583" s="18" t="n">
        <f aca="false">Persist_a*F1583+Shock_sd*Draws!G1562</f>
        <v>-24.3008962839614</v>
      </c>
      <c r="H1583" s="18" t="n">
        <f aca="false">Persist_a*G1583+Shock_sd*Draws!H1562</f>
        <v>-104.455618521768</v>
      </c>
      <c r="I1583" s="18" t="n">
        <f aca="false">Persist_a*H1583+Shock_sd*Draws!I1562</f>
        <v>-34.6022811253505</v>
      </c>
      <c r="J1583" s="18" t="n">
        <f aca="false">Persist_a*I1583+Shock_sd*Draws!J1562</f>
        <v>1.62483660490927</v>
      </c>
      <c r="K1583" s="18" t="n">
        <f aca="false">Persist_a*J1583+Shock_sd*Draws!K1562</f>
        <v>-8.41583223846599</v>
      </c>
      <c r="L1583" s="18" t="n">
        <f aca="false">Persist_a*K1583+Shock_sd*Draws!L1562</f>
        <v>-26.6392243940202</v>
      </c>
      <c r="M1583" s="18" t="n">
        <f aca="false">Persist_a*L1583+Shock_sd*Draws!M1562</f>
        <v>2.54080781975724</v>
      </c>
      <c r="N1583" s="18" t="n">
        <f aca="false">0-(Draws!N1562+Draws!Z1562)</f>
        <v>0</v>
      </c>
      <c r="O1583" s="18" t="n">
        <f aca="false">N1583-(Draws!O1562+Draws!AA1562)</f>
        <v>0</v>
      </c>
      <c r="P1583" s="18" t="n">
        <f aca="false">O1583-(Draws!P1562+Draws!AB1562)</f>
        <v>0</v>
      </c>
      <c r="Q1583" s="18" t="n">
        <f aca="false">P1583-(Draws!Q1562+Draws!AC1562)</f>
        <v>0</v>
      </c>
      <c r="R1583" s="18" t="n">
        <f aca="false">Q1583-(Draws!R1562+Draws!AD1562)</f>
        <v>0</v>
      </c>
      <c r="S1583" s="18" t="n">
        <f aca="false">R1583-(Draws!S1562+Draws!AE1562)</f>
        <v>0</v>
      </c>
      <c r="T1583" s="18" t="n">
        <f aca="false">S1583-(Draws!T1562+Draws!AF1562)</f>
        <v>0</v>
      </c>
      <c r="U1583" s="18" t="n">
        <f aca="false">T1583-(Draws!U1562+Draws!AG1562)</f>
        <v>0</v>
      </c>
      <c r="V1583" s="18" t="n">
        <f aca="false">U1583-(Draws!V1562+Draws!AH1562)</f>
        <v>0</v>
      </c>
      <c r="W1583" s="18" t="n">
        <f aca="false">V1583-(Draws!W1562+Draws!AI1562)</f>
        <v>0</v>
      </c>
      <c r="X1583" s="18" t="n">
        <f aca="false">W1583-(Draws!X1562+Draws!AJ1562)</f>
        <v>0</v>
      </c>
      <c r="Y1583" s="18" t="n">
        <f aca="false">X1583-(Draws!Y1562+Draws!AK1562)</f>
        <v>0</v>
      </c>
      <c r="Z1583" s="18" t="n">
        <f aca="false">0-(MAX(Draws!N1562-Line_cap,0)+MAX(Draws!Z1562-Line_cap,0))</f>
        <v>0</v>
      </c>
      <c r="AA1583" s="18" t="n">
        <f aca="false">Z1583-(MAX(Draws!O1562-Line_cap,0)+MAX(Draws!AA1562-Line_cap,0))</f>
        <v>0</v>
      </c>
      <c r="AB1583" s="18" t="n">
        <f aca="false">AA1583-(MAX(Draws!P1562-Line_cap,0)+MAX(Draws!AB1562-Line_cap,0))</f>
        <v>0</v>
      </c>
      <c r="AC1583" s="18" t="n">
        <f aca="false">AB1583-(MAX(Draws!Q1562-Line_cap,0)+MAX(Draws!AC1562-Line_cap,0))</f>
        <v>0</v>
      </c>
      <c r="AD1583" s="18" t="n">
        <f aca="false">AC1583-(MAX(Draws!R1562-Line_cap,0)+MAX(Draws!AD1562-Line_cap,0))</f>
        <v>0</v>
      </c>
      <c r="AE1583" s="18" t="n">
        <f aca="false">AD1583-(MAX(Draws!S1562-Line_cap,0)+MAX(Draws!AE1562-Line_cap,0))</f>
        <v>0</v>
      </c>
      <c r="AF1583" s="18" t="n">
        <f aca="false">AE1583-(MAX(Draws!T1562-Line_cap,0)+MAX(Draws!AF1562-Line_cap,0))</f>
        <v>0</v>
      </c>
      <c r="AG1583" s="18" t="n">
        <f aca="false">AF1583-(MAX(Draws!U1562-Line_cap,0)+MAX(Draws!AG1562-Line_cap,0))</f>
        <v>0</v>
      </c>
      <c r="AH1583" s="18" t="n">
        <f aca="false">AG1583-(MAX(Draws!V1562-Line_cap,0)+MAX(Draws!AH1562-Line_cap,0))</f>
        <v>0</v>
      </c>
      <c r="AI1583" s="18" t="n">
        <f aca="false">AH1583-(MAX(Draws!W1562-Line_cap,0)+MAX(Draws!AI1562-Line_cap,0))</f>
        <v>0</v>
      </c>
      <c r="AJ1583" s="18" t="n">
        <f aca="false">AI1583-(MAX(Draws!X1562-Line_cap,0)+MAX(Draws!AJ1562-Line_cap,0))</f>
        <v>0</v>
      </c>
      <c r="AK1583" s="18" t="n">
        <f aca="false">AJ1583-(MAX(Draws!Y1562-Line_cap,0)+MAX(Draws!AK1562-Line_cap,0))</f>
        <v>0</v>
      </c>
      <c r="AL1583" s="18" t="n">
        <f aca="false">SUMPRODUCT(MIN($B$22:$M$22+B1583:M1583+N1583:Y1583))</f>
        <v>373.910699587749</v>
      </c>
      <c r="AM1583" s="18" t="n">
        <f aca="false">SUMPRODUCT(MIN($B$22:$M$22+B1583:M1583))</f>
        <v>373.910699587749</v>
      </c>
      <c r="AN1583" s="18" t="n">
        <f aca="false">SUMPRODUCT(MIN($B$22:$M$22+N1583:Y1583))</f>
        <v>481.950382357786</v>
      </c>
      <c r="AO1583" s="18" t="n">
        <f aca="false">SUMPRODUCT(MIN($B$22:$M$22+B1583:M1583+Z1583:AK1583))</f>
        <v>373.910699587749</v>
      </c>
      <c r="AP1583" s="18" t="n">
        <f aca="false">SUMPRODUCT(MIN($B$23:$M$23+B1583:M1583+N1583:Y1583))</f>
        <v>419.015433440913</v>
      </c>
      <c r="AQ1583" s="18" t="n">
        <f aca="false">SUMPRODUCT(MIN($B$23:$M$23+B1583:M1583+Z1583:AK1583))</f>
        <v>419.015433440913</v>
      </c>
      <c r="AR1583" s="13" t="n">
        <f aca="false">IF(Y1583&lt;0,1,0)</f>
        <v>0</v>
      </c>
    </row>
    <row r="1584" customFormat="false" ht="15" hidden="false" customHeight="false" outlineLevel="0" collapsed="false">
      <c r="A1584" s="13" t="n">
        <v>1559</v>
      </c>
      <c r="B1584" s="18" t="n">
        <f aca="false">Shock_sd*Draws!B1563</f>
        <v>44.0568790105181</v>
      </c>
      <c r="C1584" s="18" t="n">
        <f aca="false">Persist_a*B1584+Shock_sd*Draws!C1563</f>
        <v>-6.32984777669964</v>
      </c>
      <c r="D1584" s="18" t="n">
        <f aca="false">Persist_a*C1584+Shock_sd*Draws!D1563</f>
        <v>52.8037121197873</v>
      </c>
      <c r="E1584" s="18" t="n">
        <f aca="false">Persist_a*D1584+Shock_sd*Draws!E1563</f>
        <v>40.1647349512315</v>
      </c>
      <c r="F1584" s="18" t="n">
        <f aca="false">Persist_a*E1584+Shock_sd*Draws!F1563</f>
        <v>5.75199984840914</v>
      </c>
      <c r="G1584" s="18" t="n">
        <f aca="false">Persist_a*F1584+Shock_sd*Draws!G1563</f>
        <v>23.4183125072736</v>
      </c>
      <c r="H1584" s="18" t="n">
        <f aca="false">Persist_a*G1584+Shock_sd*Draws!H1563</f>
        <v>26.1776292907834</v>
      </c>
      <c r="I1584" s="18" t="n">
        <f aca="false">Persist_a*H1584+Shock_sd*Draws!I1563</f>
        <v>81.125249527114</v>
      </c>
      <c r="J1584" s="18" t="n">
        <f aca="false">Persist_a*I1584+Shock_sd*Draws!J1563</f>
        <v>-21.8989626559665</v>
      </c>
      <c r="K1584" s="18" t="n">
        <f aca="false">Persist_a*J1584+Shock_sd*Draws!K1563</f>
        <v>-7.12770688132493</v>
      </c>
      <c r="L1584" s="18" t="n">
        <f aca="false">Persist_a*K1584+Shock_sd*Draws!L1563</f>
        <v>-62.8691336451434</v>
      </c>
      <c r="M1584" s="18" t="n">
        <f aca="false">Persist_a*L1584+Shock_sd*Draws!M1563</f>
        <v>-19.7043036501803</v>
      </c>
      <c r="N1584" s="18" t="n">
        <f aca="false">0-(Draws!N1563+Draws!Z1563)</f>
        <v>0</v>
      </c>
      <c r="O1584" s="18" t="n">
        <f aca="false">N1584-(Draws!O1563+Draws!AA1563)</f>
        <v>0</v>
      </c>
      <c r="P1584" s="18" t="n">
        <f aca="false">O1584-(Draws!P1563+Draws!AB1563)</f>
        <v>0</v>
      </c>
      <c r="Q1584" s="18" t="n">
        <f aca="false">P1584-(Draws!Q1563+Draws!AC1563)</f>
        <v>0</v>
      </c>
      <c r="R1584" s="18" t="n">
        <f aca="false">Q1584-(Draws!R1563+Draws!AD1563)</f>
        <v>0</v>
      </c>
      <c r="S1584" s="18" t="n">
        <f aca="false">R1584-(Draws!S1563+Draws!AE1563)</f>
        <v>0</v>
      </c>
      <c r="T1584" s="18" t="n">
        <f aca="false">S1584-(Draws!T1563+Draws!AF1563)</f>
        <v>0</v>
      </c>
      <c r="U1584" s="18" t="n">
        <f aca="false">T1584-(Draws!U1563+Draws!AG1563)</f>
        <v>0</v>
      </c>
      <c r="V1584" s="18" t="n">
        <f aca="false">U1584-(Draws!V1563+Draws!AH1563)</f>
        <v>0</v>
      </c>
      <c r="W1584" s="18" t="n">
        <f aca="false">V1584-(Draws!W1563+Draws!AI1563)</f>
        <v>0</v>
      </c>
      <c r="X1584" s="18" t="n">
        <f aca="false">W1584-(Draws!X1563+Draws!AJ1563)</f>
        <v>0</v>
      </c>
      <c r="Y1584" s="18" t="n">
        <f aca="false">X1584-(Draws!Y1563+Draws!AK1563)</f>
        <v>0</v>
      </c>
      <c r="Z1584" s="18" t="n">
        <f aca="false">0-(MAX(Draws!N1563-Line_cap,0)+MAX(Draws!Z1563-Line_cap,0))</f>
        <v>0</v>
      </c>
      <c r="AA1584" s="18" t="n">
        <f aca="false">Z1584-(MAX(Draws!O1563-Line_cap,0)+MAX(Draws!AA1563-Line_cap,0))</f>
        <v>0</v>
      </c>
      <c r="AB1584" s="18" t="n">
        <f aca="false">AA1584-(MAX(Draws!P1563-Line_cap,0)+MAX(Draws!AB1563-Line_cap,0))</f>
        <v>0</v>
      </c>
      <c r="AC1584" s="18" t="n">
        <f aca="false">AB1584-(MAX(Draws!Q1563-Line_cap,0)+MAX(Draws!AC1563-Line_cap,0))</f>
        <v>0</v>
      </c>
      <c r="AD1584" s="18" t="n">
        <f aca="false">AC1584-(MAX(Draws!R1563-Line_cap,0)+MAX(Draws!AD1563-Line_cap,0))</f>
        <v>0</v>
      </c>
      <c r="AE1584" s="18" t="n">
        <f aca="false">AD1584-(MAX(Draws!S1563-Line_cap,0)+MAX(Draws!AE1563-Line_cap,0))</f>
        <v>0</v>
      </c>
      <c r="AF1584" s="18" t="n">
        <f aca="false">AE1584-(MAX(Draws!T1563-Line_cap,0)+MAX(Draws!AF1563-Line_cap,0))</f>
        <v>0</v>
      </c>
      <c r="AG1584" s="18" t="n">
        <f aca="false">AF1584-(MAX(Draws!U1563-Line_cap,0)+MAX(Draws!AG1563-Line_cap,0))</f>
        <v>0</v>
      </c>
      <c r="AH1584" s="18" t="n">
        <f aca="false">AG1584-(MAX(Draws!V1563-Line_cap,0)+MAX(Draws!AH1563-Line_cap,0))</f>
        <v>0</v>
      </c>
      <c r="AI1584" s="18" t="n">
        <f aca="false">AH1584-(MAX(Draws!W1563-Line_cap,0)+MAX(Draws!AI1563-Line_cap,0))</f>
        <v>0</v>
      </c>
      <c r="AJ1584" s="18" t="n">
        <f aca="false">AI1584-(MAX(Draws!X1563-Line_cap,0)+MAX(Draws!AJ1563-Line_cap,0))</f>
        <v>0</v>
      </c>
      <c r="AK1584" s="18" t="n">
        <f aca="false">AJ1584-(MAX(Draws!Y1563-Line_cap,0)+MAX(Draws!AK1563-Line_cap,0))</f>
        <v>0</v>
      </c>
      <c r="AL1584" s="18" t="n">
        <f aca="false">SUMPRODUCT(MIN($B$22:$M$22+B1584:M1584+N1584:Y1584))</f>
        <v>439.058813919238</v>
      </c>
      <c r="AM1584" s="18" t="n">
        <f aca="false">SUMPRODUCT(MIN($B$22:$M$22+B1584:M1584))</f>
        <v>439.058813919238</v>
      </c>
      <c r="AN1584" s="18" t="n">
        <f aca="false">SUMPRODUCT(MIN($B$22:$M$22+N1584:Y1584))</f>
        <v>481.950382357786</v>
      </c>
      <c r="AO1584" s="18" t="n">
        <f aca="false">SUMPRODUCT(MIN($B$22:$M$22+B1584:M1584+Z1584:AK1584))</f>
        <v>439.058813919238</v>
      </c>
      <c r="AP1584" s="18" t="n">
        <f aca="false">SUMPRODUCT(MIN($B$23:$M$23+B1584:M1584+N1584:Y1584))</f>
        <v>485.931942732782</v>
      </c>
      <c r="AQ1584" s="18" t="n">
        <f aca="false">SUMPRODUCT(MIN($B$23:$M$23+B1584:M1584+Z1584:AK1584))</f>
        <v>485.931942732782</v>
      </c>
      <c r="AR1584" s="13" t="n">
        <f aca="false">IF(Y1584&lt;0,1,0)</f>
        <v>0</v>
      </c>
    </row>
    <row r="1585" customFormat="false" ht="15" hidden="false" customHeight="false" outlineLevel="0" collapsed="false">
      <c r="A1585" s="13" t="n">
        <v>1560</v>
      </c>
      <c r="B1585" s="18" t="n">
        <f aca="false">Shock_sd*Draws!B1564</f>
        <v>-47.8515398720588</v>
      </c>
      <c r="C1585" s="18" t="n">
        <f aca="false">Persist_a*B1585+Shock_sd*Draws!C1564</f>
        <v>81.1176121448215</v>
      </c>
      <c r="D1585" s="18" t="n">
        <f aca="false">Persist_a*C1585+Shock_sd*Draws!D1564</f>
        <v>18.3503876827276</v>
      </c>
      <c r="E1585" s="18" t="n">
        <f aca="false">Persist_a*D1585+Shock_sd*Draws!E1564</f>
        <v>120.981489231791</v>
      </c>
      <c r="F1585" s="18" t="n">
        <f aca="false">Persist_a*E1585+Shock_sd*Draws!F1564</f>
        <v>79.2716433288215</v>
      </c>
      <c r="G1585" s="18" t="n">
        <f aca="false">Persist_a*F1585+Shock_sd*Draws!G1564</f>
        <v>106.73881216748</v>
      </c>
      <c r="H1585" s="18" t="n">
        <f aca="false">Persist_a*G1585+Shock_sd*Draws!H1564</f>
        <v>145.514027164547</v>
      </c>
      <c r="I1585" s="18" t="n">
        <f aca="false">Persist_a*H1585+Shock_sd*Draws!I1564</f>
        <v>58.02946299548</v>
      </c>
      <c r="J1585" s="18" t="n">
        <f aca="false">Persist_a*I1585+Shock_sd*Draws!J1564</f>
        <v>70.6922792230818</v>
      </c>
      <c r="K1585" s="18" t="n">
        <f aca="false">Persist_a*J1585+Shock_sd*Draws!K1564</f>
        <v>94.0920685073761</v>
      </c>
      <c r="L1585" s="18" t="n">
        <f aca="false">Persist_a*K1585+Shock_sd*Draws!L1564</f>
        <v>105.233592076526</v>
      </c>
      <c r="M1585" s="18" t="n">
        <f aca="false">Persist_a*L1585+Shock_sd*Draws!M1564</f>
        <v>61.3127176270529</v>
      </c>
      <c r="N1585" s="18" t="n">
        <f aca="false">0-(Draws!N1564+Draws!Z1564)</f>
        <v>0</v>
      </c>
      <c r="O1585" s="18" t="n">
        <f aca="false">N1585-(Draws!O1564+Draws!AA1564)</f>
        <v>0</v>
      </c>
      <c r="P1585" s="18" t="n">
        <f aca="false">O1585-(Draws!P1564+Draws!AB1564)</f>
        <v>0</v>
      </c>
      <c r="Q1585" s="18" t="n">
        <f aca="false">P1585-(Draws!Q1564+Draws!AC1564)</f>
        <v>0</v>
      </c>
      <c r="R1585" s="18" t="n">
        <f aca="false">Q1585-(Draws!R1564+Draws!AD1564)</f>
        <v>0</v>
      </c>
      <c r="S1585" s="18" t="n">
        <f aca="false">R1585-(Draws!S1564+Draws!AE1564)</f>
        <v>0</v>
      </c>
      <c r="T1585" s="18" t="n">
        <f aca="false">S1585-(Draws!T1564+Draws!AF1564)</f>
        <v>0</v>
      </c>
      <c r="U1585" s="18" t="n">
        <f aca="false">T1585-(Draws!U1564+Draws!AG1564)</f>
        <v>0</v>
      </c>
      <c r="V1585" s="18" t="n">
        <f aca="false">U1585-(Draws!V1564+Draws!AH1564)</f>
        <v>0</v>
      </c>
      <c r="W1585" s="18" t="n">
        <f aca="false">V1585-(Draws!W1564+Draws!AI1564)</f>
        <v>0</v>
      </c>
      <c r="X1585" s="18" t="n">
        <f aca="false">W1585-(Draws!X1564+Draws!AJ1564)</f>
        <v>0</v>
      </c>
      <c r="Y1585" s="18" t="n">
        <f aca="false">X1585-(Draws!Y1564+Draws!AK1564)</f>
        <v>0</v>
      </c>
      <c r="Z1585" s="18" t="n">
        <f aca="false">0-(MAX(Draws!N1564-Line_cap,0)+MAX(Draws!Z1564-Line_cap,0))</f>
        <v>0</v>
      </c>
      <c r="AA1585" s="18" t="n">
        <f aca="false">Z1585-(MAX(Draws!O1564-Line_cap,0)+MAX(Draws!AA1564-Line_cap,0))</f>
        <v>0</v>
      </c>
      <c r="AB1585" s="18" t="n">
        <f aca="false">AA1585-(MAX(Draws!P1564-Line_cap,0)+MAX(Draws!AB1564-Line_cap,0))</f>
        <v>0</v>
      </c>
      <c r="AC1585" s="18" t="n">
        <f aca="false">AB1585-(MAX(Draws!Q1564-Line_cap,0)+MAX(Draws!AC1564-Line_cap,0))</f>
        <v>0</v>
      </c>
      <c r="AD1585" s="18" t="n">
        <f aca="false">AC1585-(MAX(Draws!R1564-Line_cap,0)+MAX(Draws!AD1564-Line_cap,0))</f>
        <v>0</v>
      </c>
      <c r="AE1585" s="18" t="n">
        <f aca="false">AD1585-(MAX(Draws!S1564-Line_cap,0)+MAX(Draws!AE1564-Line_cap,0))</f>
        <v>0</v>
      </c>
      <c r="AF1585" s="18" t="n">
        <f aca="false">AE1585-(MAX(Draws!T1564-Line_cap,0)+MAX(Draws!AF1564-Line_cap,0))</f>
        <v>0</v>
      </c>
      <c r="AG1585" s="18" t="n">
        <f aca="false">AF1585-(MAX(Draws!U1564-Line_cap,0)+MAX(Draws!AG1564-Line_cap,0))</f>
        <v>0</v>
      </c>
      <c r="AH1585" s="18" t="n">
        <f aca="false">AG1585-(MAX(Draws!V1564-Line_cap,0)+MAX(Draws!AH1564-Line_cap,0))</f>
        <v>0</v>
      </c>
      <c r="AI1585" s="18" t="n">
        <f aca="false">AH1585-(MAX(Draws!W1564-Line_cap,0)+MAX(Draws!AI1564-Line_cap,0))</f>
        <v>0</v>
      </c>
      <c r="AJ1585" s="18" t="n">
        <f aca="false">AI1585-(MAX(Draws!X1564-Line_cap,0)+MAX(Draws!AJ1564-Line_cap,0))</f>
        <v>0</v>
      </c>
      <c r="AK1585" s="18" t="n">
        <f aca="false">AJ1585-(MAX(Draws!Y1564-Line_cap,0)+MAX(Draws!AK1564-Line_cap,0))</f>
        <v>0</v>
      </c>
      <c r="AL1585" s="18" t="n">
        <f aca="false">SUMPRODUCT(MIN($B$22:$M$22+B1585:M1585+N1585:Y1585))</f>
        <v>526.32618219803</v>
      </c>
      <c r="AM1585" s="18" t="n">
        <f aca="false">SUMPRODUCT(MIN($B$22:$M$22+B1585:M1585))</f>
        <v>526.32618219803</v>
      </c>
      <c r="AN1585" s="18" t="n">
        <f aca="false">SUMPRODUCT(MIN($B$22:$M$22+N1585:Y1585))</f>
        <v>481.950382357786</v>
      </c>
      <c r="AO1585" s="18" t="n">
        <f aca="false">SUMPRODUCT(MIN($B$22:$M$22+B1585:M1585+Z1585:AK1585))</f>
        <v>526.32618219803</v>
      </c>
      <c r="AP1585" s="18" t="n">
        <f aca="false">SUMPRODUCT(MIN($B$23:$M$23+B1585:M1585+N1585:Y1585))</f>
        <v>541.199209020626</v>
      </c>
      <c r="AQ1585" s="18" t="n">
        <f aca="false">SUMPRODUCT(MIN($B$23:$M$23+B1585:M1585+Z1585:AK1585))</f>
        <v>541.199209020626</v>
      </c>
      <c r="AR1585" s="13" t="n">
        <f aca="false">IF(Y1585&lt;0,1,0)</f>
        <v>0</v>
      </c>
    </row>
    <row r="1586" customFormat="false" ht="15" hidden="false" customHeight="false" outlineLevel="0" collapsed="false">
      <c r="A1586" s="13" t="n">
        <v>1561</v>
      </c>
      <c r="B1586" s="18" t="n">
        <f aca="false">Shock_sd*Draws!B1565</f>
        <v>81.6431379534368</v>
      </c>
      <c r="C1586" s="18" t="n">
        <f aca="false">Persist_a*B1586+Shock_sd*Draws!C1565</f>
        <v>59.3312382897922</v>
      </c>
      <c r="D1586" s="18" t="n">
        <f aca="false">Persist_a*C1586+Shock_sd*Draws!D1565</f>
        <v>74.0250275248449</v>
      </c>
      <c r="E1586" s="18" t="n">
        <f aca="false">Persist_a*D1586+Shock_sd*Draws!E1565</f>
        <v>4.67801223799702</v>
      </c>
      <c r="F1586" s="18" t="n">
        <f aca="false">Persist_a*E1586+Shock_sd*Draws!F1565</f>
        <v>53.2865400875944</v>
      </c>
      <c r="G1586" s="18" t="n">
        <f aca="false">Persist_a*F1586+Shock_sd*Draws!G1565</f>
        <v>22.2641979186209</v>
      </c>
      <c r="H1586" s="18" t="n">
        <f aca="false">Persist_a*G1586+Shock_sd*Draws!H1565</f>
        <v>-11.3818496894495</v>
      </c>
      <c r="I1586" s="18" t="n">
        <f aca="false">Persist_a*H1586+Shock_sd*Draws!I1565</f>
        <v>19.7542881033225</v>
      </c>
      <c r="J1586" s="18" t="n">
        <f aca="false">Persist_a*I1586+Shock_sd*Draws!J1565</f>
        <v>5.5338727931552</v>
      </c>
      <c r="K1586" s="18" t="n">
        <f aca="false">Persist_a*J1586+Shock_sd*Draws!K1565</f>
        <v>-64.8320569915168</v>
      </c>
      <c r="L1586" s="18" t="n">
        <f aca="false">Persist_a*K1586+Shock_sd*Draws!L1565</f>
        <v>-26.1692156532432</v>
      </c>
      <c r="M1586" s="18" t="n">
        <f aca="false">Persist_a*L1586+Shock_sd*Draws!M1565</f>
        <v>46.8552935868188</v>
      </c>
      <c r="N1586" s="18" t="n">
        <f aca="false">0-(Draws!N1565+Draws!Z1565)</f>
        <v>0</v>
      </c>
      <c r="O1586" s="18" t="n">
        <f aca="false">N1586-(Draws!O1565+Draws!AA1565)</f>
        <v>0</v>
      </c>
      <c r="P1586" s="18" t="n">
        <f aca="false">O1586-(Draws!P1565+Draws!AB1565)</f>
        <v>0</v>
      </c>
      <c r="Q1586" s="18" t="n">
        <f aca="false">P1586-(Draws!Q1565+Draws!AC1565)</f>
        <v>0</v>
      </c>
      <c r="R1586" s="18" t="n">
        <f aca="false">Q1586-(Draws!R1565+Draws!AD1565)</f>
        <v>0</v>
      </c>
      <c r="S1586" s="18" t="n">
        <f aca="false">R1586-(Draws!S1565+Draws!AE1565)</f>
        <v>0</v>
      </c>
      <c r="T1586" s="18" t="n">
        <f aca="false">S1586-(Draws!T1565+Draws!AF1565)</f>
        <v>0</v>
      </c>
      <c r="U1586" s="18" t="n">
        <f aca="false">T1586-(Draws!U1565+Draws!AG1565)</f>
        <v>0</v>
      </c>
      <c r="V1586" s="18" t="n">
        <f aca="false">U1586-(Draws!V1565+Draws!AH1565)</f>
        <v>0</v>
      </c>
      <c r="W1586" s="18" t="n">
        <f aca="false">V1586-(Draws!W1565+Draws!AI1565)</f>
        <v>0</v>
      </c>
      <c r="X1586" s="18" t="n">
        <f aca="false">W1586-(Draws!X1565+Draws!AJ1565)</f>
        <v>0</v>
      </c>
      <c r="Y1586" s="18" t="n">
        <f aca="false">X1586-(Draws!Y1565+Draws!AK1565)</f>
        <v>0</v>
      </c>
      <c r="Z1586" s="18" t="n">
        <f aca="false">0-(MAX(Draws!N1565-Line_cap,0)+MAX(Draws!Z1565-Line_cap,0))</f>
        <v>0</v>
      </c>
      <c r="AA1586" s="18" t="n">
        <f aca="false">Z1586-(MAX(Draws!O1565-Line_cap,0)+MAX(Draws!AA1565-Line_cap,0))</f>
        <v>0</v>
      </c>
      <c r="AB1586" s="18" t="n">
        <f aca="false">AA1586-(MAX(Draws!P1565-Line_cap,0)+MAX(Draws!AB1565-Line_cap,0))</f>
        <v>0</v>
      </c>
      <c r="AC1586" s="18" t="n">
        <f aca="false">AB1586-(MAX(Draws!Q1565-Line_cap,0)+MAX(Draws!AC1565-Line_cap,0))</f>
        <v>0</v>
      </c>
      <c r="AD1586" s="18" t="n">
        <f aca="false">AC1586-(MAX(Draws!R1565-Line_cap,0)+MAX(Draws!AD1565-Line_cap,0))</f>
        <v>0</v>
      </c>
      <c r="AE1586" s="18" t="n">
        <f aca="false">AD1586-(MAX(Draws!S1565-Line_cap,0)+MAX(Draws!AE1565-Line_cap,0))</f>
        <v>0</v>
      </c>
      <c r="AF1586" s="18" t="n">
        <f aca="false">AE1586-(MAX(Draws!T1565-Line_cap,0)+MAX(Draws!AF1565-Line_cap,0))</f>
        <v>0</v>
      </c>
      <c r="AG1586" s="18" t="n">
        <f aca="false">AF1586-(MAX(Draws!U1565-Line_cap,0)+MAX(Draws!AG1565-Line_cap,0))</f>
        <v>0</v>
      </c>
      <c r="AH1586" s="18" t="n">
        <f aca="false">AG1586-(MAX(Draws!V1565-Line_cap,0)+MAX(Draws!AH1565-Line_cap,0))</f>
        <v>0</v>
      </c>
      <c r="AI1586" s="18" t="n">
        <f aca="false">AH1586-(MAX(Draws!W1565-Line_cap,0)+MAX(Draws!AI1565-Line_cap,0))</f>
        <v>0</v>
      </c>
      <c r="AJ1586" s="18" t="n">
        <f aca="false">AI1586-(MAX(Draws!X1565-Line_cap,0)+MAX(Draws!AJ1565-Line_cap,0))</f>
        <v>0</v>
      </c>
      <c r="AK1586" s="18" t="n">
        <f aca="false">AJ1586-(MAX(Draws!Y1565-Line_cap,0)+MAX(Draws!AK1565-Line_cap,0))</f>
        <v>0</v>
      </c>
      <c r="AL1586" s="18" t="n">
        <f aca="false">SUMPRODUCT(MIN($B$22:$M$22+B1586:M1586+N1586:Y1586))</f>
        <v>429.553638817907</v>
      </c>
      <c r="AM1586" s="18" t="n">
        <f aca="false">SUMPRODUCT(MIN($B$22:$M$22+B1586:M1586))</f>
        <v>429.553638817907</v>
      </c>
      <c r="AN1586" s="18" t="n">
        <f aca="false">SUMPRODUCT(MIN($B$22:$M$22+N1586:Y1586))</f>
        <v>481.950382357786</v>
      </c>
      <c r="AO1586" s="18" t="n">
        <f aca="false">SUMPRODUCT(MIN($B$22:$M$22+B1586:M1586+Z1586:AK1586))</f>
        <v>429.553638817907</v>
      </c>
      <c r="AP1586" s="18" t="n">
        <f aca="false">SUMPRODUCT(MIN($B$23:$M$23+B1586:M1586+N1586:Y1586))</f>
        <v>477.839287368334</v>
      </c>
      <c r="AQ1586" s="18" t="n">
        <f aca="false">SUMPRODUCT(MIN($B$23:$M$23+B1586:M1586+Z1586:AK1586))</f>
        <v>477.839287368334</v>
      </c>
      <c r="AR1586" s="13" t="n">
        <f aca="false">IF(Y1586&lt;0,1,0)</f>
        <v>0</v>
      </c>
    </row>
    <row r="1587" customFormat="false" ht="15" hidden="false" customHeight="false" outlineLevel="0" collapsed="false">
      <c r="A1587" s="13" t="n">
        <v>1562</v>
      </c>
      <c r="B1587" s="18" t="n">
        <f aca="false">Shock_sd*Draws!B1566</f>
        <v>-7.82781347716812</v>
      </c>
      <c r="C1587" s="18" t="n">
        <f aca="false">Persist_a*B1587+Shock_sd*Draws!C1566</f>
        <v>42.9575075923627</v>
      </c>
      <c r="D1587" s="18" t="n">
        <f aca="false">Persist_a*C1587+Shock_sd*Draws!D1566</f>
        <v>35.2604948049308</v>
      </c>
      <c r="E1587" s="18" t="n">
        <f aca="false">Persist_a*D1587+Shock_sd*Draws!E1566</f>
        <v>9.95416965027588</v>
      </c>
      <c r="F1587" s="18" t="n">
        <f aca="false">Persist_a*E1587+Shock_sd*Draws!F1566</f>
        <v>75.0695396594508</v>
      </c>
      <c r="G1587" s="18" t="n">
        <f aca="false">Persist_a*F1587+Shock_sd*Draws!G1566</f>
        <v>40.4077522836974</v>
      </c>
      <c r="H1587" s="18" t="n">
        <f aca="false">Persist_a*G1587+Shock_sd*Draws!H1566</f>
        <v>-39.2762866110192</v>
      </c>
      <c r="I1587" s="18" t="n">
        <f aca="false">Persist_a*H1587+Shock_sd*Draws!I1566</f>
        <v>-33.5433368812309</v>
      </c>
      <c r="J1587" s="18" t="n">
        <f aca="false">Persist_a*I1587+Shock_sd*Draws!J1566</f>
        <v>-73.1788012049231</v>
      </c>
      <c r="K1587" s="18" t="n">
        <f aca="false">Persist_a*J1587+Shock_sd*Draws!K1566</f>
        <v>-46.0959134405363</v>
      </c>
      <c r="L1587" s="18" t="n">
        <f aca="false">Persist_a*K1587+Shock_sd*Draws!L1566</f>
        <v>11.689415479395</v>
      </c>
      <c r="M1587" s="18" t="n">
        <f aca="false">Persist_a*L1587+Shock_sd*Draws!M1566</f>
        <v>49.0375687948724</v>
      </c>
      <c r="N1587" s="18" t="n">
        <f aca="false">0-(Draws!N1566+Draws!Z1566)</f>
        <v>0</v>
      </c>
      <c r="O1587" s="18" t="n">
        <f aca="false">N1587-(Draws!O1566+Draws!AA1566)</f>
        <v>0</v>
      </c>
      <c r="P1587" s="18" t="n">
        <f aca="false">O1587-(Draws!P1566+Draws!AB1566)</f>
        <v>0</v>
      </c>
      <c r="Q1587" s="18" t="n">
        <f aca="false">P1587-(Draws!Q1566+Draws!AC1566)</f>
        <v>0</v>
      </c>
      <c r="R1587" s="18" t="n">
        <f aca="false">Q1587-(Draws!R1566+Draws!AD1566)</f>
        <v>0</v>
      </c>
      <c r="S1587" s="18" t="n">
        <f aca="false">R1587-(Draws!S1566+Draws!AE1566)</f>
        <v>0</v>
      </c>
      <c r="T1587" s="18" t="n">
        <f aca="false">S1587-(Draws!T1566+Draws!AF1566)</f>
        <v>0</v>
      </c>
      <c r="U1587" s="18" t="n">
        <f aca="false">T1587-(Draws!U1566+Draws!AG1566)</f>
        <v>0</v>
      </c>
      <c r="V1587" s="18" t="n">
        <f aca="false">U1587-(Draws!V1566+Draws!AH1566)</f>
        <v>0</v>
      </c>
      <c r="W1587" s="18" t="n">
        <f aca="false">V1587-(Draws!W1566+Draws!AI1566)</f>
        <v>0</v>
      </c>
      <c r="X1587" s="18" t="n">
        <f aca="false">W1587-(Draws!X1566+Draws!AJ1566)</f>
        <v>0</v>
      </c>
      <c r="Y1587" s="18" t="n">
        <f aca="false">X1587-(Draws!Y1566+Draws!AK1566)</f>
        <v>0</v>
      </c>
      <c r="Z1587" s="18" t="n">
        <f aca="false">0-(MAX(Draws!N1566-Line_cap,0)+MAX(Draws!Z1566-Line_cap,0))</f>
        <v>0</v>
      </c>
      <c r="AA1587" s="18" t="n">
        <f aca="false">Z1587-(MAX(Draws!O1566-Line_cap,0)+MAX(Draws!AA1566-Line_cap,0))</f>
        <v>0</v>
      </c>
      <c r="AB1587" s="18" t="n">
        <f aca="false">AA1587-(MAX(Draws!P1566-Line_cap,0)+MAX(Draws!AB1566-Line_cap,0))</f>
        <v>0</v>
      </c>
      <c r="AC1587" s="18" t="n">
        <f aca="false">AB1587-(MAX(Draws!Q1566-Line_cap,0)+MAX(Draws!AC1566-Line_cap,0))</f>
        <v>0</v>
      </c>
      <c r="AD1587" s="18" t="n">
        <f aca="false">AC1587-(MAX(Draws!R1566-Line_cap,0)+MAX(Draws!AD1566-Line_cap,0))</f>
        <v>0</v>
      </c>
      <c r="AE1587" s="18" t="n">
        <f aca="false">AD1587-(MAX(Draws!S1566-Line_cap,0)+MAX(Draws!AE1566-Line_cap,0))</f>
        <v>0</v>
      </c>
      <c r="AF1587" s="18" t="n">
        <f aca="false">AE1587-(MAX(Draws!T1566-Line_cap,0)+MAX(Draws!AF1566-Line_cap,0))</f>
        <v>0</v>
      </c>
      <c r="AG1587" s="18" t="n">
        <f aca="false">AF1587-(MAX(Draws!U1566-Line_cap,0)+MAX(Draws!AG1566-Line_cap,0))</f>
        <v>0</v>
      </c>
      <c r="AH1587" s="18" t="n">
        <f aca="false">AG1587-(MAX(Draws!V1566-Line_cap,0)+MAX(Draws!AH1566-Line_cap,0))</f>
        <v>0</v>
      </c>
      <c r="AI1587" s="18" t="n">
        <f aca="false">AH1587-(MAX(Draws!W1566-Line_cap,0)+MAX(Draws!AI1566-Line_cap,0))</f>
        <v>0</v>
      </c>
      <c r="AJ1587" s="18" t="n">
        <f aca="false">AI1587-(MAX(Draws!X1566-Line_cap,0)+MAX(Draws!AJ1566-Line_cap,0))</f>
        <v>0</v>
      </c>
      <c r="AK1587" s="18" t="n">
        <f aca="false">AJ1587-(MAX(Draws!Y1566-Line_cap,0)+MAX(Draws!AK1566-Line_cap,0))</f>
        <v>0</v>
      </c>
      <c r="AL1587" s="18" t="n">
        <f aca="false">SUMPRODUCT(MIN($B$22:$M$22+B1587:M1587+N1587:Y1587))</f>
        <v>415.018980212473</v>
      </c>
      <c r="AM1587" s="18" t="n">
        <f aca="false">SUMPRODUCT(MIN($B$22:$M$22+B1587:M1587))</f>
        <v>415.018980212473</v>
      </c>
      <c r="AN1587" s="18" t="n">
        <f aca="false">SUMPRODUCT(MIN($B$22:$M$22+N1587:Y1587))</f>
        <v>481.950382357786</v>
      </c>
      <c r="AO1587" s="18" t="n">
        <f aca="false">SUMPRODUCT(MIN($B$22:$M$22+B1587:M1587+Z1587:AK1587))</f>
        <v>415.018980212473</v>
      </c>
      <c r="AP1587" s="18" t="n">
        <f aca="false">SUMPRODUCT(MIN($B$23:$M$23+B1587:M1587+N1587:Y1587))</f>
        <v>464.262307376694</v>
      </c>
      <c r="AQ1587" s="18" t="n">
        <f aca="false">SUMPRODUCT(MIN($B$23:$M$23+B1587:M1587+Z1587:AK1587))</f>
        <v>464.262307376694</v>
      </c>
      <c r="AR1587" s="13" t="n">
        <f aca="false">IF(Y1587&lt;0,1,0)</f>
        <v>0</v>
      </c>
    </row>
    <row r="1588" customFormat="false" ht="15" hidden="false" customHeight="false" outlineLevel="0" collapsed="false">
      <c r="A1588" s="13" t="n">
        <v>1563</v>
      </c>
      <c r="B1588" s="18" t="n">
        <f aca="false">Shock_sd*Draws!B1567</f>
        <v>22.3956121859332</v>
      </c>
      <c r="C1588" s="18" t="n">
        <f aca="false">Persist_a*B1588+Shock_sd*Draws!C1567</f>
        <v>78.8086857215531</v>
      </c>
      <c r="D1588" s="18" t="n">
        <f aca="false">Persist_a*C1588+Shock_sd*Draws!D1567</f>
        <v>4.77229141958024</v>
      </c>
      <c r="E1588" s="18" t="n">
        <f aca="false">Persist_a*D1588+Shock_sd*Draws!E1567</f>
        <v>19.8200099055754</v>
      </c>
      <c r="F1588" s="18" t="n">
        <f aca="false">Persist_a*E1588+Shock_sd*Draws!F1567</f>
        <v>-20.9460156894835</v>
      </c>
      <c r="G1588" s="18" t="n">
        <f aca="false">Persist_a*F1588+Shock_sd*Draws!G1567</f>
        <v>-8.15381807892882</v>
      </c>
      <c r="H1588" s="18" t="n">
        <f aca="false">Persist_a*G1588+Shock_sd*Draws!H1567</f>
        <v>-28.8751750518422</v>
      </c>
      <c r="I1588" s="18" t="n">
        <f aca="false">Persist_a*H1588+Shock_sd*Draws!I1567</f>
        <v>2.96289674327296</v>
      </c>
      <c r="J1588" s="18" t="n">
        <f aca="false">Persist_a*I1588+Shock_sd*Draws!J1567</f>
        <v>-67.335527354104</v>
      </c>
      <c r="K1588" s="18" t="n">
        <f aca="false">Persist_a*J1588+Shock_sd*Draws!K1567</f>
        <v>-17.4135772129842</v>
      </c>
      <c r="L1588" s="18" t="n">
        <f aca="false">Persist_a*K1588+Shock_sd*Draws!L1567</f>
        <v>-114.419695296475</v>
      </c>
      <c r="M1588" s="18" t="n">
        <f aca="false">Persist_a*L1588+Shock_sd*Draws!M1567</f>
        <v>-61.4175743409293</v>
      </c>
      <c r="N1588" s="18" t="n">
        <f aca="false">0-(Draws!N1567+Draws!Z1567)</f>
        <v>0</v>
      </c>
      <c r="O1588" s="18" t="n">
        <f aca="false">N1588-(Draws!O1567+Draws!AA1567)</f>
        <v>0</v>
      </c>
      <c r="P1588" s="18" t="n">
        <f aca="false">O1588-(Draws!P1567+Draws!AB1567)</f>
        <v>0</v>
      </c>
      <c r="Q1588" s="18" t="n">
        <f aca="false">P1588-(Draws!Q1567+Draws!AC1567)</f>
        <v>0</v>
      </c>
      <c r="R1588" s="18" t="n">
        <f aca="false">Q1588-(Draws!R1567+Draws!AD1567)</f>
        <v>0</v>
      </c>
      <c r="S1588" s="18" t="n">
        <f aca="false">R1588-(Draws!S1567+Draws!AE1567)</f>
        <v>0</v>
      </c>
      <c r="T1588" s="18" t="n">
        <f aca="false">S1588-(Draws!T1567+Draws!AF1567)</f>
        <v>0</v>
      </c>
      <c r="U1588" s="18" t="n">
        <f aca="false">T1588-(Draws!U1567+Draws!AG1567)</f>
        <v>0</v>
      </c>
      <c r="V1588" s="18" t="n">
        <f aca="false">U1588-(Draws!V1567+Draws!AH1567)</f>
        <v>0</v>
      </c>
      <c r="W1588" s="18" t="n">
        <f aca="false">V1588-(Draws!W1567+Draws!AI1567)</f>
        <v>0</v>
      </c>
      <c r="X1588" s="18" t="n">
        <f aca="false">W1588-(Draws!X1567+Draws!AJ1567)</f>
        <v>0</v>
      </c>
      <c r="Y1588" s="18" t="n">
        <f aca="false">X1588-(Draws!Y1567+Draws!AK1567)</f>
        <v>0</v>
      </c>
      <c r="Z1588" s="18" t="n">
        <f aca="false">0-(MAX(Draws!N1567-Line_cap,0)+MAX(Draws!Z1567-Line_cap,0))</f>
        <v>0</v>
      </c>
      <c r="AA1588" s="18" t="n">
        <f aca="false">Z1588-(MAX(Draws!O1567-Line_cap,0)+MAX(Draws!AA1567-Line_cap,0))</f>
        <v>0</v>
      </c>
      <c r="AB1588" s="18" t="n">
        <f aca="false">AA1588-(MAX(Draws!P1567-Line_cap,0)+MAX(Draws!AB1567-Line_cap,0))</f>
        <v>0</v>
      </c>
      <c r="AC1588" s="18" t="n">
        <f aca="false">AB1588-(MAX(Draws!Q1567-Line_cap,0)+MAX(Draws!AC1567-Line_cap,0))</f>
        <v>0</v>
      </c>
      <c r="AD1588" s="18" t="n">
        <f aca="false">AC1588-(MAX(Draws!R1567-Line_cap,0)+MAX(Draws!AD1567-Line_cap,0))</f>
        <v>0</v>
      </c>
      <c r="AE1588" s="18" t="n">
        <f aca="false">AD1588-(MAX(Draws!S1567-Line_cap,0)+MAX(Draws!AE1567-Line_cap,0))</f>
        <v>0</v>
      </c>
      <c r="AF1588" s="18" t="n">
        <f aca="false">AE1588-(MAX(Draws!T1567-Line_cap,0)+MAX(Draws!AF1567-Line_cap,0))</f>
        <v>0</v>
      </c>
      <c r="AG1588" s="18" t="n">
        <f aca="false">AF1588-(MAX(Draws!U1567-Line_cap,0)+MAX(Draws!AG1567-Line_cap,0))</f>
        <v>0</v>
      </c>
      <c r="AH1588" s="18" t="n">
        <f aca="false">AG1588-(MAX(Draws!V1567-Line_cap,0)+MAX(Draws!AH1567-Line_cap,0))</f>
        <v>0</v>
      </c>
      <c r="AI1588" s="18" t="n">
        <f aca="false">AH1588-(MAX(Draws!W1567-Line_cap,0)+MAX(Draws!AI1567-Line_cap,0))</f>
        <v>0</v>
      </c>
      <c r="AJ1588" s="18" t="n">
        <f aca="false">AI1588-(MAX(Draws!X1567-Line_cap,0)+MAX(Draws!AJ1567-Line_cap,0))</f>
        <v>0</v>
      </c>
      <c r="AK1588" s="18" t="n">
        <f aca="false">AJ1588-(MAX(Draws!Y1567-Line_cap,0)+MAX(Draws!AK1567-Line_cap,0))</f>
        <v>0</v>
      </c>
      <c r="AL1588" s="18" t="n">
        <f aca="false">SUMPRODUCT(MIN($B$22:$M$22+B1588:M1588+N1588:Y1588))</f>
        <v>387.508252267907</v>
      </c>
      <c r="AM1588" s="18" t="n">
        <f aca="false">SUMPRODUCT(MIN($B$22:$M$22+B1588:M1588))</f>
        <v>387.508252267907</v>
      </c>
      <c r="AN1588" s="18" t="n">
        <f aca="false">SUMPRODUCT(MIN($B$22:$M$22+N1588:Y1588))</f>
        <v>481.950382357786</v>
      </c>
      <c r="AO1588" s="18" t="n">
        <f aca="false">SUMPRODUCT(MIN($B$22:$M$22+B1588:M1588+Z1588:AK1588))</f>
        <v>387.508252267907</v>
      </c>
      <c r="AP1588" s="18" t="n">
        <f aca="false">SUMPRODUCT(MIN($B$23:$M$23+B1588:M1588+N1588:Y1588))</f>
        <v>434.381381081451</v>
      </c>
      <c r="AQ1588" s="18" t="n">
        <f aca="false">SUMPRODUCT(MIN($B$23:$M$23+B1588:M1588+Z1588:AK1588))</f>
        <v>434.381381081451</v>
      </c>
      <c r="AR1588" s="13" t="n">
        <f aca="false">IF(Y1588&lt;0,1,0)</f>
        <v>0</v>
      </c>
    </row>
    <row r="1589" customFormat="false" ht="15" hidden="false" customHeight="false" outlineLevel="0" collapsed="false">
      <c r="A1589" s="13" t="n">
        <v>1564</v>
      </c>
      <c r="B1589" s="18" t="n">
        <f aca="false">Shock_sd*Draws!B1568</f>
        <v>-28.6659550103871</v>
      </c>
      <c r="C1589" s="18" t="n">
        <f aca="false">Persist_a*B1589+Shock_sd*Draws!C1568</f>
        <v>114.416633623408</v>
      </c>
      <c r="D1589" s="18" t="n">
        <f aca="false">Persist_a*C1589+Shock_sd*Draws!D1568</f>
        <v>100.878059033655</v>
      </c>
      <c r="E1589" s="18" t="n">
        <f aca="false">Persist_a*D1589+Shock_sd*Draws!E1568</f>
        <v>48.9999250040446</v>
      </c>
      <c r="F1589" s="18" t="n">
        <f aca="false">Persist_a*E1589+Shock_sd*Draws!F1568</f>
        <v>49.4737703519885</v>
      </c>
      <c r="G1589" s="18" t="n">
        <f aca="false">Persist_a*F1589+Shock_sd*Draws!G1568</f>
        <v>49.7791067117385</v>
      </c>
      <c r="H1589" s="18" t="n">
        <f aca="false">Persist_a*G1589+Shock_sd*Draws!H1568</f>
        <v>99.3675098380613</v>
      </c>
      <c r="I1589" s="18" t="n">
        <f aca="false">Persist_a*H1589+Shock_sd*Draws!I1568</f>
        <v>49.957288240618</v>
      </c>
      <c r="J1589" s="18" t="n">
        <f aca="false">Persist_a*I1589+Shock_sd*Draws!J1568</f>
        <v>35.8661360248976</v>
      </c>
      <c r="K1589" s="18" t="n">
        <f aca="false">Persist_a*J1589+Shock_sd*Draws!K1568</f>
        <v>45.2922510107713</v>
      </c>
      <c r="L1589" s="18" t="n">
        <f aca="false">Persist_a*K1589+Shock_sd*Draws!L1568</f>
        <v>16.258659107064</v>
      </c>
      <c r="M1589" s="18" t="n">
        <f aca="false">Persist_a*L1589+Shock_sd*Draws!M1568</f>
        <v>-35.7213329447009</v>
      </c>
      <c r="N1589" s="18" t="n">
        <f aca="false">0-(Draws!N1568+Draws!Z1568)</f>
        <v>0</v>
      </c>
      <c r="O1589" s="18" t="n">
        <f aca="false">N1589-(Draws!O1568+Draws!AA1568)</f>
        <v>0</v>
      </c>
      <c r="P1589" s="18" t="n">
        <f aca="false">O1589-(Draws!P1568+Draws!AB1568)</f>
        <v>0</v>
      </c>
      <c r="Q1589" s="18" t="n">
        <f aca="false">P1589-(Draws!Q1568+Draws!AC1568)</f>
        <v>0</v>
      </c>
      <c r="R1589" s="18" t="n">
        <f aca="false">Q1589-(Draws!R1568+Draws!AD1568)</f>
        <v>0</v>
      </c>
      <c r="S1589" s="18" t="n">
        <f aca="false">R1589-(Draws!S1568+Draws!AE1568)</f>
        <v>0</v>
      </c>
      <c r="T1589" s="18" t="n">
        <f aca="false">S1589-(Draws!T1568+Draws!AF1568)</f>
        <v>0</v>
      </c>
      <c r="U1589" s="18" t="n">
        <f aca="false">T1589-(Draws!U1568+Draws!AG1568)</f>
        <v>0</v>
      </c>
      <c r="V1589" s="18" t="n">
        <f aca="false">U1589-(Draws!V1568+Draws!AH1568)</f>
        <v>0</v>
      </c>
      <c r="W1589" s="18" t="n">
        <f aca="false">V1589-(Draws!W1568+Draws!AI1568)</f>
        <v>0</v>
      </c>
      <c r="X1589" s="18" t="n">
        <f aca="false">W1589-(Draws!X1568+Draws!AJ1568)</f>
        <v>0</v>
      </c>
      <c r="Y1589" s="18" t="n">
        <f aca="false">X1589-(Draws!Y1568+Draws!AK1568)</f>
        <v>0</v>
      </c>
      <c r="Z1589" s="18" t="n">
        <f aca="false">0-(MAX(Draws!N1568-Line_cap,0)+MAX(Draws!Z1568-Line_cap,0))</f>
        <v>0</v>
      </c>
      <c r="AA1589" s="18" t="n">
        <f aca="false">Z1589-(MAX(Draws!O1568-Line_cap,0)+MAX(Draws!AA1568-Line_cap,0))</f>
        <v>0</v>
      </c>
      <c r="AB1589" s="18" t="n">
        <f aca="false">AA1589-(MAX(Draws!P1568-Line_cap,0)+MAX(Draws!AB1568-Line_cap,0))</f>
        <v>0</v>
      </c>
      <c r="AC1589" s="18" t="n">
        <f aca="false">AB1589-(MAX(Draws!Q1568-Line_cap,0)+MAX(Draws!AC1568-Line_cap,0))</f>
        <v>0</v>
      </c>
      <c r="AD1589" s="18" t="n">
        <f aca="false">AC1589-(MAX(Draws!R1568-Line_cap,0)+MAX(Draws!AD1568-Line_cap,0))</f>
        <v>0</v>
      </c>
      <c r="AE1589" s="18" t="n">
        <f aca="false">AD1589-(MAX(Draws!S1568-Line_cap,0)+MAX(Draws!AE1568-Line_cap,0))</f>
        <v>0</v>
      </c>
      <c r="AF1589" s="18" t="n">
        <f aca="false">AE1589-(MAX(Draws!T1568-Line_cap,0)+MAX(Draws!AF1568-Line_cap,0))</f>
        <v>0</v>
      </c>
      <c r="AG1589" s="18" t="n">
        <f aca="false">AF1589-(MAX(Draws!U1568-Line_cap,0)+MAX(Draws!AG1568-Line_cap,0))</f>
        <v>0</v>
      </c>
      <c r="AH1589" s="18" t="n">
        <f aca="false">AG1589-(MAX(Draws!V1568-Line_cap,0)+MAX(Draws!AH1568-Line_cap,0))</f>
        <v>0</v>
      </c>
      <c r="AI1589" s="18" t="n">
        <f aca="false">AH1589-(MAX(Draws!W1568-Line_cap,0)+MAX(Draws!AI1568-Line_cap,0))</f>
        <v>0</v>
      </c>
      <c r="AJ1589" s="18" t="n">
        <f aca="false">AI1589-(MAX(Draws!X1568-Line_cap,0)+MAX(Draws!AJ1568-Line_cap,0))</f>
        <v>0</v>
      </c>
      <c r="AK1589" s="18" t="n">
        <f aca="false">AJ1589-(MAX(Draws!Y1568-Line_cap,0)+MAX(Draws!AK1568-Line_cap,0))</f>
        <v>0</v>
      </c>
      <c r="AL1589" s="18" t="n">
        <f aca="false">SUMPRODUCT(MIN($B$22:$M$22+B1589:M1589+N1589:Y1589))</f>
        <v>474.702714732259</v>
      </c>
      <c r="AM1589" s="18" t="n">
        <f aca="false">SUMPRODUCT(MIN($B$22:$M$22+B1589:M1589))</f>
        <v>474.702714732259</v>
      </c>
      <c r="AN1589" s="18" t="n">
        <f aca="false">SUMPRODUCT(MIN($B$22:$M$22+N1589:Y1589))</f>
        <v>481.950382357786</v>
      </c>
      <c r="AO1589" s="18" t="n">
        <f aca="false">SUMPRODUCT(MIN($B$22:$M$22+B1589:M1589+Z1589:AK1589))</f>
        <v>474.702714732259</v>
      </c>
      <c r="AP1589" s="18" t="n">
        <f aca="false">SUMPRODUCT(MIN($B$23:$M$23+B1589:M1589+N1589:Y1589))</f>
        <v>519.828595814879</v>
      </c>
      <c r="AQ1589" s="18" t="n">
        <f aca="false">SUMPRODUCT(MIN($B$23:$M$23+B1589:M1589+Z1589:AK1589))</f>
        <v>519.828595814879</v>
      </c>
      <c r="AR1589" s="13" t="n">
        <f aca="false">IF(Y1589&lt;0,1,0)</f>
        <v>0</v>
      </c>
    </row>
    <row r="1590" customFormat="false" ht="15" hidden="false" customHeight="false" outlineLevel="0" collapsed="false">
      <c r="A1590" s="13" t="n">
        <v>1565</v>
      </c>
      <c r="B1590" s="18" t="n">
        <f aca="false">Shock_sd*Draws!B1569</f>
        <v>86.6768473529764</v>
      </c>
      <c r="C1590" s="18" t="n">
        <f aca="false">Persist_a*B1590+Shock_sd*Draws!C1569</f>
        <v>50.2925014870641</v>
      </c>
      <c r="D1590" s="18" t="n">
        <f aca="false">Persist_a*C1590+Shock_sd*Draws!D1569</f>
        <v>52.4292939695924</v>
      </c>
      <c r="E1590" s="18" t="n">
        <f aca="false">Persist_a*D1590+Shock_sd*Draws!E1569</f>
        <v>63.713322028819</v>
      </c>
      <c r="F1590" s="18" t="n">
        <f aca="false">Persist_a*E1590+Shock_sd*Draws!F1569</f>
        <v>85.0655540944466</v>
      </c>
      <c r="G1590" s="18" t="n">
        <f aca="false">Persist_a*F1590+Shock_sd*Draws!G1569</f>
        <v>-55.8380724003774</v>
      </c>
      <c r="H1590" s="18" t="n">
        <f aca="false">Persist_a*G1590+Shock_sd*Draws!H1569</f>
        <v>-6.93262862640126</v>
      </c>
      <c r="I1590" s="18" t="n">
        <f aca="false">Persist_a*H1590+Shock_sd*Draws!I1569</f>
        <v>-49.39196601698</v>
      </c>
      <c r="J1590" s="18" t="n">
        <f aca="false">Persist_a*I1590+Shock_sd*Draws!J1569</f>
        <v>-96.652704332811</v>
      </c>
      <c r="K1590" s="18" t="n">
        <f aca="false">Persist_a*J1590+Shock_sd*Draws!K1569</f>
        <v>-108.084531248908</v>
      </c>
      <c r="L1590" s="18" t="n">
        <f aca="false">Persist_a*K1590+Shock_sd*Draws!L1569</f>
        <v>-96.5450582702177</v>
      </c>
      <c r="M1590" s="18" t="n">
        <f aca="false">Persist_a*L1590+Shock_sd*Draws!M1569</f>
        <v>-162.960552393947</v>
      </c>
      <c r="N1590" s="18" t="n">
        <f aca="false">0-(Draws!N1569+Draws!Z1569)</f>
        <v>0</v>
      </c>
      <c r="O1590" s="18" t="n">
        <f aca="false">N1590-(Draws!O1569+Draws!AA1569)</f>
        <v>0</v>
      </c>
      <c r="P1590" s="18" t="n">
        <f aca="false">O1590-(Draws!P1569+Draws!AB1569)</f>
        <v>0</v>
      </c>
      <c r="Q1590" s="18" t="n">
        <f aca="false">P1590-(Draws!Q1569+Draws!AC1569)</f>
        <v>0</v>
      </c>
      <c r="R1590" s="18" t="n">
        <f aca="false">Q1590-(Draws!R1569+Draws!AD1569)</f>
        <v>0</v>
      </c>
      <c r="S1590" s="18" t="n">
        <f aca="false">R1590-(Draws!S1569+Draws!AE1569)</f>
        <v>0</v>
      </c>
      <c r="T1590" s="18" t="n">
        <f aca="false">S1590-(Draws!T1569+Draws!AF1569)</f>
        <v>0</v>
      </c>
      <c r="U1590" s="18" t="n">
        <f aca="false">T1590-(Draws!U1569+Draws!AG1569)</f>
        <v>0</v>
      </c>
      <c r="V1590" s="18" t="n">
        <f aca="false">U1590-(Draws!V1569+Draws!AH1569)</f>
        <v>0</v>
      </c>
      <c r="W1590" s="18" t="n">
        <f aca="false">V1590-(Draws!W1569+Draws!AI1569)</f>
        <v>0</v>
      </c>
      <c r="X1590" s="18" t="n">
        <f aca="false">W1590-(Draws!X1569+Draws!AJ1569)</f>
        <v>0</v>
      </c>
      <c r="Y1590" s="18" t="n">
        <f aca="false">X1590-(Draws!Y1569+Draws!AK1569)</f>
        <v>0</v>
      </c>
      <c r="Z1590" s="18" t="n">
        <f aca="false">0-(MAX(Draws!N1569-Line_cap,0)+MAX(Draws!Z1569-Line_cap,0))</f>
        <v>0</v>
      </c>
      <c r="AA1590" s="18" t="n">
        <f aca="false">Z1590-(MAX(Draws!O1569-Line_cap,0)+MAX(Draws!AA1569-Line_cap,0))</f>
        <v>0</v>
      </c>
      <c r="AB1590" s="18" t="n">
        <f aca="false">AA1590-(MAX(Draws!P1569-Line_cap,0)+MAX(Draws!AB1569-Line_cap,0))</f>
        <v>0</v>
      </c>
      <c r="AC1590" s="18" t="n">
        <f aca="false">AB1590-(MAX(Draws!Q1569-Line_cap,0)+MAX(Draws!AC1569-Line_cap,0))</f>
        <v>0</v>
      </c>
      <c r="AD1590" s="18" t="n">
        <f aca="false">AC1590-(MAX(Draws!R1569-Line_cap,0)+MAX(Draws!AD1569-Line_cap,0))</f>
        <v>0</v>
      </c>
      <c r="AE1590" s="18" t="n">
        <f aca="false">AD1590-(MAX(Draws!S1569-Line_cap,0)+MAX(Draws!AE1569-Line_cap,0))</f>
        <v>0</v>
      </c>
      <c r="AF1590" s="18" t="n">
        <f aca="false">AE1590-(MAX(Draws!T1569-Line_cap,0)+MAX(Draws!AF1569-Line_cap,0))</f>
        <v>0</v>
      </c>
      <c r="AG1590" s="18" t="n">
        <f aca="false">AF1590-(MAX(Draws!U1569-Line_cap,0)+MAX(Draws!AG1569-Line_cap,0))</f>
        <v>0</v>
      </c>
      <c r="AH1590" s="18" t="n">
        <f aca="false">AG1590-(MAX(Draws!V1569-Line_cap,0)+MAX(Draws!AH1569-Line_cap,0))</f>
        <v>0</v>
      </c>
      <c r="AI1590" s="18" t="n">
        <f aca="false">AH1590-(MAX(Draws!W1569-Line_cap,0)+MAX(Draws!AI1569-Line_cap,0))</f>
        <v>0</v>
      </c>
      <c r="AJ1590" s="18" t="n">
        <f aca="false">AI1590-(MAX(Draws!X1569-Line_cap,0)+MAX(Draws!AJ1569-Line_cap,0))</f>
        <v>0</v>
      </c>
      <c r="AK1590" s="18" t="n">
        <f aca="false">AJ1590-(MAX(Draws!Y1569-Line_cap,0)+MAX(Draws!AK1569-Line_cap,0))</f>
        <v>0</v>
      </c>
      <c r="AL1590" s="18" t="n">
        <f aca="false">SUMPRODUCT(MIN($B$22:$M$22+B1590:M1590+N1590:Y1590))</f>
        <v>347.463495283013</v>
      </c>
      <c r="AM1590" s="18" t="n">
        <f aca="false">SUMPRODUCT(MIN($B$22:$M$22+B1590:M1590))</f>
        <v>347.463495283013</v>
      </c>
      <c r="AN1590" s="18" t="n">
        <f aca="false">SUMPRODUCT(MIN($B$22:$M$22+N1590:Y1590))</f>
        <v>481.950382357786</v>
      </c>
      <c r="AO1590" s="18" t="n">
        <f aca="false">SUMPRODUCT(MIN($B$22:$M$22+B1590:M1590+Z1590:AK1590))</f>
        <v>347.463495283013</v>
      </c>
      <c r="AP1590" s="18" t="n">
        <f aca="false">SUMPRODUCT(MIN($B$23:$M$23+B1590:M1590+N1590:Y1590))</f>
        <v>392.589376365633</v>
      </c>
      <c r="AQ1590" s="18" t="n">
        <f aca="false">SUMPRODUCT(MIN($B$23:$M$23+B1590:M1590+Z1590:AK1590))</f>
        <v>392.589376365633</v>
      </c>
      <c r="AR1590" s="13" t="n">
        <f aca="false">IF(Y1590&lt;0,1,0)</f>
        <v>0</v>
      </c>
    </row>
    <row r="1591" customFormat="false" ht="15" hidden="false" customHeight="false" outlineLevel="0" collapsed="false">
      <c r="A1591" s="13" t="n">
        <v>1566</v>
      </c>
      <c r="B1591" s="18" t="n">
        <f aca="false">Shock_sd*Draws!B1570</f>
        <v>-28.1528553961476</v>
      </c>
      <c r="C1591" s="18" t="n">
        <f aca="false">Persist_a*B1591+Shock_sd*Draws!C1570</f>
        <v>-2.43529150872302</v>
      </c>
      <c r="D1591" s="18" t="n">
        <f aca="false">Persist_a*C1591+Shock_sd*Draws!D1570</f>
        <v>87.4018396872751</v>
      </c>
      <c r="E1591" s="18" t="n">
        <f aca="false">Persist_a*D1591+Shock_sd*Draws!E1570</f>
        <v>77.905112947845</v>
      </c>
      <c r="F1591" s="18" t="n">
        <f aca="false">Persist_a*E1591+Shock_sd*Draws!F1570</f>
        <v>-44.9508371784444</v>
      </c>
      <c r="G1591" s="18" t="n">
        <f aca="false">Persist_a*F1591+Shock_sd*Draws!G1570</f>
        <v>-22.397982920818</v>
      </c>
      <c r="H1591" s="18" t="n">
        <f aca="false">Persist_a*G1591+Shock_sd*Draws!H1570</f>
        <v>65.2342906612636</v>
      </c>
      <c r="I1591" s="18" t="n">
        <f aca="false">Persist_a*H1591+Shock_sd*Draws!I1570</f>
        <v>53.5836518592246</v>
      </c>
      <c r="J1591" s="18" t="n">
        <f aca="false">Persist_a*I1591+Shock_sd*Draws!J1570</f>
        <v>46.4890716177465</v>
      </c>
      <c r="K1591" s="18" t="n">
        <f aca="false">Persist_a*J1591+Shock_sd*Draws!K1570</f>
        <v>5.38709705057565</v>
      </c>
      <c r="L1591" s="18" t="n">
        <f aca="false">Persist_a*K1591+Shock_sd*Draws!L1570</f>
        <v>49.5593088305559</v>
      </c>
      <c r="M1591" s="18" t="n">
        <f aca="false">Persist_a*L1591+Shock_sd*Draws!M1570</f>
        <v>51.1939423450376</v>
      </c>
      <c r="N1591" s="18" t="n">
        <f aca="false">0-(Draws!N1570+Draws!Z1570)</f>
        <v>0</v>
      </c>
      <c r="O1591" s="18" t="n">
        <f aca="false">N1591-(Draws!O1570+Draws!AA1570)</f>
        <v>0</v>
      </c>
      <c r="P1591" s="18" t="n">
        <f aca="false">O1591-(Draws!P1570+Draws!AB1570)</f>
        <v>0</v>
      </c>
      <c r="Q1591" s="18" t="n">
        <f aca="false">P1591-(Draws!Q1570+Draws!AC1570)</f>
        <v>0</v>
      </c>
      <c r="R1591" s="18" t="n">
        <f aca="false">Q1591-(Draws!R1570+Draws!AD1570)</f>
        <v>0</v>
      </c>
      <c r="S1591" s="18" t="n">
        <f aca="false">R1591-(Draws!S1570+Draws!AE1570)</f>
        <v>0</v>
      </c>
      <c r="T1591" s="18" t="n">
        <f aca="false">S1591-(Draws!T1570+Draws!AF1570)</f>
        <v>0</v>
      </c>
      <c r="U1591" s="18" t="n">
        <f aca="false">T1591-(Draws!U1570+Draws!AG1570)</f>
        <v>0</v>
      </c>
      <c r="V1591" s="18" t="n">
        <f aca="false">U1591-(Draws!V1570+Draws!AH1570)</f>
        <v>0</v>
      </c>
      <c r="W1591" s="18" t="n">
        <f aca="false">V1591-(Draws!W1570+Draws!AI1570)</f>
        <v>0</v>
      </c>
      <c r="X1591" s="18" t="n">
        <f aca="false">W1591-(Draws!X1570+Draws!AJ1570)</f>
        <v>0</v>
      </c>
      <c r="Y1591" s="18" t="n">
        <f aca="false">X1591-(Draws!Y1570+Draws!AK1570)</f>
        <v>0</v>
      </c>
      <c r="Z1591" s="18" t="n">
        <f aca="false">0-(MAX(Draws!N1570-Line_cap,0)+MAX(Draws!Z1570-Line_cap,0))</f>
        <v>0</v>
      </c>
      <c r="AA1591" s="18" t="n">
        <f aca="false">Z1591-(MAX(Draws!O1570-Line_cap,0)+MAX(Draws!AA1570-Line_cap,0))</f>
        <v>0</v>
      </c>
      <c r="AB1591" s="18" t="n">
        <f aca="false">AA1591-(MAX(Draws!P1570-Line_cap,0)+MAX(Draws!AB1570-Line_cap,0))</f>
        <v>0</v>
      </c>
      <c r="AC1591" s="18" t="n">
        <f aca="false">AB1591-(MAX(Draws!Q1570-Line_cap,0)+MAX(Draws!AC1570-Line_cap,0))</f>
        <v>0</v>
      </c>
      <c r="AD1591" s="18" t="n">
        <f aca="false">AC1591-(MAX(Draws!R1570-Line_cap,0)+MAX(Draws!AD1570-Line_cap,0))</f>
        <v>0</v>
      </c>
      <c r="AE1591" s="18" t="n">
        <f aca="false">AD1591-(MAX(Draws!S1570-Line_cap,0)+MAX(Draws!AE1570-Line_cap,0))</f>
        <v>0</v>
      </c>
      <c r="AF1591" s="18" t="n">
        <f aca="false">AE1591-(MAX(Draws!T1570-Line_cap,0)+MAX(Draws!AF1570-Line_cap,0))</f>
        <v>0</v>
      </c>
      <c r="AG1591" s="18" t="n">
        <f aca="false">AF1591-(MAX(Draws!U1570-Line_cap,0)+MAX(Draws!AG1570-Line_cap,0))</f>
        <v>0</v>
      </c>
      <c r="AH1591" s="18" t="n">
        <f aca="false">AG1591-(MAX(Draws!V1570-Line_cap,0)+MAX(Draws!AH1570-Line_cap,0))</f>
        <v>0</v>
      </c>
      <c r="AI1591" s="18" t="n">
        <f aca="false">AH1591-(MAX(Draws!W1570-Line_cap,0)+MAX(Draws!AI1570-Line_cap,0))</f>
        <v>0</v>
      </c>
      <c r="AJ1591" s="18" t="n">
        <f aca="false">AI1591-(MAX(Draws!X1570-Line_cap,0)+MAX(Draws!AJ1570-Line_cap,0))</f>
        <v>0</v>
      </c>
      <c r="AK1591" s="18" t="n">
        <f aca="false">AJ1591-(MAX(Draws!Y1570-Line_cap,0)+MAX(Draws!AK1570-Line_cap,0))</f>
        <v>0</v>
      </c>
      <c r="AL1591" s="18" t="n">
        <f aca="false">SUMPRODUCT(MIN($B$22:$M$22+B1591:M1591+N1591:Y1591))</f>
        <v>443.546343969246</v>
      </c>
      <c r="AM1591" s="18" t="n">
        <f aca="false">SUMPRODUCT(MIN($B$22:$M$22+B1591:M1591))</f>
        <v>443.546343969246</v>
      </c>
      <c r="AN1591" s="18" t="n">
        <f aca="false">SUMPRODUCT(MIN($B$22:$M$22+N1591:Y1591))</f>
        <v>481.950382357786</v>
      </c>
      <c r="AO1591" s="18" t="n">
        <f aca="false">SUMPRODUCT(MIN($B$22:$M$22+B1591:M1591+Z1591:AK1591))</f>
        <v>443.546343969246</v>
      </c>
      <c r="AP1591" s="18" t="n">
        <f aca="false">SUMPRODUCT(MIN($B$23:$M$23+B1591:M1591+N1591:Y1591))</f>
        <v>488.65107782241</v>
      </c>
      <c r="AQ1591" s="18" t="n">
        <f aca="false">SUMPRODUCT(MIN($B$23:$M$23+B1591:M1591+Z1591:AK1591))</f>
        <v>488.65107782241</v>
      </c>
      <c r="AR1591" s="13" t="n">
        <f aca="false">IF(Y1591&lt;0,1,0)</f>
        <v>0</v>
      </c>
    </row>
    <row r="1592" customFormat="false" ht="15" hidden="false" customHeight="false" outlineLevel="0" collapsed="false">
      <c r="A1592" s="13" t="n">
        <v>1567</v>
      </c>
      <c r="B1592" s="18" t="n">
        <f aca="false">Shock_sd*Draws!B1571</f>
        <v>68.2593903322215</v>
      </c>
      <c r="C1592" s="18" t="n">
        <f aca="false">Persist_a*B1592+Shock_sd*Draws!C1571</f>
        <v>98.724709418566</v>
      </c>
      <c r="D1592" s="18" t="n">
        <f aca="false">Persist_a*C1592+Shock_sd*Draws!D1571</f>
        <v>87.0089174120312</v>
      </c>
      <c r="E1592" s="18" t="n">
        <f aca="false">Persist_a*D1592+Shock_sd*Draws!E1571</f>
        <v>57.2127246735207</v>
      </c>
      <c r="F1592" s="18" t="n">
        <f aca="false">Persist_a*E1592+Shock_sd*Draws!F1571</f>
        <v>73.8712333318016</v>
      </c>
      <c r="G1592" s="18" t="n">
        <f aca="false">Persist_a*F1592+Shock_sd*Draws!G1571</f>
        <v>56.7470771706824</v>
      </c>
      <c r="H1592" s="18" t="n">
        <f aca="false">Persist_a*G1592+Shock_sd*Draws!H1571</f>
        <v>43.2436184961014</v>
      </c>
      <c r="I1592" s="18" t="n">
        <f aca="false">Persist_a*H1592+Shock_sd*Draws!I1571</f>
        <v>22.0217171717514</v>
      </c>
      <c r="J1592" s="18" t="n">
        <f aca="false">Persist_a*I1592+Shock_sd*Draws!J1571</f>
        <v>13.7602692754189</v>
      </c>
      <c r="K1592" s="18" t="n">
        <f aca="false">Persist_a*J1592+Shock_sd*Draws!K1571</f>
        <v>-49.5677236961269</v>
      </c>
      <c r="L1592" s="18" t="n">
        <f aca="false">Persist_a*K1592+Shock_sd*Draws!L1571</f>
        <v>-26.5469563158575</v>
      </c>
      <c r="M1592" s="18" t="n">
        <f aca="false">Persist_a*L1592+Shock_sd*Draws!M1571</f>
        <v>19.6562587472131</v>
      </c>
      <c r="N1592" s="18" t="n">
        <f aca="false">0-(Draws!N1571+Draws!Z1571)</f>
        <v>0</v>
      </c>
      <c r="O1592" s="18" t="n">
        <f aca="false">N1592-(Draws!O1571+Draws!AA1571)</f>
        <v>0</v>
      </c>
      <c r="P1592" s="18" t="n">
        <f aca="false">O1592-(Draws!P1571+Draws!AB1571)</f>
        <v>0</v>
      </c>
      <c r="Q1592" s="18" t="n">
        <f aca="false">P1592-(Draws!Q1571+Draws!AC1571)</f>
        <v>0</v>
      </c>
      <c r="R1592" s="18" t="n">
        <f aca="false">Q1592-(Draws!R1571+Draws!AD1571)</f>
        <v>0</v>
      </c>
      <c r="S1592" s="18" t="n">
        <f aca="false">R1592-(Draws!S1571+Draws!AE1571)</f>
        <v>0</v>
      </c>
      <c r="T1592" s="18" t="n">
        <f aca="false">S1592-(Draws!T1571+Draws!AF1571)</f>
        <v>0</v>
      </c>
      <c r="U1592" s="18" t="n">
        <f aca="false">T1592-(Draws!U1571+Draws!AG1571)</f>
        <v>0</v>
      </c>
      <c r="V1592" s="18" t="n">
        <f aca="false">U1592-(Draws!V1571+Draws!AH1571)</f>
        <v>0</v>
      </c>
      <c r="W1592" s="18" t="n">
        <f aca="false">V1592-(Draws!W1571+Draws!AI1571)</f>
        <v>-97.1321789690201</v>
      </c>
      <c r="X1592" s="18" t="n">
        <f aca="false">W1592-(Draws!X1571+Draws!AJ1571)</f>
        <v>-97.1321789690201</v>
      </c>
      <c r="Y1592" s="18" t="n">
        <f aca="false">X1592-(Draws!Y1571+Draws!AK1571)</f>
        <v>-97.1321789690201</v>
      </c>
      <c r="Z1592" s="18" t="n">
        <f aca="false">0-(MAX(Draws!N1571-Line_cap,0)+MAX(Draws!Z1571-Line_cap,0))</f>
        <v>0</v>
      </c>
      <c r="AA1592" s="18" t="n">
        <f aca="false">Z1592-(MAX(Draws!O1571-Line_cap,0)+MAX(Draws!AA1571-Line_cap,0))</f>
        <v>0</v>
      </c>
      <c r="AB1592" s="18" t="n">
        <f aca="false">AA1592-(MAX(Draws!P1571-Line_cap,0)+MAX(Draws!AB1571-Line_cap,0))</f>
        <v>0</v>
      </c>
      <c r="AC1592" s="18" t="n">
        <f aca="false">AB1592-(MAX(Draws!Q1571-Line_cap,0)+MAX(Draws!AC1571-Line_cap,0))</f>
        <v>0</v>
      </c>
      <c r="AD1592" s="18" t="n">
        <f aca="false">AC1592-(MAX(Draws!R1571-Line_cap,0)+MAX(Draws!AD1571-Line_cap,0))</f>
        <v>0</v>
      </c>
      <c r="AE1592" s="18" t="n">
        <f aca="false">AD1592-(MAX(Draws!S1571-Line_cap,0)+MAX(Draws!AE1571-Line_cap,0))</f>
        <v>0</v>
      </c>
      <c r="AF1592" s="18" t="n">
        <f aca="false">AE1592-(MAX(Draws!T1571-Line_cap,0)+MAX(Draws!AF1571-Line_cap,0))</f>
        <v>0</v>
      </c>
      <c r="AG1592" s="18" t="n">
        <f aca="false">AF1592-(MAX(Draws!U1571-Line_cap,0)+MAX(Draws!AG1571-Line_cap,0))</f>
        <v>0</v>
      </c>
      <c r="AH1592" s="18" t="n">
        <f aca="false">AG1592-(MAX(Draws!V1571-Line_cap,0)+MAX(Draws!AH1571-Line_cap,0))</f>
        <v>0</v>
      </c>
      <c r="AI1592" s="18" t="n">
        <f aca="false">AH1592-(MAX(Draws!W1571-Line_cap,0)+MAX(Draws!AI1571-Line_cap,0))</f>
        <v>0</v>
      </c>
      <c r="AJ1592" s="18" t="n">
        <f aca="false">AI1592-(MAX(Draws!X1571-Line_cap,0)+MAX(Draws!AJ1571-Line_cap,0))</f>
        <v>0</v>
      </c>
      <c r="AK1592" s="18" t="n">
        <f aca="false">AJ1592-(MAX(Draws!Y1571-Line_cap,0)+MAX(Draws!AK1571-Line_cap,0))</f>
        <v>0</v>
      </c>
      <c r="AL1592" s="18" t="n">
        <f aca="false">SUMPRODUCT(MIN($B$22:$M$22+B1592:M1592+N1592:Y1592))</f>
        <v>347.685793144277</v>
      </c>
      <c r="AM1592" s="18" t="n">
        <f aca="false">SUMPRODUCT(MIN($B$22:$M$22+B1592:M1592))</f>
        <v>444.817972113297</v>
      </c>
      <c r="AN1592" s="18" t="n">
        <f aca="false">SUMPRODUCT(MIN($B$22:$M$22+N1592:Y1592))</f>
        <v>397.253516840404</v>
      </c>
      <c r="AO1592" s="18" t="n">
        <f aca="false">SUMPRODUCT(MIN($B$22:$M$22+B1592:M1592+Z1592:AK1592))</f>
        <v>444.817972113297</v>
      </c>
      <c r="AP1592" s="18" t="n">
        <f aca="false">SUMPRODUCT(MIN($B$23:$M$23+B1592:M1592+N1592:Y1592))</f>
        <v>395.971441694704</v>
      </c>
      <c r="AQ1592" s="18" t="n">
        <f aca="false">SUMPRODUCT(MIN($B$23:$M$23+B1592:M1592+Z1592:AK1592))</f>
        <v>493.103620663724</v>
      </c>
      <c r="AR1592" s="13" t="n">
        <f aca="false">IF(Y1592&lt;0,1,0)</f>
        <v>1</v>
      </c>
    </row>
    <row r="1593" customFormat="false" ht="15" hidden="false" customHeight="false" outlineLevel="0" collapsed="false">
      <c r="A1593" s="13" t="n">
        <v>1568</v>
      </c>
      <c r="B1593" s="18" t="n">
        <f aca="false">Shock_sd*Draws!B1572</f>
        <v>-24.5782691045764</v>
      </c>
      <c r="C1593" s="18" t="n">
        <f aca="false">Persist_a*B1593+Shock_sd*Draws!C1572</f>
        <v>118.478824086309</v>
      </c>
      <c r="D1593" s="18" t="n">
        <f aca="false">Persist_a*C1593+Shock_sd*Draws!D1572</f>
        <v>21.4479457118632</v>
      </c>
      <c r="E1593" s="18" t="n">
        <f aca="false">Persist_a*D1593+Shock_sd*Draws!E1572</f>
        <v>-9.29645818999283</v>
      </c>
      <c r="F1593" s="18" t="n">
        <f aca="false">Persist_a*E1593+Shock_sd*Draws!F1572</f>
        <v>31.0889206664517</v>
      </c>
      <c r="G1593" s="18" t="n">
        <f aca="false">Persist_a*F1593+Shock_sd*Draws!G1572</f>
        <v>-25.4611414255925</v>
      </c>
      <c r="H1593" s="18" t="n">
        <f aca="false">Persist_a*G1593+Shock_sd*Draws!H1572</f>
        <v>57.1389438680055</v>
      </c>
      <c r="I1593" s="18" t="n">
        <f aca="false">Persist_a*H1593+Shock_sd*Draws!I1572</f>
        <v>58.6570958664475</v>
      </c>
      <c r="J1593" s="18" t="n">
        <f aca="false">Persist_a*I1593+Shock_sd*Draws!J1572</f>
        <v>12.3432360862961</v>
      </c>
      <c r="K1593" s="18" t="n">
        <f aca="false">Persist_a*J1593+Shock_sd*Draws!K1572</f>
        <v>-3.29135912648065</v>
      </c>
      <c r="L1593" s="18" t="n">
        <f aca="false">Persist_a*K1593+Shock_sd*Draws!L1572</f>
        <v>46.9346735598294</v>
      </c>
      <c r="M1593" s="18" t="n">
        <f aca="false">Persist_a*L1593+Shock_sd*Draws!M1572</f>
        <v>51.3906882058949</v>
      </c>
      <c r="N1593" s="18" t="n">
        <f aca="false">0-(Draws!N1572+Draws!Z1572)</f>
        <v>0</v>
      </c>
      <c r="O1593" s="18" t="n">
        <f aca="false">N1593-(Draws!O1572+Draws!AA1572)</f>
        <v>0</v>
      </c>
      <c r="P1593" s="18" t="n">
        <f aca="false">O1593-(Draws!P1572+Draws!AB1572)</f>
        <v>0</v>
      </c>
      <c r="Q1593" s="18" t="n">
        <f aca="false">P1593-(Draws!Q1572+Draws!AC1572)</f>
        <v>0</v>
      </c>
      <c r="R1593" s="18" t="n">
        <f aca="false">Q1593-(Draws!R1572+Draws!AD1572)</f>
        <v>0</v>
      </c>
      <c r="S1593" s="18" t="n">
        <f aca="false">R1593-(Draws!S1572+Draws!AE1572)</f>
        <v>0</v>
      </c>
      <c r="T1593" s="18" t="n">
        <f aca="false">S1593-(Draws!T1572+Draws!AF1572)</f>
        <v>0</v>
      </c>
      <c r="U1593" s="18" t="n">
        <f aca="false">T1593-(Draws!U1572+Draws!AG1572)</f>
        <v>0</v>
      </c>
      <c r="V1593" s="18" t="n">
        <f aca="false">U1593-(Draws!V1572+Draws!AH1572)</f>
        <v>0</v>
      </c>
      <c r="W1593" s="18" t="n">
        <f aca="false">V1593-(Draws!W1572+Draws!AI1572)</f>
        <v>0</v>
      </c>
      <c r="X1593" s="18" t="n">
        <f aca="false">W1593-(Draws!X1572+Draws!AJ1572)</f>
        <v>0</v>
      </c>
      <c r="Y1593" s="18" t="n">
        <f aca="false">X1593-(Draws!Y1572+Draws!AK1572)</f>
        <v>0</v>
      </c>
      <c r="Z1593" s="18" t="n">
        <f aca="false">0-(MAX(Draws!N1572-Line_cap,0)+MAX(Draws!Z1572-Line_cap,0))</f>
        <v>0</v>
      </c>
      <c r="AA1593" s="18" t="n">
        <f aca="false">Z1593-(MAX(Draws!O1572-Line_cap,0)+MAX(Draws!AA1572-Line_cap,0))</f>
        <v>0</v>
      </c>
      <c r="AB1593" s="18" t="n">
        <f aca="false">AA1593-(MAX(Draws!P1572-Line_cap,0)+MAX(Draws!AB1572-Line_cap,0))</f>
        <v>0</v>
      </c>
      <c r="AC1593" s="18" t="n">
        <f aca="false">AB1593-(MAX(Draws!Q1572-Line_cap,0)+MAX(Draws!AC1572-Line_cap,0))</f>
        <v>0</v>
      </c>
      <c r="AD1593" s="18" t="n">
        <f aca="false">AC1593-(MAX(Draws!R1572-Line_cap,0)+MAX(Draws!AD1572-Line_cap,0))</f>
        <v>0</v>
      </c>
      <c r="AE1593" s="18" t="n">
        <f aca="false">AD1593-(MAX(Draws!S1572-Line_cap,0)+MAX(Draws!AE1572-Line_cap,0))</f>
        <v>0</v>
      </c>
      <c r="AF1593" s="18" t="n">
        <f aca="false">AE1593-(MAX(Draws!T1572-Line_cap,0)+MAX(Draws!AF1572-Line_cap,0))</f>
        <v>0</v>
      </c>
      <c r="AG1593" s="18" t="n">
        <f aca="false">AF1593-(MAX(Draws!U1572-Line_cap,0)+MAX(Draws!AG1572-Line_cap,0))</f>
        <v>0</v>
      </c>
      <c r="AH1593" s="18" t="n">
        <f aca="false">AG1593-(MAX(Draws!V1572-Line_cap,0)+MAX(Draws!AH1572-Line_cap,0))</f>
        <v>0</v>
      </c>
      <c r="AI1593" s="18" t="n">
        <f aca="false">AH1593-(MAX(Draws!W1572-Line_cap,0)+MAX(Draws!AI1572-Line_cap,0))</f>
        <v>0</v>
      </c>
      <c r="AJ1593" s="18" t="n">
        <f aca="false">AI1593-(MAX(Draws!X1572-Line_cap,0)+MAX(Draws!AJ1572-Line_cap,0))</f>
        <v>0</v>
      </c>
      <c r="AK1593" s="18" t="n">
        <f aca="false">AJ1593-(MAX(Draws!Y1572-Line_cap,0)+MAX(Draws!AK1572-Line_cap,0))</f>
        <v>0</v>
      </c>
      <c r="AL1593" s="18" t="n">
        <f aca="false">SUMPRODUCT(MIN($B$22:$M$22+B1593:M1593+N1593:Y1593))</f>
        <v>457.747030212773</v>
      </c>
      <c r="AM1593" s="18" t="n">
        <f aca="false">SUMPRODUCT(MIN($B$22:$M$22+B1593:M1593))</f>
        <v>457.747030212773</v>
      </c>
      <c r="AN1593" s="18" t="n">
        <f aca="false">SUMPRODUCT(MIN($B$22:$M$22+N1593:Y1593))</f>
        <v>481.950382357786</v>
      </c>
      <c r="AO1593" s="18" t="n">
        <f aca="false">SUMPRODUCT(MIN($B$22:$M$22+B1593:M1593+Z1593:AK1593))</f>
        <v>457.747030212773</v>
      </c>
      <c r="AP1593" s="18" t="n">
        <f aca="false">SUMPRODUCT(MIN($B$23:$M$23+B1593:M1593+N1593:Y1593))</f>
        <v>505.512775713557</v>
      </c>
      <c r="AQ1593" s="18" t="n">
        <f aca="false">SUMPRODUCT(MIN($B$23:$M$23+B1593:M1593+Z1593:AK1593))</f>
        <v>505.512775713557</v>
      </c>
      <c r="AR1593" s="13" t="n">
        <f aca="false">IF(Y1593&lt;0,1,0)</f>
        <v>0</v>
      </c>
    </row>
    <row r="1594" customFormat="false" ht="15" hidden="false" customHeight="false" outlineLevel="0" collapsed="false">
      <c r="A1594" s="13" t="n">
        <v>1569</v>
      </c>
      <c r="B1594" s="18" t="n">
        <f aca="false">Shock_sd*Draws!B1573</f>
        <v>21.6622294669159</v>
      </c>
      <c r="C1594" s="18" t="n">
        <f aca="false">Persist_a*B1594+Shock_sd*Draws!C1573</f>
        <v>-16.8441087646149</v>
      </c>
      <c r="D1594" s="18" t="n">
        <f aca="false">Persist_a*C1594+Shock_sd*Draws!D1573</f>
        <v>24.8806649341085</v>
      </c>
      <c r="E1594" s="18" t="n">
        <f aca="false">Persist_a*D1594+Shock_sd*Draws!E1573</f>
        <v>96.7666636086402</v>
      </c>
      <c r="F1594" s="18" t="n">
        <f aca="false">Persist_a*E1594+Shock_sd*Draws!F1573</f>
        <v>83.7466168714764</v>
      </c>
      <c r="G1594" s="18" t="n">
        <f aca="false">Persist_a*F1594+Shock_sd*Draws!G1573</f>
        <v>-34.402993498771</v>
      </c>
      <c r="H1594" s="18" t="n">
        <f aca="false">Persist_a*G1594+Shock_sd*Draws!H1573</f>
        <v>-12.4409082015384</v>
      </c>
      <c r="I1594" s="18" t="n">
        <f aca="false">Persist_a*H1594+Shock_sd*Draws!I1573</f>
        <v>6.06995272099672</v>
      </c>
      <c r="J1594" s="18" t="n">
        <f aca="false">Persist_a*I1594+Shock_sd*Draws!J1573</f>
        <v>-12.9315884104751</v>
      </c>
      <c r="K1594" s="18" t="n">
        <f aca="false">Persist_a*J1594+Shock_sd*Draws!K1573</f>
        <v>-122.294142781484</v>
      </c>
      <c r="L1594" s="18" t="n">
        <f aca="false">Persist_a*K1594+Shock_sd*Draws!L1573</f>
        <v>-87.3351975036043</v>
      </c>
      <c r="M1594" s="18" t="n">
        <f aca="false">Persist_a*L1594+Shock_sd*Draws!M1573</f>
        <v>-10.9579683149914</v>
      </c>
      <c r="N1594" s="18" t="n">
        <f aca="false">0-(Draws!N1573+Draws!Z1573)</f>
        <v>0</v>
      </c>
      <c r="O1594" s="18" t="n">
        <f aca="false">N1594-(Draws!O1573+Draws!AA1573)</f>
        <v>0</v>
      </c>
      <c r="P1594" s="18" t="n">
        <f aca="false">O1594-(Draws!P1573+Draws!AB1573)</f>
        <v>0</v>
      </c>
      <c r="Q1594" s="18" t="n">
        <f aca="false">P1594-(Draws!Q1573+Draws!AC1573)</f>
        <v>-111.698920118744</v>
      </c>
      <c r="R1594" s="18" t="n">
        <f aca="false">Q1594-(Draws!R1573+Draws!AD1573)</f>
        <v>-111.698920118744</v>
      </c>
      <c r="S1594" s="18" t="n">
        <f aca="false">R1594-(Draws!S1573+Draws!AE1573)</f>
        <v>-111.698920118744</v>
      </c>
      <c r="T1594" s="18" t="n">
        <f aca="false">S1594-(Draws!T1573+Draws!AF1573)</f>
        <v>-111.698920118744</v>
      </c>
      <c r="U1594" s="18" t="n">
        <f aca="false">T1594-(Draws!U1573+Draws!AG1573)</f>
        <v>-111.698920118744</v>
      </c>
      <c r="V1594" s="18" t="n">
        <f aca="false">U1594-(Draws!V1573+Draws!AH1573)</f>
        <v>-111.698920118744</v>
      </c>
      <c r="W1594" s="18" t="n">
        <f aca="false">V1594-(Draws!W1573+Draws!AI1573)</f>
        <v>-111.698920118744</v>
      </c>
      <c r="X1594" s="18" t="n">
        <f aca="false">W1594-(Draws!X1573+Draws!AJ1573)</f>
        <v>-111.698920118744</v>
      </c>
      <c r="Y1594" s="18" t="n">
        <f aca="false">X1594-(Draws!Y1573+Draws!AK1573)</f>
        <v>-287.270242132502</v>
      </c>
      <c r="Z1594" s="18" t="n">
        <f aca="false">0-(MAX(Draws!N1573-Line_cap,0)+MAX(Draws!Z1573-Line_cap,0))</f>
        <v>0</v>
      </c>
      <c r="AA1594" s="18" t="n">
        <f aca="false">Z1594-(MAX(Draws!O1573-Line_cap,0)+MAX(Draws!AA1573-Line_cap,0))</f>
        <v>0</v>
      </c>
      <c r="AB1594" s="18" t="n">
        <f aca="false">AA1594-(MAX(Draws!P1573-Line_cap,0)+MAX(Draws!AB1573-Line_cap,0))</f>
        <v>0</v>
      </c>
      <c r="AC1594" s="18" t="n">
        <f aca="false">AB1594-(MAX(Draws!Q1573-Line_cap,0)+MAX(Draws!AC1573-Line_cap,0))</f>
        <v>-11.6989201187444</v>
      </c>
      <c r="AD1594" s="18" t="n">
        <f aca="false">AC1594-(MAX(Draws!R1573-Line_cap,0)+MAX(Draws!AD1573-Line_cap,0))</f>
        <v>-11.6989201187444</v>
      </c>
      <c r="AE1594" s="18" t="n">
        <f aca="false">AD1594-(MAX(Draws!S1573-Line_cap,0)+MAX(Draws!AE1573-Line_cap,0))</f>
        <v>-11.6989201187444</v>
      </c>
      <c r="AF1594" s="18" t="n">
        <f aca="false">AE1594-(MAX(Draws!T1573-Line_cap,0)+MAX(Draws!AF1573-Line_cap,0))</f>
        <v>-11.6989201187444</v>
      </c>
      <c r="AG1594" s="18" t="n">
        <f aca="false">AF1594-(MAX(Draws!U1573-Line_cap,0)+MAX(Draws!AG1573-Line_cap,0))</f>
        <v>-11.6989201187444</v>
      </c>
      <c r="AH1594" s="18" t="n">
        <f aca="false">AG1594-(MAX(Draws!V1573-Line_cap,0)+MAX(Draws!AH1573-Line_cap,0))</f>
        <v>-11.6989201187444</v>
      </c>
      <c r="AI1594" s="18" t="n">
        <f aca="false">AH1594-(MAX(Draws!W1573-Line_cap,0)+MAX(Draws!AI1573-Line_cap,0))</f>
        <v>-11.6989201187444</v>
      </c>
      <c r="AJ1594" s="18" t="n">
        <f aca="false">AI1594-(MAX(Draws!X1573-Line_cap,0)+MAX(Draws!AJ1573-Line_cap,0))</f>
        <v>-11.6989201187444</v>
      </c>
      <c r="AK1594" s="18" t="n">
        <f aca="false">AJ1594-(MAX(Draws!Y1573-Line_cap,0)+MAX(Draws!AK1573-Line_cap,0))</f>
        <v>-87.2702421325017</v>
      </c>
      <c r="AL1594" s="18" t="n">
        <f aca="false">SUMPRODUCT(MIN($B$22:$M$22+B1594:M1594+N1594:Y1594))</f>
        <v>212.195837229467</v>
      </c>
      <c r="AM1594" s="18" t="n">
        <f aca="false">SUMPRODUCT(MIN($B$22:$M$22+B1594:M1594))</f>
        <v>372.09155302794</v>
      </c>
      <c r="AN1594" s="18" t="n">
        <f aca="false">SUMPRODUCT(MIN($B$22:$M$22+N1594:Y1594))</f>
        <v>223.153805544459</v>
      </c>
      <c r="AO1594" s="18" t="n">
        <f aca="false">SUMPRODUCT(MIN($B$22:$M$22+B1594:M1594+Z1594:AK1594))</f>
        <v>360.392632909196</v>
      </c>
      <c r="AP1594" s="18" t="n">
        <f aca="false">SUMPRODUCT(MIN($B$23:$M$23+B1594:M1594+N1594:Y1594))</f>
        <v>257.321718312087</v>
      </c>
      <c r="AQ1594" s="18" t="n">
        <f aca="false">SUMPRODUCT(MIN($B$23:$M$23+B1594:M1594+Z1594:AK1594))</f>
        <v>408.678281459623</v>
      </c>
      <c r="AR1594" s="13" t="n">
        <f aca="false">IF(Y1594&lt;0,1,0)</f>
        <v>1</v>
      </c>
    </row>
    <row r="1595" customFormat="false" ht="15" hidden="false" customHeight="false" outlineLevel="0" collapsed="false">
      <c r="A1595" s="13" t="n">
        <v>1570</v>
      </c>
      <c r="B1595" s="18" t="n">
        <f aca="false">Shock_sd*Draws!B1574</f>
        <v>-42.1584159345657</v>
      </c>
      <c r="C1595" s="18" t="n">
        <f aca="false">Persist_a*B1595+Shock_sd*Draws!C1574</f>
        <v>9.91127854055883</v>
      </c>
      <c r="D1595" s="18" t="n">
        <f aca="false">Persist_a*C1595+Shock_sd*Draws!D1574</f>
        <v>15.9883052170959</v>
      </c>
      <c r="E1595" s="18" t="n">
        <f aca="false">Persist_a*D1595+Shock_sd*Draws!E1574</f>
        <v>-14.9145679620683</v>
      </c>
      <c r="F1595" s="18" t="n">
        <f aca="false">Persist_a*E1595+Shock_sd*Draws!F1574</f>
        <v>-42.3452111423421</v>
      </c>
      <c r="G1595" s="18" t="n">
        <f aca="false">Persist_a*F1595+Shock_sd*Draws!G1574</f>
        <v>-151.415511891798</v>
      </c>
      <c r="H1595" s="18" t="n">
        <f aca="false">Persist_a*G1595+Shock_sd*Draws!H1574</f>
        <v>-103.089509137807</v>
      </c>
      <c r="I1595" s="18" t="n">
        <f aca="false">Persist_a*H1595+Shock_sd*Draws!I1574</f>
        <v>-13.228474356206</v>
      </c>
      <c r="J1595" s="18" t="n">
        <f aca="false">Persist_a*I1595+Shock_sd*Draws!J1574</f>
        <v>78.2247497483637</v>
      </c>
      <c r="K1595" s="18" t="n">
        <f aca="false">Persist_a*J1595+Shock_sd*Draws!K1574</f>
        <v>44.4992737229074</v>
      </c>
      <c r="L1595" s="18" t="n">
        <f aca="false">Persist_a*K1595+Shock_sd*Draws!L1574</f>
        <v>4.84237170201677</v>
      </c>
      <c r="M1595" s="18" t="n">
        <f aca="false">Persist_a*L1595+Shock_sd*Draws!M1574</f>
        <v>-39.6397814659976</v>
      </c>
      <c r="N1595" s="18" t="n">
        <f aca="false">0-(Draws!N1574+Draws!Z1574)</f>
        <v>0</v>
      </c>
      <c r="O1595" s="18" t="n">
        <f aca="false">N1595-(Draws!O1574+Draws!AA1574)</f>
        <v>0</v>
      </c>
      <c r="P1595" s="18" t="n">
        <f aca="false">O1595-(Draws!P1574+Draws!AB1574)</f>
        <v>0</v>
      </c>
      <c r="Q1595" s="18" t="n">
        <f aca="false">P1595-(Draws!Q1574+Draws!AC1574)</f>
        <v>0</v>
      </c>
      <c r="R1595" s="18" t="n">
        <f aca="false">Q1595-(Draws!R1574+Draws!AD1574)</f>
        <v>0</v>
      </c>
      <c r="S1595" s="18" t="n">
        <f aca="false">R1595-(Draws!S1574+Draws!AE1574)</f>
        <v>0</v>
      </c>
      <c r="T1595" s="18" t="n">
        <f aca="false">S1595-(Draws!T1574+Draws!AF1574)</f>
        <v>0</v>
      </c>
      <c r="U1595" s="18" t="n">
        <f aca="false">T1595-(Draws!U1574+Draws!AG1574)</f>
        <v>0</v>
      </c>
      <c r="V1595" s="18" t="n">
        <f aca="false">U1595-(Draws!V1574+Draws!AH1574)</f>
        <v>0</v>
      </c>
      <c r="W1595" s="18" t="n">
        <f aca="false">V1595-(Draws!W1574+Draws!AI1574)</f>
        <v>0</v>
      </c>
      <c r="X1595" s="18" t="n">
        <f aca="false">W1595-(Draws!X1574+Draws!AJ1574)</f>
        <v>0</v>
      </c>
      <c r="Y1595" s="18" t="n">
        <f aca="false">X1595-(Draws!Y1574+Draws!AK1574)</f>
        <v>0</v>
      </c>
      <c r="Z1595" s="18" t="n">
        <f aca="false">0-(MAX(Draws!N1574-Line_cap,0)+MAX(Draws!Z1574-Line_cap,0))</f>
        <v>0</v>
      </c>
      <c r="AA1595" s="18" t="n">
        <f aca="false">Z1595-(MAX(Draws!O1574-Line_cap,0)+MAX(Draws!AA1574-Line_cap,0))</f>
        <v>0</v>
      </c>
      <c r="AB1595" s="18" t="n">
        <f aca="false">AA1595-(MAX(Draws!P1574-Line_cap,0)+MAX(Draws!AB1574-Line_cap,0))</f>
        <v>0</v>
      </c>
      <c r="AC1595" s="18" t="n">
        <f aca="false">AB1595-(MAX(Draws!Q1574-Line_cap,0)+MAX(Draws!AC1574-Line_cap,0))</f>
        <v>0</v>
      </c>
      <c r="AD1595" s="18" t="n">
        <f aca="false">AC1595-(MAX(Draws!R1574-Line_cap,0)+MAX(Draws!AD1574-Line_cap,0))</f>
        <v>0</v>
      </c>
      <c r="AE1595" s="18" t="n">
        <f aca="false">AD1595-(MAX(Draws!S1574-Line_cap,0)+MAX(Draws!AE1574-Line_cap,0))</f>
        <v>0</v>
      </c>
      <c r="AF1595" s="18" t="n">
        <f aca="false">AE1595-(MAX(Draws!T1574-Line_cap,0)+MAX(Draws!AF1574-Line_cap,0))</f>
        <v>0</v>
      </c>
      <c r="AG1595" s="18" t="n">
        <f aca="false">AF1595-(MAX(Draws!U1574-Line_cap,0)+MAX(Draws!AG1574-Line_cap,0))</f>
        <v>0</v>
      </c>
      <c r="AH1595" s="18" t="n">
        <f aca="false">AG1595-(MAX(Draws!V1574-Line_cap,0)+MAX(Draws!AH1574-Line_cap,0))</f>
        <v>0</v>
      </c>
      <c r="AI1595" s="18" t="n">
        <f aca="false">AH1595-(MAX(Draws!W1574-Line_cap,0)+MAX(Draws!AI1574-Line_cap,0))</f>
        <v>0</v>
      </c>
      <c r="AJ1595" s="18" t="n">
        <f aca="false">AI1595-(MAX(Draws!X1574-Line_cap,0)+MAX(Draws!AJ1574-Line_cap,0))</f>
        <v>0</v>
      </c>
      <c r="AK1595" s="18" t="n">
        <f aca="false">AJ1595-(MAX(Draws!Y1574-Line_cap,0)+MAX(Draws!AK1574-Line_cap,0))</f>
        <v>0</v>
      </c>
      <c r="AL1595" s="18" t="n">
        <f aca="false">SUMPRODUCT(MIN($B$22:$M$22+B1595:M1595+N1595:Y1595))</f>
        <v>331.792659746568</v>
      </c>
      <c r="AM1595" s="18" t="n">
        <f aca="false">SUMPRODUCT(MIN($B$22:$M$22+B1595:M1595))</f>
        <v>331.792659746568</v>
      </c>
      <c r="AN1595" s="18" t="n">
        <f aca="false">SUMPRODUCT(MIN($B$22:$M$22+N1595:Y1595))</f>
        <v>481.950382357786</v>
      </c>
      <c r="AO1595" s="18" t="n">
        <f aca="false">SUMPRODUCT(MIN($B$22:$M$22+B1595:M1595+Z1595:AK1595))</f>
        <v>331.792659746568</v>
      </c>
      <c r="AP1595" s="18" t="n">
        <f aca="false">SUMPRODUCT(MIN($B$23:$M$23+B1595:M1595+N1595:Y1595))</f>
        <v>379.558405247352</v>
      </c>
      <c r="AQ1595" s="18" t="n">
        <f aca="false">SUMPRODUCT(MIN($B$23:$M$23+B1595:M1595+Z1595:AK1595))</f>
        <v>379.558405247352</v>
      </c>
      <c r="AR1595" s="13" t="n">
        <f aca="false">IF(Y1595&lt;0,1,0)</f>
        <v>0</v>
      </c>
    </row>
    <row r="1596" customFormat="false" ht="15" hidden="false" customHeight="false" outlineLevel="0" collapsed="false">
      <c r="A1596" s="13" t="n">
        <v>1571</v>
      </c>
      <c r="B1596" s="18" t="n">
        <f aca="false">Shock_sd*Draws!B1575</f>
        <v>40.6734340827843</v>
      </c>
      <c r="C1596" s="18" t="n">
        <f aca="false">Persist_a*B1596+Shock_sd*Draws!C1575</f>
        <v>-70.9493856169187</v>
      </c>
      <c r="D1596" s="18" t="n">
        <f aca="false">Persist_a*C1596+Shock_sd*Draws!D1575</f>
        <v>-77.1577556304465</v>
      </c>
      <c r="E1596" s="18" t="n">
        <f aca="false">Persist_a*D1596+Shock_sd*Draws!E1575</f>
        <v>-131.359392347301</v>
      </c>
      <c r="F1596" s="18" t="n">
        <f aca="false">Persist_a*E1596+Shock_sd*Draws!F1575</f>
        <v>-74.0931715487542</v>
      </c>
      <c r="G1596" s="18" t="n">
        <f aca="false">Persist_a*F1596+Shock_sd*Draws!G1575</f>
        <v>-11.4703612115129</v>
      </c>
      <c r="H1596" s="18" t="n">
        <f aca="false">Persist_a*G1596+Shock_sd*Draws!H1575</f>
        <v>-97.4103630437423</v>
      </c>
      <c r="I1596" s="18" t="n">
        <f aca="false">Persist_a*H1596+Shock_sd*Draws!I1575</f>
        <v>7.56151893194758</v>
      </c>
      <c r="J1596" s="18" t="n">
        <f aca="false">Persist_a*I1596+Shock_sd*Draws!J1575</f>
        <v>-78.4771469913248</v>
      </c>
      <c r="K1596" s="18" t="n">
        <f aca="false">Persist_a*J1596+Shock_sd*Draws!K1575</f>
        <v>-91.8495883717931</v>
      </c>
      <c r="L1596" s="18" t="n">
        <f aca="false">Persist_a*K1596+Shock_sd*Draws!L1575</f>
        <v>-93.4921582807807</v>
      </c>
      <c r="M1596" s="18" t="n">
        <f aca="false">Persist_a*L1596+Shock_sd*Draws!M1575</f>
        <v>45.3305777773795</v>
      </c>
      <c r="N1596" s="18" t="n">
        <f aca="false">0-(Draws!N1575+Draws!Z1575)</f>
        <v>0</v>
      </c>
      <c r="O1596" s="18" t="n">
        <f aca="false">N1596-(Draws!O1575+Draws!AA1575)</f>
        <v>0</v>
      </c>
      <c r="P1596" s="18" t="n">
        <f aca="false">O1596-(Draws!P1575+Draws!AB1575)</f>
        <v>0</v>
      </c>
      <c r="Q1596" s="18" t="n">
        <f aca="false">P1596-(Draws!Q1575+Draws!AC1575)</f>
        <v>0</v>
      </c>
      <c r="R1596" s="18" t="n">
        <f aca="false">Q1596-(Draws!R1575+Draws!AD1575)</f>
        <v>0</v>
      </c>
      <c r="S1596" s="18" t="n">
        <f aca="false">R1596-(Draws!S1575+Draws!AE1575)</f>
        <v>0</v>
      </c>
      <c r="T1596" s="18" t="n">
        <f aca="false">S1596-(Draws!T1575+Draws!AF1575)</f>
        <v>0</v>
      </c>
      <c r="U1596" s="18" t="n">
        <f aca="false">T1596-(Draws!U1575+Draws!AG1575)</f>
        <v>0</v>
      </c>
      <c r="V1596" s="18" t="n">
        <f aca="false">U1596-(Draws!V1575+Draws!AH1575)</f>
        <v>0</v>
      </c>
      <c r="W1596" s="18" t="n">
        <f aca="false">V1596-(Draws!W1575+Draws!AI1575)</f>
        <v>0</v>
      </c>
      <c r="X1596" s="18" t="n">
        <f aca="false">W1596-(Draws!X1575+Draws!AJ1575)</f>
        <v>0</v>
      </c>
      <c r="Y1596" s="18" t="n">
        <f aca="false">X1596-(Draws!Y1575+Draws!AK1575)</f>
        <v>0</v>
      </c>
      <c r="Z1596" s="18" t="n">
        <f aca="false">0-(MAX(Draws!N1575-Line_cap,0)+MAX(Draws!Z1575-Line_cap,0))</f>
        <v>0</v>
      </c>
      <c r="AA1596" s="18" t="n">
        <f aca="false">Z1596-(MAX(Draws!O1575-Line_cap,0)+MAX(Draws!AA1575-Line_cap,0))</f>
        <v>0</v>
      </c>
      <c r="AB1596" s="18" t="n">
        <f aca="false">AA1596-(MAX(Draws!P1575-Line_cap,0)+MAX(Draws!AB1575-Line_cap,0))</f>
        <v>0</v>
      </c>
      <c r="AC1596" s="18" t="n">
        <f aca="false">AB1596-(MAX(Draws!Q1575-Line_cap,0)+MAX(Draws!AC1575-Line_cap,0))</f>
        <v>0</v>
      </c>
      <c r="AD1596" s="18" t="n">
        <f aca="false">AC1596-(MAX(Draws!R1575-Line_cap,0)+MAX(Draws!AD1575-Line_cap,0))</f>
        <v>0</v>
      </c>
      <c r="AE1596" s="18" t="n">
        <f aca="false">AD1596-(MAX(Draws!S1575-Line_cap,0)+MAX(Draws!AE1575-Line_cap,0))</f>
        <v>0</v>
      </c>
      <c r="AF1596" s="18" t="n">
        <f aca="false">AE1596-(MAX(Draws!T1575-Line_cap,0)+MAX(Draws!AF1575-Line_cap,0))</f>
        <v>0</v>
      </c>
      <c r="AG1596" s="18" t="n">
        <f aca="false">AF1596-(MAX(Draws!U1575-Line_cap,0)+MAX(Draws!AG1575-Line_cap,0))</f>
        <v>0</v>
      </c>
      <c r="AH1596" s="18" t="n">
        <f aca="false">AG1596-(MAX(Draws!V1575-Line_cap,0)+MAX(Draws!AH1575-Line_cap,0))</f>
        <v>0</v>
      </c>
      <c r="AI1596" s="18" t="n">
        <f aca="false">AH1596-(MAX(Draws!W1575-Line_cap,0)+MAX(Draws!AI1575-Line_cap,0))</f>
        <v>0</v>
      </c>
      <c r="AJ1596" s="18" t="n">
        <f aca="false">AI1596-(MAX(Draws!X1575-Line_cap,0)+MAX(Draws!AJ1575-Line_cap,0))</f>
        <v>0</v>
      </c>
      <c r="AK1596" s="18" t="n">
        <f aca="false">AJ1596-(MAX(Draws!Y1575-Line_cap,0)+MAX(Draws!AK1575-Line_cap,0))</f>
        <v>0</v>
      </c>
      <c r="AL1596" s="18" t="n">
        <f aca="false">SUMPRODUCT(MIN($B$22:$M$22+B1596:M1596+N1596:Y1596))</f>
        <v>367.502807480856</v>
      </c>
      <c r="AM1596" s="18" t="n">
        <f aca="false">SUMPRODUCT(MIN($B$22:$M$22+B1596:M1596))</f>
        <v>367.502807480856</v>
      </c>
      <c r="AN1596" s="18" t="n">
        <f aca="false">SUMPRODUCT(MIN($B$22:$M$22+N1596:Y1596))</f>
        <v>481.950382357786</v>
      </c>
      <c r="AO1596" s="18" t="n">
        <f aca="false">SUMPRODUCT(MIN($B$22:$M$22+B1596:M1596+Z1596:AK1596))</f>
        <v>367.502807480856</v>
      </c>
      <c r="AP1596" s="18" t="n">
        <f aca="false">SUMPRODUCT(MIN($B$23:$M$23+B1596:M1596+N1596:Y1596))</f>
        <v>408.391094994219</v>
      </c>
      <c r="AQ1596" s="18" t="n">
        <f aca="false">SUMPRODUCT(MIN($B$23:$M$23+B1596:M1596+Z1596:AK1596))</f>
        <v>408.391094994219</v>
      </c>
      <c r="AR1596" s="13" t="n">
        <f aca="false">IF(Y1596&lt;0,1,0)</f>
        <v>0</v>
      </c>
    </row>
    <row r="1597" customFormat="false" ht="15" hidden="false" customHeight="false" outlineLevel="0" collapsed="false">
      <c r="A1597" s="13" t="n">
        <v>1572</v>
      </c>
      <c r="B1597" s="18" t="n">
        <f aca="false">Shock_sd*Draws!B1576</f>
        <v>81.1761372819971</v>
      </c>
      <c r="C1597" s="18" t="n">
        <f aca="false">Persist_a*B1597+Shock_sd*Draws!C1576</f>
        <v>-53.3492200049526</v>
      </c>
      <c r="D1597" s="18" t="n">
        <f aca="false">Persist_a*C1597+Shock_sd*Draws!D1576</f>
        <v>-56.2201540309577</v>
      </c>
      <c r="E1597" s="18" t="n">
        <f aca="false">Persist_a*D1597+Shock_sd*Draws!E1576</f>
        <v>-52.5029880837501</v>
      </c>
      <c r="F1597" s="18" t="n">
        <f aca="false">Persist_a*E1597+Shock_sd*Draws!F1576</f>
        <v>-73.9206275268686</v>
      </c>
      <c r="G1597" s="18" t="n">
        <f aca="false">Persist_a*F1597+Shock_sd*Draws!G1576</f>
        <v>-22.8354125953718</v>
      </c>
      <c r="H1597" s="18" t="n">
        <f aca="false">Persist_a*G1597+Shock_sd*Draws!H1576</f>
        <v>-21.1471517757144</v>
      </c>
      <c r="I1597" s="18" t="n">
        <f aca="false">Persist_a*H1597+Shock_sd*Draws!I1576</f>
        <v>-50.9774181370066</v>
      </c>
      <c r="J1597" s="18" t="n">
        <f aca="false">Persist_a*I1597+Shock_sd*Draws!J1576</f>
        <v>45.7893201652806</v>
      </c>
      <c r="K1597" s="18" t="n">
        <f aca="false">Persist_a*J1597+Shock_sd*Draws!K1576</f>
        <v>-30.6924489368515</v>
      </c>
      <c r="L1597" s="18" t="n">
        <f aca="false">Persist_a*K1597+Shock_sd*Draws!L1576</f>
        <v>-36.2756259089448</v>
      </c>
      <c r="M1597" s="18" t="n">
        <f aca="false">Persist_a*L1597+Shock_sd*Draws!M1576</f>
        <v>46.5441491283961</v>
      </c>
      <c r="N1597" s="18" t="n">
        <f aca="false">0-(Draws!N1576+Draws!Z1576)</f>
        <v>0</v>
      </c>
      <c r="O1597" s="18" t="n">
        <f aca="false">N1597-(Draws!O1576+Draws!AA1576)</f>
        <v>0</v>
      </c>
      <c r="P1597" s="18" t="n">
        <f aca="false">O1597-(Draws!P1576+Draws!AB1576)</f>
        <v>0</v>
      </c>
      <c r="Q1597" s="18" t="n">
        <f aca="false">P1597-(Draws!Q1576+Draws!AC1576)</f>
        <v>0</v>
      </c>
      <c r="R1597" s="18" t="n">
        <f aca="false">Q1597-(Draws!R1576+Draws!AD1576)</f>
        <v>0</v>
      </c>
      <c r="S1597" s="18" t="n">
        <f aca="false">R1597-(Draws!S1576+Draws!AE1576)</f>
        <v>0</v>
      </c>
      <c r="T1597" s="18" t="n">
        <f aca="false">S1597-(Draws!T1576+Draws!AF1576)</f>
        <v>0</v>
      </c>
      <c r="U1597" s="18" t="n">
        <f aca="false">T1597-(Draws!U1576+Draws!AG1576)</f>
        <v>0</v>
      </c>
      <c r="V1597" s="18" t="n">
        <f aca="false">U1597-(Draws!V1576+Draws!AH1576)</f>
        <v>0</v>
      </c>
      <c r="W1597" s="18" t="n">
        <f aca="false">V1597-(Draws!W1576+Draws!AI1576)</f>
        <v>0</v>
      </c>
      <c r="X1597" s="18" t="n">
        <f aca="false">W1597-(Draws!X1576+Draws!AJ1576)</f>
        <v>0</v>
      </c>
      <c r="Y1597" s="18" t="n">
        <f aca="false">X1597-(Draws!Y1576+Draws!AK1576)</f>
        <v>0</v>
      </c>
      <c r="Z1597" s="18" t="n">
        <f aca="false">0-(MAX(Draws!N1576-Line_cap,0)+MAX(Draws!Z1576-Line_cap,0))</f>
        <v>0</v>
      </c>
      <c r="AA1597" s="18" t="n">
        <f aca="false">Z1597-(MAX(Draws!O1576-Line_cap,0)+MAX(Draws!AA1576-Line_cap,0))</f>
        <v>0</v>
      </c>
      <c r="AB1597" s="18" t="n">
        <f aca="false">AA1597-(MAX(Draws!P1576-Line_cap,0)+MAX(Draws!AB1576-Line_cap,0))</f>
        <v>0</v>
      </c>
      <c r="AC1597" s="18" t="n">
        <f aca="false">AB1597-(MAX(Draws!Q1576-Line_cap,0)+MAX(Draws!AC1576-Line_cap,0))</f>
        <v>0</v>
      </c>
      <c r="AD1597" s="18" t="n">
        <f aca="false">AC1597-(MAX(Draws!R1576-Line_cap,0)+MAX(Draws!AD1576-Line_cap,0))</f>
        <v>0</v>
      </c>
      <c r="AE1597" s="18" t="n">
        <f aca="false">AD1597-(MAX(Draws!S1576-Line_cap,0)+MAX(Draws!AE1576-Line_cap,0))</f>
        <v>0</v>
      </c>
      <c r="AF1597" s="18" t="n">
        <f aca="false">AE1597-(MAX(Draws!T1576-Line_cap,0)+MAX(Draws!AF1576-Line_cap,0))</f>
        <v>0</v>
      </c>
      <c r="AG1597" s="18" t="n">
        <f aca="false">AF1597-(MAX(Draws!U1576-Line_cap,0)+MAX(Draws!AG1576-Line_cap,0))</f>
        <v>0</v>
      </c>
      <c r="AH1597" s="18" t="n">
        <f aca="false">AG1597-(MAX(Draws!V1576-Line_cap,0)+MAX(Draws!AH1576-Line_cap,0))</f>
        <v>0</v>
      </c>
      <c r="AI1597" s="18" t="n">
        <f aca="false">AH1597-(MAX(Draws!W1576-Line_cap,0)+MAX(Draws!AI1576-Line_cap,0))</f>
        <v>0</v>
      </c>
      <c r="AJ1597" s="18" t="n">
        <f aca="false">AI1597-(MAX(Draws!X1576-Line_cap,0)+MAX(Draws!AJ1576-Line_cap,0))</f>
        <v>0</v>
      </c>
      <c r="AK1597" s="18" t="n">
        <f aca="false">AJ1597-(MAX(Draws!Y1576-Line_cap,0)+MAX(Draws!AK1576-Line_cap,0))</f>
        <v>0</v>
      </c>
      <c r="AL1597" s="18" t="n">
        <f aca="false">SUMPRODUCT(MIN($B$22:$M$22+B1597:M1597+N1597:Y1597))</f>
        <v>414.576553620821</v>
      </c>
      <c r="AM1597" s="18" t="n">
        <f aca="false">SUMPRODUCT(MIN($B$22:$M$22+B1597:M1597))</f>
        <v>414.576553620821</v>
      </c>
      <c r="AN1597" s="18" t="n">
        <f aca="false">SUMPRODUCT(MIN($B$22:$M$22+N1597:Y1597))</f>
        <v>481.950382357786</v>
      </c>
      <c r="AO1597" s="18" t="n">
        <f aca="false">SUMPRODUCT(MIN($B$22:$M$22+B1597:M1597+Z1597:AK1597))</f>
        <v>414.576553620821</v>
      </c>
      <c r="AP1597" s="18" t="n">
        <f aca="false">SUMPRODUCT(MIN($B$23:$M$23+B1597:M1597+N1597:Y1597))</f>
        <v>459.681287473986</v>
      </c>
      <c r="AQ1597" s="18" t="n">
        <f aca="false">SUMPRODUCT(MIN($B$23:$M$23+B1597:M1597+Z1597:AK1597))</f>
        <v>459.681287473986</v>
      </c>
      <c r="AR1597" s="13" t="n">
        <f aca="false">IF(Y1597&lt;0,1,0)</f>
        <v>0</v>
      </c>
    </row>
    <row r="1598" customFormat="false" ht="15" hidden="false" customHeight="false" outlineLevel="0" collapsed="false">
      <c r="A1598" s="13" t="n">
        <v>1573</v>
      </c>
      <c r="B1598" s="18" t="n">
        <f aca="false">Shock_sd*Draws!B1577</f>
        <v>-24.1665312681974</v>
      </c>
      <c r="C1598" s="18" t="n">
        <f aca="false">Persist_a*B1598+Shock_sd*Draws!C1577</f>
        <v>-100.864075366964</v>
      </c>
      <c r="D1598" s="18" t="n">
        <f aca="false">Persist_a*C1598+Shock_sd*Draws!D1577</f>
        <v>-55.9045710686021</v>
      </c>
      <c r="E1598" s="18" t="n">
        <f aca="false">Persist_a*D1598+Shock_sd*Draws!E1577</f>
        <v>-16.7884574650484</v>
      </c>
      <c r="F1598" s="18" t="n">
        <f aca="false">Persist_a*E1598+Shock_sd*Draws!F1577</f>
        <v>-26.1593912849016</v>
      </c>
      <c r="G1598" s="18" t="n">
        <f aca="false">Persist_a*F1598+Shock_sd*Draws!G1577</f>
        <v>-20.175296578799</v>
      </c>
      <c r="H1598" s="18" t="n">
        <f aca="false">Persist_a*G1598+Shock_sd*Draws!H1577</f>
        <v>14.4792391263745</v>
      </c>
      <c r="I1598" s="18" t="n">
        <f aca="false">Persist_a*H1598+Shock_sd*Draws!I1577</f>
        <v>92.5738301692409</v>
      </c>
      <c r="J1598" s="18" t="n">
        <f aca="false">Persist_a*I1598+Shock_sd*Draws!J1577</f>
        <v>77.2733891873238</v>
      </c>
      <c r="K1598" s="18" t="n">
        <f aca="false">Persist_a*J1598+Shock_sd*Draws!K1577</f>
        <v>14.3839086927699</v>
      </c>
      <c r="L1598" s="18" t="n">
        <f aca="false">Persist_a*K1598+Shock_sd*Draws!L1577</f>
        <v>18.7895570240264</v>
      </c>
      <c r="M1598" s="18" t="n">
        <f aca="false">Persist_a*L1598+Shock_sd*Draws!M1577</f>
        <v>95.2686788827923</v>
      </c>
      <c r="N1598" s="18" t="n">
        <f aca="false">0-(Draws!N1577+Draws!Z1577)</f>
        <v>0</v>
      </c>
      <c r="O1598" s="18" t="n">
        <f aca="false">N1598-(Draws!O1577+Draws!AA1577)</f>
        <v>0</v>
      </c>
      <c r="P1598" s="18" t="n">
        <f aca="false">O1598-(Draws!P1577+Draws!AB1577)</f>
        <v>0</v>
      </c>
      <c r="Q1598" s="18" t="n">
        <f aca="false">P1598-(Draws!Q1577+Draws!AC1577)</f>
        <v>0</v>
      </c>
      <c r="R1598" s="18" t="n">
        <f aca="false">Q1598-(Draws!R1577+Draws!AD1577)</f>
        <v>0</v>
      </c>
      <c r="S1598" s="18" t="n">
        <f aca="false">R1598-(Draws!S1577+Draws!AE1577)</f>
        <v>0</v>
      </c>
      <c r="T1598" s="18" t="n">
        <f aca="false">S1598-(Draws!T1577+Draws!AF1577)</f>
        <v>0</v>
      </c>
      <c r="U1598" s="18" t="n">
        <f aca="false">T1598-(Draws!U1577+Draws!AG1577)</f>
        <v>0</v>
      </c>
      <c r="V1598" s="18" t="n">
        <f aca="false">U1598-(Draws!V1577+Draws!AH1577)</f>
        <v>0</v>
      </c>
      <c r="W1598" s="18" t="n">
        <f aca="false">V1598-(Draws!W1577+Draws!AI1577)</f>
        <v>0</v>
      </c>
      <c r="X1598" s="18" t="n">
        <f aca="false">W1598-(Draws!X1577+Draws!AJ1577)</f>
        <v>0</v>
      </c>
      <c r="Y1598" s="18" t="n">
        <f aca="false">X1598-(Draws!Y1577+Draws!AK1577)</f>
        <v>0</v>
      </c>
      <c r="Z1598" s="18" t="n">
        <f aca="false">0-(MAX(Draws!N1577-Line_cap,0)+MAX(Draws!Z1577-Line_cap,0))</f>
        <v>0</v>
      </c>
      <c r="AA1598" s="18" t="n">
        <f aca="false">Z1598-(MAX(Draws!O1577-Line_cap,0)+MAX(Draws!AA1577-Line_cap,0))</f>
        <v>0</v>
      </c>
      <c r="AB1598" s="18" t="n">
        <f aca="false">AA1598-(MAX(Draws!P1577-Line_cap,0)+MAX(Draws!AB1577-Line_cap,0))</f>
        <v>0</v>
      </c>
      <c r="AC1598" s="18" t="n">
        <f aca="false">AB1598-(MAX(Draws!Q1577-Line_cap,0)+MAX(Draws!AC1577-Line_cap,0))</f>
        <v>0</v>
      </c>
      <c r="AD1598" s="18" t="n">
        <f aca="false">AC1598-(MAX(Draws!R1577-Line_cap,0)+MAX(Draws!AD1577-Line_cap,0))</f>
        <v>0</v>
      </c>
      <c r="AE1598" s="18" t="n">
        <f aca="false">AD1598-(MAX(Draws!S1577-Line_cap,0)+MAX(Draws!AE1577-Line_cap,0))</f>
        <v>0</v>
      </c>
      <c r="AF1598" s="18" t="n">
        <f aca="false">AE1598-(MAX(Draws!T1577-Line_cap,0)+MAX(Draws!AF1577-Line_cap,0))</f>
        <v>0</v>
      </c>
      <c r="AG1598" s="18" t="n">
        <f aca="false">AF1598-(MAX(Draws!U1577-Line_cap,0)+MAX(Draws!AG1577-Line_cap,0))</f>
        <v>0</v>
      </c>
      <c r="AH1598" s="18" t="n">
        <f aca="false">AG1598-(MAX(Draws!V1577-Line_cap,0)+MAX(Draws!AH1577-Line_cap,0))</f>
        <v>0</v>
      </c>
      <c r="AI1598" s="18" t="n">
        <f aca="false">AH1598-(MAX(Draws!W1577-Line_cap,0)+MAX(Draws!AI1577-Line_cap,0))</f>
        <v>0</v>
      </c>
      <c r="AJ1598" s="18" t="n">
        <f aca="false">AI1598-(MAX(Draws!X1577-Line_cap,0)+MAX(Draws!AJ1577-Line_cap,0))</f>
        <v>0</v>
      </c>
      <c r="AK1598" s="18" t="n">
        <f aca="false">AJ1598-(MAX(Draws!Y1577-Line_cap,0)+MAX(Draws!AK1577-Line_cap,0))</f>
        <v>0</v>
      </c>
      <c r="AL1598" s="18" t="n">
        <f aca="false">SUMPRODUCT(MIN($B$22:$M$22+B1598:M1598+N1598:Y1598))</f>
        <v>439.202521566817</v>
      </c>
      <c r="AM1598" s="18" t="n">
        <f aca="false">SUMPRODUCT(MIN($B$22:$M$22+B1598:M1598))</f>
        <v>439.202521566817</v>
      </c>
      <c r="AN1598" s="18" t="n">
        <f aca="false">SUMPRODUCT(MIN($B$22:$M$22+N1598:Y1598))</f>
        <v>481.950382357786</v>
      </c>
      <c r="AO1598" s="18" t="n">
        <f aca="false">SUMPRODUCT(MIN($B$22:$M$22+B1598:M1598+Z1598:AK1598))</f>
        <v>439.202521566817</v>
      </c>
      <c r="AP1598" s="18" t="n">
        <f aca="false">SUMPRODUCT(MIN($B$23:$M$23+B1598:M1598+N1598:Y1598))</f>
        <v>465.453321772814</v>
      </c>
      <c r="AQ1598" s="18" t="n">
        <f aca="false">SUMPRODUCT(MIN($B$23:$M$23+B1598:M1598+Z1598:AK1598))</f>
        <v>465.453321772814</v>
      </c>
      <c r="AR1598" s="13" t="n">
        <f aca="false">IF(Y1598&lt;0,1,0)</f>
        <v>0</v>
      </c>
    </row>
    <row r="1599" customFormat="false" ht="15" hidden="false" customHeight="false" outlineLevel="0" collapsed="false">
      <c r="A1599" s="13" t="n">
        <v>1574</v>
      </c>
      <c r="B1599" s="18" t="n">
        <f aca="false">Shock_sd*Draws!B1578</f>
        <v>94.9051359508129</v>
      </c>
      <c r="C1599" s="18" t="n">
        <f aca="false">Persist_a*B1599+Shock_sd*Draws!C1578</f>
        <v>91.7321807505929</v>
      </c>
      <c r="D1599" s="18" t="n">
        <f aca="false">Persist_a*C1599+Shock_sd*Draws!D1578</f>
        <v>99.0371957382952</v>
      </c>
      <c r="E1599" s="18" t="n">
        <f aca="false">Persist_a*D1599+Shock_sd*Draws!E1578</f>
        <v>109.748977702288</v>
      </c>
      <c r="F1599" s="18" t="n">
        <f aca="false">Persist_a*E1599+Shock_sd*Draws!F1578</f>
        <v>-17.5561164968931</v>
      </c>
      <c r="G1599" s="18" t="n">
        <f aca="false">Persist_a*F1599+Shock_sd*Draws!G1578</f>
        <v>0.882715615911122</v>
      </c>
      <c r="H1599" s="18" t="n">
        <f aca="false">Persist_a*G1599+Shock_sd*Draws!H1578</f>
        <v>1.65438251588739</v>
      </c>
      <c r="I1599" s="18" t="n">
        <f aca="false">Persist_a*H1599+Shock_sd*Draws!I1578</f>
        <v>-61.5902773281216</v>
      </c>
      <c r="J1599" s="18" t="n">
        <f aca="false">Persist_a*I1599+Shock_sd*Draws!J1578</f>
        <v>-79.0900025969769</v>
      </c>
      <c r="K1599" s="18" t="n">
        <f aca="false">Persist_a*J1599+Shock_sd*Draws!K1578</f>
        <v>0.751495315152049</v>
      </c>
      <c r="L1599" s="18" t="n">
        <f aca="false">Persist_a*K1599+Shock_sd*Draws!L1578</f>
        <v>4.77950018175595</v>
      </c>
      <c r="M1599" s="18" t="n">
        <f aca="false">Persist_a*L1599+Shock_sd*Draws!M1578</f>
        <v>5.7150128223076</v>
      </c>
      <c r="N1599" s="18" t="n">
        <f aca="false">0-(Draws!N1578+Draws!Z1578)</f>
        <v>0</v>
      </c>
      <c r="O1599" s="18" t="n">
        <f aca="false">N1599-(Draws!O1578+Draws!AA1578)</f>
        <v>0</v>
      </c>
      <c r="P1599" s="18" t="n">
        <f aca="false">O1599-(Draws!P1578+Draws!AB1578)</f>
        <v>0</v>
      </c>
      <c r="Q1599" s="18" t="n">
        <f aca="false">P1599-(Draws!Q1578+Draws!AC1578)</f>
        <v>0</v>
      </c>
      <c r="R1599" s="18" t="n">
        <f aca="false">Q1599-(Draws!R1578+Draws!AD1578)</f>
        <v>0</v>
      </c>
      <c r="S1599" s="18" t="n">
        <f aca="false">R1599-(Draws!S1578+Draws!AE1578)</f>
        <v>0</v>
      </c>
      <c r="T1599" s="18" t="n">
        <f aca="false">S1599-(Draws!T1578+Draws!AF1578)</f>
        <v>0</v>
      </c>
      <c r="U1599" s="18" t="n">
        <f aca="false">T1599-(Draws!U1578+Draws!AG1578)</f>
        <v>0</v>
      </c>
      <c r="V1599" s="18" t="n">
        <f aca="false">U1599-(Draws!V1578+Draws!AH1578)</f>
        <v>0</v>
      </c>
      <c r="W1599" s="18" t="n">
        <f aca="false">V1599-(Draws!W1578+Draws!AI1578)</f>
        <v>0</v>
      </c>
      <c r="X1599" s="18" t="n">
        <f aca="false">W1599-(Draws!X1578+Draws!AJ1578)</f>
        <v>0</v>
      </c>
      <c r="Y1599" s="18" t="n">
        <f aca="false">X1599-(Draws!Y1578+Draws!AK1578)</f>
        <v>0</v>
      </c>
      <c r="Z1599" s="18" t="n">
        <f aca="false">0-(MAX(Draws!N1578-Line_cap,0)+MAX(Draws!Z1578-Line_cap,0))</f>
        <v>0</v>
      </c>
      <c r="AA1599" s="18" t="n">
        <f aca="false">Z1599-(MAX(Draws!O1578-Line_cap,0)+MAX(Draws!AA1578-Line_cap,0))</f>
        <v>0</v>
      </c>
      <c r="AB1599" s="18" t="n">
        <f aca="false">AA1599-(MAX(Draws!P1578-Line_cap,0)+MAX(Draws!AB1578-Line_cap,0))</f>
        <v>0</v>
      </c>
      <c r="AC1599" s="18" t="n">
        <f aca="false">AB1599-(MAX(Draws!Q1578-Line_cap,0)+MAX(Draws!AC1578-Line_cap,0))</f>
        <v>0</v>
      </c>
      <c r="AD1599" s="18" t="n">
        <f aca="false">AC1599-(MAX(Draws!R1578-Line_cap,0)+MAX(Draws!AD1578-Line_cap,0))</f>
        <v>0</v>
      </c>
      <c r="AE1599" s="18" t="n">
        <f aca="false">AD1599-(MAX(Draws!S1578-Line_cap,0)+MAX(Draws!AE1578-Line_cap,0))</f>
        <v>0</v>
      </c>
      <c r="AF1599" s="18" t="n">
        <f aca="false">AE1599-(MAX(Draws!T1578-Line_cap,0)+MAX(Draws!AF1578-Line_cap,0))</f>
        <v>0</v>
      </c>
      <c r="AG1599" s="18" t="n">
        <f aca="false">AF1599-(MAX(Draws!U1578-Line_cap,0)+MAX(Draws!AG1578-Line_cap,0))</f>
        <v>0</v>
      </c>
      <c r="AH1599" s="18" t="n">
        <f aca="false">AG1599-(MAX(Draws!V1578-Line_cap,0)+MAX(Draws!AH1578-Line_cap,0))</f>
        <v>0</v>
      </c>
      <c r="AI1599" s="18" t="n">
        <f aca="false">AH1599-(MAX(Draws!W1578-Line_cap,0)+MAX(Draws!AI1578-Line_cap,0))</f>
        <v>0</v>
      </c>
      <c r="AJ1599" s="18" t="n">
        <f aca="false">AI1599-(MAX(Draws!X1578-Line_cap,0)+MAX(Draws!AJ1578-Line_cap,0))</f>
        <v>0</v>
      </c>
      <c r="AK1599" s="18" t="n">
        <f aca="false">AJ1599-(MAX(Draws!Y1578-Line_cap,0)+MAX(Draws!AK1578-Line_cap,0))</f>
        <v>0</v>
      </c>
      <c r="AL1599" s="18" t="n">
        <f aca="false">SUMPRODUCT(MIN($B$22:$M$22+B1599:M1599+N1599:Y1599))</f>
        <v>409.10777882042</v>
      </c>
      <c r="AM1599" s="18" t="n">
        <f aca="false">SUMPRODUCT(MIN($B$22:$M$22+B1599:M1599))</f>
        <v>409.10777882042</v>
      </c>
      <c r="AN1599" s="18" t="n">
        <f aca="false">SUMPRODUCT(MIN($B$22:$M$22+N1599:Y1599))</f>
        <v>481.950382357786</v>
      </c>
      <c r="AO1599" s="18" t="n">
        <f aca="false">SUMPRODUCT(MIN($B$22:$M$22+B1599:M1599+Z1599:AK1599))</f>
        <v>409.10777882042</v>
      </c>
      <c r="AP1599" s="18" t="n">
        <f aca="false">SUMPRODUCT(MIN($B$23:$M$23+B1599:M1599+N1599:Y1599))</f>
        <v>458.35110598464</v>
      </c>
      <c r="AQ1599" s="18" t="n">
        <f aca="false">SUMPRODUCT(MIN($B$23:$M$23+B1599:M1599+Z1599:AK1599))</f>
        <v>458.35110598464</v>
      </c>
      <c r="AR1599" s="13" t="n">
        <f aca="false">IF(Y1599&lt;0,1,0)</f>
        <v>0</v>
      </c>
    </row>
    <row r="1600" customFormat="false" ht="15" hidden="false" customHeight="false" outlineLevel="0" collapsed="false">
      <c r="A1600" s="13" t="n">
        <v>1575</v>
      </c>
      <c r="B1600" s="18" t="n">
        <f aca="false">Shock_sd*Draws!B1579</f>
        <v>7.05337347432437</v>
      </c>
      <c r="C1600" s="18" t="n">
        <f aca="false">Persist_a*B1600+Shock_sd*Draws!C1579</f>
        <v>72.5238193026699</v>
      </c>
      <c r="D1600" s="18" t="n">
        <f aca="false">Persist_a*C1600+Shock_sd*Draws!D1579</f>
        <v>86.9942485736676</v>
      </c>
      <c r="E1600" s="18" t="n">
        <f aca="false">Persist_a*D1600+Shock_sd*Draws!E1579</f>
        <v>24.5968628382843</v>
      </c>
      <c r="F1600" s="18" t="n">
        <f aca="false">Persist_a*E1600+Shock_sd*Draws!F1579</f>
        <v>29.4155221040228</v>
      </c>
      <c r="G1600" s="18" t="n">
        <f aca="false">Persist_a*F1600+Shock_sd*Draws!G1579</f>
        <v>25.0716121562678</v>
      </c>
      <c r="H1600" s="18" t="n">
        <f aca="false">Persist_a*G1600+Shock_sd*Draws!H1579</f>
        <v>-105.768822724743</v>
      </c>
      <c r="I1600" s="18" t="n">
        <f aca="false">Persist_a*H1600+Shock_sd*Draws!I1579</f>
        <v>-40.2644256631869</v>
      </c>
      <c r="J1600" s="18" t="n">
        <f aca="false">Persist_a*I1600+Shock_sd*Draws!J1579</f>
        <v>-40.8905461054523</v>
      </c>
      <c r="K1600" s="18" t="n">
        <f aca="false">Persist_a*J1600+Shock_sd*Draws!K1579</f>
        <v>-12.3934470005627</v>
      </c>
      <c r="L1600" s="18" t="n">
        <f aca="false">Persist_a*K1600+Shock_sd*Draws!L1579</f>
        <v>-56.7408728394426</v>
      </c>
      <c r="M1600" s="18" t="n">
        <f aca="false">Persist_a*L1600+Shock_sd*Draws!M1579</f>
        <v>-96.7230592499163</v>
      </c>
      <c r="N1600" s="18" t="n">
        <f aca="false">0-(Draws!N1579+Draws!Z1579)</f>
        <v>0</v>
      </c>
      <c r="O1600" s="18" t="n">
        <f aca="false">N1600-(Draws!O1579+Draws!AA1579)</f>
        <v>0</v>
      </c>
      <c r="P1600" s="18" t="n">
        <f aca="false">O1600-(Draws!P1579+Draws!AB1579)</f>
        <v>0</v>
      </c>
      <c r="Q1600" s="18" t="n">
        <f aca="false">P1600-(Draws!Q1579+Draws!AC1579)</f>
        <v>0</v>
      </c>
      <c r="R1600" s="18" t="n">
        <f aca="false">Q1600-(Draws!R1579+Draws!AD1579)</f>
        <v>0</v>
      </c>
      <c r="S1600" s="18" t="n">
        <f aca="false">R1600-(Draws!S1579+Draws!AE1579)</f>
        <v>0</v>
      </c>
      <c r="T1600" s="18" t="n">
        <f aca="false">S1600-(Draws!T1579+Draws!AF1579)</f>
        <v>0</v>
      </c>
      <c r="U1600" s="18" t="n">
        <f aca="false">T1600-(Draws!U1579+Draws!AG1579)</f>
        <v>0</v>
      </c>
      <c r="V1600" s="18" t="n">
        <f aca="false">U1600-(Draws!V1579+Draws!AH1579)</f>
        <v>0</v>
      </c>
      <c r="W1600" s="18" t="n">
        <f aca="false">V1600-(Draws!W1579+Draws!AI1579)</f>
        <v>0</v>
      </c>
      <c r="X1600" s="18" t="n">
        <f aca="false">W1600-(Draws!X1579+Draws!AJ1579)</f>
        <v>0</v>
      </c>
      <c r="Y1600" s="18" t="n">
        <f aca="false">X1600-(Draws!Y1579+Draws!AK1579)</f>
        <v>0</v>
      </c>
      <c r="Z1600" s="18" t="n">
        <f aca="false">0-(MAX(Draws!N1579-Line_cap,0)+MAX(Draws!Z1579-Line_cap,0))</f>
        <v>0</v>
      </c>
      <c r="AA1600" s="18" t="n">
        <f aca="false">Z1600-(MAX(Draws!O1579-Line_cap,0)+MAX(Draws!AA1579-Line_cap,0))</f>
        <v>0</v>
      </c>
      <c r="AB1600" s="18" t="n">
        <f aca="false">AA1600-(MAX(Draws!P1579-Line_cap,0)+MAX(Draws!AB1579-Line_cap,0))</f>
        <v>0</v>
      </c>
      <c r="AC1600" s="18" t="n">
        <f aca="false">AB1600-(MAX(Draws!Q1579-Line_cap,0)+MAX(Draws!AC1579-Line_cap,0))</f>
        <v>0</v>
      </c>
      <c r="AD1600" s="18" t="n">
        <f aca="false">AC1600-(MAX(Draws!R1579-Line_cap,0)+MAX(Draws!AD1579-Line_cap,0))</f>
        <v>0</v>
      </c>
      <c r="AE1600" s="18" t="n">
        <f aca="false">AD1600-(MAX(Draws!S1579-Line_cap,0)+MAX(Draws!AE1579-Line_cap,0))</f>
        <v>0</v>
      </c>
      <c r="AF1600" s="18" t="n">
        <f aca="false">AE1600-(MAX(Draws!T1579-Line_cap,0)+MAX(Draws!AF1579-Line_cap,0))</f>
        <v>0</v>
      </c>
      <c r="AG1600" s="18" t="n">
        <f aca="false">AF1600-(MAX(Draws!U1579-Line_cap,0)+MAX(Draws!AG1579-Line_cap,0))</f>
        <v>0</v>
      </c>
      <c r="AH1600" s="18" t="n">
        <f aca="false">AG1600-(MAX(Draws!V1579-Line_cap,0)+MAX(Draws!AH1579-Line_cap,0))</f>
        <v>0</v>
      </c>
      <c r="AI1600" s="18" t="n">
        <f aca="false">AH1600-(MAX(Draws!W1579-Line_cap,0)+MAX(Draws!AI1579-Line_cap,0))</f>
        <v>0</v>
      </c>
      <c r="AJ1600" s="18" t="n">
        <f aca="false">AI1600-(MAX(Draws!X1579-Line_cap,0)+MAX(Draws!AJ1579-Line_cap,0))</f>
        <v>0</v>
      </c>
      <c r="AK1600" s="18" t="n">
        <f aca="false">AJ1600-(MAX(Draws!Y1579-Line_cap,0)+MAX(Draws!AK1579-Line_cap,0))</f>
        <v>0</v>
      </c>
      <c r="AL1600" s="18" t="n">
        <f aca="false">SUMPRODUCT(MIN($B$22:$M$22+B1600:M1600+N1600:Y1600))</f>
        <v>376.181559633043</v>
      </c>
      <c r="AM1600" s="18" t="n">
        <f aca="false">SUMPRODUCT(MIN($B$22:$M$22+B1600:M1600))</f>
        <v>376.181559633043</v>
      </c>
      <c r="AN1600" s="18" t="n">
        <f aca="false">SUMPRODUCT(MIN($B$22:$M$22+N1600:Y1600))</f>
        <v>481.950382357786</v>
      </c>
      <c r="AO1600" s="18" t="n">
        <f aca="false">SUMPRODUCT(MIN($B$22:$M$22+B1600:M1600+Z1600:AK1600))</f>
        <v>376.181559633043</v>
      </c>
      <c r="AP1600" s="18" t="n">
        <f aca="false">SUMPRODUCT(MIN($B$23:$M$23+B1600:M1600+N1600:Y1600))</f>
        <v>425.360202496143</v>
      </c>
      <c r="AQ1600" s="18" t="n">
        <f aca="false">SUMPRODUCT(MIN($B$23:$M$23+B1600:M1600+Z1600:AK1600))</f>
        <v>425.360202496143</v>
      </c>
      <c r="AR1600" s="13" t="n">
        <f aca="false">IF(Y1600&lt;0,1,0)</f>
        <v>0</v>
      </c>
    </row>
    <row r="1601" customFormat="false" ht="15" hidden="false" customHeight="false" outlineLevel="0" collapsed="false">
      <c r="A1601" s="13" t="n">
        <v>1576</v>
      </c>
      <c r="B1601" s="18" t="n">
        <f aca="false">Shock_sd*Draws!B1580</f>
        <v>-35.2006205209728</v>
      </c>
      <c r="C1601" s="18" t="n">
        <f aca="false">Persist_a*B1601+Shock_sd*Draws!C1580</f>
        <v>17.7631886716274</v>
      </c>
      <c r="D1601" s="18" t="n">
        <f aca="false">Persist_a*C1601+Shock_sd*Draws!D1580</f>
        <v>78.894076340124</v>
      </c>
      <c r="E1601" s="18" t="n">
        <f aca="false">Persist_a*D1601+Shock_sd*Draws!E1580</f>
        <v>128.402101487218</v>
      </c>
      <c r="F1601" s="18" t="n">
        <f aca="false">Persist_a*E1601+Shock_sd*Draws!F1580</f>
        <v>126.389224018882</v>
      </c>
      <c r="G1601" s="18" t="n">
        <f aca="false">Persist_a*F1601+Shock_sd*Draws!G1580</f>
        <v>38.553130447492</v>
      </c>
      <c r="H1601" s="18" t="n">
        <f aca="false">Persist_a*G1601+Shock_sd*Draws!H1580</f>
        <v>112.073425178497</v>
      </c>
      <c r="I1601" s="18" t="n">
        <f aca="false">Persist_a*H1601+Shock_sd*Draws!I1580</f>
        <v>158.273786760196</v>
      </c>
      <c r="J1601" s="18" t="n">
        <f aca="false">Persist_a*I1601+Shock_sd*Draws!J1580</f>
        <v>50.6034679920622</v>
      </c>
      <c r="K1601" s="18" t="n">
        <f aca="false">Persist_a*J1601+Shock_sd*Draws!K1580</f>
        <v>27.9544633338275</v>
      </c>
      <c r="L1601" s="18" t="n">
        <f aca="false">Persist_a*K1601+Shock_sd*Draws!L1580</f>
        <v>9.76167303457534</v>
      </c>
      <c r="M1601" s="18" t="n">
        <f aca="false">Persist_a*L1601+Shock_sd*Draws!M1580</f>
        <v>116.142346423447</v>
      </c>
      <c r="N1601" s="18" t="n">
        <f aca="false">0-(Draws!N1580+Draws!Z1580)</f>
        <v>0</v>
      </c>
      <c r="O1601" s="18" t="n">
        <f aca="false">N1601-(Draws!O1580+Draws!AA1580)</f>
        <v>0</v>
      </c>
      <c r="P1601" s="18" t="n">
        <f aca="false">O1601-(Draws!P1580+Draws!AB1580)</f>
        <v>0</v>
      </c>
      <c r="Q1601" s="18" t="n">
        <f aca="false">P1601-(Draws!Q1580+Draws!AC1580)</f>
        <v>0</v>
      </c>
      <c r="R1601" s="18" t="n">
        <f aca="false">Q1601-(Draws!R1580+Draws!AD1580)</f>
        <v>0</v>
      </c>
      <c r="S1601" s="18" t="n">
        <f aca="false">R1601-(Draws!S1580+Draws!AE1580)</f>
        <v>0</v>
      </c>
      <c r="T1601" s="18" t="n">
        <f aca="false">S1601-(Draws!T1580+Draws!AF1580)</f>
        <v>0</v>
      </c>
      <c r="U1601" s="18" t="n">
        <f aca="false">T1601-(Draws!U1580+Draws!AG1580)</f>
        <v>0</v>
      </c>
      <c r="V1601" s="18" t="n">
        <f aca="false">U1601-(Draws!V1580+Draws!AH1580)</f>
        <v>0</v>
      </c>
      <c r="W1601" s="18" t="n">
        <f aca="false">V1601-(Draws!W1580+Draws!AI1580)</f>
        <v>0</v>
      </c>
      <c r="X1601" s="18" t="n">
        <f aca="false">W1601-(Draws!X1580+Draws!AJ1580)</f>
        <v>0</v>
      </c>
      <c r="Y1601" s="18" t="n">
        <f aca="false">X1601-(Draws!Y1580+Draws!AK1580)</f>
        <v>0</v>
      </c>
      <c r="Z1601" s="18" t="n">
        <f aca="false">0-(MAX(Draws!N1580-Line_cap,0)+MAX(Draws!Z1580-Line_cap,0))</f>
        <v>0</v>
      </c>
      <c r="AA1601" s="18" t="n">
        <f aca="false">Z1601-(MAX(Draws!O1580-Line_cap,0)+MAX(Draws!AA1580-Line_cap,0))</f>
        <v>0</v>
      </c>
      <c r="AB1601" s="18" t="n">
        <f aca="false">AA1601-(MAX(Draws!P1580-Line_cap,0)+MAX(Draws!AB1580-Line_cap,0))</f>
        <v>0</v>
      </c>
      <c r="AC1601" s="18" t="n">
        <f aca="false">AB1601-(MAX(Draws!Q1580-Line_cap,0)+MAX(Draws!AC1580-Line_cap,0))</f>
        <v>0</v>
      </c>
      <c r="AD1601" s="18" t="n">
        <f aca="false">AC1601-(MAX(Draws!R1580-Line_cap,0)+MAX(Draws!AD1580-Line_cap,0))</f>
        <v>0</v>
      </c>
      <c r="AE1601" s="18" t="n">
        <f aca="false">AD1601-(MAX(Draws!S1580-Line_cap,0)+MAX(Draws!AE1580-Line_cap,0))</f>
        <v>0</v>
      </c>
      <c r="AF1601" s="18" t="n">
        <f aca="false">AE1601-(MAX(Draws!T1580-Line_cap,0)+MAX(Draws!AF1580-Line_cap,0))</f>
        <v>0</v>
      </c>
      <c r="AG1601" s="18" t="n">
        <f aca="false">AF1601-(MAX(Draws!U1580-Line_cap,0)+MAX(Draws!AG1580-Line_cap,0))</f>
        <v>0</v>
      </c>
      <c r="AH1601" s="18" t="n">
        <f aca="false">AG1601-(MAX(Draws!V1580-Line_cap,0)+MAX(Draws!AH1580-Line_cap,0))</f>
        <v>0</v>
      </c>
      <c r="AI1601" s="18" t="n">
        <f aca="false">AH1601-(MAX(Draws!W1580-Line_cap,0)+MAX(Draws!AI1580-Line_cap,0))</f>
        <v>0</v>
      </c>
      <c r="AJ1601" s="18" t="n">
        <f aca="false">AI1601-(MAX(Draws!X1580-Line_cap,0)+MAX(Draws!AJ1580-Line_cap,0))</f>
        <v>0</v>
      </c>
      <c r="AK1601" s="18" t="n">
        <f aca="false">AJ1601-(MAX(Draws!Y1580-Line_cap,0)+MAX(Draws!AK1580-Line_cap,0))</f>
        <v>0</v>
      </c>
      <c r="AL1601" s="18" t="n">
        <f aca="false">SUMPRODUCT(MIN($B$22:$M$22+B1601:M1601+N1601:Y1601))</f>
        <v>511.689620598957</v>
      </c>
      <c r="AM1601" s="18" t="n">
        <f aca="false">SUMPRODUCT(MIN($B$22:$M$22+B1601:M1601))</f>
        <v>511.689620598957</v>
      </c>
      <c r="AN1601" s="18" t="n">
        <f aca="false">SUMPRODUCT(MIN($B$22:$M$22+N1601:Y1601))</f>
        <v>481.950382357786</v>
      </c>
      <c r="AO1601" s="18" t="n">
        <f aca="false">SUMPRODUCT(MIN($B$22:$M$22+B1601:M1601+Z1601:AK1601))</f>
        <v>511.689620598957</v>
      </c>
      <c r="AP1601" s="18" t="n">
        <f aca="false">SUMPRODUCT(MIN($B$23:$M$23+B1601:M1601+N1601:Y1601))</f>
        <v>553.850128371712</v>
      </c>
      <c r="AQ1601" s="18" t="n">
        <f aca="false">SUMPRODUCT(MIN($B$23:$M$23+B1601:M1601+Z1601:AK1601))</f>
        <v>553.850128371712</v>
      </c>
      <c r="AR1601" s="13" t="n">
        <f aca="false">IF(Y1601&lt;0,1,0)</f>
        <v>0</v>
      </c>
    </row>
    <row r="1602" customFormat="false" ht="15" hidden="false" customHeight="false" outlineLevel="0" collapsed="false">
      <c r="A1602" s="13" t="n">
        <v>1577</v>
      </c>
      <c r="B1602" s="18" t="n">
        <f aca="false">Shock_sd*Draws!B1581</f>
        <v>15.7462274337225</v>
      </c>
      <c r="C1602" s="18" t="n">
        <f aca="false">Persist_a*B1602+Shock_sd*Draws!C1581</f>
        <v>-38.4404159175335</v>
      </c>
      <c r="D1602" s="18" t="n">
        <f aca="false">Persist_a*C1602+Shock_sd*Draws!D1581</f>
        <v>-75.2995290119952</v>
      </c>
      <c r="E1602" s="18" t="n">
        <f aca="false">Persist_a*D1602+Shock_sd*Draws!E1581</f>
        <v>-8.70965536276332</v>
      </c>
      <c r="F1602" s="18" t="n">
        <f aca="false">Persist_a*E1602+Shock_sd*Draws!F1581</f>
        <v>-104.536468413802</v>
      </c>
      <c r="G1602" s="18" t="n">
        <f aca="false">Persist_a*F1602+Shock_sd*Draws!G1581</f>
        <v>-74.9080997737739</v>
      </c>
      <c r="H1602" s="18" t="n">
        <f aca="false">Persist_a*G1602+Shock_sd*Draws!H1581</f>
        <v>-74.6475864440715</v>
      </c>
      <c r="I1602" s="18" t="n">
        <f aca="false">Persist_a*H1602+Shock_sd*Draws!I1581</f>
        <v>-18.8797573909756</v>
      </c>
      <c r="J1602" s="18" t="n">
        <f aca="false">Persist_a*I1602+Shock_sd*Draws!J1581</f>
        <v>29.4992553617096</v>
      </c>
      <c r="K1602" s="18" t="n">
        <f aca="false">Persist_a*J1602+Shock_sd*Draws!K1581</f>
        <v>8.72940834476907</v>
      </c>
      <c r="L1602" s="18" t="n">
        <f aca="false">Persist_a*K1602+Shock_sd*Draws!L1581</f>
        <v>49.6811436719867</v>
      </c>
      <c r="M1602" s="18" t="n">
        <f aca="false">Persist_a*L1602+Shock_sd*Draws!M1581</f>
        <v>53.2650932119494</v>
      </c>
      <c r="N1602" s="18" t="n">
        <f aca="false">0-(Draws!N1581+Draws!Z1581)</f>
        <v>0</v>
      </c>
      <c r="O1602" s="18" t="n">
        <f aca="false">N1602-(Draws!O1581+Draws!AA1581)</f>
        <v>0</v>
      </c>
      <c r="P1602" s="18" t="n">
        <f aca="false">O1602-(Draws!P1581+Draws!AB1581)</f>
        <v>0</v>
      </c>
      <c r="Q1602" s="18" t="n">
        <f aca="false">P1602-(Draws!Q1581+Draws!AC1581)</f>
        <v>0</v>
      </c>
      <c r="R1602" s="18" t="n">
        <f aca="false">Q1602-(Draws!R1581+Draws!AD1581)</f>
        <v>0</v>
      </c>
      <c r="S1602" s="18" t="n">
        <f aca="false">R1602-(Draws!S1581+Draws!AE1581)</f>
        <v>0</v>
      </c>
      <c r="T1602" s="18" t="n">
        <f aca="false">S1602-(Draws!T1581+Draws!AF1581)</f>
        <v>0</v>
      </c>
      <c r="U1602" s="18" t="n">
        <f aca="false">T1602-(Draws!U1581+Draws!AG1581)</f>
        <v>0</v>
      </c>
      <c r="V1602" s="18" t="n">
        <f aca="false">U1602-(Draws!V1581+Draws!AH1581)</f>
        <v>0</v>
      </c>
      <c r="W1602" s="18" t="n">
        <f aca="false">V1602-(Draws!W1581+Draws!AI1581)</f>
        <v>0</v>
      </c>
      <c r="X1602" s="18" t="n">
        <f aca="false">W1602-(Draws!X1581+Draws!AJ1581)</f>
        <v>0</v>
      </c>
      <c r="Y1602" s="18" t="n">
        <f aca="false">X1602-(Draws!Y1581+Draws!AK1581)</f>
        <v>0</v>
      </c>
      <c r="Z1602" s="18" t="n">
        <f aca="false">0-(MAX(Draws!N1581-Line_cap,0)+MAX(Draws!Z1581-Line_cap,0))</f>
        <v>0</v>
      </c>
      <c r="AA1602" s="18" t="n">
        <f aca="false">Z1602-(MAX(Draws!O1581-Line_cap,0)+MAX(Draws!AA1581-Line_cap,0))</f>
        <v>0</v>
      </c>
      <c r="AB1602" s="18" t="n">
        <f aca="false">AA1602-(MAX(Draws!P1581-Line_cap,0)+MAX(Draws!AB1581-Line_cap,0))</f>
        <v>0</v>
      </c>
      <c r="AC1602" s="18" t="n">
        <f aca="false">AB1602-(MAX(Draws!Q1581-Line_cap,0)+MAX(Draws!AC1581-Line_cap,0))</f>
        <v>0</v>
      </c>
      <c r="AD1602" s="18" t="n">
        <f aca="false">AC1602-(MAX(Draws!R1581-Line_cap,0)+MAX(Draws!AD1581-Line_cap,0))</f>
        <v>0</v>
      </c>
      <c r="AE1602" s="18" t="n">
        <f aca="false">AD1602-(MAX(Draws!S1581-Line_cap,0)+MAX(Draws!AE1581-Line_cap,0))</f>
        <v>0</v>
      </c>
      <c r="AF1602" s="18" t="n">
        <f aca="false">AE1602-(MAX(Draws!T1581-Line_cap,0)+MAX(Draws!AF1581-Line_cap,0))</f>
        <v>0</v>
      </c>
      <c r="AG1602" s="18" t="n">
        <f aca="false">AF1602-(MAX(Draws!U1581-Line_cap,0)+MAX(Draws!AG1581-Line_cap,0))</f>
        <v>0</v>
      </c>
      <c r="AH1602" s="18" t="n">
        <f aca="false">AG1602-(MAX(Draws!V1581-Line_cap,0)+MAX(Draws!AH1581-Line_cap,0))</f>
        <v>0</v>
      </c>
      <c r="AI1602" s="18" t="n">
        <f aca="false">AH1602-(MAX(Draws!W1581-Line_cap,0)+MAX(Draws!AI1581-Line_cap,0))</f>
        <v>0</v>
      </c>
      <c r="AJ1602" s="18" t="n">
        <f aca="false">AI1602-(MAX(Draws!X1581-Line_cap,0)+MAX(Draws!AJ1581-Line_cap,0))</f>
        <v>0</v>
      </c>
      <c r="AK1602" s="18" t="n">
        <f aca="false">AJ1602-(MAX(Draws!Y1581-Line_cap,0)+MAX(Draws!AK1581-Line_cap,0))</f>
        <v>0</v>
      </c>
      <c r="AL1602" s="18" t="n">
        <f aca="false">SUMPRODUCT(MIN($B$22:$M$22+B1602:M1602+N1602:Y1602))</f>
        <v>383.960712733888</v>
      </c>
      <c r="AM1602" s="18" t="n">
        <f aca="false">SUMPRODUCT(MIN($B$22:$M$22+B1602:M1602))</f>
        <v>383.960712733888</v>
      </c>
      <c r="AN1602" s="18" t="n">
        <f aca="false">SUMPRODUCT(MIN($B$22:$M$22+N1602:Y1602))</f>
        <v>481.950382357786</v>
      </c>
      <c r="AO1602" s="18" t="n">
        <f aca="false">SUMPRODUCT(MIN($B$22:$M$22+B1602:M1602+Z1602:AK1602))</f>
        <v>383.960712733888</v>
      </c>
      <c r="AP1602" s="18" t="n">
        <f aca="false">SUMPRODUCT(MIN($B$23:$M$23+B1602:M1602+N1602:Y1602))</f>
        <v>429.065446587052</v>
      </c>
      <c r="AQ1602" s="18" t="n">
        <f aca="false">SUMPRODUCT(MIN($B$23:$M$23+B1602:M1602+Z1602:AK1602))</f>
        <v>429.065446587052</v>
      </c>
      <c r="AR1602" s="13" t="n">
        <f aca="false">IF(Y1602&lt;0,1,0)</f>
        <v>0</v>
      </c>
    </row>
    <row r="1603" customFormat="false" ht="15" hidden="false" customHeight="false" outlineLevel="0" collapsed="false">
      <c r="A1603" s="13" t="n">
        <v>1578</v>
      </c>
      <c r="B1603" s="18" t="n">
        <f aca="false">Shock_sd*Draws!B1582</f>
        <v>-20.4501469642864</v>
      </c>
      <c r="C1603" s="18" t="n">
        <f aca="false">Persist_a*B1603+Shock_sd*Draws!C1582</f>
        <v>-93.7630221375405</v>
      </c>
      <c r="D1603" s="18" t="n">
        <f aca="false">Persist_a*C1603+Shock_sd*Draws!D1582</f>
        <v>58.2955482258593</v>
      </c>
      <c r="E1603" s="18" t="n">
        <f aca="false">Persist_a*D1603+Shock_sd*Draws!E1582</f>
        <v>40.6436776631935</v>
      </c>
      <c r="F1603" s="18" t="n">
        <f aca="false">Persist_a*E1603+Shock_sd*Draws!F1582</f>
        <v>0.394517762530867</v>
      </c>
      <c r="G1603" s="18" t="n">
        <f aca="false">Persist_a*F1603+Shock_sd*Draws!G1582</f>
        <v>-38.0811596023419</v>
      </c>
      <c r="H1603" s="18" t="n">
        <f aca="false">Persist_a*G1603+Shock_sd*Draws!H1582</f>
        <v>-7.72232923365445</v>
      </c>
      <c r="I1603" s="18" t="n">
        <f aca="false">Persist_a*H1603+Shock_sd*Draws!I1582</f>
        <v>46.2224970802135</v>
      </c>
      <c r="J1603" s="18" t="n">
        <f aca="false">Persist_a*I1603+Shock_sd*Draws!J1582</f>
        <v>-2.53401140955009</v>
      </c>
      <c r="K1603" s="18" t="n">
        <f aca="false">Persist_a*J1603+Shock_sd*Draws!K1582</f>
        <v>-15.261442375826</v>
      </c>
      <c r="L1603" s="18" t="n">
        <f aca="false">Persist_a*K1603+Shock_sd*Draws!L1582</f>
        <v>24.0679408507749</v>
      </c>
      <c r="M1603" s="18" t="n">
        <f aca="false">Persist_a*L1603+Shock_sd*Draws!M1582</f>
        <v>-15.4246771733201</v>
      </c>
      <c r="N1603" s="18" t="n">
        <f aca="false">0-(Draws!N1582+Draws!Z1582)</f>
        <v>0</v>
      </c>
      <c r="O1603" s="18" t="n">
        <f aca="false">N1603-(Draws!O1582+Draws!AA1582)</f>
        <v>0</v>
      </c>
      <c r="P1603" s="18" t="n">
        <f aca="false">O1603-(Draws!P1582+Draws!AB1582)</f>
        <v>0</v>
      </c>
      <c r="Q1603" s="18" t="n">
        <f aca="false">P1603-(Draws!Q1582+Draws!AC1582)</f>
        <v>0</v>
      </c>
      <c r="R1603" s="18" t="n">
        <f aca="false">Q1603-(Draws!R1582+Draws!AD1582)</f>
        <v>0</v>
      </c>
      <c r="S1603" s="18" t="n">
        <f aca="false">R1603-(Draws!S1582+Draws!AE1582)</f>
        <v>0</v>
      </c>
      <c r="T1603" s="18" t="n">
        <f aca="false">S1603-(Draws!T1582+Draws!AF1582)</f>
        <v>0</v>
      </c>
      <c r="U1603" s="18" t="n">
        <f aca="false">T1603-(Draws!U1582+Draws!AG1582)</f>
        <v>0</v>
      </c>
      <c r="V1603" s="18" t="n">
        <f aca="false">U1603-(Draws!V1582+Draws!AH1582)</f>
        <v>0</v>
      </c>
      <c r="W1603" s="18" t="n">
        <f aca="false">V1603-(Draws!W1582+Draws!AI1582)</f>
        <v>0</v>
      </c>
      <c r="X1603" s="18" t="n">
        <f aca="false">W1603-(Draws!X1582+Draws!AJ1582)</f>
        <v>0</v>
      </c>
      <c r="Y1603" s="18" t="n">
        <f aca="false">X1603-(Draws!Y1582+Draws!AK1582)</f>
        <v>0</v>
      </c>
      <c r="Z1603" s="18" t="n">
        <f aca="false">0-(MAX(Draws!N1582-Line_cap,0)+MAX(Draws!Z1582-Line_cap,0))</f>
        <v>0</v>
      </c>
      <c r="AA1603" s="18" t="n">
        <f aca="false">Z1603-(MAX(Draws!O1582-Line_cap,0)+MAX(Draws!AA1582-Line_cap,0))</f>
        <v>0</v>
      </c>
      <c r="AB1603" s="18" t="n">
        <f aca="false">AA1603-(MAX(Draws!P1582-Line_cap,0)+MAX(Draws!AB1582-Line_cap,0))</f>
        <v>0</v>
      </c>
      <c r="AC1603" s="18" t="n">
        <f aca="false">AB1603-(MAX(Draws!Q1582-Line_cap,0)+MAX(Draws!AC1582-Line_cap,0))</f>
        <v>0</v>
      </c>
      <c r="AD1603" s="18" t="n">
        <f aca="false">AC1603-(MAX(Draws!R1582-Line_cap,0)+MAX(Draws!AD1582-Line_cap,0))</f>
        <v>0</v>
      </c>
      <c r="AE1603" s="18" t="n">
        <f aca="false">AD1603-(MAX(Draws!S1582-Line_cap,0)+MAX(Draws!AE1582-Line_cap,0))</f>
        <v>0</v>
      </c>
      <c r="AF1603" s="18" t="n">
        <f aca="false">AE1603-(MAX(Draws!T1582-Line_cap,0)+MAX(Draws!AF1582-Line_cap,0))</f>
        <v>0</v>
      </c>
      <c r="AG1603" s="18" t="n">
        <f aca="false">AF1603-(MAX(Draws!U1582-Line_cap,0)+MAX(Draws!AG1582-Line_cap,0))</f>
        <v>0</v>
      </c>
      <c r="AH1603" s="18" t="n">
        <f aca="false">AG1603-(MAX(Draws!V1582-Line_cap,0)+MAX(Draws!AH1582-Line_cap,0))</f>
        <v>0</v>
      </c>
      <c r="AI1603" s="18" t="n">
        <f aca="false">AH1603-(MAX(Draws!W1582-Line_cap,0)+MAX(Draws!AI1582-Line_cap,0))</f>
        <v>0</v>
      </c>
      <c r="AJ1603" s="18" t="n">
        <f aca="false">AI1603-(MAX(Draws!X1582-Line_cap,0)+MAX(Draws!AJ1582-Line_cap,0))</f>
        <v>0</v>
      </c>
      <c r="AK1603" s="18" t="n">
        <f aca="false">AJ1603-(MAX(Draws!Y1582-Line_cap,0)+MAX(Draws!AK1582-Line_cap,0))</f>
        <v>0</v>
      </c>
      <c r="AL1603" s="18" t="n">
        <f aca="false">SUMPRODUCT(MIN($B$22:$M$22+B1603:M1603+N1603:Y1603))</f>
        <v>445.127012036023</v>
      </c>
      <c r="AM1603" s="18" t="n">
        <f aca="false">SUMPRODUCT(MIN($B$22:$M$22+B1603:M1603))</f>
        <v>445.127012036023</v>
      </c>
      <c r="AN1603" s="18" t="n">
        <f aca="false">SUMPRODUCT(MIN($B$22:$M$22+N1603:Y1603))</f>
        <v>481.950382357786</v>
      </c>
      <c r="AO1603" s="18" t="n">
        <f aca="false">SUMPRODUCT(MIN($B$22:$M$22+B1603:M1603+Z1603:AK1603))</f>
        <v>445.127012036023</v>
      </c>
      <c r="AP1603" s="18" t="n">
        <f aca="false">SUMPRODUCT(MIN($B$23:$M$23+B1603:M1603+N1603:Y1603))</f>
        <v>472.554375002237</v>
      </c>
      <c r="AQ1603" s="18" t="n">
        <f aca="false">SUMPRODUCT(MIN($B$23:$M$23+B1603:M1603+Z1603:AK1603))</f>
        <v>472.554375002237</v>
      </c>
      <c r="AR1603" s="13" t="n">
        <f aca="false">IF(Y1603&lt;0,1,0)</f>
        <v>0</v>
      </c>
    </row>
    <row r="1604" customFormat="false" ht="15" hidden="false" customHeight="false" outlineLevel="0" collapsed="false">
      <c r="A1604" s="13" t="n">
        <v>1579</v>
      </c>
      <c r="B1604" s="18" t="n">
        <f aca="false">Shock_sd*Draws!B1583</f>
        <v>14.0915389165359</v>
      </c>
      <c r="C1604" s="18" t="n">
        <f aca="false">Persist_a*B1604+Shock_sd*Draws!C1583</f>
        <v>62.4186662011553</v>
      </c>
      <c r="D1604" s="18" t="n">
        <f aca="false">Persist_a*C1604+Shock_sd*Draws!D1583</f>
        <v>46.6824339296708</v>
      </c>
      <c r="E1604" s="18" t="n">
        <f aca="false">Persist_a*D1604+Shock_sd*Draws!E1583</f>
        <v>-49.2678979937609</v>
      </c>
      <c r="F1604" s="18" t="n">
        <f aca="false">Persist_a*E1604+Shock_sd*Draws!F1583</f>
        <v>-28.384473674626</v>
      </c>
      <c r="G1604" s="18" t="n">
        <f aca="false">Persist_a*F1604+Shock_sd*Draws!G1583</f>
        <v>77.8149685123414</v>
      </c>
      <c r="H1604" s="18" t="n">
        <f aca="false">Persist_a*G1604+Shock_sd*Draws!H1583</f>
        <v>-7.15217732546417</v>
      </c>
      <c r="I1604" s="18" t="n">
        <f aca="false">Persist_a*H1604+Shock_sd*Draws!I1583</f>
        <v>-91.5214449995511</v>
      </c>
      <c r="J1604" s="18" t="n">
        <f aca="false">Persist_a*I1604+Shock_sd*Draws!J1583</f>
        <v>-124.677323973635</v>
      </c>
      <c r="K1604" s="18" t="n">
        <f aca="false">Persist_a*J1604+Shock_sd*Draws!K1583</f>
        <v>-94.3987840331283</v>
      </c>
      <c r="L1604" s="18" t="n">
        <f aca="false">Persist_a*K1604+Shock_sd*Draws!L1583</f>
        <v>-63.2218318887227</v>
      </c>
      <c r="M1604" s="18" t="n">
        <f aca="false">Persist_a*L1604+Shock_sd*Draws!M1583</f>
        <v>123.291372299859</v>
      </c>
      <c r="N1604" s="18" t="n">
        <f aca="false">0-(Draws!N1583+Draws!Z1583)</f>
        <v>0</v>
      </c>
      <c r="O1604" s="18" t="n">
        <f aca="false">N1604-(Draws!O1583+Draws!AA1583)</f>
        <v>0</v>
      </c>
      <c r="P1604" s="18" t="n">
        <f aca="false">O1604-(Draws!P1583+Draws!AB1583)</f>
        <v>0</v>
      </c>
      <c r="Q1604" s="18" t="n">
        <f aca="false">P1604-(Draws!Q1583+Draws!AC1583)</f>
        <v>0</v>
      </c>
      <c r="R1604" s="18" t="n">
        <f aca="false">Q1604-(Draws!R1583+Draws!AD1583)</f>
        <v>0</v>
      </c>
      <c r="S1604" s="18" t="n">
        <f aca="false">R1604-(Draws!S1583+Draws!AE1583)</f>
        <v>-93.0683522281729</v>
      </c>
      <c r="T1604" s="18" t="n">
        <f aca="false">S1604-(Draws!T1583+Draws!AF1583)</f>
        <v>-93.0683522281729</v>
      </c>
      <c r="U1604" s="18" t="n">
        <f aca="false">T1604-(Draws!U1583+Draws!AG1583)</f>
        <v>-93.0683522281729</v>
      </c>
      <c r="V1604" s="18" t="n">
        <f aca="false">U1604-(Draws!V1583+Draws!AH1583)</f>
        <v>-93.0683522281729</v>
      </c>
      <c r="W1604" s="18" t="n">
        <f aca="false">V1604-(Draws!W1583+Draws!AI1583)</f>
        <v>-93.0683522281729</v>
      </c>
      <c r="X1604" s="18" t="n">
        <f aca="false">W1604-(Draws!X1583+Draws!AJ1583)</f>
        <v>-93.0683522281729</v>
      </c>
      <c r="Y1604" s="18" t="n">
        <f aca="false">X1604-(Draws!Y1583+Draws!AK1583)</f>
        <v>-93.0683522281729</v>
      </c>
      <c r="Z1604" s="18" t="n">
        <f aca="false">0-(MAX(Draws!N1583-Line_cap,0)+MAX(Draws!Z1583-Line_cap,0))</f>
        <v>0</v>
      </c>
      <c r="AA1604" s="18" t="n">
        <f aca="false">Z1604-(MAX(Draws!O1583-Line_cap,0)+MAX(Draws!AA1583-Line_cap,0))</f>
        <v>0</v>
      </c>
      <c r="AB1604" s="18" t="n">
        <f aca="false">AA1604-(MAX(Draws!P1583-Line_cap,0)+MAX(Draws!AB1583-Line_cap,0))</f>
        <v>0</v>
      </c>
      <c r="AC1604" s="18" t="n">
        <f aca="false">AB1604-(MAX(Draws!Q1583-Line_cap,0)+MAX(Draws!AC1583-Line_cap,0))</f>
        <v>0</v>
      </c>
      <c r="AD1604" s="18" t="n">
        <f aca="false">AC1604-(MAX(Draws!R1583-Line_cap,0)+MAX(Draws!AD1583-Line_cap,0))</f>
        <v>0</v>
      </c>
      <c r="AE1604" s="18" t="n">
        <f aca="false">AD1604-(MAX(Draws!S1583-Line_cap,0)+MAX(Draws!AE1583-Line_cap,0))</f>
        <v>0</v>
      </c>
      <c r="AF1604" s="18" t="n">
        <f aca="false">AE1604-(MAX(Draws!T1583-Line_cap,0)+MAX(Draws!AF1583-Line_cap,0))</f>
        <v>0</v>
      </c>
      <c r="AG1604" s="18" t="n">
        <f aca="false">AF1604-(MAX(Draws!U1583-Line_cap,0)+MAX(Draws!AG1583-Line_cap,0))</f>
        <v>0</v>
      </c>
      <c r="AH1604" s="18" t="n">
        <f aca="false">AG1604-(MAX(Draws!V1583-Line_cap,0)+MAX(Draws!AH1583-Line_cap,0))</f>
        <v>0</v>
      </c>
      <c r="AI1604" s="18" t="n">
        <f aca="false">AH1604-(MAX(Draws!W1583-Line_cap,0)+MAX(Draws!AI1583-Line_cap,0))</f>
        <v>0</v>
      </c>
      <c r="AJ1604" s="18" t="n">
        <f aca="false">AI1604-(MAX(Draws!X1583-Line_cap,0)+MAX(Draws!AJ1583-Line_cap,0))</f>
        <v>0</v>
      </c>
      <c r="AK1604" s="18" t="n">
        <f aca="false">AJ1604-(MAX(Draws!Y1583-Line_cap,0)+MAX(Draws!AK1583-Line_cap,0))</f>
        <v>0</v>
      </c>
      <c r="AL1604" s="18" t="n">
        <f aca="false">SUMPRODUCT(MIN($B$22:$M$22+B1604:M1604+N1604:Y1604))</f>
        <v>270.452105215588</v>
      </c>
      <c r="AM1604" s="18" t="n">
        <f aca="false">SUMPRODUCT(MIN($B$22:$M$22+B1604:M1604))</f>
        <v>363.520457443761</v>
      </c>
      <c r="AN1604" s="18" t="n">
        <f aca="false">SUMPRODUCT(MIN($B$22:$M$22+N1604:Y1604))</f>
        <v>388.882030129613</v>
      </c>
      <c r="AO1604" s="18" t="n">
        <f aca="false">SUMPRODUCT(MIN($B$22:$M$22+B1604:M1604+Z1604:AK1604))</f>
        <v>363.520457443761</v>
      </c>
      <c r="AP1604" s="18" t="n">
        <f aca="false">SUMPRODUCT(MIN($B$23:$M$23+B1604:M1604+N1604:Y1604))</f>
        <v>319.695432379809</v>
      </c>
      <c r="AQ1604" s="18" t="n">
        <f aca="false">SUMPRODUCT(MIN($B$23:$M$23+B1604:M1604+Z1604:AK1604))</f>
        <v>412.763784607982</v>
      </c>
      <c r="AR1604" s="13" t="n">
        <f aca="false">IF(Y1604&lt;0,1,0)</f>
        <v>1</v>
      </c>
    </row>
    <row r="1605" customFormat="false" ht="15" hidden="false" customHeight="false" outlineLevel="0" collapsed="false">
      <c r="A1605" s="13" t="n">
        <v>1580</v>
      </c>
      <c r="B1605" s="18" t="n">
        <f aca="false">Shock_sd*Draws!B1584</f>
        <v>-22.9771661765006</v>
      </c>
      <c r="C1605" s="18" t="n">
        <f aca="false">Persist_a*B1605+Shock_sd*Draws!C1584</f>
        <v>51.0655348926418</v>
      </c>
      <c r="D1605" s="18" t="n">
        <f aca="false">Persist_a*C1605+Shock_sd*Draws!D1584</f>
        <v>32.3189913777805</v>
      </c>
      <c r="E1605" s="18" t="n">
        <f aca="false">Persist_a*D1605+Shock_sd*Draws!E1584</f>
        <v>13.5006666348732</v>
      </c>
      <c r="F1605" s="18" t="n">
        <f aca="false">Persist_a*E1605+Shock_sd*Draws!F1584</f>
        <v>4.53164961240608</v>
      </c>
      <c r="G1605" s="18" t="n">
        <f aca="false">Persist_a*F1605+Shock_sd*Draws!G1584</f>
        <v>-71.2950279640936</v>
      </c>
      <c r="H1605" s="18" t="n">
        <f aca="false">Persist_a*G1605+Shock_sd*Draws!H1584</f>
        <v>-24.1914037215671</v>
      </c>
      <c r="I1605" s="18" t="n">
        <f aca="false">Persist_a*H1605+Shock_sd*Draws!I1584</f>
        <v>10.2913898139204</v>
      </c>
      <c r="J1605" s="18" t="n">
        <f aca="false">Persist_a*I1605+Shock_sd*Draws!J1584</f>
        <v>7.15822236502925</v>
      </c>
      <c r="K1605" s="18" t="n">
        <f aca="false">Persist_a*J1605+Shock_sd*Draws!K1584</f>
        <v>3.89450793248979</v>
      </c>
      <c r="L1605" s="18" t="n">
        <f aca="false">Persist_a*K1605+Shock_sd*Draws!L1584</f>
        <v>-0.700879402825741</v>
      </c>
      <c r="M1605" s="18" t="n">
        <f aca="false">Persist_a*L1605+Shock_sd*Draws!M1584</f>
        <v>87.0377398496495</v>
      </c>
      <c r="N1605" s="18" t="n">
        <f aca="false">0-(Draws!N1584+Draws!Z1584)</f>
        <v>0</v>
      </c>
      <c r="O1605" s="18" t="n">
        <f aca="false">N1605-(Draws!O1584+Draws!AA1584)</f>
        <v>0</v>
      </c>
      <c r="P1605" s="18" t="n">
        <f aca="false">O1605-(Draws!P1584+Draws!AB1584)</f>
        <v>0</v>
      </c>
      <c r="Q1605" s="18" t="n">
        <f aca="false">P1605-(Draws!Q1584+Draws!AC1584)</f>
        <v>0</v>
      </c>
      <c r="R1605" s="18" t="n">
        <f aca="false">Q1605-(Draws!R1584+Draws!AD1584)</f>
        <v>0</v>
      </c>
      <c r="S1605" s="18" t="n">
        <f aca="false">R1605-(Draws!S1584+Draws!AE1584)</f>
        <v>0</v>
      </c>
      <c r="T1605" s="18" t="n">
        <f aca="false">S1605-(Draws!T1584+Draws!AF1584)</f>
        <v>0</v>
      </c>
      <c r="U1605" s="18" t="n">
        <f aca="false">T1605-(Draws!U1584+Draws!AG1584)</f>
        <v>0</v>
      </c>
      <c r="V1605" s="18" t="n">
        <f aca="false">U1605-(Draws!V1584+Draws!AH1584)</f>
        <v>0</v>
      </c>
      <c r="W1605" s="18" t="n">
        <f aca="false">V1605-(Draws!W1584+Draws!AI1584)</f>
        <v>0</v>
      </c>
      <c r="X1605" s="18" t="n">
        <f aca="false">W1605-(Draws!X1584+Draws!AJ1584)</f>
        <v>0</v>
      </c>
      <c r="Y1605" s="18" t="n">
        <f aca="false">X1605-(Draws!Y1584+Draws!AK1584)</f>
        <v>0</v>
      </c>
      <c r="Z1605" s="18" t="n">
        <f aca="false">0-(MAX(Draws!N1584-Line_cap,0)+MAX(Draws!Z1584-Line_cap,0))</f>
        <v>0</v>
      </c>
      <c r="AA1605" s="18" t="n">
        <f aca="false">Z1605-(MAX(Draws!O1584-Line_cap,0)+MAX(Draws!AA1584-Line_cap,0))</f>
        <v>0</v>
      </c>
      <c r="AB1605" s="18" t="n">
        <f aca="false">AA1605-(MAX(Draws!P1584-Line_cap,0)+MAX(Draws!AB1584-Line_cap,0))</f>
        <v>0</v>
      </c>
      <c r="AC1605" s="18" t="n">
        <f aca="false">AB1605-(MAX(Draws!Q1584-Line_cap,0)+MAX(Draws!AC1584-Line_cap,0))</f>
        <v>0</v>
      </c>
      <c r="AD1605" s="18" t="n">
        <f aca="false">AC1605-(MAX(Draws!R1584-Line_cap,0)+MAX(Draws!AD1584-Line_cap,0))</f>
        <v>0</v>
      </c>
      <c r="AE1605" s="18" t="n">
        <f aca="false">AD1605-(MAX(Draws!S1584-Line_cap,0)+MAX(Draws!AE1584-Line_cap,0))</f>
        <v>0</v>
      </c>
      <c r="AF1605" s="18" t="n">
        <f aca="false">AE1605-(MAX(Draws!T1584-Line_cap,0)+MAX(Draws!AF1584-Line_cap,0))</f>
        <v>0</v>
      </c>
      <c r="AG1605" s="18" t="n">
        <f aca="false">AF1605-(MAX(Draws!U1584-Line_cap,0)+MAX(Draws!AG1584-Line_cap,0))</f>
        <v>0</v>
      </c>
      <c r="AH1605" s="18" t="n">
        <f aca="false">AG1605-(MAX(Draws!V1584-Line_cap,0)+MAX(Draws!AH1584-Line_cap,0))</f>
        <v>0</v>
      </c>
      <c r="AI1605" s="18" t="n">
        <f aca="false">AH1605-(MAX(Draws!W1584-Line_cap,0)+MAX(Draws!AI1584-Line_cap,0))</f>
        <v>0</v>
      </c>
      <c r="AJ1605" s="18" t="n">
        <f aca="false">AI1605-(MAX(Draws!X1584-Line_cap,0)+MAX(Draws!AJ1584-Line_cap,0))</f>
        <v>0</v>
      </c>
      <c r="AK1605" s="18" t="n">
        <f aca="false">AJ1605-(MAX(Draws!Y1584-Line_cap,0)+MAX(Draws!AK1584-Line_cap,0))</f>
        <v>0</v>
      </c>
      <c r="AL1605" s="18" t="n">
        <f aca="false">SUMPRODUCT(MIN($B$22:$M$22+B1605:M1605+N1605:Y1605))</f>
        <v>411.913143674271</v>
      </c>
      <c r="AM1605" s="18" t="n">
        <f aca="false">SUMPRODUCT(MIN($B$22:$M$22+B1605:M1605))</f>
        <v>411.913143674271</v>
      </c>
      <c r="AN1605" s="18" t="n">
        <f aca="false">SUMPRODUCT(MIN($B$22:$M$22+N1605:Y1605))</f>
        <v>481.950382357786</v>
      </c>
      <c r="AO1605" s="18" t="n">
        <f aca="false">SUMPRODUCT(MIN($B$22:$M$22+B1605:M1605+Z1605:AK1605))</f>
        <v>411.913143674271</v>
      </c>
      <c r="AP1605" s="18" t="n">
        <f aca="false">SUMPRODUCT(MIN($B$23:$M$23+B1605:M1605+N1605:Y1605))</f>
        <v>459.678889175056</v>
      </c>
      <c r="AQ1605" s="18" t="n">
        <f aca="false">SUMPRODUCT(MIN($B$23:$M$23+B1605:M1605+Z1605:AK1605))</f>
        <v>459.678889175056</v>
      </c>
      <c r="AR1605" s="13" t="n">
        <f aca="false">IF(Y1605&lt;0,1,0)</f>
        <v>0</v>
      </c>
    </row>
    <row r="1606" customFormat="false" ht="15" hidden="false" customHeight="false" outlineLevel="0" collapsed="false">
      <c r="A1606" s="13" t="n">
        <v>1581</v>
      </c>
      <c r="B1606" s="18" t="n">
        <f aca="false">Shock_sd*Draws!B1585</f>
        <v>-77.6371864124284</v>
      </c>
      <c r="C1606" s="18" t="n">
        <f aca="false">Persist_a*B1606+Shock_sd*Draws!C1585</f>
        <v>-85.7986089000929</v>
      </c>
      <c r="D1606" s="18" t="n">
        <f aca="false">Persist_a*C1606+Shock_sd*Draws!D1585</f>
        <v>-13.6495089847134</v>
      </c>
      <c r="E1606" s="18" t="n">
        <f aca="false">Persist_a*D1606+Shock_sd*Draws!E1585</f>
        <v>8.20250710058286</v>
      </c>
      <c r="F1606" s="18" t="n">
        <f aca="false">Persist_a*E1606+Shock_sd*Draws!F1585</f>
        <v>-121.756438200207</v>
      </c>
      <c r="G1606" s="18" t="n">
        <f aca="false">Persist_a*F1606+Shock_sd*Draws!G1585</f>
        <v>-148.32219972766</v>
      </c>
      <c r="H1606" s="18" t="n">
        <f aca="false">Persist_a*G1606+Shock_sd*Draws!H1585</f>
        <v>-48.6153221648763</v>
      </c>
      <c r="I1606" s="18" t="n">
        <f aca="false">Persist_a*H1606+Shock_sd*Draws!I1585</f>
        <v>-109.089066860512</v>
      </c>
      <c r="J1606" s="18" t="n">
        <f aca="false">Persist_a*I1606+Shock_sd*Draws!J1585</f>
        <v>-84.171456844698</v>
      </c>
      <c r="K1606" s="18" t="n">
        <f aca="false">Persist_a*J1606+Shock_sd*Draws!K1585</f>
        <v>19.7570709279651</v>
      </c>
      <c r="L1606" s="18" t="n">
        <f aca="false">Persist_a*K1606+Shock_sd*Draws!L1585</f>
        <v>37.4712886159518</v>
      </c>
      <c r="M1606" s="18" t="n">
        <f aca="false">Persist_a*L1606+Shock_sd*Draws!M1585</f>
        <v>66.1134946864391</v>
      </c>
      <c r="N1606" s="18" t="n">
        <f aca="false">0-(Draws!N1585+Draws!Z1585)</f>
        <v>0</v>
      </c>
      <c r="O1606" s="18" t="n">
        <f aca="false">N1606-(Draws!O1585+Draws!AA1585)</f>
        <v>0</v>
      </c>
      <c r="P1606" s="18" t="n">
        <f aca="false">O1606-(Draws!P1585+Draws!AB1585)</f>
        <v>0</v>
      </c>
      <c r="Q1606" s="18" t="n">
        <f aca="false">P1606-(Draws!Q1585+Draws!AC1585)</f>
        <v>0</v>
      </c>
      <c r="R1606" s="18" t="n">
        <f aca="false">Q1606-(Draws!R1585+Draws!AD1585)</f>
        <v>0</v>
      </c>
      <c r="S1606" s="18" t="n">
        <f aca="false">R1606-(Draws!S1585+Draws!AE1585)</f>
        <v>0</v>
      </c>
      <c r="T1606" s="18" t="n">
        <f aca="false">S1606-(Draws!T1585+Draws!AF1585)</f>
        <v>0</v>
      </c>
      <c r="U1606" s="18" t="n">
        <f aca="false">T1606-(Draws!U1585+Draws!AG1585)</f>
        <v>-102.188923135569</v>
      </c>
      <c r="V1606" s="18" t="n">
        <f aca="false">U1606-(Draws!V1585+Draws!AH1585)</f>
        <v>-102.188923135569</v>
      </c>
      <c r="W1606" s="18" t="n">
        <f aca="false">V1606-(Draws!W1585+Draws!AI1585)</f>
        <v>-102.188923135569</v>
      </c>
      <c r="X1606" s="18" t="n">
        <f aca="false">W1606-(Draws!X1585+Draws!AJ1585)</f>
        <v>-102.188923135569</v>
      </c>
      <c r="Y1606" s="18" t="n">
        <f aca="false">X1606-(Draws!Y1585+Draws!AK1585)</f>
        <v>-102.188923135569</v>
      </c>
      <c r="Z1606" s="18" t="n">
        <f aca="false">0-(MAX(Draws!N1585-Line_cap,0)+MAX(Draws!Z1585-Line_cap,0))</f>
        <v>0</v>
      </c>
      <c r="AA1606" s="18" t="n">
        <f aca="false">Z1606-(MAX(Draws!O1585-Line_cap,0)+MAX(Draws!AA1585-Line_cap,0))</f>
        <v>0</v>
      </c>
      <c r="AB1606" s="18" t="n">
        <f aca="false">AA1606-(MAX(Draws!P1585-Line_cap,0)+MAX(Draws!AB1585-Line_cap,0))</f>
        <v>0</v>
      </c>
      <c r="AC1606" s="18" t="n">
        <f aca="false">AB1606-(MAX(Draws!Q1585-Line_cap,0)+MAX(Draws!AC1585-Line_cap,0))</f>
        <v>0</v>
      </c>
      <c r="AD1606" s="18" t="n">
        <f aca="false">AC1606-(MAX(Draws!R1585-Line_cap,0)+MAX(Draws!AD1585-Line_cap,0))</f>
        <v>0</v>
      </c>
      <c r="AE1606" s="18" t="n">
        <f aca="false">AD1606-(MAX(Draws!S1585-Line_cap,0)+MAX(Draws!AE1585-Line_cap,0))</f>
        <v>0</v>
      </c>
      <c r="AF1606" s="18" t="n">
        <f aca="false">AE1606-(MAX(Draws!T1585-Line_cap,0)+MAX(Draws!AF1585-Line_cap,0))</f>
        <v>0</v>
      </c>
      <c r="AG1606" s="18" t="n">
        <f aca="false">AF1606-(MAX(Draws!U1585-Line_cap,0)+MAX(Draws!AG1585-Line_cap,0))</f>
        <v>-2.1889231355694</v>
      </c>
      <c r="AH1606" s="18" t="n">
        <f aca="false">AG1606-(MAX(Draws!V1585-Line_cap,0)+MAX(Draws!AH1585-Line_cap,0))</f>
        <v>-2.1889231355694</v>
      </c>
      <c r="AI1606" s="18" t="n">
        <f aca="false">AH1606-(MAX(Draws!W1585-Line_cap,0)+MAX(Draws!AI1585-Line_cap,0))</f>
        <v>-2.1889231355694</v>
      </c>
      <c r="AJ1606" s="18" t="n">
        <f aca="false">AI1606-(MAX(Draws!X1585-Line_cap,0)+MAX(Draws!AJ1585-Line_cap,0))</f>
        <v>-2.1889231355694</v>
      </c>
      <c r="AK1606" s="18" t="n">
        <f aca="false">AJ1606-(MAX(Draws!Y1585-Line_cap,0)+MAX(Draws!AK1585-Line_cap,0))</f>
        <v>-2.1889231355694</v>
      </c>
      <c r="AL1606" s="18" t="n">
        <f aca="false">SUMPRODUCT(MIN($B$22:$M$22+B1606:M1606+N1606:Y1606))</f>
        <v>272.576063401838</v>
      </c>
      <c r="AM1606" s="18" t="n">
        <f aca="false">SUMPRODUCT(MIN($B$22:$M$22+B1606:M1606))</f>
        <v>334.885971910705</v>
      </c>
      <c r="AN1606" s="18" t="n">
        <f aca="false">SUMPRODUCT(MIN($B$22:$M$22+N1606:Y1606))</f>
        <v>381.66513026235</v>
      </c>
      <c r="AO1606" s="18" t="n">
        <f aca="false">SUMPRODUCT(MIN($B$22:$M$22+B1606:M1606+Z1606:AK1606))</f>
        <v>334.885971910705</v>
      </c>
      <c r="AP1606" s="18" t="n">
        <f aca="false">SUMPRODUCT(MIN($B$23:$M$23+B1606:M1606+N1606:Y1606))</f>
        <v>322.176063401838</v>
      </c>
      <c r="AQ1606" s="18" t="n">
        <f aca="false">SUMPRODUCT(MIN($B$23:$M$23+B1606:M1606+Z1606:AK1606))</f>
        <v>382.651717411489</v>
      </c>
      <c r="AR1606" s="13" t="n">
        <f aca="false">IF(Y1606&lt;0,1,0)</f>
        <v>1</v>
      </c>
    </row>
    <row r="1607" customFormat="false" ht="15" hidden="false" customHeight="false" outlineLevel="0" collapsed="false">
      <c r="A1607" s="13" t="n">
        <v>1582</v>
      </c>
      <c r="B1607" s="18" t="n">
        <f aca="false">Shock_sd*Draws!B1586</f>
        <v>65.0831736355208</v>
      </c>
      <c r="C1607" s="18" t="n">
        <f aca="false">Persist_a*B1607+Shock_sd*Draws!C1586</f>
        <v>36.112492694344</v>
      </c>
      <c r="D1607" s="18" t="n">
        <f aca="false">Persist_a*C1607+Shock_sd*Draws!D1586</f>
        <v>77.6100274511301</v>
      </c>
      <c r="E1607" s="18" t="n">
        <f aca="false">Persist_a*D1607+Shock_sd*Draws!E1586</f>
        <v>-37.527251136901</v>
      </c>
      <c r="F1607" s="18" t="n">
        <f aca="false">Persist_a*E1607+Shock_sd*Draws!F1586</f>
        <v>-128.305547887582</v>
      </c>
      <c r="G1607" s="18" t="n">
        <f aca="false">Persist_a*F1607+Shock_sd*Draws!G1586</f>
        <v>-85.0712662472634</v>
      </c>
      <c r="H1607" s="18" t="n">
        <f aca="false">Persist_a*G1607+Shock_sd*Draws!H1586</f>
        <v>-50.5917986274597</v>
      </c>
      <c r="I1607" s="18" t="n">
        <f aca="false">Persist_a*H1607+Shock_sd*Draws!I1586</f>
        <v>-70.3030028345765</v>
      </c>
      <c r="J1607" s="18" t="n">
        <f aca="false">Persist_a*I1607+Shock_sd*Draws!J1586</f>
        <v>-37.6940942484097</v>
      </c>
      <c r="K1607" s="18" t="n">
        <f aca="false">Persist_a*J1607+Shock_sd*Draws!K1586</f>
        <v>-43.002032099138</v>
      </c>
      <c r="L1607" s="18" t="n">
        <f aca="false">Persist_a*K1607+Shock_sd*Draws!L1586</f>
        <v>-12.3792994078735</v>
      </c>
      <c r="M1607" s="18" t="n">
        <f aca="false">Persist_a*L1607+Shock_sd*Draws!M1586</f>
        <v>1.01837686368081</v>
      </c>
      <c r="N1607" s="18" t="n">
        <f aca="false">0-(Draws!N1586+Draws!Z1586)</f>
        <v>0</v>
      </c>
      <c r="O1607" s="18" t="n">
        <f aca="false">N1607-(Draws!O1586+Draws!AA1586)</f>
        <v>0</v>
      </c>
      <c r="P1607" s="18" t="n">
        <f aca="false">O1607-(Draws!P1586+Draws!AB1586)</f>
        <v>0</v>
      </c>
      <c r="Q1607" s="18" t="n">
        <f aca="false">P1607-(Draws!Q1586+Draws!AC1586)</f>
        <v>0</v>
      </c>
      <c r="R1607" s="18" t="n">
        <f aca="false">Q1607-(Draws!R1586+Draws!AD1586)</f>
        <v>0</v>
      </c>
      <c r="S1607" s="18" t="n">
        <f aca="false">R1607-(Draws!S1586+Draws!AE1586)</f>
        <v>0</v>
      </c>
      <c r="T1607" s="18" t="n">
        <f aca="false">S1607-(Draws!T1586+Draws!AF1586)</f>
        <v>0</v>
      </c>
      <c r="U1607" s="18" t="n">
        <f aca="false">T1607-(Draws!U1586+Draws!AG1586)</f>
        <v>0</v>
      </c>
      <c r="V1607" s="18" t="n">
        <f aca="false">U1607-(Draws!V1586+Draws!AH1586)</f>
        <v>0</v>
      </c>
      <c r="W1607" s="18" t="n">
        <f aca="false">V1607-(Draws!W1586+Draws!AI1586)</f>
        <v>0</v>
      </c>
      <c r="X1607" s="18" t="n">
        <f aca="false">W1607-(Draws!X1586+Draws!AJ1586)</f>
        <v>0</v>
      </c>
      <c r="Y1607" s="18" t="n">
        <f aca="false">X1607-(Draws!Y1586+Draws!AK1586)</f>
        <v>0</v>
      </c>
      <c r="Z1607" s="18" t="n">
        <f aca="false">0-(MAX(Draws!N1586-Line_cap,0)+MAX(Draws!Z1586-Line_cap,0))</f>
        <v>0</v>
      </c>
      <c r="AA1607" s="18" t="n">
        <f aca="false">Z1607-(MAX(Draws!O1586-Line_cap,0)+MAX(Draws!AA1586-Line_cap,0))</f>
        <v>0</v>
      </c>
      <c r="AB1607" s="18" t="n">
        <f aca="false">AA1607-(MAX(Draws!P1586-Line_cap,0)+MAX(Draws!AB1586-Line_cap,0))</f>
        <v>0</v>
      </c>
      <c r="AC1607" s="18" t="n">
        <f aca="false">AB1607-(MAX(Draws!Q1586-Line_cap,0)+MAX(Draws!AC1586-Line_cap,0))</f>
        <v>0</v>
      </c>
      <c r="AD1607" s="18" t="n">
        <f aca="false">AC1607-(MAX(Draws!R1586-Line_cap,0)+MAX(Draws!AD1586-Line_cap,0))</f>
        <v>0</v>
      </c>
      <c r="AE1607" s="18" t="n">
        <f aca="false">AD1607-(MAX(Draws!S1586-Line_cap,0)+MAX(Draws!AE1586-Line_cap,0))</f>
        <v>0</v>
      </c>
      <c r="AF1607" s="18" t="n">
        <f aca="false">AE1607-(MAX(Draws!T1586-Line_cap,0)+MAX(Draws!AF1586-Line_cap,0))</f>
        <v>0</v>
      </c>
      <c r="AG1607" s="18" t="n">
        <f aca="false">AF1607-(MAX(Draws!U1586-Line_cap,0)+MAX(Draws!AG1586-Line_cap,0))</f>
        <v>0</v>
      </c>
      <c r="AH1607" s="18" t="n">
        <f aca="false">AG1607-(MAX(Draws!V1586-Line_cap,0)+MAX(Draws!AH1586-Line_cap,0))</f>
        <v>0</v>
      </c>
      <c r="AI1607" s="18" t="n">
        <f aca="false">AH1607-(MAX(Draws!W1586-Line_cap,0)+MAX(Draws!AI1586-Line_cap,0))</f>
        <v>0</v>
      </c>
      <c r="AJ1607" s="18" t="n">
        <f aca="false">AI1607-(MAX(Draws!X1586-Line_cap,0)+MAX(Draws!AJ1586-Line_cap,0))</f>
        <v>0</v>
      </c>
      <c r="AK1607" s="18" t="n">
        <f aca="false">AJ1607-(MAX(Draws!Y1586-Line_cap,0)+MAX(Draws!AK1586-Line_cap,0))</f>
        <v>0</v>
      </c>
      <c r="AL1607" s="18" t="n">
        <f aca="false">SUMPRODUCT(MIN($B$22:$M$22+B1607:M1607+N1607:Y1607))</f>
        <v>360.191633260108</v>
      </c>
      <c r="AM1607" s="18" t="n">
        <f aca="false">SUMPRODUCT(MIN($B$22:$M$22+B1607:M1607))</f>
        <v>360.191633260108</v>
      </c>
      <c r="AN1607" s="18" t="n">
        <f aca="false">SUMPRODUCT(MIN($B$22:$M$22+N1607:Y1607))</f>
        <v>481.950382357786</v>
      </c>
      <c r="AO1607" s="18" t="n">
        <f aca="false">SUMPRODUCT(MIN($B$22:$M$22+B1607:M1607+Z1607:AK1607))</f>
        <v>360.191633260108</v>
      </c>
      <c r="AP1607" s="18" t="n">
        <f aca="false">SUMPRODUCT(MIN($B$23:$M$23+B1607:M1607+N1607:Y1607))</f>
        <v>405.296367113272</v>
      </c>
      <c r="AQ1607" s="18" t="n">
        <f aca="false">SUMPRODUCT(MIN($B$23:$M$23+B1607:M1607+Z1607:AK1607))</f>
        <v>405.296367113272</v>
      </c>
      <c r="AR1607" s="13" t="n">
        <f aca="false">IF(Y1607&lt;0,1,0)</f>
        <v>0</v>
      </c>
    </row>
    <row r="1608" customFormat="false" ht="15" hidden="false" customHeight="false" outlineLevel="0" collapsed="false">
      <c r="A1608" s="13" t="n">
        <v>1583</v>
      </c>
      <c r="B1608" s="18" t="n">
        <f aca="false">Shock_sd*Draws!B1587</f>
        <v>14.0039388180065</v>
      </c>
      <c r="C1608" s="18" t="n">
        <f aca="false">Persist_a*B1608+Shock_sd*Draws!C1587</f>
        <v>85.8340074480491</v>
      </c>
      <c r="D1608" s="18" t="n">
        <f aca="false">Persist_a*C1608+Shock_sd*Draws!D1587</f>
        <v>89.6027531253122</v>
      </c>
      <c r="E1608" s="18" t="n">
        <f aca="false">Persist_a*D1608+Shock_sd*Draws!E1587</f>
        <v>78.6178699668841</v>
      </c>
      <c r="F1608" s="18" t="n">
        <f aca="false">Persist_a*E1608+Shock_sd*Draws!F1587</f>
        <v>98.2182032232637</v>
      </c>
      <c r="G1608" s="18" t="n">
        <f aca="false">Persist_a*F1608+Shock_sd*Draws!G1587</f>
        <v>44.257933716186</v>
      </c>
      <c r="H1608" s="18" t="n">
        <f aca="false">Persist_a*G1608+Shock_sd*Draws!H1587</f>
        <v>-5.14043696243898</v>
      </c>
      <c r="I1608" s="18" t="n">
        <f aca="false">Persist_a*H1608+Shock_sd*Draws!I1587</f>
        <v>22.5215769367568</v>
      </c>
      <c r="J1608" s="18" t="n">
        <f aca="false">Persist_a*I1608+Shock_sd*Draws!J1587</f>
        <v>-63.0662467533159</v>
      </c>
      <c r="K1608" s="18" t="n">
        <f aca="false">Persist_a*J1608+Shock_sd*Draws!K1587</f>
        <v>-48.9581131835901</v>
      </c>
      <c r="L1608" s="18" t="n">
        <f aca="false">Persist_a*K1608+Shock_sd*Draws!L1587</f>
        <v>45.9317551529186</v>
      </c>
      <c r="M1608" s="18" t="n">
        <f aca="false">Persist_a*L1608+Shock_sd*Draws!M1587</f>
        <v>31.6437320726546</v>
      </c>
      <c r="N1608" s="18" t="n">
        <f aca="false">0-(Draws!N1587+Draws!Z1587)</f>
        <v>0</v>
      </c>
      <c r="O1608" s="18" t="n">
        <f aca="false">N1608-(Draws!O1587+Draws!AA1587)</f>
        <v>0</v>
      </c>
      <c r="P1608" s="18" t="n">
        <f aca="false">O1608-(Draws!P1587+Draws!AB1587)</f>
        <v>0</v>
      </c>
      <c r="Q1608" s="18" t="n">
        <f aca="false">P1608-(Draws!Q1587+Draws!AC1587)</f>
        <v>0</v>
      </c>
      <c r="R1608" s="18" t="n">
        <f aca="false">Q1608-(Draws!R1587+Draws!AD1587)</f>
        <v>0</v>
      </c>
      <c r="S1608" s="18" t="n">
        <f aca="false">R1608-(Draws!S1587+Draws!AE1587)</f>
        <v>0</v>
      </c>
      <c r="T1608" s="18" t="n">
        <f aca="false">S1608-(Draws!T1587+Draws!AF1587)</f>
        <v>0</v>
      </c>
      <c r="U1608" s="18" t="n">
        <f aca="false">T1608-(Draws!U1587+Draws!AG1587)</f>
        <v>0</v>
      </c>
      <c r="V1608" s="18" t="n">
        <f aca="false">U1608-(Draws!V1587+Draws!AH1587)</f>
        <v>0</v>
      </c>
      <c r="W1608" s="18" t="n">
        <f aca="false">V1608-(Draws!W1587+Draws!AI1587)</f>
        <v>-147.598940715951</v>
      </c>
      <c r="X1608" s="18" t="n">
        <f aca="false">W1608-(Draws!X1587+Draws!AJ1587)</f>
        <v>-147.598940715951</v>
      </c>
      <c r="Y1608" s="18" t="n">
        <f aca="false">X1608-(Draws!Y1587+Draws!AK1587)</f>
        <v>-147.598940715951</v>
      </c>
      <c r="Z1608" s="18" t="n">
        <f aca="false">0-(MAX(Draws!N1587-Line_cap,0)+MAX(Draws!Z1587-Line_cap,0))</f>
        <v>0</v>
      </c>
      <c r="AA1608" s="18" t="n">
        <f aca="false">Z1608-(MAX(Draws!O1587-Line_cap,0)+MAX(Draws!AA1587-Line_cap,0))</f>
        <v>0</v>
      </c>
      <c r="AB1608" s="18" t="n">
        <f aca="false">AA1608-(MAX(Draws!P1587-Line_cap,0)+MAX(Draws!AB1587-Line_cap,0))</f>
        <v>0</v>
      </c>
      <c r="AC1608" s="18" t="n">
        <f aca="false">AB1608-(MAX(Draws!Q1587-Line_cap,0)+MAX(Draws!AC1587-Line_cap,0))</f>
        <v>0</v>
      </c>
      <c r="AD1608" s="18" t="n">
        <f aca="false">AC1608-(MAX(Draws!R1587-Line_cap,0)+MAX(Draws!AD1587-Line_cap,0))</f>
        <v>0</v>
      </c>
      <c r="AE1608" s="18" t="n">
        <f aca="false">AD1608-(MAX(Draws!S1587-Line_cap,0)+MAX(Draws!AE1587-Line_cap,0))</f>
        <v>0</v>
      </c>
      <c r="AF1608" s="18" t="n">
        <f aca="false">AE1608-(MAX(Draws!T1587-Line_cap,0)+MAX(Draws!AF1587-Line_cap,0))</f>
        <v>0</v>
      </c>
      <c r="AG1608" s="18" t="n">
        <f aca="false">AF1608-(MAX(Draws!U1587-Line_cap,0)+MAX(Draws!AG1587-Line_cap,0))</f>
        <v>0</v>
      </c>
      <c r="AH1608" s="18" t="n">
        <f aca="false">AG1608-(MAX(Draws!V1587-Line_cap,0)+MAX(Draws!AH1587-Line_cap,0))</f>
        <v>0</v>
      </c>
      <c r="AI1608" s="18" t="n">
        <f aca="false">AH1608-(MAX(Draws!W1587-Line_cap,0)+MAX(Draws!AI1587-Line_cap,0))</f>
        <v>-47.5989407159509</v>
      </c>
      <c r="AJ1608" s="18" t="n">
        <f aca="false">AI1608-(MAX(Draws!X1587-Line_cap,0)+MAX(Draws!AJ1587-Line_cap,0))</f>
        <v>-47.5989407159509</v>
      </c>
      <c r="AK1608" s="18" t="n">
        <f aca="false">AJ1608-(MAX(Draws!Y1587-Line_cap,0)+MAX(Draws!AK1587-Line_cap,0))</f>
        <v>-47.5989407159509</v>
      </c>
      <c r="AL1608" s="18" t="n">
        <f aca="false">SUMPRODUCT(MIN($B$22:$M$22+B1608:M1608+N1608:Y1608))</f>
        <v>297.828641909883</v>
      </c>
      <c r="AM1608" s="18" t="n">
        <f aca="false">SUMPRODUCT(MIN($B$22:$M$22+B1608:M1608))</f>
        <v>425.131534664081</v>
      </c>
      <c r="AN1608" s="18" t="n">
        <f aca="false">SUMPRODUCT(MIN($B$22:$M$22+N1608:Y1608))</f>
        <v>346.786755093473</v>
      </c>
      <c r="AO1608" s="18" t="n">
        <f aca="false">SUMPRODUCT(MIN($B$22:$M$22+B1608:M1608+Z1608:AK1608))</f>
        <v>397.828641909883</v>
      </c>
      <c r="AP1608" s="18" t="n">
        <f aca="false">SUMPRODUCT(MIN($B$23:$M$23+B1608:M1608+N1608:Y1608))</f>
        <v>346.11429046031</v>
      </c>
      <c r="AQ1608" s="18" t="n">
        <f aca="false">SUMPRODUCT(MIN($B$23:$M$23+B1608:M1608+Z1608:AK1608))</f>
        <v>446.11429046031</v>
      </c>
      <c r="AR1608" s="13" t="n">
        <f aca="false">IF(Y1608&lt;0,1,0)</f>
        <v>1</v>
      </c>
    </row>
    <row r="1609" customFormat="false" ht="15" hidden="false" customHeight="false" outlineLevel="0" collapsed="false">
      <c r="A1609" s="13" t="n">
        <v>1584</v>
      </c>
      <c r="B1609" s="18" t="n">
        <f aca="false">Shock_sd*Draws!B1588</f>
        <v>-15.4240789626345</v>
      </c>
      <c r="C1609" s="18" t="n">
        <f aca="false">Persist_a*B1609+Shock_sd*Draws!C1588</f>
        <v>-18.951371933148</v>
      </c>
      <c r="D1609" s="18" t="n">
        <f aca="false">Persist_a*C1609+Shock_sd*Draws!D1588</f>
        <v>34.9918299575731</v>
      </c>
      <c r="E1609" s="18" t="n">
        <f aca="false">Persist_a*D1609+Shock_sd*Draws!E1588</f>
        <v>-26.4534177966935</v>
      </c>
      <c r="F1609" s="18" t="n">
        <f aca="false">Persist_a*E1609+Shock_sd*Draws!F1588</f>
        <v>-32.9970415323667</v>
      </c>
      <c r="G1609" s="18" t="n">
        <f aca="false">Persist_a*F1609+Shock_sd*Draws!G1588</f>
        <v>-59.0536888346054</v>
      </c>
      <c r="H1609" s="18" t="n">
        <f aca="false">Persist_a*G1609+Shock_sd*Draws!H1588</f>
        <v>-61.2234747512729</v>
      </c>
      <c r="I1609" s="18" t="n">
        <f aca="false">Persist_a*H1609+Shock_sd*Draws!I1588</f>
        <v>-40.2066174728696</v>
      </c>
      <c r="J1609" s="18" t="n">
        <f aca="false">Persist_a*I1609+Shock_sd*Draws!J1588</f>
        <v>-14.0390779235638</v>
      </c>
      <c r="K1609" s="18" t="n">
        <f aca="false">Persist_a*J1609+Shock_sd*Draws!K1588</f>
        <v>-124.926450574174</v>
      </c>
      <c r="L1609" s="18" t="n">
        <f aca="false">Persist_a*K1609+Shock_sd*Draws!L1588</f>
        <v>-89.1490490434202</v>
      </c>
      <c r="M1609" s="18" t="n">
        <f aca="false">Persist_a*L1609+Shock_sd*Draws!M1588</f>
        <v>-74.3874031854318</v>
      </c>
      <c r="N1609" s="18" t="n">
        <f aca="false">0-(Draws!N1588+Draws!Z1588)</f>
        <v>0</v>
      </c>
      <c r="O1609" s="18" t="n">
        <f aca="false">N1609-(Draws!O1588+Draws!AA1588)</f>
        <v>0</v>
      </c>
      <c r="P1609" s="18" t="n">
        <f aca="false">O1609-(Draws!P1588+Draws!AB1588)</f>
        <v>0</v>
      </c>
      <c r="Q1609" s="18" t="n">
        <f aca="false">P1609-(Draws!Q1588+Draws!AC1588)</f>
        <v>0</v>
      </c>
      <c r="R1609" s="18" t="n">
        <f aca="false">Q1609-(Draws!R1588+Draws!AD1588)</f>
        <v>0</v>
      </c>
      <c r="S1609" s="18" t="n">
        <f aca="false">R1609-(Draws!S1588+Draws!AE1588)</f>
        <v>0</v>
      </c>
      <c r="T1609" s="18" t="n">
        <f aca="false">S1609-(Draws!T1588+Draws!AF1588)</f>
        <v>0</v>
      </c>
      <c r="U1609" s="18" t="n">
        <f aca="false">T1609-(Draws!U1588+Draws!AG1588)</f>
        <v>0</v>
      </c>
      <c r="V1609" s="18" t="n">
        <f aca="false">U1609-(Draws!V1588+Draws!AH1588)</f>
        <v>0</v>
      </c>
      <c r="W1609" s="18" t="n">
        <f aca="false">V1609-(Draws!W1588+Draws!AI1588)</f>
        <v>0</v>
      </c>
      <c r="X1609" s="18" t="n">
        <f aca="false">W1609-(Draws!X1588+Draws!AJ1588)</f>
        <v>0</v>
      </c>
      <c r="Y1609" s="18" t="n">
        <f aca="false">X1609-(Draws!Y1588+Draws!AK1588)</f>
        <v>0</v>
      </c>
      <c r="Z1609" s="18" t="n">
        <f aca="false">0-(MAX(Draws!N1588-Line_cap,0)+MAX(Draws!Z1588-Line_cap,0))</f>
        <v>0</v>
      </c>
      <c r="AA1609" s="18" t="n">
        <f aca="false">Z1609-(MAX(Draws!O1588-Line_cap,0)+MAX(Draws!AA1588-Line_cap,0))</f>
        <v>0</v>
      </c>
      <c r="AB1609" s="18" t="n">
        <f aca="false">AA1609-(MAX(Draws!P1588-Line_cap,0)+MAX(Draws!AB1588-Line_cap,0))</f>
        <v>0</v>
      </c>
      <c r="AC1609" s="18" t="n">
        <f aca="false">AB1609-(MAX(Draws!Q1588-Line_cap,0)+MAX(Draws!AC1588-Line_cap,0))</f>
        <v>0</v>
      </c>
      <c r="AD1609" s="18" t="n">
        <f aca="false">AC1609-(MAX(Draws!R1588-Line_cap,0)+MAX(Draws!AD1588-Line_cap,0))</f>
        <v>0</v>
      </c>
      <c r="AE1609" s="18" t="n">
        <f aca="false">AD1609-(MAX(Draws!S1588-Line_cap,0)+MAX(Draws!AE1588-Line_cap,0))</f>
        <v>0</v>
      </c>
      <c r="AF1609" s="18" t="n">
        <f aca="false">AE1609-(MAX(Draws!T1588-Line_cap,0)+MAX(Draws!AF1588-Line_cap,0))</f>
        <v>0</v>
      </c>
      <c r="AG1609" s="18" t="n">
        <f aca="false">AF1609-(MAX(Draws!U1588-Line_cap,0)+MAX(Draws!AG1588-Line_cap,0))</f>
        <v>0</v>
      </c>
      <c r="AH1609" s="18" t="n">
        <f aca="false">AG1609-(MAX(Draws!V1588-Line_cap,0)+MAX(Draws!AH1588-Line_cap,0))</f>
        <v>0</v>
      </c>
      <c r="AI1609" s="18" t="n">
        <f aca="false">AH1609-(MAX(Draws!W1588-Line_cap,0)+MAX(Draws!AI1588-Line_cap,0))</f>
        <v>0</v>
      </c>
      <c r="AJ1609" s="18" t="n">
        <f aca="false">AI1609-(MAX(Draws!X1588-Line_cap,0)+MAX(Draws!AJ1588-Line_cap,0))</f>
        <v>0</v>
      </c>
      <c r="AK1609" s="18" t="n">
        <f aca="false">AJ1609-(MAX(Draws!Y1588-Line_cap,0)+MAX(Draws!AK1588-Line_cap,0))</f>
        <v>0</v>
      </c>
      <c r="AL1609" s="18" t="n">
        <f aca="false">SUMPRODUCT(MIN($B$22:$M$22+B1609:M1609+N1609:Y1609))</f>
        <v>369.45924523525</v>
      </c>
      <c r="AM1609" s="18" t="n">
        <f aca="false">SUMPRODUCT(MIN($B$22:$M$22+B1609:M1609))</f>
        <v>369.45924523525</v>
      </c>
      <c r="AN1609" s="18" t="n">
        <f aca="false">SUMPRODUCT(MIN($B$22:$M$22+N1609:Y1609))</f>
        <v>481.950382357786</v>
      </c>
      <c r="AO1609" s="18" t="n">
        <f aca="false">SUMPRODUCT(MIN($B$22:$M$22+B1609:M1609+Z1609:AK1609))</f>
        <v>369.45924523525</v>
      </c>
      <c r="AP1609" s="18" t="n">
        <f aca="false">SUMPRODUCT(MIN($B$23:$M$23+B1609:M1609+N1609:Y1609))</f>
        <v>417.744893785678</v>
      </c>
      <c r="AQ1609" s="18" t="n">
        <f aca="false">SUMPRODUCT(MIN($B$23:$M$23+B1609:M1609+Z1609:AK1609))</f>
        <v>417.744893785678</v>
      </c>
      <c r="AR1609" s="13" t="n">
        <f aca="false">IF(Y1609&lt;0,1,0)</f>
        <v>0</v>
      </c>
    </row>
    <row r="1610" customFormat="false" ht="15" hidden="false" customHeight="false" outlineLevel="0" collapsed="false">
      <c r="A1610" s="13" t="n">
        <v>1585</v>
      </c>
      <c r="B1610" s="18" t="n">
        <f aca="false">Shock_sd*Draws!B1589</f>
        <v>32.6513906695687</v>
      </c>
      <c r="C1610" s="18" t="n">
        <f aca="false">Persist_a*B1610+Shock_sd*Draws!C1589</f>
        <v>-44.0877201362062</v>
      </c>
      <c r="D1610" s="18" t="n">
        <f aca="false">Persist_a*C1610+Shock_sd*Draws!D1589</f>
        <v>-67.932485528895</v>
      </c>
      <c r="E1610" s="18" t="n">
        <f aca="false">Persist_a*D1610+Shock_sd*Draws!E1589</f>
        <v>-39.6827986603381</v>
      </c>
      <c r="F1610" s="18" t="n">
        <f aca="false">Persist_a*E1610+Shock_sd*Draws!F1589</f>
        <v>-104.590203447546</v>
      </c>
      <c r="G1610" s="18" t="n">
        <f aca="false">Persist_a*F1610+Shock_sd*Draws!G1589</f>
        <v>-167.617450333662</v>
      </c>
      <c r="H1610" s="18" t="n">
        <f aca="false">Persist_a*G1610+Shock_sd*Draws!H1589</f>
        <v>-24.1976522254241</v>
      </c>
      <c r="I1610" s="18" t="n">
        <f aca="false">Persist_a*H1610+Shock_sd*Draws!I1589</f>
        <v>-31.7630406257528</v>
      </c>
      <c r="J1610" s="18" t="n">
        <f aca="false">Persist_a*I1610+Shock_sd*Draws!J1589</f>
        <v>9.58846945278</v>
      </c>
      <c r="K1610" s="18" t="n">
        <f aca="false">Persist_a*J1610+Shock_sd*Draws!K1589</f>
        <v>4.1638991534923</v>
      </c>
      <c r="L1610" s="18" t="n">
        <f aca="false">Persist_a*K1610+Shock_sd*Draws!L1589</f>
        <v>6.55144945905917</v>
      </c>
      <c r="M1610" s="18" t="n">
        <f aca="false">Persist_a*L1610+Shock_sd*Draws!M1589</f>
        <v>58.3704935410131</v>
      </c>
      <c r="N1610" s="18" t="n">
        <f aca="false">0-(Draws!N1589+Draws!Z1589)</f>
        <v>0</v>
      </c>
      <c r="O1610" s="18" t="n">
        <f aca="false">N1610-(Draws!O1589+Draws!AA1589)</f>
        <v>0</v>
      </c>
      <c r="P1610" s="18" t="n">
        <f aca="false">O1610-(Draws!P1589+Draws!AB1589)</f>
        <v>0</v>
      </c>
      <c r="Q1610" s="18" t="n">
        <f aca="false">P1610-(Draws!Q1589+Draws!AC1589)</f>
        <v>0</v>
      </c>
      <c r="R1610" s="18" t="n">
        <f aca="false">Q1610-(Draws!R1589+Draws!AD1589)</f>
        <v>0</v>
      </c>
      <c r="S1610" s="18" t="n">
        <f aca="false">R1610-(Draws!S1589+Draws!AE1589)</f>
        <v>0</v>
      </c>
      <c r="T1610" s="18" t="n">
        <f aca="false">S1610-(Draws!T1589+Draws!AF1589)</f>
        <v>0</v>
      </c>
      <c r="U1610" s="18" t="n">
        <f aca="false">T1610-(Draws!U1589+Draws!AG1589)</f>
        <v>0</v>
      </c>
      <c r="V1610" s="18" t="n">
        <f aca="false">U1610-(Draws!V1589+Draws!AH1589)</f>
        <v>0</v>
      </c>
      <c r="W1610" s="18" t="n">
        <f aca="false">V1610-(Draws!W1589+Draws!AI1589)</f>
        <v>0</v>
      </c>
      <c r="X1610" s="18" t="n">
        <f aca="false">W1610-(Draws!X1589+Draws!AJ1589)</f>
        <v>0</v>
      </c>
      <c r="Y1610" s="18" t="n">
        <f aca="false">X1610-(Draws!Y1589+Draws!AK1589)</f>
        <v>0</v>
      </c>
      <c r="Z1610" s="18" t="n">
        <f aca="false">0-(MAX(Draws!N1589-Line_cap,0)+MAX(Draws!Z1589-Line_cap,0))</f>
        <v>0</v>
      </c>
      <c r="AA1610" s="18" t="n">
        <f aca="false">Z1610-(MAX(Draws!O1589-Line_cap,0)+MAX(Draws!AA1589-Line_cap,0))</f>
        <v>0</v>
      </c>
      <c r="AB1610" s="18" t="n">
        <f aca="false">AA1610-(MAX(Draws!P1589-Line_cap,0)+MAX(Draws!AB1589-Line_cap,0))</f>
        <v>0</v>
      </c>
      <c r="AC1610" s="18" t="n">
        <f aca="false">AB1610-(MAX(Draws!Q1589-Line_cap,0)+MAX(Draws!AC1589-Line_cap,0))</f>
        <v>0</v>
      </c>
      <c r="AD1610" s="18" t="n">
        <f aca="false">AC1610-(MAX(Draws!R1589-Line_cap,0)+MAX(Draws!AD1589-Line_cap,0))</f>
        <v>0</v>
      </c>
      <c r="AE1610" s="18" t="n">
        <f aca="false">AD1610-(MAX(Draws!S1589-Line_cap,0)+MAX(Draws!AE1589-Line_cap,0))</f>
        <v>0</v>
      </c>
      <c r="AF1610" s="18" t="n">
        <f aca="false">AE1610-(MAX(Draws!T1589-Line_cap,0)+MAX(Draws!AF1589-Line_cap,0))</f>
        <v>0</v>
      </c>
      <c r="AG1610" s="18" t="n">
        <f aca="false">AF1610-(MAX(Draws!U1589-Line_cap,0)+MAX(Draws!AG1589-Line_cap,0))</f>
        <v>0</v>
      </c>
      <c r="AH1610" s="18" t="n">
        <f aca="false">AG1610-(MAX(Draws!V1589-Line_cap,0)+MAX(Draws!AH1589-Line_cap,0))</f>
        <v>0</v>
      </c>
      <c r="AI1610" s="18" t="n">
        <f aca="false">AH1610-(MAX(Draws!W1589-Line_cap,0)+MAX(Draws!AI1589-Line_cap,0))</f>
        <v>0</v>
      </c>
      <c r="AJ1610" s="18" t="n">
        <f aca="false">AI1610-(MAX(Draws!X1589-Line_cap,0)+MAX(Draws!AJ1589-Line_cap,0))</f>
        <v>0</v>
      </c>
      <c r="AK1610" s="18" t="n">
        <f aca="false">AJ1610-(MAX(Draws!Y1589-Line_cap,0)+MAX(Draws!AK1589-Line_cap,0))</f>
        <v>0</v>
      </c>
      <c r="AL1610" s="18" t="n">
        <f aca="false">SUMPRODUCT(MIN($B$22:$M$22+B1610:M1610+N1610:Y1610))</f>
        <v>315.590721304703</v>
      </c>
      <c r="AM1610" s="18" t="n">
        <f aca="false">SUMPRODUCT(MIN($B$22:$M$22+B1610:M1610))</f>
        <v>315.590721304703</v>
      </c>
      <c r="AN1610" s="18" t="n">
        <f aca="false">SUMPRODUCT(MIN($B$22:$M$22+N1610:Y1610))</f>
        <v>481.950382357786</v>
      </c>
      <c r="AO1610" s="18" t="n">
        <f aca="false">SUMPRODUCT(MIN($B$22:$M$22+B1610:M1610+Z1610:AK1610))</f>
        <v>315.590721304703</v>
      </c>
      <c r="AP1610" s="18" t="n">
        <f aca="false">SUMPRODUCT(MIN($B$23:$M$23+B1610:M1610+N1610:Y1610))</f>
        <v>363.356466805488</v>
      </c>
      <c r="AQ1610" s="18" t="n">
        <f aca="false">SUMPRODUCT(MIN($B$23:$M$23+B1610:M1610+Z1610:AK1610))</f>
        <v>363.356466805488</v>
      </c>
      <c r="AR1610" s="13" t="n">
        <f aca="false">IF(Y1610&lt;0,1,0)</f>
        <v>0</v>
      </c>
    </row>
    <row r="1611" customFormat="false" ht="15" hidden="false" customHeight="false" outlineLevel="0" collapsed="false">
      <c r="A1611" s="13" t="n">
        <v>1586</v>
      </c>
      <c r="B1611" s="18" t="n">
        <f aca="false">Shock_sd*Draws!B1590</f>
        <v>-67.460365271737</v>
      </c>
      <c r="C1611" s="18" t="n">
        <f aca="false">Persist_a*B1611+Shock_sd*Draws!C1590</f>
        <v>-26.8396005803751</v>
      </c>
      <c r="D1611" s="18" t="n">
        <f aca="false">Persist_a*C1611+Shock_sd*Draws!D1590</f>
        <v>69.9987567177651</v>
      </c>
      <c r="E1611" s="18" t="n">
        <f aca="false">Persist_a*D1611+Shock_sd*Draws!E1590</f>
        <v>20.787546537182</v>
      </c>
      <c r="F1611" s="18" t="n">
        <f aca="false">Persist_a*E1611+Shock_sd*Draws!F1590</f>
        <v>25.6799707476317</v>
      </c>
      <c r="G1611" s="18" t="n">
        <f aca="false">Persist_a*F1611+Shock_sd*Draws!G1590</f>
        <v>-28.9233613972063</v>
      </c>
      <c r="H1611" s="18" t="n">
        <f aca="false">Persist_a*G1611+Shock_sd*Draws!H1590</f>
        <v>-8.51555171842813</v>
      </c>
      <c r="I1611" s="18" t="n">
        <f aca="false">Persist_a*H1611+Shock_sd*Draws!I1590</f>
        <v>15.460254772094</v>
      </c>
      <c r="J1611" s="18" t="n">
        <f aca="false">Persist_a*I1611+Shock_sd*Draws!J1590</f>
        <v>15.6471269762137</v>
      </c>
      <c r="K1611" s="18" t="n">
        <f aca="false">Persist_a*J1611+Shock_sd*Draws!K1590</f>
        <v>21.4683057303476</v>
      </c>
      <c r="L1611" s="18" t="n">
        <f aca="false">Persist_a*K1611+Shock_sd*Draws!L1590</f>
        <v>-55.6341625663098</v>
      </c>
      <c r="M1611" s="18" t="n">
        <f aca="false">Persist_a*L1611+Shock_sd*Draws!M1590</f>
        <v>-71.418695754871</v>
      </c>
      <c r="N1611" s="18" t="n">
        <f aca="false">0-(Draws!N1590+Draws!Z1590)</f>
        <v>0</v>
      </c>
      <c r="O1611" s="18" t="n">
        <f aca="false">N1611-(Draws!O1590+Draws!AA1590)</f>
        <v>0</v>
      </c>
      <c r="P1611" s="18" t="n">
        <f aca="false">O1611-(Draws!P1590+Draws!AB1590)</f>
        <v>0</v>
      </c>
      <c r="Q1611" s="18" t="n">
        <f aca="false">P1611-(Draws!Q1590+Draws!AC1590)</f>
        <v>0</v>
      </c>
      <c r="R1611" s="18" t="n">
        <f aca="false">Q1611-(Draws!R1590+Draws!AD1590)</f>
        <v>0</v>
      </c>
      <c r="S1611" s="18" t="n">
        <f aca="false">R1611-(Draws!S1590+Draws!AE1590)</f>
        <v>0</v>
      </c>
      <c r="T1611" s="18" t="n">
        <f aca="false">S1611-(Draws!T1590+Draws!AF1590)</f>
        <v>0</v>
      </c>
      <c r="U1611" s="18" t="n">
        <f aca="false">T1611-(Draws!U1590+Draws!AG1590)</f>
        <v>0</v>
      </c>
      <c r="V1611" s="18" t="n">
        <f aca="false">U1611-(Draws!V1590+Draws!AH1590)</f>
        <v>0</v>
      </c>
      <c r="W1611" s="18" t="n">
        <f aca="false">V1611-(Draws!W1590+Draws!AI1590)</f>
        <v>0</v>
      </c>
      <c r="X1611" s="18" t="n">
        <f aca="false">W1611-(Draws!X1590+Draws!AJ1590)</f>
        <v>0</v>
      </c>
      <c r="Y1611" s="18" t="n">
        <f aca="false">X1611-(Draws!Y1590+Draws!AK1590)</f>
        <v>0</v>
      </c>
      <c r="Z1611" s="18" t="n">
        <f aca="false">0-(MAX(Draws!N1590-Line_cap,0)+MAX(Draws!Z1590-Line_cap,0))</f>
        <v>0</v>
      </c>
      <c r="AA1611" s="18" t="n">
        <f aca="false">Z1611-(MAX(Draws!O1590-Line_cap,0)+MAX(Draws!AA1590-Line_cap,0))</f>
        <v>0</v>
      </c>
      <c r="AB1611" s="18" t="n">
        <f aca="false">AA1611-(MAX(Draws!P1590-Line_cap,0)+MAX(Draws!AB1590-Line_cap,0))</f>
        <v>0</v>
      </c>
      <c r="AC1611" s="18" t="n">
        <f aca="false">AB1611-(MAX(Draws!Q1590-Line_cap,0)+MAX(Draws!AC1590-Line_cap,0))</f>
        <v>0</v>
      </c>
      <c r="AD1611" s="18" t="n">
        <f aca="false">AC1611-(MAX(Draws!R1590-Line_cap,0)+MAX(Draws!AD1590-Line_cap,0))</f>
        <v>0</v>
      </c>
      <c r="AE1611" s="18" t="n">
        <f aca="false">AD1611-(MAX(Draws!S1590-Line_cap,0)+MAX(Draws!AE1590-Line_cap,0))</f>
        <v>0</v>
      </c>
      <c r="AF1611" s="18" t="n">
        <f aca="false">AE1611-(MAX(Draws!T1590-Line_cap,0)+MAX(Draws!AF1590-Line_cap,0))</f>
        <v>0</v>
      </c>
      <c r="AG1611" s="18" t="n">
        <f aca="false">AF1611-(MAX(Draws!U1590-Line_cap,0)+MAX(Draws!AG1590-Line_cap,0))</f>
        <v>0</v>
      </c>
      <c r="AH1611" s="18" t="n">
        <f aca="false">AG1611-(MAX(Draws!V1590-Line_cap,0)+MAX(Draws!AH1590-Line_cap,0))</f>
        <v>0</v>
      </c>
      <c r="AI1611" s="18" t="n">
        <f aca="false">AH1611-(MAX(Draws!W1590-Line_cap,0)+MAX(Draws!AI1590-Line_cap,0))</f>
        <v>0</v>
      </c>
      <c r="AJ1611" s="18" t="n">
        <f aca="false">AI1611-(MAX(Draws!X1590-Line_cap,0)+MAX(Draws!AJ1590-Line_cap,0))</f>
        <v>0</v>
      </c>
      <c r="AK1611" s="18" t="n">
        <f aca="false">AJ1611-(MAX(Draws!Y1590-Line_cap,0)+MAX(Draws!AK1590-Line_cap,0))</f>
        <v>0</v>
      </c>
      <c r="AL1611" s="18" t="n">
        <f aca="false">SUMPRODUCT(MIN($B$22:$M$22+B1611:M1611+N1611:Y1611))</f>
        <v>439.005351922089</v>
      </c>
      <c r="AM1611" s="18" t="n">
        <f aca="false">SUMPRODUCT(MIN($B$22:$M$22+B1611:M1611))</f>
        <v>439.005351922089</v>
      </c>
      <c r="AN1611" s="18" t="n">
        <f aca="false">SUMPRODUCT(MIN($B$22:$M$22+N1611:Y1611))</f>
        <v>481.950382357786</v>
      </c>
      <c r="AO1611" s="18" t="n">
        <f aca="false">SUMPRODUCT(MIN($B$22:$M$22+B1611:M1611+Z1611:AK1611))</f>
        <v>439.005351922089</v>
      </c>
      <c r="AP1611" s="18" t="n">
        <f aca="false">SUMPRODUCT(MIN($B$23:$M$23+B1611:M1611+N1611:Y1611))</f>
        <v>484.131233004709</v>
      </c>
      <c r="AQ1611" s="18" t="n">
        <f aca="false">SUMPRODUCT(MIN($B$23:$M$23+B1611:M1611+Z1611:AK1611))</f>
        <v>484.131233004709</v>
      </c>
      <c r="AR1611" s="13" t="n">
        <f aca="false">IF(Y1611&lt;0,1,0)</f>
        <v>0</v>
      </c>
    </row>
    <row r="1612" customFormat="false" ht="15" hidden="false" customHeight="false" outlineLevel="0" collapsed="false">
      <c r="A1612" s="13" t="n">
        <v>1587</v>
      </c>
      <c r="B1612" s="18" t="n">
        <f aca="false">Shock_sd*Draws!B1591</f>
        <v>-10.0929568794522</v>
      </c>
      <c r="C1612" s="18" t="n">
        <f aca="false">Persist_a*B1612+Shock_sd*Draws!C1591</f>
        <v>49.5844255591679</v>
      </c>
      <c r="D1612" s="18" t="n">
        <f aca="false">Persist_a*C1612+Shock_sd*Draws!D1591</f>
        <v>-61.4769395759349</v>
      </c>
      <c r="E1612" s="18" t="n">
        <f aca="false">Persist_a*D1612+Shock_sd*Draws!E1591</f>
        <v>40.9124169902835</v>
      </c>
      <c r="F1612" s="18" t="n">
        <f aca="false">Persist_a*E1612+Shock_sd*Draws!F1591</f>
        <v>73.6638293695835</v>
      </c>
      <c r="G1612" s="18" t="n">
        <f aca="false">Persist_a*F1612+Shock_sd*Draws!G1591</f>
        <v>55.2943096336459</v>
      </c>
      <c r="H1612" s="18" t="n">
        <f aca="false">Persist_a*G1612+Shock_sd*Draws!H1591</f>
        <v>67.5229050362637</v>
      </c>
      <c r="I1612" s="18" t="n">
        <f aca="false">Persist_a*H1612+Shock_sd*Draws!I1591</f>
        <v>148.444784464674</v>
      </c>
      <c r="J1612" s="18" t="n">
        <f aca="false">Persist_a*I1612+Shock_sd*Draws!J1591</f>
        <v>79.8013846332446</v>
      </c>
      <c r="K1612" s="18" t="n">
        <f aca="false">Persist_a*J1612+Shock_sd*Draws!K1591</f>
        <v>22.2298059206768</v>
      </c>
      <c r="L1612" s="18" t="n">
        <f aca="false">Persist_a*K1612+Shock_sd*Draws!L1591</f>
        <v>123.574854538757</v>
      </c>
      <c r="M1612" s="18" t="n">
        <f aca="false">Persist_a*L1612+Shock_sd*Draws!M1591</f>
        <v>10.0667523630261</v>
      </c>
      <c r="N1612" s="18" t="n">
        <f aca="false">0-(Draws!N1591+Draws!Z1591)</f>
        <v>0</v>
      </c>
      <c r="O1612" s="18" t="n">
        <f aca="false">N1612-(Draws!O1591+Draws!AA1591)</f>
        <v>0</v>
      </c>
      <c r="P1612" s="18" t="n">
        <f aca="false">O1612-(Draws!P1591+Draws!AB1591)</f>
        <v>0</v>
      </c>
      <c r="Q1612" s="18" t="n">
        <f aca="false">P1612-(Draws!Q1591+Draws!AC1591)</f>
        <v>-181.703122404425</v>
      </c>
      <c r="R1612" s="18" t="n">
        <f aca="false">Q1612-(Draws!R1591+Draws!AD1591)</f>
        <v>-181.703122404425</v>
      </c>
      <c r="S1612" s="18" t="n">
        <f aca="false">R1612-(Draws!S1591+Draws!AE1591)</f>
        <v>-181.703122404425</v>
      </c>
      <c r="T1612" s="18" t="n">
        <f aca="false">S1612-(Draws!T1591+Draws!AF1591)</f>
        <v>-181.703122404425</v>
      </c>
      <c r="U1612" s="18" t="n">
        <f aca="false">T1612-(Draws!U1591+Draws!AG1591)</f>
        <v>-181.703122404425</v>
      </c>
      <c r="V1612" s="18" t="n">
        <f aca="false">U1612-(Draws!V1591+Draws!AH1591)</f>
        <v>-181.703122404425</v>
      </c>
      <c r="W1612" s="18" t="n">
        <f aca="false">V1612-(Draws!W1591+Draws!AI1591)</f>
        <v>-181.703122404425</v>
      </c>
      <c r="X1612" s="18" t="n">
        <f aca="false">W1612-(Draws!X1591+Draws!AJ1591)</f>
        <v>-181.703122404425</v>
      </c>
      <c r="Y1612" s="18" t="n">
        <f aca="false">X1612-(Draws!Y1591+Draws!AK1591)</f>
        <v>-181.703122404425</v>
      </c>
      <c r="Z1612" s="18" t="n">
        <f aca="false">0-(MAX(Draws!N1591-Line_cap,0)+MAX(Draws!Z1591-Line_cap,0))</f>
        <v>0</v>
      </c>
      <c r="AA1612" s="18" t="n">
        <f aca="false">Z1612-(MAX(Draws!O1591-Line_cap,0)+MAX(Draws!AA1591-Line_cap,0))</f>
        <v>0</v>
      </c>
      <c r="AB1612" s="18" t="n">
        <f aca="false">AA1612-(MAX(Draws!P1591-Line_cap,0)+MAX(Draws!AB1591-Line_cap,0))</f>
        <v>0</v>
      </c>
      <c r="AC1612" s="18" t="n">
        <f aca="false">AB1612-(MAX(Draws!Q1591-Line_cap,0)+MAX(Draws!AC1591-Line_cap,0))</f>
        <v>-81.7031224044246</v>
      </c>
      <c r="AD1612" s="18" t="n">
        <f aca="false">AC1612-(MAX(Draws!R1591-Line_cap,0)+MAX(Draws!AD1591-Line_cap,0))</f>
        <v>-81.7031224044246</v>
      </c>
      <c r="AE1612" s="18" t="n">
        <f aca="false">AD1612-(MAX(Draws!S1591-Line_cap,0)+MAX(Draws!AE1591-Line_cap,0))</f>
        <v>-81.7031224044246</v>
      </c>
      <c r="AF1612" s="18" t="n">
        <f aca="false">AE1612-(MAX(Draws!T1591-Line_cap,0)+MAX(Draws!AF1591-Line_cap,0))</f>
        <v>-81.7031224044246</v>
      </c>
      <c r="AG1612" s="18" t="n">
        <f aca="false">AF1612-(MAX(Draws!U1591-Line_cap,0)+MAX(Draws!AG1591-Line_cap,0))</f>
        <v>-81.7031224044246</v>
      </c>
      <c r="AH1612" s="18" t="n">
        <f aca="false">AG1612-(MAX(Draws!V1591-Line_cap,0)+MAX(Draws!AH1591-Line_cap,0))</f>
        <v>-81.7031224044246</v>
      </c>
      <c r="AI1612" s="18" t="n">
        <f aca="false">AH1612-(MAX(Draws!W1591-Line_cap,0)+MAX(Draws!AI1591-Line_cap,0))</f>
        <v>-81.7031224044246</v>
      </c>
      <c r="AJ1612" s="18" t="n">
        <f aca="false">AI1612-(MAX(Draws!X1591-Line_cap,0)+MAX(Draws!AJ1591-Line_cap,0))</f>
        <v>-81.7031224044246</v>
      </c>
      <c r="AK1612" s="18" t="n">
        <f aca="false">AJ1612-(MAX(Draws!Y1591-Line_cap,0)+MAX(Draws!AK1591-Line_cap,0))</f>
        <v>-81.7031224044246</v>
      </c>
      <c r="AL1612" s="18" t="n">
        <f aca="false">SUMPRODUCT(MIN($B$22:$M$22+B1612:M1612+N1612:Y1612))</f>
        <v>334.912379325676</v>
      </c>
      <c r="AM1612" s="18" t="n">
        <f aca="false">SUMPRODUCT(MIN($B$22:$M$22+B1612:M1612))</f>
        <v>454.077247086206</v>
      </c>
      <c r="AN1612" s="18" t="n">
        <f aca="false">SUMPRODUCT(MIN($B$22:$M$22+N1612:Y1612))</f>
        <v>300.247259953361</v>
      </c>
      <c r="AO1612" s="18" t="n">
        <f aca="false">SUMPRODUCT(MIN($B$22:$M$22+B1612:M1612+Z1612:AK1612))</f>
        <v>434.912379325676</v>
      </c>
      <c r="AP1612" s="18" t="n">
        <f aca="false">SUMPRODUCT(MIN($B$23:$M$23+B1612:M1612+N1612:Y1612))</f>
        <v>383.198027876103</v>
      </c>
      <c r="AQ1612" s="18" t="n">
        <f aca="false">SUMPRODUCT(MIN($B$23:$M$23+B1612:M1612+Z1612:AK1612))</f>
        <v>483.198027876103</v>
      </c>
      <c r="AR1612" s="13" t="n">
        <f aca="false">IF(Y1612&lt;0,1,0)</f>
        <v>1</v>
      </c>
    </row>
    <row r="1613" customFormat="false" ht="15" hidden="false" customHeight="false" outlineLevel="0" collapsed="false">
      <c r="A1613" s="13" t="n">
        <v>1588</v>
      </c>
      <c r="B1613" s="18" t="n">
        <f aca="false">Shock_sd*Draws!B1592</f>
        <v>37.3141657777989</v>
      </c>
      <c r="C1613" s="18" t="n">
        <f aca="false">Persist_a*B1613+Shock_sd*Draws!C1592</f>
        <v>2.70369679649933</v>
      </c>
      <c r="D1613" s="18" t="n">
        <f aca="false">Persist_a*C1613+Shock_sd*Draws!D1592</f>
        <v>44.7983084078785</v>
      </c>
      <c r="E1613" s="18" t="n">
        <f aca="false">Persist_a*D1613+Shock_sd*Draws!E1592</f>
        <v>61.4350518347551</v>
      </c>
      <c r="F1613" s="18" t="n">
        <f aca="false">Persist_a*E1613+Shock_sd*Draws!F1592</f>
        <v>102.041644954906</v>
      </c>
      <c r="G1613" s="18" t="n">
        <f aca="false">Persist_a*F1613+Shock_sd*Draws!G1592</f>
        <v>88.1974908198524</v>
      </c>
      <c r="H1613" s="18" t="n">
        <f aca="false">Persist_a*G1613+Shock_sd*Draws!H1592</f>
        <v>-4.04026940072889</v>
      </c>
      <c r="I1613" s="18" t="n">
        <f aca="false">Persist_a*H1613+Shock_sd*Draws!I1592</f>
        <v>45.5693684607829</v>
      </c>
      <c r="J1613" s="18" t="n">
        <f aca="false">Persist_a*I1613+Shock_sd*Draws!J1592</f>
        <v>85.0439087653583</v>
      </c>
      <c r="K1613" s="18" t="n">
        <f aca="false">Persist_a*J1613+Shock_sd*Draws!K1592</f>
        <v>17.6152043561141</v>
      </c>
      <c r="L1613" s="18" t="n">
        <f aca="false">Persist_a*K1613+Shock_sd*Draws!L1592</f>
        <v>62.4031668397917</v>
      </c>
      <c r="M1613" s="18" t="n">
        <f aca="false">Persist_a*L1613+Shock_sd*Draws!M1592</f>
        <v>33.7289794711364</v>
      </c>
      <c r="N1613" s="18" t="n">
        <f aca="false">0-(Draws!N1592+Draws!Z1592)</f>
        <v>0</v>
      </c>
      <c r="O1613" s="18" t="n">
        <f aca="false">N1613-(Draws!O1592+Draws!AA1592)</f>
        <v>0</v>
      </c>
      <c r="P1613" s="18" t="n">
        <f aca="false">O1613-(Draws!P1592+Draws!AB1592)</f>
        <v>0</v>
      </c>
      <c r="Q1613" s="18" t="n">
        <f aca="false">P1613-(Draws!Q1592+Draws!AC1592)</f>
        <v>0</v>
      </c>
      <c r="R1613" s="18" t="n">
        <f aca="false">Q1613-(Draws!R1592+Draws!AD1592)</f>
        <v>0</v>
      </c>
      <c r="S1613" s="18" t="n">
        <f aca="false">R1613-(Draws!S1592+Draws!AE1592)</f>
        <v>0</v>
      </c>
      <c r="T1613" s="18" t="n">
        <f aca="false">S1613-(Draws!T1592+Draws!AF1592)</f>
        <v>0</v>
      </c>
      <c r="U1613" s="18" t="n">
        <f aca="false">T1613-(Draws!U1592+Draws!AG1592)</f>
        <v>0</v>
      </c>
      <c r="V1613" s="18" t="n">
        <f aca="false">U1613-(Draws!V1592+Draws!AH1592)</f>
        <v>0</v>
      </c>
      <c r="W1613" s="18" t="n">
        <f aca="false">V1613-(Draws!W1592+Draws!AI1592)</f>
        <v>0</v>
      </c>
      <c r="X1613" s="18" t="n">
        <f aca="false">W1613-(Draws!X1592+Draws!AJ1592)</f>
        <v>0</v>
      </c>
      <c r="Y1613" s="18" t="n">
        <f aca="false">X1613-(Draws!Y1592+Draws!AK1592)</f>
        <v>0</v>
      </c>
      <c r="Z1613" s="18" t="n">
        <f aca="false">0-(MAX(Draws!N1592-Line_cap,0)+MAX(Draws!Z1592-Line_cap,0))</f>
        <v>0</v>
      </c>
      <c r="AA1613" s="18" t="n">
        <f aca="false">Z1613-(MAX(Draws!O1592-Line_cap,0)+MAX(Draws!AA1592-Line_cap,0))</f>
        <v>0</v>
      </c>
      <c r="AB1613" s="18" t="n">
        <f aca="false">AA1613-(MAX(Draws!P1592-Line_cap,0)+MAX(Draws!AB1592-Line_cap,0))</f>
        <v>0</v>
      </c>
      <c r="AC1613" s="18" t="n">
        <f aca="false">AB1613-(MAX(Draws!Q1592-Line_cap,0)+MAX(Draws!AC1592-Line_cap,0))</f>
        <v>0</v>
      </c>
      <c r="AD1613" s="18" t="n">
        <f aca="false">AC1613-(MAX(Draws!R1592-Line_cap,0)+MAX(Draws!AD1592-Line_cap,0))</f>
        <v>0</v>
      </c>
      <c r="AE1613" s="18" t="n">
        <f aca="false">AD1613-(MAX(Draws!S1592-Line_cap,0)+MAX(Draws!AE1592-Line_cap,0))</f>
        <v>0</v>
      </c>
      <c r="AF1613" s="18" t="n">
        <f aca="false">AE1613-(MAX(Draws!T1592-Line_cap,0)+MAX(Draws!AF1592-Line_cap,0))</f>
        <v>0</v>
      </c>
      <c r="AG1613" s="18" t="n">
        <f aca="false">AF1613-(MAX(Draws!U1592-Line_cap,0)+MAX(Draws!AG1592-Line_cap,0))</f>
        <v>0</v>
      </c>
      <c r="AH1613" s="18" t="n">
        <f aca="false">AG1613-(MAX(Draws!V1592-Line_cap,0)+MAX(Draws!AH1592-Line_cap,0))</f>
        <v>0</v>
      </c>
      <c r="AI1613" s="18" t="n">
        <f aca="false">AH1613-(MAX(Draws!W1592-Line_cap,0)+MAX(Draws!AI1592-Line_cap,0))</f>
        <v>0</v>
      </c>
      <c r="AJ1613" s="18" t="n">
        <f aca="false">AI1613-(MAX(Draws!X1592-Line_cap,0)+MAX(Draws!AJ1592-Line_cap,0))</f>
        <v>0</v>
      </c>
      <c r="AK1613" s="18" t="n">
        <f aca="false">AJ1613-(MAX(Draws!Y1592-Line_cap,0)+MAX(Draws!AK1592-Line_cap,0))</f>
        <v>0</v>
      </c>
      <c r="AL1613" s="18" t="n">
        <f aca="false">SUMPRODUCT(MIN($B$22:$M$22+B1613:M1613+N1613:Y1613))</f>
        <v>477.910112957057</v>
      </c>
      <c r="AM1613" s="18" t="n">
        <f aca="false">SUMPRODUCT(MIN($B$22:$M$22+B1613:M1613))</f>
        <v>477.910112957057</v>
      </c>
      <c r="AN1613" s="18" t="n">
        <f aca="false">SUMPRODUCT(MIN($B$22:$M$22+N1613:Y1613))</f>
        <v>481.950382357786</v>
      </c>
      <c r="AO1613" s="18" t="n">
        <f aca="false">SUMPRODUCT(MIN($B$22:$M$22+B1613:M1613+Z1613:AK1613))</f>
        <v>477.910112957057</v>
      </c>
      <c r="AP1613" s="18" t="n">
        <f aca="false">SUMPRODUCT(MIN($B$23:$M$23+B1613:M1613+N1613:Y1613))</f>
        <v>527.088755820157</v>
      </c>
      <c r="AQ1613" s="18" t="n">
        <f aca="false">SUMPRODUCT(MIN($B$23:$M$23+B1613:M1613+Z1613:AK1613))</f>
        <v>527.088755820157</v>
      </c>
      <c r="AR1613" s="13" t="n">
        <f aca="false">IF(Y1613&lt;0,1,0)</f>
        <v>0</v>
      </c>
    </row>
    <row r="1614" customFormat="false" ht="15" hidden="false" customHeight="false" outlineLevel="0" collapsed="false">
      <c r="A1614" s="13" t="n">
        <v>1589</v>
      </c>
      <c r="B1614" s="18" t="n">
        <f aca="false">Shock_sd*Draws!B1593</f>
        <v>71.976885057593</v>
      </c>
      <c r="C1614" s="18" t="n">
        <f aca="false">Persist_a*B1614+Shock_sd*Draws!C1593</f>
        <v>107.544367658486</v>
      </c>
      <c r="D1614" s="18" t="n">
        <f aca="false">Persist_a*C1614+Shock_sd*Draws!D1593</f>
        <v>79.6105871784782</v>
      </c>
      <c r="E1614" s="18" t="n">
        <f aca="false">Persist_a*D1614+Shock_sd*Draws!E1593</f>
        <v>78.4566740299626</v>
      </c>
      <c r="F1614" s="18" t="n">
        <f aca="false">Persist_a*E1614+Shock_sd*Draws!F1593</f>
        <v>-23.2270890891139</v>
      </c>
      <c r="G1614" s="18" t="n">
        <f aca="false">Persist_a*F1614+Shock_sd*Draws!G1593</f>
        <v>33.1638156105667</v>
      </c>
      <c r="H1614" s="18" t="n">
        <f aca="false">Persist_a*G1614+Shock_sd*Draws!H1593</f>
        <v>-43.5466610683201</v>
      </c>
      <c r="I1614" s="18" t="n">
        <f aca="false">Persist_a*H1614+Shock_sd*Draws!I1593</f>
        <v>10.3679621448388</v>
      </c>
      <c r="J1614" s="18" t="n">
        <f aca="false">Persist_a*I1614+Shock_sd*Draws!J1593</f>
        <v>41.2559573908762</v>
      </c>
      <c r="K1614" s="18" t="n">
        <f aca="false">Persist_a*J1614+Shock_sd*Draws!K1593</f>
        <v>38.952977900789</v>
      </c>
      <c r="L1614" s="18" t="n">
        <f aca="false">Persist_a*K1614+Shock_sd*Draws!L1593</f>
        <v>-36.6722419888684</v>
      </c>
      <c r="M1614" s="18" t="n">
        <f aca="false">Persist_a*L1614+Shock_sd*Draws!M1593</f>
        <v>-39.8922596482024</v>
      </c>
      <c r="N1614" s="18" t="n">
        <f aca="false">0-(Draws!N1593+Draws!Z1593)</f>
        <v>0</v>
      </c>
      <c r="O1614" s="18" t="n">
        <f aca="false">N1614-(Draws!O1593+Draws!AA1593)</f>
        <v>0</v>
      </c>
      <c r="P1614" s="18" t="n">
        <f aca="false">O1614-(Draws!P1593+Draws!AB1593)</f>
        <v>0</v>
      </c>
      <c r="Q1614" s="18" t="n">
        <f aca="false">P1614-(Draws!Q1593+Draws!AC1593)</f>
        <v>0</v>
      </c>
      <c r="R1614" s="18" t="n">
        <f aca="false">Q1614-(Draws!R1593+Draws!AD1593)</f>
        <v>0</v>
      </c>
      <c r="S1614" s="18" t="n">
        <f aca="false">R1614-(Draws!S1593+Draws!AE1593)</f>
        <v>0</v>
      </c>
      <c r="T1614" s="18" t="n">
        <f aca="false">S1614-(Draws!T1593+Draws!AF1593)</f>
        <v>0</v>
      </c>
      <c r="U1614" s="18" t="n">
        <f aca="false">T1614-(Draws!U1593+Draws!AG1593)</f>
        <v>0</v>
      </c>
      <c r="V1614" s="18" t="n">
        <f aca="false">U1614-(Draws!V1593+Draws!AH1593)</f>
        <v>0</v>
      </c>
      <c r="W1614" s="18" t="n">
        <f aca="false">V1614-(Draws!W1593+Draws!AI1593)</f>
        <v>0</v>
      </c>
      <c r="X1614" s="18" t="n">
        <f aca="false">W1614-(Draws!X1593+Draws!AJ1593)</f>
        <v>0</v>
      </c>
      <c r="Y1614" s="18" t="n">
        <f aca="false">X1614-(Draws!Y1593+Draws!AK1593)</f>
        <v>0</v>
      </c>
      <c r="Z1614" s="18" t="n">
        <f aca="false">0-(MAX(Draws!N1593-Line_cap,0)+MAX(Draws!Z1593-Line_cap,0))</f>
        <v>0</v>
      </c>
      <c r="AA1614" s="18" t="n">
        <f aca="false">Z1614-(MAX(Draws!O1593-Line_cap,0)+MAX(Draws!AA1593-Line_cap,0))</f>
        <v>0</v>
      </c>
      <c r="AB1614" s="18" t="n">
        <f aca="false">AA1614-(MAX(Draws!P1593-Line_cap,0)+MAX(Draws!AB1593-Line_cap,0))</f>
        <v>0</v>
      </c>
      <c r="AC1614" s="18" t="n">
        <f aca="false">AB1614-(MAX(Draws!Q1593-Line_cap,0)+MAX(Draws!AC1593-Line_cap,0))</f>
        <v>0</v>
      </c>
      <c r="AD1614" s="18" t="n">
        <f aca="false">AC1614-(MAX(Draws!R1593-Line_cap,0)+MAX(Draws!AD1593-Line_cap,0))</f>
        <v>0</v>
      </c>
      <c r="AE1614" s="18" t="n">
        <f aca="false">AD1614-(MAX(Draws!S1593-Line_cap,0)+MAX(Draws!AE1593-Line_cap,0))</f>
        <v>0</v>
      </c>
      <c r="AF1614" s="18" t="n">
        <f aca="false">AE1614-(MAX(Draws!T1593-Line_cap,0)+MAX(Draws!AF1593-Line_cap,0))</f>
        <v>0</v>
      </c>
      <c r="AG1614" s="18" t="n">
        <f aca="false">AF1614-(MAX(Draws!U1593-Line_cap,0)+MAX(Draws!AG1593-Line_cap,0))</f>
        <v>0</v>
      </c>
      <c r="AH1614" s="18" t="n">
        <f aca="false">AG1614-(MAX(Draws!V1593-Line_cap,0)+MAX(Draws!AH1593-Line_cap,0))</f>
        <v>0</v>
      </c>
      <c r="AI1614" s="18" t="n">
        <f aca="false">AH1614-(MAX(Draws!W1593-Line_cap,0)+MAX(Draws!AI1593-Line_cap,0))</f>
        <v>0</v>
      </c>
      <c r="AJ1614" s="18" t="n">
        <f aca="false">AI1614-(MAX(Draws!X1593-Line_cap,0)+MAX(Draws!AJ1593-Line_cap,0))</f>
        <v>0</v>
      </c>
      <c r="AK1614" s="18" t="n">
        <f aca="false">AJ1614-(MAX(Draws!Y1593-Line_cap,0)+MAX(Draws!AK1593-Line_cap,0))</f>
        <v>0</v>
      </c>
      <c r="AL1614" s="18" t="n">
        <f aca="false">SUMPRODUCT(MIN($B$22:$M$22+B1614:M1614+N1614:Y1614))</f>
        <v>438.403721289466</v>
      </c>
      <c r="AM1614" s="18" t="n">
        <f aca="false">SUMPRODUCT(MIN($B$22:$M$22+B1614:M1614))</f>
        <v>438.403721289466</v>
      </c>
      <c r="AN1614" s="18" t="n">
        <f aca="false">SUMPRODUCT(MIN($B$22:$M$22+N1614:Y1614))</f>
        <v>481.950382357786</v>
      </c>
      <c r="AO1614" s="18" t="n">
        <f aca="false">SUMPRODUCT(MIN($B$22:$M$22+B1614:M1614+Z1614:AK1614))</f>
        <v>438.403721289466</v>
      </c>
      <c r="AP1614" s="18" t="n">
        <f aca="false">SUMPRODUCT(MIN($B$23:$M$23+B1614:M1614+N1614:Y1614))</f>
        <v>487.582364152566</v>
      </c>
      <c r="AQ1614" s="18" t="n">
        <f aca="false">SUMPRODUCT(MIN($B$23:$M$23+B1614:M1614+Z1614:AK1614))</f>
        <v>487.582364152566</v>
      </c>
      <c r="AR1614" s="13" t="n">
        <f aca="false">IF(Y1614&lt;0,1,0)</f>
        <v>0</v>
      </c>
    </row>
    <row r="1615" customFormat="false" ht="15" hidden="false" customHeight="false" outlineLevel="0" collapsed="false">
      <c r="A1615" s="13" t="n">
        <v>1590</v>
      </c>
      <c r="B1615" s="18" t="n">
        <f aca="false">Shock_sd*Draws!B1594</f>
        <v>11.5467122061436</v>
      </c>
      <c r="C1615" s="18" t="n">
        <f aca="false">Persist_a*B1615+Shock_sd*Draws!C1594</f>
        <v>-46.5729605941624</v>
      </c>
      <c r="D1615" s="18" t="n">
        <f aca="false">Persist_a*C1615+Shock_sd*Draws!D1594</f>
        <v>-54.9863051718022</v>
      </c>
      <c r="E1615" s="18" t="n">
        <f aca="false">Persist_a*D1615+Shock_sd*Draws!E1594</f>
        <v>-60.7645751769488</v>
      </c>
      <c r="F1615" s="18" t="n">
        <f aca="false">Persist_a*E1615+Shock_sd*Draws!F1594</f>
        <v>-62.5823870471294</v>
      </c>
      <c r="G1615" s="18" t="n">
        <f aca="false">Persist_a*F1615+Shock_sd*Draws!G1594</f>
        <v>45.1987374974401</v>
      </c>
      <c r="H1615" s="18" t="n">
        <f aca="false">Persist_a*G1615+Shock_sd*Draws!H1594</f>
        <v>54.7289133573419</v>
      </c>
      <c r="I1615" s="18" t="n">
        <f aca="false">Persist_a*H1615+Shock_sd*Draws!I1594</f>
        <v>2.0212315055623</v>
      </c>
      <c r="J1615" s="18" t="n">
        <f aca="false">Persist_a*I1615+Shock_sd*Draws!J1594</f>
        <v>37.3506837373715</v>
      </c>
      <c r="K1615" s="18" t="n">
        <f aca="false">Persist_a*J1615+Shock_sd*Draws!K1594</f>
        <v>52.5989303296892</v>
      </c>
      <c r="L1615" s="18" t="n">
        <f aca="false">Persist_a*K1615+Shock_sd*Draws!L1594</f>
        <v>-29.877430368659</v>
      </c>
      <c r="M1615" s="18" t="n">
        <f aca="false">Persist_a*L1615+Shock_sd*Draws!M1594</f>
        <v>18.7677143557729</v>
      </c>
      <c r="N1615" s="18" t="n">
        <f aca="false">0-(Draws!N1594+Draws!Z1594)</f>
        <v>0</v>
      </c>
      <c r="O1615" s="18" t="n">
        <f aca="false">N1615-(Draws!O1594+Draws!AA1594)</f>
        <v>0</v>
      </c>
      <c r="P1615" s="18" t="n">
        <f aca="false">O1615-(Draws!P1594+Draws!AB1594)</f>
        <v>0</v>
      </c>
      <c r="Q1615" s="18" t="n">
        <f aca="false">P1615-(Draws!Q1594+Draws!AC1594)</f>
        <v>0</v>
      </c>
      <c r="R1615" s="18" t="n">
        <f aca="false">Q1615-(Draws!R1594+Draws!AD1594)</f>
        <v>0</v>
      </c>
      <c r="S1615" s="18" t="n">
        <f aca="false">R1615-(Draws!S1594+Draws!AE1594)</f>
        <v>0</v>
      </c>
      <c r="T1615" s="18" t="n">
        <f aca="false">S1615-(Draws!T1594+Draws!AF1594)</f>
        <v>0</v>
      </c>
      <c r="U1615" s="18" t="n">
        <f aca="false">T1615-(Draws!U1594+Draws!AG1594)</f>
        <v>0</v>
      </c>
      <c r="V1615" s="18" t="n">
        <f aca="false">U1615-(Draws!V1594+Draws!AH1594)</f>
        <v>0</v>
      </c>
      <c r="W1615" s="18" t="n">
        <f aca="false">V1615-(Draws!W1594+Draws!AI1594)</f>
        <v>0</v>
      </c>
      <c r="X1615" s="18" t="n">
        <f aca="false">W1615-(Draws!X1594+Draws!AJ1594)</f>
        <v>0</v>
      </c>
      <c r="Y1615" s="18" t="n">
        <f aca="false">X1615-(Draws!Y1594+Draws!AK1594)</f>
        <v>0</v>
      </c>
      <c r="Z1615" s="18" t="n">
        <f aca="false">0-(MAX(Draws!N1594-Line_cap,0)+MAX(Draws!Z1594-Line_cap,0))</f>
        <v>0</v>
      </c>
      <c r="AA1615" s="18" t="n">
        <f aca="false">Z1615-(MAX(Draws!O1594-Line_cap,0)+MAX(Draws!AA1594-Line_cap,0))</f>
        <v>0</v>
      </c>
      <c r="AB1615" s="18" t="n">
        <f aca="false">AA1615-(MAX(Draws!P1594-Line_cap,0)+MAX(Draws!AB1594-Line_cap,0))</f>
        <v>0</v>
      </c>
      <c r="AC1615" s="18" t="n">
        <f aca="false">AB1615-(MAX(Draws!Q1594-Line_cap,0)+MAX(Draws!AC1594-Line_cap,0))</f>
        <v>0</v>
      </c>
      <c r="AD1615" s="18" t="n">
        <f aca="false">AC1615-(MAX(Draws!R1594-Line_cap,0)+MAX(Draws!AD1594-Line_cap,0))</f>
        <v>0</v>
      </c>
      <c r="AE1615" s="18" t="n">
        <f aca="false">AD1615-(MAX(Draws!S1594-Line_cap,0)+MAX(Draws!AE1594-Line_cap,0))</f>
        <v>0</v>
      </c>
      <c r="AF1615" s="18" t="n">
        <f aca="false">AE1615-(MAX(Draws!T1594-Line_cap,0)+MAX(Draws!AF1594-Line_cap,0))</f>
        <v>0</v>
      </c>
      <c r="AG1615" s="18" t="n">
        <f aca="false">AF1615-(MAX(Draws!U1594-Line_cap,0)+MAX(Draws!AG1594-Line_cap,0))</f>
        <v>0</v>
      </c>
      <c r="AH1615" s="18" t="n">
        <f aca="false">AG1615-(MAX(Draws!V1594-Line_cap,0)+MAX(Draws!AH1594-Line_cap,0))</f>
        <v>0</v>
      </c>
      <c r="AI1615" s="18" t="n">
        <f aca="false">AH1615-(MAX(Draws!W1594-Line_cap,0)+MAX(Draws!AI1594-Line_cap,0))</f>
        <v>0</v>
      </c>
      <c r="AJ1615" s="18" t="n">
        <f aca="false">AI1615-(MAX(Draws!X1594-Line_cap,0)+MAX(Draws!AJ1594-Line_cap,0))</f>
        <v>0</v>
      </c>
      <c r="AK1615" s="18" t="n">
        <f aca="false">AJ1615-(MAX(Draws!Y1594-Line_cap,0)+MAX(Draws!AK1594-Line_cap,0))</f>
        <v>0</v>
      </c>
      <c r="AL1615" s="18" t="n">
        <f aca="false">SUMPRODUCT(MIN($B$22:$M$22+B1615:M1615+N1615:Y1615))</f>
        <v>425.914794100561</v>
      </c>
      <c r="AM1615" s="18" t="n">
        <f aca="false">SUMPRODUCT(MIN($B$22:$M$22+B1615:M1615))</f>
        <v>425.914794100561</v>
      </c>
      <c r="AN1615" s="18" t="n">
        <f aca="false">SUMPRODUCT(MIN($B$22:$M$22+N1615:Y1615))</f>
        <v>481.950382357786</v>
      </c>
      <c r="AO1615" s="18" t="n">
        <f aca="false">SUMPRODUCT(MIN($B$22:$M$22+B1615:M1615+Z1615:AK1615))</f>
        <v>425.914794100561</v>
      </c>
      <c r="AP1615" s="18" t="n">
        <f aca="false">SUMPRODUCT(MIN($B$23:$M$23+B1615:M1615+N1615:Y1615))</f>
        <v>471.019527953725</v>
      </c>
      <c r="AQ1615" s="18" t="n">
        <f aca="false">SUMPRODUCT(MIN($B$23:$M$23+B1615:M1615+Z1615:AK1615))</f>
        <v>471.019527953725</v>
      </c>
      <c r="AR1615" s="13" t="n">
        <f aca="false">IF(Y1615&lt;0,1,0)</f>
        <v>0</v>
      </c>
    </row>
    <row r="1616" customFormat="false" ht="15" hidden="false" customHeight="false" outlineLevel="0" collapsed="false">
      <c r="A1616" s="13" t="n">
        <v>1591</v>
      </c>
      <c r="B1616" s="18" t="n">
        <f aca="false">Shock_sd*Draws!B1595</f>
        <v>45.6552855572307</v>
      </c>
      <c r="C1616" s="18" t="n">
        <f aca="false">Persist_a*B1616+Shock_sd*Draws!C1595</f>
        <v>68.2092338422547</v>
      </c>
      <c r="D1616" s="18" t="n">
        <f aca="false">Persist_a*C1616+Shock_sd*Draws!D1595</f>
        <v>8.19874533895718</v>
      </c>
      <c r="E1616" s="18" t="n">
        <f aca="false">Persist_a*D1616+Shock_sd*Draws!E1595</f>
        <v>121.48334206536</v>
      </c>
      <c r="F1616" s="18" t="n">
        <f aca="false">Persist_a*E1616+Shock_sd*Draws!F1595</f>
        <v>142.372514322009</v>
      </c>
      <c r="G1616" s="18" t="n">
        <f aca="false">Persist_a*F1616+Shock_sd*Draws!G1595</f>
        <v>122.807318057278</v>
      </c>
      <c r="H1616" s="18" t="n">
        <f aca="false">Persist_a*G1616+Shock_sd*Draws!H1595</f>
        <v>52.9488671211535</v>
      </c>
      <c r="I1616" s="18" t="n">
        <f aca="false">Persist_a*H1616+Shock_sd*Draws!I1595</f>
        <v>109.871594547044</v>
      </c>
      <c r="J1616" s="18" t="n">
        <f aca="false">Persist_a*I1616+Shock_sd*Draws!J1595</f>
        <v>28.9025713485933</v>
      </c>
      <c r="K1616" s="18" t="n">
        <f aca="false">Persist_a*J1616+Shock_sd*Draws!K1595</f>
        <v>83.2523567748126</v>
      </c>
      <c r="L1616" s="18" t="n">
        <f aca="false">Persist_a*K1616+Shock_sd*Draws!L1595</f>
        <v>123.24315734731</v>
      </c>
      <c r="M1616" s="18" t="n">
        <f aca="false">Persist_a*L1616+Shock_sd*Draws!M1595</f>
        <v>-32.6977216140685</v>
      </c>
      <c r="N1616" s="18" t="n">
        <f aca="false">0-(Draws!N1595+Draws!Z1595)</f>
        <v>0</v>
      </c>
      <c r="O1616" s="18" t="n">
        <f aca="false">N1616-(Draws!O1595+Draws!AA1595)</f>
        <v>0</v>
      </c>
      <c r="P1616" s="18" t="n">
        <f aca="false">O1616-(Draws!P1595+Draws!AB1595)</f>
        <v>0</v>
      </c>
      <c r="Q1616" s="18" t="n">
        <f aca="false">P1616-(Draws!Q1595+Draws!AC1595)</f>
        <v>0</v>
      </c>
      <c r="R1616" s="18" t="n">
        <f aca="false">Q1616-(Draws!R1595+Draws!AD1595)</f>
        <v>0</v>
      </c>
      <c r="S1616" s="18" t="n">
        <f aca="false">R1616-(Draws!S1595+Draws!AE1595)</f>
        <v>0</v>
      </c>
      <c r="T1616" s="18" t="n">
        <f aca="false">S1616-(Draws!T1595+Draws!AF1595)</f>
        <v>0</v>
      </c>
      <c r="U1616" s="18" t="n">
        <f aca="false">T1616-(Draws!U1595+Draws!AG1595)</f>
        <v>-54.097572653759</v>
      </c>
      <c r="V1616" s="18" t="n">
        <f aca="false">U1616-(Draws!V1595+Draws!AH1595)</f>
        <v>-54.097572653759</v>
      </c>
      <c r="W1616" s="18" t="n">
        <f aca="false">V1616-(Draws!W1595+Draws!AI1595)</f>
        <v>-54.097572653759</v>
      </c>
      <c r="X1616" s="18" t="n">
        <f aca="false">W1616-(Draws!X1595+Draws!AJ1595)</f>
        <v>-121.782336751664</v>
      </c>
      <c r="Y1616" s="18" t="n">
        <f aca="false">X1616-(Draws!Y1595+Draws!AK1595)</f>
        <v>-121.782336751664</v>
      </c>
      <c r="Z1616" s="18" t="n">
        <f aca="false">0-(MAX(Draws!N1595-Line_cap,0)+MAX(Draws!Z1595-Line_cap,0))</f>
        <v>0</v>
      </c>
      <c r="AA1616" s="18" t="n">
        <f aca="false">Z1616-(MAX(Draws!O1595-Line_cap,0)+MAX(Draws!AA1595-Line_cap,0))</f>
        <v>0</v>
      </c>
      <c r="AB1616" s="18" t="n">
        <f aca="false">AA1616-(MAX(Draws!P1595-Line_cap,0)+MAX(Draws!AB1595-Line_cap,0))</f>
        <v>0</v>
      </c>
      <c r="AC1616" s="18" t="n">
        <f aca="false">AB1616-(MAX(Draws!Q1595-Line_cap,0)+MAX(Draws!AC1595-Line_cap,0))</f>
        <v>0</v>
      </c>
      <c r="AD1616" s="18" t="n">
        <f aca="false">AC1616-(MAX(Draws!R1595-Line_cap,0)+MAX(Draws!AD1595-Line_cap,0))</f>
        <v>0</v>
      </c>
      <c r="AE1616" s="18" t="n">
        <f aca="false">AD1616-(MAX(Draws!S1595-Line_cap,0)+MAX(Draws!AE1595-Line_cap,0))</f>
        <v>0</v>
      </c>
      <c r="AF1616" s="18" t="n">
        <f aca="false">AE1616-(MAX(Draws!T1595-Line_cap,0)+MAX(Draws!AF1595-Line_cap,0))</f>
        <v>0</v>
      </c>
      <c r="AG1616" s="18" t="n">
        <f aca="false">AF1616-(MAX(Draws!U1595-Line_cap,0)+MAX(Draws!AG1595-Line_cap,0))</f>
        <v>0</v>
      </c>
      <c r="AH1616" s="18" t="n">
        <f aca="false">AG1616-(MAX(Draws!V1595-Line_cap,0)+MAX(Draws!AH1595-Line_cap,0))</f>
        <v>0</v>
      </c>
      <c r="AI1616" s="18" t="n">
        <f aca="false">AH1616-(MAX(Draws!W1595-Line_cap,0)+MAX(Draws!AI1595-Line_cap,0))</f>
        <v>0</v>
      </c>
      <c r="AJ1616" s="18" t="n">
        <f aca="false">AI1616-(MAX(Draws!X1595-Line_cap,0)+MAX(Draws!AJ1595-Line_cap,0))</f>
        <v>0</v>
      </c>
      <c r="AK1616" s="18" t="n">
        <f aca="false">AJ1616-(MAX(Draws!Y1595-Line_cap,0)+MAX(Draws!AK1595-Line_cap,0))</f>
        <v>0</v>
      </c>
      <c r="AL1616" s="18" t="n">
        <f aca="false">SUMPRODUCT(MIN($B$22:$M$22+B1616:M1616+N1616:Y1616))</f>
        <v>355.943989311228</v>
      </c>
      <c r="AM1616" s="18" t="n">
        <f aca="false">SUMPRODUCT(MIN($B$22:$M$22+B1616:M1616))</f>
        <v>477.726326062892</v>
      </c>
      <c r="AN1616" s="18" t="n">
        <f aca="false">SUMPRODUCT(MIN($B$22:$M$22+N1616:Y1616))</f>
        <v>380.145610812717</v>
      </c>
      <c r="AO1616" s="18" t="n">
        <f aca="false">SUMPRODUCT(MIN($B$22:$M$22+B1616:M1616+Z1616:AK1616))</f>
        <v>477.726326062892</v>
      </c>
      <c r="AP1616" s="18" t="n">
        <f aca="false">SUMPRODUCT(MIN($B$23:$M$23+B1616:M1616+N1616:Y1616))</f>
        <v>401.069870393847</v>
      </c>
      <c r="AQ1616" s="18" t="n">
        <f aca="false">SUMPRODUCT(MIN($B$23:$M$23+B1616:M1616+Z1616:AK1616))</f>
        <v>522.852207145512</v>
      </c>
      <c r="AR1616" s="13" t="n">
        <f aca="false">IF(Y1616&lt;0,1,0)</f>
        <v>1</v>
      </c>
    </row>
    <row r="1617" customFormat="false" ht="15" hidden="false" customHeight="false" outlineLevel="0" collapsed="false">
      <c r="A1617" s="13" t="n">
        <v>1592</v>
      </c>
      <c r="B1617" s="18" t="n">
        <f aca="false">Shock_sd*Draws!B1596</f>
        <v>-86.2816944227358</v>
      </c>
      <c r="C1617" s="18" t="n">
        <f aca="false">Persist_a*B1617+Shock_sd*Draws!C1596</f>
        <v>8.38836557979317</v>
      </c>
      <c r="D1617" s="18" t="n">
        <f aca="false">Persist_a*C1617+Shock_sd*Draws!D1596</f>
        <v>-3.73050230294789</v>
      </c>
      <c r="E1617" s="18" t="n">
        <f aca="false">Persist_a*D1617+Shock_sd*Draws!E1596</f>
        <v>83.9498063650486</v>
      </c>
      <c r="F1617" s="18" t="n">
        <f aca="false">Persist_a*E1617+Shock_sd*Draws!F1596</f>
        <v>6.53752542307652</v>
      </c>
      <c r="G1617" s="18" t="n">
        <f aca="false">Persist_a*F1617+Shock_sd*Draws!G1596</f>
        <v>-9.97034384595217</v>
      </c>
      <c r="H1617" s="18" t="n">
        <f aca="false">Persist_a*G1617+Shock_sd*Draws!H1596</f>
        <v>17.5921732731345</v>
      </c>
      <c r="I1617" s="18" t="n">
        <f aca="false">Persist_a*H1617+Shock_sd*Draws!I1596</f>
        <v>-5.31043172866516</v>
      </c>
      <c r="J1617" s="18" t="n">
        <f aca="false">Persist_a*I1617+Shock_sd*Draws!J1596</f>
        <v>-8.71033060015403</v>
      </c>
      <c r="K1617" s="18" t="n">
        <f aca="false">Persist_a*J1617+Shock_sd*Draws!K1596</f>
        <v>-34.2019013489613</v>
      </c>
      <c r="L1617" s="18" t="n">
        <f aca="false">Persist_a*K1617+Shock_sd*Draws!L1596</f>
        <v>70.830286318543</v>
      </c>
      <c r="M1617" s="18" t="n">
        <f aca="false">Persist_a*L1617+Shock_sd*Draws!M1596</f>
        <v>120.074177946917</v>
      </c>
      <c r="N1617" s="18" t="n">
        <f aca="false">0-(Draws!N1596+Draws!Z1596)</f>
        <v>0</v>
      </c>
      <c r="O1617" s="18" t="n">
        <f aca="false">N1617-(Draws!O1596+Draws!AA1596)</f>
        <v>0</v>
      </c>
      <c r="P1617" s="18" t="n">
        <f aca="false">O1617-(Draws!P1596+Draws!AB1596)</f>
        <v>-136.607462047523</v>
      </c>
      <c r="Q1617" s="18" t="n">
        <f aca="false">P1617-(Draws!Q1596+Draws!AC1596)</f>
        <v>-136.607462047523</v>
      </c>
      <c r="R1617" s="18" t="n">
        <f aca="false">Q1617-(Draws!R1596+Draws!AD1596)</f>
        <v>-136.607462047523</v>
      </c>
      <c r="S1617" s="18" t="n">
        <f aca="false">R1617-(Draws!S1596+Draws!AE1596)</f>
        <v>-136.607462047523</v>
      </c>
      <c r="T1617" s="18" t="n">
        <f aca="false">S1617-(Draws!T1596+Draws!AF1596)</f>
        <v>-136.607462047523</v>
      </c>
      <c r="U1617" s="18" t="n">
        <f aca="false">T1617-(Draws!U1596+Draws!AG1596)</f>
        <v>-136.607462047523</v>
      </c>
      <c r="V1617" s="18" t="n">
        <f aca="false">U1617-(Draws!V1596+Draws!AH1596)</f>
        <v>-136.607462047523</v>
      </c>
      <c r="W1617" s="18" t="n">
        <f aca="false">V1617-(Draws!W1596+Draws!AI1596)</f>
        <v>-136.607462047523</v>
      </c>
      <c r="X1617" s="18" t="n">
        <f aca="false">W1617-(Draws!X1596+Draws!AJ1596)</f>
        <v>-136.607462047523</v>
      </c>
      <c r="Y1617" s="18" t="n">
        <f aca="false">X1617-(Draws!Y1596+Draws!AK1596)</f>
        <v>-136.607462047523</v>
      </c>
      <c r="Z1617" s="18" t="n">
        <f aca="false">0-(MAX(Draws!N1596-Line_cap,0)+MAX(Draws!Z1596-Line_cap,0))</f>
        <v>0</v>
      </c>
      <c r="AA1617" s="18" t="n">
        <f aca="false">Z1617-(MAX(Draws!O1596-Line_cap,0)+MAX(Draws!AA1596-Line_cap,0))</f>
        <v>0</v>
      </c>
      <c r="AB1617" s="18" t="n">
        <f aca="false">AA1617-(MAX(Draws!P1596-Line_cap,0)+MAX(Draws!AB1596-Line_cap,0))</f>
        <v>-36.6074620475232</v>
      </c>
      <c r="AC1617" s="18" t="n">
        <f aca="false">AB1617-(MAX(Draws!Q1596-Line_cap,0)+MAX(Draws!AC1596-Line_cap,0))</f>
        <v>-36.6074620475232</v>
      </c>
      <c r="AD1617" s="18" t="n">
        <f aca="false">AC1617-(MAX(Draws!R1596-Line_cap,0)+MAX(Draws!AD1596-Line_cap,0))</f>
        <v>-36.6074620475232</v>
      </c>
      <c r="AE1617" s="18" t="n">
        <f aca="false">AD1617-(MAX(Draws!S1596-Line_cap,0)+MAX(Draws!AE1596-Line_cap,0))</f>
        <v>-36.6074620475232</v>
      </c>
      <c r="AF1617" s="18" t="n">
        <f aca="false">AE1617-(MAX(Draws!T1596-Line_cap,0)+MAX(Draws!AF1596-Line_cap,0))</f>
        <v>-36.6074620475232</v>
      </c>
      <c r="AG1617" s="18" t="n">
        <f aca="false">AF1617-(MAX(Draws!U1596-Line_cap,0)+MAX(Draws!AG1596-Line_cap,0))</f>
        <v>-36.6074620475232</v>
      </c>
      <c r="AH1617" s="18" t="n">
        <f aca="false">AG1617-(MAX(Draws!V1596-Line_cap,0)+MAX(Draws!AH1596-Line_cap,0))</f>
        <v>-36.6074620475232</v>
      </c>
      <c r="AI1617" s="18" t="n">
        <f aca="false">AH1617-(MAX(Draws!W1596-Line_cap,0)+MAX(Draws!AI1596-Line_cap,0))</f>
        <v>-36.6074620475232</v>
      </c>
      <c r="AJ1617" s="18" t="n">
        <f aca="false">AI1617-(MAX(Draws!X1596-Line_cap,0)+MAX(Draws!AJ1596-Line_cap,0))</f>
        <v>-36.6074620475232</v>
      </c>
      <c r="AK1617" s="18" t="n">
        <f aca="false">AJ1617-(MAX(Draws!Y1596-Line_cap,0)+MAX(Draws!AK1596-Line_cap,0))</f>
        <v>-36.6074620475232</v>
      </c>
      <c r="AL1617" s="18" t="n">
        <f aca="false">SUMPRODUCT(MIN($B$22:$M$22+B1617:M1617+N1617:Y1617))</f>
        <v>323.57633241294</v>
      </c>
      <c r="AM1617" s="18" t="n">
        <f aca="false">SUMPRODUCT(MIN($B$22:$M$22+B1617:M1617))</f>
        <v>460.183794460463</v>
      </c>
      <c r="AN1617" s="18" t="n">
        <f aca="false">SUMPRODUCT(MIN($B$22:$M$22+N1617:Y1617))</f>
        <v>345.342920310262</v>
      </c>
      <c r="AO1617" s="18" t="n">
        <f aca="false">SUMPRODUCT(MIN($B$22:$M$22+B1617:M1617+Z1617:AK1617))</f>
        <v>423.57633241294</v>
      </c>
      <c r="AP1617" s="18" t="n">
        <f aca="false">SUMPRODUCT(MIN($B$23:$M$23+B1617:M1617+N1617:Y1617))</f>
        <v>371.861980963367</v>
      </c>
      <c r="AQ1617" s="18" t="n">
        <f aca="false">SUMPRODUCT(MIN($B$23:$M$23+B1617:M1617+Z1617:AK1617))</f>
        <v>471.861980963367</v>
      </c>
      <c r="AR1617" s="13" t="n">
        <f aca="false">IF(Y1617&lt;0,1,0)</f>
        <v>1</v>
      </c>
    </row>
    <row r="1618" customFormat="false" ht="15" hidden="false" customHeight="false" outlineLevel="0" collapsed="false">
      <c r="A1618" s="13" t="n">
        <v>1593</v>
      </c>
      <c r="B1618" s="18" t="n">
        <f aca="false">Shock_sd*Draws!B1597</f>
        <v>1.11007158893273</v>
      </c>
      <c r="C1618" s="18" t="n">
        <f aca="false">Persist_a*B1618+Shock_sd*Draws!C1597</f>
        <v>-83.6790089534448</v>
      </c>
      <c r="D1618" s="18" t="n">
        <f aca="false">Persist_a*C1618+Shock_sd*Draws!D1597</f>
        <v>8.49796734198797</v>
      </c>
      <c r="E1618" s="18" t="n">
        <f aca="false">Persist_a*D1618+Shock_sd*Draws!E1597</f>
        <v>-26.7422864585867</v>
      </c>
      <c r="F1618" s="18" t="n">
        <f aca="false">Persist_a*E1618+Shock_sd*Draws!F1597</f>
        <v>-66.9072752931663</v>
      </c>
      <c r="G1618" s="18" t="n">
        <f aca="false">Persist_a*F1618+Shock_sd*Draws!G1597</f>
        <v>24.4369831795988</v>
      </c>
      <c r="H1618" s="18" t="n">
        <f aca="false">Persist_a*G1618+Shock_sd*Draws!H1597</f>
        <v>141.41774181117</v>
      </c>
      <c r="I1618" s="18" t="n">
        <f aca="false">Persist_a*H1618+Shock_sd*Draws!I1597</f>
        <v>56.1547879082763</v>
      </c>
      <c r="J1618" s="18" t="n">
        <f aca="false">Persist_a*I1618+Shock_sd*Draws!J1597</f>
        <v>84.1481679825142</v>
      </c>
      <c r="K1618" s="18" t="n">
        <f aca="false">Persist_a*J1618+Shock_sd*Draws!K1597</f>
        <v>88.9464793397013</v>
      </c>
      <c r="L1618" s="18" t="n">
        <f aca="false">Persist_a*K1618+Shock_sd*Draws!L1597</f>
        <v>133.65818614312</v>
      </c>
      <c r="M1618" s="18" t="n">
        <f aca="false">Persist_a*L1618+Shock_sd*Draws!M1597</f>
        <v>102.237625487217</v>
      </c>
      <c r="N1618" s="18" t="n">
        <f aca="false">0-(Draws!N1597+Draws!Z1597)</f>
        <v>0</v>
      </c>
      <c r="O1618" s="18" t="n">
        <f aca="false">N1618-(Draws!O1597+Draws!AA1597)</f>
        <v>0</v>
      </c>
      <c r="P1618" s="18" t="n">
        <f aca="false">O1618-(Draws!P1597+Draws!AB1597)</f>
        <v>0</v>
      </c>
      <c r="Q1618" s="18" t="n">
        <f aca="false">P1618-(Draws!Q1597+Draws!AC1597)</f>
        <v>0</v>
      </c>
      <c r="R1618" s="18" t="n">
        <f aca="false">Q1618-(Draws!R1597+Draws!AD1597)</f>
        <v>0</v>
      </c>
      <c r="S1618" s="18" t="n">
        <f aca="false">R1618-(Draws!S1597+Draws!AE1597)</f>
        <v>0</v>
      </c>
      <c r="T1618" s="18" t="n">
        <f aca="false">S1618-(Draws!T1597+Draws!AF1597)</f>
        <v>-77.3307922245425</v>
      </c>
      <c r="U1618" s="18" t="n">
        <f aca="false">T1618-(Draws!U1597+Draws!AG1597)</f>
        <v>-77.3307922245425</v>
      </c>
      <c r="V1618" s="18" t="n">
        <f aca="false">U1618-(Draws!V1597+Draws!AH1597)</f>
        <v>-77.3307922245425</v>
      </c>
      <c r="W1618" s="18" t="n">
        <f aca="false">V1618-(Draws!W1597+Draws!AI1597)</f>
        <v>-77.3307922245425</v>
      </c>
      <c r="X1618" s="18" t="n">
        <f aca="false">W1618-(Draws!X1597+Draws!AJ1597)</f>
        <v>-77.3307922245425</v>
      </c>
      <c r="Y1618" s="18" t="n">
        <f aca="false">X1618-(Draws!Y1597+Draws!AK1597)</f>
        <v>-77.3307922245425</v>
      </c>
      <c r="Z1618" s="18" t="n">
        <f aca="false">0-(MAX(Draws!N1597-Line_cap,0)+MAX(Draws!Z1597-Line_cap,0))</f>
        <v>0</v>
      </c>
      <c r="AA1618" s="18" t="n">
        <f aca="false">Z1618-(MAX(Draws!O1597-Line_cap,0)+MAX(Draws!AA1597-Line_cap,0))</f>
        <v>0</v>
      </c>
      <c r="AB1618" s="18" t="n">
        <f aca="false">AA1618-(MAX(Draws!P1597-Line_cap,0)+MAX(Draws!AB1597-Line_cap,0))</f>
        <v>0</v>
      </c>
      <c r="AC1618" s="18" t="n">
        <f aca="false">AB1618-(MAX(Draws!Q1597-Line_cap,0)+MAX(Draws!AC1597-Line_cap,0))</f>
        <v>0</v>
      </c>
      <c r="AD1618" s="18" t="n">
        <f aca="false">AC1618-(MAX(Draws!R1597-Line_cap,0)+MAX(Draws!AD1597-Line_cap,0))</f>
        <v>0</v>
      </c>
      <c r="AE1618" s="18" t="n">
        <f aca="false">AD1618-(MAX(Draws!S1597-Line_cap,0)+MAX(Draws!AE1597-Line_cap,0))</f>
        <v>0</v>
      </c>
      <c r="AF1618" s="18" t="n">
        <f aca="false">AE1618-(MAX(Draws!T1597-Line_cap,0)+MAX(Draws!AF1597-Line_cap,0))</f>
        <v>0</v>
      </c>
      <c r="AG1618" s="18" t="n">
        <f aca="false">AF1618-(MAX(Draws!U1597-Line_cap,0)+MAX(Draws!AG1597-Line_cap,0))</f>
        <v>0</v>
      </c>
      <c r="AH1618" s="18" t="n">
        <f aca="false">AG1618-(MAX(Draws!V1597-Line_cap,0)+MAX(Draws!AH1597-Line_cap,0))</f>
        <v>0</v>
      </c>
      <c r="AI1618" s="18" t="n">
        <f aca="false">AH1618-(MAX(Draws!W1597-Line_cap,0)+MAX(Draws!AI1597-Line_cap,0))</f>
        <v>0</v>
      </c>
      <c r="AJ1618" s="18" t="n">
        <f aca="false">AI1618-(MAX(Draws!X1597-Line_cap,0)+MAX(Draws!AJ1597-Line_cap,0))</f>
        <v>0</v>
      </c>
      <c r="AK1618" s="18" t="n">
        <f aca="false">AJ1618-(MAX(Draws!Y1597-Line_cap,0)+MAX(Draws!AK1597-Line_cap,0))</f>
        <v>0</v>
      </c>
      <c r="AL1618" s="18" t="n">
        <f aca="false">SUMPRODUCT(MIN($B$22:$M$22+B1618:M1618+N1618:Y1618))</f>
        <v>421.589905854524</v>
      </c>
      <c r="AM1618" s="18" t="n">
        <f aca="false">SUMPRODUCT(MIN($B$22:$M$22+B1618:M1618))</f>
        <v>421.589905854524</v>
      </c>
      <c r="AN1618" s="18" t="n">
        <f aca="false">SUMPRODUCT(MIN($B$22:$M$22+N1618:Y1618))</f>
        <v>404.619590133243</v>
      </c>
      <c r="AO1618" s="18" t="n">
        <f aca="false">SUMPRODUCT(MIN($B$22:$M$22+B1618:M1618+Z1618:AK1618))</f>
        <v>421.589905854524</v>
      </c>
      <c r="AP1618" s="18" t="n">
        <f aca="false">SUMPRODUCT(MIN($B$23:$M$23+B1618:M1618+N1618:Y1618))</f>
        <v>466.694639707688</v>
      </c>
      <c r="AQ1618" s="18" t="n">
        <f aca="false">SUMPRODUCT(MIN($B$23:$M$23+B1618:M1618+Z1618:AK1618))</f>
        <v>466.694639707688</v>
      </c>
      <c r="AR1618" s="13" t="n">
        <f aca="false">IF(Y1618&lt;0,1,0)</f>
        <v>1</v>
      </c>
    </row>
    <row r="1619" customFormat="false" ht="15" hidden="false" customHeight="false" outlineLevel="0" collapsed="false">
      <c r="A1619" s="13" t="n">
        <v>1594</v>
      </c>
      <c r="B1619" s="18" t="n">
        <f aca="false">Shock_sd*Draws!B1598</f>
        <v>45.900160826716</v>
      </c>
      <c r="C1619" s="18" t="n">
        <f aca="false">Persist_a*B1619+Shock_sd*Draws!C1598</f>
        <v>49.837336056106</v>
      </c>
      <c r="D1619" s="18" t="n">
        <f aca="false">Persist_a*C1619+Shock_sd*Draws!D1598</f>
        <v>38.6137931198342</v>
      </c>
      <c r="E1619" s="18" t="n">
        <f aca="false">Persist_a*D1619+Shock_sd*Draws!E1598</f>
        <v>54.4102061453097</v>
      </c>
      <c r="F1619" s="18" t="n">
        <f aca="false">Persist_a*E1619+Shock_sd*Draws!F1598</f>
        <v>60.1486584407524</v>
      </c>
      <c r="G1619" s="18" t="n">
        <f aca="false">Persist_a*F1619+Shock_sd*Draws!G1598</f>
        <v>41.2821446123122</v>
      </c>
      <c r="H1619" s="18" t="n">
        <f aca="false">Persist_a*G1619+Shock_sd*Draws!H1598</f>
        <v>29.8914279435189</v>
      </c>
      <c r="I1619" s="18" t="n">
        <f aca="false">Persist_a*H1619+Shock_sd*Draws!I1598</f>
        <v>-13.2406561610929</v>
      </c>
      <c r="J1619" s="18" t="n">
        <f aca="false">Persist_a*I1619+Shock_sd*Draws!J1598</f>
        <v>-36.5765327626505</v>
      </c>
      <c r="K1619" s="18" t="n">
        <f aca="false">Persist_a*J1619+Shock_sd*Draws!K1598</f>
        <v>-134.852937008623</v>
      </c>
      <c r="L1619" s="18" t="n">
        <f aca="false">Persist_a*K1619+Shock_sd*Draws!L1598</f>
        <v>-102.783899574039</v>
      </c>
      <c r="M1619" s="18" t="n">
        <f aca="false">Persist_a*L1619+Shock_sd*Draws!M1598</f>
        <v>-127.859613270175</v>
      </c>
      <c r="N1619" s="18" t="n">
        <f aca="false">0-(Draws!N1598+Draws!Z1598)</f>
        <v>0</v>
      </c>
      <c r="O1619" s="18" t="n">
        <f aca="false">N1619-(Draws!O1598+Draws!AA1598)</f>
        <v>0</v>
      </c>
      <c r="P1619" s="18" t="n">
        <f aca="false">O1619-(Draws!P1598+Draws!AB1598)</f>
        <v>0</v>
      </c>
      <c r="Q1619" s="18" t="n">
        <f aca="false">P1619-(Draws!Q1598+Draws!AC1598)</f>
        <v>0</v>
      </c>
      <c r="R1619" s="18" t="n">
        <f aca="false">Q1619-(Draws!R1598+Draws!AD1598)</f>
        <v>0</v>
      </c>
      <c r="S1619" s="18" t="n">
        <f aca="false">R1619-(Draws!S1598+Draws!AE1598)</f>
        <v>0</v>
      </c>
      <c r="T1619" s="18" t="n">
        <f aca="false">S1619-(Draws!T1598+Draws!AF1598)</f>
        <v>0</v>
      </c>
      <c r="U1619" s="18" t="n">
        <f aca="false">T1619-(Draws!U1598+Draws!AG1598)</f>
        <v>0</v>
      </c>
      <c r="V1619" s="18" t="n">
        <f aca="false">U1619-(Draws!V1598+Draws!AH1598)</f>
        <v>0</v>
      </c>
      <c r="W1619" s="18" t="n">
        <f aca="false">V1619-(Draws!W1598+Draws!AI1598)</f>
        <v>0</v>
      </c>
      <c r="X1619" s="18" t="n">
        <f aca="false">W1619-(Draws!X1598+Draws!AJ1598)</f>
        <v>0</v>
      </c>
      <c r="Y1619" s="18" t="n">
        <f aca="false">X1619-(Draws!Y1598+Draws!AK1598)</f>
        <v>0</v>
      </c>
      <c r="Z1619" s="18" t="n">
        <f aca="false">0-(MAX(Draws!N1598-Line_cap,0)+MAX(Draws!Z1598-Line_cap,0))</f>
        <v>0</v>
      </c>
      <c r="AA1619" s="18" t="n">
        <f aca="false">Z1619-(MAX(Draws!O1598-Line_cap,0)+MAX(Draws!AA1598-Line_cap,0))</f>
        <v>0</v>
      </c>
      <c r="AB1619" s="18" t="n">
        <f aca="false">AA1619-(MAX(Draws!P1598-Line_cap,0)+MAX(Draws!AB1598-Line_cap,0))</f>
        <v>0</v>
      </c>
      <c r="AC1619" s="18" t="n">
        <f aca="false">AB1619-(MAX(Draws!Q1598-Line_cap,0)+MAX(Draws!AC1598-Line_cap,0))</f>
        <v>0</v>
      </c>
      <c r="AD1619" s="18" t="n">
        <f aca="false">AC1619-(MAX(Draws!R1598-Line_cap,0)+MAX(Draws!AD1598-Line_cap,0))</f>
        <v>0</v>
      </c>
      <c r="AE1619" s="18" t="n">
        <f aca="false">AD1619-(MAX(Draws!S1598-Line_cap,0)+MAX(Draws!AE1598-Line_cap,0))</f>
        <v>0</v>
      </c>
      <c r="AF1619" s="18" t="n">
        <f aca="false">AE1619-(MAX(Draws!T1598-Line_cap,0)+MAX(Draws!AF1598-Line_cap,0))</f>
        <v>0</v>
      </c>
      <c r="AG1619" s="18" t="n">
        <f aca="false">AF1619-(MAX(Draws!U1598-Line_cap,0)+MAX(Draws!AG1598-Line_cap,0))</f>
        <v>0</v>
      </c>
      <c r="AH1619" s="18" t="n">
        <f aca="false">AG1619-(MAX(Draws!V1598-Line_cap,0)+MAX(Draws!AH1598-Line_cap,0))</f>
        <v>0</v>
      </c>
      <c r="AI1619" s="18" t="n">
        <f aca="false">AH1619-(MAX(Draws!W1598-Line_cap,0)+MAX(Draws!AI1598-Line_cap,0))</f>
        <v>0</v>
      </c>
      <c r="AJ1619" s="18" t="n">
        <f aca="false">AI1619-(MAX(Draws!X1598-Line_cap,0)+MAX(Draws!AJ1598-Line_cap,0))</f>
        <v>0</v>
      </c>
      <c r="AK1619" s="18" t="n">
        <f aca="false">AJ1619-(MAX(Draws!Y1598-Line_cap,0)+MAX(Draws!AK1598-Line_cap,0))</f>
        <v>0</v>
      </c>
      <c r="AL1619" s="18" t="n">
        <f aca="false">SUMPRODUCT(MIN($B$22:$M$22+B1619:M1619+N1619:Y1619))</f>
        <v>359.532758800801</v>
      </c>
      <c r="AM1619" s="18" t="n">
        <f aca="false">SUMPRODUCT(MIN($B$22:$M$22+B1619:M1619))</f>
        <v>359.532758800801</v>
      </c>
      <c r="AN1619" s="18" t="n">
        <f aca="false">SUMPRODUCT(MIN($B$22:$M$22+N1619:Y1619))</f>
        <v>481.950382357786</v>
      </c>
      <c r="AO1619" s="18" t="n">
        <f aca="false">SUMPRODUCT(MIN($B$22:$M$22+B1619:M1619+Z1619:AK1619))</f>
        <v>359.532758800801</v>
      </c>
      <c r="AP1619" s="18" t="n">
        <f aca="false">SUMPRODUCT(MIN($B$23:$M$23+B1619:M1619+N1619:Y1619))</f>
        <v>407.818407351228</v>
      </c>
      <c r="AQ1619" s="18" t="n">
        <f aca="false">SUMPRODUCT(MIN($B$23:$M$23+B1619:M1619+Z1619:AK1619))</f>
        <v>407.818407351228</v>
      </c>
      <c r="AR1619" s="13" t="n">
        <f aca="false">IF(Y1619&lt;0,1,0)</f>
        <v>0</v>
      </c>
    </row>
    <row r="1620" customFormat="false" ht="15" hidden="false" customHeight="false" outlineLevel="0" collapsed="false">
      <c r="A1620" s="13" t="n">
        <v>1595</v>
      </c>
      <c r="B1620" s="18" t="n">
        <f aca="false">Shock_sd*Draws!B1599</f>
        <v>69.2735540975889</v>
      </c>
      <c r="C1620" s="18" t="n">
        <f aca="false">Persist_a*B1620+Shock_sd*Draws!C1599</f>
        <v>-41.315530476739</v>
      </c>
      <c r="D1620" s="18" t="n">
        <f aca="false">Persist_a*C1620+Shock_sd*Draws!D1599</f>
        <v>53.8699624681748</v>
      </c>
      <c r="E1620" s="18" t="n">
        <f aca="false">Persist_a*D1620+Shock_sd*Draws!E1599</f>
        <v>76.2108723596471</v>
      </c>
      <c r="F1620" s="18" t="n">
        <f aca="false">Persist_a*E1620+Shock_sd*Draws!F1599</f>
        <v>154.015230415812</v>
      </c>
      <c r="G1620" s="18" t="n">
        <f aca="false">Persist_a*F1620+Shock_sd*Draws!G1599</f>
        <v>55.3783564178548</v>
      </c>
      <c r="H1620" s="18" t="n">
        <f aca="false">Persist_a*G1620+Shock_sd*Draws!H1599</f>
        <v>120.534137467</v>
      </c>
      <c r="I1620" s="18" t="n">
        <f aca="false">Persist_a*H1620+Shock_sd*Draws!I1599</f>
        <v>98.4370768090139</v>
      </c>
      <c r="J1620" s="18" t="n">
        <f aca="false">Persist_a*I1620+Shock_sd*Draws!J1599</f>
        <v>57.9826454591652</v>
      </c>
      <c r="K1620" s="18" t="n">
        <f aca="false">Persist_a*J1620+Shock_sd*Draws!K1599</f>
        <v>26.0355881851196</v>
      </c>
      <c r="L1620" s="18" t="n">
        <f aca="false">Persist_a*K1620+Shock_sd*Draws!L1599</f>
        <v>-35.8969125504236</v>
      </c>
      <c r="M1620" s="18" t="n">
        <f aca="false">Persist_a*L1620+Shock_sd*Draws!M1599</f>
        <v>-46.5599856211976</v>
      </c>
      <c r="N1620" s="18" t="n">
        <f aca="false">0-(Draws!N1599+Draws!Z1599)</f>
        <v>0</v>
      </c>
      <c r="O1620" s="18" t="n">
        <f aca="false">N1620-(Draws!O1599+Draws!AA1599)</f>
        <v>0</v>
      </c>
      <c r="P1620" s="18" t="n">
        <f aca="false">O1620-(Draws!P1599+Draws!AB1599)</f>
        <v>0</v>
      </c>
      <c r="Q1620" s="18" t="n">
        <f aca="false">P1620-(Draws!Q1599+Draws!AC1599)</f>
        <v>0</v>
      </c>
      <c r="R1620" s="18" t="n">
        <f aca="false">Q1620-(Draws!R1599+Draws!AD1599)</f>
        <v>0</v>
      </c>
      <c r="S1620" s="18" t="n">
        <f aca="false">R1620-(Draws!S1599+Draws!AE1599)</f>
        <v>0</v>
      </c>
      <c r="T1620" s="18" t="n">
        <f aca="false">S1620-(Draws!T1599+Draws!AF1599)</f>
        <v>0</v>
      </c>
      <c r="U1620" s="18" t="n">
        <f aca="false">T1620-(Draws!U1599+Draws!AG1599)</f>
        <v>0</v>
      </c>
      <c r="V1620" s="18" t="n">
        <f aca="false">U1620-(Draws!V1599+Draws!AH1599)</f>
        <v>0</v>
      </c>
      <c r="W1620" s="18" t="n">
        <f aca="false">V1620-(Draws!W1599+Draws!AI1599)</f>
        <v>0</v>
      </c>
      <c r="X1620" s="18" t="n">
        <f aca="false">W1620-(Draws!X1599+Draws!AJ1599)</f>
        <v>0</v>
      </c>
      <c r="Y1620" s="18" t="n">
        <f aca="false">X1620-(Draws!Y1599+Draws!AK1599)</f>
        <v>0</v>
      </c>
      <c r="Z1620" s="18" t="n">
        <f aca="false">0-(MAX(Draws!N1599-Line_cap,0)+MAX(Draws!Z1599-Line_cap,0))</f>
        <v>0</v>
      </c>
      <c r="AA1620" s="18" t="n">
        <f aca="false">Z1620-(MAX(Draws!O1599-Line_cap,0)+MAX(Draws!AA1599-Line_cap,0))</f>
        <v>0</v>
      </c>
      <c r="AB1620" s="18" t="n">
        <f aca="false">AA1620-(MAX(Draws!P1599-Line_cap,0)+MAX(Draws!AB1599-Line_cap,0))</f>
        <v>0</v>
      </c>
      <c r="AC1620" s="18" t="n">
        <f aca="false">AB1620-(MAX(Draws!Q1599-Line_cap,0)+MAX(Draws!AC1599-Line_cap,0))</f>
        <v>0</v>
      </c>
      <c r="AD1620" s="18" t="n">
        <f aca="false">AC1620-(MAX(Draws!R1599-Line_cap,0)+MAX(Draws!AD1599-Line_cap,0))</f>
        <v>0</v>
      </c>
      <c r="AE1620" s="18" t="n">
        <f aca="false">AD1620-(MAX(Draws!S1599-Line_cap,0)+MAX(Draws!AE1599-Line_cap,0))</f>
        <v>0</v>
      </c>
      <c r="AF1620" s="18" t="n">
        <f aca="false">AE1620-(MAX(Draws!T1599-Line_cap,0)+MAX(Draws!AF1599-Line_cap,0))</f>
        <v>0</v>
      </c>
      <c r="AG1620" s="18" t="n">
        <f aca="false">AF1620-(MAX(Draws!U1599-Line_cap,0)+MAX(Draws!AG1599-Line_cap,0))</f>
        <v>0</v>
      </c>
      <c r="AH1620" s="18" t="n">
        <f aca="false">AG1620-(MAX(Draws!V1599-Line_cap,0)+MAX(Draws!AH1599-Line_cap,0))</f>
        <v>0</v>
      </c>
      <c r="AI1620" s="18" t="n">
        <f aca="false">AH1620-(MAX(Draws!W1599-Line_cap,0)+MAX(Draws!AI1599-Line_cap,0))</f>
        <v>0</v>
      </c>
      <c r="AJ1620" s="18" t="n">
        <f aca="false">AI1620-(MAX(Draws!X1599-Line_cap,0)+MAX(Draws!AJ1599-Line_cap,0))</f>
        <v>0</v>
      </c>
      <c r="AK1620" s="18" t="n">
        <f aca="false">AJ1620-(MAX(Draws!Y1599-Line_cap,0)+MAX(Draws!AK1599-Line_cap,0))</f>
        <v>0</v>
      </c>
      <c r="AL1620" s="18" t="n">
        <f aca="false">SUMPRODUCT(MIN($B$22:$M$22+B1620:M1620+N1620:Y1620))</f>
        <v>463.864062055763</v>
      </c>
      <c r="AM1620" s="18" t="n">
        <f aca="false">SUMPRODUCT(MIN($B$22:$M$22+B1620:M1620))</f>
        <v>463.864062055763</v>
      </c>
      <c r="AN1620" s="18" t="n">
        <f aca="false">SUMPRODUCT(MIN($B$22:$M$22+N1620:Y1620))</f>
        <v>481.950382357786</v>
      </c>
      <c r="AO1620" s="18" t="n">
        <f aca="false">SUMPRODUCT(MIN($B$22:$M$22+B1620:M1620+Z1620:AK1620))</f>
        <v>463.864062055763</v>
      </c>
      <c r="AP1620" s="18" t="n">
        <f aca="false">SUMPRODUCT(MIN($B$23:$M$23+B1620:M1620+N1620:Y1620))</f>
        <v>508.989943138383</v>
      </c>
      <c r="AQ1620" s="18" t="n">
        <f aca="false">SUMPRODUCT(MIN($B$23:$M$23+B1620:M1620+Z1620:AK1620))</f>
        <v>508.989943138383</v>
      </c>
      <c r="AR1620" s="13" t="n">
        <f aca="false">IF(Y1620&lt;0,1,0)</f>
        <v>0</v>
      </c>
    </row>
    <row r="1621" customFormat="false" ht="15" hidden="false" customHeight="false" outlineLevel="0" collapsed="false">
      <c r="A1621" s="13" t="n">
        <v>1596</v>
      </c>
      <c r="B1621" s="18" t="n">
        <f aca="false">Shock_sd*Draws!B1600</f>
        <v>-57.5175182446125</v>
      </c>
      <c r="C1621" s="18" t="n">
        <f aca="false">Persist_a*B1621+Shock_sd*Draws!C1600</f>
        <v>-151.981418934952</v>
      </c>
      <c r="D1621" s="18" t="n">
        <f aca="false">Persist_a*C1621+Shock_sd*Draws!D1600</f>
        <v>-120.871071905645</v>
      </c>
      <c r="E1621" s="18" t="n">
        <f aca="false">Persist_a*D1621+Shock_sd*Draws!E1600</f>
        <v>-105.531914868346</v>
      </c>
      <c r="F1621" s="18" t="n">
        <f aca="false">Persist_a*E1621+Shock_sd*Draws!F1600</f>
        <v>-125.585392216567</v>
      </c>
      <c r="G1621" s="18" t="n">
        <f aca="false">Persist_a*F1621+Shock_sd*Draws!G1600</f>
        <v>-177.908536529809</v>
      </c>
      <c r="H1621" s="18" t="n">
        <f aca="false">Persist_a*G1621+Shock_sd*Draws!H1600</f>
        <v>-162.961111883505</v>
      </c>
      <c r="I1621" s="18" t="n">
        <f aca="false">Persist_a*H1621+Shock_sd*Draws!I1600</f>
        <v>-93.4908682949996</v>
      </c>
      <c r="J1621" s="18" t="n">
        <f aca="false">Persist_a*I1621+Shock_sd*Draws!J1600</f>
        <v>3.11964993705096</v>
      </c>
      <c r="K1621" s="18" t="n">
        <f aca="false">Persist_a*J1621+Shock_sd*Draws!K1600</f>
        <v>-83.5717771247209</v>
      </c>
      <c r="L1621" s="18" t="n">
        <f aca="false">Persist_a*K1621+Shock_sd*Draws!L1600</f>
        <v>-92.8596045451024</v>
      </c>
      <c r="M1621" s="18" t="n">
        <f aca="false">Persist_a*L1621+Shock_sd*Draws!M1600</f>
        <v>-111.476188936486</v>
      </c>
      <c r="N1621" s="18" t="n">
        <f aca="false">0-(Draws!N1600+Draws!Z1600)</f>
        <v>-97.4024487791257</v>
      </c>
      <c r="O1621" s="18" t="n">
        <f aca="false">N1621-(Draws!O1600+Draws!AA1600)</f>
        <v>-97.4024487791257</v>
      </c>
      <c r="P1621" s="18" t="n">
        <f aca="false">O1621-(Draws!P1600+Draws!AB1600)</f>
        <v>-97.4024487791257</v>
      </c>
      <c r="Q1621" s="18" t="n">
        <f aca="false">P1621-(Draws!Q1600+Draws!AC1600)</f>
        <v>-97.4024487791257</v>
      </c>
      <c r="R1621" s="18" t="n">
        <f aca="false">Q1621-(Draws!R1600+Draws!AD1600)</f>
        <v>-97.4024487791257</v>
      </c>
      <c r="S1621" s="18" t="n">
        <f aca="false">R1621-(Draws!S1600+Draws!AE1600)</f>
        <v>-97.4024487791257</v>
      </c>
      <c r="T1621" s="18" t="n">
        <f aca="false">S1621-(Draws!T1600+Draws!AF1600)</f>
        <v>-97.4024487791257</v>
      </c>
      <c r="U1621" s="18" t="n">
        <f aca="false">T1621-(Draws!U1600+Draws!AG1600)</f>
        <v>-97.4024487791257</v>
      </c>
      <c r="V1621" s="18" t="n">
        <f aca="false">U1621-(Draws!V1600+Draws!AH1600)</f>
        <v>-97.4024487791257</v>
      </c>
      <c r="W1621" s="18" t="n">
        <f aca="false">V1621-(Draws!W1600+Draws!AI1600)</f>
        <v>-97.4024487791257</v>
      </c>
      <c r="X1621" s="18" t="n">
        <f aca="false">W1621-(Draws!X1600+Draws!AJ1600)</f>
        <v>-97.4024487791257</v>
      </c>
      <c r="Y1621" s="18" t="n">
        <f aca="false">X1621-(Draws!Y1600+Draws!AK1600)</f>
        <v>-138.787417088984</v>
      </c>
      <c r="Z1621" s="18" t="n">
        <f aca="false">0-(MAX(Draws!N1600-Line_cap,0)+MAX(Draws!Z1600-Line_cap,0))</f>
        <v>0</v>
      </c>
      <c r="AA1621" s="18" t="n">
        <f aca="false">Z1621-(MAX(Draws!O1600-Line_cap,0)+MAX(Draws!AA1600-Line_cap,0))</f>
        <v>0</v>
      </c>
      <c r="AB1621" s="18" t="n">
        <f aca="false">AA1621-(MAX(Draws!P1600-Line_cap,0)+MAX(Draws!AB1600-Line_cap,0))</f>
        <v>0</v>
      </c>
      <c r="AC1621" s="18" t="n">
        <f aca="false">AB1621-(MAX(Draws!Q1600-Line_cap,0)+MAX(Draws!AC1600-Line_cap,0))</f>
        <v>0</v>
      </c>
      <c r="AD1621" s="18" t="n">
        <f aca="false">AC1621-(MAX(Draws!R1600-Line_cap,0)+MAX(Draws!AD1600-Line_cap,0))</f>
        <v>0</v>
      </c>
      <c r="AE1621" s="18" t="n">
        <f aca="false">AD1621-(MAX(Draws!S1600-Line_cap,0)+MAX(Draws!AE1600-Line_cap,0))</f>
        <v>0</v>
      </c>
      <c r="AF1621" s="18" t="n">
        <f aca="false">AE1621-(MAX(Draws!T1600-Line_cap,0)+MAX(Draws!AF1600-Line_cap,0))</f>
        <v>0</v>
      </c>
      <c r="AG1621" s="18" t="n">
        <f aca="false">AF1621-(MAX(Draws!U1600-Line_cap,0)+MAX(Draws!AG1600-Line_cap,0))</f>
        <v>0</v>
      </c>
      <c r="AH1621" s="18" t="n">
        <f aca="false">AG1621-(MAX(Draws!V1600-Line_cap,0)+MAX(Draws!AH1600-Line_cap,0))</f>
        <v>0</v>
      </c>
      <c r="AI1621" s="18" t="n">
        <f aca="false">AH1621-(MAX(Draws!W1600-Line_cap,0)+MAX(Draws!AI1600-Line_cap,0))</f>
        <v>0</v>
      </c>
      <c r="AJ1621" s="18" t="n">
        <f aca="false">AI1621-(MAX(Draws!X1600-Line_cap,0)+MAX(Draws!AJ1600-Line_cap,0))</f>
        <v>0</v>
      </c>
      <c r="AK1621" s="18" t="n">
        <f aca="false">AJ1621-(MAX(Draws!Y1600-Line_cap,0)+MAX(Draws!AK1600-Line_cap,0))</f>
        <v>0</v>
      </c>
      <c r="AL1621" s="18" t="n">
        <f aca="false">SUMPRODUCT(MIN($B$22:$M$22+B1621:M1621+N1621:Y1621))</f>
        <v>207.897186329431</v>
      </c>
      <c r="AM1621" s="18" t="n">
        <f aca="false">SUMPRODUCT(MIN($B$22:$M$22+B1621:M1621))</f>
        <v>305.299635108556</v>
      </c>
      <c r="AN1621" s="18" t="n">
        <f aca="false">SUMPRODUCT(MIN($B$22:$M$22+N1621:Y1621))</f>
        <v>371.636630587976</v>
      </c>
      <c r="AO1621" s="18" t="n">
        <f aca="false">SUMPRODUCT(MIN($B$22:$M$22+B1621:M1621+Z1621:AK1621))</f>
        <v>305.299635108556</v>
      </c>
      <c r="AP1621" s="18" t="n">
        <f aca="false">SUMPRODUCT(MIN($B$23:$M$23+B1621:M1621+N1621:Y1621))</f>
        <v>255.662931830215</v>
      </c>
      <c r="AQ1621" s="18" t="n">
        <f aca="false">SUMPRODUCT(MIN($B$23:$M$23+B1621:M1621+Z1621:AK1621))</f>
        <v>353.065380609341</v>
      </c>
      <c r="AR1621" s="13" t="n">
        <f aca="false">IF(Y1621&lt;0,1,0)</f>
        <v>1</v>
      </c>
    </row>
    <row r="1622" customFormat="false" ht="15" hidden="false" customHeight="false" outlineLevel="0" collapsed="false">
      <c r="A1622" s="13" t="n">
        <v>1597</v>
      </c>
      <c r="B1622" s="18" t="n">
        <f aca="false">Shock_sd*Draws!B1601</f>
        <v>82.4631275296493</v>
      </c>
      <c r="C1622" s="18" t="n">
        <f aca="false">Persist_a*B1622+Shock_sd*Draws!C1601</f>
        <v>-4.13666473440673</v>
      </c>
      <c r="D1622" s="18" t="n">
        <f aca="false">Persist_a*C1622+Shock_sd*Draws!D1601</f>
        <v>-20.9266158282088</v>
      </c>
      <c r="E1622" s="18" t="n">
        <f aca="false">Persist_a*D1622+Shock_sd*Draws!E1601</f>
        <v>22.434025023155</v>
      </c>
      <c r="F1622" s="18" t="n">
        <f aca="false">Persist_a*E1622+Shock_sd*Draws!F1601</f>
        <v>-29.6334149295638</v>
      </c>
      <c r="G1622" s="18" t="n">
        <f aca="false">Persist_a*F1622+Shock_sd*Draws!G1601</f>
        <v>-15.858406665478</v>
      </c>
      <c r="H1622" s="18" t="n">
        <f aca="false">Persist_a*G1622+Shock_sd*Draws!H1601</f>
        <v>21.5317729937239</v>
      </c>
      <c r="I1622" s="18" t="n">
        <f aca="false">Persist_a*H1622+Shock_sd*Draws!I1601</f>
        <v>2.22468617717962</v>
      </c>
      <c r="J1622" s="18" t="n">
        <f aca="false">Persist_a*I1622+Shock_sd*Draws!J1601</f>
        <v>85.8864584404561</v>
      </c>
      <c r="K1622" s="18" t="n">
        <f aca="false">Persist_a*J1622+Shock_sd*Draws!K1601</f>
        <v>105.677513305183</v>
      </c>
      <c r="L1622" s="18" t="n">
        <f aca="false">Persist_a*K1622+Shock_sd*Draws!L1601</f>
        <v>36.9642643867792</v>
      </c>
      <c r="M1622" s="18" t="n">
        <f aca="false">Persist_a*L1622+Shock_sd*Draws!M1601</f>
        <v>59.779810396458</v>
      </c>
      <c r="N1622" s="18" t="n">
        <f aca="false">0-(Draws!N1601+Draws!Z1601)</f>
        <v>0</v>
      </c>
      <c r="O1622" s="18" t="n">
        <f aca="false">N1622-(Draws!O1601+Draws!AA1601)</f>
        <v>-120.962656514127</v>
      </c>
      <c r="P1622" s="18" t="n">
        <f aca="false">O1622-(Draws!P1601+Draws!AB1601)</f>
        <v>-120.962656514127</v>
      </c>
      <c r="Q1622" s="18" t="n">
        <f aca="false">P1622-(Draws!Q1601+Draws!AC1601)</f>
        <v>-120.962656514127</v>
      </c>
      <c r="R1622" s="18" t="n">
        <f aca="false">Q1622-(Draws!R1601+Draws!AD1601)</f>
        <v>-120.962656514127</v>
      </c>
      <c r="S1622" s="18" t="n">
        <f aca="false">R1622-(Draws!S1601+Draws!AE1601)</f>
        <v>-120.962656514127</v>
      </c>
      <c r="T1622" s="18" t="n">
        <f aca="false">S1622-(Draws!T1601+Draws!AF1601)</f>
        <v>-120.962656514127</v>
      </c>
      <c r="U1622" s="18" t="n">
        <f aca="false">T1622-(Draws!U1601+Draws!AG1601)</f>
        <v>-120.962656514127</v>
      </c>
      <c r="V1622" s="18" t="n">
        <f aca="false">U1622-(Draws!V1601+Draws!AH1601)</f>
        <v>-120.962656514127</v>
      </c>
      <c r="W1622" s="18" t="n">
        <f aca="false">V1622-(Draws!W1601+Draws!AI1601)</f>
        <v>-120.962656514127</v>
      </c>
      <c r="X1622" s="18" t="n">
        <f aca="false">W1622-(Draws!X1601+Draws!AJ1601)</f>
        <v>-156.177009828289</v>
      </c>
      <c r="Y1622" s="18" t="n">
        <f aca="false">X1622-(Draws!Y1601+Draws!AK1601)</f>
        <v>-156.177009828289</v>
      </c>
      <c r="Z1622" s="18" t="n">
        <f aca="false">0-(MAX(Draws!N1601-Line_cap,0)+MAX(Draws!Z1601-Line_cap,0))</f>
        <v>0</v>
      </c>
      <c r="AA1622" s="18" t="n">
        <f aca="false">Z1622-(MAX(Draws!O1601-Line_cap,0)+MAX(Draws!AA1601-Line_cap,0))</f>
        <v>-20.9626565141267</v>
      </c>
      <c r="AB1622" s="18" t="n">
        <f aca="false">AA1622-(MAX(Draws!P1601-Line_cap,0)+MAX(Draws!AB1601-Line_cap,0))</f>
        <v>-20.9626565141267</v>
      </c>
      <c r="AC1622" s="18" t="n">
        <f aca="false">AB1622-(MAX(Draws!Q1601-Line_cap,0)+MAX(Draws!AC1601-Line_cap,0))</f>
        <v>-20.9626565141267</v>
      </c>
      <c r="AD1622" s="18" t="n">
        <f aca="false">AC1622-(MAX(Draws!R1601-Line_cap,0)+MAX(Draws!AD1601-Line_cap,0))</f>
        <v>-20.9626565141267</v>
      </c>
      <c r="AE1622" s="18" t="n">
        <f aca="false">AD1622-(MAX(Draws!S1601-Line_cap,0)+MAX(Draws!AE1601-Line_cap,0))</f>
        <v>-20.9626565141267</v>
      </c>
      <c r="AF1622" s="18" t="n">
        <f aca="false">AE1622-(MAX(Draws!T1601-Line_cap,0)+MAX(Draws!AF1601-Line_cap,0))</f>
        <v>-20.9626565141267</v>
      </c>
      <c r="AG1622" s="18" t="n">
        <f aca="false">AF1622-(MAX(Draws!U1601-Line_cap,0)+MAX(Draws!AG1601-Line_cap,0))</f>
        <v>-20.9626565141267</v>
      </c>
      <c r="AH1622" s="18" t="n">
        <f aca="false">AG1622-(MAX(Draws!V1601-Line_cap,0)+MAX(Draws!AH1601-Line_cap,0))</f>
        <v>-20.9626565141267</v>
      </c>
      <c r="AI1622" s="18" t="n">
        <f aca="false">AH1622-(MAX(Draws!W1601-Line_cap,0)+MAX(Draws!AI1601-Line_cap,0))</f>
        <v>-20.9626565141267</v>
      </c>
      <c r="AJ1622" s="18" t="n">
        <f aca="false">AI1622-(MAX(Draws!X1601-Line_cap,0)+MAX(Draws!AJ1601-Line_cap,0))</f>
        <v>-20.9626565141267</v>
      </c>
      <c r="AK1622" s="18" t="n">
        <f aca="false">AJ1622-(MAX(Draws!Y1601-Line_cap,0)+MAX(Draws!AK1601-Line_cap,0))</f>
        <v>-20.9626565141267</v>
      </c>
      <c r="AL1622" s="18" t="n">
        <f aca="false">SUMPRODUCT(MIN($B$22:$M$22+B1622:M1622+N1622:Y1622))</f>
        <v>337.901109704</v>
      </c>
      <c r="AM1622" s="18" t="n">
        <f aca="false">SUMPRODUCT(MIN($B$22:$M$22+B1622:M1622))</f>
        <v>458.863766218126</v>
      </c>
      <c r="AN1622" s="18" t="n">
        <f aca="false">SUMPRODUCT(MIN($B$22:$M$22+N1622:Y1622))</f>
        <v>345.750937736092</v>
      </c>
      <c r="AO1622" s="18" t="n">
        <f aca="false">SUMPRODUCT(MIN($B$22:$M$22+B1622:M1622+Z1622:AK1622))</f>
        <v>437.901109704</v>
      </c>
      <c r="AP1622" s="18" t="n">
        <f aca="false">SUMPRODUCT(MIN($B$23:$M$23+B1622:M1622+N1622:Y1622))</f>
        <v>383.005843557164</v>
      </c>
      <c r="AQ1622" s="18" t="n">
        <f aca="false">SUMPRODUCT(MIN($B$23:$M$23+B1622:M1622+Z1622:AK1622))</f>
        <v>483.005843557164</v>
      </c>
      <c r="AR1622" s="13" t="n">
        <f aca="false">IF(Y1622&lt;0,1,0)</f>
        <v>1</v>
      </c>
    </row>
    <row r="1623" customFormat="false" ht="15" hidden="false" customHeight="false" outlineLevel="0" collapsed="false">
      <c r="A1623" s="13" t="n">
        <v>1598</v>
      </c>
      <c r="B1623" s="18" t="n">
        <f aca="false">Shock_sd*Draws!B1602</f>
        <v>127.706747289944</v>
      </c>
      <c r="C1623" s="18" t="n">
        <f aca="false">Persist_a*B1623+Shock_sd*Draws!C1602</f>
        <v>100.030972833225</v>
      </c>
      <c r="D1623" s="18" t="n">
        <f aca="false">Persist_a*C1623+Shock_sd*Draws!D1602</f>
        <v>11.3026369308366</v>
      </c>
      <c r="E1623" s="18" t="n">
        <f aca="false">Persist_a*D1623+Shock_sd*Draws!E1602</f>
        <v>57.0535564073533</v>
      </c>
      <c r="F1623" s="18" t="n">
        <f aca="false">Persist_a*E1623+Shock_sd*Draws!F1602</f>
        <v>67.0419546262527</v>
      </c>
      <c r="G1623" s="18" t="n">
        <f aca="false">Persist_a*F1623+Shock_sd*Draws!G1602</f>
        <v>-41.658623374768</v>
      </c>
      <c r="H1623" s="18" t="n">
        <f aca="false">Persist_a*G1623+Shock_sd*Draws!H1602</f>
        <v>29.065235923619</v>
      </c>
      <c r="I1623" s="18" t="n">
        <f aca="false">Persist_a*H1623+Shock_sd*Draws!I1602</f>
        <v>-1.60710868161102</v>
      </c>
      <c r="J1623" s="18" t="n">
        <f aca="false">Persist_a*I1623+Shock_sd*Draws!J1602</f>
        <v>4.41081516274933</v>
      </c>
      <c r="K1623" s="18" t="n">
        <f aca="false">Persist_a*J1623+Shock_sd*Draws!K1602</f>
        <v>44.6140911767574</v>
      </c>
      <c r="L1623" s="18" t="n">
        <f aca="false">Persist_a*K1623+Shock_sd*Draws!L1602</f>
        <v>85.8535937834348</v>
      </c>
      <c r="M1623" s="18" t="n">
        <f aca="false">Persist_a*L1623+Shock_sd*Draws!M1602</f>
        <v>-24.0497881988553</v>
      </c>
      <c r="N1623" s="18" t="n">
        <f aca="false">0-(Draws!N1602+Draws!Z1602)</f>
        <v>0</v>
      </c>
      <c r="O1623" s="18" t="n">
        <f aca="false">N1623-(Draws!O1602+Draws!AA1602)</f>
        <v>0</v>
      </c>
      <c r="P1623" s="18" t="n">
        <f aca="false">O1623-(Draws!P1602+Draws!AB1602)</f>
        <v>0</v>
      </c>
      <c r="Q1623" s="18" t="n">
        <f aca="false">P1623-(Draws!Q1602+Draws!AC1602)</f>
        <v>0</v>
      </c>
      <c r="R1623" s="18" t="n">
        <f aca="false">Q1623-(Draws!R1602+Draws!AD1602)</f>
        <v>0</v>
      </c>
      <c r="S1623" s="18" t="n">
        <f aca="false">R1623-(Draws!S1602+Draws!AE1602)</f>
        <v>0</v>
      </c>
      <c r="T1623" s="18" t="n">
        <f aca="false">S1623-(Draws!T1602+Draws!AF1602)</f>
        <v>0</v>
      </c>
      <c r="U1623" s="18" t="n">
        <f aca="false">T1623-(Draws!U1602+Draws!AG1602)</f>
        <v>0</v>
      </c>
      <c r="V1623" s="18" t="n">
        <f aca="false">U1623-(Draws!V1602+Draws!AH1602)</f>
        <v>0</v>
      </c>
      <c r="W1623" s="18" t="n">
        <f aca="false">V1623-(Draws!W1602+Draws!AI1602)</f>
        <v>0</v>
      </c>
      <c r="X1623" s="18" t="n">
        <f aca="false">W1623-(Draws!X1602+Draws!AJ1602)</f>
        <v>0</v>
      </c>
      <c r="Y1623" s="18" t="n">
        <f aca="false">X1623-(Draws!Y1602+Draws!AK1602)</f>
        <v>0</v>
      </c>
      <c r="Z1623" s="18" t="n">
        <f aca="false">0-(MAX(Draws!N1602-Line_cap,0)+MAX(Draws!Z1602-Line_cap,0))</f>
        <v>0</v>
      </c>
      <c r="AA1623" s="18" t="n">
        <f aca="false">Z1623-(MAX(Draws!O1602-Line_cap,0)+MAX(Draws!AA1602-Line_cap,0))</f>
        <v>0</v>
      </c>
      <c r="AB1623" s="18" t="n">
        <f aca="false">AA1623-(MAX(Draws!P1602-Line_cap,0)+MAX(Draws!AB1602-Line_cap,0))</f>
        <v>0</v>
      </c>
      <c r="AC1623" s="18" t="n">
        <f aca="false">AB1623-(MAX(Draws!Q1602-Line_cap,0)+MAX(Draws!AC1602-Line_cap,0))</f>
        <v>0</v>
      </c>
      <c r="AD1623" s="18" t="n">
        <f aca="false">AC1623-(MAX(Draws!R1602-Line_cap,0)+MAX(Draws!AD1602-Line_cap,0))</f>
        <v>0</v>
      </c>
      <c r="AE1623" s="18" t="n">
        <f aca="false">AD1623-(MAX(Draws!S1602-Line_cap,0)+MAX(Draws!AE1602-Line_cap,0))</f>
        <v>0</v>
      </c>
      <c r="AF1623" s="18" t="n">
        <f aca="false">AE1623-(MAX(Draws!T1602-Line_cap,0)+MAX(Draws!AF1602-Line_cap,0))</f>
        <v>0</v>
      </c>
      <c r="AG1623" s="18" t="n">
        <f aca="false">AF1623-(MAX(Draws!U1602-Line_cap,0)+MAX(Draws!AG1602-Line_cap,0))</f>
        <v>0</v>
      </c>
      <c r="AH1623" s="18" t="n">
        <f aca="false">AG1623-(MAX(Draws!V1602-Line_cap,0)+MAX(Draws!AH1602-Line_cap,0))</f>
        <v>0</v>
      </c>
      <c r="AI1623" s="18" t="n">
        <f aca="false">AH1623-(MAX(Draws!W1602-Line_cap,0)+MAX(Draws!AI1602-Line_cap,0))</f>
        <v>0</v>
      </c>
      <c r="AJ1623" s="18" t="n">
        <f aca="false">AI1623-(MAX(Draws!X1602-Line_cap,0)+MAX(Draws!AJ1602-Line_cap,0))</f>
        <v>0</v>
      </c>
      <c r="AK1623" s="18" t="n">
        <f aca="false">AJ1623-(MAX(Draws!Y1602-Line_cap,0)+MAX(Draws!AK1602-Line_cap,0))</f>
        <v>0</v>
      </c>
      <c r="AL1623" s="18" t="n">
        <f aca="false">SUMPRODUCT(MIN($B$22:$M$22+B1623:M1623+N1623:Y1623))</f>
        <v>441.549548263597</v>
      </c>
      <c r="AM1623" s="18" t="n">
        <f aca="false">SUMPRODUCT(MIN($B$22:$M$22+B1623:M1623))</f>
        <v>441.549548263597</v>
      </c>
      <c r="AN1623" s="18" t="n">
        <f aca="false">SUMPRODUCT(MIN($B$22:$M$22+N1623:Y1623))</f>
        <v>481.950382357786</v>
      </c>
      <c r="AO1623" s="18" t="n">
        <f aca="false">SUMPRODUCT(MIN($B$22:$M$22+B1623:M1623+Z1623:AK1623))</f>
        <v>441.549548263597</v>
      </c>
      <c r="AP1623" s="18" t="n">
        <f aca="false">SUMPRODUCT(MIN($B$23:$M$23+B1623:M1623+N1623:Y1623))</f>
        <v>489.315293764381</v>
      </c>
      <c r="AQ1623" s="18" t="n">
        <f aca="false">SUMPRODUCT(MIN($B$23:$M$23+B1623:M1623+Z1623:AK1623))</f>
        <v>489.315293764381</v>
      </c>
      <c r="AR1623" s="13" t="n">
        <f aca="false">IF(Y1623&lt;0,1,0)</f>
        <v>0</v>
      </c>
    </row>
    <row r="1624" customFormat="false" ht="15" hidden="false" customHeight="false" outlineLevel="0" collapsed="false">
      <c r="A1624" s="13" t="n">
        <v>1599</v>
      </c>
      <c r="B1624" s="18" t="n">
        <f aca="false">Shock_sd*Draws!B1603</f>
        <v>12.5399375943976</v>
      </c>
      <c r="C1624" s="18" t="n">
        <f aca="false">Persist_a*B1624+Shock_sd*Draws!C1603</f>
        <v>-11.6994356518985</v>
      </c>
      <c r="D1624" s="18" t="n">
        <f aca="false">Persist_a*C1624+Shock_sd*Draws!D1603</f>
        <v>-8.64730059855161</v>
      </c>
      <c r="E1624" s="18" t="n">
        <f aca="false">Persist_a*D1624+Shock_sd*Draws!E1603</f>
        <v>-65.3519075869558</v>
      </c>
      <c r="F1624" s="18" t="n">
        <f aca="false">Persist_a*E1624+Shock_sd*Draws!F1603</f>
        <v>-41.5205277425046</v>
      </c>
      <c r="G1624" s="18" t="n">
        <f aca="false">Persist_a*F1624+Shock_sd*Draws!G1603</f>
        <v>62.6693615648419</v>
      </c>
      <c r="H1624" s="18" t="n">
        <f aca="false">Persist_a*G1624+Shock_sd*Draws!H1603</f>
        <v>99.6943288127636</v>
      </c>
      <c r="I1624" s="18" t="n">
        <f aca="false">Persist_a*H1624+Shock_sd*Draws!I1603</f>
        <v>60.1909010035327</v>
      </c>
      <c r="J1624" s="18" t="n">
        <f aca="false">Persist_a*I1624+Shock_sd*Draws!J1603</f>
        <v>126.091732509787</v>
      </c>
      <c r="K1624" s="18" t="n">
        <f aca="false">Persist_a*J1624+Shock_sd*Draws!K1603</f>
        <v>10.0103367673778</v>
      </c>
      <c r="L1624" s="18" t="n">
        <f aca="false">Persist_a*K1624+Shock_sd*Draws!L1603</f>
        <v>-58.4012347734371</v>
      </c>
      <c r="M1624" s="18" t="n">
        <f aca="false">Persist_a*L1624+Shock_sd*Draws!M1603</f>
        <v>-25.9075368104666</v>
      </c>
      <c r="N1624" s="18" t="n">
        <f aca="false">0-(Draws!N1603+Draws!Z1603)</f>
        <v>0</v>
      </c>
      <c r="O1624" s="18" t="n">
        <f aca="false">N1624-(Draws!O1603+Draws!AA1603)</f>
        <v>0</v>
      </c>
      <c r="P1624" s="18" t="n">
        <f aca="false">O1624-(Draws!P1603+Draws!AB1603)</f>
        <v>0</v>
      </c>
      <c r="Q1624" s="18" t="n">
        <f aca="false">P1624-(Draws!Q1603+Draws!AC1603)</f>
        <v>0</v>
      </c>
      <c r="R1624" s="18" t="n">
        <f aca="false">Q1624-(Draws!R1603+Draws!AD1603)</f>
        <v>0</v>
      </c>
      <c r="S1624" s="18" t="n">
        <f aca="false">R1624-(Draws!S1603+Draws!AE1603)</f>
        <v>0</v>
      </c>
      <c r="T1624" s="18" t="n">
        <f aca="false">S1624-(Draws!T1603+Draws!AF1603)</f>
        <v>0</v>
      </c>
      <c r="U1624" s="18" t="n">
        <f aca="false">T1624-(Draws!U1603+Draws!AG1603)</f>
        <v>0</v>
      </c>
      <c r="V1624" s="18" t="n">
        <f aca="false">U1624-(Draws!V1603+Draws!AH1603)</f>
        <v>-98.8669129250101</v>
      </c>
      <c r="W1624" s="18" t="n">
        <f aca="false">V1624-(Draws!W1603+Draws!AI1603)</f>
        <v>-326.791244887514</v>
      </c>
      <c r="X1624" s="18" t="n">
        <f aca="false">W1624-(Draws!X1603+Draws!AJ1603)</f>
        <v>-326.791244887514</v>
      </c>
      <c r="Y1624" s="18" t="n">
        <f aca="false">X1624-(Draws!Y1603+Draws!AK1603)</f>
        <v>-326.791244887514</v>
      </c>
      <c r="Z1624" s="18" t="n">
        <f aca="false">0-(MAX(Draws!N1603-Line_cap,0)+MAX(Draws!Z1603-Line_cap,0))</f>
        <v>0</v>
      </c>
      <c r="AA1624" s="18" t="n">
        <f aca="false">Z1624-(MAX(Draws!O1603-Line_cap,0)+MAX(Draws!AA1603-Line_cap,0))</f>
        <v>0</v>
      </c>
      <c r="AB1624" s="18" t="n">
        <f aca="false">AA1624-(MAX(Draws!P1603-Line_cap,0)+MAX(Draws!AB1603-Line_cap,0))</f>
        <v>0</v>
      </c>
      <c r="AC1624" s="18" t="n">
        <f aca="false">AB1624-(MAX(Draws!Q1603-Line_cap,0)+MAX(Draws!AC1603-Line_cap,0))</f>
        <v>0</v>
      </c>
      <c r="AD1624" s="18" t="n">
        <f aca="false">AC1624-(MAX(Draws!R1603-Line_cap,0)+MAX(Draws!AD1603-Line_cap,0))</f>
        <v>0</v>
      </c>
      <c r="AE1624" s="18" t="n">
        <f aca="false">AD1624-(MAX(Draws!S1603-Line_cap,0)+MAX(Draws!AE1603-Line_cap,0))</f>
        <v>0</v>
      </c>
      <c r="AF1624" s="18" t="n">
        <f aca="false">AE1624-(MAX(Draws!T1603-Line_cap,0)+MAX(Draws!AF1603-Line_cap,0))</f>
        <v>0</v>
      </c>
      <c r="AG1624" s="18" t="n">
        <f aca="false">AF1624-(MAX(Draws!U1603-Line_cap,0)+MAX(Draws!AG1603-Line_cap,0))</f>
        <v>0</v>
      </c>
      <c r="AH1624" s="18" t="n">
        <f aca="false">AG1624-(MAX(Draws!V1603-Line_cap,0)+MAX(Draws!AH1603-Line_cap,0))</f>
        <v>0</v>
      </c>
      <c r="AI1624" s="18" t="n">
        <f aca="false">AH1624-(MAX(Draws!W1603-Line_cap,0)+MAX(Draws!AI1603-Line_cap,0))</f>
        <v>-127.924331962504</v>
      </c>
      <c r="AJ1624" s="18" t="n">
        <f aca="false">AI1624-(MAX(Draws!X1603-Line_cap,0)+MAX(Draws!AJ1603-Line_cap,0))</f>
        <v>-127.924331962504</v>
      </c>
      <c r="AK1624" s="18" t="n">
        <f aca="false">AJ1624-(MAX(Draws!Y1603-Line_cap,0)+MAX(Draws!AK1603-Line_cap,0))</f>
        <v>-127.924331962504</v>
      </c>
      <c r="AL1624" s="18" t="n">
        <f aca="false">SUMPRODUCT(MIN($B$22:$M$22+B1624:M1624+N1624:Y1624))</f>
        <v>116.73546790343</v>
      </c>
      <c r="AM1624" s="18" t="n">
        <f aca="false">SUMPRODUCT(MIN($B$22:$M$22+B1624:M1624))</f>
        <v>433.510292241201</v>
      </c>
      <c r="AN1624" s="18" t="n">
        <f aca="false">SUMPRODUCT(MIN($B$22:$M$22+N1624:Y1624))</f>
        <v>167.59445092191</v>
      </c>
      <c r="AO1624" s="18" t="n">
        <f aca="false">SUMPRODUCT(MIN($B$22:$M$22+B1624:M1624+Z1624:AK1624))</f>
        <v>315.60238082844</v>
      </c>
      <c r="AP1624" s="18" t="n">
        <f aca="false">SUMPRODUCT(MIN($B$23:$M$23+B1624:M1624+N1624:Y1624))</f>
        <v>163.608596716974</v>
      </c>
      <c r="AQ1624" s="18" t="n">
        <f aca="false">SUMPRODUCT(MIN($B$23:$M$23+B1624:M1624+Z1624:AK1624))</f>
        <v>362.475509641984</v>
      </c>
      <c r="AR1624" s="13" t="n">
        <f aca="false">IF(Y1624&lt;0,1,0)</f>
        <v>1</v>
      </c>
    </row>
    <row r="1625" customFormat="false" ht="15" hidden="false" customHeight="false" outlineLevel="0" collapsed="false">
      <c r="A1625" s="13" t="n">
        <v>1600</v>
      </c>
      <c r="B1625" s="18" t="n">
        <f aca="false">Shock_sd*Draws!B1604</f>
        <v>-84.2790563039144</v>
      </c>
      <c r="C1625" s="18" t="n">
        <f aca="false">Persist_a*B1625+Shock_sd*Draws!C1604</f>
        <v>9.09624676532983</v>
      </c>
      <c r="D1625" s="18" t="n">
        <f aca="false">Persist_a*C1625+Shock_sd*Draws!D1604</f>
        <v>-22.5418953843187</v>
      </c>
      <c r="E1625" s="18" t="n">
        <f aca="false">Persist_a*D1625+Shock_sd*Draws!E1604</f>
        <v>-46.7071591104831</v>
      </c>
      <c r="F1625" s="18" t="n">
        <f aca="false">Persist_a*E1625+Shock_sd*Draws!F1604</f>
        <v>-83.9424951331622</v>
      </c>
      <c r="G1625" s="18" t="n">
        <f aca="false">Persist_a*F1625+Shock_sd*Draws!G1604</f>
        <v>-46.2682167406567</v>
      </c>
      <c r="H1625" s="18" t="n">
        <f aca="false">Persist_a*G1625+Shock_sd*Draws!H1604</f>
        <v>-48.4651139282813</v>
      </c>
      <c r="I1625" s="18" t="n">
        <f aca="false">Persist_a*H1625+Shock_sd*Draws!I1604</f>
        <v>-149.258373756637</v>
      </c>
      <c r="J1625" s="18" t="n">
        <f aca="false">Persist_a*I1625+Shock_sd*Draws!J1604</f>
        <v>-69.0906205188186</v>
      </c>
      <c r="K1625" s="18" t="n">
        <f aca="false">Persist_a*J1625+Shock_sd*Draws!K1604</f>
        <v>-90.0012780934748</v>
      </c>
      <c r="L1625" s="18" t="n">
        <f aca="false">Persist_a*K1625+Shock_sd*Draws!L1604</f>
        <v>23.697352388593</v>
      </c>
      <c r="M1625" s="18" t="n">
        <f aca="false">Persist_a*L1625+Shock_sd*Draws!M1604</f>
        <v>-16.5660290152087</v>
      </c>
      <c r="N1625" s="18" t="n">
        <f aca="false">0-(Draws!N1604+Draws!Z1604)</f>
        <v>0</v>
      </c>
      <c r="O1625" s="18" t="n">
        <f aca="false">N1625-(Draws!O1604+Draws!AA1604)</f>
        <v>0</v>
      </c>
      <c r="P1625" s="18" t="n">
        <f aca="false">O1625-(Draws!P1604+Draws!AB1604)</f>
        <v>0</v>
      </c>
      <c r="Q1625" s="18" t="n">
        <f aca="false">P1625-(Draws!Q1604+Draws!AC1604)</f>
        <v>0</v>
      </c>
      <c r="R1625" s="18" t="n">
        <f aca="false">Q1625-(Draws!R1604+Draws!AD1604)</f>
        <v>0</v>
      </c>
      <c r="S1625" s="18" t="n">
        <f aca="false">R1625-(Draws!S1604+Draws!AE1604)</f>
        <v>0</v>
      </c>
      <c r="T1625" s="18" t="n">
        <f aca="false">S1625-(Draws!T1604+Draws!AF1604)</f>
        <v>0</v>
      </c>
      <c r="U1625" s="18" t="n">
        <f aca="false">T1625-(Draws!U1604+Draws!AG1604)</f>
        <v>0</v>
      </c>
      <c r="V1625" s="18" t="n">
        <f aca="false">U1625-(Draws!V1604+Draws!AH1604)</f>
        <v>0</v>
      </c>
      <c r="W1625" s="18" t="n">
        <f aca="false">V1625-(Draws!W1604+Draws!AI1604)</f>
        <v>0</v>
      </c>
      <c r="X1625" s="18" t="n">
        <f aca="false">W1625-(Draws!X1604+Draws!AJ1604)</f>
        <v>0</v>
      </c>
      <c r="Y1625" s="18" t="n">
        <f aca="false">X1625-(Draws!Y1604+Draws!AK1604)</f>
        <v>0</v>
      </c>
      <c r="Z1625" s="18" t="n">
        <f aca="false">0-(MAX(Draws!N1604-Line_cap,0)+MAX(Draws!Z1604-Line_cap,0))</f>
        <v>0</v>
      </c>
      <c r="AA1625" s="18" t="n">
        <f aca="false">Z1625-(MAX(Draws!O1604-Line_cap,0)+MAX(Draws!AA1604-Line_cap,0))</f>
        <v>0</v>
      </c>
      <c r="AB1625" s="18" t="n">
        <f aca="false">AA1625-(MAX(Draws!P1604-Line_cap,0)+MAX(Draws!AB1604-Line_cap,0))</f>
        <v>0</v>
      </c>
      <c r="AC1625" s="18" t="n">
        <f aca="false">AB1625-(MAX(Draws!Q1604-Line_cap,0)+MAX(Draws!AC1604-Line_cap,0))</f>
        <v>0</v>
      </c>
      <c r="AD1625" s="18" t="n">
        <f aca="false">AC1625-(MAX(Draws!R1604-Line_cap,0)+MAX(Draws!AD1604-Line_cap,0))</f>
        <v>0</v>
      </c>
      <c r="AE1625" s="18" t="n">
        <f aca="false">AD1625-(MAX(Draws!S1604-Line_cap,0)+MAX(Draws!AE1604-Line_cap,0))</f>
        <v>0</v>
      </c>
      <c r="AF1625" s="18" t="n">
        <f aca="false">AE1625-(MAX(Draws!T1604-Line_cap,0)+MAX(Draws!AF1604-Line_cap,0))</f>
        <v>0</v>
      </c>
      <c r="AG1625" s="18" t="n">
        <f aca="false">AF1625-(MAX(Draws!U1604-Line_cap,0)+MAX(Draws!AG1604-Line_cap,0))</f>
        <v>0</v>
      </c>
      <c r="AH1625" s="18" t="n">
        <f aca="false">AG1625-(MAX(Draws!V1604-Line_cap,0)+MAX(Draws!AH1604-Line_cap,0))</f>
        <v>0</v>
      </c>
      <c r="AI1625" s="18" t="n">
        <f aca="false">AH1625-(MAX(Draws!W1604-Line_cap,0)+MAX(Draws!AI1604-Line_cap,0))</f>
        <v>0</v>
      </c>
      <c r="AJ1625" s="18" t="n">
        <f aca="false">AI1625-(MAX(Draws!X1604-Line_cap,0)+MAX(Draws!AJ1604-Line_cap,0))</f>
        <v>0</v>
      </c>
      <c r="AK1625" s="18" t="n">
        <f aca="false">AJ1625-(MAX(Draws!Y1604-Line_cap,0)+MAX(Draws!AK1604-Line_cap,0))</f>
        <v>0</v>
      </c>
      <c r="AL1625" s="18" t="n">
        <f aca="false">SUMPRODUCT(MIN($B$22:$M$22+B1625:M1625+N1625:Y1625))</f>
        <v>334.595679641282</v>
      </c>
      <c r="AM1625" s="18" t="n">
        <f aca="false">SUMPRODUCT(MIN($B$22:$M$22+B1625:M1625))</f>
        <v>334.595679641282</v>
      </c>
      <c r="AN1625" s="18" t="n">
        <f aca="false">SUMPRODUCT(MIN($B$22:$M$22+N1625:Y1625))</f>
        <v>481.950382357786</v>
      </c>
      <c r="AO1625" s="18" t="n">
        <f aca="false">SUMPRODUCT(MIN($B$22:$M$22+B1625:M1625+Z1625:AK1625))</f>
        <v>334.595679641282</v>
      </c>
      <c r="AP1625" s="18" t="n">
        <f aca="false">SUMPRODUCT(MIN($B$23:$M$23+B1625:M1625+N1625:Y1625))</f>
        <v>384.195679641282</v>
      </c>
      <c r="AQ1625" s="18" t="n">
        <f aca="false">SUMPRODUCT(MIN($B$23:$M$23+B1625:M1625+Z1625:AK1625))</f>
        <v>384.195679641282</v>
      </c>
      <c r="AR1625" s="13" t="n">
        <f aca="false">IF(Y1625&lt;0,1,0)</f>
        <v>0</v>
      </c>
    </row>
    <row r="1626" customFormat="false" ht="15" hidden="false" customHeight="false" outlineLevel="0" collapsed="false">
      <c r="A1626" s="13" t="n">
        <v>1601</v>
      </c>
      <c r="B1626" s="18" t="n">
        <f aca="false">Shock_sd*Draws!B1605</f>
        <v>36.727589802153</v>
      </c>
      <c r="C1626" s="18" t="n">
        <f aca="false">Persist_a*B1626+Shock_sd*Draws!C1605</f>
        <v>45.1101297502906</v>
      </c>
      <c r="D1626" s="18" t="n">
        <f aca="false">Persist_a*C1626+Shock_sd*Draws!D1605</f>
        <v>-2.01535915270916</v>
      </c>
      <c r="E1626" s="18" t="n">
        <f aca="false">Persist_a*D1626+Shock_sd*Draws!E1605</f>
        <v>39.2107126456546</v>
      </c>
      <c r="F1626" s="18" t="n">
        <f aca="false">Persist_a*E1626+Shock_sd*Draws!F1605</f>
        <v>-50.0111202708326</v>
      </c>
      <c r="G1626" s="18" t="n">
        <f aca="false">Persist_a*F1626+Shock_sd*Draws!G1605</f>
        <v>-35.45506887145</v>
      </c>
      <c r="H1626" s="18" t="n">
        <f aca="false">Persist_a*G1626+Shock_sd*Draws!H1605</f>
        <v>12.7226247580992</v>
      </c>
      <c r="I1626" s="18" t="n">
        <f aca="false">Persist_a*H1626+Shock_sd*Draws!I1605</f>
        <v>-41.0734459871829</v>
      </c>
      <c r="J1626" s="18" t="n">
        <f aca="false">Persist_a*I1626+Shock_sd*Draws!J1605</f>
        <v>-128.964840822887</v>
      </c>
      <c r="K1626" s="18" t="n">
        <f aca="false">Persist_a*J1626+Shock_sd*Draws!K1605</f>
        <v>-60.7542281734468</v>
      </c>
      <c r="L1626" s="18" t="n">
        <f aca="false">Persist_a*K1626+Shock_sd*Draws!L1605</f>
        <v>10.8892269017603</v>
      </c>
      <c r="M1626" s="18" t="n">
        <f aca="false">Persist_a*L1626+Shock_sd*Draws!M1605</f>
        <v>-47.1073047464511</v>
      </c>
      <c r="N1626" s="18" t="n">
        <f aca="false">0-(Draws!N1605+Draws!Z1605)</f>
        <v>0</v>
      </c>
      <c r="O1626" s="18" t="n">
        <f aca="false">N1626-(Draws!O1605+Draws!AA1605)</f>
        <v>0</v>
      </c>
      <c r="P1626" s="18" t="n">
        <f aca="false">O1626-(Draws!P1605+Draws!AB1605)</f>
        <v>0</v>
      </c>
      <c r="Q1626" s="18" t="n">
        <f aca="false">P1626-(Draws!Q1605+Draws!AC1605)</f>
        <v>0</v>
      </c>
      <c r="R1626" s="18" t="n">
        <f aca="false">Q1626-(Draws!R1605+Draws!AD1605)</f>
        <v>0</v>
      </c>
      <c r="S1626" s="18" t="n">
        <f aca="false">R1626-(Draws!S1605+Draws!AE1605)</f>
        <v>0</v>
      </c>
      <c r="T1626" s="18" t="n">
        <f aca="false">S1626-(Draws!T1605+Draws!AF1605)</f>
        <v>0</v>
      </c>
      <c r="U1626" s="18" t="n">
        <f aca="false">T1626-(Draws!U1605+Draws!AG1605)</f>
        <v>0</v>
      </c>
      <c r="V1626" s="18" t="n">
        <f aca="false">U1626-(Draws!V1605+Draws!AH1605)</f>
        <v>0</v>
      </c>
      <c r="W1626" s="18" t="n">
        <f aca="false">V1626-(Draws!W1605+Draws!AI1605)</f>
        <v>0</v>
      </c>
      <c r="X1626" s="18" t="n">
        <f aca="false">W1626-(Draws!X1605+Draws!AJ1605)</f>
        <v>0</v>
      </c>
      <c r="Y1626" s="18" t="n">
        <f aca="false">X1626-(Draws!Y1605+Draws!AK1605)</f>
        <v>0</v>
      </c>
      <c r="Z1626" s="18" t="n">
        <f aca="false">0-(MAX(Draws!N1605-Line_cap,0)+MAX(Draws!Z1605-Line_cap,0))</f>
        <v>0</v>
      </c>
      <c r="AA1626" s="18" t="n">
        <f aca="false">Z1626-(MAX(Draws!O1605-Line_cap,0)+MAX(Draws!AA1605-Line_cap,0))</f>
        <v>0</v>
      </c>
      <c r="AB1626" s="18" t="n">
        <f aca="false">AA1626-(MAX(Draws!P1605-Line_cap,0)+MAX(Draws!AB1605-Line_cap,0))</f>
        <v>0</v>
      </c>
      <c r="AC1626" s="18" t="n">
        <f aca="false">AB1626-(MAX(Draws!Q1605-Line_cap,0)+MAX(Draws!AC1605-Line_cap,0))</f>
        <v>0</v>
      </c>
      <c r="AD1626" s="18" t="n">
        <f aca="false">AC1626-(MAX(Draws!R1605-Line_cap,0)+MAX(Draws!AD1605-Line_cap,0))</f>
        <v>0</v>
      </c>
      <c r="AE1626" s="18" t="n">
        <f aca="false">AD1626-(MAX(Draws!S1605-Line_cap,0)+MAX(Draws!AE1605-Line_cap,0))</f>
        <v>0</v>
      </c>
      <c r="AF1626" s="18" t="n">
        <f aca="false">AE1626-(MAX(Draws!T1605-Line_cap,0)+MAX(Draws!AF1605-Line_cap,0))</f>
        <v>0</v>
      </c>
      <c r="AG1626" s="18" t="n">
        <f aca="false">AF1626-(MAX(Draws!U1605-Line_cap,0)+MAX(Draws!AG1605-Line_cap,0))</f>
        <v>0</v>
      </c>
      <c r="AH1626" s="18" t="n">
        <f aca="false">AG1626-(MAX(Draws!V1605-Line_cap,0)+MAX(Draws!AH1605-Line_cap,0))</f>
        <v>0</v>
      </c>
      <c r="AI1626" s="18" t="n">
        <f aca="false">AH1626-(MAX(Draws!W1605-Line_cap,0)+MAX(Draws!AI1605-Line_cap,0))</f>
        <v>0</v>
      </c>
      <c r="AJ1626" s="18" t="n">
        <f aca="false">AI1626-(MAX(Draws!X1605-Line_cap,0)+MAX(Draws!AJ1605-Line_cap,0))</f>
        <v>0</v>
      </c>
      <c r="AK1626" s="18" t="n">
        <f aca="false">AJ1626-(MAX(Draws!Y1605-Line_cap,0)+MAX(Draws!AK1605-Line_cap,0))</f>
        <v>0</v>
      </c>
      <c r="AL1626" s="18" t="n">
        <f aca="false">SUMPRODUCT(MIN($B$22:$M$22+B1626:M1626+N1626:Y1626))</f>
        <v>359.232940594509</v>
      </c>
      <c r="AM1626" s="18" t="n">
        <f aca="false">SUMPRODUCT(MIN($B$22:$M$22+B1626:M1626))</f>
        <v>359.232940594509</v>
      </c>
      <c r="AN1626" s="18" t="n">
        <f aca="false">SUMPRODUCT(MIN($B$22:$M$22+N1626:Y1626))</f>
        <v>481.950382357786</v>
      </c>
      <c r="AO1626" s="18" t="n">
        <f aca="false">SUMPRODUCT(MIN($B$22:$M$22+B1626:M1626+Z1626:AK1626))</f>
        <v>359.232940594509</v>
      </c>
      <c r="AP1626" s="18" t="n">
        <f aca="false">SUMPRODUCT(MIN($B$23:$M$23+B1626:M1626+N1626:Y1626))</f>
        <v>408.47626775873</v>
      </c>
      <c r="AQ1626" s="18" t="n">
        <f aca="false">SUMPRODUCT(MIN($B$23:$M$23+B1626:M1626+Z1626:AK1626))</f>
        <v>408.47626775873</v>
      </c>
      <c r="AR1626" s="13" t="n">
        <f aca="false">IF(Y1626&lt;0,1,0)</f>
        <v>0</v>
      </c>
    </row>
    <row r="1627" customFormat="false" ht="15" hidden="false" customHeight="false" outlineLevel="0" collapsed="false">
      <c r="A1627" s="13" t="n">
        <v>1602</v>
      </c>
      <c r="B1627" s="18" t="n">
        <f aca="false">Shock_sd*Draws!B1606</f>
        <v>35.6876139749723</v>
      </c>
      <c r="C1627" s="18" t="n">
        <f aca="false">Persist_a*B1627+Shock_sd*Draws!C1606</f>
        <v>92.8510437989203</v>
      </c>
      <c r="D1627" s="18" t="n">
        <f aca="false">Persist_a*C1627+Shock_sd*Draws!D1606</f>
        <v>68.978630067933</v>
      </c>
      <c r="E1627" s="18" t="n">
        <f aca="false">Persist_a*D1627+Shock_sd*Draws!E1606</f>
        <v>104.206887469572</v>
      </c>
      <c r="F1627" s="18" t="n">
        <f aca="false">Persist_a*E1627+Shock_sd*Draws!F1606</f>
        <v>132.432375122272</v>
      </c>
      <c r="G1627" s="18" t="n">
        <f aca="false">Persist_a*F1627+Shock_sd*Draws!G1606</f>
        <v>63.9484382041016</v>
      </c>
      <c r="H1627" s="18" t="n">
        <f aca="false">Persist_a*G1627+Shock_sd*Draws!H1606</f>
        <v>51.6447006823317</v>
      </c>
      <c r="I1627" s="18" t="n">
        <f aca="false">Persist_a*H1627+Shock_sd*Draws!I1606</f>
        <v>64.2917531690425</v>
      </c>
      <c r="J1627" s="18" t="n">
        <f aca="false">Persist_a*I1627+Shock_sd*Draws!J1606</f>
        <v>73.1677231292951</v>
      </c>
      <c r="K1627" s="18" t="n">
        <f aca="false">Persist_a*J1627+Shock_sd*Draws!K1606</f>
        <v>51.2843673459774</v>
      </c>
      <c r="L1627" s="18" t="n">
        <f aca="false">Persist_a*K1627+Shock_sd*Draws!L1606</f>
        <v>-44.7514884439048</v>
      </c>
      <c r="M1627" s="18" t="n">
        <f aca="false">Persist_a*L1627+Shock_sd*Draws!M1606</f>
        <v>-22.7604536128522</v>
      </c>
      <c r="N1627" s="18" t="n">
        <f aca="false">0-(Draws!N1606+Draws!Z1606)</f>
        <v>0</v>
      </c>
      <c r="O1627" s="18" t="n">
        <f aca="false">N1627-(Draws!O1606+Draws!AA1606)</f>
        <v>0</v>
      </c>
      <c r="P1627" s="18" t="n">
        <f aca="false">O1627-(Draws!P1606+Draws!AB1606)</f>
        <v>0</v>
      </c>
      <c r="Q1627" s="18" t="n">
        <f aca="false">P1627-(Draws!Q1606+Draws!AC1606)</f>
        <v>0</v>
      </c>
      <c r="R1627" s="18" t="n">
        <f aca="false">Q1627-(Draws!R1606+Draws!AD1606)</f>
        <v>0</v>
      </c>
      <c r="S1627" s="18" t="n">
        <f aca="false">R1627-(Draws!S1606+Draws!AE1606)</f>
        <v>0</v>
      </c>
      <c r="T1627" s="18" t="n">
        <f aca="false">S1627-(Draws!T1606+Draws!AF1606)</f>
        <v>0</v>
      </c>
      <c r="U1627" s="18" t="n">
        <f aca="false">T1627-(Draws!U1606+Draws!AG1606)</f>
        <v>0</v>
      </c>
      <c r="V1627" s="18" t="n">
        <f aca="false">U1627-(Draws!V1606+Draws!AH1606)</f>
        <v>0</v>
      </c>
      <c r="W1627" s="18" t="n">
        <f aca="false">V1627-(Draws!W1606+Draws!AI1606)</f>
        <v>0</v>
      </c>
      <c r="X1627" s="18" t="n">
        <f aca="false">W1627-(Draws!X1606+Draws!AJ1606)</f>
        <v>0</v>
      </c>
      <c r="Y1627" s="18" t="n">
        <f aca="false">X1627-(Draws!Y1606+Draws!AK1606)</f>
        <v>0</v>
      </c>
      <c r="Z1627" s="18" t="n">
        <f aca="false">0-(MAX(Draws!N1606-Line_cap,0)+MAX(Draws!Z1606-Line_cap,0))</f>
        <v>0</v>
      </c>
      <c r="AA1627" s="18" t="n">
        <f aca="false">Z1627-(MAX(Draws!O1606-Line_cap,0)+MAX(Draws!AA1606-Line_cap,0))</f>
        <v>0</v>
      </c>
      <c r="AB1627" s="18" t="n">
        <f aca="false">AA1627-(MAX(Draws!P1606-Line_cap,0)+MAX(Draws!AB1606-Line_cap,0))</f>
        <v>0</v>
      </c>
      <c r="AC1627" s="18" t="n">
        <f aca="false">AB1627-(MAX(Draws!Q1606-Line_cap,0)+MAX(Draws!AC1606-Line_cap,0))</f>
        <v>0</v>
      </c>
      <c r="AD1627" s="18" t="n">
        <f aca="false">AC1627-(MAX(Draws!R1606-Line_cap,0)+MAX(Draws!AD1606-Line_cap,0))</f>
        <v>0</v>
      </c>
      <c r="AE1627" s="18" t="n">
        <f aca="false">AD1627-(MAX(Draws!S1606-Line_cap,0)+MAX(Draws!AE1606-Line_cap,0))</f>
        <v>0</v>
      </c>
      <c r="AF1627" s="18" t="n">
        <f aca="false">AE1627-(MAX(Draws!T1606-Line_cap,0)+MAX(Draws!AF1606-Line_cap,0))</f>
        <v>0</v>
      </c>
      <c r="AG1627" s="18" t="n">
        <f aca="false">AF1627-(MAX(Draws!U1606-Line_cap,0)+MAX(Draws!AG1606-Line_cap,0))</f>
        <v>0</v>
      </c>
      <c r="AH1627" s="18" t="n">
        <f aca="false">AG1627-(MAX(Draws!V1606-Line_cap,0)+MAX(Draws!AH1606-Line_cap,0))</f>
        <v>0</v>
      </c>
      <c r="AI1627" s="18" t="n">
        <f aca="false">AH1627-(MAX(Draws!W1606-Line_cap,0)+MAX(Draws!AI1606-Line_cap,0))</f>
        <v>0</v>
      </c>
      <c r="AJ1627" s="18" t="n">
        <f aca="false">AI1627-(MAX(Draws!X1606-Line_cap,0)+MAX(Draws!AJ1606-Line_cap,0))</f>
        <v>0</v>
      </c>
      <c r="AK1627" s="18" t="n">
        <f aca="false">AJ1627-(MAX(Draws!Y1606-Line_cap,0)+MAX(Draws!AK1606-Line_cap,0))</f>
        <v>0</v>
      </c>
      <c r="AL1627" s="18" t="n">
        <f aca="false">SUMPRODUCT(MIN($B$22:$M$22+B1627:M1627+N1627:Y1627))</f>
        <v>457.176459120476</v>
      </c>
      <c r="AM1627" s="18" t="n">
        <f aca="false">SUMPRODUCT(MIN($B$22:$M$22+B1627:M1627))</f>
        <v>457.176459120476</v>
      </c>
      <c r="AN1627" s="18" t="n">
        <f aca="false">SUMPRODUCT(MIN($B$22:$M$22+N1627:Y1627))</f>
        <v>481.950382357786</v>
      </c>
      <c r="AO1627" s="18" t="n">
        <f aca="false">SUMPRODUCT(MIN($B$22:$M$22+B1627:M1627+Z1627:AK1627))</f>
        <v>457.176459120476</v>
      </c>
      <c r="AP1627" s="18" t="n">
        <f aca="false">SUMPRODUCT(MIN($B$23:$M$23+B1627:M1627+N1627:Y1627))</f>
        <v>504.049587934021</v>
      </c>
      <c r="AQ1627" s="18" t="n">
        <f aca="false">SUMPRODUCT(MIN($B$23:$M$23+B1627:M1627+Z1627:AK1627))</f>
        <v>504.049587934021</v>
      </c>
      <c r="AR1627" s="13" t="n">
        <f aca="false">IF(Y1627&lt;0,1,0)</f>
        <v>0</v>
      </c>
    </row>
    <row r="1628" customFormat="false" ht="15" hidden="false" customHeight="false" outlineLevel="0" collapsed="false">
      <c r="A1628" s="13" t="n">
        <v>1603</v>
      </c>
      <c r="B1628" s="18" t="n">
        <f aca="false">Shock_sd*Draws!B1607</f>
        <v>-19.9883367217133</v>
      </c>
      <c r="C1628" s="18" t="n">
        <f aca="false">Persist_a*B1628+Shock_sd*Draws!C1607</f>
        <v>-84.5001467302364</v>
      </c>
      <c r="D1628" s="18" t="n">
        <f aca="false">Persist_a*C1628+Shock_sd*Draws!D1607</f>
        <v>-122.088820653039</v>
      </c>
      <c r="E1628" s="18" t="n">
        <f aca="false">Persist_a*D1628+Shock_sd*Draws!E1607</f>
        <v>-109.310590266152</v>
      </c>
      <c r="F1628" s="18" t="n">
        <f aca="false">Persist_a*E1628+Shock_sd*Draws!F1607</f>
        <v>-46.7431765672463</v>
      </c>
      <c r="G1628" s="18" t="n">
        <f aca="false">Persist_a*F1628+Shock_sd*Draws!G1607</f>
        <v>-3.25220784175837</v>
      </c>
      <c r="H1628" s="18" t="n">
        <f aca="false">Persist_a*G1628+Shock_sd*Draws!H1607</f>
        <v>-12.5632924626021</v>
      </c>
      <c r="I1628" s="18" t="n">
        <f aca="false">Persist_a*H1628+Shock_sd*Draws!I1607</f>
        <v>-4.0281648752463</v>
      </c>
      <c r="J1628" s="18" t="n">
        <f aca="false">Persist_a*I1628+Shock_sd*Draws!J1607</f>
        <v>-144.25076038827</v>
      </c>
      <c r="K1628" s="18" t="n">
        <f aca="false">Persist_a*J1628+Shock_sd*Draws!K1607</f>
        <v>14.2475583047167</v>
      </c>
      <c r="L1628" s="18" t="n">
        <f aca="false">Persist_a*K1628+Shock_sd*Draws!L1607</f>
        <v>-6.3322956020013</v>
      </c>
      <c r="M1628" s="18" t="n">
        <f aca="false">Persist_a*L1628+Shock_sd*Draws!M1607</f>
        <v>-70.8365161611167</v>
      </c>
      <c r="N1628" s="18" t="n">
        <f aca="false">0-(Draws!N1607+Draws!Z1607)</f>
        <v>0</v>
      </c>
      <c r="O1628" s="18" t="n">
        <f aca="false">N1628-(Draws!O1607+Draws!AA1607)</f>
        <v>0</v>
      </c>
      <c r="P1628" s="18" t="n">
        <f aca="false">O1628-(Draws!P1607+Draws!AB1607)</f>
        <v>0</v>
      </c>
      <c r="Q1628" s="18" t="n">
        <f aca="false">P1628-(Draws!Q1607+Draws!AC1607)</f>
        <v>0</v>
      </c>
      <c r="R1628" s="18" t="n">
        <f aca="false">Q1628-(Draws!R1607+Draws!AD1607)</f>
        <v>0</v>
      </c>
      <c r="S1628" s="18" t="n">
        <f aca="false">R1628-(Draws!S1607+Draws!AE1607)</f>
        <v>0</v>
      </c>
      <c r="T1628" s="18" t="n">
        <f aca="false">S1628-(Draws!T1607+Draws!AF1607)</f>
        <v>0</v>
      </c>
      <c r="U1628" s="18" t="n">
        <f aca="false">T1628-(Draws!U1607+Draws!AG1607)</f>
        <v>0</v>
      </c>
      <c r="V1628" s="18" t="n">
        <f aca="false">U1628-(Draws!V1607+Draws!AH1607)</f>
        <v>0</v>
      </c>
      <c r="W1628" s="18" t="n">
        <f aca="false">V1628-(Draws!W1607+Draws!AI1607)</f>
        <v>0</v>
      </c>
      <c r="X1628" s="18" t="n">
        <f aca="false">W1628-(Draws!X1607+Draws!AJ1607)</f>
        <v>0</v>
      </c>
      <c r="Y1628" s="18" t="n">
        <f aca="false">X1628-(Draws!Y1607+Draws!AK1607)</f>
        <v>0</v>
      </c>
      <c r="Z1628" s="18" t="n">
        <f aca="false">0-(MAX(Draws!N1607-Line_cap,0)+MAX(Draws!Z1607-Line_cap,0))</f>
        <v>0</v>
      </c>
      <c r="AA1628" s="18" t="n">
        <f aca="false">Z1628-(MAX(Draws!O1607-Line_cap,0)+MAX(Draws!AA1607-Line_cap,0))</f>
        <v>0</v>
      </c>
      <c r="AB1628" s="18" t="n">
        <f aca="false">AA1628-(MAX(Draws!P1607-Line_cap,0)+MAX(Draws!AB1607-Line_cap,0))</f>
        <v>0</v>
      </c>
      <c r="AC1628" s="18" t="n">
        <f aca="false">AB1628-(MAX(Draws!Q1607-Line_cap,0)+MAX(Draws!AC1607-Line_cap,0))</f>
        <v>0</v>
      </c>
      <c r="AD1628" s="18" t="n">
        <f aca="false">AC1628-(MAX(Draws!R1607-Line_cap,0)+MAX(Draws!AD1607-Line_cap,0))</f>
        <v>0</v>
      </c>
      <c r="AE1628" s="18" t="n">
        <f aca="false">AD1628-(MAX(Draws!S1607-Line_cap,0)+MAX(Draws!AE1607-Line_cap,0))</f>
        <v>0</v>
      </c>
      <c r="AF1628" s="18" t="n">
        <f aca="false">AE1628-(MAX(Draws!T1607-Line_cap,0)+MAX(Draws!AF1607-Line_cap,0))</f>
        <v>0</v>
      </c>
      <c r="AG1628" s="18" t="n">
        <f aca="false">AF1628-(MAX(Draws!U1607-Line_cap,0)+MAX(Draws!AG1607-Line_cap,0))</f>
        <v>0</v>
      </c>
      <c r="AH1628" s="18" t="n">
        <f aca="false">AG1628-(MAX(Draws!V1607-Line_cap,0)+MAX(Draws!AH1607-Line_cap,0))</f>
        <v>0</v>
      </c>
      <c r="AI1628" s="18" t="n">
        <f aca="false">AH1628-(MAX(Draws!W1607-Line_cap,0)+MAX(Draws!AI1607-Line_cap,0))</f>
        <v>0</v>
      </c>
      <c r="AJ1628" s="18" t="n">
        <f aca="false">AI1628-(MAX(Draws!X1607-Line_cap,0)+MAX(Draws!AJ1607-Line_cap,0))</f>
        <v>0</v>
      </c>
      <c r="AK1628" s="18" t="n">
        <f aca="false">AJ1628-(MAX(Draws!Y1607-Line_cap,0)+MAX(Draws!AK1607-Line_cap,0))</f>
        <v>0</v>
      </c>
      <c r="AL1628" s="18" t="n">
        <f aca="false">SUMPRODUCT(MIN($B$22:$M$22+B1628:M1628+N1628:Y1628))</f>
        <v>343.947021029127</v>
      </c>
      <c r="AM1628" s="18" t="n">
        <f aca="false">SUMPRODUCT(MIN($B$22:$M$22+B1628:M1628))</f>
        <v>343.947021029127</v>
      </c>
      <c r="AN1628" s="18" t="n">
        <f aca="false">SUMPRODUCT(MIN($B$22:$M$22+N1628:Y1628))</f>
        <v>481.950382357786</v>
      </c>
      <c r="AO1628" s="18" t="n">
        <f aca="false">SUMPRODUCT(MIN($B$22:$M$22+B1628:M1628+Z1628:AK1628))</f>
        <v>343.947021029127</v>
      </c>
      <c r="AP1628" s="18" t="n">
        <f aca="false">SUMPRODUCT(MIN($B$23:$M$23+B1628:M1628+N1628:Y1628))</f>
        <v>393.190348193347</v>
      </c>
      <c r="AQ1628" s="18" t="n">
        <f aca="false">SUMPRODUCT(MIN($B$23:$M$23+B1628:M1628+Z1628:AK1628))</f>
        <v>393.190348193347</v>
      </c>
      <c r="AR1628" s="13" t="n">
        <f aca="false">IF(Y1628&lt;0,1,0)</f>
        <v>0</v>
      </c>
    </row>
    <row r="1629" customFormat="false" ht="15" hidden="false" customHeight="false" outlineLevel="0" collapsed="false">
      <c r="A1629" s="13" t="n">
        <v>1604</v>
      </c>
      <c r="B1629" s="18" t="n">
        <f aca="false">Shock_sd*Draws!B1608</f>
        <v>72.4001472359393</v>
      </c>
      <c r="C1629" s="18" t="n">
        <f aca="false">Persist_a*B1629+Shock_sd*Draws!C1608</f>
        <v>55.4182684278575</v>
      </c>
      <c r="D1629" s="18" t="n">
        <f aca="false">Persist_a*C1629+Shock_sd*Draws!D1608</f>
        <v>-9.06969056503128</v>
      </c>
      <c r="E1629" s="18" t="n">
        <f aca="false">Persist_a*D1629+Shock_sd*Draws!E1608</f>
        <v>34.1965048697484</v>
      </c>
      <c r="F1629" s="18" t="n">
        <f aca="false">Persist_a*E1629+Shock_sd*Draws!F1608</f>
        <v>11.1294740117547</v>
      </c>
      <c r="G1629" s="18" t="n">
        <f aca="false">Persist_a*F1629+Shock_sd*Draws!G1608</f>
        <v>53.1421573810512</v>
      </c>
      <c r="H1629" s="18" t="n">
        <f aca="false">Persist_a*G1629+Shock_sd*Draws!H1608</f>
        <v>45.3923679188055</v>
      </c>
      <c r="I1629" s="18" t="n">
        <f aca="false">Persist_a*H1629+Shock_sd*Draws!I1608</f>
        <v>-0.891530363028714</v>
      </c>
      <c r="J1629" s="18" t="n">
        <f aca="false">Persist_a*I1629+Shock_sd*Draws!J1608</f>
        <v>47.9625875386499</v>
      </c>
      <c r="K1629" s="18" t="n">
        <f aca="false">Persist_a*J1629+Shock_sd*Draws!K1608</f>
        <v>-49.1326428758637</v>
      </c>
      <c r="L1629" s="18" t="n">
        <f aca="false">Persist_a*K1629+Shock_sd*Draws!L1608</f>
        <v>45.6275231949399</v>
      </c>
      <c r="M1629" s="18" t="n">
        <f aca="false">Persist_a*L1629+Shock_sd*Draws!M1608</f>
        <v>70.6637137571955</v>
      </c>
      <c r="N1629" s="18" t="n">
        <f aca="false">0-(Draws!N1608+Draws!Z1608)</f>
        <v>0</v>
      </c>
      <c r="O1629" s="18" t="n">
        <f aca="false">N1629-(Draws!O1608+Draws!AA1608)</f>
        <v>0</v>
      </c>
      <c r="P1629" s="18" t="n">
        <f aca="false">O1629-(Draws!P1608+Draws!AB1608)</f>
        <v>0</v>
      </c>
      <c r="Q1629" s="18" t="n">
        <f aca="false">P1629-(Draws!Q1608+Draws!AC1608)</f>
        <v>0</v>
      </c>
      <c r="R1629" s="18" t="n">
        <f aca="false">Q1629-(Draws!R1608+Draws!AD1608)</f>
        <v>0</v>
      </c>
      <c r="S1629" s="18" t="n">
        <f aca="false">R1629-(Draws!S1608+Draws!AE1608)</f>
        <v>0</v>
      </c>
      <c r="T1629" s="18" t="n">
        <f aca="false">S1629-(Draws!T1608+Draws!AF1608)</f>
        <v>0</v>
      </c>
      <c r="U1629" s="18" t="n">
        <f aca="false">T1629-(Draws!U1608+Draws!AG1608)</f>
        <v>0</v>
      </c>
      <c r="V1629" s="18" t="n">
        <f aca="false">U1629-(Draws!V1608+Draws!AH1608)</f>
        <v>0</v>
      </c>
      <c r="W1629" s="18" t="n">
        <f aca="false">V1629-(Draws!W1608+Draws!AI1608)</f>
        <v>0</v>
      </c>
      <c r="X1629" s="18" t="n">
        <f aca="false">W1629-(Draws!X1608+Draws!AJ1608)</f>
        <v>0</v>
      </c>
      <c r="Y1629" s="18" t="n">
        <f aca="false">X1629-(Draws!Y1608+Draws!AK1608)</f>
        <v>0</v>
      </c>
      <c r="Z1629" s="18" t="n">
        <f aca="false">0-(MAX(Draws!N1608-Line_cap,0)+MAX(Draws!Z1608-Line_cap,0))</f>
        <v>0</v>
      </c>
      <c r="AA1629" s="18" t="n">
        <f aca="false">Z1629-(MAX(Draws!O1608-Line_cap,0)+MAX(Draws!AA1608-Line_cap,0))</f>
        <v>0</v>
      </c>
      <c r="AB1629" s="18" t="n">
        <f aca="false">AA1629-(MAX(Draws!P1608-Line_cap,0)+MAX(Draws!AB1608-Line_cap,0))</f>
        <v>0</v>
      </c>
      <c r="AC1629" s="18" t="n">
        <f aca="false">AB1629-(MAX(Draws!Q1608-Line_cap,0)+MAX(Draws!AC1608-Line_cap,0))</f>
        <v>0</v>
      </c>
      <c r="AD1629" s="18" t="n">
        <f aca="false">AC1629-(MAX(Draws!R1608-Line_cap,0)+MAX(Draws!AD1608-Line_cap,0))</f>
        <v>0</v>
      </c>
      <c r="AE1629" s="18" t="n">
        <f aca="false">AD1629-(MAX(Draws!S1608-Line_cap,0)+MAX(Draws!AE1608-Line_cap,0))</f>
        <v>0</v>
      </c>
      <c r="AF1629" s="18" t="n">
        <f aca="false">AE1629-(MAX(Draws!T1608-Line_cap,0)+MAX(Draws!AF1608-Line_cap,0))</f>
        <v>0</v>
      </c>
      <c r="AG1629" s="18" t="n">
        <f aca="false">AF1629-(MAX(Draws!U1608-Line_cap,0)+MAX(Draws!AG1608-Line_cap,0))</f>
        <v>0</v>
      </c>
      <c r="AH1629" s="18" t="n">
        <f aca="false">AG1629-(MAX(Draws!V1608-Line_cap,0)+MAX(Draws!AH1608-Line_cap,0))</f>
        <v>0</v>
      </c>
      <c r="AI1629" s="18" t="n">
        <f aca="false">AH1629-(MAX(Draws!W1608-Line_cap,0)+MAX(Draws!AI1608-Line_cap,0))</f>
        <v>0</v>
      </c>
      <c r="AJ1629" s="18" t="n">
        <f aca="false">AI1629-(MAX(Draws!X1608-Line_cap,0)+MAX(Draws!AJ1608-Line_cap,0))</f>
        <v>0</v>
      </c>
      <c r="AK1629" s="18" t="n">
        <f aca="false">AJ1629-(MAX(Draws!Y1608-Line_cap,0)+MAX(Draws!AK1608-Line_cap,0))</f>
        <v>0</v>
      </c>
      <c r="AL1629" s="18" t="n">
        <f aca="false">SUMPRODUCT(MIN($B$22:$M$22+B1629:M1629+N1629:Y1629))</f>
        <v>445.25305293356</v>
      </c>
      <c r="AM1629" s="18" t="n">
        <f aca="false">SUMPRODUCT(MIN($B$22:$M$22+B1629:M1629))</f>
        <v>445.25305293356</v>
      </c>
      <c r="AN1629" s="18" t="n">
        <f aca="false">SUMPRODUCT(MIN($B$22:$M$22+N1629:Y1629))</f>
        <v>481.950382357786</v>
      </c>
      <c r="AO1629" s="18" t="n">
        <f aca="false">SUMPRODUCT(MIN($B$22:$M$22+B1629:M1629+Z1629:AK1629))</f>
        <v>445.25305293356</v>
      </c>
      <c r="AP1629" s="18" t="n">
        <f aca="false">SUMPRODUCT(MIN($B$23:$M$23+B1629:M1629+N1629:Y1629))</f>
        <v>493.538701483988</v>
      </c>
      <c r="AQ1629" s="18" t="n">
        <f aca="false">SUMPRODUCT(MIN($B$23:$M$23+B1629:M1629+Z1629:AK1629))</f>
        <v>493.538701483988</v>
      </c>
      <c r="AR1629" s="13" t="n">
        <f aca="false">IF(Y1629&lt;0,1,0)</f>
        <v>0</v>
      </c>
    </row>
    <row r="1630" customFormat="false" ht="15" hidden="false" customHeight="false" outlineLevel="0" collapsed="false">
      <c r="A1630" s="13" t="n">
        <v>1605</v>
      </c>
      <c r="B1630" s="18" t="n">
        <f aca="false">Shock_sd*Draws!B1609</f>
        <v>93.094318420321</v>
      </c>
      <c r="C1630" s="18" t="n">
        <f aca="false">Persist_a*B1630+Shock_sd*Draws!C1609</f>
        <v>7.27511691717564</v>
      </c>
      <c r="D1630" s="18" t="n">
        <f aca="false">Persist_a*C1630+Shock_sd*Draws!D1609</f>
        <v>-17.3943100211625</v>
      </c>
      <c r="E1630" s="18" t="n">
        <f aca="false">Persist_a*D1630+Shock_sd*Draws!E1609</f>
        <v>-26.8476826015086</v>
      </c>
      <c r="F1630" s="18" t="n">
        <f aca="false">Persist_a*E1630+Shock_sd*Draws!F1609</f>
        <v>-43.9765602615871</v>
      </c>
      <c r="G1630" s="18" t="n">
        <f aca="false">Persist_a*F1630+Shock_sd*Draws!G1609</f>
        <v>-17.5150423214522</v>
      </c>
      <c r="H1630" s="18" t="n">
        <f aca="false">Persist_a*G1630+Shock_sd*Draws!H1609</f>
        <v>-32.6519141341851</v>
      </c>
      <c r="I1630" s="18" t="n">
        <f aca="false">Persist_a*H1630+Shock_sd*Draws!I1609</f>
        <v>6.87857659225169</v>
      </c>
      <c r="J1630" s="18" t="n">
        <f aca="false">Persist_a*I1630+Shock_sd*Draws!J1609</f>
        <v>26.9073795311531</v>
      </c>
      <c r="K1630" s="18" t="n">
        <f aca="false">Persist_a*J1630+Shock_sd*Draws!K1609</f>
        <v>-13.4475642611223</v>
      </c>
      <c r="L1630" s="18" t="n">
        <f aca="false">Persist_a*K1630+Shock_sd*Draws!L1609</f>
        <v>-72.4731503860462</v>
      </c>
      <c r="M1630" s="18" t="n">
        <f aca="false">Persist_a*L1630+Shock_sd*Draws!M1609</f>
        <v>-14.6149089700132</v>
      </c>
      <c r="N1630" s="18" t="n">
        <f aca="false">0-(Draws!N1609+Draws!Z1609)</f>
        <v>0</v>
      </c>
      <c r="O1630" s="18" t="n">
        <f aca="false">N1630-(Draws!O1609+Draws!AA1609)</f>
        <v>0</v>
      </c>
      <c r="P1630" s="18" t="n">
        <f aca="false">O1630-(Draws!P1609+Draws!AB1609)</f>
        <v>0</v>
      </c>
      <c r="Q1630" s="18" t="n">
        <f aca="false">P1630-(Draws!Q1609+Draws!AC1609)</f>
        <v>0</v>
      </c>
      <c r="R1630" s="18" t="n">
        <f aca="false">Q1630-(Draws!R1609+Draws!AD1609)</f>
        <v>0</v>
      </c>
      <c r="S1630" s="18" t="n">
        <f aca="false">R1630-(Draws!S1609+Draws!AE1609)</f>
        <v>0</v>
      </c>
      <c r="T1630" s="18" t="n">
        <f aca="false">S1630-(Draws!T1609+Draws!AF1609)</f>
        <v>0</v>
      </c>
      <c r="U1630" s="18" t="n">
        <f aca="false">T1630-(Draws!U1609+Draws!AG1609)</f>
        <v>0</v>
      </c>
      <c r="V1630" s="18" t="n">
        <f aca="false">U1630-(Draws!V1609+Draws!AH1609)</f>
        <v>0</v>
      </c>
      <c r="W1630" s="18" t="n">
        <f aca="false">V1630-(Draws!W1609+Draws!AI1609)</f>
        <v>0</v>
      </c>
      <c r="X1630" s="18" t="n">
        <f aca="false">W1630-(Draws!X1609+Draws!AJ1609)</f>
        <v>0</v>
      </c>
      <c r="Y1630" s="18" t="n">
        <f aca="false">X1630-(Draws!Y1609+Draws!AK1609)</f>
        <v>0</v>
      </c>
      <c r="Z1630" s="18" t="n">
        <f aca="false">0-(MAX(Draws!N1609-Line_cap,0)+MAX(Draws!Z1609-Line_cap,0))</f>
        <v>0</v>
      </c>
      <c r="AA1630" s="18" t="n">
        <f aca="false">Z1630-(MAX(Draws!O1609-Line_cap,0)+MAX(Draws!AA1609-Line_cap,0))</f>
        <v>0</v>
      </c>
      <c r="AB1630" s="18" t="n">
        <f aca="false">AA1630-(MAX(Draws!P1609-Line_cap,0)+MAX(Draws!AB1609-Line_cap,0))</f>
        <v>0</v>
      </c>
      <c r="AC1630" s="18" t="n">
        <f aca="false">AB1630-(MAX(Draws!Q1609-Line_cap,0)+MAX(Draws!AC1609-Line_cap,0))</f>
        <v>0</v>
      </c>
      <c r="AD1630" s="18" t="n">
        <f aca="false">AC1630-(MAX(Draws!R1609-Line_cap,0)+MAX(Draws!AD1609-Line_cap,0))</f>
        <v>0</v>
      </c>
      <c r="AE1630" s="18" t="n">
        <f aca="false">AD1630-(MAX(Draws!S1609-Line_cap,0)+MAX(Draws!AE1609-Line_cap,0))</f>
        <v>0</v>
      </c>
      <c r="AF1630" s="18" t="n">
        <f aca="false">AE1630-(MAX(Draws!T1609-Line_cap,0)+MAX(Draws!AF1609-Line_cap,0))</f>
        <v>0</v>
      </c>
      <c r="AG1630" s="18" t="n">
        <f aca="false">AF1630-(MAX(Draws!U1609-Line_cap,0)+MAX(Draws!AG1609-Line_cap,0))</f>
        <v>0</v>
      </c>
      <c r="AH1630" s="18" t="n">
        <f aca="false">AG1630-(MAX(Draws!V1609-Line_cap,0)+MAX(Draws!AH1609-Line_cap,0))</f>
        <v>0</v>
      </c>
      <c r="AI1630" s="18" t="n">
        <f aca="false">AH1630-(MAX(Draws!W1609-Line_cap,0)+MAX(Draws!AI1609-Line_cap,0))</f>
        <v>0</v>
      </c>
      <c r="AJ1630" s="18" t="n">
        <f aca="false">AI1630-(MAX(Draws!X1609-Line_cap,0)+MAX(Draws!AJ1609-Line_cap,0))</f>
        <v>0</v>
      </c>
      <c r="AK1630" s="18" t="n">
        <f aca="false">AJ1630-(MAX(Draws!Y1609-Line_cap,0)+MAX(Draws!AK1609-Line_cap,0))</f>
        <v>0</v>
      </c>
      <c r="AL1630" s="18" t="n">
        <f aca="false">SUMPRODUCT(MIN($B$22:$M$22+B1630:M1630+N1630:Y1630))</f>
        <v>429.454797178335</v>
      </c>
      <c r="AM1630" s="18" t="n">
        <f aca="false">SUMPRODUCT(MIN($B$22:$M$22+B1630:M1630))</f>
        <v>429.454797178335</v>
      </c>
      <c r="AN1630" s="18" t="n">
        <f aca="false">SUMPRODUCT(MIN($B$22:$M$22+N1630:Y1630))</f>
        <v>481.950382357786</v>
      </c>
      <c r="AO1630" s="18" t="n">
        <f aca="false">SUMPRODUCT(MIN($B$22:$M$22+B1630:M1630+Z1630:AK1630))</f>
        <v>429.454797178335</v>
      </c>
      <c r="AP1630" s="18" t="n">
        <f aca="false">SUMPRODUCT(MIN($B$23:$M$23+B1630:M1630+N1630:Y1630))</f>
        <v>476.327925991879</v>
      </c>
      <c r="AQ1630" s="18" t="n">
        <f aca="false">SUMPRODUCT(MIN($B$23:$M$23+B1630:M1630+Z1630:AK1630))</f>
        <v>476.327925991879</v>
      </c>
      <c r="AR1630" s="13" t="n">
        <f aca="false">IF(Y1630&lt;0,1,0)</f>
        <v>0</v>
      </c>
    </row>
    <row r="1631" customFormat="false" ht="15" hidden="false" customHeight="false" outlineLevel="0" collapsed="false">
      <c r="A1631" s="13" t="n">
        <v>1606</v>
      </c>
      <c r="B1631" s="18" t="n">
        <f aca="false">Shock_sd*Draws!B1610</f>
        <v>-49.0538044333552</v>
      </c>
      <c r="C1631" s="18" t="n">
        <f aca="false">Persist_a*B1631+Shock_sd*Draws!C1610</f>
        <v>19.763924429706</v>
      </c>
      <c r="D1631" s="18" t="n">
        <f aca="false">Persist_a*C1631+Shock_sd*Draws!D1610</f>
        <v>-22.1384548124908</v>
      </c>
      <c r="E1631" s="18" t="n">
        <f aca="false">Persist_a*D1631+Shock_sd*Draws!E1610</f>
        <v>-91.5155798715862</v>
      </c>
      <c r="F1631" s="18" t="n">
        <f aca="false">Persist_a*E1631+Shock_sd*Draws!F1610</f>
        <v>-39.0066675291994</v>
      </c>
      <c r="G1631" s="18" t="n">
        <f aca="false">Persist_a*F1631+Shock_sd*Draws!G1610</f>
        <v>27.4654073036384</v>
      </c>
      <c r="H1631" s="18" t="n">
        <f aca="false">Persist_a*G1631+Shock_sd*Draws!H1610</f>
        <v>-83.9578575394621</v>
      </c>
      <c r="I1631" s="18" t="n">
        <f aca="false">Persist_a*H1631+Shock_sd*Draws!I1610</f>
        <v>-121.285499237824</v>
      </c>
      <c r="J1631" s="18" t="n">
        <f aca="false">Persist_a*I1631+Shock_sd*Draws!J1610</f>
        <v>-71.9593157511127</v>
      </c>
      <c r="K1631" s="18" t="n">
        <f aca="false">Persist_a*J1631+Shock_sd*Draws!K1610</f>
        <v>-86.3173711134468</v>
      </c>
      <c r="L1631" s="18" t="n">
        <f aca="false">Persist_a*K1631+Shock_sd*Draws!L1610</f>
        <v>-32.7994114664358</v>
      </c>
      <c r="M1631" s="18" t="n">
        <f aca="false">Persist_a*L1631+Shock_sd*Draws!M1610</f>
        <v>-37.0710636164597</v>
      </c>
      <c r="N1631" s="18" t="n">
        <f aca="false">0-(Draws!N1610+Draws!Z1610)</f>
        <v>0</v>
      </c>
      <c r="O1631" s="18" t="n">
        <f aca="false">N1631-(Draws!O1610+Draws!AA1610)</f>
        <v>0</v>
      </c>
      <c r="P1631" s="18" t="n">
        <f aca="false">O1631-(Draws!P1610+Draws!AB1610)</f>
        <v>0</v>
      </c>
      <c r="Q1631" s="18" t="n">
        <f aca="false">P1631-(Draws!Q1610+Draws!AC1610)</f>
        <v>0</v>
      </c>
      <c r="R1631" s="18" t="n">
        <f aca="false">Q1631-(Draws!R1610+Draws!AD1610)</f>
        <v>0</v>
      </c>
      <c r="S1631" s="18" t="n">
        <f aca="false">R1631-(Draws!S1610+Draws!AE1610)</f>
        <v>0</v>
      </c>
      <c r="T1631" s="18" t="n">
        <f aca="false">S1631-(Draws!T1610+Draws!AF1610)</f>
        <v>0</v>
      </c>
      <c r="U1631" s="18" t="n">
        <f aca="false">T1631-(Draws!U1610+Draws!AG1610)</f>
        <v>0</v>
      </c>
      <c r="V1631" s="18" t="n">
        <f aca="false">U1631-(Draws!V1610+Draws!AH1610)</f>
        <v>0</v>
      </c>
      <c r="W1631" s="18" t="n">
        <f aca="false">V1631-(Draws!W1610+Draws!AI1610)</f>
        <v>0</v>
      </c>
      <c r="X1631" s="18" t="n">
        <f aca="false">W1631-(Draws!X1610+Draws!AJ1610)</f>
        <v>0</v>
      </c>
      <c r="Y1631" s="18" t="n">
        <f aca="false">X1631-(Draws!Y1610+Draws!AK1610)</f>
        <v>0</v>
      </c>
      <c r="Z1631" s="18" t="n">
        <f aca="false">0-(MAX(Draws!N1610-Line_cap,0)+MAX(Draws!Z1610-Line_cap,0))</f>
        <v>0</v>
      </c>
      <c r="AA1631" s="18" t="n">
        <f aca="false">Z1631-(MAX(Draws!O1610-Line_cap,0)+MAX(Draws!AA1610-Line_cap,0))</f>
        <v>0</v>
      </c>
      <c r="AB1631" s="18" t="n">
        <f aca="false">AA1631-(MAX(Draws!P1610-Line_cap,0)+MAX(Draws!AB1610-Line_cap,0))</f>
        <v>0</v>
      </c>
      <c r="AC1631" s="18" t="n">
        <f aca="false">AB1631-(MAX(Draws!Q1610-Line_cap,0)+MAX(Draws!AC1610-Line_cap,0))</f>
        <v>0</v>
      </c>
      <c r="AD1631" s="18" t="n">
        <f aca="false">AC1631-(MAX(Draws!R1610-Line_cap,0)+MAX(Draws!AD1610-Line_cap,0))</f>
        <v>0</v>
      </c>
      <c r="AE1631" s="18" t="n">
        <f aca="false">AD1631-(MAX(Draws!S1610-Line_cap,0)+MAX(Draws!AE1610-Line_cap,0))</f>
        <v>0</v>
      </c>
      <c r="AF1631" s="18" t="n">
        <f aca="false">AE1631-(MAX(Draws!T1610-Line_cap,0)+MAX(Draws!AF1610-Line_cap,0))</f>
        <v>0</v>
      </c>
      <c r="AG1631" s="18" t="n">
        <f aca="false">AF1631-(MAX(Draws!U1610-Line_cap,0)+MAX(Draws!AG1610-Line_cap,0))</f>
        <v>0</v>
      </c>
      <c r="AH1631" s="18" t="n">
        <f aca="false">AG1631-(MAX(Draws!V1610-Line_cap,0)+MAX(Draws!AH1610-Line_cap,0))</f>
        <v>0</v>
      </c>
      <c r="AI1631" s="18" t="n">
        <f aca="false">AH1631-(MAX(Draws!W1610-Line_cap,0)+MAX(Draws!AI1610-Line_cap,0))</f>
        <v>0</v>
      </c>
      <c r="AJ1631" s="18" t="n">
        <f aca="false">AI1631-(MAX(Draws!X1610-Line_cap,0)+MAX(Draws!AJ1610-Line_cap,0))</f>
        <v>0</v>
      </c>
      <c r="AK1631" s="18" t="n">
        <f aca="false">AJ1631-(MAX(Draws!Y1610-Line_cap,0)+MAX(Draws!AK1610-Line_cap,0))</f>
        <v>0</v>
      </c>
      <c r="AL1631" s="18" t="n">
        <f aca="false">SUMPRODUCT(MIN($B$22:$M$22+B1631:M1631+N1631:Y1631))</f>
        <v>362.568554160095</v>
      </c>
      <c r="AM1631" s="18" t="n">
        <f aca="false">SUMPRODUCT(MIN($B$22:$M$22+B1631:M1631))</f>
        <v>362.568554160095</v>
      </c>
      <c r="AN1631" s="18" t="n">
        <f aca="false">SUMPRODUCT(MIN($B$22:$M$22+N1631:Y1631))</f>
        <v>481.950382357786</v>
      </c>
      <c r="AO1631" s="18" t="n">
        <f aca="false">SUMPRODUCT(MIN($B$22:$M$22+B1631:M1631+Z1631:AK1631))</f>
        <v>362.568554160095</v>
      </c>
      <c r="AP1631" s="18" t="n">
        <f aca="false">SUMPRODUCT(MIN($B$23:$M$23+B1631:M1631+N1631:Y1631))</f>
        <v>412.168554160095</v>
      </c>
      <c r="AQ1631" s="18" t="n">
        <f aca="false">SUMPRODUCT(MIN($B$23:$M$23+B1631:M1631+Z1631:AK1631))</f>
        <v>412.168554160095</v>
      </c>
      <c r="AR1631" s="13" t="n">
        <f aca="false">IF(Y1631&lt;0,1,0)</f>
        <v>0</v>
      </c>
    </row>
    <row r="1632" customFormat="false" ht="15" hidden="false" customHeight="false" outlineLevel="0" collapsed="false">
      <c r="A1632" s="13" t="n">
        <v>1607</v>
      </c>
      <c r="B1632" s="18" t="n">
        <f aca="false">Shock_sd*Draws!B1611</f>
        <v>-51.4872229170339</v>
      </c>
      <c r="C1632" s="18" t="n">
        <f aca="false">Persist_a*B1632+Shock_sd*Draws!C1611</f>
        <v>53.1626252415722</v>
      </c>
      <c r="D1632" s="18" t="n">
        <f aca="false">Persist_a*C1632+Shock_sd*Draws!D1611</f>
        <v>-70.2690282526523</v>
      </c>
      <c r="E1632" s="18" t="n">
        <f aca="false">Persist_a*D1632+Shock_sd*Draws!E1611</f>
        <v>-18.9071589993362</v>
      </c>
      <c r="F1632" s="18" t="n">
        <f aca="false">Persist_a*E1632+Shock_sd*Draws!F1611</f>
        <v>-109.882258599479</v>
      </c>
      <c r="G1632" s="18" t="n">
        <f aca="false">Persist_a*F1632+Shock_sd*Draws!G1611</f>
        <v>-54.1600542411067</v>
      </c>
      <c r="H1632" s="18" t="n">
        <f aca="false">Persist_a*G1632+Shock_sd*Draws!H1611</f>
        <v>-39.9198172032542</v>
      </c>
      <c r="I1632" s="18" t="n">
        <f aca="false">Persist_a*H1632+Shock_sd*Draws!I1611</f>
        <v>-75.9216374184094</v>
      </c>
      <c r="J1632" s="18" t="n">
        <f aca="false">Persist_a*I1632+Shock_sd*Draws!J1611</f>
        <v>-26.5673180385461</v>
      </c>
      <c r="K1632" s="18" t="n">
        <f aca="false">Persist_a*J1632+Shock_sd*Draws!K1611</f>
        <v>39.3968200971234</v>
      </c>
      <c r="L1632" s="18" t="n">
        <f aca="false">Persist_a*K1632+Shock_sd*Draws!L1611</f>
        <v>5.93979329496032</v>
      </c>
      <c r="M1632" s="18" t="n">
        <f aca="false">Persist_a*L1632+Shock_sd*Draws!M1611</f>
        <v>-22.4063504031083</v>
      </c>
      <c r="N1632" s="18" t="n">
        <f aca="false">0-(Draws!N1611+Draws!Z1611)</f>
        <v>0</v>
      </c>
      <c r="O1632" s="18" t="n">
        <f aca="false">N1632-(Draws!O1611+Draws!AA1611)</f>
        <v>0</v>
      </c>
      <c r="P1632" s="18" t="n">
        <f aca="false">O1632-(Draws!P1611+Draws!AB1611)</f>
        <v>0</v>
      </c>
      <c r="Q1632" s="18" t="n">
        <f aca="false">P1632-(Draws!Q1611+Draws!AC1611)</f>
        <v>0</v>
      </c>
      <c r="R1632" s="18" t="n">
        <f aca="false">Q1632-(Draws!R1611+Draws!AD1611)</f>
        <v>0</v>
      </c>
      <c r="S1632" s="18" t="n">
        <f aca="false">R1632-(Draws!S1611+Draws!AE1611)</f>
        <v>0</v>
      </c>
      <c r="T1632" s="18" t="n">
        <f aca="false">S1632-(Draws!T1611+Draws!AF1611)</f>
        <v>0</v>
      </c>
      <c r="U1632" s="18" t="n">
        <f aca="false">T1632-(Draws!U1611+Draws!AG1611)</f>
        <v>0</v>
      </c>
      <c r="V1632" s="18" t="n">
        <f aca="false">U1632-(Draws!V1611+Draws!AH1611)</f>
        <v>0</v>
      </c>
      <c r="W1632" s="18" t="n">
        <f aca="false">V1632-(Draws!W1611+Draws!AI1611)</f>
        <v>0</v>
      </c>
      <c r="X1632" s="18" t="n">
        <f aca="false">W1632-(Draws!X1611+Draws!AJ1611)</f>
        <v>0</v>
      </c>
      <c r="Y1632" s="18" t="n">
        <f aca="false">X1632-(Draws!Y1611+Draws!AK1611)</f>
        <v>0</v>
      </c>
      <c r="Z1632" s="18" t="n">
        <f aca="false">0-(MAX(Draws!N1611-Line_cap,0)+MAX(Draws!Z1611-Line_cap,0))</f>
        <v>0</v>
      </c>
      <c r="AA1632" s="18" t="n">
        <f aca="false">Z1632-(MAX(Draws!O1611-Line_cap,0)+MAX(Draws!AA1611-Line_cap,0))</f>
        <v>0</v>
      </c>
      <c r="AB1632" s="18" t="n">
        <f aca="false">AA1632-(MAX(Draws!P1611-Line_cap,0)+MAX(Draws!AB1611-Line_cap,0))</f>
        <v>0</v>
      </c>
      <c r="AC1632" s="18" t="n">
        <f aca="false">AB1632-(MAX(Draws!Q1611-Line_cap,0)+MAX(Draws!AC1611-Line_cap,0))</f>
        <v>0</v>
      </c>
      <c r="AD1632" s="18" t="n">
        <f aca="false">AC1632-(MAX(Draws!R1611-Line_cap,0)+MAX(Draws!AD1611-Line_cap,0))</f>
        <v>0</v>
      </c>
      <c r="AE1632" s="18" t="n">
        <f aca="false">AD1632-(MAX(Draws!S1611-Line_cap,0)+MAX(Draws!AE1611-Line_cap,0))</f>
        <v>0</v>
      </c>
      <c r="AF1632" s="18" t="n">
        <f aca="false">AE1632-(MAX(Draws!T1611-Line_cap,0)+MAX(Draws!AF1611-Line_cap,0))</f>
        <v>0</v>
      </c>
      <c r="AG1632" s="18" t="n">
        <f aca="false">AF1632-(MAX(Draws!U1611-Line_cap,0)+MAX(Draws!AG1611-Line_cap,0))</f>
        <v>0</v>
      </c>
      <c r="AH1632" s="18" t="n">
        <f aca="false">AG1632-(MAX(Draws!V1611-Line_cap,0)+MAX(Draws!AH1611-Line_cap,0))</f>
        <v>0</v>
      </c>
      <c r="AI1632" s="18" t="n">
        <f aca="false">AH1632-(MAX(Draws!W1611-Line_cap,0)+MAX(Draws!AI1611-Line_cap,0))</f>
        <v>0</v>
      </c>
      <c r="AJ1632" s="18" t="n">
        <f aca="false">AI1632-(MAX(Draws!X1611-Line_cap,0)+MAX(Draws!AJ1611-Line_cap,0))</f>
        <v>0</v>
      </c>
      <c r="AK1632" s="18" t="n">
        <f aca="false">AJ1632-(MAX(Draws!Y1611-Line_cap,0)+MAX(Draws!AK1611-Line_cap,0))</f>
        <v>0</v>
      </c>
      <c r="AL1632" s="18" t="n">
        <f aca="false">SUMPRODUCT(MIN($B$22:$M$22+B1632:M1632+N1632:Y1632))</f>
        <v>378.614922548211</v>
      </c>
      <c r="AM1632" s="18" t="n">
        <f aca="false">SUMPRODUCT(MIN($B$22:$M$22+B1632:M1632))</f>
        <v>378.614922548211</v>
      </c>
      <c r="AN1632" s="18" t="n">
        <f aca="false">SUMPRODUCT(MIN($B$22:$M$22+N1632:Y1632))</f>
        <v>481.950382357786</v>
      </c>
      <c r="AO1632" s="18" t="n">
        <f aca="false">SUMPRODUCT(MIN($B$22:$M$22+B1632:M1632+Z1632:AK1632))</f>
        <v>378.614922548211</v>
      </c>
      <c r="AP1632" s="18" t="n">
        <f aca="false">SUMPRODUCT(MIN($B$23:$M$23+B1632:M1632+N1632:Y1632))</f>
        <v>423.719656401375</v>
      </c>
      <c r="AQ1632" s="18" t="n">
        <f aca="false">SUMPRODUCT(MIN($B$23:$M$23+B1632:M1632+Z1632:AK1632))</f>
        <v>423.719656401375</v>
      </c>
      <c r="AR1632" s="13" t="n">
        <f aca="false">IF(Y1632&lt;0,1,0)</f>
        <v>0</v>
      </c>
    </row>
    <row r="1633" customFormat="false" ht="15" hidden="false" customHeight="false" outlineLevel="0" collapsed="false">
      <c r="A1633" s="13" t="n">
        <v>1608</v>
      </c>
      <c r="B1633" s="18" t="n">
        <f aca="false">Shock_sd*Draws!B1612</f>
        <v>14.343740678964</v>
      </c>
      <c r="C1633" s="18" t="n">
        <f aca="false">Persist_a*B1633+Shock_sd*Draws!C1612</f>
        <v>20.6149753762351</v>
      </c>
      <c r="D1633" s="18" t="n">
        <f aca="false">Persist_a*C1633+Shock_sd*Draws!D1612</f>
        <v>-22.8126247736704</v>
      </c>
      <c r="E1633" s="18" t="n">
        <f aca="false">Persist_a*D1633+Shock_sd*Draws!E1612</f>
        <v>-69.1363619991837</v>
      </c>
      <c r="F1633" s="18" t="n">
        <f aca="false">Persist_a*E1633+Shock_sd*Draws!F1612</f>
        <v>-89.9174630460914</v>
      </c>
      <c r="G1633" s="18" t="n">
        <f aca="false">Persist_a*F1633+Shock_sd*Draws!G1612</f>
        <v>-31.0309419942955</v>
      </c>
      <c r="H1633" s="18" t="n">
        <f aca="false">Persist_a*G1633+Shock_sd*Draws!H1612</f>
        <v>-8.4667757549887</v>
      </c>
      <c r="I1633" s="18" t="n">
        <f aca="false">Persist_a*H1633+Shock_sd*Draws!I1612</f>
        <v>21.2239259990897</v>
      </c>
      <c r="J1633" s="18" t="n">
        <f aca="false">Persist_a*I1633+Shock_sd*Draws!J1612</f>
        <v>103.249871093488</v>
      </c>
      <c r="K1633" s="18" t="n">
        <f aca="false">Persist_a*J1633+Shock_sd*Draws!K1612</f>
        <v>47.0958972615731</v>
      </c>
      <c r="L1633" s="18" t="n">
        <f aca="false">Persist_a*K1633+Shock_sd*Draws!L1612</f>
        <v>-29.7559629944272</v>
      </c>
      <c r="M1633" s="18" t="n">
        <f aca="false">Persist_a*L1633+Shock_sd*Draws!M1612</f>
        <v>-37.6722762267814</v>
      </c>
      <c r="N1633" s="18" t="n">
        <f aca="false">0-(Draws!N1612+Draws!Z1612)</f>
        <v>0</v>
      </c>
      <c r="O1633" s="18" t="n">
        <f aca="false">N1633-(Draws!O1612+Draws!AA1612)</f>
        <v>0</v>
      </c>
      <c r="P1633" s="18" t="n">
        <f aca="false">O1633-(Draws!P1612+Draws!AB1612)</f>
        <v>0</v>
      </c>
      <c r="Q1633" s="18" t="n">
        <f aca="false">P1633-(Draws!Q1612+Draws!AC1612)</f>
        <v>0</v>
      </c>
      <c r="R1633" s="18" t="n">
        <f aca="false">Q1633-(Draws!R1612+Draws!AD1612)</f>
        <v>0</v>
      </c>
      <c r="S1633" s="18" t="n">
        <f aca="false">R1633-(Draws!S1612+Draws!AE1612)</f>
        <v>0</v>
      </c>
      <c r="T1633" s="18" t="n">
        <f aca="false">S1633-(Draws!T1612+Draws!AF1612)</f>
        <v>0</v>
      </c>
      <c r="U1633" s="18" t="n">
        <f aca="false">T1633-(Draws!U1612+Draws!AG1612)</f>
        <v>0</v>
      </c>
      <c r="V1633" s="18" t="n">
        <f aca="false">U1633-(Draws!V1612+Draws!AH1612)</f>
        <v>0</v>
      </c>
      <c r="W1633" s="18" t="n">
        <f aca="false">V1633-(Draws!W1612+Draws!AI1612)</f>
        <v>0</v>
      </c>
      <c r="X1633" s="18" t="n">
        <f aca="false">W1633-(Draws!X1612+Draws!AJ1612)</f>
        <v>0</v>
      </c>
      <c r="Y1633" s="18" t="n">
        <f aca="false">X1633-(Draws!Y1612+Draws!AK1612)</f>
        <v>0</v>
      </c>
      <c r="Z1633" s="18" t="n">
        <f aca="false">0-(MAX(Draws!N1612-Line_cap,0)+MAX(Draws!Z1612-Line_cap,0))</f>
        <v>0</v>
      </c>
      <c r="AA1633" s="18" t="n">
        <f aca="false">Z1633-(MAX(Draws!O1612-Line_cap,0)+MAX(Draws!AA1612-Line_cap,0))</f>
        <v>0</v>
      </c>
      <c r="AB1633" s="18" t="n">
        <f aca="false">AA1633-(MAX(Draws!P1612-Line_cap,0)+MAX(Draws!AB1612-Line_cap,0))</f>
        <v>0</v>
      </c>
      <c r="AC1633" s="18" t="n">
        <f aca="false">AB1633-(MAX(Draws!Q1612-Line_cap,0)+MAX(Draws!AC1612-Line_cap,0))</f>
        <v>0</v>
      </c>
      <c r="AD1633" s="18" t="n">
        <f aca="false">AC1633-(MAX(Draws!R1612-Line_cap,0)+MAX(Draws!AD1612-Line_cap,0))</f>
        <v>0</v>
      </c>
      <c r="AE1633" s="18" t="n">
        <f aca="false">AD1633-(MAX(Draws!S1612-Line_cap,0)+MAX(Draws!AE1612-Line_cap,0))</f>
        <v>0</v>
      </c>
      <c r="AF1633" s="18" t="n">
        <f aca="false">AE1633-(MAX(Draws!T1612-Line_cap,0)+MAX(Draws!AF1612-Line_cap,0))</f>
        <v>0</v>
      </c>
      <c r="AG1633" s="18" t="n">
        <f aca="false">AF1633-(MAX(Draws!U1612-Line_cap,0)+MAX(Draws!AG1612-Line_cap,0))</f>
        <v>0</v>
      </c>
      <c r="AH1633" s="18" t="n">
        <f aca="false">AG1633-(MAX(Draws!V1612-Line_cap,0)+MAX(Draws!AH1612-Line_cap,0))</f>
        <v>0</v>
      </c>
      <c r="AI1633" s="18" t="n">
        <f aca="false">AH1633-(MAX(Draws!W1612-Line_cap,0)+MAX(Draws!AI1612-Line_cap,0))</f>
        <v>0</v>
      </c>
      <c r="AJ1633" s="18" t="n">
        <f aca="false">AI1633-(MAX(Draws!X1612-Line_cap,0)+MAX(Draws!AJ1612-Line_cap,0))</f>
        <v>0</v>
      </c>
      <c r="AK1633" s="18" t="n">
        <f aca="false">AJ1633-(MAX(Draws!Y1612-Line_cap,0)+MAX(Draws!AK1612-Line_cap,0))</f>
        <v>0</v>
      </c>
      <c r="AL1633" s="18" t="n">
        <f aca="false">SUMPRODUCT(MIN($B$22:$M$22+B1633:M1633+N1633:Y1633))</f>
        <v>398.579718101599</v>
      </c>
      <c r="AM1633" s="18" t="n">
        <f aca="false">SUMPRODUCT(MIN($B$22:$M$22+B1633:M1633))</f>
        <v>398.579718101599</v>
      </c>
      <c r="AN1633" s="18" t="n">
        <f aca="false">SUMPRODUCT(MIN($B$22:$M$22+N1633:Y1633))</f>
        <v>481.950382357786</v>
      </c>
      <c r="AO1633" s="18" t="n">
        <f aca="false">SUMPRODUCT(MIN($B$22:$M$22+B1633:M1633+Z1633:AK1633))</f>
        <v>398.579718101599</v>
      </c>
      <c r="AP1633" s="18" t="n">
        <f aca="false">SUMPRODUCT(MIN($B$23:$M$23+B1633:M1633+N1633:Y1633))</f>
        <v>443.684451954763</v>
      </c>
      <c r="AQ1633" s="18" t="n">
        <f aca="false">SUMPRODUCT(MIN($B$23:$M$23+B1633:M1633+Z1633:AK1633))</f>
        <v>443.684451954763</v>
      </c>
      <c r="AR1633" s="13" t="n">
        <f aca="false">IF(Y1633&lt;0,1,0)</f>
        <v>0</v>
      </c>
    </row>
    <row r="1634" customFormat="false" ht="15" hidden="false" customHeight="false" outlineLevel="0" collapsed="false">
      <c r="A1634" s="13" t="n">
        <v>1609</v>
      </c>
      <c r="B1634" s="18" t="n">
        <f aca="false">Shock_sd*Draws!B1613</f>
        <v>61.8640773596636</v>
      </c>
      <c r="C1634" s="18" t="n">
        <f aca="false">Persist_a*B1634+Shock_sd*Draws!C1613</f>
        <v>31.3566580658338</v>
      </c>
      <c r="D1634" s="18" t="n">
        <f aca="false">Persist_a*C1634+Shock_sd*Draws!D1613</f>
        <v>-51.4222268328751</v>
      </c>
      <c r="E1634" s="18" t="n">
        <f aca="false">Persist_a*D1634+Shock_sd*Draws!E1613</f>
        <v>-53.621815970804</v>
      </c>
      <c r="F1634" s="18" t="n">
        <f aca="false">Persist_a*E1634+Shock_sd*Draws!F1613</f>
        <v>-9.82097100061159</v>
      </c>
      <c r="G1634" s="18" t="n">
        <f aca="false">Persist_a*F1634+Shock_sd*Draws!G1613</f>
        <v>-30.2771732430778</v>
      </c>
      <c r="H1634" s="18" t="n">
        <f aca="false">Persist_a*G1634+Shock_sd*Draws!H1613</f>
        <v>59.2711711697983</v>
      </c>
      <c r="I1634" s="18" t="n">
        <f aca="false">Persist_a*H1634+Shock_sd*Draws!I1613</f>
        <v>88.9691011433761</v>
      </c>
      <c r="J1634" s="18" t="n">
        <f aca="false">Persist_a*I1634+Shock_sd*Draws!J1613</f>
        <v>37.2728973066743</v>
      </c>
      <c r="K1634" s="18" t="n">
        <f aca="false">Persist_a*J1634+Shock_sd*Draws!K1613</f>
        <v>-43.5972108864478</v>
      </c>
      <c r="L1634" s="18" t="n">
        <f aca="false">Persist_a*K1634+Shock_sd*Draws!L1613</f>
        <v>-8.86888680257988</v>
      </c>
      <c r="M1634" s="18" t="n">
        <f aca="false">Persist_a*L1634+Shock_sd*Draws!M1613</f>
        <v>-36.6938861871154</v>
      </c>
      <c r="N1634" s="18" t="n">
        <f aca="false">0-(Draws!N1613+Draws!Z1613)</f>
        <v>0</v>
      </c>
      <c r="O1634" s="18" t="n">
        <f aca="false">N1634-(Draws!O1613+Draws!AA1613)</f>
        <v>0</v>
      </c>
      <c r="P1634" s="18" t="n">
        <f aca="false">O1634-(Draws!P1613+Draws!AB1613)</f>
        <v>0</v>
      </c>
      <c r="Q1634" s="18" t="n">
        <f aca="false">P1634-(Draws!Q1613+Draws!AC1613)</f>
        <v>0</v>
      </c>
      <c r="R1634" s="18" t="n">
        <f aca="false">Q1634-(Draws!R1613+Draws!AD1613)</f>
        <v>0</v>
      </c>
      <c r="S1634" s="18" t="n">
        <f aca="false">R1634-(Draws!S1613+Draws!AE1613)</f>
        <v>0</v>
      </c>
      <c r="T1634" s="18" t="n">
        <f aca="false">S1634-(Draws!T1613+Draws!AF1613)</f>
        <v>0</v>
      </c>
      <c r="U1634" s="18" t="n">
        <f aca="false">T1634-(Draws!U1613+Draws!AG1613)</f>
        <v>0</v>
      </c>
      <c r="V1634" s="18" t="n">
        <f aca="false">U1634-(Draws!V1613+Draws!AH1613)</f>
        <v>0</v>
      </c>
      <c r="W1634" s="18" t="n">
        <f aca="false">V1634-(Draws!W1613+Draws!AI1613)</f>
        <v>0</v>
      </c>
      <c r="X1634" s="18" t="n">
        <f aca="false">W1634-(Draws!X1613+Draws!AJ1613)</f>
        <v>0</v>
      </c>
      <c r="Y1634" s="18" t="n">
        <f aca="false">X1634-(Draws!Y1613+Draws!AK1613)</f>
        <v>0</v>
      </c>
      <c r="Z1634" s="18" t="n">
        <f aca="false">0-(MAX(Draws!N1613-Line_cap,0)+MAX(Draws!Z1613-Line_cap,0))</f>
        <v>0</v>
      </c>
      <c r="AA1634" s="18" t="n">
        <f aca="false">Z1634-(MAX(Draws!O1613-Line_cap,0)+MAX(Draws!AA1613-Line_cap,0))</f>
        <v>0</v>
      </c>
      <c r="AB1634" s="18" t="n">
        <f aca="false">AA1634-(MAX(Draws!P1613-Line_cap,0)+MAX(Draws!AB1613-Line_cap,0))</f>
        <v>0</v>
      </c>
      <c r="AC1634" s="18" t="n">
        <f aca="false">AB1634-(MAX(Draws!Q1613-Line_cap,0)+MAX(Draws!AC1613-Line_cap,0))</f>
        <v>0</v>
      </c>
      <c r="AD1634" s="18" t="n">
        <f aca="false">AC1634-(MAX(Draws!R1613-Line_cap,0)+MAX(Draws!AD1613-Line_cap,0))</f>
        <v>0</v>
      </c>
      <c r="AE1634" s="18" t="n">
        <f aca="false">AD1634-(MAX(Draws!S1613-Line_cap,0)+MAX(Draws!AE1613-Line_cap,0))</f>
        <v>0</v>
      </c>
      <c r="AF1634" s="18" t="n">
        <f aca="false">AE1634-(MAX(Draws!T1613-Line_cap,0)+MAX(Draws!AF1613-Line_cap,0))</f>
        <v>0</v>
      </c>
      <c r="AG1634" s="18" t="n">
        <f aca="false">AF1634-(MAX(Draws!U1613-Line_cap,0)+MAX(Draws!AG1613-Line_cap,0))</f>
        <v>0</v>
      </c>
      <c r="AH1634" s="18" t="n">
        <f aca="false">AG1634-(MAX(Draws!V1613-Line_cap,0)+MAX(Draws!AH1613-Line_cap,0))</f>
        <v>0</v>
      </c>
      <c r="AI1634" s="18" t="n">
        <f aca="false">AH1634-(MAX(Draws!W1613-Line_cap,0)+MAX(Draws!AI1613-Line_cap,0))</f>
        <v>0</v>
      </c>
      <c r="AJ1634" s="18" t="n">
        <f aca="false">AI1634-(MAX(Draws!X1613-Line_cap,0)+MAX(Draws!AJ1613-Line_cap,0))</f>
        <v>0</v>
      </c>
      <c r="AK1634" s="18" t="n">
        <f aca="false">AJ1634-(MAX(Draws!Y1613-Line_cap,0)+MAX(Draws!AK1613-Line_cap,0))</f>
        <v>0</v>
      </c>
      <c r="AL1634" s="18" t="n">
        <f aca="false">SUMPRODUCT(MIN($B$22:$M$22+B1634:M1634+N1634:Y1634))</f>
        <v>445.240383857353</v>
      </c>
      <c r="AM1634" s="18" t="n">
        <f aca="false">SUMPRODUCT(MIN($B$22:$M$22+B1634:M1634))</f>
        <v>445.240383857353</v>
      </c>
      <c r="AN1634" s="18" t="n">
        <f aca="false">SUMPRODUCT(MIN($B$22:$M$22+N1634:Y1634))</f>
        <v>481.950382357786</v>
      </c>
      <c r="AO1634" s="18" t="n">
        <f aca="false">SUMPRODUCT(MIN($B$22:$M$22+B1634:M1634+Z1634:AK1634))</f>
        <v>445.240383857353</v>
      </c>
      <c r="AP1634" s="18" t="n">
        <f aca="false">SUMPRODUCT(MIN($B$23:$M$23+B1634:M1634+N1634:Y1634))</f>
        <v>486.128671370716</v>
      </c>
      <c r="AQ1634" s="18" t="n">
        <f aca="false">SUMPRODUCT(MIN($B$23:$M$23+B1634:M1634+Z1634:AK1634))</f>
        <v>486.128671370716</v>
      </c>
      <c r="AR1634" s="13" t="n">
        <f aca="false">IF(Y1634&lt;0,1,0)</f>
        <v>0</v>
      </c>
    </row>
    <row r="1635" customFormat="false" ht="15" hidden="false" customHeight="false" outlineLevel="0" collapsed="false">
      <c r="A1635" s="13" t="n">
        <v>1610</v>
      </c>
      <c r="B1635" s="18" t="n">
        <f aca="false">Shock_sd*Draws!B1614</f>
        <v>-62.8456560475949</v>
      </c>
      <c r="C1635" s="18" t="n">
        <f aca="false">Persist_a*B1635+Shock_sd*Draws!C1614</f>
        <v>19.2891610184165</v>
      </c>
      <c r="D1635" s="18" t="n">
        <f aca="false">Persist_a*C1635+Shock_sd*Draws!D1614</f>
        <v>7.24105818074474</v>
      </c>
      <c r="E1635" s="18" t="n">
        <f aca="false">Persist_a*D1635+Shock_sd*Draws!E1614</f>
        <v>70.2862073759387</v>
      </c>
      <c r="F1635" s="18" t="n">
        <f aca="false">Persist_a*E1635+Shock_sd*Draws!F1614</f>
        <v>-24.1752211807635</v>
      </c>
      <c r="G1635" s="18" t="n">
        <f aca="false">Persist_a*F1635+Shock_sd*Draws!G1614</f>
        <v>-83.2259378737619</v>
      </c>
      <c r="H1635" s="18" t="n">
        <f aca="false">Persist_a*G1635+Shock_sd*Draws!H1614</f>
        <v>-106.709908364077</v>
      </c>
      <c r="I1635" s="18" t="n">
        <f aca="false">Persist_a*H1635+Shock_sd*Draws!I1614</f>
        <v>-22.0751039797629</v>
      </c>
      <c r="J1635" s="18" t="n">
        <f aca="false">Persist_a*I1635+Shock_sd*Draws!J1614</f>
        <v>8.36203102139505</v>
      </c>
      <c r="K1635" s="18" t="n">
        <f aca="false">Persist_a*J1635+Shock_sd*Draws!K1614</f>
        <v>24.5225232317076</v>
      </c>
      <c r="L1635" s="18" t="n">
        <f aca="false">Persist_a*K1635+Shock_sd*Draws!L1614</f>
        <v>51.4201005318245</v>
      </c>
      <c r="M1635" s="18" t="n">
        <f aca="false">Persist_a*L1635+Shock_sd*Draws!M1614</f>
        <v>67.0002242222751</v>
      </c>
      <c r="N1635" s="18" t="n">
        <f aca="false">0-(Draws!N1614+Draws!Z1614)</f>
        <v>0</v>
      </c>
      <c r="O1635" s="18" t="n">
        <f aca="false">N1635-(Draws!O1614+Draws!AA1614)</f>
        <v>0</v>
      </c>
      <c r="P1635" s="18" t="n">
        <f aca="false">O1635-(Draws!P1614+Draws!AB1614)</f>
        <v>0</v>
      </c>
      <c r="Q1635" s="18" t="n">
        <f aca="false">P1635-(Draws!Q1614+Draws!AC1614)</f>
        <v>0</v>
      </c>
      <c r="R1635" s="18" t="n">
        <f aca="false">Q1635-(Draws!R1614+Draws!AD1614)</f>
        <v>0</v>
      </c>
      <c r="S1635" s="18" t="n">
        <f aca="false">R1635-(Draws!S1614+Draws!AE1614)</f>
        <v>0</v>
      </c>
      <c r="T1635" s="18" t="n">
        <f aca="false">S1635-(Draws!T1614+Draws!AF1614)</f>
        <v>0</v>
      </c>
      <c r="U1635" s="18" t="n">
        <f aca="false">T1635-(Draws!U1614+Draws!AG1614)</f>
        <v>0</v>
      </c>
      <c r="V1635" s="18" t="n">
        <f aca="false">U1635-(Draws!V1614+Draws!AH1614)</f>
        <v>0</v>
      </c>
      <c r="W1635" s="18" t="n">
        <f aca="false">V1635-(Draws!W1614+Draws!AI1614)</f>
        <v>0</v>
      </c>
      <c r="X1635" s="18" t="n">
        <f aca="false">W1635-(Draws!X1614+Draws!AJ1614)</f>
        <v>0</v>
      </c>
      <c r="Y1635" s="18" t="n">
        <f aca="false">X1635-(Draws!Y1614+Draws!AK1614)</f>
        <v>0</v>
      </c>
      <c r="Z1635" s="18" t="n">
        <f aca="false">0-(MAX(Draws!N1614-Line_cap,0)+MAX(Draws!Z1614-Line_cap,0))</f>
        <v>0</v>
      </c>
      <c r="AA1635" s="18" t="n">
        <f aca="false">Z1635-(MAX(Draws!O1614-Line_cap,0)+MAX(Draws!AA1614-Line_cap,0))</f>
        <v>0</v>
      </c>
      <c r="AB1635" s="18" t="n">
        <f aca="false">AA1635-(MAX(Draws!P1614-Line_cap,0)+MAX(Draws!AB1614-Line_cap,0))</f>
        <v>0</v>
      </c>
      <c r="AC1635" s="18" t="n">
        <f aca="false">AB1635-(MAX(Draws!Q1614-Line_cap,0)+MAX(Draws!AC1614-Line_cap,0))</f>
        <v>0</v>
      </c>
      <c r="AD1635" s="18" t="n">
        <f aca="false">AC1635-(MAX(Draws!R1614-Line_cap,0)+MAX(Draws!AD1614-Line_cap,0))</f>
        <v>0</v>
      </c>
      <c r="AE1635" s="18" t="n">
        <f aca="false">AD1635-(MAX(Draws!S1614-Line_cap,0)+MAX(Draws!AE1614-Line_cap,0))</f>
        <v>0</v>
      </c>
      <c r="AF1635" s="18" t="n">
        <f aca="false">AE1635-(MAX(Draws!T1614-Line_cap,0)+MAX(Draws!AF1614-Line_cap,0))</f>
        <v>0</v>
      </c>
      <c r="AG1635" s="18" t="n">
        <f aca="false">AF1635-(MAX(Draws!U1614-Line_cap,0)+MAX(Draws!AG1614-Line_cap,0))</f>
        <v>0</v>
      </c>
      <c r="AH1635" s="18" t="n">
        <f aca="false">AG1635-(MAX(Draws!V1614-Line_cap,0)+MAX(Draws!AH1614-Line_cap,0))</f>
        <v>0</v>
      </c>
      <c r="AI1635" s="18" t="n">
        <f aca="false">AH1635-(MAX(Draws!W1614-Line_cap,0)+MAX(Draws!AI1614-Line_cap,0))</f>
        <v>0</v>
      </c>
      <c r="AJ1635" s="18" t="n">
        <f aca="false">AI1635-(MAX(Draws!X1614-Line_cap,0)+MAX(Draws!AJ1614-Line_cap,0))</f>
        <v>0</v>
      </c>
      <c r="AK1635" s="18" t="n">
        <f aca="false">AJ1635-(MAX(Draws!Y1614-Line_cap,0)+MAX(Draws!AK1614-Line_cap,0))</f>
        <v>0</v>
      </c>
      <c r="AL1635" s="18" t="n">
        <f aca="false">SUMPRODUCT(MIN($B$22:$M$22+B1635:M1635+N1635:Y1635))</f>
        <v>375.240473993709</v>
      </c>
      <c r="AM1635" s="18" t="n">
        <f aca="false">SUMPRODUCT(MIN($B$22:$M$22+B1635:M1635))</f>
        <v>375.240473993709</v>
      </c>
      <c r="AN1635" s="18" t="n">
        <f aca="false">SUMPRODUCT(MIN($B$22:$M$22+N1635:Y1635))</f>
        <v>481.950382357786</v>
      </c>
      <c r="AO1635" s="18" t="n">
        <f aca="false">SUMPRODUCT(MIN($B$22:$M$22+B1635:M1635+Z1635:AK1635))</f>
        <v>375.240473993709</v>
      </c>
      <c r="AP1635" s="18" t="n">
        <f aca="false">SUMPRODUCT(MIN($B$23:$M$23+B1635:M1635+N1635:Y1635))</f>
        <v>424.419116856809</v>
      </c>
      <c r="AQ1635" s="18" t="n">
        <f aca="false">SUMPRODUCT(MIN($B$23:$M$23+B1635:M1635+Z1635:AK1635))</f>
        <v>424.419116856809</v>
      </c>
      <c r="AR1635" s="13" t="n">
        <f aca="false">IF(Y1635&lt;0,1,0)</f>
        <v>0</v>
      </c>
    </row>
    <row r="1636" customFormat="false" ht="15" hidden="false" customHeight="false" outlineLevel="0" collapsed="false">
      <c r="A1636" s="13" t="n">
        <v>1611</v>
      </c>
      <c r="B1636" s="18" t="n">
        <f aca="false">Shock_sd*Draws!B1615</f>
        <v>-39.8603210557519</v>
      </c>
      <c r="C1636" s="18" t="n">
        <f aca="false">Persist_a*B1636+Shock_sd*Draws!C1615</f>
        <v>14.327570628794</v>
      </c>
      <c r="D1636" s="18" t="n">
        <f aca="false">Persist_a*C1636+Shock_sd*Draws!D1615</f>
        <v>-27.4594120379986</v>
      </c>
      <c r="E1636" s="18" t="n">
        <f aca="false">Persist_a*D1636+Shock_sd*Draws!E1615</f>
        <v>12.9953714690598</v>
      </c>
      <c r="F1636" s="18" t="n">
        <f aca="false">Persist_a*E1636+Shock_sd*Draws!F1615</f>
        <v>9.52050570430444</v>
      </c>
      <c r="G1636" s="18" t="n">
        <f aca="false">Persist_a*F1636+Shock_sd*Draws!G1615</f>
        <v>34.9248780788468</v>
      </c>
      <c r="H1636" s="18" t="n">
        <f aca="false">Persist_a*G1636+Shock_sd*Draws!H1615</f>
        <v>-54.2502186437361</v>
      </c>
      <c r="I1636" s="18" t="n">
        <f aca="false">Persist_a*H1636+Shock_sd*Draws!I1615</f>
        <v>15.384265573995</v>
      </c>
      <c r="J1636" s="18" t="n">
        <f aca="false">Persist_a*I1636+Shock_sd*Draws!J1615</f>
        <v>52.6555488800328</v>
      </c>
      <c r="K1636" s="18" t="n">
        <f aca="false">Persist_a*J1636+Shock_sd*Draws!K1615</f>
        <v>-31.6737920588678</v>
      </c>
      <c r="L1636" s="18" t="n">
        <f aca="false">Persist_a*K1636+Shock_sd*Draws!L1615</f>
        <v>-21.106881287753</v>
      </c>
      <c r="M1636" s="18" t="n">
        <f aca="false">Persist_a*L1636+Shock_sd*Draws!M1615</f>
        <v>-29.3135116913038</v>
      </c>
      <c r="N1636" s="18" t="n">
        <f aca="false">0-(Draws!N1615+Draws!Z1615)</f>
        <v>0</v>
      </c>
      <c r="O1636" s="18" t="n">
        <f aca="false">N1636-(Draws!O1615+Draws!AA1615)</f>
        <v>0</v>
      </c>
      <c r="P1636" s="18" t="n">
        <f aca="false">O1636-(Draws!P1615+Draws!AB1615)</f>
        <v>0</v>
      </c>
      <c r="Q1636" s="18" t="n">
        <f aca="false">P1636-(Draws!Q1615+Draws!AC1615)</f>
        <v>0</v>
      </c>
      <c r="R1636" s="18" t="n">
        <f aca="false">Q1636-(Draws!R1615+Draws!AD1615)</f>
        <v>0</v>
      </c>
      <c r="S1636" s="18" t="n">
        <f aca="false">R1636-(Draws!S1615+Draws!AE1615)</f>
        <v>0</v>
      </c>
      <c r="T1636" s="18" t="n">
        <f aca="false">S1636-(Draws!T1615+Draws!AF1615)</f>
        <v>0</v>
      </c>
      <c r="U1636" s="18" t="n">
        <f aca="false">T1636-(Draws!U1615+Draws!AG1615)</f>
        <v>0</v>
      </c>
      <c r="V1636" s="18" t="n">
        <f aca="false">U1636-(Draws!V1615+Draws!AH1615)</f>
        <v>0</v>
      </c>
      <c r="W1636" s="18" t="n">
        <f aca="false">V1636-(Draws!W1615+Draws!AI1615)</f>
        <v>0</v>
      </c>
      <c r="X1636" s="18" t="n">
        <f aca="false">W1636-(Draws!X1615+Draws!AJ1615)</f>
        <v>0</v>
      </c>
      <c r="Y1636" s="18" t="n">
        <f aca="false">X1636-(Draws!Y1615+Draws!AK1615)</f>
        <v>0</v>
      </c>
      <c r="Z1636" s="18" t="n">
        <f aca="false">0-(MAX(Draws!N1615-Line_cap,0)+MAX(Draws!Z1615-Line_cap,0))</f>
        <v>0</v>
      </c>
      <c r="AA1636" s="18" t="n">
        <f aca="false">Z1636-(MAX(Draws!O1615-Line_cap,0)+MAX(Draws!AA1615-Line_cap,0))</f>
        <v>0</v>
      </c>
      <c r="AB1636" s="18" t="n">
        <f aca="false">AA1636-(MAX(Draws!P1615-Line_cap,0)+MAX(Draws!AB1615-Line_cap,0))</f>
        <v>0</v>
      </c>
      <c r="AC1636" s="18" t="n">
        <f aca="false">AB1636-(MAX(Draws!Q1615-Line_cap,0)+MAX(Draws!AC1615-Line_cap,0))</f>
        <v>0</v>
      </c>
      <c r="AD1636" s="18" t="n">
        <f aca="false">AC1636-(MAX(Draws!R1615-Line_cap,0)+MAX(Draws!AD1615-Line_cap,0))</f>
        <v>0</v>
      </c>
      <c r="AE1636" s="18" t="n">
        <f aca="false">AD1636-(MAX(Draws!S1615-Line_cap,0)+MAX(Draws!AE1615-Line_cap,0))</f>
        <v>0</v>
      </c>
      <c r="AF1636" s="18" t="n">
        <f aca="false">AE1636-(MAX(Draws!T1615-Line_cap,0)+MAX(Draws!AF1615-Line_cap,0))</f>
        <v>0</v>
      </c>
      <c r="AG1636" s="18" t="n">
        <f aca="false">AF1636-(MAX(Draws!U1615-Line_cap,0)+MAX(Draws!AG1615-Line_cap,0))</f>
        <v>0</v>
      </c>
      <c r="AH1636" s="18" t="n">
        <f aca="false">AG1636-(MAX(Draws!V1615-Line_cap,0)+MAX(Draws!AH1615-Line_cap,0))</f>
        <v>0</v>
      </c>
      <c r="AI1636" s="18" t="n">
        <f aca="false">AH1636-(MAX(Draws!W1615-Line_cap,0)+MAX(Draws!AI1615-Line_cap,0))</f>
        <v>0</v>
      </c>
      <c r="AJ1636" s="18" t="n">
        <f aca="false">AI1636-(MAX(Draws!X1615-Line_cap,0)+MAX(Draws!AJ1615-Line_cap,0))</f>
        <v>0</v>
      </c>
      <c r="AK1636" s="18" t="n">
        <f aca="false">AJ1636-(MAX(Draws!Y1615-Line_cap,0)+MAX(Draws!AK1615-Line_cap,0))</f>
        <v>0</v>
      </c>
      <c r="AL1636" s="18" t="n">
        <f aca="false">SUMPRODUCT(MIN($B$22:$M$22+B1636:M1636+N1636:Y1636))</f>
        <v>427.70016371405</v>
      </c>
      <c r="AM1636" s="18" t="n">
        <f aca="false">SUMPRODUCT(MIN($B$22:$M$22+B1636:M1636))</f>
        <v>427.70016371405</v>
      </c>
      <c r="AN1636" s="18" t="n">
        <f aca="false">SUMPRODUCT(MIN($B$22:$M$22+N1636:Y1636))</f>
        <v>481.950382357786</v>
      </c>
      <c r="AO1636" s="18" t="n">
        <f aca="false">SUMPRODUCT(MIN($B$22:$M$22+B1636:M1636+Z1636:AK1636))</f>
        <v>427.70016371405</v>
      </c>
      <c r="AP1636" s="18" t="n">
        <f aca="false">SUMPRODUCT(MIN($B$23:$M$23+B1636:M1636+N1636:Y1636))</f>
        <v>476.87880657715</v>
      </c>
      <c r="AQ1636" s="18" t="n">
        <f aca="false">SUMPRODUCT(MIN($B$23:$M$23+B1636:M1636+Z1636:AK1636))</f>
        <v>476.87880657715</v>
      </c>
      <c r="AR1636" s="13" t="n">
        <f aca="false">IF(Y1636&lt;0,1,0)</f>
        <v>0</v>
      </c>
    </row>
    <row r="1637" customFormat="false" ht="15" hidden="false" customHeight="false" outlineLevel="0" collapsed="false">
      <c r="A1637" s="13" t="n">
        <v>1612</v>
      </c>
      <c r="B1637" s="18" t="n">
        <f aca="false">Shock_sd*Draws!B1616</f>
        <v>-14.5526202369492</v>
      </c>
      <c r="C1637" s="18" t="n">
        <f aca="false">Persist_a*B1637+Shock_sd*Draws!C1616</f>
        <v>16.6945651601721</v>
      </c>
      <c r="D1637" s="18" t="n">
        <f aca="false">Persist_a*C1637+Shock_sd*Draws!D1616</f>
        <v>47.7837950770509</v>
      </c>
      <c r="E1637" s="18" t="n">
        <f aca="false">Persist_a*D1637+Shock_sd*Draws!E1616</f>
        <v>18.18797442627</v>
      </c>
      <c r="F1637" s="18" t="n">
        <f aca="false">Persist_a*E1637+Shock_sd*Draws!F1616</f>
        <v>9.78885349037997</v>
      </c>
      <c r="G1637" s="18" t="n">
        <f aca="false">Persist_a*F1637+Shock_sd*Draws!G1616</f>
        <v>-45.0623074427703</v>
      </c>
      <c r="H1637" s="18" t="n">
        <f aca="false">Persist_a*G1637+Shock_sd*Draws!H1616</f>
        <v>18.9520142330096</v>
      </c>
      <c r="I1637" s="18" t="n">
        <f aca="false">Persist_a*H1637+Shock_sd*Draws!I1616</f>
        <v>32.9708522360505</v>
      </c>
      <c r="J1637" s="18" t="n">
        <f aca="false">Persist_a*I1637+Shock_sd*Draws!J1616</f>
        <v>105.164971068746</v>
      </c>
      <c r="K1637" s="18" t="n">
        <f aca="false">Persist_a*J1637+Shock_sd*Draws!K1616</f>
        <v>-1.07647773183347</v>
      </c>
      <c r="L1637" s="18" t="n">
        <f aca="false">Persist_a*K1637+Shock_sd*Draws!L1616</f>
        <v>-4.76972709122229</v>
      </c>
      <c r="M1637" s="18" t="n">
        <f aca="false">Persist_a*L1637+Shock_sd*Draws!M1616</f>
        <v>83.2026418692223</v>
      </c>
      <c r="N1637" s="18" t="n">
        <f aca="false">0-(Draws!N1616+Draws!Z1616)</f>
        <v>0</v>
      </c>
      <c r="O1637" s="18" t="n">
        <f aca="false">N1637-(Draws!O1616+Draws!AA1616)</f>
        <v>0</v>
      </c>
      <c r="P1637" s="18" t="n">
        <f aca="false">O1637-(Draws!P1616+Draws!AB1616)</f>
        <v>0</v>
      </c>
      <c r="Q1637" s="18" t="n">
        <f aca="false">P1637-(Draws!Q1616+Draws!AC1616)</f>
        <v>0</v>
      </c>
      <c r="R1637" s="18" t="n">
        <f aca="false">Q1637-(Draws!R1616+Draws!AD1616)</f>
        <v>0</v>
      </c>
      <c r="S1637" s="18" t="n">
        <f aca="false">R1637-(Draws!S1616+Draws!AE1616)</f>
        <v>0</v>
      </c>
      <c r="T1637" s="18" t="n">
        <f aca="false">S1637-(Draws!T1616+Draws!AF1616)</f>
        <v>0</v>
      </c>
      <c r="U1637" s="18" t="n">
        <f aca="false">T1637-(Draws!U1616+Draws!AG1616)</f>
        <v>0</v>
      </c>
      <c r="V1637" s="18" t="n">
        <f aca="false">U1637-(Draws!V1616+Draws!AH1616)</f>
        <v>0</v>
      </c>
      <c r="W1637" s="18" t="n">
        <f aca="false">V1637-(Draws!W1616+Draws!AI1616)</f>
        <v>0</v>
      </c>
      <c r="X1637" s="18" t="n">
        <f aca="false">W1637-(Draws!X1616+Draws!AJ1616)</f>
        <v>0</v>
      </c>
      <c r="Y1637" s="18" t="n">
        <f aca="false">X1637-(Draws!Y1616+Draws!AK1616)</f>
        <v>0</v>
      </c>
      <c r="Z1637" s="18" t="n">
        <f aca="false">0-(MAX(Draws!N1616-Line_cap,0)+MAX(Draws!Z1616-Line_cap,0))</f>
        <v>0</v>
      </c>
      <c r="AA1637" s="18" t="n">
        <f aca="false">Z1637-(MAX(Draws!O1616-Line_cap,0)+MAX(Draws!AA1616-Line_cap,0))</f>
        <v>0</v>
      </c>
      <c r="AB1637" s="18" t="n">
        <f aca="false">AA1637-(MAX(Draws!P1616-Line_cap,0)+MAX(Draws!AB1616-Line_cap,0))</f>
        <v>0</v>
      </c>
      <c r="AC1637" s="18" t="n">
        <f aca="false">AB1637-(MAX(Draws!Q1616-Line_cap,0)+MAX(Draws!AC1616-Line_cap,0))</f>
        <v>0</v>
      </c>
      <c r="AD1637" s="18" t="n">
        <f aca="false">AC1637-(MAX(Draws!R1616-Line_cap,0)+MAX(Draws!AD1616-Line_cap,0))</f>
        <v>0</v>
      </c>
      <c r="AE1637" s="18" t="n">
        <f aca="false">AD1637-(MAX(Draws!S1616-Line_cap,0)+MAX(Draws!AE1616-Line_cap,0))</f>
        <v>0</v>
      </c>
      <c r="AF1637" s="18" t="n">
        <f aca="false">AE1637-(MAX(Draws!T1616-Line_cap,0)+MAX(Draws!AF1616-Line_cap,0))</f>
        <v>0</v>
      </c>
      <c r="AG1637" s="18" t="n">
        <f aca="false">AF1637-(MAX(Draws!U1616-Line_cap,0)+MAX(Draws!AG1616-Line_cap,0))</f>
        <v>0</v>
      </c>
      <c r="AH1637" s="18" t="n">
        <f aca="false">AG1637-(MAX(Draws!V1616-Line_cap,0)+MAX(Draws!AH1616-Line_cap,0))</f>
        <v>0</v>
      </c>
      <c r="AI1637" s="18" t="n">
        <f aca="false">AH1637-(MAX(Draws!W1616-Line_cap,0)+MAX(Draws!AI1616-Line_cap,0))</f>
        <v>0</v>
      </c>
      <c r="AJ1637" s="18" t="n">
        <f aca="false">AI1637-(MAX(Draws!X1616-Line_cap,0)+MAX(Draws!AJ1616-Line_cap,0))</f>
        <v>0</v>
      </c>
      <c r="AK1637" s="18" t="n">
        <f aca="false">AJ1637-(MAX(Draws!Y1616-Line_cap,0)+MAX(Draws!AK1616-Line_cap,0))</f>
        <v>0</v>
      </c>
      <c r="AL1637" s="18" t="n">
        <f aca="false">SUMPRODUCT(MIN($B$22:$M$22+B1637:M1637+N1637:Y1637))</f>
        <v>438.145864195595</v>
      </c>
      <c r="AM1637" s="18" t="n">
        <f aca="false">SUMPRODUCT(MIN($B$22:$M$22+B1637:M1637))</f>
        <v>438.145864195595</v>
      </c>
      <c r="AN1637" s="18" t="n">
        <f aca="false">SUMPRODUCT(MIN($B$22:$M$22+N1637:Y1637))</f>
        <v>481.950382357786</v>
      </c>
      <c r="AO1637" s="18" t="n">
        <f aca="false">SUMPRODUCT(MIN($B$22:$M$22+B1637:M1637+Z1637:AK1637))</f>
        <v>438.145864195595</v>
      </c>
      <c r="AP1637" s="18" t="n">
        <f aca="false">SUMPRODUCT(MIN($B$23:$M$23+B1637:M1637+N1637:Y1637))</f>
        <v>485.911609696379</v>
      </c>
      <c r="AQ1637" s="18" t="n">
        <f aca="false">SUMPRODUCT(MIN($B$23:$M$23+B1637:M1637+Z1637:AK1637))</f>
        <v>485.911609696379</v>
      </c>
      <c r="AR1637" s="13" t="n">
        <f aca="false">IF(Y1637&lt;0,1,0)</f>
        <v>0</v>
      </c>
    </row>
    <row r="1638" customFormat="false" ht="15" hidden="false" customHeight="false" outlineLevel="0" collapsed="false">
      <c r="A1638" s="13" t="n">
        <v>1613</v>
      </c>
      <c r="B1638" s="18" t="n">
        <f aca="false">Shock_sd*Draws!B1617</f>
        <v>-42.6278438238646</v>
      </c>
      <c r="C1638" s="18" t="n">
        <f aca="false">Persist_a*B1638+Shock_sd*Draws!C1617</f>
        <v>-4.48862698767385</v>
      </c>
      <c r="D1638" s="18" t="n">
        <f aca="false">Persist_a*C1638+Shock_sd*Draws!D1617</f>
        <v>42.7710367058441</v>
      </c>
      <c r="E1638" s="18" t="n">
        <f aca="false">Persist_a*D1638+Shock_sd*Draws!E1617</f>
        <v>63.0500696660872</v>
      </c>
      <c r="F1638" s="18" t="n">
        <f aca="false">Persist_a*E1638+Shock_sd*Draws!F1617</f>
        <v>-34.8655300346972</v>
      </c>
      <c r="G1638" s="18" t="n">
        <f aca="false">Persist_a*F1638+Shock_sd*Draws!G1617</f>
        <v>48.5487927855292</v>
      </c>
      <c r="H1638" s="18" t="n">
        <f aca="false">Persist_a*G1638+Shock_sd*Draws!H1617</f>
        <v>102.816773606483</v>
      </c>
      <c r="I1638" s="18" t="n">
        <f aca="false">Persist_a*H1638+Shock_sd*Draws!I1617</f>
        <v>-12.0483702756459</v>
      </c>
      <c r="J1638" s="18" t="n">
        <f aca="false">Persist_a*I1638+Shock_sd*Draws!J1617</f>
        <v>16.4773024811944</v>
      </c>
      <c r="K1638" s="18" t="n">
        <f aca="false">Persist_a*J1638+Shock_sd*Draws!K1617</f>
        <v>-30.4913383024495</v>
      </c>
      <c r="L1638" s="18" t="n">
        <f aca="false">Persist_a*K1638+Shock_sd*Draws!L1617</f>
        <v>-62.83519585601</v>
      </c>
      <c r="M1638" s="18" t="n">
        <f aca="false">Persist_a*L1638+Shock_sd*Draws!M1617</f>
        <v>-37.286545969798</v>
      </c>
      <c r="N1638" s="18" t="n">
        <f aca="false">0-(Draws!N1617+Draws!Z1617)</f>
        <v>0</v>
      </c>
      <c r="O1638" s="18" t="n">
        <f aca="false">N1638-(Draws!O1617+Draws!AA1617)</f>
        <v>0</v>
      </c>
      <c r="P1638" s="18" t="n">
        <f aca="false">O1638-(Draws!P1617+Draws!AB1617)</f>
        <v>0</v>
      </c>
      <c r="Q1638" s="18" t="n">
        <f aca="false">P1638-(Draws!Q1617+Draws!AC1617)</f>
        <v>0</v>
      </c>
      <c r="R1638" s="18" t="n">
        <f aca="false">Q1638-(Draws!R1617+Draws!AD1617)</f>
        <v>0</v>
      </c>
      <c r="S1638" s="18" t="n">
        <f aca="false">R1638-(Draws!S1617+Draws!AE1617)</f>
        <v>0</v>
      </c>
      <c r="T1638" s="18" t="n">
        <f aca="false">S1638-(Draws!T1617+Draws!AF1617)</f>
        <v>0</v>
      </c>
      <c r="U1638" s="18" t="n">
        <f aca="false">T1638-(Draws!U1617+Draws!AG1617)</f>
        <v>0</v>
      </c>
      <c r="V1638" s="18" t="n">
        <f aca="false">U1638-(Draws!V1617+Draws!AH1617)</f>
        <v>0</v>
      </c>
      <c r="W1638" s="18" t="n">
        <f aca="false">V1638-(Draws!W1617+Draws!AI1617)</f>
        <v>0</v>
      </c>
      <c r="X1638" s="18" t="n">
        <f aca="false">W1638-(Draws!X1617+Draws!AJ1617)</f>
        <v>0</v>
      </c>
      <c r="Y1638" s="18" t="n">
        <f aca="false">X1638-(Draws!Y1617+Draws!AK1617)</f>
        <v>0</v>
      </c>
      <c r="Z1638" s="18" t="n">
        <f aca="false">0-(MAX(Draws!N1617-Line_cap,0)+MAX(Draws!Z1617-Line_cap,0))</f>
        <v>0</v>
      </c>
      <c r="AA1638" s="18" t="n">
        <f aca="false">Z1638-(MAX(Draws!O1617-Line_cap,0)+MAX(Draws!AA1617-Line_cap,0))</f>
        <v>0</v>
      </c>
      <c r="AB1638" s="18" t="n">
        <f aca="false">AA1638-(MAX(Draws!P1617-Line_cap,0)+MAX(Draws!AB1617-Line_cap,0))</f>
        <v>0</v>
      </c>
      <c r="AC1638" s="18" t="n">
        <f aca="false">AB1638-(MAX(Draws!Q1617-Line_cap,0)+MAX(Draws!AC1617-Line_cap,0))</f>
        <v>0</v>
      </c>
      <c r="AD1638" s="18" t="n">
        <f aca="false">AC1638-(MAX(Draws!R1617-Line_cap,0)+MAX(Draws!AD1617-Line_cap,0))</f>
        <v>0</v>
      </c>
      <c r="AE1638" s="18" t="n">
        <f aca="false">AD1638-(MAX(Draws!S1617-Line_cap,0)+MAX(Draws!AE1617-Line_cap,0))</f>
        <v>0</v>
      </c>
      <c r="AF1638" s="18" t="n">
        <f aca="false">AE1638-(MAX(Draws!T1617-Line_cap,0)+MAX(Draws!AF1617-Line_cap,0))</f>
        <v>0</v>
      </c>
      <c r="AG1638" s="18" t="n">
        <f aca="false">AF1638-(MAX(Draws!U1617-Line_cap,0)+MAX(Draws!AG1617-Line_cap,0))</f>
        <v>0</v>
      </c>
      <c r="AH1638" s="18" t="n">
        <f aca="false">AG1638-(MAX(Draws!V1617-Line_cap,0)+MAX(Draws!AH1617-Line_cap,0))</f>
        <v>0</v>
      </c>
      <c r="AI1638" s="18" t="n">
        <f aca="false">AH1638-(MAX(Draws!W1617-Line_cap,0)+MAX(Draws!AI1617-Line_cap,0))</f>
        <v>0</v>
      </c>
      <c r="AJ1638" s="18" t="n">
        <f aca="false">AI1638-(MAX(Draws!X1617-Line_cap,0)+MAX(Draws!AJ1617-Line_cap,0))</f>
        <v>0</v>
      </c>
      <c r="AK1638" s="18" t="n">
        <f aca="false">AJ1638-(MAX(Draws!Y1617-Line_cap,0)+MAX(Draws!AK1617-Line_cap,0))</f>
        <v>0</v>
      </c>
      <c r="AL1638" s="18" t="n">
        <f aca="false">SUMPRODUCT(MIN($B$22:$M$22+B1638:M1638+N1638:Y1638))</f>
        <v>439.092751708371</v>
      </c>
      <c r="AM1638" s="18" t="n">
        <f aca="false">SUMPRODUCT(MIN($B$22:$M$22+B1638:M1638))</f>
        <v>439.092751708371</v>
      </c>
      <c r="AN1638" s="18" t="n">
        <f aca="false">SUMPRODUCT(MIN($B$22:$M$22+N1638:Y1638))</f>
        <v>481.950382357786</v>
      </c>
      <c r="AO1638" s="18" t="n">
        <f aca="false">SUMPRODUCT(MIN($B$22:$M$22+B1638:M1638+Z1638:AK1638))</f>
        <v>439.092751708371</v>
      </c>
      <c r="AP1638" s="18" t="n">
        <f aca="false">SUMPRODUCT(MIN($B$23:$M$23+B1638:M1638+N1638:Y1638))</f>
        <v>485.965880521915</v>
      </c>
      <c r="AQ1638" s="18" t="n">
        <f aca="false">SUMPRODUCT(MIN($B$23:$M$23+B1638:M1638+Z1638:AK1638))</f>
        <v>485.965880521915</v>
      </c>
      <c r="AR1638" s="13" t="n">
        <f aca="false">IF(Y1638&lt;0,1,0)</f>
        <v>0</v>
      </c>
    </row>
    <row r="1639" customFormat="false" ht="15" hidden="false" customHeight="false" outlineLevel="0" collapsed="false">
      <c r="A1639" s="13" t="n">
        <v>1614</v>
      </c>
      <c r="B1639" s="18" t="n">
        <f aca="false">Shock_sd*Draws!B1618</f>
        <v>-13.6041855504633</v>
      </c>
      <c r="C1639" s="18" t="n">
        <f aca="false">Persist_a*B1639+Shock_sd*Draws!C1618</f>
        <v>33.9205356896534</v>
      </c>
      <c r="D1639" s="18" t="n">
        <f aca="false">Persist_a*C1639+Shock_sd*Draws!D1618</f>
        <v>-38.0753815934203</v>
      </c>
      <c r="E1639" s="18" t="n">
        <f aca="false">Persist_a*D1639+Shock_sd*Draws!E1618</f>
        <v>-36.4959385367624</v>
      </c>
      <c r="F1639" s="18" t="n">
        <f aca="false">Persist_a*E1639+Shock_sd*Draws!F1618</f>
        <v>-146.466900652738</v>
      </c>
      <c r="G1639" s="18" t="n">
        <f aca="false">Persist_a*F1639+Shock_sd*Draws!G1618</f>
        <v>-191.606657823989</v>
      </c>
      <c r="H1639" s="18" t="n">
        <f aca="false">Persist_a*G1639+Shock_sd*Draws!H1618</f>
        <v>-65.1882659236922</v>
      </c>
      <c r="I1639" s="18" t="n">
        <f aca="false">Persist_a*H1639+Shock_sd*Draws!I1618</f>
        <v>-116.447044605969</v>
      </c>
      <c r="J1639" s="18" t="n">
        <f aca="false">Persist_a*I1639+Shock_sd*Draws!J1618</f>
        <v>-12.7522319690489</v>
      </c>
      <c r="K1639" s="18" t="n">
        <f aca="false">Persist_a*J1639+Shock_sd*Draws!K1618</f>
        <v>12.1683320401795</v>
      </c>
      <c r="L1639" s="18" t="n">
        <f aca="false">Persist_a*K1639+Shock_sd*Draws!L1618</f>
        <v>21.2661830825479</v>
      </c>
      <c r="M1639" s="18" t="n">
        <f aca="false">Persist_a*L1639+Shock_sd*Draws!M1618</f>
        <v>0.506096088303911</v>
      </c>
      <c r="N1639" s="18" t="n">
        <f aca="false">0-(Draws!N1618+Draws!Z1618)</f>
        <v>0</v>
      </c>
      <c r="O1639" s="18" t="n">
        <f aca="false">N1639-(Draws!O1618+Draws!AA1618)</f>
        <v>0</v>
      </c>
      <c r="P1639" s="18" t="n">
        <f aca="false">O1639-(Draws!P1618+Draws!AB1618)</f>
        <v>0</v>
      </c>
      <c r="Q1639" s="18" t="n">
        <f aca="false">P1639-(Draws!Q1618+Draws!AC1618)</f>
        <v>0</v>
      </c>
      <c r="R1639" s="18" t="n">
        <f aca="false">Q1639-(Draws!R1618+Draws!AD1618)</f>
        <v>0</v>
      </c>
      <c r="S1639" s="18" t="n">
        <f aca="false">R1639-(Draws!S1618+Draws!AE1618)</f>
        <v>0</v>
      </c>
      <c r="T1639" s="18" t="n">
        <f aca="false">S1639-(Draws!T1618+Draws!AF1618)</f>
        <v>0</v>
      </c>
      <c r="U1639" s="18" t="n">
        <f aca="false">T1639-(Draws!U1618+Draws!AG1618)</f>
        <v>0</v>
      </c>
      <c r="V1639" s="18" t="n">
        <f aca="false">U1639-(Draws!V1618+Draws!AH1618)</f>
        <v>0</v>
      </c>
      <c r="W1639" s="18" t="n">
        <f aca="false">V1639-(Draws!W1618+Draws!AI1618)</f>
        <v>0</v>
      </c>
      <c r="X1639" s="18" t="n">
        <f aca="false">W1639-(Draws!X1618+Draws!AJ1618)</f>
        <v>0</v>
      </c>
      <c r="Y1639" s="18" t="n">
        <f aca="false">X1639-(Draws!Y1618+Draws!AK1618)</f>
        <v>0</v>
      </c>
      <c r="Z1639" s="18" t="n">
        <f aca="false">0-(MAX(Draws!N1618-Line_cap,0)+MAX(Draws!Z1618-Line_cap,0))</f>
        <v>0</v>
      </c>
      <c r="AA1639" s="18" t="n">
        <f aca="false">Z1639-(MAX(Draws!O1618-Line_cap,0)+MAX(Draws!AA1618-Line_cap,0))</f>
        <v>0</v>
      </c>
      <c r="AB1639" s="18" t="n">
        <f aca="false">AA1639-(MAX(Draws!P1618-Line_cap,0)+MAX(Draws!AB1618-Line_cap,0))</f>
        <v>0</v>
      </c>
      <c r="AC1639" s="18" t="n">
        <f aca="false">AB1639-(MAX(Draws!Q1618-Line_cap,0)+MAX(Draws!AC1618-Line_cap,0))</f>
        <v>0</v>
      </c>
      <c r="AD1639" s="18" t="n">
        <f aca="false">AC1639-(MAX(Draws!R1618-Line_cap,0)+MAX(Draws!AD1618-Line_cap,0))</f>
        <v>0</v>
      </c>
      <c r="AE1639" s="18" t="n">
        <f aca="false">AD1639-(MAX(Draws!S1618-Line_cap,0)+MAX(Draws!AE1618-Line_cap,0))</f>
        <v>0</v>
      </c>
      <c r="AF1639" s="18" t="n">
        <f aca="false">AE1639-(MAX(Draws!T1618-Line_cap,0)+MAX(Draws!AF1618-Line_cap,0))</f>
        <v>0</v>
      </c>
      <c r="AG1639" s="18" t="n">
        <f aca="false">AF1639-(MAX(Draws!U1618-Line_cap,0)+MAX(Draws!AG1618-Line_cap,0))</f>
        <v>0</v>
      </c>
      <c r="AH1639" s="18" t="n">
        <f aca="false">AG1639-(MAX(Draws!V1618-Line_cap,0)+MAX(Draws!AH1618-Line_cap,0))</f>
        <v>0</v>
      </c>
      <c r="AI1639" s="18" t="n">
        <f aca="false">AH1639-(MAX(Draws!W1618-Line_cap,0)+MAX(Draws!AI1618-Line_cap,0))</f>
        <v>0</v>
      </c>
      <c r="AJ1639" s="18" t="n">
        <f aca="false">AI1639-(MAX(Draws!X1618-Line_cap,0)+MAX(Draws!AJ1618-Line_cap,0))</f>
        <v>0</v>
      </c>
      <c r="AK1639" s="18" t="n">
        <f aca="false">AJ1639-(MAX(Draws!Y1618-Line_cap,0)+MAX(Draws!AK1618-Line_cap,0))</f>
        <v>0</v>
      </c>
      <c r="AL1639" s="18" t="n">
        <f aca="false">SUMPRODUCT(MIN($B$22:$M$22+B1639:M1639+N1639:Y1639))</f>
        <v>291.601513814376</v>
      </c>
      <c r="AM1639" s="18" t="n">
        <f aca="false">SUMPRODUCT(MIN($B$22:$M$22+B1639:M1639))</f>
        <v>291.601513814376</v>
      </c>
      <c r="AN1639" s="18" t="n">
        <f aca="false">SUMPRODUCT(MIN($B$22:$M$22+N1639:Y1639))</f>
        <v>481.950382357786</v>
      </c>
      <c r="AO1639" s="18" t="n">
        <f aca="false">SUMPRODUCT(MIN($B$22:$M$22+B1639:M1639+Z1639:AK1639))</f>
        <v>291.601513814376</v>
      </c>
      <c r="AP1639" s="18" t="n">
        <f aca="false">SUMPRODUCT(MIN($B$23:$M$23+B1639:M1639+N1639:Y1639))</f>
        <v>339.36725931516</v>
      </c>
      <c r="AQ1639" s="18" t="n">
        <f aca="false">SUMPRODUCT(MIN($B$23:$M$23+B1639:M1639+Z1639:AK1639))</f>
        <v>339.36725931516</v>
      </c>
      <c r="AR1639" s="13" t="n">
        <f aca="false">IF(Y1639&lt;0,1,0)</f>
        <v>0</v>
      </c>
    </row>
    <row r="1640" customFormat="false" ht="15" hidden="false" customHeight="false" outlineLevel="0" collapsed="false">
      <c r="A1640" s="13" t="n">
        <v>1615</v>
      </c>
      <c r="B1640" s="18" t="n">
        <f aca="false">Shock_sd*Draws!B1619</f>
        <v>48.795458169352</v>
      </c>
      <c r="C1640" s="18" t="n">
        <f aca="false">Persist_a*B1640+Shock_sd*Draws!C1619</f>
        <v>18.8194359212261</v>
      </c>
      <c r="D1640" s="18" t="n">
        <f aca="false">Persist_a*C1640+Shock_sd*Draws!D1619</f>
        <v>50.5693211633413</v>
      </c>
      <c r="E1640" s="18" t="n">
        <f aca="false">Persist_a*D1640+Shock_sd*Draws!E1619</f>
        <v>-1.94307663809618</v>
      </c>
      <c r="F1640" s="18" t="n">
        <f aca="false">Persist_a*E1640+Shock_sd*Draws!F1619</f>
        <v>52.0437857149827</v>
      </c>
      <c r="G1640" s="18" t="n">
        <f aca="false">Persist_a*F1640+Shock_sd*Draws!G1619</f>
        <v>6.95298327913739</v>
      </c>
      <c r="H1640" s="18" t="n">
        <f aca="false">Persist_a*G1640+Shock_sd*Draws!H1619</f>
        <v>10.9296639622134</v>
      </c>
      <c r="I1640" s="18" t="n">
        <f aca="false">Persist_a*H1640+Shock_sd*Draws!I1619</f>
        <v>35.6206004828561</v>
      </c>
      <c r="J1640" s="18" t="n">
        <f aca="false">Persist_a*I1640+Shock_sd*Draws!J1619</f>
        <v>97.4615084249085</v>
      </c>
      <c r="K1640" s="18" t="n">
        <f aca="false">Persist_a*J1640+Shock_sd*Draws!K1619</f>
        <v>63.4850984352798</v>
      </c>
      <c r="L1640" s="18" t="n">
        <f aca="false">Persist_a*K1640+Shock_sd*Draws!L1619</f>
        <v>78.5174010917392</v>
      </c>
      <c r="M1640" s="18" t="n">
        <f aca="false">Persist_a*L1640+Shock_sd*Draws!M1619</f>
        <v>40.1939652495862</v>
      </c>
      <c r="N1640" s="18" t="n">
        <f aca="false">0-(Draws!N1619+Draws!Z1619)</f>
        <v>0</v>
      </c>
      <c r="O1640" s="18" t="n">
        <f aca="false">N1640-(Draws!O1619+Draws!AA1619)</f>
        <v>0</v>
      </c>
      <c r="P1640" s="18" t="n">
        <f aca="false">O1640-(Draws!P1619+Draws!AB1619)</f>
        <v>0</v>
      </c>
      <c r="Q1640" s="18" t="n">
        <f aca="false">P1640-(Draws!Q1619+Draws!AC1619)</f>
        <v>0</v>
      </c>
      <c r="R1640" s="18" t="n">
        <f aca="false">Q1640-(Draws!R1619+Draws!AD1619)</f>
        <v>0</v>
      </c>
      <c r="S1640" s="18" t="n">
        <f aca="false">R1640-(Draws!S1619+Draws!AE1619)</f>
        <v>0</v>
      </c>
      <c r="T1640" s="18" t="n">
        <f aca="false">S1640-(Draws!T1619+Draws!AF1619)</f>
        <v>0</v>
      </c>
      <c r="U1640" s="18" t="n">
        <f aca="false">T1640-(Draws!U1619+Draws!AG1619)</f>
        <v>0</v>
      </c>
      <c r="V1640" s="18" t="n">
        <f aca="false">U1640-(Draws!V1619+Draws!AH1619)</f>
        <v>0</v>
      </c>
      <c r="W1640" s="18" t="n">
        <f aca="false">V1640-(Draws!W1619+Draws!AI1619)</f>
        <v>0</v>
      </c>
      <c r="X1640" s="18" t="n">
        <f aca="false">W1640-(Draws!X1619+Draws!AJ1619)</f>
        <v>0</v>
      </c>
      <c r="Y1640" s="18" t="n">
        <f aca="false">X1640-(Draws!Y1619+Draws!AK1619)</f>
        <v>0</v>
      </c>
      <c r="Z1640" s="18" t="n">
        <f aca="false">0-(MAX(Draws!N1619-Line_cap,0)+MAX(Draws!Z1619-Line_cap,0))</f>
        <v>0</v>
      </c>
      <c r="AA1640" s="18" t="n">
        <f aca="false">Z1640-(MAX(Draws!O1619-Line_cap,0)+MAX(Draws!AA1619-Line_cap,0))</f>
        <v>0</v>
      </c>
      <c r="AB1640" s="18" t="n">
        <f aca="false">AA1640-(MAX(Draws!P1619-Line_cap,0)+MAX(Draws!AB1619-Line_cap,0))</f>
        <v>0</v>
      </c>
      <c r="AC1640" s="18" t="n">
        <f aca="false">AB1640-(MAX(Draws!Q1619-Line_cap,0)+MAX(Draws!AC1619-Line_cap,0))</f>
        <v>0</v>
      </c>
      <c r="AD1640" s="18" t="n">
        <f aca="false">AC1640-(MAX(Draws!R1619-Line_cap,0)+MAX(Draws!AD1619-Line_cap,0))</f>
        <v>0</v>
      </c>
      <c r="AE1640" s="18" t="n">
        <f aca="false">AD1640-(MAX(Draws!S1619-Line_cap,0)+MAX(Draws!AE1619-Line_cap,0))</f>
        <v>0</v>
      </c>
      <c r="AF1640" s="18" t="n">
        <f aca="false">AE1640-(MAX(Draws!T1619-Line_cap,0)+MAX(Draws!AF1619-Line_cap,0))</f>
        <v>0</v>
      </c>
      <c r="AG1640" s="18" t="n">
        <f aca="false">AF1640-(MAX(Draws!U1619-Line_cap,0)+MAX(Draws!AG1619-Line_cap,0))</f>
        <v>0</v>
      </c>
      <c r="AH1640" s="18" t="n">
        <f aca="false">AG1640-(MAX(Draws!V1619-Line_cap,0)+MAX(Draws!AH1619-Line_cap,0))</f>
        <v>0</v>
      </c>
      <c r="AI1640" s="18" t="n">
        <f aca="false">AH1640-(MAX(Draws!W1619-Line_cap,0)+MAX(Draws!AI1619-Line_cap,0))</f>
        <v>0</v>
      </c>
      <c r="AJ1640" s="18" t="n">
        <f aca="false">AI1640-(MAX(Draws!X1619-Line_cap,0)+MAX(Draws!AJ1619-Line_cap,0))</f>
        <v>0</v>
      </c>
      <c r="AK1640" s="18" t="n">
        <f aca="false">AJ1640-(MAX(Draws!Y1619-Line_cap,0)+MAX(Draws!AK1619-Line_cap,0))</f>
        <v>0</v>
      </c>
      <c r="AL1640" s="18" t="n">
        <f aca="false">SUMPRODUCT(MIN($B$22:$M$22+B1640:M1640+N1640:Y1640))</f>
        <v>490.161154917502</v>
      </c>
      <c r="AM1640" s="18" t="n">
        <f aca="false">SUMPRODUCT(MIN($B$22:$M$22+B1640:M1640))</f>
        <v>490.161154917502</v>
      </c>
      <c r="AN1640" s="18" t="n">
        <f aca="false">SUMPRODUCT(MIN($B$22:$M$22+N1640:Y1640))</f>
        <v>481.950382357786</v>
      </c>
      <c r="AO1640" s="18" t="n">
        <f aca="false">SUMPRODUCT(MIN($B$22:$M$22+B1640:M1640+Z1640:AK1640))</f>
        <v>490.161154917502</v>
      </c>
      <c r="AP1640" s="18" t="n">
        <f aca="false">SUMPRODUCT(MIN($B$23:$M$23+B1640:M1640+N1640:Y1640))</f>
        <v>537.807410703424</v>
      </c>
      <c r="AQ1640" s="18" t="n">
        <f aca="false">SUMPRODUCT(MIN($B$23:$M$23+B1640:M1640+Z1640:AK1640))</f>
        <v>537.807410703424</v>
      </c>
      <c r="AR1640" s="13" t="n">
        <f aca="false">IF(Y1640&lt;0,1,0)</f>
        <v>0</v>
      </c>
    </row>
    <row r="1641" customFormat="false" ht="15" hidden="false" customHeight="false" outlineLevel="0" collapsed="false">
      <c r="A1641" s="13" t="n">
        <v>1616</v>
      </c>
      <c r="B1641" s="18" t="n">
        <f aca="false">Shock_sd*Draws!B1620</f>
        <v>-46.7583884204221</v>
      </c>
      <c r="C1641" s="18" t="n">
        <f aca="false">Persist_a*B1641+Shock_sd*Draws!C1620</f>
        <v>-41.450416640881</v>
      </c>
      <c r="D1641" s="18" t="n">
        <f aca="false">Persist_a*C1641+Shock_sd*Draws!D1620</f>
        <v>20.4616205172395</v>
      </c>
      <c r="E1641" s="18" t="n">
        <f aca="false">Persist_a*D1641+Shock_sd*Draws!E1620</f>
        <v>33.241490056283</v>
      </c>
      <c r="F1641" s="18" t="n">
        <f aca="false">Persist_a*E1641+Shock_sd*Draws!F1620</f>
        <v>8.4702277667437</v>
      </c>
      <c r="G1641" s="18" t="n">
        <f aca="false">Persist_a*F1641+Shock_sd*Draws!G1620</f>
        <v>29.2195823065605</v>
      </c>
      <c r="H1641" s="18" t="n">
        <f aca="false">Persist_a*G1641+Shock_sd*Draws!H1620</f>
        <v>-26.4541116250548</v>
      </c>
      <c r="I1641" s="18" t="n">
        <f aca="false">Persist_a*H1641+Shock_sd*Draws!I1620</f>
        <v>-43.6580330497281</v>
      </c>
      <c r="J1641" s="18" t="n">
        <f aca="false">Persist_a*I1641+Shock_sd*Draws!J1620</f>
        <v>-67.5494692067791</v>
      </c>
      <c r="K1641" s="18" t="n">
        <f aca="false">Persist_a*J1641+Shock_sd*Draws!K1620</f>
        <v>27.5156293284886</v>
      </c>
      <c r="L1641" s="18" t="n">
        <f aca="false">Persist_a*K1641+Shock_sd*Draws!L1620</f>
        <v>-91.9641562787192</v>
      </c>
      <c r="M1641" s="18" t="n">
        <f aca="false">Persist_a*L1641+Shock_sd*Draws!M1620</f>
        <v>-61.2549593335305</v>
      </c>
      <c r="N1641" s="18" t="n">
        <f aca="false">0-(Draws!N1620+Draws!Z1620)</f>
        <v>0</v>
      </c>
      <c r="O1641" s="18" t="n">
        <f aca="false">N1641-(Draws!O1620+Draws!AA1620)</f>
        <v>0</v>
      </c>
      <c r="P1641" s="18" t="n">
        <f aca="false">O1641-(Draws!P1620+Draws!AB1620)</f>
        <v>0</v>
      </c>
      <c r="Q1641" s="18" t="n">
        <f aca="false">P1641-(Draws!Q1620+Draws!AC1620)</f>
        <v>0</v>
      </c>
      <c r="R1641" s="18" t="n">
        <f aca="false">Q1641-(Draws!R1620+Draws!AD1620)</f>
        <v>-107.139799605903</v>
      </c>
      <c r="S1641" s="18" t="n">
        <f aca="false">R1641-(Draws!S1620+Draws!AE1620)</f>
        <v>-205.239692760713</v>
      </c>
      <c r="T1641" s="18" t="n">
        <f aca="false">S1641-(Draws!T1620+Draws!AF1620)</f>
        <v>-205.239692760713</v>
      </c>
      <c r="U1641" s="18" t="n">
        <f aca="false">T1641-(Draws!U1620+Draws!AG1620)</f>
        <v>-205.239692760713</v>
      </c>
      <c r="V1641" s="18" t="n">
        <f aca="false">U1641-(Draws!V1620+Draws!AH1620)</f>
        <v>-205.239692760713</v>
      </c>
      <c r="W1641" s="18" t="n">
        <f aca="false">V1641-(Draws!W1620+Draws!AI1620)</f>
        <v>-205.239692760713</v>
      </c>
      <c r="X1641" s="18" t="n">
        <f aca="false">W1641-(Draws!X1620+Draws!AJ1620)</f>
        <v>-205.239692760713</v>
      </c>
      <c r="Y1641" s="18" t="n">
        <f aca="false">X1641-(Draws!Y1620+Draws!AK1620)</f>
        <v>-205.239692760713</v>
      </c>
      <c r="Z1641" s="18" t="n">
        <f aca="false">0-(MAX(Draws!N1620-Line_cap,0)+MAX(Draws!Z1620-Line_cap,0))</f>
        <v>0</v>
      </c>
      <c r="AA1641" s="18" t="n">
        <f aca="false">Z1641-(MAX(Draws!O1620-Line_cap,0)+MAX(Draws!AA1620-Line_cap,0))</f>
        <v>0</v>
      </c>
      <c r="AB1641" s="18" t="n">
        <f aca="false">AA1641-(MAX(Draws!P1620-Line_cap,0)+MAX(Draws!AB1620-Line_cap,0))</f>
        <v>0</v>
      </c>
      <c r="AC1641" s="18" t="n">
        <f aca="false">AB1641-(MAX(Draws!Q1620-Line_cap,0)+MAX(Draws!AC1620-Line_cap,0))</f>
        <v>0</v>
      </c>
      <c r="AD1641" s="18" t="n">
        <f aca="false">AC1641-(MAX(Draws!R1620-Line_cap,0)+MAX(Draws!AD1620-Line_cap,0))</f>
        <v>-7.13979960590299</v>
      </c>
      <c r="AE1641" s="18" t="n">
        <f aca="false">AD1641-(MAX(Draws!S1620-Line_cap,0)+MAX(Draws!AE1620-Line_cap,0))</f>
        <v>-7.13979960590299</v>
      </c>
      <c r="AF1641" s="18" t="n">
        <f aca="false">AE1641-(MAX(Draws!T1620-Line_cap,0)+MAX(Draws!AF1620-Line_cap,0))</f>
        <v>-7.13979960590299</v>
      </c>
      <c r="AG1641" s="18" t="n">
        <f aca="false">AF1641-(MAX(Draws!U1620-Line_cap,0)+MAX(Draws!AG1620-Line_cap,0))</f>
        <v>-7.13979960590299</v>
      </c>
      <c r="AH1641" s="18" t="n">
        <f aca="false">AG1641-(MAX(Draws!V1620-Line_cap,0)+MAX(Draws!AH1620-Line_cap,0))</f>
        <v>-7.13979960590299</v>
      </c>
      <c r="AI1641" s="18" t="n">
        <f aca="false">AH1641-(MAX(Draws!W1620-Line_cap,0)+MAX(Draws!AI1620-Line_cap,0))</f>
        <v>-7.13979960590299</v>
      </c>
      <c r="AJ1641" s="18" t="n">
        <f aca="false">AI1641-(MAX(Draws!X1620-Line_cap,0)+MAX(Draws!AJ1620-Line_cap,0))</f>
        <v>-7.13979960590299</v>
      </c>
      <c r="AK1641" s="18" t="n">
        <f aca="false">AJ1641-(MAX(Draws!Y1620-Line_cap,0)+MAX(Draws!AK1620-Line_cap,0))</f>
        <v>-7.13979960590299</v>
      </c>
      <c r="AL1641" s="18" t="n">
        <f aca="false">SUMPRODUCT(MIN($B$22:$M$22+B1641:M1641+N1641:Y1641))</f>
        <v>204.724098524949</v>
      </c>
      <c r="AM1641" s="18" t="n">
        <f aca="false">SUMPRODUCT(MIN($B$22:$M$22+B1641:M1641))</f>
        <v>409.963791285662</v>
      </c>
      <c r="AN1641" s="18" t="n">
        <f aca="false">SUMPRODUCT(MIN($B$22:$M$22+N1641:Y1641))</f>
        <v>276.710689597073</v>
      </c>
      <c r="AO1641" s="18" t="n">
        <f aca="false">SUMPRODUCT(MIN($B$22:$M$22+B1641:M1641+Z1641:AK1641))</f>
        <v>402.823991679759</v>
      </c>
      <c r="AP1641" s="18" t="n">
        <f aca="false">SUMPRODUCT(MIN($B$23:$M$23+B1641:M1641+N1641:Y1641))</f>
        <v>251.597227338493</v>
      </c>
      <c r="AQ1641" s="18" t="n">
        <f aca="false">SUMPRODUCT(MIN($B$23:$M$23+B1641:M1641+Z1641:AK1641))</f>
        <v>449.697120493303</v>
      </c>
      <c r="AR1641" s="13" t="n">
        <f aca="false">IF(Y1641&lt;0,1,0)</f>
        <v>1</v>
      </c>
    </row>
    <row r="1642" customFormat="false" ht="15" hidden="false" customHeight="false" outlineLevel="0" collapsed="false">
      <c r="A1642" s="13" t="n">
        <v>1617</v>
      </c>
      <c r="B1642" s="18" t="n">
        <f aca="false">Shock_sd*Draws!B1621</f>
        <v>34.9399203412765</v>
      </c>
      <c r="C1642" s="18" t="n">
        <f aca="false">Persist_a*B1642+Shock_sd*Draws!C1621</f>
        <v>73.76195609971</v>
      </c>
      <c r="D1642" s="18" t="n">
        <f aca="false">Persist_a*C1642+Shock_sd*Draws!D1621</f>
        <v>47.8543979166236</v>
      </c>
      <c r="E1642" s="18" t="n">
        <f aca="false">Persist_a*D1642+Shock_sd*Draws!E1621</f>
        <v>60.9367908130346</v>
      </c>
      <c r="F1642" s="18" t="n">
        <f aca="false">Persist_a*E1642+Shock_sd*Draws!F1621</f>
        <v>4.90524915352281</v>
      </c>
      <c r="G1642" s="18" t="n">
        <f aca="false">Persist_a*F1642+Shock_sd*Draws!G1621</f>
        <v>-89.986886170912</v>
      </c>
      <c r="H1642" s="18" t="n">
        <f aca="false">Persist_a*G1642+Shock_sd*Draws!H1621</f>
        <v>-66.4810632905149</v>
      </c>
      <c r="I1642" s="18" t="n">
        <f aca="false">Persist_a*H1642+Shock_sd*Draws!I1621</f>
        <v>-8.42493048509438</v>
      </c>
      <c r="J1642" s="18" t="n">
        <f aca="false">Persist_a*I1642+Shock_sd*Draws!J1621</f>
        <v>-2.16224362292807</v>
      </c>
      <c r="K1642" s="18" t="n">
        <f aca="false">Persist_a*J1642+Shock_sd*Draws!K1621</f>
        <v>-100.919472803491</v>
      </c>
      <c r="L1642" s="18" t="n">
        <f aca="false">Persist_a*K1642+Shock_sd*Draws!L1621</f>
        <v>-111.085537458619</v>
      </c>
      <c r="M1642" s="18" t="n">
        <f aca="false">Persist_a*L1642+Shock_sd*Draws!M1621</f>
        <v>1.35538981785658</v>
      </c>
      <c r="N1642" s="18" t="n">
        <f aca="false">0-(Draws!N1621+Draws!Z1621)</f>
        <v>0</v>
      </c>
      <c r="O1642" s="18" t="n">
        <f aca="false">N1642-(Draws!O1621+Draws!AA1621)</f>
        <v>0</v>
      </c>
      <c r="P1642" s="18" t="n">
        <f aca="false">O1642-(Draws!P1621+Draws!AB1621)</f>
        <v>0</v>
      </c>
      <c r="Q1642" s="18" t="n">
        <f aca="false">P1642-(Draws!Q1621+Draws!AC1621)</f>
        <v>0</v>
      </c>
      <c r="R1642" s="18" t="n">
        <f aca="false">Q1642-(Draws!R1621+Draws!AD1621)</f>
        <v>0</v>
      </c>
      <c r="S1642" s="18" t="n">
        <f aca="false">R1642-(Draws!S1621+Draws!AE1621)</f>
        <v>0</v>
      </c>
      <c r="T1642" s="18" t="n">
        <f aca="false">S1642-(Draws!T1621+Draws!AF1621)</f>
        <v>0</v>
      </c>
      <c r="U1642" s="18" t="n">
        <f aca="false">T1642-(Draws!U1621+Draws!AG1621)</f>
        <v>0</v>
      </c>
      <c r="V1642" s="18" t="n">
        <f aca="false">U1642-(Draws!V1621+Draws!AH1621)</f>
        <v>0</v>
      </c>
      <c r="W1642" s="18" t="n">
        <f aca="false">V1642-(Draws!W1621+Draws!AI1621)</f>
        <v>0</v>
      </c>
      <c r="X1642" s="18" t="n">
        <f aca="false">W1642-(Draws!X1621+Draws!AJ1621)</f>
        <v>0</v>
      </c>
      <c r="Y1642" s="18" t="n">
        <f aca="false">X1642-(Draws!Y1621+Draws!AK1621)</f>
        <v>0</v>
      </c>
      <c r="Z1642" s="18" t="n">
        <f aca="false">0-(MAX(Draws!N1621-Line_cap,0)+MAX(Draws!Z1621-Line_cap,0))</f>
        <v>0</v>
      </c>
      <c r="AA1642" s="18" t="n">
        <f aca="false">Z1642-(MAX(Draws!O1621-Line_cap,0)+MAX(Draws!AA1621-Line_cap,0))</f>
        <v>0</v>
      </c>
      <c r="AB1642" s="18" t="n">
        <f aca="false">AA1642-(MAX(Draws!P1621-Line_cap,0)+MAX(Draws!AB1621-Line_cap,0))</f>
        <v>0</v>
      </c>
      <c r="AC1642" s="18" t="n">
        <f aca="false">AB1642-(MAX(Draws!Q1621-Line_cap,0)+MAX(Draws!AC1621-Line_cap,0))</f>
        <v>0</v>
      </c>
      <c r="AD1642" s="18" t="n">
        <f aca="false">AC1642-(MAX(Draws!R1621-Line_cap,0)+MAX(Draws!AD1621-Line_cap,0))</f>
        <v>0</v>
      </c>
      <c r="AE1642" s="18" t="n">
        <f aca="false">AD1642-(MAX(Draws!S1621-Line_cap,0)+MAX(Draws!AE1621-Line_cap,0))</f>
        <v>0</v>
      </c>
      <c r="AF1642" s="18" t="n">
        <f aca="false">AE1642-(MAX(Draws!T1621-Line_cap,0)+MAX(Draws!AF1621-Line_cap,0))</f>
        <v>0</v>
      </c>
      <c r="AG1642" s="18" t="n">
        <f aca="false">AF1642-(MAX(Draws!U1621-Line_cap,0)+MAX(Draws!AG1621-Line_cap,0))</f>
        <v>0</v>
      </c>
      <c r="AH1642" s="18" t="n">
        <f aca="false">AG1642-(MAX(Draws!V1621-Line_cap,0)+MAX(Draws!AH1621-Line_cap,0))</f>
        <v>0</v>
      </c>
      <c r="AI1642" s="18" t="n">
        <f aca="false">AH1642-(MAX(Draws!W1621-Line_cap,0)+MAX(Draws!AI1621-Line_cap,0))</f>
        <v>0</v>
      </c>
      <c r="AJ1642" s="18" t="n">
        <f aca="false">AI1642-(MAX(Draws!X1621-Line_cap,0)+MAX(Draws!AJ1621-Line_cap,0))</f>
        <v>0</v>
      </c>
      <c r="AK1642" s="18" t="n">
        <f aca="false">AJ1642-(MAX(Draws!Y1621-Line_cap,0)+MAX(Draws!AK1621-Line_cap,0))</f>
        <v>0</v>
      </c>
      <c r="AL1642" s="18" t="n">
        <f aca="false">SUMPRODUCT(MIN($B$22:$M$22+B1642:M1642+N1642:Y1642))</f>
        <v>390.842410105762</v>
      </c>
      <c r="AM1642" s="18" t="n">
        <f aca="false">SUMPRODUCT(MIN($B$22:$M$22+B1642:M1642))</f>
        <v>390.842410105762</v>
      </c>
      <c r="AN1642" s="18" t="n">
        <f aca="false">SUMPRODUCT(MIN($B$22:$M$22+N1642:Y1642))</f>
        <v>481.950382357786</v>
      </c>
      <c r="AO1642" s="18" t="n">
        <f aca="false">SUMPRODUCT(MIN($B$22:$M$22+B1642:M1642+Z1642:AK1642))</f>
        <v>390.842410105762</v>
      </c>
      <c r="AP1642" s="18" t="n">
        <f aca="false">SUMPRODUCT(MIN($B$23:$M$23+B1642:M1642+N1642:Y1642))</f>
        <v>437.715538919306</v>
      </c>
      <c r="AQ1642" s="18" t="n">
        <f aca="false">SUMPRODUCT(MIN($B$23:$M$23+B1642:M1642+Z1642:AK1642))</f>
        <v>437.715538919306</v>
      </c>
      <c r="AR1642" s="13" t="n">
        <f aca="false">IF(Y1642&lt;0,1,0)</f>
        <v>0</v>
      </c>
    </row>
    <row r="1643" customFormat="false" ht="15" hidden="false" customHeight="false" outlineLevel="0" collapsed="false">
      <c r="A1643" s="13" t="n">
        <v>1618</v>
      </c>
      <c r="B1643" s="18" t="n">
        <f aca="false">Shock_sd*Draws!B1622</f>
        <v>-1.70750266149794</v>
      </c>
      <c r="C1643" s="18" t="n">
        <f aca="false">Persist_a*B1643+Shock_sd*Draws!C1622</f>
        <v>36.577482892255</v>
      </c>
      <c r="D1643" s="18" t="n">
        <f aca="false">Persist_a*C1643+Shock_sd*Draws!D1622</f>
        <v>-33.0360067090201</v>
      </c>
      <c r="E1643" s="18" t="n">
        <f aca="false">Persist_a*D1643+Shock_sd*Draws!E1622</f>
        <v>-81.5606936513617</v>
      </c>
      <c r="F1643" s="18" t="n">
        <f aca="false">Persist_a*E1643+Shock_sd*Draws!F1622</f>
        <v>-60.1173903249634</v>
      </c>
      <c r="G1643" s="18" t="n">
        <f aca="false">Persist_a*F1643+Shock_sd*Draws!G1622</f>
        <v>-57.1014208667401</v>
      </c>
      <c r="H1643" s="18" t="n">
        <f aca="false">Persist_a*G1643+Shock_sd*Draws!H1622</f>
        <v>-6.04670359596861</v>
      </c>
      <c r="I1643" s="18" t="n">
        <f aca="false">Persist_a*H1643+Shock_sd*Draws!I1622</f>
        <v>14.0848868884753</v>
      </c>
      <c r="J1643" s="18" t="n">
        <f aca="false">Persist_a*I1643+Shock_sd*Draws!J1622</f>
        <v>-24.4164916512656</v>
      </c>
      <c r="K1643" s="18" t="n">
        <f aca="false">Persist_a*J1643+Shock_sd*Draws!K1622</f>
        <v>-6.93787409320803</v>
      </c>
      <c r="L1643" s="18" t="n">
        <f aca="false">Persist_a*K1643+Shock_sd*Draws!L1622</f>
        <v>-20.2214451206455</v>
      </c>
      <c r="M1643" s="18" t="n">
        <f aca="false">Persist_a*L1643+Shock_sd*Draws!M1622</f>
        <v>-69.9317000475772</v>
      </c>
      <c r="N1643" s="18" t="n">
        <f aca="false">0-(Draws!N1622+Draws!Z1622)</f>
        <v>-91.3421010242038</v>
      </c>
      <c r="O1643" s="18" t="n">
        <f aca="false">N1643-(Draws!O1622+Draws!AA1622)</f>
        <v>-91.3421010242038</v>
      </c>
      <c r="P1643" s="18" t="n">
        <f aca="false">O1643-(Draws!P1622+Draws!AB1622)</f>
        <v>-91.3421010242038</v>
      </c>
      <c r="Q1643" s="18" t="n">
        <f aca="false">P1643-(Draws!Q1622+Draws!AC1622)</f>
        <v>-91.3421010242038</v>
      </c>
      <c r="R1643" s="18" t="n">
        <f aca="false">Q1643-(Draws!R1622+Draws!AD1622)</f>
        <v>-91.3421010242038</v>
      </c>
      <c r="S1643" s="18" t="n">
        <f aca="false">R1643-(Draws!S1622+Draws!AE1622)</f>
        <v>-91.3421010242038</v>
      </c>
      <c r="T1643" s="18" t="n">
        <f aca="false">S1643-(Draws!T1622+Draws!AF1622)</f>
        <v>-91.3421010242038</v>
      </c>
      <c r="U1643" s="18" t="n">
        <f aca="false">T1643-(Draws!U1622+Draws!AG1622)</f>
        <v>-91.3421010242038</v>
      </c>
      <c r="V1643" s="18" t="n">
        <f aca="false">U1643-(Draws!V1622+Draws!AH1622)</f>
        <v>-91.3421010242038</v>
      </c>
      <c r="W1643" s="18" t="n">
        <f aca="false">V1643-(Draws!W1622+Draws!AI1622)</f>
        <v>-91.3421010242038</v>
      </c>
      <c r="X1643" s="18" t="n">
        <f aca="false">W1643-(Draws!X1622+Draws!AJ1622)</f>
        <v>-91.3421010242038</v>
      </c>
      <c r="Y1643" s="18" t="n">
        <f aca="false">X1643-(Draws!Y1622+Draws!AK1622)</f>
        <v>-238.539353091542</v>
      </c>
      <c r="Z1643" s="18" t="n">
        <f aca="false">0-(MAX(Draws!N1622-Line_cap,0)+MAX(Draws!Z1622-Line_cap,0))</f>
        <v>0</v>
      </c>
      <c r="AA1643" s="18" t="n">
        <f aca="false">Z1643-(MAX(Draws!O1622-Line_cap,0)+MAX(Draws!AA1622-Line_cap,0))</f>
        <v>0</v>
      </c>
      <c r="AB1643" s="18" t="n">
        <f aca="false">AA1643-(MAX(Draws!P1622-Line_cap,0)+MAX(Draws!AB1622-Line_cap,0))</f>
        <v>0</v>
      </c>
      <c r="AC1643" s="18" t="n">
        <f aca="false">AB1643-(MAX(Draws!Q1622-Line_cap,0)+MAX(Draws!AC1622-Line_cap,0))</f>
        <v>0</v>
      </c>
      <c r="AD1643" s="18" t="n">
        <f aca="false">AC1643-(MAX(Draws!R1622-Line_cap,0)+MAX(Draws!AD1622-Line_cap,0))</f>
        <v>0</v>
      </c>
      <c r="AE1643" s="18" t="n">
        <f aca="false">AD1643-(MAX(Draws!S1622-Line_cap,0)+MAX(Draws!AE1622-Line_cap,0))</f>
        <v>0</v>
      </c>
      <c r="AF1643" s="18" t="n">
        <f aca="false">AE1643-(MAX(Draws!T1622-Line_cap,0)+MAX(Draws!AF1622-Line_cap,0))</f>
        <v>0</v>
      </c>
      <c r="AG1643" s="18" t="n">
        <f aca="false">AF1643-(MAX(Draws!U1622-Line_cap,0)+MAX(Draws!AG1622-Line_cap,0))</f>
        <v>0</v>
      </c>
      <c r="AH1643" s="18" t="n">
        <f aca="false">AG1643-(MAX(Draws!V1622-Line_cap,0)+MAX(Draws!AH1622-Line_cap,0))</f>
        <v>0</v>
      </c>
      <c r="AI1643" s="18" t="n">
        <f aca="false">AH1643-(MAX(Draws!W1622-Line_cap,0)+MAX(Draws!AI1622-Line_cap,0))</f>
        <v>0</v>
      </c>
      <c r="AJ1643" s="18" t="n">
        <f aca="false">AI1643-(MAX(Draws!X1622-Line_cap,0)+MAX(Draws!AJ1622-Line_cap,0))</f>
        <v>0</v>
      </c>
      <c r="AK1643" s="18" t="n">
        <f aca="false">AJ1643-(MAX(Draws!Y1622-Line_cap,0)+MAX(Draws!AK1622-Line_cap,0))</f>
        <v>-47.197252067338</v>
      </c>
      <c r="AL1643" s="18" t="n">
        <f aca="false">SUMPRODUCT(MIN($B$22:$M$22+B1643:M1643+N1643:Y1643))</f>
        <v>201.952994537841</v>
      </c>
      <c r="AM1643" s="18" t="n">
        <f aca="false">SUMPRODUCT(MIN($B$22:$M$22+B1643:M1643))</f>
        <v>417.301506176795</v>
      </c>
      <c r="AN1643" s="18" t="n">
        <f aca="false">SUMPRODUCT(MIN($B$22:$M$22+N1643:Y1643))</f>
        <v>271.884694585419</v>
      </c>
      <c r="AO1643" s="18" t="n">
        <f aca="false">SUMPRODUCT(MIN($B$22:$M$22+B1643:M1643+Z1643:AK1643))</f>
        <v>393.295095562045</v>
      </c>
      <c r="AP1643" s="18" t="n">
        <f aca="false">SUMPRODUCT(MIN($B$23:$M$23+B1643:M1643+N1643:Y1643))</f>
        <v>247.078875620461</v>
      </c>
      <c r="AQ1643" s="18" t="n">
        <f aca="false">SUMPRODUCT(MIN($B$23:$M$23+B1643:M1643+Z1643:AK1643))</f>
        <v>438.420976644665</v>
      </c>
      <c r="AR1643" s="13" t="n">
        <f aca="false">IF(Y1643&lt;0,1,0)</f>
        <v>1</v>
      </c>
    </row>
    <row r="1644" customFormat="false" ht="15" hidden="false" customHeight="false" outlineLevel="0" collapsed="false">
      <c r="A1644" s="13" t="n">
        <v>1619</v>
      </c>
      <c r="B1644" s="18" t="n">
        <f aca="false">Shock_sd*Draws!B1623</f>
        <v>-15.6365154333543</v>
      </c>
      <c r="C1644" s="18" t="n">
        <f aca="false">Persist_a*B1644+Shock_sd*Draws!C1623</f>
        <v>14.4899365092355</v>
      </c>
      <c r="D1644" s="18" t="n">
        <f aca="false">Persist_a*C1644+Shock_sd*Draws!D1623</f>
        <v>-26.9341007291774</v>
      </c>
      <c r="E1644" s="18" t="n">
        <f aca="false">Persist_a*D1644+Shock_sd*Draws!E1623</f>
        <v>-26.4047440233138</v>
      </c>
      <c r="F1644" s="18" t="n">
        <f aca="false">Persist_a*E1644+Shock_sd*Draws!F1623</f>
        <v>-20.1830261649269</v>
      </c>
      <c r="G1644" s="18" t="n">
        <f aca="false">Persist_a*F1644+Shock_sd*Draws!G1623</f>
        <v>43.8329649180322</v>
      </c>
      <c r="H1644" s="18" t="n">
        <f aca="false">Persist_a*G1644+Shock_sd*Draws!H1623</f>
        <v>0.0503202748192742</v>
      </c>
      <c r="I1644" s="18" t="n">
        <f aca="false">Persist_a*H1644+Shock_sd*Draws!I1623</f>
        <v>25.7853231657047</v>
      </c>
      <c r="J1644" s="18" t="n">
        <f aca="false">Persist_a*I1644+Shock_sd*Draws!J1623</f>
        <v>61.0866918779227</v>
      </c>
      <c r="K1644" s="18" t="n">
        <f aca="false">Persist_a*J1644+Shock_sd*Draws!K1623</f>
        <v>-19.2535846010844</v>
      </c>
      <c r="L1644" s="18" t="n">
        <f aca="false">Persist_a*K1644+Shock_sd*Draws!L1623</f>
        <v>14.7360702727219</v>
      </c>
      <c r="M1644" s="18" t="n">
        <f aca="false">Persist_a*L1644+Shock_sd*Draws!M1623</f>
        <v>-12.1417030821455</v>
      </c>
      <c r="N1644" s="18" t="n">
        <f aca="false">0-(Draws!N1623+Draws!Z1623)</f>
        <v>0</v>
      </c>
      <c r="O1644" s="18" t="n">
        <f aca="false">N1644-(Draws!O1623+Draws!AA1623)</f>
        <v>0</v>
      </c>
      <c r="P1644" s="18" t="n">
        <f aca="false">O1644-(Draws!P1623+Draws!AB1623)</f>
        <v>0</v>
      </c>
      <c r="Q1644" s="18" t="n">
        <f aca="false">P1644-(Draws!Q1623+Draws!AC1623)</f>
        <v>0</v>
      </c>
      <c r="R1644" s="18" t="n">
        <f aca="false">Q1644-(Draws!R1623+Draws!AD1623)</f>
        <v>0</v>
      </c>
      <c r="S1644" s="18" t="n">
        <f aca="false">R1644-(Draws!S1623+Draws!AE1623)</f>
        <v>0</v>
      </c>
      <c r="T1644" s="18" t="n">
        <f aca="false">S1644-(Draws!T1623+Draws!AF1623)</f>
        <v>0</v>
      </c>
      <c r="U1644" s="18" t="n">
        <f aca="false">T1644-(Draws!U1623+Draws!AG1623)</f>
        <v>0</v>
      </c>
      <c r="V1644" s="18" t="n">
        <f aca="false">U1644-(Draws!V1623+Draws!AH1623)</f>
        <v>0</v>
      </c>
      <c r="W1644" s="18" t="n">
        <f aca="false">V1644-(Draws!W1623+Draws!AI1623)</f>
        <v>0</v>
      </c>
      <c r="X1644" s="18" t="n">
        <f aca="false">W1644-(Draws!X1623+Draws!AJ1623)</f>
        <v>0</v>
      </c>
      <c r="Y1644" s="18" t="n">
        <f aca="false">X1644-(Draws!Y1623+Draws!AK1623)</f>
        <v>0</v>
      </c>
      <c r="Z1644" s="18" t="n">
        <f aca="false">0-(MAX(Draws!N1623-Line_cap,0)+MAX(Draws!Z1623-Line_cap,0))</f>
        <v>0</v>
      </c>
      <c r="AA1644" s="18" t="n">
        <f aca="false">Z1644-(MAX(Draws!O1623-Line_cap,0)+MAX(Draws!AA1623-Line_cap,0))</f>
        <v>0</v>
      </c>
      <c r="AB1644" s="18" t="n">
        <f aca="false">AA1644-(MAX(Draws!P1623-Line_cap,0)+MAX(Draws!AB1623-Line_cap,0))</f>
        <v>0</v>
      </c>
      <c r="AC1644" s="18" t="n">
        <f aca="false">AB1644-(MAX(Draws!Q1623-Line_cap,0)+MAX(Draws!AC1623-Line_cap,0))</f>
        <v>0</v>
      </c>
      <c r="AD1644" s="18" t="n">
        <f aca="false">AC1644-(MAX(Draws!R1623-Line_cap,0)+MAX(Draws!AD1623-Line_cap,0))</f>
        <v>0</v>
      </c>
      <c r="AE1644" s="18" t="n">
        <f aca="false">AD1644-(MAX(Draws!S1623-Line_cap,0)+MAX(Draws!AE1623-Line_cap,0))</f>
        <v>0</v>
      </c>
      <c r="AF1644" s="18" t="n">
        <f aca="false">AE1644-(MAX(Draws!T1623-Line_cap,0)+MAX(Draws!AF1623-Line_cap,0))</f>
        <v>0</v>
      </c>
      <c r="AG1644" s="18" t="n">
        <f aca="false">AF1644-(MAX(Draws!U1623-Line_cap,0)+MAX(Draws!AG1623-Line_cap,0))</f>
        <v>0</v>
      </c>
      <c r="AH1644" s="18" t="n">
        <f aca="false">AG1644-(MAX(Draws!V1623-Line_cap,0)+MAX(Draws!AH1623-Line_cap,0))</f>
        <v>0</v>
      </c>
      <c r="AI1644" s="18" t="n">
        <f aca="false">AH1644-(MAX(Draws!W1623-Line_cap,0)+MAX(Draws!AI1623-Line_cap,0))</f>
        <v>0</v>
      </c>
      <c r="AJ1644" s="18" t="n">
        <f aca="false">AI1644-(MAX(Draws!X1623-Line_cap,0)+MAX(Draws!AJ1623-Line_cap,0))</f>
        <v>0</v>
      </c>
      <c r="AK1644" s="18" t="n">
        <f aca="false">AJ1644-(MAX(Draws!Y1623-Line_cap,0)+MAX(Draws!AK1623-Line_cap,0))</f>
        <v>0</v>
      </c>
      <c r="AL1644" s="18" t="n">
        <f aca="false">SUMPRODUCT(MIN($B$22:$M$22+B1644:M1644+N1644:Y1644))</f>
        <v>468.314154982763</v>
      </c>
      <c r="AM1644" s="18" t="n">
        <f aca="false">SUMPRODUCT(MIN($B$22:$M$22+B1644:M1644))</f>
        <v>468.314154982763</v>
      </c>
      <c r="AN1644" s="18" t="n">
        <f aca="false">SUMPRODUCT(MIN($B$22:$M$22+N1644:Y1644))</f>
        <v>481.950382357786</v>
      </c>
      <c r="AO1644" s="18" t="n">
        <f aca="false">SUMPRODUCT(MIN($B$22:$M$22+B1644:M1644+Z1644:AK1644))</f>
        <v>468.314154982763</v>
      </c>
      <c r="AP1644" s="18" t="n">
        <f aca="false">SUMPRODUCT(MIN($B$23:$M$23+B1644:M1644+N1644:Y1644))</f>
        <v>513.345743318206</v>
      </c>
      <c r="AQ1644" s="18" t="n">
        <f aca="false">SUMPRODUCT(MIN($B$23:$M$23+B1644:M1644+Z1644:AK1644))</f>
        <v>513.345743318206</v>
      </c>
      <c r="AR1644" s="13" t="n">
        <f aca="false">IF(Y1644&lt;0,1,0)</f>
        <v>0</v>
      </c>
    </row>
    <row r="1645" customFormat="false" ht="15" hidden="false" customHeight="false" outlineLevel="0" collapsed="false">
      <c r="A1645" s="13" t="n">
        <v>1620</v>
      </c>
      <c r="B1645" s="18" t="n">
        <f aca="false">Shock_sd*Draws!B1624</f>
        <v>-72.6239658421601</v>
      </c>
      <c r="C1645" s="18" t="n">
        <f aca="false">Persist_a*B1645+Shock_sd*Draws!C1624</f>
        <v>-64.4309202954588</v>
      </c>
      <c r="D1645" s="18" t="n">
        <f aca="false">Persist_a*C1645+Shock_sd*Draws!D1624</f>
        <v>-31.4776537459413</v>
      </c>
      <c r="E1645" s="18" t="n">
        <f aca="false">Persist_a*D1645+Shock_sd*Draws!E1624</f>
        <v>-66.7441153480717</v>
      </c>
      <c r="F1645" s="18" t="n">
        <f aca="false">Persist_a*E1645+Shock_sd*Draws!F1624</f>
        <v>-48.6094468380421</v>
      </c>
      <c r="G1645" s="18" t="n">
        <f aca="false">Persist_a*F1645+Shock_sd*Draws!G1624</f>
        <v>30.1832691773431</v>
      </c>
      <c r="H1645" s="18" t="n">
        <f aca="false">Persist_a*G1645+Shock_sd*Draws!H1624</f>
        <v>-52.0485969026168</v>
      </c>
      <c r="I1645" s="18" t="n">
        <f aca="false">Persist_a*H1645+Shock_sd*Draws!I1624</f>
        <v>-58.8957821274763</v>
      </c>
      <c r="J1645" s="18" t="n">
        <f aca="false">Persist_a*I1645+Shock_sd*Draws!J1624</f>
        <v>-99.5673930099646</v>
      </c>
      <c r="K1645" s="18" t="n">
        <f aca="false">Persist_a*J1645+Shock_sd*Draws!K1624</f>
        <v>-83.710857141586</v>
      </c>
      <c r="L1645" s="18" t="n">
        <f aca="false">Persist_a*K1645+Shock_sd*Draws!L1624</f>
        <v>18.4742573357674</v>
      </c>
      <c r="M1645" s="18" t="n">
        <f aca="false">Persist_a*L1645+Shock_sd*Draws!M1624</f>
        <v>73.880578134889</v>
      </c>
      <c r="N1645" s="18" t="n">
        <f aca="false">0-(Draws!N1624+Draws!Z1624)</f>
        <v>0</v>
      </c>
      <c r="O1645" s="18" t="n">
        <f aca="false">N1645-(Draws!O1624+Draws!AA1624)</f>
        <v>0</v>
      </c>
      <c r="P1645" s="18" t="n">
        <f aca="false">O1645-(Draws!P1624+Draws!AB1624)</f>
        <v>0</v>
      </c>
      <c r="Q1645" s="18" t="n">
        <f aca="false">P1645-(Draws!Q1624+Draws!AC1624)</f>
        <v>0</v>
      </c>
      <c r="R1645" s="18" t="n">
        <f aca="false">Q1645-(Draws!R1624+Draws!AD1624)</f>
        <v>0</v>
      </c>
      <c r="S1645" s="18" t="n">
        <f aca="false">R1645-(Draws!S1624+Draws!AE1624)</f>
        <v>0</v>
      </c>
      <c r="T1645" s="18" t="n">
        <f aca="false">S1645-(Draws!T1624+Draws!AF1624)</f>
        <v>0</v>
      </c>
      <c r="U1645" s="18" t="n">
        <f aca="false">T1645-(Draws!U1624+Draws!AG1624)</f>
        <v>0</v>
      </c>
      <c r="V1645" s="18" t="n">
        <f aca="false">U1645-(Draws!V1624+Draws!AH1624)</f>
        <v>0</v>
      </c>
      <c r="W1645" s="18" t="n">
        <f aca="false">V1645-(Draws!W1624+Draws!AI1624)</f>
        <v>0</v>
      </c>
      <c r="X1645" s="18" t="n">
        <f aca="false">W1645-(Draws!X1624+Draws!AJ1624)</f>
        <v>0</v>
      </c>
      <c r="Y1645" s="18" t="n">
        <f aca="false">X1645-(Draws!Y1624+Draws!AK1624)</f>
        <v>0</v>
      </c>
      <c r="Z1645" s="18" t="n">
        <f aca="false">0-(MAX(Draws!N1624-Line_cap,0)+MAX(Draws!Z1624-Line_cap,0))</f>
        <v>0</v>
      </c>
      <c r="AA1645" s="18" t="n">
        <f aca="false">Z1645-(MAX(Draws!O1624-Line_cap,0)+MAX(Draws!AA1624-Line_cap,0))</f>
        <v>0</v>
      </c>
      <c r="AB1645" s="18" t="n">
        <f aca="false">AA1645-(MAX(Draws!P1624-Line_cap,0)+MAX(Draws!AB1624-Line_cap,0))</f>
        <v>0</v>
      </c>
      <c r="AC1645" s="18" t="n">
        <f aca="false">AB1645-(MAX(Draws!Q1624-Line_cap,0)+MAX(Draws!AC1624-Line_cap,0))</f>
        <v>0</v>
      </c>
      <c r="AD1645" s="18" t="n">
        <f aca="false">AC1645-(MAX(Draws!R1624-Line_cap,0)+MAX(Draws!AD1624-Line_cap,0))</f>
        <v>0</v>
      </c>
      <c r="AE1645" s="18" t="n">
        <f aca="false">AD1645-(MAX(Draws!S1624-Line_cap,0)+MAX(Draws!AE1624-Line_cap,0))</f>
        <v>0</v>
      </c>
      <c r="AF1645" s="18" t="n">
        <f aca="false">AE1645-(MAX(Draws!T1624-Line_cap,0)+MAX(Draws!AF1624-Line_cap,0))</f>
        <v>0</v>
      </c>
      <c r="AG1645" s="18" t="n">
        <f aca="false">AF1645-(MAX(Draws!U1624-Line_cap,0)+MAX(Draws!AG1624-Line_cap,0))</f>
        <v>0</v>
      </c>
      <c r="AH1645" s="18" t="n">
        <f aca="false">AG1645-(MAX(Draws!V1624-Line_cap,0)+MAX(Draws!AH1624-Line_cap,0))</f>
        <v>0</v>
      </c>
      <c r="AI1645" s="18" t="n">
        <f aca="false">AH1645-(MAX(Draws!W1624-Line_cap,0)+MAX(Draws!AI1624-Line_cap,0))</f>
        <v>0</v>
      </c>
      <c r="AJ1645" s="18" t="n">
        <f aca="false">AI1645-(MAX(Draws!X1624-Line_cap,0)+MAX(Draws!AJ1624-Line_cap,0))</f>
        <v>0</v>
      </c>
      <c r="AK1645" s="18" t="n">
        <f aca="false">AJ1645-(MAX(Draws!Y1624-Line_cap,0)+MAX(Draws!AK1624-Line_cap,0))</f>
        <v>0</v>
      </c>
      <c r="AL1645" s="18" t="n">
        <f aca="false">SUMPRODUCT(MIN($B$22:$M$22+B1645:M1645+N1645:Y1645))</f>
        <v>388.630388407432</v>
      </c>
      <c r="AM1645" s="18" t="n">
        <f aca="false">SUMPRODUCT(MIN($B$22:$M$22+B1645:M1645))</f>
        <v>388.630388407432</v>
      </c>
      <c r="AN1645" s="18" t="n">
        <f aca="false">SUMPRODUCT(MIN($B$22:$M$22+N1645:Y1645))</f>
        <v>481.950382357786</v>
      </c>
      <c r="AO1645" s="18" t="n">
        <f aca="false">SUMPRODUCT(MIN($B$22:$M$22+B1645:M1645+Z1645:AK1645))</f>
        <v>388.630388407432</v>
      </c>
      <c r="AP1645" s="18" t="n">
        <f aca="false">SUMPRODUCT(MIN($B$23:$M$23+B1645:M1645+N1645:Y1645))</f>
        <v>437.873715571652</v>
      </c>
      <c r="AQ1645" s="18" t="n">
        <f aca="false">SUMPRODUCT(MIN($B$23:$M$23+B1645:M1645+Z1645:AK1645))</f>
        <v>437.873715571652</v>
      </c>
      <c r="AR1645" s="13" t="n">
        <f aca="false">IF(Y1645&lt;0,1,0)</f>
        <v>0</v>
      </c>
    </row>
    <row r="1646" customFormat="false" ht="15" hidden="false" customHeight="false" outlineLevel="0" collapsed="false">
      <c r="A1646" s="13" t="n">
        <v>1621</v>
      </c>
      <c r="B1646" s="18" t="n">
        <f aca="false">Shock_sd*Draws!B1625</f>
        <v>10.0406081122388</v>
      </c>
      <c r="C1646" s="18" t="n">
        <f aca="false">Persist_a*B1646+Shock_sd*Draws!C1625</f>
        <v>16.7033743364585</v>
      </c>
      <c r="D1646" s="18" t="n">
        <f aca="false">Persist_a*C1646+Shock_sd*Draws!D1625</f>
        <v>-54.2679681252044</v>
      </c>
      <c r="E1646" s="18" t="n">
        <f aca="false">Persist_a*D1646+Shock_sd*Draws!E1625</f>
        <v>47.2182054172151</v>
      </c>
      <c r="F1646" s="18" t="n">
        <f aca="false">Persist_a*E1646+Shock_sd*Draws!F1625</f>
        <v>116.476769882055</v>
      </c>
      <c r="G1646" s="18" t="n">
        <f aca="false">Persist_a*F1646+Shock_sd*Draws!G1625</f>
        <v>97.8705731246063</v>
      </c>
      <c r="H1646" s="18" t="n">
        <f aca="false">Persist_a*G1646+Shock_sd*Draws!H1625</f>
        <v>71.7609553876193</v>
      </c>
      <c r="I1646" s="18" t="n">
        <f aca="false">Persist_a*H1646+Shock_sd*Draws!I1625</f>
        <v>22.6787352549199</v>
      </c>
      <c r="J1646" s="18" t="n">
        <f aca="false">Persist_a*I1646+Shock_sd*Draws!J1625</f>
        <v>25.0002930052176</v>
      </c>
      <c r="K1646" s="18" t="n">
        <f aca="false">Persist_a*J1646+Shock_sd*Draws!K1625</f>
        <v>-7.58631394734276</v>
      </c>
      <c r="L1646" s="18" t="n">
        <f aca="false">Persist_a*K1646+Shock_sd*Draws!L1625</f>
        <v>75.4421584178879</v>
      </c>
      <c r="M1646" s="18" t="n">
        <f aca="false">Persist_a*L1646+Shock_sd*Draws!M1625</f>
        <v>69.7958186361247</v>
      </c>
      <c r="N1646" s="18" t="n">
        <f aca="false">0-(Draws!N1625+Draws!Z1625)</f>
        <v>-103.69079806041</v>
      </c>
      <c r="O1646" s="18" t="n">
        <f aca="false">N1646-(Draws!O1625+Draws!AA1625)</f>
        <v>-103.69079806041</v>
      </c>
      <c r="P1646" s="18" t="n">
        <f aca="false">O1646-(Draws!P1625+Draws!AB1625)</f>
        <v>-103.69079806041</v>
      </c>
      <c r="Q1646" s="18" t="n">
        <f aca="false">P1646-(Draws!Q1625+Draws!AC1625)</f>
        <v>-103.69079806041</v>
      </c>
      <c r="R1646" s="18" t="n">
        <f aca="false">Q1646-(Draws!R1625+Draws!AD1625)</f>
        <v>-103.69079806041</v>
      </c>
      <c r="S1646" s="18" t="n">
        <f aca="false">R1646-(Draws!S1625+Draws!AE1625)</f>
        <v>-103.69079806041</v>
      </c>
      <c r="T1646" s="18" t="n">
        <f aca="false">S1646-(Draws!T1625+Draws!AF1625)</f>
        <v>-103.69079806041</v>
      </c>
      <c r="U1646" s="18" t="n">
        <f aca="false">T1646-(Draws!U1625+Draws!AG1625)</f>
        <v>-103.69079806041</v>
      </c>
      <c r="V1646" s="18" t="n">
        <f aca="false">U1646-(Draws!V1625+Draws!AH1625)</f>
        <v>-103.69079806041</v>
      </c>
      <c r="W1646" s="18" t="n">
        <f aca="false">V1646-(Draws!W1625+Draws!AI1625)</f>
        <v>-103.69079806041</v>
      </c>
      <c r="X1646" s="18" t="n">
        <f aca="false">W1646-(Draws!X1625+Draws!AJ1625)</f>
        <v>-103.69079806041</v>
      </c>
      <c r="Y1646" s="18" t="n">
        <f aca="false">X1646-(Draws!Y1625+Draws!AK1625)</f>
        <v>-103.69079806041</v>
      </c>
      <c r="Z1646" s="18" t="n">
        <f aca="false">0-(MAX(Draws!N1625-Line_cap,0)+MAX(Draws!Z1625-Line_cap,0))</f>
        <v>-3.6907980604104</v>
      </c>
      <c r="AA1646" s="18" t="n">
        <f aca="false">Z1646-(MAX(Draws!O1625-Line_cap,0)+MAX(Draws!AA1625-Line_cap,0))</f>
        <v>-3.6907980604104</v>
      </c>
      <c r="AB1646" s="18" t="n">
        <f aca="false">AA1646-(MAX(Draws!P1625-Line_cap,0)+MAX(Draws!AB1625-Line_cap,0))</f>
        <v>-3.6907980604104</v>
      </c>
      <c r="AC1646" s="18" t="n">
        <f aca="false">AB1646-(MAX(Draws!Q1625-Line_cap,0)+MAX(Draws!AC1625-Line_cap,0))</f>
        <v>-3.6907980604104</v>
      </c>
      <c r="AD1646" s="18" t="n">
        <f aca="false">AC1646-(MAX(Draws!R1625-Line_cap,0)+MAX(Draws!AD1625-Line_cap,0))</f>
        <v>-3.6907980604104</v>
      </c>
      <c r="AE1646" s="18" t="n">
        <f aca="false">AD1646-(MAX(Draws!S1625-Line_cap,0)+MAX(Draws!AE1625-Line_cap,0))</f>
        <v>-3.6907980604104</v>
      </c>
      <c r="AF1646" s="18" t="n">
        <f aca="false">AE1646-(MAX(Draws!T1625-Line_cap,0)+MAX(Draws!AF1625-Line_cap,0))</f>
        <v>-3.6907980604104</v>
      </c>
      <c r="AG1646" s="18" t="n">
        <f aca="false">AF1646-(MAX(Draws!U1625-Line_cap,0)+MAX(Draws!AG1625-Line_cap,0))</f>
        <v>-3.6907980604104</v>
      </c>
      <c r="AH1646" s="18" t="n">
        <f aca="false">AG1646-(MAX(Draws!V1625-Line_cap,0)+MAX(Draws!AH1625-Line_cap,0))</f>
        <v>-3.6907980604104</v>
      </c>
      <c r="AI1646" s="18" t="n">
        <f aca="false">AH1646-(MAX(Draws!W1625-Line_cap,0)+MAX(Draws!AI1625-Line_cap,0))</f>
        <v>-3.6907980604104</v>
      </c>
      <c r="AJ1646" s="18" t="n">
        <f aca="false">AI1646-(MAX(Draws!X1625-Line_cap,0)+MAX(Draws!AJ1625-Line_cap,0))</f>
        <v>-3.6907980604104</v>
      </c>
      <c r="AK1646" s="18" t="n">
        <f aca="false">AJ1646-(MAX(Draws!Y1625-Line_cap,0)+MAX(Draws!AK1625-Line_cap,0))</f>
        <v>-3.6907980604104</v>
      </c>
      <c r="AL1646" s="18" t="n">
        <f aca="false">SUMPRODUCT(MIN($B$22:$M$22+B1646:M1646+N1646:Y1646))</f>
        <v>357.595420476526</v>
      </c>
      <c r="AM1646" s="18" t="n">
        <f aca="false">SUMPRODUCT(MIN($B$22:$M$22+B1646:M1646))</f>
        <v>461.286218536936</v>
      </c>
      <c r="AN1646" s="18" t="n">
        <f aca="false">SUMPRODUCT(MIN($B$22:$M$22+N1646:Y1646))</f>
        <v>378.259584297375</v>
      </c>
      <c r="AO1646" s="18" t="n">
        <f aca="false">SUMPRODUCT(MIN($B$22:$M$22+B1646:M1646+Z1646:AK1646))</f>
        <v>457.595420476526</v>
      </c>
      <c r="AP1646" s="18" t="n">
        <f aca="false">SUMPRODUCT(MIN($B$23:$M$23+B1646:M1646+N1646:Y1646))</f>
        <v>392.344795284765</v>
      </c>
      <c r="AQ1646" s="18" t="n">
        <f aca="false">SUMPRODUCT(MIN($B$23:$M$23+B1646:M1646+Z1646:AK1646))</f>
        <v>492.344795284765</v>
      </c>
      <c r="AR1646" s="13" t="n">
        <f aca="false">IF(Y1646&lt;0,1,0)</f>
        <v>1</v>
      </c>
    </row>
    <row r="1647" customFormat="false" ht="15" hidden="false" customHeight="false" outlineLevel="0" collapsed="false">
      <c r="A1647" s="13" t="n">
        <v>1622</v>
      </c>
      <c r="B1647" s="18" t="n">
        <f aca="false">Shock_sd*Draws!B1626</f>
        <v>25.4394995960492</v>
      </c>
      <c r="C1647" s="18" t="n">
        <f aca="false">Persist_a*B1647+Shock_sd*Draws!C1626</f>
        <v>5.65874795934362</v>
      </c>
      <c r="D1647" s="18" t="n">
        <f aca="false">Persist_a*C1647+Shock_sd*Draws!D1626</f>
        <v>-21.7096014334532</v>
      </c>
      <c r="E1647" s="18" t="n">
        <f aca="false">Persist_a*D1647+Shock_sd*Draws!E1626</f>
        <v>-80.2405450644273</v>
      </c>
      <c r="F1647" s="18" t="n">
        <f aca="false">Persist_a*E1647+Shock_sd*Draws!F1626</f>
        <v>-112.892985275956</v>
      </c>
      <c r="G1647" s="18" t="n">
        <f aca="false">Persist_a*F1647+Shock_sd*Draws!G1626</f>
        <v>-87.5247861991396</v>
      </c>
      <c r="H1647" s="18" t="n">
        <f aca="false">Persist_a*G1647+Shock_sd*Draws!H1626</f>
        <v>-22.7230138325394</v>
      </c>
      <c r="I1647" s="18" t="n">
        <f aca="false">Persist_a*H1647+Shock_sd*Draws!I1626</f>
        <v>-55.2978675782789</v>
      </c>
      <c r="J1647" s="18" t="n">
        <f aca="false">Persist_a*I1647+Shock_sd*Draws!J1626</f>
        <v>-54.9871937570997</v>
      </c>
      <c r="K1647" s="18" t="n">
        <f aca="false">Persist_a*J1647+Shock_sd*Draws!K1626</f>
        <v>137.418567206853</v>
      </c>
      <c r="L1647" s="18" t="n">
        <f aca="false">Persist_a*K1647+Shock_sd*Draws!L1626</f>
        <v>88.234389618672</v>
      </c>
      <c r="M1647" s="18" t="n">
        <f aca="false">Persist_a*L1647+Shock_sd*Draws!M1626</f>
        <v>5.23074797035101</v>
      </c>
      <c r="N1647" s="18" t="n">
        <f aca="false">0-(Draws!N1626+Draws!Z1626)</f>
        <v>0</v>
      </c>
      <c r="O1647" s="18" t="n">
        <f aca="false">N1647-(Draws!O1626+Draws!AA1626)</f>
        <v>0</v>
      </c>
      <c r="P1647" s="18" t="n">
        <f aca="false">O1647-(Draws!P1626+Draws!AB1626)</f>
        <v>0</v>
      </c>
      <c r="Q1647" s="18" t="n">
        <f aca="false">P1647-(Draws!Q1626+Draws!AC1626)</f>
        <v>0</v>
      </c>
      <c r="R1647" s="18" t="n">
        <f aca="false">Q1647-(Draws!R1626+Draws!AD1626)</f>
        <v>-107.472462202794</v>
      </c>
      <c r="S1647" s="18" t="n">
        <f aca="false">R1647-(Draws!S1626+Draws!AE1626)</f>
        <v>-107.472462202794</v>
      </c>
      <c r="T1647" s="18" t="n">
        <f aca="false">S1647-(Draws!T1626+Draws!AF1626)</f>
        <v>-107.472462202794</v>
      </c>
      <c r="U1647" s="18" t="n">
        <f aca="false">T1647-(Draws!U1626+Draws!AG1626)</f>
        <v>-107.472462202794</v>
      </c>
      <c r="V1647" s="18" t="n">
        <f aca="false">U1647-(Draws!V1626+Draws!AH1626)</f>
        <v>-107.472462202794</v>
      </c>
      <c r="W1647" s="18" t="n">
        <f aca="false">V1647-(Draws!W1626+Draws!AI1626)</f>
        <v>-107.472462202794</v>
      </c>
      <c r="X1647" s="18" t="n">
        <f aca="false">W1647-(Draws!X1626+Draws!AJ1626)</f>
        <v>-107.472462202794</v>
      </c>
      <c r="Y1647" s="18" t="n">
        <f aca="false">X1647-(Draws!Y1626+Draws!AK1626)</f>
        <v>-107.472462202794</v>
      </c>
      <c r="Z1647" s="18" t="n">
        <f aca="false">0-(MAX(Draws!N1626-Line_cap,0)+MAX(Draws!Z1626-Line_cap,0))</f>
        <v>0</v>
      </c>
      <c r="AA1647" s="18" t="n">
        <f aca="false">Z1647-(MAX(Draws!O1626-Line_cap,0)+MAX(Draws!AA1626-Line_cap,0))</f>
        <v>0</v>
      </c>
      <c r="AB1647" s="18" t="n">
        <f aca="false">AA1647-(MAX(Draws!P1626-Line_cap,0)+MAX(Draws!AB1626-Line_cap,0))</f>
        <v>0</v>
      </c>
      <c r="AC1647" s="18" t="n">
        <f aca="false">AB1647-(MAX(Draws!Q1626-Line_cap,0)+MAX(Draws!AC1626-Line_cap,0))</f>
        <v>0</v>
      </c>
      <c r="AD1647" s="18" t="n">
        <f aca="false">AC1647-(MAX(Draws!R1626-Line_cap,0)+MAX(Draws!AD1626-Line_cap,0))</f>
        <v>-7.47246220279349</v>
      </c>
      <c r="AE1647" s="18" t="n">
        <f aca="false">AD1647-(MAX(Draws!S1626-Line_cap,0)+MAX(Draws!AE1626-Line_cap,0))</f>
        <v>-7.47246220279349</v>
      </c>
      <c r="AF1647" s="18" t="n">
        <f aca="false">AE1647-(MAX(Draws!T1626-Line_cap,0)+MAX(Draws!AF1626-Line_cap,0))</f>
        <v>-7.47246220279349</v>
      </c>
      <c r="AG1647" s="18" t="n">
        <f aca="false">AF1647-(MAX(Draws!U1626-Line_cap,0)+MAX(Draws!AG1626-Line_cap,0))</f>
        <v>-7.47246220279349</v>
      </c>
      <c r="AH1647" s="18" t="n">
        <f aca="false">AG1647-(MAX(Draws!V1626-Line_cap,0)+MAX(Draws!AH1626-Line_cap,0))</f>
        <v>-7.47246220279349</v>
      </c>
      <c r="AI1647" s="18" t="n">
        <f aca="false">AH1647-(MAX(Draws!W1626-Line_cap,0)+MAX(Draws!AI1626-Line_cap,0))</f>
        <v>-7.47246220279349</v>
      </c>
      <c r="AJ1647" s="18" t="n">
        <f aca="false">AI1647-(MAX(Draws!X1626-Line_cap,0)+MAX(Draws!AJ1626-Line_cap,0))</f>
        <v>-7.47246220279349</v>
      </c>
      <c r="AK1647" s="18" t="n">
        <f aca="false">AJ1647-(MAX(Draws!Y1626-Line_cap,0)+MAX(Draws!AK1626-Line_cap,0))</f>
        <v>-7.47246220279349</v>
      </c>
      <c r="AL1647" s="18" t="n">
        <f aca="false">SUMPRODUCT(MIN($B$22:$M$22+B1647:M1647+N1647:Y1647))</f>
        <v>268.13173366894</v>
      </c>
      <c r="AM1647" s="18" t="n">
        <f aca="false">SUMPRODUCT(MIN($B$22:$M$22+B1647:M1647))</f>
        <v>375.604195871734</v>
      </c>
      <c r="AN1647" s="18" t="n">
        <f aca="false">SUMPRODUCT(MIN($B$22:$M$22+N1647:Y1647))</f>
        <v>374.477920154992</v>
      </c>
      <c r="AO1647" s="18" t="n">
        <f aca="false">SUMPRODUCT(MIN($B$22:$M$22+B1647:M1647+Z1647:AK1647))</f>
        <v>368.13173366894</v>
      </c>
      <c r="AP1647" s="18" t="n">
        <f aca="false">SUMPRODUCT(MIN($B$23:$M$23+B1647:M1647+N1647:Y1647))</f>
        <v>313.236467522104</v>
      </c>
      <c r="AQ1647" s="18" t="n">
        <f aca="false">SUMPRODUCT(MIN($B$23:$M$23+B1647:M1647+Z1647:AK1647))</f>
        <v>413.236467522104</v>
      </c>
      <c r="AR1647" s="13" t="n">
        <f aca="false">IF(Y1647&lt;0,1,0)</f>
        <v>1</v>
      </c>
    </row>
    <row r="1648" customFormat="false" ht="15" hidden="false" customHeight="false" outlineLevel="0" collapsed="false">
      <c r="A1648" s="13" t="n">
        <v>1623</v>
      </c>
      <c r="B1648" s="18" t="n">
        <f aca="false">Shock_sd*Draws!B1627</f>
        <v>-42.495334963408</v>
      </c>
      <c r="C1648" s="18" t="n">
        <f aca="false">Persist_a*B1648+Shock_sd*Draws!C1627</f>
        <v>66.8131485891235</v>
      </c>
      <c r="D1648" s="18" t="n">
        <f aca="false">Persist_a*C1648+Shock_sd*Draws!D1627</f>
        <v>-9.302391238931</v>
      </c>
      <c r="E1648" s="18" t="n">
        <f aca="false">Persist_a*D1648+Shock_sd*Draws!E1627</f>
        <v>-163.373624108286</v>
      </c>
      <c r="F1648" s="18" t="n">
        <f aca="false">Persist_a*E1648+Shock_sd*Draws!F1627</f>
        <v>-98.0105472622569</v>
      </c>
      <c r="G1648" s="18" t="n">
        <f aca="false">Persist_a*F1648+Shock_sd*Draws!G1627</f>
        <v>-43.7624286715038</v>
      </c>
      <c r="H1648" s="18" t="n">
        <f aca="false">Persist_a*G1648+Shock_sd*Draws!H1627</f>
        <v>-41.4872011611059</v>
      </c>
      <c r="I1648" s="18" t="n">
        <f aca="false">Persist_a*H1648+Shock_sd*Draws!I1627</f>
        <v>-73.7453669235714</v>
      </c>
      <c r="J1648" s="18" t="n">
        <f aca="false">Persist_a*I1648+Shock_sd*Draws!J1627</f>
        <v>-74.0005654433371</v>
      </c>
      <c r="K1648" s="18" t="n">
        <f aca="false">Persist_a*J1648+Shock_sd*Draws!K1627</f>
        <v>-60.2344659903832</v>
      </c>
      <c r="L1648" s="18" t="n">
        <f aca="false">Persist_a*K1648+Shock_sd*Draws!L1627</f>
        <v>-54.3423162854082</v>
      </c>
      <c r="M1648" s="18" t="n">
        <f aca="false">Persist_a*L1648+Shock_sd*Draws!M1627</f>
        <v>38.6258415510774</v>
      </c>
      <c r="N1648" s="18" t="n">
        <f aca="false">0-(Draws!N1627+Draws!Z1627)</f>
        <v>0</v>
      </c>
      <c r="O1648" s="18" t="n">
        <f aca="false">N1648-(Draws!O1627+Draws!AA1627)</f>
        <v>0</v>
      </c>
      <c r="P1648" s="18" t="n">
        <f aca="false">O1648-(Draws!P1627+Draws!AB1627)</f>
        <v>0</v>
      </c>
      <c r="Q1648" s="18" t="n">
        <f aca="false">P1648-(Draws!Q1627+Draws!AC1627)</f>
        <v>0</v>
      </c>
      <c r="R1648" s="18" t="n">
        <f aca="false">Q1648-(Draws!R1627+Draws!AD1627)</f>
        <v>0</v>
      </c>
      <c r="S1648" s="18" t="n">
        <f aca="false">R1648-(Draws!S1627+Draws!AE1627)</f>
        <v>0</v>
      </c>
      <c r="T1648" s="18" t="n">
        <f aca="false">S1648-(Draws!T1627+Draws!AF1627)</f>
        <v>0</v>
      </c>
      <c r="U1648" s="18" t="n">
        <f aca="false">T1648-(Draws!U1627+Draws!AG1627)</f>
        <v>0</v>
      </c>
      <c r="V1648" s="18" t="n">
        <f aca="false">U1648-(Draws!V1627+Draws!AH1627)</f>
        <v>0</v>
      </c>
      <c r="W1648" s="18" t="n">
        <f aca="false">V1648-(Draws!W1627+Draws!AI1627)</f>
        <v>0</v>
      </c>
      <c r="X1648" s="18" t="n">
        <f aca="false">W1648-(Draws!X1627+Draws!AJ1627)</f>
        <v>0</v>
      </c>
      <c r="Y1648" s="18" t="n">
        <f aca="false">X1648-(Draws!Y1627+Draws!AK1627)</f>
        <v>0</v>
      </c>
      <c r="Z1648" s="18" t="n">
        <f aca="false">0-(MAX(Draws!N1627-Line_cap,0)+MAX(Draws!Z1627-Line_cap,0))</f>
        <v>0</v>
      </c>
      <c r="AA1648" s="18" t="n">
        <f aca="false">Z1648-(MAX(Draws!O1627-Line_cap,0)+MAX(Draws!AA1627-Line_cap,0))</f>
        <v>0</v>
      </c>
      <c r="AB1648" s="18" t="n">
        <f aca="false">AA1648-(MAX(Draws!P1627-Line_cap,0)+MAX(Draws!AB1627-Line_cap,0))</f>
        <v>0</v>
      </c>
      <c r="AC1648" s="18" t="n">
        <f aca="false">AB1648-(MAX(Draws!Q1627-Line_cap,0)+MAX(Draws!AC1627-Line_cap,0))</f>
        <v>0</v>
      </c>
      <c r="AD1648" s="18" t="n">
        <f aca="false">AC1648-(MAX(Draws!R1627-Line_cap,0)+MAX(Draws!AD1627-Line_cap,0))</f>
        <v>0</v>
      </c>
      <c r="AE1648" s="18" t="n">
        <f aca="false">AD1648-(MAX(Draws!S1627-Line_cap,0)+MAX(Draws!AE1627-Line_cap,0))</f>
        <v>0</v>
      </c>
      <c r="AF1648" s="18" t="n">
        <f aca="false">AE1648-(MAX(Draws!T1627-Line_cap,0)+MAX(Draws!AF1627-Line_cap,0))</f>
        <v>0</v>
      </c>
      <c r="AG1648" s="18" t="n">
        <f aca="false">AF1648-(MAX(Draws!U1627-Line_cap,0)+MAX(Draws!AG1627-Line_cap,0))</f>
        <v>0</v>
      </c>
      <c r="AH1648" s="18" t="n">
        <f aca="false">AG1648-(MAX(Draws!V1627-Line_cap,0)+MAX(Draws!AH1627-Line_cap,0))</f>
        <v>0</v>
      </c>
      <c r="AI1648" s="18" t="n">
        <f aca="false">AH1648-(MAX(Draws!W1627-Line_cap,0)+MAX(Draws!AI1627-Line_cap,0))</f>
        <v>0</v>
      </c>
      <c r="AJ1648" s="18" t="n">
        <f aca="false">AI1648-(MAX(Draws!X1627-Line_cap,0)+MAX(Draws!AJ1627-Line_cap,0))</f>
        <v>0</v>
      </c>
      <c r="AK1648" s="18" t="n">
        <f aca="false">AJ1648-(MAX(Draws!Y1627-Line_cap,0)+MAX(Draws!AK1627-Line_cap,0))</f>
        <v>0</v>
      </c>
      <c r="AL1648" s="18" t="n">
        <f aca="false">SUMPRODUCT(MIN($B$22:$M$22+B1648:M1648+N1648:Y1648))</f>
        <v>335.48857571987</v>
      </c>
      <c r="AM1648" s="18" t="n">
        <f aca="false">SUMPRODUCT(MIN($B$22:$M$22+B1648:M1648))</f>
        <v>335.48857571987</v>
      </c>
      <c r="AN1648" s="18" t="n">
        <f aca="false">SUMPRODUCT(MIN($B$22:$M$22+N1648:Y1648))</f>
        <v>481.950382357786</v>
      </c>
      <c r="AO1648" s="18" t="n">
        <f aca="false">SUMPRODUCT(MIN($B$22:$M$22+B1648:M1648+Z1648:AK1648))</f>
        <v>335.48857571987</v>
      </c>
      <c r="AP1648" s="18" t="n">
        <f aca="false">SUMPRODUCT(MIN($B$23:$M$23+B1648:M1648+N1648:Y1648))</f>
        <v>376.376863233233</v>
      </c>
      <c r="AQ1648" s="18" t="n">
        <f aca="false">SUMPRODUCT(MIN($B$23:$M$23+B1648:M1648+Z1648:AK1648))</f>
        <v>376.376863233233</v>
      </c>
      <c r="AR1648" s="13" t="n">
        <f aca="false">IF(Y1648&lt;0,1,0)</f>
        <v>0</v>
      </c>
    </row>
    <row r="1649" customFormat="false" ht="15" hidden="false" customHeight="false" outlineLevel="0" collapsed="false">
      <c r="A1649" s="13" t="n">
        <v>1624</v>
      </c>
      <c r="B1649" s="18" t="n">
        <f aca="false">Shock_sd*Draws!B1628</f>
        <v>44.9859344119586</v>
      </c>
      <c r="C1649" s="18" t="n">
        <f aca="false">Persist_a*B1649+Shock_sd*Draws!C1628</f>
        <v>6.59910604779994</v>
      </c>
      <c r="D1649" s="18" t="n">
        <f aca="false">Persist_a*C1649+Shock_sd*Draws!D1628</f>
        <v>-72.1049352617455</v>
      </c>
      <c r="E1649" s="18" t="n">
        <f aca="false">Persist_a*D1649+Shock_sd*Draws!E1628</f>
        <v>-111.091261257999</v>
      </c>
      <c r="F1649" s="18" t="n">
        <f aca="false">Persist_a*E1649+Shock_sd*Draws!F1628</f>
        <v>-96.1138480657219</v>
      </c>
      <c r="G1649" s="18" t="n">
        <f aca="false">Persist_a*F1649+Shock_sd*Draws!G1628</f>
        <v>-89.2243692797876</v>
      </c>
      <c r="H1649" s="18" t="n">
        <f aca="false">Persist_a*G1649+Shock_sd*Draws!H1628</f>
        <v>-45.8229580060604</v>
      </c>
      <c r="I1649" s="18" t="n">
        <f aca="false">Persist_a*H1649+Shock_sd*Draws!I1628</f>
        <v>12.0589307348969</v>
      </c>
      <c r="J1649" s="18" t="n">
        <f aca="false">Persist_a*I1649+Shock_sd*Draws!J1628</f>
        <v>-51.3774123573026</v>
      </c>
      <c r="K1649" s="18" t="n">
        <f aca="false">Persist_a*J1649+Shock_sd*Draws!K1628</f>
        <v>-72.0262151179015</v>
      </c>
      <c r="L1649" s="18" t="n">
        <f aca="false">Persist_a*K1649+Shock_sd*Draws!L1628</f>
        <v>-96.8366021070498</v>
      </c>
      <c r="M1649" s="18" t="n">
        <f aca="false">Persist_a*L1649+Shock_sd*Draws!M1628</f>
        <v>-65.2539705888914</v>
      </c>
      <c r="N1649" s="18" t="n">
        <f aca="false">0-(Draws!N1628+Draws!Z1628)</f>
        <v>0</v>
      </c>
      <c r="O1649" s="18" t="n">
        <f aca="false">N1649-(Draws!O1628+Draws!AA1628)</f>
        <v>0</v>
      </c>
      <c r="P1649" s="18" t="n">
        <f aca="false">O1649-(Draws!P1628+Draws!AB1628)</f>
        <v>0</v>
      </c>
      <c r="Q1649" s="18" t="n">
        <f aca="false">P1649-(Draws!Q1628+Draws!AC1628)</f>
        <v>0</v>
      </c>
      <c r="R1649" s="18" t="n">
        <f aca="false">Q1649-(Draws!R1628+Draws!AD1628)</f>
        <v>0</v>
      </c>
      <c r="S1649" s="18" t="n">
        <f aca="false">R1649-(Draws!S1628+Draws!AE1628)</f>
        <v>0</v>
      </c>
      <c r="T1649" s="18" t="n">
        <f aca="false">S1649-(Draws!T1628+Draws!AF1628)</f>
        <v>0</v>
      </c>
      <c r="U1649" s="18" t="n">
        <f aca="false">T1649-(Draws!U1628+Draws!AG1628)</f>
        <v>0</v>
      </c>
      <c r="V1649" s="18" t="n">
        <f aca="false">U1649-(Draws!V1628+Draws!AH1628)</f>
        <v>0</v>
      </c>
      <c r="W1649" s="18" t="n">
        <f aca="false">V1649-(Draws!W1628+Draws!AI1628)</f>
        <v>0</v>
      </c>
      <c r="X1649" s="18" t="n">
        <f aca="false">W1649-(Draws!X1628+Draws!AJ1628)</f>
        <v>0</v>
      </c>
      <c r="Y1649" s="18" t="n">
        <f aca="false">X1649-(Draws!Y1628+Draws!AK1628)</f>
        <v>0</v>
      </c>
      <c r="Z1649" s="18" t="n">
        <f aca="false">0-(MAX(Draws!N1628-Line_cap,0)+MAX(Draws!Z1628-Line_cap,0))</f>
        <v>0</v>
      </c>
      <c r="AA1649" s="18" t="n">
        <f aca="false">Z1649-(MAX(Draws!O1628-Line_cap,0)+MAX(Draws!AA1628-Line_cap,0))</f>
        <v>0</v>
      </c>
      <c r="AB1649" s="18" t="n">
        <f aca="false">AA1649-(MAX(Draws!P1628-Line_cap,0)+MAX(Draws!AB1628-Line_cap,0))</f>
        <v>0</v>
      </c>
      <c r="AC1649" s="18" t="n">
        <f aca="false">AB1649-(MAX(Draws!Q1628-Line_cap,0)+MAX(Draws!AC1628-Line_cap,0))</f>
        <v>0</v>
      </c>
      <c r="AD1649" s="18" t="n">
        <f aca="false">AC1649-(MAX(Draws!R1628-Line_cap,0)+MAX(Draws!AD1628-Line_cap,0))</f>
        <v>0</v>
      </c>
      <c r="AE1649" s="18" t="n">
        <f aca="false">AD1649-(MAX(Draws!S1628-Line_cap,0)+MAX(Draws!AE1628-Line_cap,0))</f>
        <v>0</v>
      </c>
      <c r="AF1649" s="18" t="n">
        <f aca="false">AE1649-(MAX(Draws!T1628-Line_cap,0)+MAX(Draws!AF1628-Line_cap,0))</f>
        <v>0</v>
      </c>
      <c r="AG1649" s="18" t="n">
        <f aca="false">AF1649-(MAX(Draws!U1628-Line_cap,0)+MAX(Draws!AG1628-Line_cap,0))</f>
        <v>0</v>
      </c>
      <c r="AH1649" s="18" t="n">
        <f aca="false">AG1649-(MAX(Draws!V1628-Line_cap,0)+MAX(Draws!AH1628-Line_cap,0))</f>
        <v>0</v>
      </c>
      <c r="AI1649" s="18" t="n">
        <f aca="false">AH1649-(MAX(Draws!W1628-Line_cap,0)+MAX(Draws!AI1628-Line_cap,0))</f>
        <v>0</v>
      </c>
      <c r="AJ1649" s="18" t="n">
        <f aca="false">AI1649-(MAX(Draws!X1628-Line_cap,0)+MAX(Draws!AJ1628-Line_cap,0))</f>
        <v>0</v>
      </c>
      <c r="AK1649" s="18" t="n">
        <f aca="false">AJ1649-(MAX(Draws!Y1628-Line_cap,0)+MAX(Draws!AK1628-Line_cap,0))</f>
        <v>0</v>
      </c>
      <c r="AL1649" s="18" t="n">
        <f aca="false">SUMPRODUCT(MIN($B$22:$M$22+B1649:M1649+N1649:Y1649))</f>
        <v>387.770938570158</v>
      </c>
      <c r="AM1649" s="18" t="n">
        <f aca="false">SUMPRODUCT(MIN($B$22:$M$22+B1649:M1649))</f>
        <v>387.770938570158</v>
      </c>
      <c r="AN1649" s="18" t="n">
        <f aca="false">SUMPRODUCT(MIN($B$22:$M$22+N1649:Y1649))</f>
        <v>481.950382357786</v>
      </c>
      <c r="AO1649" s="18" t="n">
        <f aca="false">SUMPRODUCT(MIN($B$22:$M$22+B1649:M1649+Z1649:AK1649))</f>
        <v>387.770938570158</v>
      </c>
      <c r="AP1649" s="18" t="n">
        <f aca="false">SUMPRODUCT(MIN($B$23:$M$23+B1649:M1649+N1649:Y1649))</f>
        <v>428.659226083521</v>
      </c>
      <c r="AQ1649" s="18" t="n">
        <f aca="false">SUMPRODUCT(MIN($B$23:$M$23+B1649:M1649+Z1649:AK1649))</f>
        <v>428.659226083521</v>
      </c>
      <c r="AR1649" s="13" t="n">
        <f aca="false">IF(Y1649&lt;0,1,0)</f>
        <v>0</v>
      </c>
    </row>
    <row r="1650" customFormat="false" ht="15" hidden="false" customHeight="false" outlineLevel="0" collapsed="false">
      <c r="A1650" s="13" t="n">
        <v>1625</v>
      </c>
      <c r="B1650" s="18" t="n">
        <f aca="false">Shock_sd*Draws!B1629</f>
        <v>49.5158503536978</v>
      </c>
      <c r="C1650" s="18" t="n">
        <f aca="false">Persist_a*B1650+Shock_sd*Draws!C1629</f>
        <v>97.35579066251</v>
      </c>
      <c r="D1650" s="18" t="n">
        <f aca="false">Persist_a*C1650+Shock_sd*Draws!D1629</f>
        <v>160.010485383075</v>
      </c>
      <c r="E1650" s="18" t="n">
        <f aca="false">Persist_a*D1650+Shock_sd*Draws!E1629</f>
        <v>108.847515208785</v>
      </c>
      <c r="F1650" s="18" t="n">
        <f aca="false">Persist_a*E1650+Shock_sd*Draws!F1629</f>
        <v>38.9349135767322</v>
      </c>
      <c r="G1650" s="18" t="n">
        <f aca="false">Persist_a*F1650+Shock_sd*Draws!G1629</f>
        <v>27.2722053144068</v>
      </c>
      <c r="H1650" s="18" t="n">
        <f aca="false">Persist_a*G1650+Shock_sd*Draws!H1629</f>
        <v>-77.0670292028668</v>
      </c>
      <c r="I1650" s="18" t="n">
        <f aca="false">Persist_a*H1650+Shock_sd*Draws!I1629</f>
        <v>-11.1720043708298</v>
      </c>
      <c r="J1650" s="18" t="n">
        <f aca="false">Persist_a*I1650+Shock_sd*Draws!J1629</f>
        <v>-51.3459763370551</v>
      </c>
      <c r="K1650" s="18" t="n">
        <f aca="false">Persist_a*J1650+Shock_sd*Draws!K1629</f>
        <v>-41.7705066372416</v>
      </c>
      <c r="L1650" s="18" t="n">
        <f aca="false">Persist_a*K1650+Shock_sd*Draws!L1629</f>
        <v>96.9088638605488</v>
      </c>
      <c r="M1650" s="18" t="n">
        <f aca="false">Persist_a*L1650+Shock_sd*Draws!M1629</f>
        <v>110.422357680556</v>
      </c>
      <c r="N1650" s="18" t="n">
        <f aca="false">0-(Draws!N1629+Draws!Z1629)</f>
        <v>-154.395445764197</v>
      </c>
      <c r="O1650" s="18" t="n">
        <f aca="false">N1650-(Draws!O1629+Draws!AA1629)</f>
        <v>-154.395445764197</v>
      </c>
      <c r="P1650" s="18" t="n">
        <f aca="false">O1650-(Draws!P1629+Draws!AB1629)</f>
        <v>-154.395445764197</v>
      </c>
      <c r="Q1650" s="18" t="n">
        <f aca="false">P1650-(Draws!Q1629+Draws!AC1629)</f>
        <v>-154.395445764197</v>
      </c>
      <c r="R1650" s="18" t="n">
        <f aca="false">Q1650-(Draws!R1629+Draws!AD1629)</f>
        <v>-154.395445764197</v>
      </c>
      <c r="S1650" s="18" t="n">
        <f aca="false">R1650-(Draws!S1629+Draws!AE1629)</f>
        <v>-154.395445764197</v>
      </c>
      <c r="T1650" s="18" t="n">
        <f aca="false">S1650-(Draws!T1629+Draws!AF1629)</f>
        <v>-154.395445764197</v>
      </c>
      <c r="U1650" s="18" t="n">
        <f aca="false">T1650-(Draws!U1629+Draws!AG1629)</f>
        <v>-154.395445764197</v>
      </c>
      <c r="V1650" s="18" t="n">
        <f aca="false">U1650-(Draws!V1629+Draws!AH1629)</f>
        <v>-154.395445764197</v>
      </c>
      <c r="W1650" s="18" t="n">
        <f aca="false">V1650-(Draws!W1629+Draws!AI1629)</f>
        <v>-154.395445764197</v>
      </c>
      <c r="X1650" s="18" t="n">
        <f aca="false">W1650-(Draws!X1629+Draws!AJ1629)</f>
        <v>-154.395445764197</v>
      </c>
      <c r="Y1650" s="18" t="n">
        <f aca="false">X1650-(Draws!Y1629+Draws!AK1629)</f>
        <v>-154.395445764197</v>
      </c>
      <c r="Z1650" s="18" t="n">
        <f aca="false">0-(MAX(Draws!N1629-Line_cap,0)+MAX(Draws!Z1629-Line_cap,0))</f>
        <v>-54.3954457641965</v>
      </c>
      <c r="AA1650" s="18" t="n">
        <f aca="false">Z1650-(MAX(Draws!O1629-Line_cap,0)+MAX(Draws!AA1629-Line_cap,0))</f>
        <v>-54.3954457641965</v>
      </c>
      <c r="AB1650" s="18" t="n">
        <f aca="false">AA1650-(MAX(Draws!P1629-Line_cap,0)+MAX(Draws!AB1629-Line_cap,0))</f>
        <v>-54.3954457641965</v>
      </c>
      <c r="AC1650" s="18" t="n">
        <f aca="false">AB1650-(MAX(Draws!Q1629-Line_cap,0)+MAX(Draws!AC1629-Line_cap,0))</f>
        <v>-54.3954457641965</v>
      </c>
      <c r="AD1650" s="18" t="n">
        <f aca="false">AC1650-(MAX(Draws!R1629-Line_cap,0)+MAX(Draws!AD1629-Line_cap,0))</f>
        <v>-54.3954457641965</v>
      </c>
      <c r="AE1650" s="18" t="n">
        <f aca="false">AD1650-(MAX(Draws!S1629-Line_cap,0)+MAX(Draws!AE1629-Line_cap,0))</f>
        <v>-54.3954457641965</v>
      </c>
      <c r="AF1650" s="18" t="n">
        <f aca="false">AE1650-(MAX(Draws!T1629-Line_cap,0)+MAX(Draws!AF1629-Line_cap,0))</f>
        <v>-54.3954457641965</v>
      </c>
      <c r="AG1650" s="18" t="n">
        <f aca="false">AF1650-(MAX(Draws!U1629-Line_cap,0)+MAX(Draws!AG1629-Line_cap,0))</f>
        <v>-54.3954457641965</v>
      </c>
      <c r="AH1650" s="18" t="n">
        <f aca="false">AG1650-(MAX(Draws!V1629-Line_cap,0)+MAX(Draws!AH1629-Line_cap,0))</f>
        <v>-54.3954457641965</v>
      </c>
      <c r="AI1650" s="18" t="n">
        <f aca="false">AH1650-(MAX(Draws!W1629-Line_cap,0)+MAX(Draws!AI1629-Line_cap,0))</f>
        <v>-54.3954457641965</v>
      </c>
      <c r="AJ1650" s="18" t="n">
        <f aca="false">AI1650-(MAX(Draws!X1629-Line_cap,0)+MAX(Draws!AJ1629-Line_cap,0))</f>
        <v>-54.3954457641965</v>
      </c>
      <c r="AK1650" s="18" t="n">
        <f aca="false">AJ1650-(MAX(Draws!Y1629-Line_cap,0)+MAX(Draws!AK1629-Line_cap,0))</f>
        <v>-54.3954457641965</v>
      </c>
      <c r="AL1650" s="18" t="n">
        <f aca="false">SUMPRODUCT(MIN($B$22:$M$22+B1650:M1650+N1650:Y1650))</f>
        <v>250.487907390722</v>
      </c>
      <c r="AM1650" s="18" t="n">
        <f aca="false">SUMPRODUCT(MIN($B$22:$M$22+B1650:M1650))</f>
        <v>404.883353154919</v>
      </c>
      <c r="AN1650" s="18" t="n">
        <f aca="false">SUMPRODUCT(MIN($B$22:$M$22+N1650:Y1650))</f>
        <v>327.554936593589</v>
      </c>
      <c r="AO1650" s="18" t="n">
        <f aca="false">SUMPRODUCT(MIN($B$22:$M$22+B1650:M1650+Z1650:AK1650))</f>
        <v>350.487907390722</v>
      </c>
      <c r="AP1650" s="18" t="n">
        <f aca="false">SUMPRODUCT(MIN($B$23:$M$23+B1650:M1650+N1650:Y1650))</f>
        <v>299.666550253823</v>
      </c>
      <c r="AQ1650" s="18" t="n">
        <f aca="false">SUMPRODUCT(MIN($B$23:$M$23+B1650:M1650+Z1650:AK1650))</f>
        <v>399.666550253823</v>
      </c>
      <c r="AR1650" s="13" t="n">
        <f aca="false">IF(Y1650&lt;0,1,0)</f>
        <v>1</v>
      </c>
    </row>
    <row r="1651" customFormat="false" ht="15" hidden="false" customHeight="false" outlineLevel="0" collapsed="false">
      <c r="A1651" s="13" t="n">
        <v>1626</v>
      </c>
      <c r="B1651" s="18" t="n">
        <f aca="false">Shock_sd*Draws!B1630</f>
        <v>6.77887175940429</v>
      </c>
      <c r="C1651" s="18" t="n">
        <f aca="false">Persist_a*B1651+Shock_sd*Draws!C1630</f>
        <v>65.5162158976224</v>
      </c>
      <c r="D1651" s="18" t="n">
        <f aca="false">Persist_a*C1651+Shock_sd*Draws!D1630</f>
        <v>37.4442558073768</v>
      </c>
      <c r="E1651" s="18" t="n">
        <f aca="false">Persist_a*D1651+Shock_sd*Draws!E1630</f>
        <v>72.6739511177778</v>
      </c>
      <c r="F1651" s="18" t="n">
        <f aca="false">Persist_a*E1651+Shock_sd*Draws!F1630</f>
        <v>49.5864772773705</v>
      </c>
      <c r="G1651" s="18" t="n">
        <f aca="false">Persist_a*F1651+Shock_sd*Draws!G1630</f>
        <v>68.2746086789795</v>
      </c>
      <c r="H1651" s="18" t="n">
        <f aca="false">Persist_a*G1651+Shock_sd*Draws!H1630</f>
        <v>-6.26887584548165</v>
      </c>
      <c r="I1651" s="18" t="n">
        <f aca="false">Persist_a*H1651+Shock_sd*Draws!I1630</f>
        <v>-152.051974734488</v>
      </c>
      <c r="J1651" s="18" t="n">
        <f aca="false">Persist_a*I1651+Shock_sd*Draws!J1630</f>
        <v>-59.617602230566</v>
      </c>
      <c r="K1651" s="18" t="n">
        <f aca="false">Persist_a*J1651+Shock_sd*Draws!K1630</f>
        <v>17.3965999062138</v>
      </c>
      <c r="L1651" s="18" t="n">
        <f aca="false">Persist_a*K1651+Shock_sd*Draws!L1630</f>
        <v>-3.44468400135646</v>
      </c>
      <c r="M1651" s="18" t="n">
        <f aca="false">Persist_a*L1651+Shock_sd*Draws!M1630</f>
        <v>-0.0667983810668398</v>
      </c>
      <c r="N1651" s="18" t="n">
        <f aca="false">0-(Draws!N1630+Draws!Z1630)</f>
        <v>0</v>
      </c>
      <c r="O1651" s="18" t="n">
        <f aca="false">N1651-(Draws!O1630+Draws!AA1630)</f>
        <v>0</v>
      </c>
      <c r="P1651" s="18" t="n">
        <f aca="false">O1651-(Draws!P1630+Draws!AB1630)</f>
        <v>0</v>
      </c>
      <c r="Q1651" s="18" t="n">
        <f aca="false">P1651-(Draws!Q1630+Draws!AC1630)</f>
        <v>0</v>
      </c>
      <c r="R1651" s="18" t="n">
        <f aca="false">Q1651-(Draws!R1630+Draws!AD1630)</f>
        <v>0</v>
      </c>
      <c r="S1651" s="18" t="n">
        <f aca="false">R1651-(Draws!S1630+Draws!AE1630)</f>
        <v>0</v>
      </c>
      <c r="T1651" s="18" t="n">
        <f aca="false">S1651-(Draws!T1630+Draws!AF1630)</f>
        <v>0</v>
      </c>
      <c r="U1651" s="18" t="n">
        <f aca="false">T1651-(Draws!U1630+Draws!AG1630)</f>
        <v>0</v>
      </c>
      <c r="V1651" s="18" t="n">
        <f aca="false">U1651-(Draws!V1630+Draws!AH1630)</f>
        <v>0</v>
      </c>
      <c r="W1651" s="18" t="n">
        <f aca="false">V1651-(Draws!W1630+Draws!AI1630)</f>
        <v>0</v>
      </c>
      <c r="X1651" s="18" t="n">
        <f aca="false">W1651-(Draws!X1630+Draws!AJ1630)</f>
        <v>0</v>
      </c>
      <c r="Y1651" s="18" t="n">
        <f aca="false">X1651-(Draws!Y1630+Draws!AK1630)</f>
        <v>-170.699574330586</v>
      </c>
      <c r="Z1651" s="18" t="n">
        <f aca="false">0-(MAX(Draws!N1630-Line_cap,0)+MAX(Draws!Z1630-Line_cap,0))</f>
        <v>0</v>
      </c>
      <c r="AA1651" s="18" t="n">
        <f aca="false">Z1651-(MAX(Draws!O1630-Line_cap,0)+MAX(Draws!AA1630-Line_cap,0))</f>
        <v>0</v>
      </c>
      <c r="AB1651" s="18" t="n">
        <f aca="false">AA1651-(MAX(Draws!P1630-Line_cap,0)+MAX(Draws!AB1630-Line_cap,0))</f>
        <v>0</v>
      </c>
      <c r="AC1651" s="18" t="n">
        <f aca="false">AB1651-(MAX(Draws!Q1630-Line_cap,0)+MAX(Draws!AC1630-Line_cap,0))</f>
        <v>0</v>
      </c>
      <c r="AD1651" s="18" t="n">
        <f aca="false">AC1651-(MAX(Draws!R1630-Line_cap,0)+MAX(Draws!AD1630-Line_cap,0))</f>
        <v>0</v>
      </c>
      <c r="AE1651" s="18" t="n">
        <f aca="false">AD1651-(MAX(Draws!S1630-Line_cap,0)+MAX(Draws!AE1630-Line_cap,0))</f>
        <v>0</v>
      </c>
      <c r="AF1651" s="18" t="n">
        <f aca="false">AE1651-(MAX(Draws!T1630-Line_cap,0)+MAX(Draws!AF1630-Line_cap,0))</f>
        <v>0</v>
      </c>
      <c r="AG1651" s="18" t="n">
        <f aca="false">AF1651-(MAX(Draws!U1630-Line_cap,0)+MAX(Draws!AG1630-Line_cap,0))</f>
        <v>0</v>
      </c>
      <c r="AH1651" s="18" t="n">
        <f aca="false">AG1651-(MAX(Draws!V1630-Line_cap,0)+MAX(Draws!AH1630-Line_cap,0))</f>
        <v>0</v>
      </c>
      <c r="AI1651" s="18" t="n">
        <f aca="false">AH1651-(MAX(Draws!W1630-Line_cap,0)+MAX(Draws!AI1630-Line_cap,0))</f>
        <v>0</v>
      </c>
      <c r="AJ1651" s="18" t="n">
        <f aca="false">AI1651-(MAX(Draws!X1630-Line_cap,0)+MAX(Draws!AJ1630-Line_cap,0))</f>
        <v>0</v>
      </c>
      <c r="AK1651" s="18" t="n">
        <f aca="false">AJ1651-(MAX(Draws!Y1630-Line_cap,0)+MAX(Draws!AK1630-Line_cap,0))</f>
        <v>-70.6995743305859</v>
      </c>
      <c r="AL1651" s="18" t="n">
        <f aca="false">SUMPRODUCT(MIN($B$22:$M$22+B1651:M1651+N1651:Y1651))</f>
        <v>331.802078663431</v>
      </c>
      <c r="AM1651" s="18" t="n">
        <f aca="false">SUMPRODUCT(MIN($B$22:$M$22+B1651:M1651))</f>
        <v>331.802078663431</v>
      </c>
      <c r="AN1651" s="18" t="n">
        <f aca="false">SUMPRODUCT(MIN($B$22:$M$22+N1651:Y1651))</f>
        <v>339.724473346374</v>
      </c>
      <c r="AO1651" s="18" t="n">
        <f aca="false">SUMPRODUCT(MIN($B$22:$M$22+B1651:M1651+Z1651:AK1651))</f>
        <v>331.802078663431</v>
      </c>
      <c r="AP1651" s="18" t="n">
        <f aca="false">SUMPRODUCT(MIN($B$23:$M$23+B1651:M1651+N1651:Y1651))</f>
        <v>381.402078663431</v>
      </c>
      <c r="AQ1651" s="18" t="n">
        <f aca="false">SUMPRODUCT(MIN($B$23:$M$23+B1651:M1651+Z1651:AK1651))</f>
        <v>381.402078663431</v>
      </c>
      <c r="AR1651" s="13" t="n">
        <f aca="false">IF(Y1651&lt;0,1,0)</f>
        <v>1</v>
      </c>
    </row>
    <row r="1652" customFormat="false" ht="15" hidden="false" customHeight="false" outlineLevel="0" collapsed="false">
      <c r="A1652" s="13" t="n">
        <v>1627</v>
      </c>
      <c r="B1652" s="18" t="n">
        <f aca="false">Shock_sd*Draws!B1631</f>
        <v>-45.779918204483</v>
      </c>
      <c r="C1652" s="18" t="n">
        <f aca="false">Persist_a*B1652+Shock_sd*Draws!C1631</f>
        <v>-51.7825628135202</v>
      </c>
      <c r="D1652" s="18" t="n">
        <f aca="false">Persist_a*C1652+Shock_sd*Draws!D1631</f>
        <v>-7.54227065481192</v>
      </c>
      <c r="E1652" s="18" t="n">
        <f aca="false">Persist_a*D1652+Shock_sd*Draws!E1631</f>
        <v>70.0247495888569</v>
      </c>
      <c r="F1652" s="18" t="n">
        <f aca="false">Persist_a*E1652+Shock_sd*Draws!F1631</f>
        <v>21.7575200324358</v>
      </c>
      <c r="G1652" s="18" t="n">
        <f aca="false">Persist_a*F1652+Shock_sd*Draws!G1631</f>
        <v>103.243415592307</v>
      </c>
      <c r="H1652" s="18" t="n">
        <f aca="false">Persist_a*G1652+Shock_sd*Draws!H1631</f>
        <v>46.8614916220521</v>
      </c>
      <c r="I1652" s="18" t="n">
        <f aca="false">Persist_a*H1652+Shock_sd*Draws!I1631</f>
        <v>26.0503029685867</v>
      </c>
      <c r="J1652" s="18" t="n">
        <f aca="false">Persist_a*I1652+Shock_sd*Draws!J1631</f>
        <v>56.8165116852622</v>
      </c>
      <c r="K1652" s="18" t="n">
        <f aca="false">Persist_a*J1652+Shock_sd*Draws!K1631</f>
        <v>79.2428844618413</v>
      </c>
      <c r="L1652" s="18" t="n">
        <f aca="false">Persist_a*K1652+Shock_sd*Draws!L1631</f>
        <v>-19.1546083454355</v>
      </c>
      <c r="M1652" s="18" t="n">
        <f aca="false">Persist_a*L1652+Shock_sd*Draws!M1631</f>
        <v>-46.5493419534663</v>
      </c>
      <c r="N1652" s="18" t="n">
        <f aca="false">0-(Draws!N1631+Draws!Z1631)</f>
        <v>0</v>
      </c>
      <c r="O1652" s="18" t="n">
        <f aca="false">N1652-(Draws!O1631+Draws!AA1631)</f>
        <v>0</v>
      </c>
      <c r="P1652" s="18" t="n">
        <f aca="false">O1652-(Draws!P1631+Draws!AB1631)</f>
        <v>0</v>
      </c>
      <c r="Q1652" s="18" t="n">
        <f aca="false">P1652-(Draws!Q1631+Draws!AC1631)</f>
        <v>0</v>
      </c>
      <c r="R1652" s="18" t="n">
        <f aca="false">Q1652-(Draws!R1631+Draws!AD1631)</f>
        <v>0</v>
      </c>
      <c r="S1652" s="18" t="n">
        <f aca="false">R1652-(Draws!S1631+Draws!AE1631)</f>
        <v>0</v>
      </c>
      <c r="T1652" s="18" t="n">
        <f aca="false">S1652-(Draws!T1631+Draws!AF1631)</f>
        <v>0</v>
      </c>
      <c r="U1652" s="18" t="n">
        <f aca="false">T1652-(Draws!U1631+Draws!AG1631)</f>
        <v>0</v>
      </c>
      <c r="V1652" s="18" t="n">
        <f aca="false">U1652-(Draws!V1631+Draws!AH1631)</f>
        <v>0</v>
      </c>
      <c r="W1652" s="18" t="n">
        <f aca="false">V1652-(Draws!W1631+Draws!AI1631)</f>
        <v>0</v>
      </c>
      <c r="X1652" s="18" t="n">
        <f aca="false">W1652-(Draws!X1631+Draws!AJ1631)</f>
        <v>0</v>
      </c>
      <c r="Y1652" s="18" t="n">
        <f aca="false">X1652-(Draws!Y1631+Draws!AK1631)</f>
        <v>0</v>
      </c>
      <c r="Z1652" s="18" t="n">
        <f aca="false">0-(MAX(Draws!N1631-Line_cap,0)+MAX(Draws!Z1631-Line_cap,0))</f>
        <v>0</v>
      </c>
      <c r="AA1652" s="18" t="n">
        <f aca="false">Z1652-(MAX(Draws!O1631-Line_cap,0)+MAX(Draws!AA1631-Line_cap,0))</f>
        <v>0</v>
      </c>
      <c r="AB1652" s="18" t="n">
        <f aca="false">AA1652-(MAX(Draws!P1631-Line_cap,0)+MAX(Draws!AB1631-Line_cap,0))</f>
        <v>0</v>
      </c>
      <c r="AC1652" s="18" t="n">
        <f aca="false">AB1652-(MAX(Draws!Q1631-Line_cap,0)+MAX(Draws!AC1631-Line_cap,0))</f>
        <v>0</v>
      </c>
      <c r="AD1652" s="18" t="n">
        <f aca="false">AC1652-(MAX(Draws!R1631-Line_cap,0)+MAX(Draws!AD1631-Line_cap,0))</f>
        <v>0</v>
      </c>
      <c r="AE1652" s="18" t="n">
        <f aca="false">AD1652-(MAX(Draws!S1631-Line_cap,0)+MAX(Draws!AE1631-Line_cap,0))</f>
        <v>0</v>
      </c>
      <c r="AF1652" s="18" t="n">
        <f aca="false">AE1652-(MAX(Draws!T1631-Line_cap,0)+MAX(Draws!AF1631-Line_cap,0))</f>
        <v>0</v>
      </c>
      <c r="AG1652" s="18" t="n">
        <f aca="false">AF1652-(MAX(Draws!U1631-Line_cap,0)+MAX(Draws!AG1631-Line_cap,0))</f>
        <v>0</v>
      </c>
      <c r="AH1652" s="18" t="n">
        <f aca="false">AG1652-(MAX(Draws!V1631-Line_cap,0)+MAX(Draws!AH1631-Line_cap,0))</f>
        <v>0</v>
      </c>
      <c r="AI1652" s="18" t="n">
        <f aca="false">AH1652-(MAX(Draws!W1631-Line_cap,0)+MAX(Draws!AI1631-Line_cap,0))</f>
        <v>0</v>
      </c>
      <c r="AJ1652" s="18" t="n">
        <f aca="false">AI1652-(MAX(Draws!X1631-Line_cap,0)+MAX(Draws!AJ1631-Line_cap,0))</f>
        <v>0</v>
      </c>
      <c r="AK1652" s="18" t="n">
        <f aca="false">AJ1652-(MAX(Draws!Y1631-Line_cap,0)+MAX(Draws!AK1631-Line_cap,0))</f>
        <v>0</v>
      </c>
      <c r="AL1652" s="18" t="n">
        <f aca="false">SUMPRODUCT(MIN($B$22:$M$22+B1652:M1652+N1652:Y1652))</f>
        <v>463.874705723494</v>
      </c>
      <c r="AM1652" s="18" t="n">
        <f aca="false">SUMPRODUCT(MIN($B$22:$M$22+B1652:M1652))</f>
        <v>463.874705723494</v>
      </c>
      <c r="AN1652" s="18" t="n">
        <f aca="false">SUMPRODUCT(MIN($B$22:$M$22+N1652:Y1652))</f>
        <v>481.950382357786</v>
      </c>
      <c r="AO1652" s="18" t="n">
        <f aca="false">SUMPRODUCT(MIN($B$22:$M$22+B1652:M1652+Z1652:AK1652))</f>
        <v>463.874705723494</v>
      </c>
      <c r="AP1652" s="18" t="n">
        <f aca="false">SUMPRODUCT(MIN($B$23:$M$23+B1652:M1652+N1652:Y1652))</f>
        <v>509.000586806114</v>
      </c>
      <c r="AQ1652" s="18" t="n">
        <f aca="false">SUMPRODUCT(MIN($B$23:$M$23+B1652:M1652+Z1652:AK1652))</f>
        <v>509.000586806114</v>
      </c>
      <c r="AR1652" s="13" t="n">
        <f aca="false">IF(Y1652&lt;0,1,0)</f>
        <v>0</v>
      </c>
    </row>
    <row r="1653" customFormat="false" ht="15" hidden="false" customHeight="false" outlineLevel="0" collapsed="false">
      <c r="A1653" s="13" t="n">
        <v>1628</v>
      </c>
      <c r="B1653" s="18" t="n">
        <f aca="false">Shock_sd*Draws!B1632</f>
        <v>-6.25585249827058</v>
      </c>
      <c r="C1653" s="18" t="n">
        <f aca="false">Persist_a*B1653+Shock_sd*Draws!C1632</f>
        <v>39.72942964877</v>
      </c>
      <c r="D1653" s="18" t="n">
        <f aca="false">Persist_a*C1653+Shock_sd*Draws!D1632</f>
        <v>-23.045711792721</v>
      </c>
      <c r="E1653" s="18" t="n">
        <f aca="false">Persist_a*D1653+Shock_sd*Draws!E1632</f>
        <v>35.2840039948594</v>
      </c>
      <c r="F1653" s="18" t="n">
        <f aca="false">Persist_a*E1653+Shock_sd*Draws!F1632</f>
        <v>-28.38064580567</v>
      </c>
      <c r="G1653" s="18" t="n">
        <f aca="false">Persist_a*F1653+Shock_sd*Draws!G1632</f>
        <v>-76.9367251594078</v>
      </c>
      <c r="H1653" s="18" t="n">
        <f aca="false">Persist_a*G1653+Shock_sd*Draws!H1632</f>
        <v>-74.6707501432755</v>
      </c>
      <c r="I1653" s="18" t="n">
        <f aca="false">Persist_a*H1653+Shock_sd*Draws!I1632</f>
        <v>-87.6682973640165</v>
      </c>
      <c r="J1653" s="18" t="n">
        <f aca="false">Persist_a*I1653+Shock_sd*Draws!J1632</f>
        <v>-62.7769734652452</v>
      </c>
      <c r="K1653" s="18" t="n">
        <f aca="false">Persist_a*J1653+Shock_sd*Draws!K1632</f>
        <v>-121.375049909022</v>
      </c>
      <c r="L1653" s="18" t="n">
        <f aca="false">Persist_a*K1653+Shock_sd*Draws!L1632</f>
        <v>-39.8386393952164</v>
      </c>
      <c r="M1653" s="18" t="n">
        <f aca="false">Persist_a*L1653+Shock_sd*Draws!M1632</f>
        <v>-43.4309424941903</v>
      </c>
      <c r="N1653" s="18" t="n">
        <f aca="false">0-(Draws!N1632+Draws!Z1632)</f>
        <v>0</v>
      </c>
      <c r="O1653" s="18" t="n">
        <f aca="false">N1653-(Draws!O1632+Draws!AA1632)</f>
        <v>0</v>
      </c>
      <c r="P1653" s="18" t="n">
        <f aca="false">O1653-(Draws!P1632+Draws!AB1632)</f>
        <v>0</v>
      </c>
      <c r="Q1653" s="18" t="n">
        <f aca="false">P1653-(Draws!Q1632+Draws!AC1632)</f>
        <v>0</v>
      </c>
      <c r="R1653" s="18" t="n">
        <f aca="false">Q1653-(Draws!R1632+Draws!AD1632)</f>
        <v>0</v>
      </c>
      <c r="S1653" s="18" t="n">
        <f aca="false">R1653-(Draws!S1632+Draws!AE1632)</f>
        <v>0</v>
      </c>
      <c r="T1653" s="18" t="n">
        <f aca="false">S1653-(Draws!T1632+Draws!AF1632)</f>
        <v>0</v>
      </c>
      <c r="U1653" s="18" t="n">
        <f aca="false">T1653-(Draws!U1632+Draws!AG1632)</f>
        <v>0</v>
      </c>
      <c r="V1653" s="18" t="n">
        <f aca="false">U1653-(Draws!V1632+Draws!AH1632)</f>
        <v>0</v>
      </c>
      <c r="W1653" s="18" t="n">
        <f aca="false">V1653-(Draws!W1632+Draws!AI1632)</f>
        <v>0</v>
      </c>
      <c r="X1653" s="18" t="n">
        <f aca="false">W1653-(Draws!X1632+Draws!AJ1632)</f>
        <v>0</v>
      </c>
      <c r="Y1653" s="18" t="n">
        <f aca="false">X1653-(Draws!Y1632+Draws!AK1632)</f>
        <v>0</v>
      </c>
      <c r="Z1653" s="18" t="n">
        <f aca="false">0-(MAX(Draws!N1632-Line_cap,0)+MAX(Draws!Z1632-Line_cap,0))</f>
        <v>0</v>
      </c>
      <c r="AA1653" s="18" t="n">
        <f aca="false">Z1653-(MAX(Draws!O1632-Line_cap,0)+MAX(Draws!AA1632-Line_cap,0))</f>
        <v>0</v>
      </c>
      <c r="AB1653" s="18" t="n">
        <f aca="false">AA1653-(MAX(Draws!P1632-Line_cap,0)+MAX(Draws!AB1632-Line_cap,0))</f>
        <v>0</v>
      </c>
      <c r="AC1653" s="18" t="n">
        <f aca="false">AB1653-(MAX(Draws!Q1632-Line_cap,0)+MAX(Draws!AC1632-Line_cap,0))</f>
        <v>0</v>
      </c>
      <c r="AD1653" s="18" t="n">
        <f aca="false">AC1653-(MAX(Draws!R1632-Line_cap,0)+MAX(Draws!AD1632-Line_cap,0))</f>
        <v>0</v>
      </c>
      <c r="AE1653" s="18" t="n">
        <f aca="false">AD1653-(MAX(Draws!S1632-Line_cap,0)+MAX(Draws!AE1632-Line_cap,0))</f>
        <v>0</v>
      </c>
      <c r="AF1653" s="18" t="n">
        <f aca="false">AE1653-(MAX(Draws!T1632-Line_cap,0)+MAX(Draws!AF1632-Line_cap,0))</f>
        <v>0</v>
      </c>
      <c r="AG1653" s="18" t="n">
        <f aca="false">AF1653-(MAX(Draws!U1632-Line_cap,0)+MAX(Draws!AG1632-Line_cap,0))</f>
        <v>0</v>
      </c>
      <c r="AH1653" s="18" t="n">
        <f aca="false">AG1653-(MAX(Draws!V1632-Line_cap,0)+MAX(Draws!AH1632-Line_cap,0))</f>
        <v>0</v>
      </c>
      <c r="AI1653" s="18" t="n">
        <f aca="false">AH1653-(MAX(Draws!W1632-Line_cap,0)+MAX(Draws!AI1632-Line_cap,0))</f>
        <v>0</v>
      </c>
      <c r="AJ1653" s="18" t="n">
        <f aca="false">AI1653-(MAX(Draws!X1632-Line_cap,0)+MAX(Draws!AJ1632-Line_cap,0))</f>
        <v>0</v>
      </c>
      <c r="AK1653" s="18" t="n">
        <f aca="false">AJ1653-(MAX(Draws!Y1632-Line_cap,0)+MAX(Draws!AK1632-Line_cap,0))</f>
        <v>0</v>
      </c>
      <c r="AL1653" s="18" t="n">
        <f aca="false">SUMPRODUCT(MIN($B$22:$M$22+B1653:M1653+N1653:Y1653))</f>
        <v>373.010645900402</v>
      </c>
      <c r="AM1653" s="18" t="n">
        <f aca="false">SUMPRODUCT(MIN($B$22:$M$22+B1653:M1653))</f>
        <v>373.010645900402</v>
      </c>
      <c r="AN1653" s="18" t="n">
        <f aca="false">SUMPRODUCT(MIN($B$22:$M$22+N1653:Y1653))</f>
        <v>481.950382357786</v>
      </c>
      <c r="AO1653" s="18" t="n">
        <f aca="false">SUMPRODUCT(MIN($B$22:$M$22+B1653:M1653+Z1653:AK1653))</f>
        <v>373.010645900402</v>
      </c>
      <c r="AP1653" s="18" t="n">
        <f aca="false">SUMPRODUCT(MIN($B$23:$M$23+B1653:M1653+N1653:Y1653))</f>
        <v>421.296294450829</v>
      </c>
      <c r="AQ1653" s="18" t="n">
        <f aca="false">SUMPRODUCT(MIN($B$23:$M$23+B1653:M1653+Z1653:AK1653))</f>
        <v>421.296294450829</v>
      </c>
      <c r="AR1653" s="13" t="n">
        <f aca="false">IF(Y1653&lt;0,1,0)</f>
        <v>0</v>
      </c>
    </row>
    <row r="1654" customFormat="false" ht="15" hidden="false" customHeight="false" outlineLevel="0" collapsed="false">
      <c r="A1654" s="13" t="n">
        <v>1629</v>
      </c>
      <c r="B1654" s="18" t="n">
        <f aca="false">Shock_sd*Draws!B1633</f>
        <v>47.0338105737184</v>
      </c>
      <c r="C1654" s="18" t="n">
        <f aca="false">Persist_a*B1654+Shock_sd*Draws!C1633</f>
        <v>40.5441397348797</v>
      </c>
      <c r="D1654" s="18" t="n">
        <f aca="false">Persist_a*C1654+Shock_sd*Draws!D1633</f>
        <v>29.1344266393591</v>
      </c>
      <c r="E1654" s="18" t="n">
        <f aca="false">Persist_a*D1654+Shock_sd*Draws!E1633</f>
        <v>88.2432080514888</v>
      </c>
      <c r="F1654" s="18" t="n">
        <f aca="false">Persist_a*E1654+Shock_sd*Draws!F1633</f>
        <v>70.8293079877202</v>
      </c>
      <c r="G1654" s="18" t="n">
        <f aca="false">Persist_a*F1654+Shock_sd*Draws!G1633</f>
        <v>81.408627065127</v>
      </c>
      <c r="H1654" s="18" t="n">
        <f aca="false">Persist_a*G1654+Shock_sd*Draws!H1633</f>
        <v>16.0891189880359</v>
      </c>
      <c r="I1654" s="18" t="n">
        <f aca="false">Persist_a*H1654+Shock_sd*Draws!I1633</f>
        <v>84.8538026359312</v>
      </c>
      <c r="J1654" s="18" t="n">
        <f aca="false">Persist_a*I1654+Shock_sd*Draws!J1633</f>
        <v>146.899879921411</v>
      </c>
      <c r="K1654" s="18" t="n">
        <f aca="false">Persist_a*J1654+Shock_sd*Draws!K1633</f>
        <v>116.255028282962</v>
      </c>
      <c r="L1654" s="18" t="n">
        <f aca="false">Persist_a*K1654+Shock_sd*Draws!L1633</f>
        <v>123.336420837592</v>
      </c>
      <c r="M1654" s="18" t="n">
        <f aca="false">Persist_a*L1654+Shock_sd*Draws!M1633</f>
        <v>30.1963339934665</v>
      </c>
      <c r="N1654" s="18" t="n">
        <f aca="false">0-(Draws!N1633+Draws!Z1633)</f>
        <v>0</v>
      </c>
      <c r="O1654" s="18" t="n">
        <f aca="false">N1654-(Draws!O1633+Draws!AA1633)</f>
        <v>0</v>
      </c>
      <c r="P1654" s="18" t="n">
        <f aca="false">O1654-(Draws!P1633+Draws!AB1633)</f>
        <v>0</v>
      </c>
      <c r="Q1654" s="18" t="n">
        <f aca="false">P1654-(Draws!Q1633+Draws!AC1633)</f>
        <v>0</v>
      </c>
      <c r="R1654" s="18" t="n">
        <f aca="false">Q1654-(Draws!R1633+Draws!AD1633)</f>
        <v>0</v>
      </c>
      <c r="S1654" s="18" t="n">
        <f aca="false">R1654-(Draws!S1633+Draws!AE1633)</f>
        <v>0</v>
      </c>
      <c r="T1654" s="18" t="n">
        <f aca="false">S1654-(Draws!T1633+Draws!AF1633)</f>
        <v>0</v>
      </c>
      <c r="U1654" s="18" t="n">
        <f aca="false">T1654-(Draws!U1633+Draws!AG1633)</f>
        <v>0</v>
      </c>
      <c r="V1654" s="18" t="n">
        <f aca="false">U1654-(Draws!V1633+Draws!AH1633)</f>
        <v>0</v>
      </c>
      <c r="W1654" s="18" t="n">
        <f aca="false">V1654-(Draws!W1633+Draws!AI1633)</f>
        <v>0</v>
      </c>
      <c r="X1654" s="18" t="n">
        <f aca="false">W1654-(Draws!X1633+Draws!AJ1633)</f>
        <v>0</v>
      </c>
      <c r="Y1654" s="18" t="n">
        <f aca="false">X1654-(Draws!Y1633+Draws!AK1633)</f>
        <v>0</v>
      </c>
      <c r="Z1654" s="18" t="n">
        <f aca="false">0-(MAX(Draws!N1633-Line_cap,0)+MAX(Draws!Z1633-Line_cap,0))</f>
        <v>0</v>
      </c>
      <c r="AA1654" s="18" t="n">
        <f aca="false">Z1654-(MAX(Draws!O1633-Line_cap,0)+MAX(Draws!AA1633-Line_cap,0))</f>
        <v>0</v>
      </c>
      <c r="AB1654" s="18" t="n">
        <f aca="false">AA1654-(MAX(Draws!P1633-Line_cap,0)+MAX(Draws!AB1633-Line_cap,0))</f>
        <v>0</v>
      </c>
      <c r="AC1654" s="18" t="n">
        <f aca="false">AB1654-(MAX(Draws!Q1633-Line_cap,0)+MAX(Draws!AC1633-Line_cap,0))</f>
        <v>0</v>
      </c>
      <c r="AD1654" s="18" t="n">
        <f aca="false">AC1654-(MAX(Draws!R1633-Line_cap,0)+MAX(Draws!AD1633-Line_cap,0))</f>
        <v>0</v>
      </c>
      <c r="AE1654" s="18" t="n">
        <f aca="false">AD1654-(MAX(Draws!S1633-Line_cap,0)+MAX(Draws!AE1633-Line_cap,0))</f>
        <v>0</v>
      </c>
      <c r="AF1654" s="18" t="n">
        <f aca="false">AE1654-(MAX(Draws!T1633-Line_cap,0)+MAX(Draws!AF1633-Line_cap,0))</f>
        <v>0</v>
      </c>
      <c r="AG1654" s="18" t="n">
        <f aca="false">AF1654-(MAX(Draws!U1633-Line_cap,0)+MAX(Draws!AG1633-Line_cap,0))</f>
        <v>0</v>
      </c>
      <c r="AH1654" s="18" t="n">
        <f aca="false">AG1654-(MAX(Draws!V1633-Line_cap,0)+MAX(Draws!AH1633-Line_cap,0))</f>
        <v>0</v>
      </c>
      <c r="AI1654" s="18" t="n">
        <f aca="false">AH1654-(MAX(Draws!W1633-Line_cap,0)+MAX(Draws!AI1633-Line_cap,0))</f>
        <v>0</v>
      </c>
      <c r="AJ1654" s="18" t="n">
        <f aca="false">AI1654-(MAX(Draws!X1633-Line_cap,0)+MAX(Draws!AJ1633-Line_cap,0))</f>
        <v>0</v>
      </c>
      <c r="AK1654" s="18" t="n">
        <f aca="false">AJ1654-(MAX(Draws!Y1633-Line_cap,0)+MAX(Draws!AK1633-Line_cap,0))</f>
        <v>0</v>
      </c>
      <c r="AL1654" s="18" t="n">
        <f aca="false">SUMPRODUCT(MIN($B$22:$M$22+B1654:M1654+N1654:Y1654))</f>
        <v>498.039501345821</v>
      </c>
      <c r="AM1654" s="18" t="n">
        <f aca="false">SUMPRODUCT(MIN($B$22:$M$22+B1654:M1654))</f>
        <v>498.039501345821</v>
      </c>
      <c r="AN1654" s="18" t="n">
        <f aca="false">SUMPRODUCT(MIN($B$22:$M$22+N1654:Y1654))</f>
        <v>481.950382357786</v>
      </c>
      <c r="AO1654" s="18" t="n">
        <f aca="false">SUMPRODUCT(MIN($B$22:$M$22+B1654:M1654+Z1654:AK1654))</f>
        <v>498.039501345821</v>
      </c>
      <c r="AP1654" s="18" t="n">
        <f aca="false">SUMPRODUCT(MIN($B$23:$M$23+B1654:M1654+N1654:Y1654))</f>
        <v>547.218144208922</v>
      </c>
      <c r="AQ1654" s="18" t="n">
        <f aca="false">SUMPRODUCT(MIN($B$23:$M$23+B1654:M1654+Z1654:AK1654))</f>
        <v>547.218144208922</v>
      </c>
      <c r="AR1654" s="13" t="n">
        <f aca="false">IF(Y1654&lt;0,1,0)</f>
        <v>0</v>
      </c>
    </row>
    <row r="1655" customFormat="false" ht="15" hidden="false" customHeight="false" outlineLevel="0" collapsed="false">
      <c r="A1655" s="13" t="n">
        <v>1630</v>
      </c>
      <c r="B1655" s="18" t="n">
        <f aca="false">Shock_sd*Draws!B1634</f>
        <v>45.7986849561762</v>
      </c>
      <c r="C1655" s="18" t="n">
        <f aca="false">Persist_a*B1655+Shock_sd*Draws!C1634</f>
        <v>-55.3341244637582</v>
      </c>
      <c r="D1655" s="18" t="n">
        <f aca="false">Persist_a*C1655+Shock_sd*Draws!D1634</f>
        <v>-29.4884781762878</v>
      </c>
      <c r="E1655" s="18" t="n">
        <f aca="false">Persist_a*D1655+Shock_sd*Draws!E1634</f>
        <v>-51.6701243103524</v>
      </c>
      <c r="F1655" s="18" t="n">
        <f aca="false">Persist_a*E1655+Shock_sd*Draws!F1634</f>
        <v>-28.0799421530406</v>
      </c>
      <c r="G1655" s="18" t="n">
        <f aca="false">Persist_a*F1655+Shock_sd*Draws!G1634</f>
        <v>58.3886948193138</v>
      </c>
      <c r="H1655" s="18" t="n">
        <f aca="false">Persist_a*G1655+Shock_sd*Draws!H1634</f>
        <v>22.3588099487138</v>
      </c>
      <c r="I1655" s="18" t="n">
        <f aca="false">Persist_a*H1655+Shock_sd*Draws!I1634</f>
        <v>47.110231716336</v>
      </c>
      <c r="J1655" s="18" t="n">
        <f aca="false">Persist_a*I1655+Shock_sd*Draws!J1634</f>
        <v>81.0583848473843</v>
      </c>
      <c r="K1655" s="18" t="n">
        <f aca="false">Persist_a*J1655+Shock_sd*Draws!K1634</f>
        <v>37.3990254136874</v>
      </c>
      <c r="L1655" s="18" t="n">
        <f aca="false">Persist_a*K1655+Shock_sd*Draws!L1634</f>
        <v>-7.00593655031629</v>
      </c>
      <c r="M1655" s="18" t="n">
        <f aca="false">Persist_a*L1655+Shock_sd*Draws!M1634</f>
        <v>127.770024427968</v>
      </c>
      <c r="N1655" s="18" t="n">
        <f aca="false">0-(Draws!N1634+Draws!Z1634)</f>
        <v>0</v>
      </c>
      <c r="O1655" s="18" t="n">
        <f aca="false">N1655-(Draws!O1634+Draws!AA1634)</f>
        <v>0</v>
      </c>
      <c r="P1655" s="18" t="n">
        <f aca="false">O1655-(Draws!P1634+Draws!AB1634)</f>
        <v>0</v>
      </c>
      <c r="Q1655" s="18" t="n">
        <f aca="false">P1655-(Draws!Q1634+Draws!AC1634)</f>
        <v>0</v>
      </c>
      <c r="R1655" s="18" t="n">
        <f aca="false">Q1655-(Draws!R1634+Draws!AD1634)</f>
        <v>0</v>
      </c>
      <c r="S1655" s="18" t="n">
        <f aca="false">R1655-(Draws!S1634+Draws!AE1634)</f>
        <v>0</v>
      </c>
      <c r="T1655" s="18" t="n">
        <f aca="false">S1655-(Draws!T1634+Draws!AF1634)</f>
        <v>0</v>
      </c>
      <c r="U1655" s="18" t="n">
        <f aca="false">T1655-(Draws!U1634+Draws!AG1634)</f>
        <v>0</v>
      </c>
      <c r="V1655" s="18" t="n">
        <f aca="false">U1655-(Draws!V1634+Draws!AH1634)</f>
        <v>-113.0730612516</v>
      </c>
      <c r="W1655" s="18" t="n">
        <f aca="false">V1655-(Draws!W1634+Draws!AI1634)</f>
        <v>-113.0730612516</v>
      </c>
      <c r="X1655" s="18" t="n">
        <f aca="false">W1655-(Draws!X1634+Draws!AJ1634)</f>
        <v>-113.0730612516</v>
      </c>
      <c r="Y1655" s="18" t="n">
        <f aca="false">X1655-(Draws!Y1634+Draws!AK1634)</f>
        <v>-113.0730612516</v>
      </c>
      <c r="Z1655" s="18" t="n">
        <f aca="false">0-(MAX(Draws!N1634-Line_cap,0)+MAX(Draws!Z1634-Line_cap,0))</f>
        <v>0</v>
      </c>
      <c r="AA1655" s="18" t="n">
        <f aca="false">Z1655-(MAX(Draws!O1634-Line_cap,0)+MAX(Draws!AA1634-Line_cap,0))</f>
        <v>0</v>
      </c>
      <c r="AB1655" s="18" t="n">
        <f aca="false">AA1655-(MAX(Draws!P1634-Line_cap,0)+MAX(Draws!AB1634-Line_cap,0))</f>
        <v>0</v>
      </c>
      <c r="AC1655" s="18" t="n">
        <f aca="false">AB1655-(MAX(Draws!Q1634-Line_cap,0)+MAX(Draws!AC1634-Line_cap,0))</f>
        <v>0</v>
      </c>
      <c r="AD1655" s="18" t="n">
        <f aca="false">AC1655-(MAX(Draws!R1634-Line_cap,0)+MAX(Draws!AD1634-Line_cap,0))</f>
        <v>0</v>
      </c>
      <c r="AE1655" s="18" t="n">
        <f aca="false">AD1655-(MAX(Draws!S1634-Line_cap,0)+MAX(Draws!AE1634-Line_cap,0))</f>
        <v>0</v>
      </c>
      <c r="AF1655" s="18" t="n">
        <f aca="false">AE1655-(MAX(Draws!T1634-Line_cap,0)+MAX(Draws!AF1634-Line_cap,0))</f>
        <v>0</v>
      </c>
      <c r="AG1655" s="18" t="n">
        <f aca="false">AF1655-(MAX(Draws!U1634-Line_cap,0)+MAX(Draws!AG1634-Line_cap,0))</f>
        <v>0</v>
      </c>
      <c r="AH1655" s="18" t="n">
        <f aca="false">AG1655-(MAX(Draws!V1634-Line_cap,0)+MAX(Draws!AH1634-Line_cap,0))</f>
        <v>-13.0730612516001</v>
      </c>
      <c r="AI1655" s="18" t="n">
        <f aca="false">AH1655-(MAX(Draws!W1634-Line_cap,0)+MAX(Draws!AI1634-Line_cap,0))</f>
        <v>-13.0730612516001</v>
      </c>
      <c r="AJ1655" s="18" t="n">
        <f aca="false">AI1655-(MAX(Draws!X1634-Line_cap,0)+MAX(Draws!AJ1634-Line_cap,0))</f>
        <v>-13.0730612516001</v>
      </c>
      <c r="AK1655" s="18" t="n">
        <f aca="false">AJ1655-(MAX(Draws!Y1634-Line_cap,0)+MAX(Draws!AK1634-Line_cap,0))</f>
        <v>-13.0730612516001</v>
      </c>
      <c r="AL1655" s="18" t="n">
        <f aca="false">SUMPRODUCT(MIN($B$22:$M$22+B1655:M1655+N1655:Y1655))</f>
        <v>381.848949762465</v>
      </c>
      <c r="AM1655" s="18" t="n">
        <f aca="false">SUMPRODUCT(MIN($B$22:$M$22+B1655:M1655))</f>
        <v>447.192075517804</v>
      </c>
      <c r="AN1655" s="18" t="n">
        <f aca="false">SUMPRODUCT(MIN($B$22:$M$22+N1655:Y1655))</f>
        <v>375.124720165796</v>
      </c>
      <c r="AO1655" s="18" t="n">
        <f aca="false">SUMPRODUCT(MIN($B$22:$M$22+B1655:M1655+Z1655:AK1655))</f>
        <v>447.192075517804</v>
      </c>
      <c r="AP1655" s="18" t="n">
        <f aca="false">SUMPRODUCT(MIN($B$23:$M$23+B1655:M1655+N1655:Y1655))</f>
        <v>428.722078576009</v>
      </c>
      <c r="AQ1655" s="18" t="n">
        <f aca="false">SUMPRODUCT(MIN($B$23:$M$23+B1655:M1655+Z1655:AK1655))</f>
        <v>488.080363031167</v>
      </c>
      <c r="AR1655" s="13" t="n">
        <f aca="false">IF(Y1655&lt;0,1,0)</f>
        <v>1</v>
      </c>
    </row>
    <row r="1656" customFormat="false" ht="15" hidden="false" customHeight="false" outlineLevel="0" collapsed="false">
      <c r="A1656" s="13" t="n">
        <v>1631</v>
      </c>
      <c r="B1656" s="18" t="n">
        <f aca="false">Shock_sd*Draws!B1635</f>
        <v>-4.73528706135657</v>
      </c>
      <c r="C1656" s="18" t="n">
        <f aca="false">Persist_a*B1656+Shock_sd*Draws!C1635</f>
        <v>21.9604470618881</v>
      </c>
      <c r="D1656" s="18" t="n">
        <f aca="false">Persist_a*C1656+Shock_sd*Draws!D1635</f>
        <v>4.98341267408524</v>
      </c>
      <c r="E1656" s="18" t="n">
        <f aca="false">Persist_a*D1656+Shock_sd*Draws!E1635</f>
        <v>33.3822694338836</v>
      </c>
      <c r="F1656" s="18" t="n">
        <f aca="false">Persist_a*E1656+Shock_sd*Draws!F1635</f>
        <v>-4.46660145456164</v>
      </c>
      <c r="G1656" s="18" t="n">
        <f aca="false">Persist_a*F1656+Shock_sd*Draws!G1635</f>
        <v>20.9072604467603</v>
      </c>
      <c r="H1656" s="18" t="n">
        <f aca="false">Persist_a*G1656+Shock_sd*Draws!H1635</f>
        <v>-6.6615512852874</v>
      </c>
      <c r="I1656" s="18" t="n">
        <f aca="false">Persist_a*H1656+Shock_sd*Draws!I1635</f>
        <v>11.3929243362956</v>
      </c>
      <c r="J1656" s="18" t="n">
        <f aca="false">Persist_a*I1656+Shock_sd*Draws!J1635</f>
        <v>17.3731576164145</v>
      </c>
      <c r="K1656" s="18" t="n">
        <f aca="false">Persist_a*J1656+Shock_sd*Draws!K1635</f>
        <v>65.4553564350051</v>
      </c>
      <c r="L1656" s="18" t="n">
        <f aca="false">Persist_a*K1656+Shock_sd*Draws!L1635</f>
        <v>66.7024899798272</v>
      </c>
      <c r="M1656" s="18" t="n">
        <f aca="false">Persist_a*L1656+Shock_sd*Draws!M1635</f>
        <v>-8.13499405114317</v>
      </c>
      <c r="N1656" s="18" t="n">
        <f aca="false">0-(Draws!N1635+Draws!Z1635)</f>
        <v>0</v>
      </c>
      <c r="O1656" s="18" t="n">
        <f aca="false">N1656-(Draws!O1635+Draws!AA1635)</f>
        <v>0</v>
      </c>
      <c r="P1656" s="18" t="n">
        <f aca="false">O1656-(Draws!P1635+Draws!AB1635)</f>
        <v>0</v>
      </c>
      <c r="Q1656" s="18" t="n">
        <f aca="false">P1656-(Draws!Q1635+Draws!AC1635)</f>
        <v>0</v>
      </c>
      <c r="R1656" s="18" t="n">
        <f aca="false">Q1656-(Draws!R1635+Draws!AD1635)</f>
        <v>0</v>
      </c>
      <c r="S1656" s="18" t="n">
        <f aca="false">R1656-(Draws!S1635+Draws!AE1635)</f>
        <v>0</v>
      </c>
      <c r="T1656" s="18" t="n">
        <f aca="false">S1656-(Draws!T1635+Draws!AF1635)</f>
        <v>0</v>
      </c>
      <c r="U1656" s="18" t="n">
        <f aca="false">T1656-(Draws!U1635+Draws!AG1635)</f>
        <v>0</v>
      </c>
      <c r="V1656" s="18" t="n">
        <f aca="false">U1656-(Draws!V1635+Draws!AH1635)</f>
        <v>0</v>
      </c>
      <c r="W1656" s="18" t="n">
        <f aca="false">V1656-(Draws!W1635+Draws!AI1635)</f>
        <v>0</v>
      </c>
      <c r="X1656" s="18" t="n">
        <f aca="false">W1656-(Draws!X1635+Draws!AJ1635)</f>
        <v>0</v>
      </c>
      <c r="Y1656" s="18" t="n">
        <f aca="false">X1656-(Draws!Y1635+Draws!AK1635)</f>
        <v>0</v>
      </c>
      <c r="Z1656" s="18" t="n">
        <f aca="false">0-(MAX(Draws!N1635-Line_cap,0)+MAX(Draws!Z1635-Line_cap,0))</f>
        <v>0</v>
      </c>
      <c r="AA1656" s="18" t="n">
        <f aca="false">Z1656-(MAX(Draws!O1635-Line_cap,0)+MAX(Draws!AA1635-Line_cap,0))</f>
        <v>0</v>
      </c>
      <c r="AB1656" s="18" t="n">
        <f aca="false">AA1656-(MAX(Draws!P1635-Line_cap,0)+MAX(Draws!AB1635-Line_cap,0))</f>
        <v>0</v>
      </c>
      <c r="AC1656" s="18" t="n">
        <f aca="false">AB1656-(MAX(Draws!Q1635-Line_cap,0)+MAX(Draws!AC1635-Line_cap,0))</f>
        <v>0</v>
      </c>
      <c r="AD1656" s="18" t="n">
        <f aca="false">AC1656-(MAX(Draws!R1635-Line_cap,0)+MAX(Draws!AD1635-Line_cap,0))</f>
        <v>0</v>
      </c>
      <c r="AE1656" s="18" t="n">
        <f aca="false">AD1656-(MAX(Draws!S1635-Line_cap,0)+MAX(Draws!AE1635-Line_cap,0))</f>
        <v>0</v>
      </c>
      <c r="AF1656" s="18" t="n">
        <f aca="false">AE1656-(MAX(Draws!T1635-Line_cap,0)+MAX(Draws!AF1635-Line_cap,0))</f>
        <v>0</v>
      </c>
      <c r="AG1656" s="18" t="n">
        <f aca="false">AF1656-(MAX(Draws!U1635-Line_cap,0)+MAX(Draws!AG1635-Line_cap,0))</f>
        <v>0</v>
      </c>
      <c r="AH1656" s="18" t="n">
        <f aca="false">AG1656-(MAX(Draws!V1635-Line_cap,0)+MAX(Draws!AH1635-Line_cap,0))</f>
        <v>0</v>
      </c>
      <c r="AI1656" s="18" t="n">
        <f aca="false">AH1656-(MAX(Draws!W1635-Line_cap,0)+MAX(Draws!AI1635-Line_cap,0))</f>
        <v>0</v>
      </c>
      <c r="AJ1656" s="18" t="n">
        <f aca="false">AI1656-(MAX(Draws!X1635-Line_cap,0)+MAX(Draws!AJ1635-Line_cap,0))</f>
        <v>0</v>
      </c>
      <c r="AK1656" s="18" t="n">
        <f aca="false">AJ1656-(MAX(Draws!Y1635-Line_cap,0)+MAX(Draws!AK1635-Line_cap,0))</f>
        <v>0</v>
      </c>
      <c r="AL1656" s="18" t="n">
        <f aca="false">SUMPRODUCT(MIN($B$22:$M$22+B1656:M1656+N1656:Y1656))</f>
        <v>475.288831072498</v>
      </c>
      <c r="AM1656" s="18" t="n">
        <f aca="false">SUMPRODUCT(MIN($B$22:$M$22+B1656:M1656))</f>
        <v>475.288831072498</v>
      </c>
      <c r="AN1656" s="18" t="n">
        <f aca="false">SUMPRODUCT(MIN($B$22:$M$22+N1656:Y1656))</f>
        <v>481.950382357786</v>
      </c>
      <c r="AO1656" s="18" t="n">
        <f aca="false">SUMPRODUCT(MIN($B$22:$M$22+B1656:M1656+Z1656:AK1656))</f>
        <v>475.288831072498</v>
      </c>
      <c r="AP1656" s="18" t="n">
        <f aca="false">SUMPRODUCT(MIN($B$23:$M$23+B1656:M1656+N1656:Y1656))</f>
        <v>524.467473935599</v>
      </c>
      <c r="AQ1656" s="18" t="n">
        <f aca="false">SUMPRODUCT(MIN($B$23:$M$23+B1656:M1656+Z1656:AK1656))</f>
        <v>524.467473935599</v>
      </c>
      <c r="AR1656" s="13" t="n">
        <f aca="false">IF(Y1656&lt;0,1,0)</f>
        <v>0</v>
      </c>
    </row>
    <row r="1657" customFormat="false" ht="15" hidden="false" customHeight="false" outlineLevel="0" collapsed="false">
      <c r="A1657" s="13" t="n">
        <v>1632</v>
      </c>
      <c r="B1657" s="18" t="n">
        <f aca="false">Shock_sd*Draws!B1636</f>
        <v>-11.1925133828747</v>
      </c>
      <c r="C1657" s="18" t="n">
        <f aca="false">Persist_a*B1657+Shock_sd*Draws!C1636</f>
        <v>-20.1678038339394</v>
      </c>
      <c r="D1657" s="18" t="n">
        <f aca="false">Persist_a*C1657+Shock_sd*Draws!D1636</f>
        <v>-2.5442058618752</v>
      </c>
      <c r="E1657" s="18" t="n">
        <f aca="false">Persist_a*D1657+Shock_sd*Draws!E1636</f>
        <v>-36.7513074103478</v>
      </c>
      <c r="F1657" s="18" t="n">
        <f aca="false">Persist_a*E1657+Shock_sd*Draws!F1636</f>
        <v>14.9144377235046</v>
      </c>
      <c r="G1657" s="18" t="n">
        <f aca="false">Persist_a*F1657+Shock_sd*Draws!G1636</f>
        <v>-101.061980529819</v>
      </c>
      <c r="H1657" s="18" t="n">
        <f aca="false">Persist_a*G1657+Shock_sd*Draws!H1636</f>
        <v>-19.5436502071867</v>
      </c>
      <c r="I1657" s="18" t="n">
        <f aca="false">Persist_a*H1657+Shock_sd*Draws!I1636</f>
        <v>33.2131382197507</v>
      </c>
      <c r="J1657" s="18" t="n">
        <f aca="false">Persist_a*I1657+Shock_sd*Draws!J1636</f>
        <v>31.1555520635495</v>
      </c>
      <c r="K1657" s="18" t="n">
        <f aca="false">Persist_a*J1657+Shock_sd*Draws!K1636</f>
        <v>-32.6918839502629</v>
      </c>
      <c r="L1657" s="18" t="n">
        <f aca="false">Persist_a*K1657+Shock_sd*Draws!L1636</f>
        <v>5.61560008864878</v>
      </c>
      <c r="M1657" s="18" t="n">
        <f aca="false">Persist_a*L1657+Shock_sd*Draws!M1636</f>
        <v>11.1637129082505</v>
      </c>
      <c r="N1657" s="18" t="n">
        <f aca="false">0-(Draws!N1636+Draws!Z1636)</f>
        <v>0</v>
      </c>
      <c r="O1657" s="18" t="n">
        <f aca="false">N1657-(Draws!O1636+Draws!AA1636)</f>
        <v>0</v>
      </c>
      <c r="P1657" s="18" t="n">
        <f aca="false">O1657-(Draws!P1636+Draws!AB1636)</f>
        <v>0</v>
      </c>
      <c r="Q1657" s="18" t="n">
        <f aca="false">P1657-(Draws!Q1636+Draws!AC1636)</f>
        <v>0</v>
      </c>
      <c r="R1657" s="18" t="n">
        <f aca="false">Q1657-(Draws!R1636+Draws!AD1636)</f>
        <v>0</v>
      </c>
      <c r="S1657" s="18" t="n">
        <f aca="false">R1657-(Draws!S1636+Draws!AE1636)</f>
        <v>-54.9502821015768</v>
      </c>
      <c r="T1657" s="18" t="n">
        <f aca="false">S1657-(Draws!T1636+Draws!AF1636)</f>
        <v>-54.9502821015768</v>
      </c>
      <c r="U1657" s="18" t="n">
        <f aca="false">T1657-(Draws!U1636+Draws!AG1636)</f>
        <v>-54.9502821015768</v>
      </c>
      <c r="V1657" s="18" t="n">
        <f aca="false">U1657-(Draws!V1636+Draws!AH1636)</f>
        <v>-54.9502821015768</v>
      </c>
      <c r="W1657" s="18" t="n">
        <f aca="false">V1657-(Draws!W1636+Draws!AI1636)</f>
        <v>-54.9502821015768</v>
      </c>
      <c r="X1657" s="18" t="n">
        <f aca="false">W1657-(Draws!X1636+Draws!AJ1636)</f>
        <v>-54.9502821015768</v>
      </c>
      <c r="Y1657" s="18" t="n">
        <f aca="false">X1657-(Draws!Y1636+Draws!AK1636)</f>
        <v>-54.9502821015768</v>
      </c>
      <c r="Z1657" s="18" t="n">
        <f aca="false">0-(MAX(Draws!N1636-Line_cap,0)+MAX(Draws!Z1636-Line_cap,0))</f>
        <v>0</v>
      </c>
      <c r="AA1657" s="18" t="n">
        <f aca="false">Z1657-(MAX(Draws!O1636-Line_cap,0)+MAX(Draws!AA1636-Line_cap,0))</f>
        <v>0</v>
      </c>
      <c r="AB1657" s="18" t="n">
        <f aca="false">AA1657-(MAX(Draws!P1636-Line_cap,0)+MAX(Draws!AB1636-Line_cap,0))</f>
        <v>0</v>
      </c>
      <c r="AC1657" s="18" t="n">
        <f aca="false">AB1657-(MAX(Draws!Q1636-Line_cap,0)+MAX(Draws!AC1636-Line_cap,0))</f>
        <v>0</v>
      </c>
      <c r="AD1657" s="18" t="n">
        <f aca="false">AC1657-(MAX(Draws!R1636-Line_cap,0)+MAX(Draws!AD1636-Line_cap,0))</f>
        <v>0</v>
      </c>
      <c r="AE1657" s="18" t="n">
        <f aca="false">AD1657-(MAX(Draws!S1636-Line_cap,0)+MAX(Draws!AE1636-Line_cap,0))</f>
        <v>0</v>
      </c>
      <c r="AF1657" s="18" t="n">
        <f aca="false">AE1657-(MAX(Draws!T1636-Line_cap,0)+MAX(Draws!AF1636-Line_cap,0))</f>
        <v>0</v>
      </c>
      <c r="AG1657" s="18" t="n">
        <f aca="false">AF1657-(MAX(Draws!U1636-Line_cap,0)+MAX(Draws!AG1636-Line_cap,0))</f>
        <v>0</v>
      </c>
      <c r="AH1657" s="18" t="n">
        <f aca="false">AG1657-(MAX(Draws!V1636-Line_cap,0)+MAX(Draws!AH1636-Line_cap,0))</f>
        <v>0</v>
      </c>
      <c r="AI1657" s="18" t="n">
        <f aca="false">AH1657-(MAX(Draws!W1636-Line_cap,0)+MAX(Draws!AI1636-Line_cap,0))</f>
        <v>0</v>
      </c>
      <c r="AJ1657" s="18" t="n">
        <f aca="false">AI1657-(MAX(Draws!X1636-Line_cap,0)+MAX(Draws!AJ1636-Line_cap,0))</f>
        <v>0</v>
      </c>
      <c r="AK1657" s="18" t="n">
        <f aca="false">AJ1657-(MAX(Draws!Y1636-Line_cap,0)+MAX(Draws!AK1636-Line_cap,0))</f>
        <v>0</v>
      </c>
      <c r="AL1657" s="18" t="n">
        <f aca="false">SUMPRODUCT(MIN($B$22:$M$22+B1657:M1657+N1657:Y1657))</f>
        <v>327.195909006969</v>
      </c>
      <c r="AM1657" s="18" t="n">
        <f aca="false">SUMPRODUCT(MIN($B$22:$M$22+B1657:M1657))</f>
        <v>382.146191108546</v>
      </c>
      <c r="AN1657" s="18" t="n">
        <f aca="false">SUMPRODUCT(MIN($B$22:$M$22+N1657:Y1657))</f>
        <v>427.000100256209</v>
      </c>
      <c r="AO1657" s="18" t="n">
        <f aca="false">SUMPRODUCT(MIN($B$22:$M$22+B1657:M1657+Z1657:AK1657))</f>
        <v>382.146191108546</v>
      </c>
      <c r="AP1657" s="18" t="n">
        <f aca="false">SUMPRODUCT(MIN($B$23:$M$23+B1657:M1657+N1657:Y1657))</f>
        <v>374.961654507753</v>
      </c>
      <c r="AQ1657" s="18" t="n">
        <f aca="false">SUMPRODUCT(MIN($B$23:$M$23+B1657:M1657+Z1657:AK1657))</f>
        <v>429.91193660933</v>
      </c>
      <c r="AR1657" s="13" t="n">
        <f aca="false">IF(Y1657&lt;0,1,0)</f>
        <v>1</v>
      </c>
    </row>
    <row r="1658" customFormat="false" ht="15" hidden="false" customHeight="false" outlineLevel="0" collapsed="false">
      <c r="A1658" s="13" t="n">
        <v>1633</v>
      </c>
      <c r="B1658" s="18" t="n">
        <f aca="false">Shock_sd*Draws!B1637</f>
        <v>37.9466836022524</v>
      </c>
      <c r="C1658" s="18" t="n">
        <f aca="false">Persist_a*B1658+Shock_sd*Draws!C1637</f>
        <v>36.3576431309698</v>
      </c>
      <c r="D1658" s="18" t="n">
        <f aca="false">Persist_a*C1658+Shock_sd*Draws!D1637</f>
        <v>-79.4845422682238</v>
      </c>
      <c r="E1658" s="18" t="n">
        <f aca="false">Persist_a*D1658+Shock_sd*Draws!E1637</f>
        <v>-47.7932611779374</v>
      </c>
      <c r="F1658" s="18" t="n">
        <f aca="false">Persist_a*E1658+Shock_sd*Draws!F1637</f>
        <v>-85.4023625695276</v>
      </c>
      <c r="G1658" s="18" t="n">
        <f aca="false">Persist_a*F1658+Shock_sd*Draws!G1637</f>
        <v>-69.8286965216901</v>
      </c>
      <c r="H1658" s="18" t="n">
        <f aca="false">Persist_a*G1658+Shock_sd*Draws!H1637</f>
        <v>24.9860184447079</v>
      </c>
      <c r="I1658" s="18" t="n">
        <f aca="false">Persist_a*H1658+Shock_sd*Draws!I1637</f>
        <v>-89.1746271049532</v>
      </c>
      <c r="J1658" s="18" t="n">
        <f aca="false">Persist_a*I1658+Shock_sd*Draws!J1637</f>
        <v>-133.126603125013</v>
      </c>
      <c r="K1658" s="18" t="n">
        <f aca="false">Persist_a*J1658+Shock_sd*Draws!K1637</f>
        <v>-68.6360057656192</v>
      </c>
      <c r="L1658" s="18" t="n">
        <f aca="false">Persist_a*K1658+Shock_sd*Draws!L1637</f>
        <v>51.1491711072944</v>
      </c>
      <c r="M1658" s="18" t="n">
        <f aca="false">Persist_a*L1658+Shock_sd*Draws!M1637</f>
        <v>11.2489123017401</v>
      </c>
      <c r="N1658" s="18" t="n">
        <f aca="false">0-(Draws!N1637+Draws!Z1637)</f>
        <v>0</v>
      </c>
      <c r="O1658" s="18" t="n">
        <f aca="false">N1658-(Draws!O1637+Draws!AA1637)</f>
        <v>0</v>
      </c>
      <c r="P1658" s="18" t="n">
        <f aca="false">O1658-(Draws!P1637+Draws!AB1637)</f>
        <v>0</v>
      </c>
      <c r="Q1658" s="18" t="n">
        <f aca="false">P1658-(Draws!Q1637+Draws!AC1637)</f>
        <v>0</v>
      </c>
      <c r="R1658" s="18" t="n">
        <f aca="false">Q1658-(Draws!R1637+Draws!AD1637)</f>
        <v>0</v>
      </c>
      <c r="S1658" s="18" t="n">
        <f aca="false">R1658-(Draws!S1637+Draws!AE1637)</f>
        <v>0</v>
      </c>
      <c r="T1658" s="18" t="n">
        <f aca="false">S1658-(Draws!T1637+Draws!AF1637)</f>
        <v>0</v>
      </c>
      <c r="U1658" s="18" t="n">
        <f aca="false">T1658-(Draws!U1637+Draws!AG1637)</f>
        <v>0</v>
      </c>
      <c r="V1658" s="18" t="n">
        <f aca="false">U1658-(Draws!V1637+Draws!AH1637)</f>
        <v>0</v>
      </c>
      <c r="W1658" s="18" t="n">
        <f aca="false">V1658-(Draws!W1637+Draws!AI1637)</f>
        <v>0</v>
      </c>
      <c r="X1658" s="18" t="n">
        <f aca="false">W1658-(Draws!X1637+Draws!AJ1637)</f>
        <v>0</v>
      </c>
      <c r="Y1658" s="18" t="n">
        <f aca="false">X1658-(Draws!Y1637+Draws!AK1637)</f>
        <v>0</v>
      </c>
      <c r="Z1658" s="18" t="n">
        <f aca="false">0-(MAX(Draws!N1637-Line_cap,0)+MAX(Draws!Z1637-Line_cap,0))</f>
        <v>0</v>
      </c>
      <c r="AA1658" s="18" t="n">
        <f aca="false">Z1658-(MAX(Draws!O1637-Line_cap,0)+MAX(Draws!AA1637-Line_cap,0))</f>
        <v>0</v>
      </c>
      <c r="AB1658" s="18" t="n">
        <f aca="false">AA1658-(MAX(Draws!P1637-Line_cap,0)+MAX(Draws!AB1637-Line_cap,0))</f>
        <v>0</v>
      </c>
      <c r="AC1658" s="18" t="n">
        <f aca="false">AB1658-(MAX(Draws!Q1637-Line_cap,0)+MAX(Draws!AC1637-Line_cap,0))</f>
        <v>0</v>
      </c>
      <c r="AD1658" s="18" t="n">
        <f aca="false">AC1658-(MAX(Draws!R1637-Line_cap,0)+MAX(Draws!AD1637-Line_cap,0))</f>
        <v>0</v>
      </c>
      <c r="AE1658" s="18" t="n">
        <f aca="false">AD1658-(MAX(Draws!S1637-Line_cap,0)+MAX(Draws!AE1637-Line_cap,0))</f>
        <v>0</v>
      </c>
      <c r="AF1658" s="18" t="n">
        <f aca="false">AE1658-(MAX(Draws!T1637-Line_cap,0)+MAX(Draws!AF1637-Line_cap,0))</f>
        <v>0</v>
      </c>
      <c r="AG1658" s="18" t="n">
        <f aca="false">AF1658-(MAX(Draws!U1637-Line_cap,0)+MAX(Draws!AG1637-Line_cap,0))</f>
        <v>0</v>
      </c>
      <c r="AH1658" s="18" t="n">
        <f aca="false">AG1658-(MAX(Draws!V1637-Line_cap,0)+MAX(Draws!AH1637-Line_cap,0))</f>
        <v>0</v>
      </c>
      <c r="AI1658" s="18" t="n">
        <f aca="false">AH1658-(MAX(Draws!W1637-Line_cap,0)+MAX(Draws!AI1637-Line_cap,0))</f>
        <v>0</v>
      </c>
      <c r="AJ1658" s="18" t="n">
        <f aca="false">AI1658-(MAX(Draws!X1637-Line_cap,0)+MAX(Draws!AJ1637-Line_cap,0))</f>
        <v>0</v>
      </c>
      <c r="AK1658" s="18" t="n">
        <f aca="false">AJ1658-(MAX(Draws!Y1637-Line_cap,0)+MAX(Draws!AK1637-Line_cap,0))</f>
        <v>0</v>
      </c>
      <c r="AL1658" s="18" t="n">
        <f aca="false">SUMPRODUCT(MIN($B$22:$M$22+B1658:M1658+N1658:Y1658))</f>
        <v>355.071178292383</v>
      </c>
      <c r="AM1658" s="18" t="n">
        <f aca="false">SUMPRODUCT(MIN($B$22:$M$22+B1658:M1658))</f>
        <v>355.071178292383</v>
      </c>
      <c r="AN1658" s="18" t="n">
        <f aca="false">SUMPRODUCT(MIN($B$22:$M$22+N1658:Y1658))</f>
        <v>481.950382357786</v>
      </c>
      <c r="AO1658" s="18" t="n">
        <f aca="false">SUMPRODUCT(MIN($B$22:$M$22+B1658:M1658+Z1658:AK1658))</f>
        <v>355.071178292383</v>
      </c>
      <c r="AP1658" s="18" t="n">
        <f aca="false">SUMPRODUCT(MIN($B$23:$M$23+B1658:M1658+N1658:Y1658))</f>
        <v>404.314505456604</v>
      </c>
      <c r="AQ1658" s="18" t="n">
        <f aca="false">SUMPRODUCT(MIN($B$23:$M$23+B1658:M1658+Z1658:AK1658))</f>
        <v>404.314505456604</v>
      </c>
      <c r="AR1658" s="13" t="n">
        <f aca="false">IF(Y1658&lt;0,1,0)</f>
        <v>0</v>
      </c>
    </row>
    <row r="1659" customFormat="false" ht="15" hidden="false" customHeight="false" outlineLevel="0" collapsed="false">
      <c r="A1659" s="13" t="n">
        <v>1634</v>
      </c>
      <c r="B1659" s="18" t="n">
        <f aca="false">Shock_sd*Draws!B1638</f>
        <v>34.0414806986186</v>
      </c>
      <c r="C1659" s="18" t="n">
        <f aca="false">Persist_a*B1659+Shock_sd*Draws!C1638</f>
        <v>-4.90720135101399</v>
      </c>
      <c r="D1659" s="18" t="n">
        <f aca="false">Persist_a*C1659+Shock_sd*Draws!D1638</f>
        <v>16.2915404775579</v>
      </c>
      <c r="E1659" s="18" t="n">
        <f aca="false">Persist_a*D1659+Shock_sd*Draws!E1638</f>
        <v>63.7857447375179</v>
      </c>
      <c r="F1659" s="18" t="n">
        <f aca="false">Persist_a*E1659+Shock_sd*Draws!F1638</f>
        <v>62.3971256668544</v>
      </c>
      <c r="G1659" s="18" t="n">
        <f aca="false">Persist_a*F1659+Shock_sd*Draws!G1638</f>
        <v>63.7867127396244</v>
      </c>
      <c r="H1659" s="18" t="n">
        <f aca="false">Persist_a*G1659+Shock_sd*Draws!H1638</f>
        <v>-30.1231859366577</v>
      </c>
      <c r="I1659" s="18" t="n">
        <f aca="false">Persist_a*H1659+Shock_sd*Draws!I1638</f>
        <v>-21.542596790846</v>
      </c>
      <c r="J1659" s="18" t="n">
        <f aca="false">Persist_a*I1659+Shock_sd*Draws!J1638</f>
        <v>16.2842852024375</v>
      </c>
      <c r="K1659" s="18" t="n">
        <f aca="false">Persist_a*J1659+Shock_sd*Draws!K1638</f>
        <v>26.1982981560949</v>
      </c>
      <c r="L1659" s="18" t="n">
        <f aca="false">Persist_a*K1659+Shock_sd*Draws!L1638</f>
        <v>44.842766579723</v>
      </c>
      <c r="M1659" s="18" t="n">
        <f aca="false">Persist_a*L1659+Shock_sd*Draws!M1638</f>
        <v>34.8899079073463</v>
      </c>
      <c r="N1659" s="18" t="n">
        <f aca="false">0-(Draws!N1638+Draws!Z1638)</f>
        <v>0</v>
      </c>
      <c r="O1659" s="18" t="n">
        <f aca="false">N1659-(Draws!O1638+Draws!AA1638)</f>
        <v>0</v>
      </c>
      <c r="P1659" s="18" t="n">
        <f aca="false">O1659-(Draws!P1638+Draws!AB1638)</f>
        <v>0</v>
      </c>
      <c r="Q1659" s="18" t="n">
        <f aca="false">P1659-(Draws!Q1638+Draws!AC1638)</f>
        <v>0</v>
      </c>
      <c r="R1659" s="18" t="n">
        <f aca="false">Q1659-(Draws!R1638+Draws!AD1638)</f>
        <v>0</v>
      </c>
      <c r="S1659" s="18" t="n">
        <f aca="false">R1659-(Draws!S1638+Draws!AE1638)</f>
        <v>0</v>
      </c>
      <c r="T1659" s="18" t="n">
        <f aca="false">S1659-(Draws!T1638+Draws!AF1638)</f>
        <v>0</v>
      </c>
      <c r="U1659" s="18" t="n">
        <f aca="false">T1659-(Draws!U1638+Draws!AG1638)</f>
        <v>0</v>
      </c>
      <c r="V1659" s="18" t="n">
        <f aca="false">U1659-(Draws!V1638+Draws!AH1638)</f>
        <v>0</v>
      </c>
      <c r="W1659" s="18" t="n">
        <f aca="false">V1659-(Draws!W1638+Draws!AI1638)</f>
        <v>0</v>
      </c>
      <c r="X1659" s="18" t="n">
        <f aca="false">W1659-(Draws!X1638+Draws!AJ1638)</f>
        <v>0</v>
      </c>
      <c r="Y1659" s="18" t="n">
        <f aca="false">X1659-(Draws!Y1638+Draws!AK1638)</f>
        <v>0</v>
      </c>
      <c r="Z1659" s="18" t="n">
        <f aca="false">0-(MAX(Draws!N1638-Line_cap,0)+MAX(Draws!Z1638-Line_cap,0))</f>
        <v>0</v>
      </c>
      <c r="AA1659" s="18" t="n">
        <f aca="false">Z1659-(MAX(Draws!O1638-Line_cap,0)+MAX(Draws!AA1638-Line_cap,0))</f>
        <v>0</v>
      </c>
      <c r="AB1659" s="18" t="n">
        <f aca="false">AA1659-(MAX(Draws!P1638-Line_cap,0)+MAX(Draws!AB1638-Line_cap,0))</f>
        <v>0</v>
      </c>
      <c r="AC1659" s="18" t="n">
        <f aca="false">AB1659-(MAX(Draws!Q1638-Line_cap,0)+MAX(Draws!AC1638-Line_cap,0))</f>
        <v>0</v>
      </c>
      <c r="AD1659" s="18" t="n">
        <f aca="false">AC1659-(MAX(Draws!R1638-Line_cap,0)+MAX(Draws!AD1638-Line_cap,0))</f>
        <v>0</v>
      </c>
      <c r="AE1659" s="18" t="n">
        <f aca="false">AD1659-(MAX(Draws!S1638-Line_cap,0)+MAX(Draws!AE1638-Line_cap,0))</f>
        <v>0</v>
      </c>
      <c r="AF1659" s="18" t="n">
        <f aca="false">AE1659-(MAX(Draws!T1638-Line_cap,0)+MAX(Draws!AF1638-Line_cap,0))</f>
        <v>0</v>
      </c>
      <c r="AG1659" s="18" t="n">
        <f aca="false">AF1659-(MAX(Draws!U1638-Line_cap,0)+MAX(Draws!AG1638-Line_cap,0))</f>
        <v>0</v>
      </c>
      <c r="AH1659" s="18" t="n">
        <f aca="false">AG1659-(MAX(Draws!V1638-Line_cap,0)+MAX(Draws!AH1638-Line_cap,0))</f>
        <v>0</v>
      </c>
      <c r="AI1659" s="18" t="n">
        <f aca="false">AH1659-(MAX(Draws!W1638-Line_cap,0)+MAX(Draws!AI1638-Line_cap,0))</f>
        <v>0</v>
      </c>
      <c r="AJ1659" s="18" t="n">
        <f aca="false">AI1659-(MAX(Draws!X1638-Line_cap,0)+MAX(Draws!AJ1638-Line_cap,0))</f>
        <v>0</v>
      </c>
      <c r="AK1659" s="18" t="n">
        <f aca="false">AJ1659-(MAX(Draws!Y1638-Line_cap,0)+MAX(Draws!AK1638-Line_cap,0))</f>
        <v>0</v>
      </c>
      <c r="AL1659" s="18" t="n">
        <f aca="false">SUMPRODUCT(MIN($B$22:$M$22+B1659:M1659+N1659:Y1659))</f>
        <v>451.827196421128</v>
      </c>
      <c r="AM1659" s="18" t="n">
        <f aca="false">SUMPRODUCT(MIN($B$22:$M$22+B1659:M1659))</f>
        <v>451.827196421128</v>
      </c>
      <c r="AN1659" s="18" t="n">
        <f aca="false">SUMPRODUCT(MIN($B$22:$M$22+N1659:Y1659))</f>
        <v>481.950382357786</v>
      </c>
      <c r="AO1659" s="18" t="n">
        <f aca="false">SUMPRODUCT(MIN($B$22:$M$22+B1659:M1659+Z1659:AK1659))</f>
        <v>451.827196421128</v>
      </c>
      <c r="AP1659" s="18" t="n">
        <f aca="false">SUMPRODUCT(MIN($B$23:$M$23+B1659:M1659+N1659:Y1659))</f>
        <v>501.005839284228</v>
      </c>
      <c r="AQ1659" s="18" t="n">
        <f aca="false">SUMPRODUCT(MIN($B$23:$M$23+B1659:M1659+Z1659:AK1659))</f>
        <v>501.005839284228</v>
      </c>
      <c r="AR1659" s="13" t="n">
        <f aca="false">IF(Y1659&lt;0,1,0)</f>
        <v>0</v>
      </c>
    </row>
    <row r="1660" customFormat="false" ht="15" hidden="false" customHeight="false" outlineLevel="0" collapsed="false">
      <c r="A1660" s="13" t="n">
        <v>1635</v>
      </c>
      <c r="B1660" s="18" t="n">
        <f aca="false">Shock_sd*Draws!B1639</f>
        <v>52.1373218138093</v>
      </c>
      <c r="C1660" s="18" t="n">
        <f aca="false">Persist_a*B1660+Shock_sd*Draws!C1639</f>
        <v>-8.83399024991488</v>
      </c>
      <c r="D1660" s="18" t="n">
        <f aca="false">Persist_a*C1660+Shock_sd*Draws!D1639</f>
        <v>19.8224293804195</v>
      </c>
      <c r="E1660" s="18" t="n">
        <f aca="false">Persist_a*D1660+Shock_sd*Draws!E1639</f>
        <v>54.9750002587543</v>
      </c>
      <c r="F1660" s="18" t="n">
        <f aca="false">Persist_a*E1660+Shock_sd*Draws!F1639</f>
        <v>60.0420273218654</v>
      </c>
      <c r="G1660" s="18" t="n">
        <f aca="false">Persist_a*F1660+Shock_sd*Draws!G1639</f>
        <v>121.815923965737</v>
      </c>
      <c r="H1660" s="18" t="n">
        <f aca="false">Persist_a*G1660+Shock_sd*Draws!H1639</f>
        <v>27.0266040740531</v>
      </c>
      <c r="I1660" s="18" t="n">
        <f aca="false">Persist_a*H1660+Shock_sd*Draws!I1639</f>
        <v>-6.39945166561372</v>
      </c>
      <c r="J1660" s="18" t="n">
        <f aca="false">Persist_a*I1660+Shock_sd*Draws!J1639</f>
        <v>26.5104726429671</v>
      </c>
      <c r="K1660" s="18" t="n">
        <f aca="false">Persist_a*J1660+Shock_sd*Draws!K1639</f>
        <v>45.2255778236875</v>
      </c>
      <c r="L1660" s="18" t="n">
        <f aca="false">Persist_a*K1660+Shock_sd*Draws!L1639</f>
        <v>-39.3788727200506</v>
      </c>
      <c r="M1660" s="18" t="n">
        <f aca="false">Persist_a*L1660+Shock_sd*Draws!M1639</f>
        <v>-62.0610724521636</v>
      </c>
      <c r="N1660" s="18" t="n">
        <f aca="false">0-(Draws!N1639+Draws!Z1639)</f>
        <v>0</v>
      </c>
      <c r="O1660" s="18" t="n">
        <f aca="false">N1660-(Draws!O1639+Draws!AA1639)</f>
        <v>0</v>
      </c>
      <c r="P1660" s="18" t="n">
        <f aca="false">O1660-(Draws!P1639+Draws!AB1639)</f>
        <v>0</v>
      </c>
      <c r="Q1660" s="18" t="n">
        <f aca="false">P1660-(Draws!Q1639+Draws!AC1639)</f>
        <v>0</v>
      </c>
      <c r="R1660" s="18" t="n">
        <f aca="false">Q1660-(Draws!R1639+Draws!AD1639)</f>
        <v>0</v>
      </c>
      <c r="S1660" s="18" t="n">
        <f aca="false">R1660-(Draws!S1639+Draws!AE1639)</f>
        <v>0</v>
      </c>
      <c r="T1660" s="18" t="n">
        <f aca="false">S1660-(Draws!T1639+Draws!AF1639)</f>
        <v>0</v>
      </c>
      <c r="U1660" s="18" t="n">
        <f aca="false">T1660-(Draws!U1639+Draws!AG1639)</f>
        <v>0</v>
      </c>
      <c r="V1660" s="18" t="n">
        <f aca="false">U1660-(Draws!V1639+Draws!AH1639)</f>
        <v>0</v>
      </c>
      <c r="W1660" s="18" t="n">
        <f aca="false">V1660-(Draws!W1639+Draws!AI1639)</f>
        <v>0</v>
      </c>
      <c r="X1660" s="18" t="n">
        <f aca="false">W1660-(Draws!X1639+Draws!AJ1639)</f>
        <v>0</v>
      </c>
      <c r="Y1660" s="18" t="n">
        <f aca="false">X1660-(Draws!Y1639+Draws!AK1639)</f>
        <v>0</v>
      </c>
      <c r="Z1660" s="18" t="n">
        <f aca="false">0-(MAX(Draws!N1639-Line_cap,0)+MAX(Draws!Z1639-Line_cap,0))</f>
        <v>0</v>
      </c>
      <c r="AA1660" s="18" t="n">
        <f aca="false">Z1660-(MAX(Draws!O1639-Line_cap,0)+MAX(Draws!AA1639-Line_cap,0))</f>
        <v>0</v>
      </c>
      <c r="AB1660" s="18" t="n">
        <f aca="false">AA1660-(MAX(Draws!P1639-Line_cap,0)+MAX(Draws!AB1639-Line_cap,0))</f>
        <v>0</v>
      </c>
      <c r="AC1660" s="18" t="n">
        <f aca="false">AB1660-(MAX(Draws!Q1639-Line_cap,0)+MAX(Draws!AC1639-Line_cap,0))</f>
        <v>0</v>
      </c>
      <c r="AD1660" s="18" t="n">
        <f aca="false">AC1660-(MAX(Draws!R1639-Line_cap,0)+MAX(Draws!AD1639-Line_cap,0))</f>
        <v>0</v>
      </c>
      <c r="AE1660" s="18" t="n">
        <f aca="false">AD1660-(MAX(Draws!S1639-Line_cap,0)+MAX(Draws!AE1639-Line_cap,0))</f>
        <v>0</v>
      </c>
      <c r="AF1660" s="18" t="n">
        <f aca="false">AE1660-(MAX(Draws!T1639-Line_cap,0)+MAX(Draws!AF1639-Line_cap,0))</f>
        <v>0</v>
      </c>
      <c r="AG1660" s="18" t="n">
        <f aca="false">AF1660-(MAX(Draws!U1639-Line_cap,0)+MAX(Draws!AG1639-Line_cap,0))</f>
        <v>0</v>
      </c>
      <c r="AH1660" s="18" t="n">
        <f aca="false">AG1660-(MAX(Draws!V1639-Line_cap,0)+MAX(Draws!AH1639-Line_cap,0))</f>
        <v>0</v>
      </c>
      <c r="AI1660" s="18" t="n">
        <f aca="false">AH1660-(MAX(Draws!W1639-Line_cap,0)+MAX(Draws!AI1639-Line_cap,0))</f>
        <v>0</v>
      </c>
      <c r="AJ1660" s="18" t="n">
        <f aca="false">AI1660-(MAX(Draws!X1639-Line_cap,0)+MAX(Draws!AJ1639-Line_cap,0))</f>
        <v>0</v>
      </c>
      <c r="AK1660" s="18" t="n">
        <f aca="false">AJ1660-(MAX(Draws!Y1639-Line_cap,0)+MAX(Draws!AK1639-Line_cap,0))</f>
        <v>0</v>
      </c>
      <c r="AL1660" s="18" t="n">
        <f aca="false">SUMPRODUCT(MIN($B$22:$M$22+B1660:M1660+N1660:Y1660))</f>
        <v>448.362975224797</v>
      </c>
      <c r="AM1660" s="18" t="n">
        <f aca="false">SUMPRODUCT(MIN($B$22:$M$22+B1660:M1660))</f>
        <v>448.362975224797</v>
      </c>
      <c r="AN1660" s="18" t="n">
        <f aca="false">SUMPRODUCT(MIN($B$22:$M$22+N1660:Y1660))</f>
        <v>481.950382357786</v>
      </c>
      <c r="AO1660" s="18" t="n">
        <f aca="false">SUMPRODUCT(MIN($B$22:$M$22+B1660:M1660+Z1660:AK1660))</f>
        <v>448.362975224797</v>
      </c>
      <c r="AP1660" s="18" t="n">
        <f aca="false">SUMPRODUCT(MIN($B$23:$M$23+B1660:M1660+N1660:Y1660))</f>
        <v>493.488856307417</v>
      </c>
      <c r="AQ1660" s="18" t="n">
        <f aca="false">SUMPRODUCT(MIN($B$23:$M$23+B1660:M1660+Z1660:AK1660))</f>
        <v>493.488856307417</v>
      </c>
      <c r="AR1660" s="13" t="n">
        <f aca="false">IF(Y1660&lt;0,1,0)</f>
        <v>0</v>
      </c>
    </row>
    <row r="1661" customFormat="false" ht="15" hidden="false" customHeight="false" outlineLevel="0" collapsed="false">
      <c r="A1661" s="13" t="n">
        <v>1636</v>
      </c>
      <c r="B1661" s="18" t="n">
        <f aca="false">Shock_sd*Draws!B1640</f>
        <v>-55.1644569244458</v>
      </c>
      <c r="C1661" s="18" t="n">
        <f aca="false">Persist_a*B1661+Shock_sd*Draws!C1640</f>
        <v>-17.6553259653764</v>
      </c>
      <c r="D1661" s="18" t="n">
        <f aca="false">Persist_a*C1661+Shock_sd*Draws!D1640</f>
        <v>-75.5777288932321</v>
      </c>
      <c r="E1661" s="18" t="n">
        <f aca="false">Persist_a*D1661+Shock_sd*Draws!E1640</f>
        <v>-21.2704885002434</v>
      </c>
      <c r="F1661" s="18" t="n">
        <f aca="false">Persist_a*E1661+Shock_sd*Draws!F1640</f>
        <v>53.9669826702086</v>
      </c>
      <c r="G1661" s="18" t="n">
        <f aca="false">Persist_a*F1661+Shock_sd*Draws!G1640</f>
        <v>-10.6489034806718</v>
      </c>
      <c r="H1661" s="18" t="n">
        <f aca="false">Persist_a*G1661+Shock_sd*Draws!H1640</f>
        <v>17.4013815294279</v>
      </c>
      <c r="I1661" s="18" t="n">
        <f aca="false">Persist_a*H1661+Shock_sd*Draws!I1640</f>
        <v>37.9879276879832</v>
      </c>
      <c r="J1661" s="18" t="n">
        <f aca="false">Persist_a*I1661+Shock_sd*Draws!J1640</f>
        <v>13.3023179788444</v>
      </c>
      <c r="K1661" s="18" t="n">
        <f aca="false">Persist_a*J1661+Shock_sd*Draws!K1640</f>
        <v>17.6731725945664</v>
      </c>
      <c r="L1661" s="18" t="n">
        <f aca="false">Persist_a*K1661+Shock_sd*Draws!L1640</f>
        <v>34.0934338902685</v>
      </c>
      <c r="M1661" s="18" t="n">
        <f aca="false">Persist_a*L1661+Shock_sd*Draws!M1640</f>
        <v>67.7548833841486</v>
      </c>
      <c r="N1661" s="18" t="n">
        <f aca="false">0-(Draws!N1640+Draws!Z1640)</f>
        <v>0</v>
      </c>
      <c r="O1661" s="18" t="n">
        <f aca="false">N1661-(Draws!O1640+Draws!AA1640)</f>
        <v>0</v>
      </c>
      <c r="P1661" s="18" t="n">
        <f aca="false">O1661-(Draws!P1640+Draws!AB1640)</f>
        <v>0</v>
      </c>
      <c r="Q1661" s="18" t="n">
        <f aca="false">P1661-(Draws!Q1640+Draws!AC1640)</f>
        <v>0</v>
      </c>
      <c r="R1661" s="18" t="n">
        <f aca="false">Q1661-(Draws!R1640+Draws!AD1640)</f>
        <v>0</v>
      </c>
      <c r="S1661" s="18" t="n">
        <f aca="false">R1661-(Draws!S1640+Draws!AE1640)</f>
        <v>0</v>
      </c>
      <c r="T1661" s="18" t="n">
        <f aca="false">S1661-(Draws!T1640+Draws!AF1640)</f>
        <v>0</v>
      </c>
      <c r="U1661" s="18" t="n">
        <f aca="false">T1661-(Draws!U1640+Draws!AG1640)</f>
        <v>0</v>
      </c>
      <c r="V1661" s="18" t="n">
        <f aca="false">U1661-(Draws!V1640+Draws!AH1640)</f>
        <v>0</v>
      </c>
      <c r="W1661" s="18" t="n">
        <f aca="false">V1661-(Draws!W1640+Draws!AI1640)</f>
        <v>0</v>
      </c>
      <c r="X1661" s="18" t="n">
        <f aca="false">W1661-(Draws!X1640+Draws!AJ1640)</f>
        <v>0</v>
      </c>
      <c r="Y1661" s="18" t="n">
        <f aca="false">X1661-(Draws!Y1640+Draws!AK1640)</f>
        <v>0</v>
      </c>
      <c r="Z1661" s="18" t="n">
        <f aca="false">0-(MAX(Draws!N1640-Line_cap,0)+MAX(Draws!Z1640-Line_cap,0))</f>
        <v>0</v>
      </c>
      <c r="AA1661" s="18" t="n">
        <f aca="false">Z1661-(MAX(Draws!O1640-Line_cap,0)+MAX(Draws!AA1640-Line_cap,0))</f>
        <v>0</v>
      </c>
      <c r="AB1661" s="18" t="n">
        <f aca="false">AA1661-(MAX(Draws!P1640-Line_cap,0)+MAX(Draws!AB1640-Line_cap,0))</f>
        <v>0</v>
      </c>
      <c r="AC1661" s="18" t="n">
        <f aca="false">AB1661-(MAX(Draws!Q1640-Line_cap,0)+MAX(Draws!AC1640-Line_cap,0))</f>
        <v>0</v>
      </c>
      <c r="AD1661" s="18" t="n">
        <f aca="false">AC1661-(MAX(Draws!R1640-Line_cap,0)+MAX(Draws!AD1640-Line_cap,0))</f>
        <v>0</v>
      </c>
      <c r="AE1661" s="18" t="n">
        <f aca="false">AD1661-(MAX(Draws!S1640-Line_cap,0)+MAX(Draws!AE1640-Line_cap,0))</f>
        <v>0</v>
      </c>
      <c r="AF1661" s="18" t="n">
        <f aca="false">AE1661-(MAX(Draws!T1640-Line_cap,0)+MAX(Draws!AF1640-Line_cap,0))</f>
        <v>0</v>
      </c>
      <c r="AG1661" s="18" t="n">
        <f aca="false">AF1661-(MAX(Draws!U1640-Line_cap,0)+MAX(Draws!AG1640-Line_cap,0))</f>
        <v>0</v>
      </c>
      <c r="AH1661" s="18" t="n">
        <f aca="false">AG1661-(MAX(Draws!V1640-Line_cap,0)+MAX(Draws!AH1640-Line_cap,0))</f>
        <v>0</v>
      </c>
      <c r="AI1661" s="18" t="n">
        <f aca="false">AH1661-(MAX(Draws!W1640-Line_cap,0)+MAX(Draws!AI1640-Line_cap,0))</f>
        <v>0</v>
      </c>
      <c r="AJ1661" s="18" t="n">
        <f aca="false">AI1661-(MAX(Draws!X1640-Line_cap,0)+MAX(Draws!AJ1640-Line_cap,0))</f>
        <v>0</v>
      </c>
      <c r="AK1661" s="18" t="n">
        <f aca="false">AJ1661-(MAX(Draws!Y1640-Line_cap,0)+MAX(Draws!AK1640-Line_cap,0))</f>
        <v>0</v>
      </c>
      <c r="AL1661" s="18" t="n">
        <f aca="false">SUMPRODUCT(MIN($B$22:$M$22+B1661:M1661+N1661:Y1661))</f>
        <v>439.976457768909</v>
      </c>
      <c r="AM1661" s="18" t="n">
        <f aca="false">SUMPRODUCT(MIN($B$22:$M$22+B1661:M1661))</f>
        <v>439.976457768909</v>
      </c>
      <c r="AN1661" s="18" t="n">
        <f aca="false">SUMPRODUCT(MIN($B$22:$M$22+N1661:Y1661))</f>
        <v>481.950382357786</v>
      </c>
      <c r="AO1661" s="18" t="n">
        <f aca="false">SUMPRODUCT(MIN($B$22:$M$22+B1661:M1661+Z1661:AK1661))</f>
        <v>439.976457768909</v>
      </c>
      <c r="AP1661" s="18" t="n">
        <f aca="false">SUMPRODUCT(MIN($B$23:$M$23+B1661:M1661+N1661:Y1661))</f>
        <v>474.725832577148</v>
      </c>
      <c r="AQ1661" s="18" t="n">
        <f aca="false">SUMPRODUCT(MIN($B$23:$M$23+B1661:M1661+Z1661:AK1661))</f>
        <v>474.725832577148</v>
      </c>
      <c r="AR1661" s="13" t="n">
        <f aca="false">IF(Y1661&lt;0,1,0)</f>
        <v>0</v>
      </c>
    </row>
    <row r="1662" customFormat="false" ht="15" hidden="false" customHeight="false" outlineLevel="0" collapsed="false">
      <c r="A1662" s="13" t="n">
        <v>1637</v>
      </c>
      <c r="B1662" s="18" t="n">
        <f aca="false">Shock_sd*Draws!B1641</f>
        <v>-5.60710031203458</v>
      </c>
      <c r="C1662" s="18" t="n">
        <f aca="false">Persist_a*B1662+Shock_sd*Draws!C1641</f>
        <v>35.6427150233342</v>
      </c>
      <c r="D1662" s="18" t="n">
        <f aca="false">Persist_a*C1662+Shock_sd*Draws!D1641</f>
        <v>-96.1502309477246</v>
      </c>
      <c r="E1662" s="18" t="n">
        <f aca="false">Persist_a*D1662+Shock_sd*Draws!E1641</f>
        <v>-29.2883054366707</v>
      </c>
      <c r="F1662" s="18" t="n">
        <f aca="false">Persist_a*E1662+Shock_sd*Draws!F1641</f>
        <v>94.8626550043392</v>
      </c>
      <c r="G1662" s="18" t="n">
        <f aca="false">Persist_a*F1662+Shock_sd*Draws!G1641</f>
        <v>46.4242917483369</v>
      </c>
      <c r="H1662" s="18" t="n">
        <f aca="false">Persist_a*G1662+Shock_sd*Draws!H1641</f>
        <v>-16.0777996993376</v>
      </c>
      <c r="I1662" s="18" t="n">
        <f aca="false">Persist_a*H1662+Shock_sd*Draws!I1641</f>
        <v>11.1478168615791</v>
      </c>
      <c r="J1662" s="18" t="n">
        <f aca="false">Persist_a*I1662+Shock_sd*Draws!J1641</f>
        <v>7.26331665631374</v>
      </c>
      <c r="K1662" s="18" t="n">
        <f aca="false">Persist_a*J1662+Shock_sd*Draws!K1641</f>
        <v>-6.23525949545622</v>
      </c>
      <c r="L1662" s="18" t="n">
        <f aca="false">Persist_a*K1662+Shock_sd*Draws!L1641</f>
        <v>-33.4227406248233</v>
      </c>
      <c r="M1662" s="18" t="n">
        <f aca="false">Persist_a*L1662+Shock_sd*Draws!M1641</f>
        <v>-58.8220634167188</v>
      </c>
      <c r="N1662" s="18" t="n">
        <f aca="false">0-(Draws!N1641+Draws!Z1641)</f>
        <v>0</v>
      </c>
      <c r="O1662" s="18" t="n">
        <f aca="false">N1662-(Draws!O1641+Draws!AA1641)</f>
        <v>0</v>
      </c>
      <c r="P1662" s="18" t="n">
        <f aca="false">O1662-(Draws!P1641+Draws!AB1641)</f>
        <v>0</v>
      </c>
      <c r="Q1662" s="18" t="n">
        <f aca="false">P1662-(Draws!Q1641+Draws!AC1641)</f>
        <v>0</v>
      </c>
      <c r="R1662" s="18" t="n">
        <f aca="false">Q1662-(Draws!R1641+Draws!AD1641)</f>
        <v>0</v>
      </c>
      <c r="S1662" s="18" t="n">
        <f aca="false">R1662-(Draws!S1641+Draws!AE1641)</f>
        <v>0</v>
      </c>
      <c r="T1662" s="18" t="n">
        <f aca="false">S1662-(Draws!T1641+Draws!AF1641)</f>
        <v>0</v>
      </c>
      <c r="U1662" s="18" t="n">
        <f aca="false">T1662-(Draws!U1641+Draws!AG1641)</f>
        <v>0</v>
      </c>
      <c r="V1662" s="18" t="n">
        <f aca="false">U1662-(Draws!V1641+Draws!AH1641)</f>
        <v>0</v>
      </c>
      <c r="W1662" s="18" t="n">
        <f aca="false">V1662-(Draws!W1641+Draws!AI1641)</f>
        <v>0</v>
      </c>
      <c r="X1662" s="18" t="n">
        <f aca="false">W1662-(Draws!X1641+Draws!AJ1641)</f>
        <v>0</v>
      </c>
      <c r="Y1662" s="18" t="n">
        <f aca="false">X1662-(Draws!Y1641+Draws!AK1641)</f>
        <v>0</v>
      </c>
      <c r="Z1662" s="18" t="n">
        <f aca="false">0-(MAX(Draws!N1641-Line_cap,0)+MAX(Draws!Z1641-Line_cap,0))</f>
        <v>0</v>
      </c>
      <c r="AA1662" s="18" t="n">
        <f aca="false">Z1662-(MAX(Draws!O1641-Line_cap,0)+MAX(Draws!AA1641-Line_cap,0))</f>
        <v>0</v>
      </c>
      <c r="AB1662" s="18" t="n">
        <f aca="false">AA1662-(MAX(Draws!P1641-Line_cap,0)+MAX(Draws!AB1641-Line_cap,0))</f>
        <v>0</v>
      </c>
      <c r="AC1662" s="18" t="n">
        <f aca="false">AB1662-(MAX(Draws!Q1641-Line_cap,0)+MAX(Draws!AC1641-Line_cap,0))</f>
        <v>0</v>
      </c>
      <c r="AD1662" s="18" t="n">
        <f aca="false">AC1662-(MAX(Draws!R1641-Line_cap,0)+MAX(Draws!AD1641-Line_cap,0))</f>
        <v>0</v>
      </c>
      <c r="AE1662" s="18" t="n">
        <f aca="false">AD1662-(MAX(Draws!S1641-Line_cap,0)+MAX(Draws!AE1641-Line_cap,0))</f>
        <v>0</v>
      </c>
      <c r="AF1662" s="18" t="n">
        <f aca="false">AE1662-(MAX(Draws!T1641-Line_cap,0)+MAX(Draws!AF1641-Line_cap,0))</f>
        <v>0</v>
      </c>
      <c r="AG1662" s="18" t="n">
        <f aca="false">AF1662-(MAX(Draws!U1641-Line_cap,0)+MAX(Draws!AG1641-Line_cap,0))</f>
        <v>0</v>
      </c>
      <c r="AH1662" s="18" t="n">
        <f aca="false">AG1662-(MAX(Draws!V1641-Line_cap,0)+MAX(Draws!AH1641-Line_cap,0))</f>
        <v>0</v>
      </c>
      <c r="AI1662" s="18" t="n">
        <f aca="false">AH1662-(MAX(Draws!W1641-Line_cap,0)+MAX(Draws!AI1641-Line_cap,0))</f>
        <v>0</v>
      </c>
      <c r="AJ1662" s="18" t="n">
        <f aca="false">AI1662-(MAX(Draws!X1641-Line_cap,0)+MAX(Draws!AJ1641-Line_cap,0))</f>
        <v>0</v>
      </c>
      <c r="AK1662" s="18" t="n">
        <f aca="false">AJ1662-(MAX(Draws!Y1641-Line_cap,0)+MAX(Draws!AK1641-Line_cap,0))</f>
        <v>0</v>
      </c>
      <c r="AL1662" s="18" t="n">
        <f aca="false">SUMPRODUCT(MIN($B$22:$M$22+B1662:M1662+N1662:Y1662))</f>
        <v>419.403955714416</v>
      </c>
      <c r="AM1662" s="18" t="n">
        <f aca="false">SUMPRODUCT(MIN($B$22:$M$22+B1662:M1662))</f>
        <v>419.403955714416</v>
      </c>
      <c r="AN1662" s="18" t="n">
        <f aca="false">SUMPRODUCT(MIN($B$22:$M$22+N1662:Y1662))</f>
        <v>481.950382357786</v>
      </c>
      <c r="AO1662" s="18" t="n">
        <f aca="false">SUMPRODUCT(MIN($B$22:$M$22+B1662:M1662+Z1662:AK1662))</f>
        <v>419.403955714416</v>
      </c>
      <c r="AP1662" s="18" t="n">
        <f aca="false">SUMPRODUCT(MIN($B$23:$M$23+B1662:M1662+N1662:Y1662))</f>
        <v>454.153330522655</v>
      </c>
      <c r="AQ1662" s="18" t="n">
        <f aca="false">SUMPRODUCT(MIN($B$23:$M$23+B1662:M1662+Z1662:AK1662))</f>
        <v>454.153330522655</v>
      </c>
      <c r="AR1662" s="13" t="n">
        <f aca="false">IF(Y1662&lt;0,1,0)</f>
        <v>0</v>
      </c>
    </row>
    <row r="1663" customFormat="false" ht="15" hidden="false" customHeight="false" outlineLevel="0" collapsed="false">
      <c r="A1663" s="13" t="n">
        <v>1638</v>
      </c>
      <c r="B1663" s="18" t="n">
        <f aca="false">Shock_sd*Draws!B1642</f>
        <v>45.7390958477157</v>
      </c>
      <c r="C1663" s="18" t="n">
        <f aca="false">Persist_a*B1663+Shock_sd*Draws!C1642</f>
        <v>31.9110655177457</v>
      </c>
      <c r="D1663" s="18" t="n">
        <f aca="false">Persist_a*C1663+Shock_sd*Draws!D1642</f>
        <v>-26.1863250171066</v>
      </c>
      <c r="E1663" s="18" t="n">
        <f aca="false">Persist_a*D1663+Shock_sd*Draws!E1642</f>
        <v>-21.1808407213689</v>
      </c>
      <c r="F1663" s="18" t="n">
        <f aca="false">Persist_a*E1663+Shock_sd*Draws!F1642</f>
        <v>30.4320081146415</v>
      </c>
      <c r="G1663" s="18" t="n">
        <f aca="false">Persist_a*F1663+Shock_sd*Draws!G1642</f>
        <v>-15.7870406961786</v>
      </c>
      <c r="H1663" s="18" t="n">
        <f aca="false">Persist_a*G1663+Shock_sd*Draws!H1642</f>
        <v>-46.5816282415067</v>
      </c>
      <c r="I1663" s="18" t="n">
        <f aca="false">Persist_a*H1663+Shock_sd*Draws!I1642</f>
        <v>47.1110528881623</v>
      </c>
      <c r="J1663" s="18" t="n">
        <f aca="false">Persist_a*I1663+Shock_sd*Draws!J1642</f>
        <v>-0.447595351115119</v>
      </c>
      <c r="K1663" s="18" t="n">
        <f aca="false">Persist_a*J1663+Shock_sd*Draws!K1642</f>
        <v>23.6563308870712</v>
      </c>
      <c r="L1663" s="18" t="n">
        <f aca="false">Persist_a*K1663+Shock_sd*Draws!L1642</f>
        <v>87.5633670151203</v>
      </c>
      <c r="M1663" s="18" t="n">
        <f aca="false">Persist_a*L1663+Shock_sd*Draws!M1642</f>
        <v>60.9320358023079</v>
      </c>
      <c r="N1663" s="18" t="n">
        <f aca="false">0-(Draws!N1642+Draws!Z1642)</f>
        <v>0</v>
      </c>
      <c r="O1663" s="18" t="n">
        <f aca="false">N1663-(Draws!O1642+Draws!AA1642)</f>
        <v>0</v>
      </c>
      <c r="P1663" s="18" t="n">
        <f aca="false">O1663-(Draws!P1642+Draws!AB1642)</f>
        <v>0</v>
      </c>
      <c r="Q1663" s="18" t="n">
        <f aca="false">P1663-(Draws!Q1642+Draws!AC1642)</f>
        <v>0</v>
      </c>
      <c r="R1663" s="18" t="n">
        <f aca="false">Q1663-(Draws!R1642+Draws!AD1642)</f>
        <v>0</v>
      </c>
      <c r="S1663" s="18" t="n">
        <f aca="false">R1663-(Draws!S1642+Draws!AE1642)</f>
        <v>0</v>
      </c>
      <c r="T1663" s="18" t="n">
        <f aca="false">S1663-(Draws!T1642+Draws!AF1642)</f>
        <v>0</v>
      </c>
      <c r="U1663" s="18" t="n">
        <f aca="false">T1663-(Draws!U1642+Draws!AG1642)</f>
        <v>0</v>
      </c>
      <c r="V1663" s="18" t="n">
        <f aca="false">U1663-(Draws!V1642+Draws!AH1642)</f>
        <v>0</v>
      </c>
      <c r="W1663" s="18" t="n">
        <f aca="false">V1663-(Draws!W1642+Draws!AI1642)</f>
        <v>0</v>
      </c>
      <c r="X1663" s="18" t="n">
        <f aca="false">W1663-(Draws!X1642+Draws!AJ1642)</f>
        <v>0</v>
      </c>
      <c r="Y1663" s="18" t="n">
        <f aca="false">X1663-(Draws!Y1642+Draws!AK1642)</f>
        <v>0</v>
      </c>
      <c r="Z1663" s="18" t="n">
        <f aca="false">0-(MAX(Draws!N1642-Line_cap,0)+MAX(Draws!Z1642-Line_cap,0))</f>
        <v>0</v>
      </c>
      <c r="AA1663" s="18" t="n">
        <f aca="false">Z1663-(MAX(Draws!O1642-Line_cap,0)+MAX(Draws!AA1642-Line_cap,0))</f>
        <v>0</v>
      </c>
      <c r="AB1663" s="18" t="n">
        <f aca="false">AA1663-(MAX(Draws!P1642-Line_cap,0)+MAX(Draws!AB1642-Line_cap,0))</f>
        <v>0</v>
      </c>
      <c r="AC1663" s="18" t="n">
        <f aca="false">AB1663-(MAX(Draws!Q1642-Line_cap,0)+MAX(Draws!AC1642-Line_cap,0))</f>
        <v>0</v>
      </c>
      <c r="AD1663" s="18" t="n">
        <f aca="false">AC1663-(MAX(Draws!R1642-Line_cap,0)+MAX(Draws!AD1642-Line_cap,0))</f>
        <v>0</v>
      </c>
      <c r="AE1663" s="18" t="n">
        <f aca="false">AD1663-(MAX(Draws!S1642-Line_cap,0)+MAX(Draws!AE1642-Line_cap,0))</f>
        <v>0</v>
      </c>
      <c r="AF1663" s="18" t="n">
        <f aca="false">AE1663-(MAX(Draws!T1642-Line_cap,0)+MAX(Draws!AF1642-Line_cap,0))</f>
        <v>0</v>
      </c>
      <c r="AG1663" s="18" t="n">
        <f aca="false">AF1663-(MAX(Draws!U1642-Line_cap,0)+MAX(Draws!AG1642-Line_cap,0))</f>
        <v>0</v>
      </c>
      <c r="AH1663" s="18" t="n">
        <f aca="false">AG1663-(MAX(Draws!V1642-Line_cap,0)+MAX(Draws!AH1642-Line_cap,0))</f>
        <v>0</v>
      </c>
      <c r="AI1663" s="18" t="n">
        <f aca="false">AH1663-(MAX(Draws!W1642-Line_cap,0)+MAX(Draws!AI1642-Line_cap,0))</f>
        <v>0</v>
      </c>
      <c r="AJ1663" s="18" t="n">
        <f aca="false">AI1663-(MAX(Draws!X1642-Line_cap,0)+MAX(Draws!AJ1642-Line_cap,0))</f>
        <v>0</v>
      </c>
      <c r="AK1663" s="18" t="n">
        <f aca="false">AJ1663-(MAX(Draws!Y1642-Line_cap,0)+MAX(Draws!AK1642-Line_cap,0))</f>
        <v>0</v>
      </c>
      <c r="AL1663" s="18" t="n">
        <f aca="false">SUMPRODUCT(MIN($B$22:$M$22+B1663:M1663+N1663:Y1663))</f>
        <v>435.368754116279</v>
      </c>
      <c r="AM1663" s="18" t="n">
        <f aca="false">SUMPRODUCT(MIN($B$22:$M$22+B1663:M1663))</f>
        <v>435.368754116279</v>
      </c>
      <c r="AN1663" s="18" t="n">
        <f aca="false">SUMPRODUCT(MIN($B$22:$M$22+N1663:Y1663))</f>
        <v>481.950382357786</v>
      </c>
      <c r="AO1663" s="18" t="n">
        <f aca="false">SUMPRODUCT(MIN($B$22:$M$22+B1663:M1663+Z1663:AK1663))</f>
        <v>435.368754116279</v>
      </c>
      <c r="AP1663" s="18" t="n">
        <f aca="false">SUMPRODUCT(MIN($B$23:$M$23+B1663:M1663+N1663:Y1663))</f>
        <v>484.547396979379</v>
      </c>
      <c r="AQ1663" s="18" t="n">
        <f aca="false">SUMPRODUCT(MIN($B$23:$M$23+B1663:M1663+Z1663:AK1663))</f>
        <v>484.547396979379</v>
      </c>
      <c r="AR1663" s="13" t="n">
        <f aca="false">IF(Y1663&lt;0,1,0)</f>
        <v>0</v>
      </c>
    </row>
    <row r="1664" customFormat="false" ht="15" hidden="false" customHeight="false" outlineLevel="0" collapsed="false">
      <c r="A1664" s="13" t="n">
        <v>1639</v>
      </c>
      <c r="B1664" s="18" t="n">
        <f aca="false">Shock_sd*Draws!B1643</f>
        <v>-36.2976421597335</v>
      </c>
      <c r="C1664" s="18" t="n">
        <f aca="false">Persist_a*B1664+Shock_sd*Draws!C1643</f>
        <v>-50.2971217372781</v>
      </c>
      <c r="D1664" s="18" t="n">
        <f aca="false">Persist_a*C1664+Shock_sd*Draws!D1643</f>
        <v>-51.1785905717255</v>
      </c>
      <c r="E1664" s="18" t="n">
        <f aca="false">Persist_a*D1664+Shock_sd*Draws!E1643</f>
        <v>-98.0805102651954</v>
      </c>
      <c r="F1664" s="18" t="n">
        <f aca="false">Persist_a*E1664+Shock_sd*Draws!F1643</f>
        <v>-94.3504078003832</v>
      </c>
      <c r="G1664" s="18" t="n">
        <f aca="false">Persist_a*F1664+Shock_sd*Draws!G1643</f>
        <v>-53.6513862247499</v>
      </c>
      <c r="H1664" s="18" t="n">
        <f aca="false">Persist_a*G1664+Shock_sd*Draws!H1643</f>
        <v>-4.89115707719034</v>
      </c>
      <c r="I1664" s="18" t="n">
        <f aca="false">Persist_a*H1664+Shock_sd*Draws!I1643</f>
        <v>-68.9544483451124</v>
      </c>
      <c r="J1664" s="18" t="n">
        <f aca="false">Persist_a*I1664+Shock_sd*Draws!J1643</f>
        <v>97.2178234989523</v>
      </c>
      <c r="K1664" s="18" t="n">
        <f aca="false">Persist_a*J1664+Shock_sd*Draws!K1643</f>
        <v>102.008882972589</v>
      </c>
      <c r="L1664" s="18" t="n">
        <f aca="false">Persist_a*K1664+Shock_sd*Draws!L1643</f>
        <v>55.3183972644606</v>
      </c>
      <c r="M1664" s="18" t="n">
        <f aca="false">Persist_a*L1664+Shock_sd*Draws!M1643</f>
        <v>34.3793710936117</v>
      </c>
      <c r="N1664" s="18" t="n">
        <f aca="false">0-(Draws!N1643+Draws!Z1643)</f>
        <v>0</v>
      </c>
      <c r="O1664" s="18" t="n">
        <f aca="false">N1664-(Draws!O1643+Draws!AA1643)</f>
        <v>0</v>
      </c>
      <c r="P1664" s="18" t="n">
        <f aca="false">O1664-(Draws!P1643+Draws!AB1643)</f>
        <v>0</v>
      </c>
      <c r="Q1664" s="18" t="n">
        <f aca="false">P1664-(Draws!Q1643+Draws!AC1643)</f>
        <v>0</v>
      </c>
      <c r="R1664" s="18" t="n">
        <f aca="false">Q1664-(Draws!R1643+Draws!AD1643)</f>
        <v>0</v>
      </c>
      <c r="S1664" s="18" t="n">
        <f aca="false">R1664-(Draws!S1643+Draws!AE1643)</f>
        <v>0</v>
      </c>
      <c r="T1664" s="18" t="n">
        <f aca="false">S1664-(Draws!T1643+Draws!AF1643)</f>
        <v>0</v>
      </c>
      <c r="U1664" s="18" t="n">
        <f aca="false">T1664-(Draws!U1643+Draws!AG1643)</f>
        <v>0</v>
      </c>
      <c r="V1664" s="18" t="n">
        <f aca="false">U1664-(Draws!V1643+Draws!AH1643)</f>
        <v>0</v>
      </c>
      <c r="W1664" s="18" t="n">
        <f aca="false">V1664-(Draws!W1643+Draws!AI1643)</f>
        <v>0</v>
      </c>
      <c r="X1664" s="18" t="n">
        <f aca="false">W1664-(Draws!X1643+Draws!AJ1643)</f>
        <v>0</v>
      </c>
      <c r="Y1664" s="18" t="n">
        <f aca="false">X1664-(Draws!Y1643+Draws!AK1643)</f>
        <v>0</v>
      </c>
      <c r="Z1664" s="18" t="n">
        <f aca="false">0-(MAX(Draws!N1643-Line_cap,0)+MAX(Draws!Z1643-Line_cap,0))</f>
        <v>0</v>
      </c>
      <c r="AA1664" s="18" t="n">
        <f aca="false">Z1664-(MAX(Draws!O1643-Line_cap,0)+MAX(Draws!AA1643-Line_cap,0))</f>
        <v>0</v>
      </c>
      <c r="AB1664" s="18" t="n">
        <f aca="false">AA1664-(MAX(Draws!P1643-Line_cap,0)+MAX(Draws!AB1643-Line_cap,0))</f>
        <v>0</v>
      </c>
      <c r="AC1664" s="18" t="n">
        <f aca="false">AB1664-(MAX(Draws!Q1643-Line_cap,0)+MAX(Draws!AC1643-Line_cap,0))</f>
        <v>0</v>
      </c>
      <c r="AD1664" s="18" t="n">
        <f aca="false">AC1664-(MAX(Draws!R1643-Line_cap,0)+MAX(Draws!AD1643-Line_cap,0))</f>
        <v>0</v>
      </c>
      <c r="AE1664" s="18" t="n">
        <f aca="false">AD1664-(MAX(Draws!S1643-Line_cap,0)+MAX(Draws!AE1643-Line_cap,0))</f>
        <v>0</v>
      </c>
      <c r="AF1664" s="18" t="n">
        <f aca="false">AE1664-(MAX(Draws!T1643-Line_cap,0)+MAX(Draws!AF1643-Line_cap,0))</f>
        <v>0</v>
      </c>
      <c r="AG1664" s="18" t="n">
        <f aca="false">AF1664-(MAX(Draws!U1643-Line_cap,0)+MAX(Draws!AG1643-Line_cap,0))</f>
        <v>0</v>
      </c>
      <c r="AH1664" s="18" t="n">
        <f aca="false">AG1664-(MAX(Draws!V1643-Line_cap,0)+MAX(Draws!AH1643-Line_cap,0))</f>
        <v>0</v>
      </c>
      <c r="AI1664" s="18" t="n">
        <f aca="false">AH1664-(MAX(Draws!W1643-Line_cap,0)+MAX(Draws!AI1643-Line_cap,0))</f>
        <v>0</v>
      </c>
      <c r="AJ1664" s="18" t="n">
        <f aca="false">AI1664-(MAX(Draws!X1643-Line_cap,0)+MAX(Draws!AJ1643-Line_cap,0))</f>
        <v>0</v>
      </c>
      <c r="AK1664" s="18" t="n">
        <f aca="false">AJ1664-(MAX(Draws!Y1643-Line_cap,0)+MAX(Draws!AK1643-Line_cap,0))</f>
        <v>0</v>
      </c>
      <c r="AL1664" s="18" t="n">
        <f aca="false">SUMPRODUCT(MIN($B$22:$M$22+B1664:M1664+N1664:Y1664))</f>
        <v>394.146773347307</v>
      </c>
      <c r="AM1664" s="18" t="n">
        <f aca="false">SUMPRODUCT(MIN($B$22:$M$22+B1664:M1664))</f>
        <v>394.146773347307</v>
      </c>
      <c r="AN1664" s="18" t="n">
        <f aca="false">SUMPRODUCT(MIN($B$22:$M$22+N1664:Y1664))</f>
        <v>481.950382357786</v>
      </c>
      <c r="AO1664" s="18" t="n">
        <f aca="false">SUMPRODUCT(MIN($B$22:$M$22+B1664:M1664+Z1664:AK1664))</f>
        <v>394.146773347307</v>
      </c>
      <c r="AP1664" s="18" t="n">
        <f aca="false">SUMPRODUCT(MIN($B$23:$M$23+B1664:M1664+N1664:Y1664))</f>
        <v>439.251507200471</v>
      </c>
      <c r="AQ1664" s="18" t="n">
        <f aca="false">SUMPRODUCT(MIN($B$23:$M$23+B1664:M1664+Z1664:AK1664))</f>
        <v>439.251507200471</v>
      </c>
      <c r="AR1664" s="13" t="n">
        <f aca="false">IF(Y1664&lt;0,1,0)</f>
        <v>0</v>
      </c>
    </row>
    <row r="1665" customFormat="false" ht="15" hidden="false" customHeight="false" outlineLevel="0" collapsed="false">
      <c r="A1665" s="13" t="n">
        <v>1640</v>
      </c>
      <c r="B1665" s="18" t="n">
        <f aca="false">Shock_sd*Draws!B1644</f>
        <v>7.01237926842198</v>
      </c>
      <c r="C1665" s="18" t="n">
        <f aca="false">Persist_a*B1665+Shock_sd*Draws!C1644</f>
        <v>4.80200969993574</v>
      </c>
      <c r="D1665" s="18" t="n">
        <f aca="false">Persist_a*C1665+Shock_sd*Draws!D1644</f>
        <v>-63.390551016456</v>
      </c>
      <c r="E1665" s="18" t="n">
        <f aca="false">Persist_a*D1665+Shock_sd*Draws!E1644</f>
        <v>-6.77606480337625</v>
      </c>
      <c r="F1665" s="18" t="n">
        <f aca="false">Persist_a*E1665+Shock_sd*Draws!F1644</f>
        <v>-51.1237925241399</v>
      </c>
      <c r="G1665" s="18" t="n">
        <f aca="false">Persist_a*F1665+Shock_sd*Draws!G1644</f>
        <v>-111.189331658695</v>
      </c>
      <c r="H1665" s="18" t="n">
        <f aca="false">Persist_a*G1665+Shock_sd*Draws!H1644</f>
        <v>-47.4242293526309</v>
      </c>
      <c r="I1665" s="18" t="n">
        <f aca="false">Persist_a*H1665+Shock_sd*Draws!I1644</f>
        <v>11.4841437823203</v>
      </c>
      <c r="J1665" s="18" t="n">
        <f aca="false">Persist_a*I1665+Shock_sd*Draws!J1644</f>
        <v>102.517278203648</v>
      </c>
      <c r="K1665" s="18" t="n">
        <f aca="false">Persist_a*J1665+Shock_sd*Draws!K1644</f>
        <v>61.1878313988646</v>
      </c>
      <c r="L1665" s="18" t="n">
        <f aca="false">Persist_a*K1665+Shock_sd*Draws!L1644</f>
        <v>-18.5273000960901</v>
      </c>
      <c r="M1665" s="18" t="n">
        <f aca="false">Persist_a*L1665+Shock_sd*Draws!M1644</f>
        <v>1.87038901305817</v>
      </c>
      <c r="N1665" s="18" t="n">
        <f aca="false">0-(Draws!N1644+Draws!Z1644)</f>
        <v>0</v>
      </c>
      <c r="O1665" s="18" t="n">
        <f aca="false">N1665-(Draws!O1644+Draws!AA1644)</f>
        <v>0</v>
      </c>
      <c r="P1665" s="18" t="n">
        <f aca="false">O1665-(Draws!P1644+Draws!AB1644)</f>
        <v>0</v>
      </c>
      <c r="Q1665" s="18" t="n">
        <f aca="false">P1665-(Draws!Q1644+Draws!AC1644)</f>
        <v>0</v>
      </c>
      <c r="R1665" s="18" t="n">
        <f aca="false">Q1665-(Draws!R1644+Draws!AD1644)</f>
        <v>0</v>
      </c>
      <c r="S1665" s="18" t="n">
        <f aca="false">R1665-(Draws!S1644+Draws!AE1644)</f>
        <v>0</v>
      </c>
      <c r="T1665" s="18" t="n">
        <f aca="false">S1665-(Draws!T1644+Draws!AF1644)</f>
        <v>0</v>
      </c>
      <c r="U1665" s="18" t="n">
        <f aca="false">T1665-(Draws!U1644+Draws!AG1644)</f>
        <v>0</v>
      </c>
      <c r="V1665" s="18" t="n">
        <f aca="false">U1665-(Draws!V1644+Draws!AH1644)</f>
        <v>0</v>
      </c>
      <c r="W1665" s="18" t="n">
        <f aca="false">V1665-(Draws!W1644+Draws!AI1644)</f>
        <v>0</v>
      </c>
      <c r="X1665" s="18" t="n">
        <f aca="false">W1665-(Draws!X1644+Draws!AJ1644)</f>
        <v>0</v>
      </c>
      <c r="Y1665" s="18" t="n">
        <f aca="false">X1665-(Draws!Y1644+Draws!AK1644)</f>
        <v>0</v>
      </c>
      <c r="Z1665" s="18" t="n">
        <f aca="false">0-(MAX(Draws!N1644-Line_cap,0)+MAX(Draws!Z1644-Line_cap,0))</f>
        <v>0</v>
      </c>
      <c r="AA1665" s="18" t="n">
        <f aca="false">Z1665-(MAX(Draws!O1644-Line_cap,0)+MAX(Draws!AA1644-Line_cap,0))</f>
        <v>0</v>
      </c>
      <c r="AB1665" s="18" t="n">
        <f aca="false">AA1665-(MAX(Draws!P1644-Line_cap,0)+MAX(Draws!AB1644-Line_cap,0))</f>
        <v>0</v>
      </c>
      <c r="AC1665" s="18" t="n">
        <f aca="false">AB1665-(MAX(Draws!Q1644-Line_cap,0)+MAX(Draws!AC1644-Line_cap,0))</f>
        <v>0</v>
      </c>
      <c r="AD1665" s="18" t="n">
        <f aca="false">AC1665-(MAX(Draws!R1644-Line_cap,0)+MAX(Draws!AD1644-Line_cap,0))</f>
        <v>0</v>
      </c>
      <c r="AE1665" s="18" t="n">
        <f aca="false">AD1665-(MAX(Draws!S1644-Line_cap,0)+MAX(Draws!AE1644-Line_cap,0))</f>
        <v>0</v>
      </c>
      <c r="AF1665" s="18" t="n">
        <f aca="false">AE1665-(MAX(Draws!T1644-Line_cap,0)+MAX(Draws!AF1644-Line_cap,0))</f>
        <v>0</v>
      </c>
      <c r="AG1665" s="18" t="n">
        <f aca="false">AF1665-(MAX(Draws!U1644-Line_cap,0)+MAX(Draws!AG1644-Line_cap,0))</f>
        <v>0</v>
      </c>
      <c r="AH1665" s="18" t="n">
        <f aca="false">AG1665-(MAX(Draws!V1644-Line_cap,0)+MAX(Draws!AH1644-Line_cap,0))</f>
        <v>0</v>
      </c>
      <c r="AI1665" s="18" t="n">
        <f aca="false">AH1665-(MAX(Draws!W1644-Line_cap,0)+MAX(Draws!AI1644-Line_cap,0))</f>
        <v>0</v>
      </c>
      <c r="AJ1665" s="18" t="n">
        <f aca="false">AI1665-(MAX(Draws!X1644-Line_cap,0)+MAX(Draws!AJ1644-Line_cap,0))</f>
        <v>0</v>
      </c>
      <c r="AK1665" s="18" t="n">
        <f aca="false">AJ1665-(MAX(Draws!Y1644-Line_cap,0)+MAX(Draws!AK1644-Line_cap,0))</f>
        <v>0</v>
      </c>
      <c r="AL1665" s="18" t="n">
        <f aca="false">SUMPRODUCT(MIN($B$22:$M$22+B1665:M1665+N1665:Y1665))</f>
        <v>372.01883997967</v>
      </c>
      <c r="AM1665" s="18" t="n">
        <f aca="false">SUMPRODUCT(MIN($B$22:$M$22+B1665:M1665))</f>
        <v>372.01883997967</v>
      </c>
      <c r="AN1665" s="18" t="n">
        <f aca="false">SUMPRODUCT(MIN($B$22:$M$22+N1665:Y1665))</f>
        <v>481.950382357786</v>
      </c>
      <c r="AO1665" s="18" t="n">
        <f aca="false">SUMPRODUCT(MIN($B$22:$M$22+B1665:M1665+Z1665:AK1665))</f>
        <v>372.01883997967</v>
      </c>
      <c r="AP1665" s="18" t="n">
        <f aca="false">SUMPRODUCT(MIN($B$23:$M$23+B1665:M1665+N1665:Y1665))</f>
        <v>419.784585480454</v>
      </c>
      <c r="AQ1665" s="18" t="n">
        <f aca="false">SUMPRODUCT(MIN($B$23:$M$23+B1665:M1665+Z1665:AK1665))</f>
        <v>419.784585480454</v>
      </c>
      <c r="AR1665" s="13" t="n">
        <f aca="false">IF(Y1665&lt;0,1,0)</f>
        <v>0</v>
      </c>
    </row>
    <row r="1666" customFormat="false" ht="15" hidden="false" customHeight="false" outlineLevel="0" collapsed="false">
      <c r="A1666" s="13" t="n">
        <v>1641</v>
      </c>
      <c r="B1666" s="18" t="n">
        <f aca="false">Shock_sd*Draws!B1645</f>
        <v>-36.1805696384556</v>
      </c>
      <c r="C1666" s="18" t="n">
        <f aca="false">Persist_a*B1666+Shock_sd*Draws!C1645</f>
        <v>-16.0266360260915</v>
      </c>
      <c r="D1666" s="18" t="n">
        <f aca="false">Persist_a*C1666+Shock_sd*Draws!D1645</f>
        <v>103.75287096006</v>
      </c>
      <c r="E1666" s="18" t="n">
        <f aca="false">Persist_a*D1666+Shock_sd*Draws!E1645</f>
        <v>104.567179080741</v>
      </c>
      <c r="F1666" s="18" t="n">
        <f aca="false">Persist_a*E1666+Shock_sd*Draws!F1645</f>
        <v>106.40940360091</v>
      </c>
      <c r="G1666" s="18" t="n">
        <f aca="false">Persist_a*F1666+Shock_sd*Draws!G1645</f>
        <v>-31.0058600350449</v>
      </c>
      <c r="H1666" s="18" t="n">
        <f aca="false">Persist_a*G1666+Shock_sd*Draws!H1645</f>
        <v>-74.7300442486028</v>
      </c>
      <c r="I1666" s="18" t="n">
        <f aca="false">Persist_a*H1666+Shock_sd*Draws!I1645</f>
        <v>-85.4812004222174</v>
      </c>
      <c r="J1666" s="18" t="n">
        <f aca="false">Persist_a*I1666+Shock_sd*Draws!J1645</f>
        <v>-47.1083214090916</v>
      </c>
      <c r="K1666" s="18" t="n">
        <f aca="false">Persist_a*J1666+Shock_sd*Draws!K1645</f>
        <v>-9.67116891625841</v>
      </c>
      <c r="L1666" s="18" t="n">
        <f aca="false">Persist_a*K1666+Shock_sd*Draws!L1645</f>
        <v>128.131125903427</v>
      </c>
      <c r="M1666" s="18" t="n">
        <f aca="false">Persist_a*L1666+Shock_sd*Draws!M1645</f>
        <v>38.7837804832369</v>
      </c>
      <c r="N1666" s="18" t="n">
        <f aca="false">0-(Draws!N1645+Draws!Z1645)</f>
        <v>0</v>
      </c>
      <c r="O1666" s="18" t="n">
        <f aca="false">N1666-(Draws!O1645+Draws!AA1645)</f>
        <v>0</v>
      </c>
      <c r="P1666" s="18" t="n">
        <f aca="false">O1666-(Draws!P1645+Draws!AB1645)</f>
        <v>0</v>
      </c>
      <c r="Q1666" s="18" t="n">
        <f aca="false">P1666-(Draws!Q1645+Draws!AC1645)</f>
        <v>0</v>
      </c>
      <c r="R1666" s="18" t="n">
        <f aca="false">Q1666-(Draws!R1645+Draws!AD1645)</f>
        <v>0</v>
      </c>
      <c r="S1666" s="18" t="n">
        <f aca="false">R1666-(Draws!S1645+Draws!AE1645)</f>
        <v>0</v>
      </c>
      <c r="T1666" s="18" t="n">
        <f aca="false">S1666-(Draws!T1645+Draws!AF1645)</f>
        <v>0</v>
      </c>
      <c r="U1666" s="18" t="n">
        <f aca="false">T1666-(Draws!U1645+Draws!AG1645)</f>
        <v>0</v>
      </c>
      <c r="V1666" s="18" t="n">
        <f aca="false">U1666-(Draws!V1645+Draws!AH1645)</f>
        <v>0</v>
      </c>
      <c r="W1666" s="18" t="n">
        <f aca="false">V1666-(Draws!W1645+Draws!AI1645)</f>
        <v>0</v>
      </c>
      <c r="X1666" s="18" t="n">
        <f aca="false">W1666-(Draws!X1645+Draws!AJ1645)</f>
        <v>0</v>
      </c>
      <c r="Y1666" s="18" t="n">
        <f aca="false">X1666-(Draws!Y1645+Draws!AK1645)</f>
        <v>0</v>
      </c>
      <c r="Z1666" s="18" t="n">
        <f aca="false">0-(MAX(Draws!N1645-Line_cap,0)+MAX(Draws!Z1645-Line_cap,0))</f>
        <v>0</v>
      </c>
      <c r="AA1666" s="18" t="n">
        <f aca="false">Z1666-(MAX(Draws!O1645-Line_cap,0)+MAX(Draws!AA1645-Line_cap,0))</f>
        <v>0</v>
      </c>
      <c r="AB1666" s="18" t="n">
        <f aca="false">AA1666-(MAX(Draws!P1645-Line_cap,0)+MAX(Draws!AB1645-Line_cap,0))</f>
        <v>0</v>
      </c>
      <c r="AC1666" s="18" t="n">
        <f aca="false">AB1666-(MAX(Draws!Q1645-Line_cap,0)+MAX(Draws!AC1645-Line_cap,0))</f>
        <v>0</v>
      </c>
      <c r="AD1666" s="18" t="n">
        <f aca="false">AC1666-(MAX(Draws!R1645-Line_cap,0)+MAX(Draws!AD1645-Line_cap,0))</f>
        <v>0</v>
      </c>
      <c r="AE1666" s="18" t="n">
        <f aca="false">AD1666-(MAX(Draws!S1645-Line_cap,0)+MAX(Draws!AE1645-Line_cap,0))</f>
        <v>0</v>
      </c>
      <c r="AF1666" s="18" t="n">
        <f aca="false">AE1666-(MAX(Draws!T1645-Line_cap,0)+MAX(Draws!AF1645-Line_cap,0))</f>
        <v>0</v>
      </c>
      <c r="AG1666" s="18" t="n">
        <f aca="false">AF1666-(MAX(Draws!U1645-Line_cap,0)+MAX(Draws!AG1645-Line_cap,0))</f>
        <v>0</v>
      </c>
      <c r="AH1666" s="18" t="n">
        <f aca="false">AG1666-(MAX(Draws!V1645-Line_cap,0)+MAX(Draws!AH1645-Line_cap,0))</f>
        <v>0</v>
      </c>
      <c r="AI1666" s="18" t="n">
        <f aca="false">AH1666-(MAX(Draws!W1645-Line_cap,0)+MAX(Draws!AI1645-Line_cap,0))</f>
        <v>0</v>
      </c>
      <c r="AJ1666" s="18" t="n">
        <f aca="false">AI1666-(MAX(Draws!X1645-Line_cap,0)+MAX(Draws!AJ1645-Line_cap,0))</f>
        <v>0</v>
      </c>
      <c r="AK1666" s="18" t="n">
        <f aca="false">AJ1666-(MAX(Draws!Y1645-Line_cap,0)+MAX(Draws!AK1645-Line_cap,0))</f>
        <v>0</v>
      </c>
      <c r="AL1666" s="18" t="n">
        <f aca="false">SUMPRODUCT(MIN($B$22:$M$22+B1666:M1666+N1666:Y1666))</f>
        <v>398.372852975702</v>
      </c>
      <c r="AM1666" s="18" t="n">
        <f aca="false">SUMPRODUCT(MIN($B$22:$M$22+B1666:M1666))</f>
        <v>398.372852975702</v>
      </c>
      <c r="AN1666" s="18" t="n">
        <f aca="false">SUMPRODUCT(MIN($B$22:$M$22+N1666:Y1666))</f>
        <v>481.950382357786</v>
      </c>
      <c r="AO1666" s="18" t="n">
        <f aca="false">SUMPRODUCT(MIN($B$22:$M$22+B1666:M1666+Z1666:AK1666))</f>
        <v>398.372852975702</v>
      </c>
      <c r="AP1666" s="18" t="n">
        <f aca="false">SUMPRODUCT(MIN($B$23:$M$23+B1666:M1666+N1666:Y1666))</f>
        <v>447.972852975702</v>
      </c>
      <c r="AQ1666" s="18" t="n">
        <f aca="false">SUMPRODUCT(MIN($B$23:$M$23+B1666:M1666+Z1666:AK1666))</f>
        <v>447.972852975702</v>
      </c>
      <c r="AR1666" s="13" t="n">
        <f aca="false">IF(Y1666&lt;0,1,0)</f>
        <v>0</v>
      </c>
    </row>
    <row r="1667" customFormat="false" ht="15" hidden="false" customHeight="false" outlineLevel="0" collapsed="false">
      <c r="A1667" s="13" t="n">
        <v>1642</v>
      </c>
      <c r="B1667" s="18" t="n">
        <f aca="false">Shock_sd*Draws!B1646</f>
        <v>50.073981283111</v>
      </c>
      <c r="C1667" s="18" t="n">
        <f aca="false">Persist_a*B1667+Shock_sd*Draws!C1646</f>
        <v>43.9009384389425</v>
      </c>
      <c r="D1667" s="18" t="n">
        <f aca="false">Persist_a*C1667+Shock_sd*Draws!D1646</f>
        <v>109.755894070287</v>
      </c>
      <c r="E1667" s="18" t="n">
        <f aca="false">Persist_a*D1667+Shock_sd*Draws!E1646</f>
        <v>11.627940300791</v>
      </c>
      <c r="F1667" s="18" t="n">
        <f aca="false">Persist_a*E1667+Shock_sd*Draws!F1646</f>
        <v>7.17341713362947</v>
      </c>
      <c r="G1667" s="18" t="n">
        <f aca="false">Persist_a*F1667+Shock_sd*Draws!G1646</f>
        <v>71.6842538034372</v>
      </c>
      <c r="H1667" s="18" t="n">
        <f aca="false">Persist_a*G1667+Shock_sd*Draws!H1646</f>
        <v>-59.9167101084017</v>
      </c>
      <c r="I1667" s="18" t="n">
        <f aca="false">Persist_a*H1667+Shock_sd*Draws!I1646</f>
        <v>-5.73712966214356</v>
      </c>
      <c r="J1667" s="18" t="n">
        <f aca="false">Persist_a*I1667+Shock_sd*Draws!J1646</f>
        <v>16.0789513018045</v>
      </c>
      <c r="K1667" s="18" t="n">
        <f aca="false">Persist_a*J1667+Shock_sd*Draws!K1646</f>
        <v>38.0786271273953</v>
      </c>
      <c r="L1667" s="18" t="n">
        <f aca="false">Persist_a*K1667+Shock_sd*Draws!L1646</f>
        <v>16.3982282938275</v>
      </c>
      <c r="M1667" s="18" t="n">
        <f aca="false">Persist_a*L1667+Shock_sd*Draws!M1646</f>
        <v>21.1664914193071</v>
      </c>
      <c r="N1667" s="18" t="n">
        <f aca="false">0-(Draws!N1646+Draws!Z1646)</f>
        <v>0</v>
      </c>
      <c r="O1667" s="18" t="n">
        <f aca="false">N1667-(Draws!O1646+Draws!AA1646)</f>
        <v>0</v>
      </c>
      <c r="P1667" s="18" t="n">
        <f aca="false">O1667-(Draws!P1646+Draws!AB1646)</f>
        <v>0</v>
      </c>
      <c r="Q1667" s="18" t="n">
        <f aca="false">P1667-(Draws!Q1646+Draws!AC1646)</f>
        <v>0</v>
      </c>
      <c r="R1667" s="18" t="n">
        <f aca="false">Q1667-(Draws!R1646+Draws!AD1646)</f>
        <v>0</v>
      </c>
      <c r="S1667" s="18" t="n">
        <f aca="false">R1667-(Draws!S1646+Draws!AE1646)</f>
        <v>0</v>
      </c>
      <c r="T1667" s="18" t="n">
        <f aca="false">S1667-(Draws!T1646+Draws!AF1646)</f>
        <v>0</v>
      </c>
      <c r="U1667" s="18" t="n">
        <f aca="false">T1667-(Draws!U1646+Draws!AG1646)</f>
        <v>0</v>
      </c>
      <c r="V1667" s="18" t="n">
        <f aca="false">U1667-(Draws!V1646+Draws!AH1646)</f>
        <v>0</v>
      </c>
      <c r="W1667" s="18" t="n">
        <f aca="false">V1667-(Draws!W1646+Draws!AI1646)</f>
        <v>0</v>
      </c>
      <c r="X1667" s="18" t="n">
        <f aca="false">W1667-(Draws!X1646+Draws!AJ1646)</f>
        <v>0</v>
      </c>
      <c r="Y1667" s="18" t="n">
        <f aca="false">X1667-(Draws!Y1646+Draws!AK1646)</f>
        <v>-116.31331572603</v>
      </c>
      <c r="Z1667" s="18" t="n">
        <f aca="false">0-(MAX(Draws!N1646-Line_cap,0)+MAX(Draws!Z1646-Line_cap,0))</f>
        <v>0</v>
      </c>
      <c r="AA1667" s="18" t="n">
        <f aca="false">Z1667-(MAX(Draws!O1646-Line_cap,0)+MAX(Draws!AA1646-Line_cap,0))</f>
        <v>0</v>
      </c>
      <c r="AB1667" s="18" t="n">
        <f aca="false">AA1667-(MAX(Draws!P1646-Line_cap,0)+MAX(Draws!AB1646-Line_cap,0))</f>
        <v>0</v>
      </c>
      <c r="AC1667" s="18" t="n">
        <f aca="false">AB1667-(MAX(Draws!Q1646-Line_cap,0)+MAX(Draws!AC1646-Line_cap,0))</f>
        <v>0</v>
      </c>
      <c r="AD1667" s="18" t="n">
        <f aca="false">AC1667-(MAX(Draws!R1646-Line_cap,0)+MAX(Draws!AD1646-Line_cap,0))</f>
        <v>0</v>
      </c>
      <c r="AE1667" s="18" t="n">
        <f aca="false">AD1667-(MAX(Draws!S1646-Line_cap,0)+MAX(Draws!AE1646-Line_cap,0))</f>
        <v>0</v>
      </c>
      <c r="AF1667" s="18" t="n">
        <f aca="false">AE1667-(MAX(Draws!T1646-Line_cap,0)+MAX(Draws!AF1646-Line_cap,0))</f>
        <v>0</v>
      </c>
      <c r="AG1667" s="18" t="n">
        <f aca="false">AF1667-(MAX(Draws!U1646-Line_cap,0)+MAX(Draws!AG1646-Line_cap,0))</f>
        <v>0</v>
      </c>
      <c r="AH1667" s="18" t="n">
        <f aca="false">AG1667-(MAX(Draws!V1646-Line_cap,0)+MAX(Draws!AH1646-Line_cap,0))</f>
        <v>0</v>
      </c>
      <c r="AI1667" s="18" t="n">
        <f aca="false">AH1667-(MAX(Draws!W1646-Line_cap,0)+MAX(Draws!AI1646-Line_cap,0))</f>
        <v>0</v>
      </c>
      <c r="AJ1667" s="18" t="n">
        <f aca="false">AI1667-(MAX(Draws!X1646-Line_cap,0)+MAX(Draws!AJ1646-Line_cap,0))</f>
        <v>0</v>
      </c>
      <c r="AK1667" s="18" t="n">
        <f aca="false">AJ1667-(MAX(Draws!Y1646-Line_cap,0)+MAX(Draws!AK1646-Line_cap,0))</f>
        <v>-16.3133157260296</v>
      </c>
      <c r="AL1667" s="18" t="n">
        <f aca="false">SUMPRODUCT(MIN($B$22:$M$22+B1667:M1667+N1667:Y1667))</f>
        <v>415.277223370238</v>
      </c>
      <c r="AM1667" s="18" t="n">
        <f aca="false">SUMPRODUCT(MIN($B$22:$M$22+B1667:M1667))</f>
        <v>422.033672249384</v>
      </c>
      <c r="AN1667" s="18" t="n">
        <f aca="false">SUMPRODUCT(MIN($B$22:$M$22+N1667:Y1667))</f>
        <v>394.110731950931</v>
      </c>
      <c r="AO1667" s="18" t="n">
        <f aca="false">SUMPRODUCT(MIN($B$22:$M$22+B1667:M1667+Z1667:AK1667))</f>
        <v>422.033672249384</v>
      </c>
      <c r="AP1667" s="18" t="n">
        <f aca="false">SUMPRODUCT(MIN($B$23:$M$23+B1667:M1667+N1667:Y1667))</f>
        <v>460.403104452858</v>
      </c>
      <c r="AQ1667" s="18" t="n">
        <f aca="false">SUMPRODUCT(MIN($B$23:$M$23+B1667:M1667+Z1667:AK1667))</f>
        <v>471.212315112484</v>
      </c>
      <c r="AR1667" s="13" t="n">
        <f aca="false">IF(Y1667&lt;0,1,0)</f>
        <v>1</v>
      </c>
    </row>
    <row r="1668" customFormat="false" ht="15" hidden="false" customHeight="false" outlineLevel="0" collapsed="false">
      <c r="A1668" s="13" t="n">
        <v>1643</v>
      </c>
      <c r="B1668" s="18" t="n">
        <f aca="false">Shock_sd*Draws!B1647</f>
        <v>68.273926934515</v>
      </c>
      <c r="C1668" s="18" t="n">
        <f aca="false">Persist_a*B1668+Shock_sd*Draws!C1647</f>
        <v>65.1458136717686</v>
      </c>
      <c r="D1668" s="18" t="n">
        <f aca="false">Persist_a*C1668+Shock_sd*Draws!D1647</f>
        <v>49.5646533927911</v>
      </c>
      <c r="E1668" s="18" t="n">
        <f aca="false">Persist_a*D1668+Shock_sd*Draws!E1647</f>
        <v>70.6655153632485</v>
      </c>
      <c r="F1668" s="18" t="n">
        <f aca="false">Persist_a*E1668+Shock_sd*Draws!F1647</f>
        <v>-4.2670699903401</v>
      </c>
      <c r="G1668" s="18" t="n">
        <f aca="false">Persist_a*F1668+Shock_sd*Draws!G1647</f>
        <v>70.9670968082568</v>
      </c>
      <c r="H1668" s="18" t="n">
        <f aca="false">Persist_a*G1668+Shock_sd*Draws!H1647</f>
        <v>24.7459742198668</v>
      </c>
      <c r="I1668" s="18" t="n">
        <f aca="false">Persist_a*H1668+Shock_sd*Draws!I1647</f>
        <v>53.6160131277414</v>
      </c>
      <c r="J1668" s="18" t="n">
        <f aca="false">Persist_a*I1668+Shock_sd*Draws!J1647</f>
        <v>21.3581823673484</v>
      </c>
      <c r="K1668" s="18" t="n">
        <f aca="false">Persist_a*J1668+Shock_sd*Draws!K1647</f>
        <v>45.3864441277457</v>
      </c>
      <c r="L1668" s="18" t="n">
        <f aca="false">Persist_a*K1668+Shock_sd*Draws!L1647</f>
        <v>51.3449739139388</v>
      </c>
      <c r="M1668" s="18" t="n">
        <f aca="false">Persist_a*L1668+Shock_sd*Draws!M1647</f>
        <v>-110.384645624174</v>
      </c>
      <c r="N1668" s="18" t="n">
        <f aca="false">0-(Draws!N1647+Draws!Z1647)</f>
        <v>0</v>
      </c>
      <c r="O1668" s="18" t="n">
        <f aca="false">N1668-(Draws!O1647+Draws!AA1647)</f>
        <v>0</v>
      </c>
      <c r="P1668" s="18" t="n">
        <f aca="false">O1668-(Draws!P1647+Draws!AB1647)</f>
        <v>0</v>
      </c>
      <c r="Q1668" s="18" t="n">
        <f aca="false">P1668-(Draws!Q1647+Draws!AC1647)</f>
        <v>0</v>
      </c>
      <c r="R1668" s="18" t="n">
        <f aca="false">Q1668-(Draws!R1647+Draws!AD1647)</f>
        <v>0</v>
      </c>
      <c r="S1668" s="18" t="n">
        <f aca="false">R1668-(Draws!S1647+Draws!AE1647)</f>
        <v>0</v>
      </c>
      <c r="T1668" s="18" t="n">
        <f aca="false">S1668-(Draws!T1647+Draws!AF1647)</f>
        <v>-80.8017221097444</v>
      </c>
      <c r="U1668" s="18" t="n">
        <f aca="false">T1668-(Draws!U1647+Draws!AG1647)</f>
        <v>-80.8017221097444</v>
      </c>
      <c r="V1668" s="18" t="n">
        <f aca="false">U1668-(Draws!V1647+Draws!AH1647)</f>
        <v>-80.8017221097444</v>
      </c>
      <c r="W1668" s="18" t="n">
        <f aca="false">V1668-(Draws!W1647+Draws!AI1647)</f>
        <v>-80.8017221097444</v>
      </c>
      <c r="X1668" s="18" t="n">
        <f aca="false">W1668-(Draws!X1647+Draws!AJ1647)</f>
        <v>-80.8017221097444</v>
      </c>
      <c r="Y1668" s="18" t="n">
        <f aca="false">X1668-(Draws!Y1647+Draws!AK1647)</f>
        <v>-80.8017221097444</v>
      </c>
      <c r="Z1668" s="18" t="n">
        <f aca="false">0-(MAX(Draws!N1647-Line_cap,0)+MAX(Draws!Z1647-Line_cap,0))</f>
        <v>0</v>
      </c>
      <c r="AA1668" s="18" t="n">
        <f aca="false">Z1668-(MAX(Draws!O1647-Line_cap,0)+MAX(Draws!AA1647-Line_cap,0))</f>
        <v>0</v>
      </c>
      <c r="AB1668" s="18" t="n">
        <f aca="false">AA1668-(MAX(Draws!P1647-Line_cap,0)+MAX(Draws!AB1647-Line_cap,0))</f>
        <v>0</v>
      </c>
      <c r="AC1668" s="18" t="n">
        <f aca="false">AB1668-(MAX(Draws!Q1647-Line_cap,0)+MAX(Draws!AC1647-Line_cap,0))</f>
        <v>0</v>
      </c>
      <c r="AD1668" s="18" t="n">
        <f aca="false">AC1668-(MAX(Draws!R1647-Line_cap,0)+MAX(Draws!AD1647-Line_cap,0))</f>
        <v>0</v>
      </c>
      <c r="AE1668" s="18" t="n">
        <f aca="false">AD1668-(MAX(Draws!S1647-Line_cap,0)+MAX(Draws!AE1647-Line_cap,0))</f>
        <v>0</v>
      </c>
      <c r="AF1668" s="18" t="n">
        <f aca="false">AE1668-(MAX(Draws!T1647-Line_cap,0)+MAX(Draws!AF1647-Line_cap,0))</f>
        <v>0</v>
      </c>
      <c r="AG1668" s="18" t="n">
        <f aca="false">AF1668-(MAX(Draws!U1647-Line_cap,0)+MAX(Draws!AG1647-Line_cap,0))</f>
        <v>0</v>
      </c>
      <c r="AH1668" s="18" t="n">
        <f aca="false">AG1668-(MAX(Draws!V1647-Line_cap,0)+MAX(Draws!AH1647-Line_cap,0))</f>
        <v>0</v>
      </c>
      <c r="AI1668" s="18" t="n">
        <f aca="false">AH1668-(MAX(Draws!W1647-Line_cap,0)+MAX(Draws!AI1647-Line_cap,0))</f>
        <v>0</v>
      </c>
      <c r="AJ1668" s="18" t="n">
        <f aca="false">AI1668-(MAX(Draws!X1647-Line_cap,0)+MAX(Draws!AJ1647-Line_cap,0))</f>
        <v>0</v>
      </c>
      <c r="AK1668" s="18" t="n">
        <f aca="false">AJ1668-(MAX(Draws!Y1647-Line_cap,0)+MAX(Draws!AK1647-Line_cap,0))</f>
        <v>0</v>
      </c>
      <c r="AL1668" s="18" t="n">
        <f aca="false">SUMPRODUCT(MIN($B$22:$M$22+B1668:M1668+N1668:Y1668))</f>
        <v>319.237679943042</v>
      </c>
      <c r="AM1668" s="18" t="n">
        <f aca="false">SUMPRODUCT(MIN($B$22:$M$22+B1668:M1668))</f>
        <v>400.039402052786</v>
      </c>
      <c r="AN1668" s="18" t="n">
        <f aca="false">SUMPRODUCT(MIN($B$22:$M$22+N1668:Y1668))</f>
        <v>401.148660248041</v>
      </c>
      <c r="AO1668" s="18" t="n">
        <f aca="false">SUMPRODUCT(MIN($B$22:$M$22+B1668:M1668+Z1668:AK1668))</f>
        <v>400.039402052786</v>
      </c>
      <c r="AP1668" s="18" t="n">
        <f aca="false">SUMPRODUCT(MIN($B$23:$M$23+B1668:M1668+N1668:Y1668))</f>
        <v>364.363561025662</v>
      </c>
      <c r="AQ1668" s="18" t="n">
        <f aca="false">SUMPRODUCT(MIN($B$23:$M$23+B1668:M1668+Z1668:AK1668))</f>
        <v>445.165283135406</v>
      </c>
      <c r="AR1668" s="13" t="n">
        <f aca="false">IF(Y1668&lt;0,1,0)</f>
        <v>1</v>
      </c>
    </row>
    <row r="1669" customFormat="false" ht="15" hidden="false" customHeight="false" outlineLevel="0" collapsed="false">
      <c r="A1669" s="13" t="n">
        <v>1644</v>
      </c>
      <c r="B1669" s="18" t="n">
        <f aca="false">Shock_sd*Draws!B1648</f>
        <v>-25.0904516913274</v>
      </c>
      <c r="C1669" s="18" t="n">
        <f aca="false">Persist_a*B1669+Shock_sd*Draws!C1648</f>
        <v>145.543596071258</v>
      </c>
      <c r="D1669" s="18" t="n">
        <f aca="false">Persist_a*C1669+Shock_sd*Draws!D1648</f>
        <v>69.9085004624617</v>
      </c>
      <c r="E1669" s="18" t="n">
        <f aca="false">Persist_a*D1669+Shock_sd*Draws!E1648</f>
        <v>32.1705673586508</v>
      </c>
      <c r="F1669" s="18" t="n">
        <f aca="false">Persist_a*E1669+Shock_sd*Draws!F1648</f>
        <v>4.66294677328261</v>
      </c>
      <c r="G1669" s="18" t="n">
        <f aca="false">Persist_a*F1669+Shock_sd*Draws!G1648</f>
        <v>5.29713099724916</v>
      </c>
      <c r="H1669" s="18" t="n">
        <f aca="false">Persist_a*G1669+Shock_sd*Draws!H1648</f>
        <v>55.8210304108314</v>
      </c>
      <c r="I1669" s="18" t="n">
        <f aca="false">Persist_a*H1669+Shock_sd*Draws!I1648</f>
        <v>26.7591690699413</v>
      </c>
      <c r="J1669" s="18" t="n">
        <f aca="false">Persist_a*I1669+Shock_sd*Draws!J1648</f>
        <v>32.8584313521388</v>
      </c>
      <c r="K1669" s="18" t="n">
        <f aca="false">Persist_a*J1669+Shock_sd*Draws!K1648</f>
        <v>13.5845322707374</v>
      </c>
      <c r="L1669" s="18" t="n">
        <f aca="false">Persist_a*K1669+Shock_sd*Draws!L1648</f>
        <v>72.5793782670724</v>
      </c>
      <c r="M1669" s="18" t="n">
        <f aca="false">Persist_a*L1669+Shock_sd*Draws!M1648</f>
        <v>108.636054942147</v>
      </c>
      <c r="N1669" s="18" t="n">
        <f aca="false">0-(Draws!N1648+Draws!Z1648)</f>
        <v>0</v>
      </c>
      <c r="O1669" s="18" t="n">
        <f aca="false">N1669-(Draws!O1648+Draws!AA1648)</f>
        <v>0</v>
      </c>
      <c r="P1669" s="18" t="n">
        <f aca="false">O1669-(Draws!P1648+Draws!AB1648)</f>
        <v>0</v>
      </c>
      <c r="Q1669" s="18" t="n">
        <f aca="false">P1669-(Draws!Q1648+Draws!AC1648)</f>
        <v>0</v>
      </c>
      <c r="R1669" s="18" t="n">
        <f aca="false">Q1669-(Draws!R1648+Draws!AD1648)</f>
        <v>0</v>
      </c>
      <c r="S1669" s="18" t="n">
        <f aca="false">R1669-(Draws!S1648+Draws!AE1648)</f>
        <v>0</v>
      </c>
      <c r="T1669" s="18" t="n">
        <f aca="false">S1669-(Draws!T1648+Draws!AF1648)</f>
        <v>0</v>
      </c>
      <c r="U1669" s="18" t="n">
        <f aca="false">T1669-(Draws!U1648+Draws!AG1648)</f>
        <v>0</v>
      </c>
      <c r="V1669" s="18" t="n">
        <f aca="false">U1669-(Draws!V1648+Draws!AH1648)</f>
        <v>0</v>
      </c>
      <c r="W1669" s="18" t="n">
        <f aca="false">V1669-(Draws!W1648+Draws!AI1648)</f>
        <v>0</v>
      </c>
      <c r="X1669" s="18" t="n">
        <f aca="false">W1669-(Draws!X1648+Draws!AJ1648)</f>
        <v>0</v>
      </c>
      <c r="Y1669" s="18" t="n">
        <f aca="false">X1669-(Draws!Y1648+Draws!AK1648)</f>
        <v>0</v>
      </c>
      <c r="Z1669" s="18" t="n">
        <f aca="false">0-(MAX(Draws!N1648-Line_cap,0)+MAX(Draws!Z1648-Line_cap,0))</f>
        <v>0</v>
      </c>
      <c r="AA1669" s="18" t="n">
        <f aca="false">Z1669-(MAX(Draws!O1648-Line_cap,0)+MAX(Draws!AA1648-Line_cap,0))</f>
        <v>0</v>
      </c>
      <c r="AB1669" s="18" t="n">
        <f aca="false">AA1669-(MAX(Draws!P1648-Line_cap,0)+MAX(Draws!AB1648-Line_cap,0))</f>
        <v>0</v>
      </c>
      <c r="AC1669" s="18" t="n">
        <f aca="false">AB1669-(MAX(Draws!Q1648-Line_cap,0)+MAX(Draws!AC1648-Line_cap,0))</f>
        <v>0</v>
      </c>
      <c r="AD1669" s="18" t="n">
        <f aca="false">AC1669-(MAX(Draws!R1648-Line_cap,0)+MAX(Draws!AD1648-Line_cap,0))</f>
        <v>0</v>
      </c>
      <c r="AE1669" s="18" t="n">
        <f aca="false">AD1669-(MAX(Draws!S1648-Line_cap,0)+MAX(Draws!AE1648-Line_cap,0))</f>
        <v>0</v>
      </c>
      <c r="AF1669" s="18" t="n">
        <f aca="false">AE1669-(MAX(Draws!T1648-Line_cap,0)+MAX(Draws!AF1648-Line_cap,0))</f>
        <v>0</v>
      </c>
      <c r="AG1669" s="18" t="n">
        <f aca="false">AF1669-(MAX(Draws!U1648-Line_cap,0)+MAX(Draws!AG1648-Line_cap,0))</f>
        <v>0</v>
      </c>
      <c r="AH1669" s="18" t="n">
        <f aca="false">AG1669-(MAX(Draws!V1648-Line_cap,0)+MAX(Draws!AH1648-Line_cap,0))</f>
        <v>0</v>
      </c>
      <c r="AI1669" s="18" t="n">
        <f aca="false">AH1669-(MAX(Draws!W1648-Line_cap,0)+MAX(Draws!AI1648-Line_cap,0))</f>
        <v>0</v>
      </c>
      <c r="AJ1669" s="18" t="n">
        <f aca="false">AI1669-(MAX(Draws!X1648-Line_cap,0)+MAX(Draws!AJ1648-Line_cap,0))</f>
        <v>0</v>
      </c>
      <c r="AK1669" s="18" t="n">
        <f aca="false">AJ1669-(MAX(Draws!Y1648-Line_cap,0)+MAX(Draws!AK1648-Line_cap,0))</f>
        <v>0</v>
      </c>
      <c r="AL1669" s="18" t="n">
        <f aca="false">SUMPRODUCT(MIN($B$22:$M$22+B1669:M1669+N1669:Y1669))</f>
        <v>488.505302635614</v>
      </c>
      <c r="AM1669" s="18" t="n">
        <f aca="false">SUMPRODUCT(MIN($B$22:$M$22+B1669:M1669))</f>
        <v>488.505302635614</v>
      </c>
      <c r="AN1669" s="18" t="n">
        <f aca="false">SUMPRODUCT(MIN($B$22:$M$22+N1669:Y1669))</f>
        <v>481.950382357786</v>
      </c>
      <c r="AO1669" s="18" t="n">
        <f aca="false">SUMPRODUCT(MIN($B$22:$M$22+B1669:M1669+Z1669:AK1669))</f>
        <v>488.505302635614</v>
      </c>
      <c r="AP1669" s="18" t="n">
        <f aca="false">SUMPRODUCT(MIN($B$23:$M$23+B1669:M1669+N1669:Y1669))</f>
        <v>536.271048136398</v>
      </c>
      <c r="AQ1669" s="18" t="n">
        <f aca="false">SUMPRODUCT(MIN($B$23:$M$23+B1669:M1669+Z1669:AK1669))</f>
        <v>536.271048136398</v>
      </c>
      <c r="AR1669" s="13" t="n">
        <f aca="false">IF(Y1669&lt;0,1,0)</f>
        <v>0</v>
      </c>
    </row>
    <row r="1670" customFormat="false" ht="15" hidden="false" customHeight="false" outlineLevel="0" collapsed="false">
      <c r="A1670" s="13" t="n">
        <v>1645</v>
      </c>
      <c r="B1670" s="18" t="n">
        <f aca="false">Shock_sd*Draws!B1649</f>
        <v>121.541973853716</v>
      </c>
      <c r="C1670" s="18" t="n">
        <f aca="false">Persist_a*B1670+Shock_sd*Draws!C1649</f>
        <v>102.930078978493</v>
      </c>
      <c r="D1670" s="18" t="n">
        <f aca="false">Persist_a*C1670+Shock_sd*Draws!D1649</f>
        <v>81.6540042727646</v>
      </c>
      <c r="E1670" s="18" t="n">
        <f aca="false">Persist_a*D1670+Shock_sd*Draws!E1649</f>
        <v>51.2377671417894</v>
      </c>
      <c r="F1670" s="18" t="n">
        <f aca="false">Persist_a*E1670+Shock_sd*Draws!F1649</f>
        <v>79.8024530540715</v>
      </c>
      <c r="G1670" s="18" t="n">
        <f aca="false">Persist_a*F1670+Shock_sd*Draws!G1649</f>
        <v>19.6463264035879</v>
      </c>
      <c r="H1670" s="18" t="n">
        <f aca="false">Persist_a*G1670+Shock_sd*Draws!H1649</f>
        <v>-18.9221669268522</v>
      </c>
      <c r="I1670" s="18" t="n">
        <f aca="false">Persist_a*H1670+Shock_sd*Draws!I1649</f>
        <v>-92.3553563517534</v>
      </c>
      <c r="J1670" s="18" t="n">
        <f aca="false">Persist_a*I1670+Shock_sd*Draws!J1649</f>
        <v>-64.7728108301653</v>
      </c>
      <c r="K1670" s="18" t="n">
        <f aca="false">Persist_a*J1670+Shock_sd*Draws!K1649</f>
        <v>-6.1720573785336</v>
      </c>
      <c r="L1670" s="18" t="n">
        <f aca="false">Persist_a*K1670+Shock_sd*Draws!L1649</f>
        <v>-64.3337014316569</v>
      </c>
      <c r="M1670" s="18" t="n">
        <f aca="false">Persist_a*L1670+Shock_sd*Draws!M1649</f>
        <v>-119.301921371504</v>
      </c>
      <c r="N1670" s="18" t="n">
        <f aca="false">0-(Draws!N1649+Draws!Z1649)</f>
        <v>0</v>
      </c>
      <c r="O1670" s="18" t="n">
        <f aca="false">N1670-(Draws!O1649+Draws!AA1649)</f>
        <v>0</v>
      </c>
      <c r="P1670" s="18" t="n">
        <f aca="false">O1670-(Draws!P1649+Draws!AB1649)</f>
        <v>0</v>
      </c>
      <c r="Q1670" s="18" t="n">
        <f aca="false">P1670-(Draws!Q1649+Draws!AC1649)</f>
        <v>0</v>
      </c>
      <c r="R1670" s="18" t="n">
        <f aca="false">Q1670-(Draws!R1649+Draws!AD1649)</f>
        <v>0</v>
      </c>
      <c r="S1670" s="18" t="n">
        <f aca="false">R1670-(Draws!S1649+Draws!AE1649)</f>
        <v>0</v>
      </c>
      <c r="T1670" s="18" t="n">
        <f aca="false">S1670-(Draws!T1649+Draws!AF1649)</f>
        <v>0</v>
      </c>
      <c r="U1670" s="18" t="n">
        <f aca="false">T1670-(Draws!U1649+Draws!AG1649)</f>
        <v>0</v>
      </c>
      <c r="V1670" s="18" t="n">
        <f aca="false">U1670-(Draws!V1649+Draws!AH1649)</f>
        <v>0</v>
      </c>
      <c r="W1670" s="18" t="n">
        <f aca="false">V1670-(Draws!W1649+Draws!AI1649)</f>
        <v>0</v>
      </c>
      <c r="X1670" s="18" t="n">
        <f aca="false">W1670-(Draws!X1649+Draws!AJ1649)</f>
        <v>0</v>
      </c>
      <c r="Y1670" s="18" t="n">
        <f aca="false">X1670-(Draws!Y1649+Draws!AK1649)</f>
        <v>0</v>
      </c>
      <c r="Z1670" s="18" t="n">
        <f aca="false">0-(MAX(Draws!N1649-Line_cap,0)+MAX(Draws!Z1649-Line_cap,0))</f>
        <v>0</v>
      </c>
      <c r="AA1670" s="18" t="n">
        <f aca="false">Z1670-(MAX(Draws!O1649-Line_cap,0)+MAX(Draws!AA1649-Line_cap,0))</f>
        <v>0</v>
      </c>
      <c r="AB1670" s="18" t="n">
        <f aca="false">AA1670-(MAX(Draws!P1649-Line_cap,0)+MAX(Draws!AB1649-Line_cap,0))</f>
        <v>0</v>
      </c>
      <c r="AC1670" s="18" t="n">
        <f aca="false">AB1670-(MAX(Draws!Q1649-Line_cap,0)+MAX(Draws!AC1649-Line_cap,0))</f>
        <v>0</v>
      </c>
      <c r="AD1670" s="18" t="n">
        <f aca="false">AC1670-(MAX(Draws!R1649-Line_cap,0)+MAX(Draws!AD1649-Line_cap,0))</f>
        <v>0</v>
      </c>
      <c r="AE1670" s="18" t="n">
        <f aca="false">AD1670-(MAX(Draws!S1649-Line_cap,0)+MAX(Draws!AE1649-Line_cap,0))</f>
        <v>0</v>
      </c>
      <c r="AF1670" s="18" t="n">
        <f aca="false">AE1670-(MAX(Draws!T1649-Line_cap,0)+MAX(Draws!AF1649-Line_cap,0))</f>
        <v>0</v>
      </c>
      <c r="AG1670" s="18" t="n">
        <f aca="false">AF1670-(MAX(Draws!U1649-Line_cap,0)+MAX(Draws!AG1649-Line_cap,0))</f>
        <v>0</v>
      </c>
      <c r="AH1670" s="18" t="n">
        <f aca="false">AG1670-(MAX(Draws!V1649-Line_cap,0)+MAX(Draws!AH1649-Line_cap,0))</f>
        <v>0</v>
      </c>
      <c r="AI1670" s="18" t="n">
        <f aca="false">AH1670-(MAX(Draws!W1649-Line_cap,0)+MAX(Draws!AI1649-Line_cap,0))</f>
        <v>0</v>
      </c>
      <c r="AJ1670" s="18" t="n">
        <f aca="false">AI1670-(MAX(Draws!X1649-Line_cap,0)+MAX(Draws!AJ1649-Line_cap,0))</f>
        <v>0</v>
      </c>
      <c r="AK1670" s="18" t="n">
        <f aca="false">AJ1670-(MAX(Draws!Y1649-Line_cap,0)+MAX(Draws!AK1649-Line_cap,0))</f>
        <v>0</v>
      </c>
      <c r="AL1670" s="18" t="n">
        <f aca="false">SUMPRODUCT(MIN($B$22:$M$22+B1670:M1670+N1670:Y1670))</f>
        <v>391.122126305457</v>
      </c>
      <c r="AM1670" s="18" t="n">
        <f aca="false">SUMPRODUCT(MIN($B$22:$M$22+B1670:M1670))</f>
        <v>391.122126305457</v>
      </c>
      <c r="AN1670" s="18" t="n">
        <f aca="false">SUMPRODUCT(MIN($B$22:$M$22+N1670:Y1670))</f>
        <v>481.950382357786</v>
      </c>
      <c r="AO1670" s="18" t="n">
        <f aca="false">SUMPRODUCT(MIN($B$22:$M$22+B1670:M1670+Z1670:AK1670))</f>
        <v>391.122126305457</v>
      </c>
      <c r="AP1670" s="18" t="n">
        <f aca="false">SUMPRODUCT(MIN($B$23:$M$23+B1670:M1670+N1670:Y1670))</f>
        <v>436.248007388077</v>
      </c>
      <c r="AQ1670" s="18" t="n">
        <f aca="false">SUMPRODUCT(MIN($B$23:$M$23+B1670:M1670+Z1670:AK1670))</f>
        <v>436.248007388077</v>
      </c>
      <c r="AR1670" s="13" t="n">
        <f aca="false">IF(Y1670&lt;0,1,0)</f>
        <v>0</v>
      </c>
    </row>
    <row r="1671" customFormat="false" ht="15" hidden="false" customHeight="false" outlineLevel="0" collapsed="false">
      <c r="A1671" s="13" t="n">
        <v>1646</v>
      </c>
      <c r="B1671" s="18" t="n">
        <f aca="false">Shock_sd*Draws!B1650</f>
        <v>44.235788589469</v>
      </c>
      <c r="C1671" s="18" t="n">
        <f aca="false">Persist_a*B1671+Shock_sd*Draws!C1650</f>
        <v>37.7302024110175</v>
      </c>
      <c r="D1671" s="18" t="n">
        <f aca="false">Persist_a*C1671+Shock_sd*Draws!D1650</f>
        <v>32.2259684533802</v>
      </c>
      <c r="E1671" s="18" t="n">
        <f aca="false">Persist_a*D1671+Shock_sd*Draws!E1650</f>
        <v>59.529459661045</v>
      </c>
      <c r="F1671" s="18" t="n">
        <f aca="false">Persist_a*E1671+Shock_sd*Draws!F1650</f>
        <v>6.47441982441448</v>
      </c>
      <c r="G1671" s="18" t="n">
        <f aca="false">Persist_a*F1671+Shock_sd*Draws!G1650</f>
        <v>1.81795734517876</v>
      </c>
      <c r="H1671" s="18" t="n">
        <f aca="false">Persist_a*G1671+Shock_sd*Draws!H1650</f>
        <v>-32.767374253878</v>
      </c>
      <c r="I1671" s="18" t="n">
        <f aca="false">Persist_a*H1671+Shock_sd*Draws!I1650</f>
        <v>-126.215371495103</v>
      </c>
      <c r="J1671" s="18" t="n">
        <f aca="false">Persist_a*I1671+Shock_sd*Draws!J1650</f>
        <v>-81.0336773740209</v>
      </c>
      <c r="K1671" s="18" t="n">
        <f aca="false">Persist_a*J1671+Shock_sd*Draws!K1650</f>
        <v>22.3679028122804</v>
      </c>
      <c r="L1671" s="18" t="n">
        <f aca="false">Persist_a*K1671+Shock_sd*Draws!L1650</f>
        <v>9.19361838560124</v>
      </c>
      <c r="M1671" s="18" t="n">
        <f aca="false">Persist_a*L1671+Shock_sd*Draws!M1650</f>
        <v>-0.00787563839761951</v>
      </c>
      <c r="N1671" s="18" t="n">
        <f aca="false">0-(Draws!N1650+Draws!Z1650)</f>
        <v>0</v>
      </c>
      <c r="O1671" s="18" t="n">
        <f aca="false">N1671-(Draws!O1650+Draws!AA1650)</f>
        <v>0</v>
      </c>
      <c r="P1671" s="18" t="n">
        <f aca="false">O1671-(Draws!P1650+Draws!AB1650)</f>
        <v>0</v>
      </c>
      <c r="Q1671" s="18" t="n">
        <f aca="false">P1671-(Draws!Q1650+Draws!AC1650)</f>
        <v>0</v>
      </c>
      <c r="R1671" s="18" t="n">
        <f aca="false">Q1671-(Draws!R1650+Draws!AD1650)</f>
        <v>0</v>
      </c>
      <c r="S1671" s="18" t="n">
        <f aca="false">R1671-(Draws!S1650+Draws!AE1650)</f>
        <v>0</v>
      </c>
      <c r="T1671" s="18" t="n">
        <f aca="false">S1671-(Draws!T1650+Draws!AF1650)</f>
        <v>0</v>
      </c>
      <c r="U1671" s="18" t="n">
        <f aca="false">T1671-(Draws!U1650+Draws!AG1650)</f>
        <v>0</v>
      </c>
      <c r="V1671" s="18" t="n">
        <f aca="false">U1671-(Draws!V1650+Draws!AH1650)</f>
        <v>0</v>
      </c>
      <c r="W1671" s="18" t="n">
        <f aca="false">V1671-(Draws!W1650+Draws!AI1650)</f>
        <v>0</v>
      </c>
      <c r="X1671" s="18" t="n">
        <f aca="false">W1671-(Draws!X1650+Draws!AJ1650)</f>
        <v>0</v>
      </c>
      <c r="Y1671" s="18" t="n">
        <f aca="false">X1671-(Draws!Y1650+Draws!AK1650)</f>
        <v>0</v>
      </c>
      <c r="Z1671" s="18" t="n">
        <f aca="false">0-(MAX(Draws!N1650-Line_cap,0)+MAX(Draws!Z1650-Line_cap,0))</f>
        <v>0</v>
      </c>
      <c r="AA1671" s="18" t="n">
        <f aca="false">Z1671-(MAX(Draws!O1650-Line_cap,0)+MAX(Draws!AA1650-Line_cap,0))</f>
        <v>0</v>
      </c>
      <c r="AB1671" s="18" t="n">
        <f aca="false">AA1671-(MAX(Draws!P1650-Line_cap,0)+MAX(Draws!AB1650-Line_cap,0))</f>
        <v>0</v>
      </c>
      <c r="AC1671" s="18" t="n">
        <f aca="false">AB1671-(MAX(Draws!Q1650-Line_cap,0)+MAX(Draws!AC1650-Line_cap,0))</f>
        <v>0</v>
      </c>
      <c r="AD1671" s="18" t="n">
        <f aca="false">AC1671-(MAX(Draws!R1650-Line_cap,0)+MAX(Draws!AD1650-Line_cap,0))</f>
        <v>0</v>
      </c>
      <c r="AE1671" s="18" t="n">
        <f aca="false">AD1671-(MAX(Draws!S1650-Line_cap,0)+MAX(Draws!AE1650-Line_cap,0))</f>
        <v>0</v>
      </c>
      <c r="AF1671" s="18" t="n">
        <f aca="false">AE1671-(MAX(Draws!T1650-Line_cap,0)+MAX(Draws!AF1650-Line_cap,0))</f>
        <v>0</v>
      </c>
      <c r="AG1671" s="18" t="n">
        <f aca="false">AF1671-(MAX(Draws!U1650-Line_cap,0)+MAX(Draws!AG1650-Line_cap,0))</f>
        <v>0</v>
      </c>
      <c r="AH1671" s="18" t="n">
        <f aca="false">AG1671-(MAX(Draws!V1650-Line_cap,0)+MAX(Draws!AH1650-Line_cap,0))</f>
        <v>0</v>
      </c>
      <c r="AI1671" s="18" t="n">
        <f aca="false">AH1671-(MAX(Draws!W1650-Line_cap,0)+MAX(Draws!AI1650-Line_cap,0))</f>
        <v>0</v>
      </c>
      <c r="AJ1671" s="18" t="n">
        <f aca="false">AI1671-(MAX(Draws!X1650-Line_cap,0)+MAX(Draws!AJ1650-Line_cap,0))</f>
        <v>0</v>
      </c>
      <c r="AK1671" s="18" t="n">
        <f aca="false">AJ1671-(MAX(Draws!Y1650-Line_cap,0)+MAX(Draws!AK1650-Line_cap,0))</f>
        <v>0</v>
      </c>
      <c r="AL1671" s="18" t="n">
        <f aca="false">SUMPRODUCT(MIN($B$22:$M$22+B1671:M1671+N1671:Y1671))</f>
        <v>357.638681902816</v>
      </c>
      <c r="AM1671" s="18" t="n">
        <f aca="false">SUMPRODUCT(MIN($B$22:$M$22+B1671:M1671))</f>
        <v>357.638681902816</v>
      </c>
      <c r="AN1671" s="18" t="n">
        <f aca="false">SUMPRODUCT(MIN($B$22:$M$22+N1671:Y1671))</f>
        <v>481.950382357786</v>
      </c>
      <c r="AO1671" s="18" t="n">
        <f aca="false">SUMPRODUCT(MIN($B$22:$M$22+B1671:M1671+Z1671:AK1671))</f>
        <v>357.638681902816</v>
      </c>
      <c r="AP1671" s="18" t="n">
        <f aca="false">SUMPRODUCT(MIN($B$23:$M$23+B1671:M1671+N1671:Y1671))</f>
        <v>407.238681902816</v>
      </c>
      <c r="AQ1671" s="18" t="n">
        <f aca="false">SUMPRODUCT(MIN($B$23:$M$23+B1671:M1671+Z1671:AK1671))</f>
        <v>407.238681902816</v>
      </c>
      <c r="AR1671" s="13" t="n">
        <f aca="false">IF(Y1671&lt;0,1,0)</f>
        <v>0</v>
      </c>
    </row>
    <row r="1672" customFormat="false" ht="15" hidden="false" customHeight="false" outlineLevel="0" collapsed="false">
      <c r="A1672" s="13" t="n">
        <v>1647</v>
      </c>
      <c r="B1672" s="18" t="n">
        <f aca="false">Shock_sd*Draws!B1651</f>
        <v>-13.4126879217989</v>
      </c>
      <c r="C1672" s="18" t="n">
        <f aca="false">Persist_a*B1672+Shock_sd*Draws!C1651</f>
        <v>-102.980359414079</v>
      </c>
      <c r="D1672" s="18" t="n">
        <f aca="false">Persist_a*C1672+Shock_sd*Draws!D1651</f>
        <v>-11.8405488001071</v>
      </c>
      <c r="E1672" s="18" t="n">
        <f aca="false">Persist_a*D1672+Shock_sd*Draws!E1651</f>
        <v>-50.1374081896646</v>
      </c>
      <c r="F1672" s="18" t="n">
        <f aca="false">Persist_a*E1672+Shock_sd*Draws!F1651</f>
        <v>-15.8579559516146</v>
      </c>
      <c r="G1672" s="18" t="n">
        <f aca="false">Persist_a*F1672+Shock_sd*Draws!G1651</f>
        <v>-30.5354050783419</v>
      </c>
      <c r="H1672" s="18" t="n">
        <f aca="false">Persist_a*G1672+Shock_sd*Draws!H1651</f>
        <v>-71.2820953664408</v>
      </c>
      <c r="I1672" s="18" t="n">
        <f aca="false">Persist_a*H1672+Shock_sd*Draws!I1651</f>
        <v>-19.014235088426</v>
      </c>
      <c r="J1672" s="18" t="n">
        <f aca="false">Persist_a*I1672+Shock_sd*Draws!J1651</f>
        <v>26.8530729582714</v>
      </c>
      <c r="K1672" s="18" t="n">
        <f aca="false">Persist_a*J1672+Shock_sd*Draws!K1651</f>
        <v>65.8431948135575</v>
      </c>
      <c r="L1672" s="18" t="n">
        <f aca="false">Persist_a*K1672+Shock_sd*Draws!L1651</f>
        <v>31.6273172786674</v>
      </c>
      <c r="M1672" s="18" t="n">
        <f aca="false">Persist_a*L1672+Shock_sd*Draws!M1651</f>
        <v>-44.3377607148686</v>
      </c>
      <c r="N1672" s="18" t="n">
        <f aca="false">0-(Draws!N1651+Draws!Z1651)</f>
        <v>0</v>
      </c>
      <c r="O1672" s="18" t="n">
        <f aca="false">N1672-(Draws!O1651+Draws!AA1651)</f>
        <v>0</v>
      </c>
      <c r="P1672" s="18" t="n">
        <f aca="false">O1672-(Draws!P1651+Draws!AB1651)</f>
        <v>0</v>
      </c>
      <c r="Q1672" s="18" t="n">
        <f aca="false">P1672-(Draws!Q1651+Draws!AC1651)</f>
        <v>0</v>
      </c>
      <c r="R1672" s="18" t="n">
        <f aca="false">Q1672-(Draws!R1651+Draws!AD1651)</f>
        <v>0</v>
      </c>
      <c r="S1672" s="18" t="n">
        <f aca="false">R1672-(Draws!S1651+Draws!AE1651)</f>
        <v>0</v>
      </c>
      <c r="T1672" s="18" t="n">
        <f aca="false">S1672-(Draws!T1651+Draws!AF1651)</f>
        <v>0</v>
      </c>
      <c r="U1672" s="18" t="n">
        <f aca="false">T1672-(Draws!U1651+Draws!AG1651)</f>
        <v>0</v>
      </c>
      <c r="V1672" s="18" t="n">
        <f aca="false">U1672-(Draws!V1651+Draws!AH1651)</f>
        <v>0</v>
      </c>
      <c r="W1672" s="18" t="n">
        <f aca="false">V1672-(Draws!W1651+Draws!AI1651)</f>
        <v>0</v>
      </c>
      <c r="X1672" s="18" t="n">
        <f aca="false">W1672-(Draws!X1651+Draws!AJ1651)</f>
        <v>0</v>
      </c>
      <c r="Y1672" s="18" t="n">
        <f aca="false">X1672-(Draws!Y1651+Draws!AK1651)</f>
        <v>0</v>
      </c>
      <c r="Z1672" s="18" t="n">
        <f aca="false">0-(MAX(Draws!N1651-Line_cap,0)+MAX(Draws!Z1651-Line_cap,0))</f>
        <v>0</v>
      </c>
      <c r="AA1672" s="18" t="n">
        <f aca="false">Z1672-(MAX(Draws!O1651-Line_cap,0)+MAX(Draws!AA1651-Line_cap,0))</f>
        <v>0</v>
      </c>
      <c r="AB1672" s="18" t="n">
        <f aca="false">AA1672-(MAX(Draws!P1651-Line_cap,0)+MAX(Draws!AB1651-Line_cap,0))</f>
        <v>0</v>
      </c>
      <c r="AC1672" s="18" t="n">
        <f aca="false">AB1672-(MAX(Draws!Q1651-Line_cap,0)+MAX(Draws!AC1651-Line_cap,0))</f>
        <v>0</v>
      </c>
      <c r="AD1672" s="18" t="n">
        <f aca="false">AC1672-(MAX(Draws!R1651-Line_cap,0)+MAX(Draws!AD1651-Line_cap,0))</f>
        <v>0</v>
      </c>
      <c r="AE1672" s="18" t="n">
        <f aca="false">AD1672-(MAX(Draws!S1651-Line_cap,0)+MAX(Draws!AE1651-Line_cap,0))</f>
        <v>0</v>
      </c>
      <c r="AF1672" s="18" t="n">
        <f aca="false">AE1672-(MAX(Draws!T1651-Line_cap,0)+MAX(Draws!AF1651-Line_cap,0))</f>
        <v>0</v>
      </c>
      <c r="AG1672" s="18" t="n">
        <f aca="false">AF1672-(MAX(Draws!U1651-Line_cap,0)+MAX(Draws!AG1651-Line_cap,0))</f>
        <v>0</v>
      </c>
      <c r="AH1672" s="18" t="n">
        <f aca="false">AG1672-(MAX(Draws!V1651-Line_cap,0)+MAX(Draws!AH1651-Line_cap,0))</f>
        <v>0</v>
      </c>
      <c r="AI1672" s="18" t="n">
        <f aca="false">AH1672-(MAX(Draws!W1651-Line_cap,0)+MAX(Draws!AI1651-Line_cap,0))</f>
        <v>0</v>
      </c>
      <c r="AJ1672" s="18" t="n">
        <f aca="false">AI1672-(MAX(Draws!X1651-Line_cap,0)+MAX(Draws!AJ1651-Line_cap,0))</f>
        <v>0</v>
      </c>
      <c r="AK1672" s="18" t="n">
        <f aca="false">AJ1672-(MAX(Draws!Y1651-Line_cap,0)+MAX(Draws!AK1651-Line_cap,0))</f>
        <v>0</v>
      </c>
      <c r="AL1672" s="18" t="n">
        <f aca="false">SUMPRODUCT(MIN($B$22:$M$22+B1672:M1672+N1672:Y1672))</f>
        <v>410.668286991345</v>
      </c>
      <c r="AM1672" s="18" t="n">
        <f aca="false">SUMPRODUCT(MIN($B$22:$M$22+B1672:M1672))</f>
        <v>410.668286991345</v>
      </c>
      <c r="AN1672" s="18" t="n">
        <f aca="false">SUMPRODUCT(MIN($B$22:$M$22+N1672:Y1672))</f>
        <v>481.950382357786</v>
      </c>
      <c r="AO1672" s="18" t="n">
        <f aca="false">SUMPRODUCT(MIN($B$22:$M$22+B1672:M1672+Z1672:AK1672))</f>
        <v>410.668286991345</v>
      </c>
      <c r="AP1672" s="18" t="n">
        <f aca="false">SUMPRODUCT(MIN($B$23:$M$23+B1672:M1672+N1672:Y1672))</f>
        <v>459.846929854445</v>
      </c>
      <c r="AQ1672" s="18" t="n">
        <f aca="false">SUMPRODUCT(MIN($B$23:$M$23+B1672:M1672+Z1672:AK1672))</f>
        <v>459.846929854445</v>
      </c>
      <c r="AR1672" s="13" t="n">
        <f aca="false">IF(Y1672&lt;0,1,0)</f>
        <v>0</v>
      </c>
    </row>
    <row r="1673" customFormat="false" ht="15" hidden="false" customHeight="false" outlineLevel="0" collapsed="false">
      <c r="A1673" s="13" t="n">
        <v>1648</v>
      </c>
      <c r="B1673" s="18" t="n">
        <f aca="false">Shock_sd*Draws!B1652</f>
        <v>28.8311991969043</v>
      </c>
      <c r="C1673" s="18" t="n">
        <f aca="false">Persist_a*B1673+Shock_sd*Draws!C1652</f>
        <v>13.6259659516403</v>
      </c>
      <c r="D1673" s="18" t="n">
        <f aca="false">Persist_a*C1673+Shock_sd*Draws!D1652</f>
        <v>-5.95605612185651</v>
      </c>
      <c r="E1673" s="18" t="n">
        <f aca="false">Persist_a*D1673+Shock_sd*Draws!E1652</f>
        <v>111.209625099757</v>
      </c>
      <c r="F1673" s="18" t="n">
        <f aca="false">Persist_a*E1673+Shock_sd*Draws!F1652</f>
        <v>73.6998216345362</v>
      </c>
      <c r="G1673" s="18" t="n">
        <f aca="false">Persist_a*F1673+Shock_sd*Draws!G1652</f>
        <v>66.6053686472153</v>
      </c>
      <c r="H1673" s="18" t="n">
        <f aca="false">Persist_a*G1673+Shock_sd*Draws!H1652</f>
        <v>56.633965256917</v>
      </c>
      <c r="I1673" s="18" t="n">
        <f aca="false">Persist_a*H1673+Shock_sd*Draws!I1652</f>
        <v>37.3573212862108</v>
      </c>
      <c r="J1673" s="18" t="n">
        <f aca="false">Persist_a*I1673+Shock_sd*Draws!J1652</f>
        <v>-46.9337880179263</v>
      </c>
      <c r="K1673" s="18" t="n">
        <f aca="false">Persist_a*J1673+Shock_sd*Draws!K1652</f>
        <v>-124.55382350277</v>
      </c>
      <c r="L1673" s="18" t="n">
        <f aca="false">Persist_a*K1673+Shock_sd*Draws!L1652</f>
        <v>-81.4983314808138</v>
      </c>
      <c r="M1673" s="18" t="n">
        <f aca="false">Persist_a*L1673+Shock_sd*Draws!M1652</f>
        <v>-38.6124168489343</v>
      </c>
      <c r="N1673" s="18" t="n">
        <f aca="false">0-(Draws!N1652+Draws!Z1652)</f>
        <v>0</v>
      </c>
      <c r="O1673" s="18" t="n">
        <f aca="false">N1673-(Draws!O1652+Draws!AA1652)</f>
        <v>0</v>
      </c>
      <c r="P1673" s="18" t="n">
        <f aca="false">O1673-(Draws!P1652+Draws!AB1652)</f>
        <v>0</v>
      </c>
      <c r="Q1673" s="18" t="n">
        <f aca="false">P1673-(Draws!Q1652+Draws!AC1652)</f>
        <v>0</v>
      </c>
      <c r="R1673" s="18" t="n">
        <f aca="false">Q1673-(Draws!R1652+Draws!AD1652)</f>
        <v>0</v>
      </c>
      <c r="S1673" s="18" t="n">
        <f aca="false">R1673-(Draws!S1652+Draws!AE1652)</f>
        <v>0</v>
      </c>
      <c r="T1673" s="18" t="n">
        <f aca="false">S1673-(Draws!T1652+Draws!AF1652)</f>
        <v>0</v>
      </c>
      <c r="U1673" s="18" t="n">
        <f aca="false">T1673-(Draws!U1652+Draws!AG1652)</f>
        <v>0</v>
      </c>
      <c r="V1673" s="18" t="n">
        <f aca="false">U1673-(Draws!V1652+Draws!AH1652)</f>
        <v>0</v>
      </c>
      <c r="W1673" s="18" t="n">
        <f aca="false">V1673-(Draws!W1652+Draws!AI1652)</f>
        <v>0</v>
      </c>
      <c r="X1673" s="18" t="n">
        <f aca="false">W1673-(Draws!X1652+Draws!AJ1652)</f>
        <v>0</v>
      </c>
      <c r="Y1673" s="18" t="n">
        <f aca="false">X1673-(Draws!Y1652+Draws!AK1652)</f>
        <v>0</v>
      </c>
      <c r="Z1673" s="18" t="n">
        <f aca="false">0-(MAX(Draws!N1652-Line_cap,0)+MAX(Draws!Z1652-Line_cap,0))</f>
        <v>0</v>
      </c>
      <c r="AA1673" s="18" t="n">
        <f aca="false">Z1673-(MAX(Draws!O1652-Line_cap,0)+MAX(Draws!AA1652-Line_cap,0))</f>
        <v>0</v>
      </c>
      <c r="AB1673" s="18" t="n">
        <f aca="false">AA1673-(MAX(Draws!P1652-Line_cap,0)+MAX(Draws!AB1652-Line_cap,0))</f>
        <v>0</v>
      </c>
      <c r="AC1673" s="18" t="n">
        <f aca="false">AB1673-(MAX(Draws!Q1652-Line_cap,0)+MAX(Draws!AC1652-Line_cap,0))</f>
        <v>0</v>
      </c>
      <c r="AD1673" s="18" t="n">
        <f aca="false">AC1673-(MAX(Draws!R1652-Line_cap,0)+MAX(Draws!AD1652-Line_cap,0))</f>
        <v>0</v>
      </c>
      <c r="AE1673" s="18" t="n">
        <f aca="false">AD1673-(MAX(Draws!S1652-Line_cap,0)+MAX(Draws!AE1652-Line_cap,0))</f>
        <v>0</v>
      </c>
      <c r="AF1673" s="18" t="n">
        <f aca="false">AE1673-(MAX(Draws!T1652-Line_cap,0)+MAX(Draws!AF1652-Line_cap,0))</f>
        <v>0</v>
      </c>
      <c r="AG1673" s="18" t="n">
        <f aca="false">AF1673-(MAX(Draws!U1652-Line_cap,0)+MAX(Draws!AG1652-Line_cap,0))</f>
        <v>0</v>
      </c>
      <c r="AH1673" s="18" t="n">
        <f aca="false">AG1673-(MAX(Draws!V1652-Line_cap,0)+MAX(Draws!AH1652-Line_cap,0))</f>
        <v>0</v>
      </c>
      <c r="AI1673" s="18" t="n">
        <f aca="false">AH1673-(MAX(Draws!W1652-Line_cap,0)+MAX(Draws!AI1652-Line_cap,0))</f>
        <v>0</v>
      </c>
      <c r="AJ1673" s="18" t="n">
        <f aca="false">AI1673-(MAX(Draws!X1652-Line_cap,0)+MAX(Draws!AJ1652-Line_cap,0))</f>
        <v>0</v>
      </c>
      <c r="AK1673" s="18" t="n">
        <f aca="false">AJ1673-(MAX(Draws!Y1652-Line_cap,0)+MAX(Draws!AK1652-Line_cap,0))</f>
        <v>0</v>
      </c>
      <c r="AL1673" s="18" t="n">
        <f aca="false">SUMPRODUCT(MIN($B$22:$M$22+B1673:M1673+N1673:Y1673))</f>
        <v>369.831872306654</v>
      </c>
      <c r="AM1673" s="18" t="n">
        <f aca="false">SUMPRODUCT(MIN($B$22:$M$22+B1673:M1673))</f>
        <v>369.831872306654</v>
      </c>
      <c r="AN1673" s="18" t="n">
        <f aca="false">SUMPRODUCT(MIN($B$22:$M$22+N1673:Y1673))</f>
        <v>481.950382357786</v>
      </c>
      <c r="AO1673" s="18" t="n">
        <f aca="false">SUMPRODUCT(MIN($B$22:$M$22+B1673:M1673+Z1673:AK1673))</f>
        <v>369.831872306654</v>
      </c>
      <c r="AP1673" s="18" t="n">
        <f aca="false">SUMPRODUCT(MIN($B$23:$M$23+B1673:M1673+N1673:Y1673))</f>
        <v>418.117520857081</v>
      </c>
      <c r="AQ1673" s="18" t="n">
        <f aca="false">SUMPRODUCT(MIN($B$23:$M$23+B1673:M1673+Z1673:AK1673))</f>
        <v>418.117520857081</v>
      </c>
      <c r="AR1673" s="13" t="n">
        <f aca="false">IF(Y1673&lt;0,1,0)</f>
        <v>0</v>
      </c>
    </row>
    <row r="1674" customFormat="false" ht="15" hidden="false" customHeight="false" outlineLevel="0" collapsed="false">
      <c r="A1674" s="13" t="n">
        <v>1649</v>
      </c>
      <c r="B1674" s="18" t="n">
        <f aca="false">Shock_sd*Draws!B1653</f>
        <v>-20.8427248121089</v>
      </c>
      <c r="C1674" s="18" t="n">
        <f aca="false">Persist_a*B1674+Shock_sd*Draws!C1653</f>
        <v>24.5721336033687</v>
      </c>
      <c r="D1674" s="18" t="n">
        <f aca="false">Persist_a*C1674+Shock_sd*Draws!D1653</f>
        <v>3.70429678595724</v>
      </c>
      <c r="E1674" s="18" t="n">
        <f aca="false">Persist_a*D1674+Shock_sd*Draws!E1653</f>
        <v>-7.88798620634332</v>
      </c>
      <c r="F1674" s="18" t="n">
        <f aca="false">Persist_a*E1674+Shock_sd*Draws!F1653</f>
        <v>-72.6586967379906</v>
      </c>
      <c r="G1674" s="18" t="n">
        <f aca="false">Persist_a*F1674+Shock_sd*Draws!G1653</f>
        <v>-56.1043807853269</v>
      </c>
      <c r="H1674" s="18" t="n">
        <f aca="false">Persist_a*G1674+Shock_sd*Draws!H1653</f>
        <v>16.3748821932925</v>
      </c>
      <c r="I1674" s="18" t="n">
        <f aca="false">Persist_a*H1674+Shock_sd*Draws!I1653</f>
        <v>17.5118673474818</v>
      </c>
      <c r="J1674" s="18" t="n">
        <f aca="false">Persist_a*I1674+Shock_sd*Draws!J1653</f>
        <v>93.228979221482</v>
      </c>
      <c r="K1674" s="18" t="n">
        <f aca="false">Persist_a*J1674+Shock_sd*Draws!K1653</f>
        <v>59.7457502624809</v>
      </c>
      <c r="L1674" s="18" t="n">
        <f aca="false">Persist_a*K1674+Shock_sd*Draws!L1653</f>
        <v>-37.7225915358297</v>
      </c>
      <c r="M1674" s="18" t="n">
        <f aca="false">Persist_a*L1674+Shock_sd*Draws!M1653</f>
        <v>-64.7153086773685</v>
      </c>
      <c r="N1674" s="18" t="n">
        <f aca="false">0-(Draws!N1653+Draws!Z1653)</f>
        <v>0</v>
      </c>
      <c r="O1674" s="18" t="n">
        <f aca="false">N1674-(Draws!O1653+Draws!AA1653)</f>
        <v>0</v>
      </c>
      <c r="P1674" s="18" t="n">
        <f aca="false">O1674-(Draws!P1653+Draws!AB1653)</f>
        <v>0</v>
      </c>
      <c r="Q1674" s="18" t="n">
        <f aca="false">P1674-(Draws!Q1653+Draws!AC1653)</f>
        <v>0</v>
      </c>
      <c r="R1674" s="18" t="n">
        <f aca="false">Q1674-(Draws!R1653+Draws!AD1653)</f>
        <v>0</v>
      </c>
      <c r="S1674" s="18" t="n">
        <f aca="false">R1674-(Draws!S1653+Draws!AE1653)</f>
        <v>0</v>
      </c>
      <c r="T1674" s="18" t="n">
        <f aca="false">S1674-(Draws!T1653+Draws!AF1653)</f>
        <v>0</v>
      </c>
      <c r="U1674" s="18" t="n">
        <f aca="false">T1674-(Draws!U1653+Draws!AG1653)</f>
        <v>0</v>
      </c>
      <c r="V1674" s="18" t="n">
        <f aca="false">U1674-(Draws!V1653+Draws!AH1653)</f>
        <v>0</v>
      </c>
      <c r="W1674" s="18" t="n">
        <f aca="false">V1674-(Draws!W1653+Draws!AI1653)</f>
        <v>0</v>
      </c>
      <c r="X1674" s="18" t="n">
        <f aca="false">W1674-(Draws!X1653+Draws!AJ1653)</f>
        <v>0</v>
      </c>
      <c r="Y1674" s="18" t="n">
        <f aca="false">X1674-(Draws!Y1653+Draws!AK1653)</f>
        <v>0</v>
      </c>
      <c r="Z1674" s="18" t="n">
        <f aca="false">0-(MAX(Draws!N1653-Line_cap,0)+MAX(Draws!Z1653-Line_cap,0))</f>
        <v>0</v>
      </c>
      <c r="AA1674" s="18" t="n">
        <f aca="false">Z1674-(MAX(Draws!O1653-Line_cap,0)+MAX(Draws!AA1653-Line_cap,0))</f>
        <v>0</v>
      </c>
      <c r="AB1674" s="18" t="n">
        <f aca="false">AA1674-(MAX(Draws!P1653-Line_cap,0)+MAX(Draws!AB1653-Line_cap,0))</f>
        <v>0</v>
      </c>
      <c r="AC1674" s="18" t="n">
        <f aca="false">AB1674-(MAX(Draws!Q1653-Line_cap,0)+MAX(Draws!AC1653-Line_cap,0))</f>
        <v>0</v>
      </c>
      <c r="AD1674" s="18" t="n">
        <f aca="false">AC1674-(MAX(Draws!R1653-Line_cap,0)+MAX(Draws!AD1653-Line_cap,0))</f>
        <v>0</v>
      </c>
      <c r="AE1674" s="18" t="n">
        <f aca="false">AD1674-(MAX(Draws!S1653-Line_cap,0)+MAX(Draws!AE1653-Line_cap,0))</f>
        <v>0</v>
      </c>
      <c r="AF1674" s="18" t="n">
        <f aca="false">AE1674-(MAX(Draws!T1653-Line_cap,0)+MAX(Draws!AF1653-Line_cap,0))</f>
        <v>0</v>
      </c>
      <c r="AG1674" s="18" t="n">
        <f aca="false">AF1674-(MAX(Draws!U1653-Line_cap,0)+MAX(Draws!AG1653-Line_cap,0))</f>
        <v>0</v>
      </c>
      <c r="AH1674" s="18" t="n">
        <f aca="false">AG1674-(MAX(Draws!V1653-Line_cap,0)+MAX(Draws!AH1653-Line_cap,0))</f>
        <v>0</v>
      </c>
      <c r="AI1674" s="18" t="n">
        <f aca="false">AH1674-(MAX(Draws!W1653-Line_cap,0)+MAX(Draws!AI1653-Line_cap,0))</f>
        <v>0</v>
      </c>
      <c r="AJ1674" s="18" t="n">
        <f aca="false">AI1674-(MAX(Draws!X1653-Line_cap,0)+MAX(Draws!AJ1653-Line_cap,0))</f>
        <v>0</v>
      </c>
      <c r="AK1674" s="18" t="n">
        <f aca="false">AJ1674-(MAX(Draws!Y1653-Line_cap,0)+MAX(Draws!AK1653-Line_cap,0))</f>
        <v>0</v>
      </c>
      <c r="AL1674" s="18" t="n">
        <f aca="false">SUMPRODUCT(MIN($B$22:$M$22+B1674:M1674+N1674:Y1674))</f>
        <v>415.838484409699</v>
      </c>
      <c r="AM1674" s="18" t="n">
        <f aca="false">SUMPRODUCT(MIN($B$22:$M$22+B1674:M1674))</f>
        <v>415.838484409699</v>
      </c>
      <c r="AN1674" s="18" t="n">
        <f aca="false">SUMPRODUCT(MIN($B$22:$M$22+N1674:Y1674))</f>
        <v>481.950382357786</v>
      </c>
      <c r="AO1674" s="18" t="n">
        <f aca="false">SUMPRODUCT(MIN($B$22:$M$22+B1674:M1674+Z1674:AK1674))</f>
        <v>415.838484409699</v>
      </c>
      <c r="AP1674" s="18" t="n">
        <f aca="false">SUMPRODUCT(MIN($B$23:$M$23+B1674:M1674+N1674:Y1674))</f>
        <v>460.943218262864</v>
      </c>
      <c r="AQ1674" s="18" t="n">
        <f aca="false">SUMPRODUCT(MIN($B$23:$M$23+B1674:M1674+Z1674:AK1674))</f>
        <v>460.943218262864</v>
      </c>
      <c r="AR1674" s="13" t="n">
        <f aca="false">IF(Y1674&lt;0,1,0)</f>
        <v>0</v>
      </c>
    </row>
    <row r="1675" customFormat="false" ht="15" hidden="false" customHeight="false" outlineLevel="0" collapsed="false">
      <c r="A1675" s="13" t="n">
        <v>1650</v>
      </c>
      <c r="B1675" s="18" t="n">
        <f aca="false">Shock_sd*Draws!B1654</f>
        <v>55.1074830223095</v>
      </c>
      <c r="C1675" s="18" t="n">
        <f aca="false">Persist_a*B1675+Shock_sd*Draws!C1654</f>
        <v>40.4325835529256</v>
      </c>
      <c r="D1675" s="18" t="n">
        <f aca="false">Persist_a*C1675+Shock_sd*Draws!D1654</f>
        <v>19.1580236996151</v>
      </c>
      <c r="E1675" s="18" t="n">
        <f aca="false">Persist_a*D1675+Shock_sd*Draws!E1654</f>
        <v>-45.901772320615</v>
      </c>
      <c r="F1675" s="18" t="n">
        <f aca="false">Persist_a*E1675+Shock_sd*Draws!F1654</f>
        <v>-44.2131267542422</v>
      </c>
      <c r="G1675" s="18" t="n">
        <f aca="false">Persist_a*F1675+Shock_sd*Draws!G1654</f>
        <v>-70.5961051177566</v>
      </c>
      <c r="H1675" s="18" t="n">
        <f aca="false">Persist_a*G1675+Shock_sd*Draws!H1654</f>
        <v>32.069324116601</v>
      </c>
      <c r="I1675" s="18" t="n">
        <f aca="false">Persist_a*H1675+Shock_sd*Draws!I1654</f>
        <v>41.7579689100216</v>
      </c>
      <c r="J1675" s="18" t="n">
        <f aca="false">Persist_a*I1675+Shock_sd*Draws!J1654</f>
        <v>2.83099359651419</v>
      </c>
      <c r="K1675" s="18" t="n">
        <f aca="false">Persist_a*J1675+Shock_sd*Draws!K1654</f>
        <v>32.9668431054142</v>
      </c>
      <c r="L1675" s="18" t="n">
        <f aca="false">Persist_a*K1675+Shock_sd*Draws!L1654</f>
        <v>125.824684161429</v>
      </c>
      <c r="M1675" s="18" t="n">
        <f aca="false">Persist_a*L1675+Shock_sd*Draws!M1654</f>
        <v>114.158671996883</v>
      </c>
      <c r="N1675" s="18" t="n">
        <f aca="false">0-(Draws!N1654+Draws!Z1654)</f>
        <v>0</v>
      </c>
      <c r="O1675" s="18" t="n">
        <f aca="false">N1675-(Draws!O1654+Draws!AA1654)</f>
        <v>0</v>
      </c>
      <c r="P1675" s="18" t="n">
        <f aca="false">O1675-(Draws!P1654+Draws!AB1654)</f>
        <v>0</v>
      </c>
      <c r="Q1675" s="18" t="n">
        <f aca="false">P1675-(Draws!Q1654+Draws!AC1654)</f>
        <v>0</v>
      </c>
      <c r="R1675" s="18" t="n">
        <f aca="false">Q1675-(Draws!R1654+Draws!AD1654)</f>
        <v>0</v>
      </c>
      <c r="S1675" s="18" t="n">
        <f aca="false">R1675-(Draws!S1654+Draws!AE1654)</f>
        <v>0</v>
      </c>
      <c r="T1675" s="18" t="n">
        <f aca="false">S1675-(Draws!T1654+Draws!AF1654)</f>
        <v>0</v>
      </c>
      <c r="U1675" s="18" t="n">
        <f aca="false">T1675-(Draws!U1654+Draws!AG1654)</f>
        <v>0</v>
      </c>
      <c r="V1675" s="18" t="n">
        <f aca="false">U1675-(Draws!V1654+Draws!AH1654)</f>
        <v>0</v>
      </c>
      <c r="W1675" s="18" t="n">
        <f aca="false">V1675-(Draws!W1654+Draws!AI1654)</f>
        <v>0</v>
      </c>
      <c r="X1675" s="18" t="n">
        <f aca="false">W1675-(Draws!X1654+Draws!AJ1654)</f>
        <v>0</v>
      </c>
      <c r="Y1675" s="18" t="n">
        <f aca="false">X1675-(Draws!Y1654+Draws!AK1654)</f>
        <v>0</v>
      </c>
      <c r="Z1675" s="18" t="n">
        <f aca="false">0-(MAX(Draws!N1654-Line_cap,0)+MAX(Draws!Z1654-Line_cap,0))</f>
        <v>0</v>
      </c>
      <c r="AA1675" s="18" t="n">
        <f aca="false">Z1675-(MAX(Draws!O1654-Line_cap,0)+MAX(Draws!AA1654-Line_cap,0))</f>
        <v>0</v>
      </c>
      <c r="AB1675" s="18" t="n">
        <f aca="false">AA1675-(MAX(Draws!P1654-Line_cap,0)+MAX(Draws!AB1654-Line_cap,0))</f>
        <v>0</v>
      </c>
      <c r="AC1675" s="18" t="n">
        <f aca="false">AB1675-(MAX(Draws!Q1654-Line_cap,0)+MAX(Draws!AC1654-Line_cap,0))</f>
        <v>0</v>
      </c>
      <c r="AD1675" s="18" t="n">
        <f aca="false">AC1675-(MAX(Draws!R1654-Line_cap,0)+MAX(Draws!AD1654-Line_cap,0))</f>
        <v>0</v>
      </c>
      <c r="AE1675" s="18" t="n">
        <f aca="false">AD1675-(MAX(Draws!S1654-Line_cap,0)+MAX(Draws!AE1654-Line_cap,0))</f>
        <v>0</v>
      </c>
      <c r="AF1675" s="18" t="n">
        <f aca="false">AE1675-(MAX(Draws!T1654-Line_cap,0)+MAX(Draws!AF1654-Line_cap,0))</f>
        <v>0</v>
      </c>
      <c r="AG1675" s="18" t="n">
        <f aca="false">AF1675-(MAX(Draws!U1654-Line_cap,0)+MAX(Draws!AG1654-Line_cap,0))</f>
        <v>0</v>
      </c>
      <c r="AH1675" s="18" t="n">
        <f aca="false">AG1675-(MAX(Draws!V1654-Line_cap,0)+MAX(Draws!AH1654-Line_cap,0))</f>
        <v>0</v>
      </c>
      <c r="AI1675" s="18" t="n">
        <f aca="false">AH1675-(MAX(Draws!W1654-Line_cap,0)+MAX(Draws!AI1654-Line_cap,0))</f>
        <v>0</v>
      </c>
      <c r="AJ1675" s="18" t="n">
        <f aca="false">AI1675-(MAX(Draws!X1654-Line_cap,0)+MAX(Draws!AJ1654-Line_cap,0))</f>
        <v>0</v>
      </c>
      <c r="AK1675" s="18" t="n">
        <f aca="false">AJ1675-(MAX(Draws!Y1654-Line_cap,0)+MAX(Draws!AK1654-Line_cap,0))</f>
        <v>0</v>
      </c>
      <c r="AL1675" s="18" t="n">
        <f aca="false">SUMPRODUCT(MIN($B$22:$M$22+B1675:M1675+N1675:Y1675))</f>
        <v>412.612066520608</v>
      </c>
      <c r="AM1675" s="18" t="n">
        <f aca="false">SUMPRODUCT(MIN($B$22:$M$22+B1675:M1675))</f>
        <v>412.612066520608</v>
      </c>
      <c r="AN1675" s="18" t="n">
        <f aca="false">SUMPRODUCT(MIN($B$22:$M$22+N1675:Y1675))</f>
        <v>481.950382357786</v>
      </c>
      <c r="AO1675" s="18" t="n">
        <f aca="false">SUMPRODUCT(MIN($B$22:$M$22+B1675:M1675+Z1675:AK1675))</f>
        <v>412.612066520608</v>
      </c>
      <c r="AP1675" s="18" t="n">
        <f aca="false">SUMPRODUCT(MIN($B$23:$M$23+B1675:M1675+N1675:Y1675))</f>
        <v>460.377812021392</v>
      </c>
      <c r="AQ1675" s="18" t="n">
        <f aca="false">SUMPRODUCT(MIN($B$23:$M$23+B1675:M1675+Z1675:AK1675))</f>
        <v>460.377812021392</v>
      </c>
      <c r="AR1675" s="13" t="n">
        <f aca="false">IF(Y1675&lt;0,1,0)</f>
        <v>0</v>
      </c>
    </row>
    <row r="1676" customFormat="false" ht="15" hidden="false" customHeight="false" outlineLevel="0" collapsed="false">
      <c r="A1676" s="13" t="n">
        <v>1651</v>
      </c>
      <c r="B1676" s="18" t="n">
        <f aca="false">Shock_sd*Draws!B1655</f>
        <v>-5.03955417165049</v>
      </c>
      <c r="C1676" s="18" t="n">
        <f aca="false">Persist_a*B1676+Shock_sd*Draws!C1655</f>
        <v>23.5213850114937</v>
      </c>
      <c r="D1676" s="18" t="n">
        <f aca="false">Persist_a*C1676+Shock_sd*Draws!D1655</f>
        <v>-36.0009076865056</v>
      </c>
      <c r="E1676" s="18" t="n">
        <f aca="false">Persist_a*D1676+Shock_sd*Draws!E1655</f>
        <v>35.3331097588863</v>
      </c>
      <c r="F1676" s="18" t="n">
        <f aca="false">Persist_a*E1676+Shock_sd*Draws!F1655</f>
        <v>124.93942203246</v>
      </c>
      <c r="G1676" s="18" t="n">
        <f aca="false">Persist_a*F1676+Shock_sd*Draws!G1655</f>
        <v>54.9691424072514</v>
      </c>
      <c r="H1676" s="18" t="n">
        <f aca="false">Persist_a*G1676+Shock_sd*Draws!H1655</f>
        <v>3.75387725258049</v>
      </c>
      <c r="I1676" s="18" t="n">
        <f aca="false">Persist_a*H1676+Shock_sd*Draws!I1655</f>
        <v>-42.6005533792409</v>
      </c>
      <c r="J1676" s="18" t="n">
        <f aca="false">Persist_a*I1676+Shock_sd*Draws!J1655</f>
        <v>-22.4984410898319</v>
      </c>
      <c r="K1676" s="18" t="n">
        <f aca="false">Persist_a*J1676+Shock_sd*Draws!K1655</f>
        <v>59.6589333793368</v>
      </c>
      <c r="L1676" s="18" t="n">
        <f aca="false">Persist_a*K1676+Shock_sd*Draws!L1655</f>
        <v>29.2561970116781</v>
      </c>
      <c r="M1676" s="18" t="n">
        <f aca="false">Persist_a*L1676+Shock_sd*Draws!M1655</f>
        <v>22.4006674560325</v>
      </c>
      <c r="N1676" s="18" t="n">
        <f aca="false">0-(Draws!N1655+Draws!Z1655)</f>
        <v>0</v>
      </c>
      <c r="O1676" s="18" t="n">
        <f aca="false">N1676-(Draws!O1655+Draws!AA1655)</f>
        <v>0</v>
      </c>
      <c r="P1676" s="18" t="n">
        <f aca="false">O1676-(Draws!P1655+Draws!AB1655)</f>
        <v>0</v>
      </c>
      <c r="Q1676" s="18" t="n">
        <f aca="false">P1676-(Draws!Q1655+Draws!AC1655)</f>
        <v>0</v>
      </c>
      <c r="R1676" s="18" t="n">
        <f aca="false">Q1676-(Draws!R1655+Draws!AD1655)</f>
        <v>0</v>
      </c>
      <c r="S1676" s="18" t="n">
        <f aca="false">R1676-(Draws!S1655+Draws!AE1655)</f>
        <v>0</v>
      </c>
      <c r="T1676" s="18" t="n">
        <f aca="false">S1676-(Draws!T1655+Draws!AF1655)</f>
        <v>0</v>
      </c>
      <c r="U1676" s="18" t="n">
        <f aca="false">T1676-(Draws!U1655+Draws!AG1655)</f>
        <v>0</v>
      </c>
      <c r="V1676" s="18" t="n">
        <f aca="false">U1676-(Draws!V1655+Draws!AH1655)</f>
        <v>0</v>
      </c>
      <c r="W1676" s="18" t="n">
        <f aca="false">V1676-(Draws!W1655+Draws!AI1655)</f>
        <v>0</v>
      </c>
      <c r="X1676" s="18" t="n">
        <f aca="false">W1676-(Draws!X1655+Draws!AJ1655)</f>
        <v>0</v>
      </c>
      <c r="Y1676" s="18" t="n">
        <f aca="false">X1676-(Draws!Y1655+Draws!AK1655)</f>
        <v>0</v>
      </c>
      <c r="Z1676" s="18" t="n">
        <f aca="false">0-(MAX(Draws!N1655-Line_cap,0)+MAX(Draws!Z1655-Line_cap,0))</f>
        <v>0</v>
      </c>
      <c r="AA1676" s="18" t="n">
        <f aca="false">Z1676-(MAX(Draws!O1655-Line_cap,0)+MAX(Draws!AA1655-Line_cap,0))</f>
        <v>0</v>
      </c>
      <c r="AB1676" s="18" t="n">
        <f aca="false">AA1676-(MAX(Draws!P1655-Line_cap,0)+MAX(Draws!AB1655-Line_cap,0))</f>
        <v>0</v>
      </c>
      <c r="AC1676" s="18" t="n">
        <f aca="false">AB1676-(MAX(Draws!Q1655-Line_cap,0)+MAX(Draws!AC1655-Line_cap,0))</f>
        <v>0</v>
      </c>
      <c r="AD1676" s="18" t="n">
        <f aca="false">AC1676-(MAX(Draws!R1655-Line_cap,0)+MAX(Draws!AD1655-Line_cap,0))</f>
        <v>0</v>
      </c>
      <c r="AE1676" s="18" t="n">
        <f aca="false">AD1676-(MAX(Draws!S1655-Line_cap,0)+MAX(Draws!AE1655-Line_cap,0))</f>
        <v>0</v>
      </c>
      <c r="AF1676" s="18" t="n">
        <f aca="false">AE1676-(MAX(Draws!T1655-Line_cap,0)+MAX(Draws!AF1655-Line_cap,0))</f>
        <v>0</v>
      </c>
      <c r="AG1676" s="18" t="n">
        <f aca="false">AF1676-(MAX(Draws!U1655-Line_cap,0)+MAX(Draws!AG1655-Line_cap,0))</f>
        <v>0</v>
      </c>
      <c r="AH1676" s="18" t="n">
        <f aca="false">AG1676-(MAX(Draws!V1655-Line_cap,0)+MAX(Draws!AH1655-Line_cap,0))</f>
        <v>0</v>
      </c>
      <c r="AI1676" s="18" t="n">
        <f aca="false">AH1676-(MAX(Draws!W1655-Line_cap,0)+MAX(Draws!AI1655-Line_cap,0))</f>
        <v>0</v>
      </c>
      <c r="AJ1676" s="18" t="n">
        <f aca="false">AI1676-(MAX(Draws!X1655-Line_cap,0)+MAX(Draws!AJ1655-Line_cap,0))</f>
        <v>0</v>
      </c>
      <c r="AK1676" s="18" t="n">
        <f aca="false">AJ1676-(MAX(Draws!Y1655-Line_cap,0)+MAX(Draws!AK1655-Line_cap,0))</f>
        <v>0</v>
      </c>
      <c r="AL1676" s="18" t="n">
        <f aca="false">SUMPRODUCT(MIN($B$22:$M$22+B1676:M1676+N1676:Y1676))</f>
        <v>441.253500018678</v>
      </c>
      <c r="AM1676" s="18" t="n">
        <f aca="false">SUMPRODUCT(MIN($B$22:$M$22+B1676:M1676))</f>
        <v>441.253500018678</v>
      </c>
      <c r="AN1676" s="18" t="n">
        <f aca="false">SUMPRODUCT(MIN($B$22:$M$22+N1676:Y1676))</f>
        <v>481.950382357786</v>
      </c>
      <c r="AO1676" s="18" t="n">
        <f aca="false">SUMPRODUCT(MIN($B$22:$M$22+B1676:M1676+Z1676:AK1676))</f>
        <v>441.253500018678</v>
      </c>
      <c r="AP1676" s="18" t="n">
        <f aca="false">SUMPRODUCT(MIN($B$23:$M$23+B1676:M1676+N1676:Y1676))</f>
        <v>490.853500018678</v>
      </c>
      <c r="AQ1676" s="18" t="n">
        <f aca="false">SUMPRODUCT(MIN($B$23:$M$23+B1676:M1676+Z1676:AK1676))</f>
        <v>490.853500018678</v>
      </c>
      <c r="AR1676" s="13" t="n">
        <f aca="false">IF(Y1676&lt;0,1,0)</f>
        <v>0</v>
      </c>
    </row>
    <row r="1677" customFormat="false" ht="15" hidden="false" customHeight="false" outlineLevel="0" collapsed="false">
      <c r="A1677" s="13" t="n">
        <v>1652</v>
      </c>
      <c r="B1677" s="18" t="n">
        <f aca="false">Shock_sd*Draws!B1656</f>
        <v>-41.292768483321</v>
      </c>
      <c r="C1677" s="18" t="n">
        <f aca="false">Persist_a*B1677+Shock_sd*Draws!C1656</f>
        <v>-62.8568000891322</v>
      </c>
      <c r="D1677" s="18" t="n">
        <f aca="false">Persist_a*C1677+Shock_sd*Draws!D1656</f>
        <v>0.168668642348351</v>
      </c>
      <c r="E1677" s="18" t="n">
        <f aca="false">Persist_a*D1677+Shock_sd*Draws!E1656</f>
        <v>-75.8479659941649</v>
      </c>
      <c r="F1677" s="18" t="n">
        <f aca="false">Persist_a*E1677+Shock_sd*Draws!F1656</f>
        <v>-4.77444644184311</v>
      </c>
      <c r="G1677" s="18" t="n">
        <f aca="false">Persist_a*F1677+Shock_sd*Draws!G1656</f>
        <v>-3.79342468105063</v>
      </c>
      <c r="H1677" s="18" t="n">
        <f aca="false">Persist_a*G1677+Shock_sd*Draws!H1656</f>
        <v>-26.7039273847609</v>
      </c>
      <c r="I1677" s="18" t="n">
        <f aca="false">Persist_a*H1677+Shock_sd*Draws!I1656</f>
        <v>-29.6711492653675</v>
      </c>
      <c r="J1677" s="18" t="n">
        <f aca="false">Persist_a*I1677+Shock_sd*Draws!J1656</f>
        <v>8.98549283937848</v>
      </c>
      <c r="K1677" s="18" t="n">
        <f aca="false">Persist_a*J1677+Shock_sd*Draws!K1656</f>
        <v>-47.2134524489673</v>
      </c>
      <c r="L1677" s="18" t="n">
        <f aca="false">Persist_a*K1677+Shock_sd*Draws!L1656</f>
        <v>-68.7479479230251</v>
      </c>
      <c r="M1677" s="18" t="n">
        <f aca="false">Persist_a*L1677+Shock_sd*Draws!M1656</f>
        <v>29.7343509878969</v>
      </c>
      <c r="N1677" s="18" t="n">
        <f aca="false">0-(Draws!N1656+Draws!Z1656)</f>
        <v>0</v>
      </c>
      <c r="O1677" s="18" t="n">
        <f aca="false">N1677-(Draws!O1656+Draws!AA1656)</f>
        <v>0</v>
      </c>
      <c r="P1677" s="18" t="n">
        <f aca="false">O1677-(Draws!P1656+Draws!AB1656)</f>
        <v>0</v>
      </c>
      <c r="Q1677" s="18" t="n">
        <f aca="false">P1677-(Draws!Q1656+Draws!AC1656)</f>
        <v>0</v>
      </c>
      <c r="R1677" s="18" t="n">
        <f aca="false">Q1677-(Draws!R1656+Draws!AD1656)</f>
        <v>0</v>
      </c>
      <c r="S1677" s="18" t="n">
        <f aca="false">R1677-(Draws!S1656+Draws!AE1656)</f>
        <v>0</v>
      </c>
      <c r="T1677" s="18" t="n">
        <f aca="false">S1677-(Draws!T1656+Draws!AF1656)</f>
        <v>0</v>
      </c>
      <c r="U1677" s="18" t="n">
        <f aca="false">T1677-(Draws!U1656+Draws!AG1656)</f>
        <v>0</v>
      </c>
      <c r="V1677" s="18" t="n">
        <f aca="false">U1677-(Draws!V1656+Draws!AH1656)</f>
        <v>0</v>
      </c>
      <c r="W1677" s="18" t="n">
        <f aca="false">V1677-(Draws!W1656+Draws!AI1656)</f>
        <v>0</v>
      </c>
      <c r="X1677" s="18" t="n">
        <f aca="false">W1677-(Draws!X1656+Draws!AJ1656)</f>
        <v>0</v>
      </c>
      <c r="Y1677" s="18" t="n">
        <f aca="false">X1677-(Draws!Y1656+Draws!AK1656)</f>
        <v>0</v>
      </c>
      <c r="Z1677" s="18" t="n">
        <f aca="false">0-(MAX(Draws!N1656-Line_cap,0)+MAX(Draws!Z1656-Line_cap,0))</f>
        <v>0</v>
      </c>
      <c r="AA1677" s="18" t="n">
        <f aca="false">Z1677-(MAX(Draws!O1656-Line_cap,0)+MAX(Draws!AA1656-Line_cap,0))</f>
        <v>0</v>
      </c>
      <c r="AB1677" s="18" t="n">
        <f aca="false">AA1677-(MAX(Draws!P1656-Line_cap,0)+MAX(Draws!AB1656-Line_cap,0))</f>
        <v>0</v>
      </c>
      <c r="AC1677" s="18" t="n">
        <f aca="false">AB1677-(MAX(Draws!Q1656-Line_cap,0)+MAX(Draws!AC1656-Line_cap,0))</f>
        <v>0</v>
      </c>
      <c r="AD1677" s="18" t="n">
        <f aca="false">AC1677-(MAX(Draws!R1656-Line_cap,0)+MAX(Draws!AD1656-Line_cap,0))</f>
        <v>0</v>
      </c>
      <c r="AE1677" s="18" t="n">
        <f aca="false">AD1677-(MAX(Draws!S1656-Line_cap,0)+MAX(Draws!AE1656-Line_cap,0))</f>
        <v>0</v>
      </c>
      <c r="AF1677" s="18" t="n">
        <f aca="false">AE1677-(MAX(Draws!T1656-Line_cap,0)+MAX(Draws!AF1656-Line_cap,0))</f>
        <v>0</v>
      </c>
      <c r="AG1677" s="18" t="n">
        <f aca="false">AF1677-(MAX(Draws!U1656-Line_cap,0)+MAX(Draws!AG1656-Line_cap,0))</f>
        <v>0</v>
      </c>
      <c r="AH1677" s="18" t="n">
        <f aca="false">AG1677-(MAX(Draws!V1656-Line_cap,0)+MAX(Draws!AH1656-Line_cap,0))</f>
        <v>0</v>
      </c>
      <c r="AI1677" s="18" t="n">
        <f aca="false">AH1677-(MAX(Draws!W1656-Line_cap,0)+MAX(Draws!AI1656-Line_cap,0))</f>
        <v>0</v>
      </c>
      <c r="AJ1677" s="18" t="n">
        <f aca="false">AI1677-(MAX(Draws!X1656-Line_cap,0)+MAX(Draws!AJ1656-Line_cap,0))</f>
        <v>0</v>
      </c>
      <c r="AK1677" s="18" t="n">
        <f aca="false">AJ1677-(MAX(Draws!Y1656-Line_cap,0)+MAX(Draws!AK1656-Line_cap,0))</f>
        <v>0</v>
      </c>
      <c r="AL1677" s="18" t="n">
        <f aca="false">SUMPRODUCT(MIN($B$22:$M$22+B1677:M1677+N1677:Y1677))</f>
        <v>423.014233833992</v>
      </c>
      <c r="AM1677" s="18" t="n">
        <f aca="false">SUMPRODUCT(MIN($B$22:$M$22+B1677:M1677))</f>
        <v>423.014233833992</v>
      </c>
      <c r="AN1677" s="18" t="n">
        <f aca="false">SUMPRODUCT(MIN($B$22:$M$22+N1677:Y1677))</f>
        <v>481.950382357786</v>
      </c>
      <c r="AO1677" s="18" t="n">
        <f aca="false">SUMPRODUCT(MIN($B$22:$M$22+B1677:M1677+Z1677:AK1677))</f>
        <v>423.014233833992</v>
      </c>
      <c r="AP1677" s="18" t="n">
        <f aca="false">SUMPRODUCT(MIN($B$23:$M$23+B1677:M1677+N1677:Y1677))</f>
        <v>463.902521347355</v>
      </c>
      <c r="AQ1677" s="18" t="n">
        <f aca="false">SUMPRODUCT(MIN($B$23:$M$23+B1677:M1677+Z1677:AK1677))</f>
        <v>463.902521347355</v>
      </c>
      <c r="AR1677" s="13" t="n">
        <f aca="false">IF(Y1677&lt;0,1,0)</f>
        <v>0</v>
      </c>
    </row>
    <row r="1678" customFormat="false" ht="15" hidden="false" customHeight="false" outlineLevel="0" collapsed="false">
      <c r="A1678" s="13" t="n">
        <v>1653</v>
      </c>
      <c r="B1678" s="18" t="n">
        <f aca="false">Shock_sd*Draws!B1657</f>
        <v>-10.3466800067023</v>
      </c>
      <c r="C1678" s="18" t="n">
        <f aca="false">Persist_a*B1678+Shock_sd*Draws!C1657</f>
        <v>-43.700648176324</v>
      </c>
      <c r="D1678" s="18" t="n">
        <f aca="false">Persist_a*C1678+Shock_sd*Draws!D1657</f>
        <v>-87.5735032595037</v>
      </c>
      <c r="E1678" s="18" t="n">
        <f aca="false">Persist_a*D1678+Shock_sd*Draws!E1657</f>
        <v>-119.394219412956</v>
      </c>
      <c r="F1678" s="18" t="n">
        <f aca="false">Persist_a*E1678+Shock_sd*Draws!F1657</f>
        <v>-116.328180348505</v>
      </c>
      <c r="G1678" s="18" t="n">
        <f aca="false">Persist_a*F1678+Shock_sd*Draws!G1657</f>
        <v>-36.6690167157152</v>
      </c>
      <c r="H1678" s="18" t="n">
        <f aca="false">Persist_a*G1678+Shock_sd*Draws!H1657</f>
        <v>-19.4735524544302</v>
      </c>
      <c r="I1678" s="18" t="n">
        <f aca="false">Persist_a*H1678+Shock_sd*Draws!I1657</f>
        <v>46.4051139697344</v>
      </c>
      <c r="J1678" s="18" t="n">
        <f aca="false">Persist_a*I1678+Shock_sd*Draws!J1657</f>
        <v>47.1374676421047</v>
      </c>
      <c r="K1678" s="18" t="n">
        <f aca="false">Persist_a*J1678+Shock_sd*Draws!K1657</f>
        <v>61.4094922067325</v>
      </c>
      <c r="L1678" s="18" t="n">
        <f aca="false">Persist_a*K1678+Shock_sd*Draws!L1657</f>
        <v>95.2778065041283</v>
      </c>
      <c r="M1678" s="18" t="n">
        <f aca="false">Persist_a*L1678+Shock_sd*Draws!M1657</f>
        <v>24.2611937622912</v>
      </c>
      <c r="N1678" s="18" t="n">
        <f aca="false">0-(Draws!N1657+Draws!Z1657)</f>
        <v>0</v>
      </c>
      <c r="O1678" s="18" t="n">
        <f aca="false">N1678-(Draws!O1657+Draws!AA1657)</f>
        <v>0</v>
      </c>
      <c r="P1678" s="18" t="n">
        <f aca="false">O1678-(Draws!P1657+Draws!AB1657)</f>
        <v>0</v>
      </c>
      <c r="Q1678" s="18" t="n">
        <f aca="false">P1678-(Draws!Q1657+Draws!AC1657)</f>
        <v>0</v>
      </c>
      <c r="R1678" s="18" t="n">
        <f aca="false">Q1678-(Draws!R1657+Draws!AD1657)</f>
        <v>0</v>
      </c>
      <c r="S1678" s="18" t="n">
        <f aca="false">R1678-(Draws!S1657+Draws!AE1657)</f>
        <v>0</v>
      </c>
      <c r="T1678" s="18" t="n">
        <f aca="false">S1678-(Draws!T1657+Draws!AF1657)</f>
        <v>0</v>
      </c>
      <c r="U1678" s="18" t="n">
        <f aca="false">T1678-(Draws!U1657+Draws!AG1657)</f>
        <v>0</v>
      </c>
      <c r="V1678" s="18" t="n">
        <f aca="false">U1678-(Draws!V1657+Draws!AH1657)</f>
        <v>0</v>
      </c>
      <c r="W1678" s="18" t="n">
        <f aca="false">V1678-(Draws!W1657+Draws!AI1657)</f>
        <v>0</v>
      </c>
      <c r="X1678" s="18" t="n">
        <f aca="false">W1678-(Draws!X1657+Draws!AJ1657)</f>
        <v>0</v>
      </c>
      <c r="Y1678" s="18" t="n">
        <f aca="false">X1678-(Draws!Y1657+Draws!AK1657)</f>
        <v>0</v>
      </c>
      <c r="Z1678" s="18" t="n">
        <f aca="false">0-(MAX(Draws!N1657-Line_cap,0)+MAX(Draws!Z1657-Line_cap,0))</f>
        <v>0</v>
      </c>
      <c r="AA1678" s="18" t="n">
        <f aca="false">Z1678-(MAX(Draws!O1657-Line_cap,0)+MAX(Draws!AA1657-Line_cap,0))</f>
        <v>0</v>
      </c>
      <c r="AB1678" s="18" t="n">
        <f aca="false">AA1678-(MAX(Draws!P1657-Line_cap,0)+MAX(Draws!AB1657-Line_cap,0))</f>
        <v>0</v>
      </c>
      <c r="AC1678" s="18" t="n">
        <f aca="false">AB1678-(MAX(Draws!Q1657-Line_cap,0)+MAX(Draws!AC1657-Line_cap,0))</f>
        <v>0</v>
      </c>
      <c r="AD1678" s="18" t="n">
        <f aca="false">AC1678-(MAX(Draws!R1657-Line_cap,0)+MAX(Draws!AD1657-Line_cap,0))</f>
        <v>0</v>
      </c>
      <c r="AE1678" s="18" t="n">
        <f aca="false">AD1678-(MAX(Draws!S1657-Line_cap,0)+MAX(Draws!AE1657-Line_cap,0))</f>
        <v>0</v>
      </c>
      <c r="AF1678" s="18" t="n">
        <f aca="false">AE1678-(MAX(Draws!T1657-Line_cap,0)+MAX(Draws!AF1657-Line_cap,0))</f>
        <v>0</v>
      </c>
      <c r="AG1678" s="18" t="n">
        <f aca="false">AF1678-(MAX(Draws!U1657-Line_cap,0)+MAX(Draws!AG1657-Line_cap,0))</f>
        <v>0</v>
      </c>
      <c r="AH1678" s="18" t="n">
        <f aca="false">AG1678-(MAX(Draws!V1657-Line_cap,0)+MAX(Draws!AH1657-Line_cap,0))</f>
        <v>0</v>
      </c>
      <c r="AI1678" s="18" t="n">
        <f aca="false">AH1678-(MAX(Draws!W1657-Line_cap,0)+MAX(Draws!AI1657-Line_cap,0))</f>
        <v>0</v>
      </c>
      <c r="AJ1678" s="18" t="n">
        <f aca="false">AI1678-(MAX(Draws!X1657-Line_cap,0)+MAX(Draws!AJ1657-Line_cap,0))</f>
        <v>0</v>
      </c>
      <c r="AK1678" s="18" t="n">
        <f aca="false">AJ1678-(MAX(Draws!Y1657-Line_cap,0)+MAX(Draws!AK1657-Line_cap,0))</f>
        <v>0</v>
      </c>
      <c r="AL1678" s="18" t="n">
        <f aca="false">SUMPRODUCT(MIN($B$22:$M$22+B1678:M1678+N1678:Y1678))</f>
        <v>372.169000799185</v>
      </c>
      <c r="AM1678" s="18" t="n">
        <f aca="false">SUMPRODUCT(MIN($B$22:$M$22+B1678:M1678))</f>
        <v>372.169000799185</v>
      </c>
      <c r="AN1678" s="18" t="n">
        <f aca="false">SUMPRODUCT(MIN($B$22:$M$22+N1678:Y1678))</f>
        <v>481.950382357786</v>
      </c>
      <c r="AO1678" s="18" t="n">
        <f aca="false">SUMPRODUCT(MIN($B$22:$M$22+B1678:M1678+Z1678:AK1678))</f>
        <v>372.169000799185</v>
      </c>
      <c r="AP1678" s="18" t="n">
        <f aca="false">SUMPRODUCT(MIN($B$23:$M$23+B1678:M1678+N1678:Y1678))</f>
        <v>417.273734652349</v>
      </c>
      <c r="AQ1678" s="18" t="n">
        <f aca="false">SUMPRODUCT(MIN($B$23:$M$23+B1678:M1678+Z1678:AK1678))</f>
        <v>417.273734652349</v>
      </c>
      <c r="AR1678" s="13" t="n">
        <f aca="false">IF(Y1678&lt;0,1,0)</f>
        <v>0</v>
      </c>
    </row>
    <row r="1679" customFormat="false" ht="15" hidden="false" customHeight="false" outlineLevel="0" collapsed="false">
      <c r="A1679" s="13" t="n">
        <v>1654</v>
      </c>
      <c r="B1679" s="18" t="n">
        <f aca="false">Shock_sd*Draws!B1658</f>
        <v>-61.5728200373489</v>
      </c>
      <c r="C1679" s="18" t="n">
        <f aca="false">Persist_a*B1679+Shock_sd*Draws!C1658</f>
        <v>-102.019275331768</v>
      </c>
      <c r="D1679" s="18" t="n">
        <f aca="false">Persist_a*C1679+Shock_sd*Draws!D1658</f>
        <v>-39.0162112074686</v>
      </c>
      <c r="E1679" s="18" t="n">
        <f aca="false">Persist_a*D1679+Shock_sd*Draws!E1658</f>
        <v>-63.782858291244</v>
      </c>
      <c r="F1679" s="18" t="n">
        <f aca="false">Persist_a*E1679+Shock_sd*Draws!F1658</f>
        <v>-37.0956277053784</v>
      </c>
      <c r="G1679" s="18" t="n">
        <f aca="false">Persist_a*F1679+Shock_sd*Draws!G1658</f>
        <v>-23.3496046786918</v>
      </c>
      <c r="H1679" s="18" t="n">
        <f aca="false">Persist_a*G1679+Shock_sd*Draws!H1658</f>
        <v>-90.6875003119717</v>
      </c>
      <c r="I1679" s="18" t="n">
        <f aca="false">Persist_a*H1679+Shock_sd*Draws!I1658</f>
        <v>5.31343151007602</v>
      </c>
      <c r="J1679" s="18" t="n">
        <f aca="false">Persist_a*I1679+Shock_sd*Draws!J1658</f>
        <v>11.6899553660976</v>
      </c>
      <c r="K1679" s="18" t="n">
        <f aca="false">Persist_a*J1679+Shock_sd*Draws!K1658</f>
        <v>-35.2437446472427</v>
      </c>
      <c r="L1679" s="18" t="n">
        <f aca="false">Persist_a*K1679+Shock_sd*Draws!L1658</f>
        <v>98.1445086671433</v>
      </c>
      <c r="M1679" s="18" t="n">
        <f aca="false">Persist_a*L1679+Shock_sd*Draws!M1658</f>
        <v>60.2206131975929</v>
      </c>
      <c r="N1679" s="18" t="n">
        <f aca="false">0-(Draws!N1658+Draws!Z1658)</f>
        <v>0</v>
      </c>
      <c r="O1679" s="18" t="n">
        <f aca="false">N1679-(Draws!O1658+Draws!AA1658)</f>
        <v>0</v>
      </c>
      <c r="P1679" s="18" t="n">
        <f aca="false">O1679-(Draws!P1658+Draws!AB1658)</f>
        <v>0</v>
      </c>
      <c r="Q1679" s="18" t="n">
        <f aca="false">P1679-(Draws!Q1658+Draws!AC1658)</f>
        <v>0</v>
      </c>
      <c r="R1679" s="18" t="n">
        <f aca="false">Q1679-(Draws!R1658+Draws!AD1658)</f>
        <v>0</v>
      </c>
      <c r="S1679" s="18" t="n">
        <f aca="false">R1679-(Draws!S1658+Draws!AE1658)</f>
        <v>0</v>
      </c>
      <c r="T1679" s="18" t="n">
        <f aca="false">S1679-(Draws!T1658+Draws!AF1658)</f>
        <v>0</v>
      </c>
      <c r="U1679" s="18" t="n">
        <f aca="false">T1679-(Draws!U1658+Draws!AG1658)</f>
        <v>0</v>
      </c>
      <c r="V1679" s="18" t="n">
        <f aca="false">U1679-(Draws!V1658+Draws!AH1658)</f>
        <v>0</v>
      </c>
      <c r="W1679" s="18" t="n">
        <f aca="false">V1679-(Draws!W1658+Draws!AI1658)</f>
        <v>0</v>
      </c>
      <c r="X1679" s="18" t="n">
        <f aca="false">W1679-(Draws!X1658+Draws!AJ1658)</f>
        <v>0</v>
      </c>
      <c r="Y1679" s="18" t="n">
        <f aca="false">X1679-(Draws!Y1658+Draws!AK1658)</f>
        <v>0</v>
      </c>
      <c r="Z1679" s="18" t="n">
        <f aca="false">0-(MAX(Draws!N1658-Line_cap,0)+MAX(Draws!Z1658-Line_cap,0))</f>
        <v>0</v>
      </c>
      <c r="AA1679" s="18" t="n">
        <f aca="false">Z1679-(MAX(Draws!O1658-Line_cap,0)+MAX(Draws!AA1658-Line_cap,0))</f>
        <v>0</v>
      </c>
      <c r="AB1679" s="18" t="n">
        <f aca="false">AA1679-(MAX(Draws!P1658-Line_cap,0)+MAX(Draws!AB1658-Line_cap,0))</f>
        <v>0</v>
      </c>
      <c r="AC1679" s="18" t="n">
        <f aca="false">AB1679-(MAX(Draws!Q1658-Line_cap,0)+MAX(Draws!AC1658-Line_cap,0))</f>
        <v>0</v>
      </c>
      <c r="AD1679" s="18" t="n">
        <f aca="false">AC1679-(MAX(Draws!R1658-Line_cap,0)+MAX(Draws!AD1658-Line_cap,0))</f>
        <v>0</v>
      </c>
      <c r="AE1679" s="18" t="n">
        <f aca="false">AD1679-(MAX(Draws!S1658-Line_cap,0)+MAX(Draws!AE1658-Line_cap,0))</f>
        <v>0</v>
      </c>
      <c r="AF1679" s="18" t="n">
        <f aca="false">AE1679-(MAX(Draws!T1658-Line_cap,0)+MAX(Draws!AF1658-Line_cap,0))</f>
        <v>0</v>
      </c>
      <c r="AG1679" s="18" t="n">
        <f aca="false">AF1679-(MAX(Draws!U1658-Line_cap,0)+MAX(Draws!AG1658-Line_cap,0))</f>
        <v>0</v>
      </c>
      <c r="AH1679" s="18" t="n">
        <f aca="false">AG1679-(MAX(Draws!V1658-Line_cap,0)+MAX(Draws!AH1658-Line_cap,0))</f>
        <v>0</v>
      </c>
      <c r="AI1679" s="18" t="n">
        <f aca="false">AH1679-(MAX(Draws!W1658-Line_cap,0)+MAX(Draws!AI1658-Line_cap,0))</f>
        <v>0</v>
      </c>
      <c r="AJ1679" s="18" t="n">
        <f aca="false">AI1679-(MAX(Draws!X1658-Line_cap,0)+MAX(Draws!AJ1658-Line_cap,0))</f>
        <v>0</v>
      </c>
      <c r="AK1679" s="18" t="n">
        <f aca="false">AJ1679-(MAX(Draws!Y1658-Line_cap,0)+MAX(Draws!AK1658-Line_cap,0))</f>
        <v>0</v>
      </c>
      <c r="AL1679" s="18" t="n">
        <f aca="false">SUMPRODUCT(MIN($B$22:$M$22+B1679:M1679+N1679:Y1679))</f>
        <v>391.262882045814</v>
      </c>
      <c r="AM1679" s="18" t="n">
        <f aca="false">SUMPRODUCT(MIN($B$22:$M$22+B1679:M1679))</f>
        <v>391.262882045814</v>
      </c>
      <c r="AN1679" s="18" t="n">
        <f aca="false">SUMPRODUCT(MIN($B$22:$M$22+N1679:Y1679))</f>
        <v>481.950382357786</v>
      </c>
      <c r="AO1679" s="18" t="n">
        <f aca="false">SUMPRODUCT(MIN($B$22:$M$22+B1679:M1679+Z1679:AK1679))</f>
        <v>391.262882045814</v>
      </c>
      <c r="AP1679" s="18" t="n">
        <f aca="false">SUMPRODUCT(MIN($B$23:$M$23+B1679:M1679+N1679:Y1679))</f>
        <v>440.441524908914</v>
      </c>
      <c r="AQ1679" s="18" t="n">
        <f aca="false">SUMPRODUCT(MIN($B$23:$M$23+B1679:M1679+Z1679:AK1679))</f>
        <v>440.441524908914</v>
      </c>
      <c r="AR1679" s="13" t="n">
        <f aca="false">IF(Y1679&lt;0,1,0)</f>
        <v>0</v>
      </c>
    </row>
    <row r="1680" customFormat="false" ht="15" hidden="false" customHeight="false" outlineLevel="0" collapsed="false">
      <c r="A1680" s="13" t="n">
        <v>1655</v>
      </c>
      <c r="B1680" s="18" t="n">
        <f aca="false">Shock_sd*Draws!B1659</f>
        <v>-113.672744926708</v>
      </c>
      <c r="C1680" s="18" t="n">
        <f aca="false">Persist_a*B1680+Shock_sd*Draws!C1659</f>
        <v>-85.5295187101292</v>
      </c>
      <c r="D1680" s="18" t="n">
        <f aca="false">Persist_a*C1680+Shock_sd*Draws!D1659</f>
        <v>-37.6614909343462</v>
      </c>
      <c r="E1680" s="18" t="n">
        <f aca="false">Persist_a*D1680+Shock_sd*Draws!E1659</f>
        <v>-107.360791298528</v>
      </c>
      <c r="F1680" s="18" t="n">
        <f aca="false">Persist_a*E1680+Shock_sd*Draws!F1659</f>
        <v>-58.1170025742241</v>
      </c>
      <c r="G1680" s="18" t="n">
        <f aca="false">Persist_a*F1680+Shock_sd*Draws!G1659</f>
        <v>-50.0241206541067</v>
      </c>
      <c r="H1680" s="18" t="n">
        <f aca="false">Persist_a*G1680+Shock_sd*Draws!H1659</f>
        <v>-19.2125154475383</v>
      </c>
      <c r="I1680" s="18" t="n">
        <f aca="false">Persist_a*H1680+Shock_sd*Draws!I1659</f>
        <v>-43.8239973837039</v>
      </c>
      <c r="J1680" s="18" t="n">
        <f aca="false">Persist_a*I1680+Shock_sd*Draws!J1659</f>
        <v>-87.5474816600592</v>
      </c>
      <c r="K1680" s="18" t="n">
        <f aca="false">Persist_a*J1680+Shock_sd*Draws!K1659</f>
        <v>-78.3416946373274</v>
      </c>
      <c r="L1680" s="18" t="n">
        <f aca="false">Persist_a*K1680+Shock_sd*Draws!L1659</f>
        <v>-48.7280528862608</v>
      </c>
      <c r="M1680" s="18" t="n">
        <f aca="false">Persist_a*L1680+Shock_sd*Draws!M1659</f>
        <v>31.35880660907</v>
      </c>
      <c r="N1680" s="18" t="n">
        <f aca="false">0-(Draws!N1659+Draws!Z1659)</f>
        <v>0</v>
      </c>
      <c r="O1680" s="18" t="n">
        <f aca="false">N1680-(Draws!O1659+Draws!AA1659)</f>
        <v>0</v>
      </c>
      <c r="P1680" s="18" t="n">
        <f aca="false">O1680-(Draws!P1659+Draws!AB1659)</f>
        <v>0</v>
      </c>
      <c r="Q1680" s="18" t="n">
        <f aca="false">P1680-(Draws!Q1659+Draws!AC1659)</f>
        <v>0</v>
      </c>
      <c r="R1680" s="18" t="n">
        <f aca="false">Q1680-(Draws!R1659+Draws!AD1659)</f>
        <v>0</v>
      </c>
      <c r="S1680" s="18" t="n">
        <f aca="false">R1680-(Draws!S1659+Draws!AE1659)</f>
        <v>0</v>
      </c>
      <c r="T1680" s="18" t="n">
        <f aca="false">S1680-(Draws!T1659+Draws!AF1659)</f>
        <v>0</v>
      </c>
      <c r="U1680" s="18" t="n">
        <f aca="false">T1680-(Draws!U1659+Draws!AG1659)</f>
        <v>0</v>
      </c>
      <c r="V1680" s="18" t="n">
        <f aca="false">U1680-(Draws!V1659+Draws!AH1659)</f>
        <v>0</v>
      </c>
      <c r="W1680" s="18" t="n">
        <f aca="false">V1680-(Draws!W1659+Draws!AI1659)</f>
        <v>0</v>
      </c>
      <c r="X1680" s="18" t="n">
        <f aca="false">W1680-(Draws!X1659+Draws!AJ1659)</f>
        <v>0</v>
      </c>
      <c r="Y1680" s="18" t="n">
        <f aca="false">X1680-(Draws!Y1659+Draws!AK1659)</f>
        <v>-66.4609827917109</v>
      </c>
      <c r="Z1680" s="18" t="n">
        <f aca="false">0-(MAX(Draws!N1659-Line_cap,0)+MAX(Draws!Z1659-Line_cap,0))</f>
        <v>0</v>
      </c>
      <c r="AA1680" s="18" t="n">
        <f aca="false">Z1680-(MAX(Draws!O1659-Line_cap,0)+MAX(Draws!AA1659-Line_cap,0))</f>
        <v>0</v>
      </c>
      <c r="AB1680" s="18" t="n">
        <f aca="false">AA1680-(MAX(Draws!P1659-Line_cap,0)+MAX(Draws!AB1659-Line_cap,0))</f>
        <v>0</v>
      </c>
      <c r="AC1680" s="18" t="n">
        <f aca="false">AB1680-(MAX(Draws!Q1659-Line_cap,0)+MAX(Draws!AC1659-Line_cap,0))</f>
        <v>0</v>
      </c>
      <c r="AD1680" s="18" t="n">
        <f aca="false">AC1680-(MAX(Draws!R1659-Line_cap,0)+MAX(Draws!AD1659-Line_cap,0))</f>
        <v>0</v>
      </c>
      <c r="AE1680" s="18" t="n">
        <f aca="false">AD1680-(MAX(Draws!S1659-Line_cap,0)+MAX(Draws!AE1659-Line_cap,0))</f>
        <v>0</v>
      </c>
      <c r="AF1680" s="18" t="n">
        <f aca="false">AE1680-(MAX(Draws!T1659-Line_cap,0)+MAX(Draws!AF1659-Line_cap,0))</f>
        <v>0</v>
      </c>
      <c r="AG1680" s="18" t="n">
        <f aca="false">AF1680-(MAX(Draws!U1659-Line_cap,0)+MAX(Draws!AG1659-Line_cap,0))</f>
        <v>0</v>
      </c>
      <c r="AH1680" s="18" t="n">
        <f aca="false">AG1680-(MAX(Draws!V1659-Line_cap,0)+MAX(Draws!AH1659-Line_cap,0))</f>
        <v>0</v>
      </c>
      <c r="AI1680" s="18" t="n">
        <f aca="false">AH1680-(MAX(Draws!W1659-Line_cap,0)+MAX(Draws!AI1659-Line_cap,0))</f>
        <v>0</v>
      </c>
      <c r="AJ1680" s="18" t="n">
        <f aca="false">AI1680-(MAX(Draws!X1659-Line_cap,0)+MAX(Draws!AJ1659-Line_cap,0))</f>
        <v>0</v>
      </c>
      <c r="AK1680" s="18" t="n">
        <f aca="false">AJ1680-(MAX(Draws!Y1659-Line_cap,0)+MAX(Draws!AK1659-Line_cap,0))</f>
        <v>0</v>
      </c>
      <c r="AL1680" s="18" t="n">
        <f aca="false">SUMPRODUCT(MIN($B$22:$M$22+B1680:M1680+N1680:Y1680))</f>
        <v>391.501408529629</v>
      </c>
      <c r="AM1680" s="18" t="n">
        <f aca="false">SUMPRODUCT(MIN($B$22:$M$22+B1680:M1680))</f>
        <v>391.501408529629</v>
      </c>
      <c r="AN1680" s="18" t="n">
        <f aca="false">SUMPRODUCT(MIN($B$22:$M$22+N1680:Y1680))</f>
        <v>443.963064885249</v>
      </c>
      <c r="AO1680" s="18" t="n">
        <f aca="false">SUMPRODUCT(MIN($B$22:$M$22+B1680:M1680+Z1680:AK1680))</f>
        <v>391.501408529629</v>
      </c>
      <c r="AP1680" s="18" t="n">
        <f aca="false">SUMPRODUCT(MIN($B$23:$M$23+B1680:M1680+N1680:Y1680))</f>
        <v>432.389696042992</v>
      </c>
      <c r="AQ1680" s="18" t="n">
        <f aca="false">SUMPRODUCT(MIN($B$23:$M$23+B1680:M1680+Z1680:AK1680))</f>
        <v>432.389696042992</v>
      </c>
      <c r="AR1680" s="13" t="n">
        <f aca="false">IF(Y1680&lt;0,1,0)</f>
        <v>1</v>
      </c>
    </row>
    <row r="1681" customFormat="false" ht="15" hidden="false" customHeight="false" outlineLevel="0" collapsed="false">
      <c r="A1681" s="13" t="n">
        <v>1656</v>
      </c>
      <c r="B1681" s="18" t="n">
        <f aca="false">Shock_sd*Draws!B1660</f>
        <v>-70.3750443178694</v>
      </c>
      <c r="C1681" s="18" t="n">
        <f aca="false">Persist_a*B1681+Shock_sd*Draws!C1660</f>
        <v>35.3072152744501</v>
      </c>
      <c r="D1681" s="18" t="n">
        <f aca="false">Persist_a*C1681+Shock_sd*Draws!D1660</f>
        <v>92.6366613508229</v>
      </c>
      <c r="E1681" s="18" t="n">
        <f aca="false">Persist_a*D1681+Shock_sd*Draws!E1660</f>
        <v>85.4542346315383</v>
      </c>
      <c r="F1681" s="18" t="n">
        <f aca="false">Persist_a*E1681+Shock_sd*Draws!F1660</f>
        <v>63.3657030331691</v>
      </c>
      <c r="G1681" s="18" t="n">
        <f aca="false">Persist_a*F1681+Shock_sd*Draws!G1660</f>
        <v>32.6810589711364</v>
      </c>
      <c r="H1681" s="18" t="n">
        <f aca="false">Persist_a*G1681+Shock_sd*Draws!H1660</f>
        <v>21.9094357037825</v>
      </c>
      <c r="I1681" s="18" t="n">
        <f aca="false">Persist_a*H1681+Shock_sd*Draws!I1660</f>
        <v>85.4653284544041</v>
      </c>
      <c r="J1681" s="18" t="n">
        <f aca="false">Persist_a*I1681+Shock_sd*Draws!J1660</f>
        <v>61.3551459370234</v>
      </c>
      <c r="K1681" s="18" t="n">
        <f aca="false">Persist_a*J1681+Shock_sd*Draws!K1660</f>
        <v>9.6126623903835</v>
      </c>
      <c r="L1681" s="18" t="n">
        <f aca="false">Persist_a*K1681+Shock_sd*Draws!L1660</f>
        <v>-90.7103835093062</v>
      </c>
      <c r="M1681" s="18" t="n">
        <f aca="false">Persist_a*L1681+Shock_sd*Draws!M1660</f>
        <v>-57.6000493883853</v>
      </c>
      <c r="N1681" s="18" t="n">
        <f aca="false">0-(Draws!N1660+Draws!Z1660)</f>
        <v>0</v>
      </c>
      <c r="O1681" s="18" t="n">
        <f aca="false">N1681-(Draws!O1660+Draws!AA1660)</f>
        <v>0</v>
      </c>
      <c r="P1681" s="18" t="n">
        <f aca="false">O1681-(Draws!P1660+Draws!AB1660)</f>
        <v>0</v>
      </c>
      <c r="Q1681" s="18" t="n">
        <f aca="false">P1681-(Draws!Q1660+Draws!AC1660)</f>
        <v>0</v>
      </c>
      <c r="R1681" s="18" t="n">
        <f aca="false">Q1681-(Draws!R1660+Draws!AD1660)</f>
        <v>0</v>
      </c>
      <c r="S1681" s="18" t="n">
        <f aca="false">R1681-(Draws!S1660+Draws!AE1660)</f>
        <v>0</v>
      </c>
      <c r="T1681" s="18" t="n">
        <f aca="false">S1681-(Draws!T1660+Draws!AF1660)</f>
        <v>0</v>
      </c>
      <c r="U1681" s="18" t="n">
        <f aca="false">T1681-(Draws!U1660+Draws!AG1660)</f>
        <v>0</v>
      </c>
      <c r="V1681" s="18" t="n">
        <f aca="false">U1681-(Draws!V1660+Draws!AH1660)</f>
        <v>0</v>
      </c>
      <c r="W1681" s="18" t="n">
        <f aca="false">V1681-(Draws!W1660+Draws!AI1660)</f>
        <v>0</v>
      </c>
      <c r="X1681" s="18" t="n">
        <f aca="false">W1681-(Draws!X1660+Draws!AJ1660)</f>
        <v>0</v>
      </c>
      <c r="Y1681" s="18" t="n">
        <f aca="false">X1681-(Draws!Y1660+Draws!AK1660)</f>
        <v>0</v>
      </c>
      <c r="Z1681" s="18" t="n">
        <f aca="false">0-(MAX(Draws!N1660-Line_cap,0)+MAX(Draws!Z1660-Line_cap,0))</f>
        <v>0</v>
      </c>
      <c r="AA1681" s="18" t="n">
        <f aca="false">Z1681-(MAX(Draws!O1660-Line_cap,0)+MAX(Draws!AA1660-Line_cap,0))</f>
        <v>0</v>
      </c>
      <c r="AB1681" s="18" t="n">
        <f aca="false">AA1681-(MAX(Draws!P1660-Line_cap,0)+MAX(Draws!AB1660-Line_cap,0))</f>
        <v>0</v>
      </c>
      <c r="AC1681" s="18" t="n">
        <f aca="false">AB1681-(MAX(Draws!Q1660-Line_cap,0)+MAX(Draws!AC1660-Line_cap,0))</f>
        <v>0</v>
      </c>
      <c r="AD1681" s="18" t="n">
        <f aca="false">AC1681-(MAX(Draws!R1660-Line_cap,0)+MAX(Draws!AD1660-Line_cap,0))</f>
        <v>0</v>
      </c>
      <c r="AE1681" s="18" t="n">
        <f aca="false">AD1681-(MAX(Draws!S1660-Line_cap,0)+MAX(Draws!AE1660-Line_cap,0))</f>
        <v>0</v>
      </c>
      <c r="AF1681" s="18" t="n">
        <f aca="false">AE1681-(MAX(Draws!T1660-Line_cap,0)+MAX(Draws!AF1660-Line_cap,0))</f>
        <v>0</v>
      </c>
      <c r="AG1681" s="18" t="n">
        <f aca="false">AF1681-(MAX(Draws!U1660-Line_cap,0)+MAX(Draws!AG1660-Line_cap,0))</f>
        <v>0</v>
      </c>
      <c r="AH1681" s="18" t="n">
        <f aca="false">AG1681-(MAX(Draws!V1660-Line_cap,0)+MAX(Draws!AH1660-Line_cap,0))</f>
        <v>0</v>
      </c>
      <c r="AI1681" s="18" t="n">
        <f aca="false">AH1681-(MAX(Draws!W1660-Line_cap,0)+MAX(Draws!AI1660-Line_cap,0))</f>
        <v>0</v>
      </c>
      <c r="AJ1681" s="18" t="n">
        <f aca="false">AI1681-(MAX(Draws!X1660-Line_cap,0)+MAX(Draws!AJ1660-Line_cap,0))</f>
        <v>0</v>
      </c>
      <c r="AK1681" s="18" t="n">
        <f aca="false">AJ1681-(MAX(Draws!Y1660-Line_cap,0)+MAX(Draws!AK1660-Line_cap,0))</f>
        <v>0</v>
      </c>
      <c r="AL1681" s="18" t="n">
        <f aca="false">SUMPRODUCT(MIN($B$22:$M$22+B1681:M1681+N1681:Y1681))</f>
        <v>411.217564055075</v>
      </c>
      <c r="AM1681" s="18" t="n">
        <f aca="false">SUMPRODUCT(MIN($B$22:$M$22+B1681:M1681))</f>
        <v>411.217564055075</v>
      </c>
      <c r="AN1681" s="18" t="n">
        <f aca="false">SUMPRODUCT(MIN($B$22:$M$22+N1681:Y1681))</f>
        <v>481.950382357786</v>
      </c>
      <c r="AO1681" s="18" t="n">
        <f aca="false">SUMPRODUCT(MIN($B$22:$M$22+B1681:M1681+Z1681:AK1681))</f>
        <v>411.217564055075</v>
      </c>
      <c r="AP1681" s="18" t="n">
        <f aca="false">SUMPRODUCT(MIN($B$23:$M$23+B1681:M1681+N1681:Y1681))</f>
        <v>458.090692868619</v>
      </c>
      <c r="AQ1681" s="18" t="n">
        <f aca="false">SUMPRODUCT(MIN($B$23:$M$23+B1681:M1681+Z1681:AK1681))</f>
        <v>458.090692868619</v>
      </c>
      <c r="AR1681" s="13" t="n">
        <f aca="false">IF(Y1681&lt;0,1,0)</f>
        <v>0</v>
      </c>
    </row>
    <row r="1682" customFormat="false" ht="15" hidden="false" customHeight="false" outlineLevel="0" collapsed="false">
      <c r="A1682" s="13" t="n">
        <v>1657</v>
      </c>
      <c r="B1682" s="18" t="n">
        <f aca="false">Shock_sd*Draws!B1661</f>
        <v>28.3891332643384</v>
      </c>
      <c r="C1682" s="18" t="n">
        <f aca="false">Persist_a*B1682+Shock_sd*Draws!C1661</f>
        <v>14.471455282779</v>
      </c>
      <c r="D1682" s="18" t="n">
        <f aca="false">Persist_a*C1682+Shock_sd*Draws!D1661</f>
        <v>80.1329799899615</v>
      </c>
      <c r="E1682" s="18" t="n">
        <f aca="false">Persist_a*D1682+Shock_sd*Draws!E1661</f>
        <v>114.616428021091</v>
      </c>
      <c r="F1682" s="18" t="n">
        <f aca="false">Persist_a*E1682+Shock_sd*Draws!F1661</f>
        <v>101.721752081393</v>
      </c>
      <c r="G1682" s="18" t="n">
        <f aca="false">Persist_a*F1682+Shock_sd*Draws!G1661</f>
        <v>45.1161086904266</v>
      </c>
      <c r="H1682" s="18" t="n">
        <f aca="false">Persist_a*G1682+Shock_sd*Draws!H1661</f>
        <v>15.380676731121</v>
      </c>
      <c r="I1682" s="18" t="n">
        <f aca="false">Persist_a*H1682+Shock_sd*Draws!I1661</f>
        <v>-44.0545100566437</v>
      </c>
      <c r="J1682" s="18" t="n">
        <f aca="false">Persist_a*I1682+Shock_sd*Draws!J1661</f>
        <v>-104.797985230287</v>
      </c>
      <c r="K1682" s="18" t="n">
        <f aca="false">Persist_a*J1682+Shock_sd*Draws!K1661</f>
        <v>-36.374653905576</v>
      </c>
      <c r="L1682" s="18" t="n">
        <f aca="false">Persist_a*K1682+Shock_sd*Draws!L1661</f>
        <v>-3.01358831533911</v>
      </c>
      <c r="M1682" s="18" t="n">
        <f aca="false">Persist_a*L1682+Shock_sd*Draws!M1661</f>
        <v>13.155671462311</v>
      </c>
      <c r="N1682" s="18" t="n">
        <f aca="false">0-(Draws!N1661+Draws!Z1661)</f>
        <v>0</v>
      </c>
      <c r="O1682" s="18" t="n">
        <f aca="false">N1682-(Draws!O1661+Draws!AA1661)</f>
        <v>0</v>
      </c>
      <c r="P1682" s="18" t="n">
        <f aca="false">O1682-(Draws!P1661+Draws!AB1661)</f>
        <v>0</v>
      </c>
      <c r="Q1682" s="18" t="n">
        <f aca="false">P1682-(Draws!Q1661+Draws!AC1661)</f>
        <v>0</v>
      </c>
      <c r="R1682" s="18" t="n">
        <f aca="false">Q1682-(Draws!R1661+Draws!AD1661)</f>
        <v>0</v>
      </c>
      <c r="S1682" s="18" t="n">
        <f aca="false">R1682-(Draws!S1661+Draws!AE1661)</f>
        <v>0</v>
      </c>
      <c r="T1682" s="18" t="n">
        <f aca="false">S1682-(Draws!T1661+Draws!AF1661)</f>
        <v>0</v>
      </c>
      <c r="U1682" s="18" t="n">
        <f aca="false">T1682-(Draws!U1661+Draws!AG1661)</f>
        <v>0</v>
      </c>
      <c r="V1682" s="18" t="n">
        <f aca="false">U1682-(Draws!V1661+Draws!AH1661)</f>
        <v>0</v>
      </c>
      <c r="W1682" s="18" t="n">
        <f aca="false">V1682-(Draws!W1661+Draws!AI1661)</f>
        <v>0</v>
      </c>
      <c r="X1682" s="18" t="n">
        <f aca="false">W1682-(Draws!X1661+Draws!AJ1661)</f>
        <v>0</v>
      </c>
      <c r="Y1682" s="18" t="n">
        <f aca="false">X1682-(Draws!Y1661+Draws!AK1661)</f>
        <v>0</v>
      </c>
      <c r="Z1682" s="18" t="n">
        <f aca="false">0-(MAX(Draws!N1661-Line_cap,0)+MAX(Draws!Z1661-Line_cap,0))</f>
        <v>0</v>
      </c>
      <c r="AA1682" s="18" t="n">
        <f aca="false">Z1682-(MAX(Draws!O1661-Line_cap,0)+MAX(Draws!AA1661-Line_cap,0))</f>
        <v>0</v>
      </c>
      <c r="AB1682" s="18" t="n">
        <f aca="false">AA1682-(MAX(Draws!P1661-Line_cap,0)+MAX(Draws!AB1661-Line_cap,0))</f>
        <v>0</v>
      </c>
      <c r="AC1682" s="18" t="n">
        <f aca="false">AB1682-(MAX(Draws!Q1661-Line_cap,0)+MAX(Draws!AC1661-Line_cap,0))</f>
        <v>0</v>
      </c>
      <c r="AD1682" s="18" t="n">
        <f aca="false">AC1682-(MAX(Draws!R1661-Line_cap,0)+MAX(Draws!AD1661-Line_cap,0))</f>
        <v>0</v>
      </c>
      <c r="AE1682" s="18" t="n">
        <f aca="false">AD1682-(MAX(Draws!S1661-Line_cap,0)+MAX(Draws!AE1661-Line_cap,0))</f>
        <v>0</v>
      </c>
      <c r="AF1682" s="18" t="n">
        <f aca="false">AE1682-(MAX(Draws!T1661-Line_cap,0)+MAX(Draws!AF1661-Line_cap,0))</f>
        <v>0</v>
      </c>
      <c r="AG1682" s="18" t="n">
        <f aca="false">AF1682-(MAX(Draws!U1661-Line_cap,0)+MAX(Draws!AG1661-Line_cap,0))</f>
        <v>0</v>
      </c>
      <c r="AH1682" s="18" t="n">
        <f aca="false">AG1682-(MAX(Draws!V1661-Line_cap,0)+MAX(Draws!AH1661-Line_cap,0))</f>
        <v>0</v>
      </c>
      <c r="AI1682" s="18" t="n">
        <f aca="false">AH1682-(MAX(Draws!W1661-Line_cap,0)+MAX(Draws!AI1661-Line_cap,0))</f>
        <v>0</v>
      </c>
      <c r="AJ1682" s="18" t="n">
        <f aca="false">AI1682-(MAX(Draws!X1661-Line_cap,0)+MAX(Draws!AJ1661-Line_cap,0))</f>
        <v>0</v>
      </c>
      <c r="AK1682" s="18" t="n">
        <f aca="false">AJ1682-(MAX(Draws!Y1661-Line_cap,0)+MAX(Draws!AK1661-Line_cap,0))</f>
        <v>0</v>
      </c>
      <c r="AL1682" s="18" t="n">
        <f aca="false">SUMPRODUCT(MIN($B$22:$M$22+B1682:M1682+N1682:Y1682))</f>
        <v>383.399796187109</v>
      </c>
      <c r="AM1682" s="18" t="n">
        <f aca="false">SUMPRODUCT(MIN($B$22:$M$22+B1682:M1682))</f>
        <v>383.399796187109</v>
      </c>
      <c r="AN1682" s="18" t="n">
        <f aca="false">SUMPRODUCT(MIN($B$22:$M$22+N1682:Y1682))</f>
        <v>481.950382357786</v>
      </c>
      <c r="AO1682" s="18" t="n">
        <f aca="false">SUMPRODUCT(MIN($B$22:$M$22+B1682:M1682+Z1682:AK1682))</f>
        <v>383.399796187109</v>
      </c>
      <c r="AP1682" s="18" t="n">
        <f aca="false">SUMPRODUCT(MIN($B$23:$M$23+B1682:M1682+N1682:Y1682))</f>
        <v>432.643123351329</v>
      </c>
      <c r="AQ1682" s="18" t="n">
        <f aca="false">SUMPRODUCT(MIN($B$23:$M$23+B1682:M1682+Z1682:AK1682))</f>
        <v>432.643123351329</v>
      </c>
      <c r="AR1682" s="13" t="n">
        <f aca="false">IF(Y1682&lt;0,1,0)</f>
        <v>0</v>
      </c>
    </row>
    <row r="1683" customFormat="false" ht="15" hidden="false" customHeight="false" outlineLevel="0" collapsed="false">
      <c r="A1683" s="13" t="n">
        <v>1658</v>
      </c>
      <c r="B1683" s="18" t="n">
        <f aca="false">Shock_sd*Draws!B1662</f>
        <v>-28.1091361823945</v>
      </c>
      <c r="C1683" s="18" t="n">
        <f aca="false">Persist_a*B1683+Shock_sd*Draws!C1662</f>
        <v>-85.5702678292087</v>
      </c>
      <c r="D1683" s="18" t="n">
        <f aca="false">Persist_a*C1683+Shock_sd*Draws!D1662</f>
        <v>-25.9997932490246</v>
      </c>
      <c r="E1683" s="18" t="n">
        <f aca="false">Persist_a*D1683+Shock_sd*Draws!E1662</f>
        <v>-58.9466193627961</v>
      </c>
      <c r="F1683" s="18" t="n">
        <f aca="false">Persist_a*E1683+Shock_sd*Draws!F1662</f>
        <v>10.8441410149231</v>
      </c>
      <c r="G1683" s="18" t="n">
        <f aca="false">Persist_a*F1683+Shock_sd*Draws!G1662</f>
        <v>-12.7688511014967</v>
      </c>
      <c r="H1683" s="18" t="n">
        <f aca="false">Persist_a*G1683+Shock_sd*Draws!H1662</f>
        <v>-40.2009540381818</v>
      </c>
      <c r="I1683" s="18" t="n">
        <f aca="false">Persist_a*H1683+Shock_sd*Draws!I1662</f>
        <v>-9.17157179625448</v>
      </c>
      <c r="J1683" s="18" t="n">
        <f aca="false">Persist_a*I1683+Shock_sd*Draws!J1662</f>
        <v>16.9591129416206</v>
      </c>
      <c r="K1683" s="18" t="n">
        <f aca="false">Persist_a*J1683+Shock_sd*Draws!K1662</f>
        <v>-5.17491223798235</v>
      </c>
      <c r="L1683" s="18" t="n">
        <f aca="false">Persist_a*K1683+Shock_sd*Draws!L1662</f>
        <v>-44.9615298104502</v>
      </c>
      <c r="M1683" s="18" t="n">
        <f aca="false">Persist_a*L1683+Shock_sd*Draws!M1662</f>
        <v>10.0013692676284</v>
      </c>
      <c r="N1683" s="18" t="n">
        <f aca="false">0-(Draws!N1662+Draws!Z1662)</f>
        <v>0</v>
      </c>
      <c r="O1683" s="18" t="n">
        <f aca="false">N1683-(Draws!O1662+Draws!AA1662)</f>
        <v>0</v>
      </c>
      <c r="P1683" s="18" t="n">
        <f aca="false">O1683-(Draws!P1662+Draws!AB1662)</f>
        <v>0</v>
      </c>
      <c r="Q1683" s="18" t="n">
        <f aca="false">P1683-(Draws!Q1662+Draws!AC1662)</f>
        <v>0</v>
      </c>
      <c r="R1683" s="18" t="n">
        <f aca="false">Q1683-(Draws!R1662+Draws!AD1662)</f>
        <v>0</v>
      </c>
      <c r="S1683" s="18" t="n">
        <f aca="false">R1683-(Draws!S1662+Draws!AE1662)</f>
        <v>0</v>
      </c>
      <c r="T1683" s="18" t="n">
        <f aca="false">S1683-(Draws!T1662+Draws!AF1662)</f>
        <v>0</v>
      </c>
      <c r="U1683" s="18" t="n">
        <f aca="false">T1683-(Draws!U1662+Draws!AG1662)</f>
        <v>0</v>
      </c>
      <c r="V1683" s="18" t="n">
        <f aca="false">U1683-(Draws!V1662+Draws!AH1662)</f>
        <v>0</v>
      </c>
      <c r="W1683" s="18" t="n">
        <f aca="false">V1683-(Draws!W1662+Draws!AI1662)</f>
        <v>0</v>
      </c>
      <c r="X1683" s="18" t="n">
        <f aca="false">W1683-(Draws!X1662+Draws!AJ1662)</f>
        <v>0</v>
      </c>
      <c r="Y1683" s="18" t="n">
        <f aca="false">X1683-(Draws!Y1662+Draws!AK1662)</f>
        <v>0</v>
      </c>
      <c r="Z1683" s="18" t="n">
        <f aca="false">0-(MAX(Draws!N1662-Line_cap,0)+MAX(Draws!Z1662-Line_cap,0))</f>
        <v>0</v>
      </c>
      <c r="AA1683" s="18" t="n">
        <f aca="false">Z1683-(MAX(Draws!O1662-Line_cap,0)+MAX(Draws!AA1662-Line_cap,0))</f>
        <v>0</v>
      </c>
      <c r="AB1683" s="18" t="n">
        <f aca="false">AA1683-(MAX(Draws!P1662-Line_cap,0)+MAX(Draws!AB1662-Line_cap,0))</f>
        <v>0</v>
      </c>
      <c r="AC1683" s="18" t="n">
        <f aca="false">AB1683-(MAX(Draws!Q1662-Line_cap,0)+MAX(Draws!AC1662-Line_cap,0))</f>
        <v>0</v>
      </c>
      <c r="AD1683" s="18" t="n">
        <f aca="false">AC1683-(MAX(Draws!R1662-Line_cap,0)+MAX(Draws!AD1662-Line_cap,0))</f>
        <v>0</v>
      </c>
      <c r="AE1683" s="18" t="n">
        <f aca="false">AD1683-(MAX(Draws!S1662-Line_cap,0)+MAX(Draws!AE1662-Line_cap,0))</f>
        <v>0</v>
      </c>
      <c r="AF1683" s="18" t="n">
        <f aca="false">AE1683-(MAX(Draws!T1662-Line_cap,0)+MAX(Draws!AF1662-Line_cap,0))</f>
        <v>0</v>
      </c>
      <c r="AG1683" s="18" t="n">
        <f aca="false">AF1683-(MAX(Draws!U1662-Line_cap,0)+MAX(Draws!AG1662-Line_cap,0))</f>
        <v>0</v>
      </c>
      <c r="AH1683" s="18" t="n">
        <f aca="false">AG1683-(MAX(Draws!V1662-Line_cap,0)+MAX(Draws!AH1662-Line_cap,0))</f>
        <v>0</v>
      </c>
      <c r="AI1683" s="18" t="n">
        <f aca="false">AH1683-(MAX(Draws!W1662-Line_cap,0)+MAX(Draws!AI1662-Line_cap,0))</f>
        <v>0</v>
      </c>
      <c r="AJ1683" s="18" t="n">
        <f aca="false">AI1683-(MAX(Draws!X1662-Line_cap,0)+MAX(Draws!AJ1662-Line_cap,0))</f>
        <v>0</v>
      </c>
      <c r="AK1683" s="18" t="n">
        <f aca="false">AJ1683-(MAX(Draws!Y1662-Line_cap,0)+MAX(Draws!AK1662-Line_cap,0))</f>
        <v>0</v>
      </c>
      <c r="AL1683" s="18" t="n">
        <f aca="false">SUMPRODUCT(MIN($B$22:$M$22+B1683:M1683+N1683:Y1683))</f>
        <v>439.915580465361</v>
      </c>
      <c r="AM1683" s="18" t="n">
        <f aca="false">SUMPRODUCT(MIN($B$22:$M$22+B1683:M1683))</f>
        <v>439.915580465361</v>
      </c>
      <c r="AN1683" s="18" t="n">
        <f aca="false">SUMPRODUCT(MIN($B$22:$M$22+N1683:Y1683))</f>
        <v>481.950382357786</v>
      </c>
      <c r="AO1683" s="18" t="n">
        <f aca="false">SUMPRODUCT(MIN($B$22:$M$22+B1683:M1683+Z1683:AK1683))</f>
        <v>439.915580465361</v>
      </c>
      <c r="AP1683" s="18" t="n">
        <f aca="false">SUMPRODUCT(MIN($B$23:$M$23+B1683:M1683+N1683:Y1683))</f>
        <v>480.747129310569</v>
      </c>
      <c r="AQ1683" s="18" t="n">
        <f aca="false">SUMPRODUCT(MIN($B$23:$M$23+B1683:M1683+Z1683:AK1683))</f>
        <v>480.747129310569</v>
      </c>
      <c r="AR1683" s="13" t="n">
        <f aca="false">IF(Y1683&lt;0,1,0)</f>
        <v>0</v>
      </c>
    </row>
    <row r="1684" customFormat="false" ht="15" hidden="false" customHeight="false" outlineLevel="0" collapsed="false">
      <c r="A1684" s="13" t="n">
        <v>1659</v>
      </c>
      <c r="B1684" s="18" t="n">
        <f aca="false">Shock_sd*Draws!B1663</f>
        <v>19.610333623473</v>
      </c>
      <c r="C1684" s="18" t="n">
        <f aca="false">Persist_a*B1684+Shock_sd*Draws!C1663</f>
        <v>-22.6750256589714</v>
      </c>
      <c r="D1684" s="18" t="n">
        <f aca="false">Persist_a*C1684+Shock_sd*Draws!D1663</f>
        <v>7.72769094753032</v>
      </c>
      <c r="E1684" s="18" t="n">
        <f aca="false">Persist_a*D1684+Shock_sd*Draws!E1663</f>
        <v>-32.7398156116048</v>
      </c>
      <c r="F1684" s="18" t="n">
        <f aca="false">Persist_a*E1684+Shock_sd*Draws!F1663</f>
        <v>-67.5353530183574</v>
      </c>
      <c r="G1684" s="18" t="n">
        <f aca="false">Persist_a*F1684+Shock_sd*Draws!G1663</f>
        <v>-68.0255057726847</v>
      </c>
      <c r="H1684" s="18" t="n">
        <f aca="false">Persist_a*G1684+Shock_sd*Draws!H1663</f>
        <v>5.9980985553953</v>
      </c>
      <c r="I1684" s="18" t="n">
        <f aca="false">Persist_a*H1684+Shock_sd*Draws!I1663</f>
        <v>-6.10069920127388</v>
      </c>
      <c r="J1684" s="18" t="n">
        <f aca="false">Persist_a*I1684+Shock_sd*Draws!J1663</f>
        <v>-66.9160283147834</v>
      </c>
      <c r="K1684" s="18" t="n">
        <f aca="false">Persist_a*J1684+Shock_sd*Draws!K1663</f>
        <v>-27.920883935205</v>
      </c>
      <c r="L1684" s="18" t="n">
        <f aca="false">Persist_a*K1684+Shock_sd*Draws!L1663</f>
        <v>14.1112243220842</v>
      </c>
      <c r="M1684" s="18" t="n">
        <f aca="false">Persist_a*L1684+Shock_sd*Draws!M1663</f>
        <v>-42.4851075893063</v>
      </c>
      <c r="N1684" s="18" t="n">
        <f aca="false">0-(Draws!N1663+Draws!Z1663)</f>
        <v>0</v>
      </c>
      <c r="O1684" s="18" t="n">
        <f aca="false">N1684-(Draws!O1663+Draws!AA1663)</f>
        <v>0</v>
      </c>
      <c r="P1684" s="18" t="n">
        <f aca="false">O1684-(Draws!P1663+Draws!AB1663)</f>
        <v>0</v>
      </c>
      <c r="Q1684" s="18" t="n">
        <f aca="false">P1684-(Draws!Q1663+Draws!AC1663)</f>
        <v>0</v>
      </c>
      <c r="R1684" s="18" t="n">
        <f aca="false">Q1684-(Draws!R1663+Draws!AD1663)</f>
        <v>0</v>
      </c>
      <c r="S1684" s="18" t="n">
        <f aca="false">R1684-(Draws!S1663+Draws!AE1663)</f>
        <v>0</v>
      </c>
      <c r="T1684" s="18" t="n">
        <f aca="false">S1684-(Draws!T1663+Draws!AF1663)</f>
        <v>0</v>
      </c>
      <c r="U1684" s="18" t="n">
        <f aca="false">T1684-(Draws!U1663+Draws!AG1663)</f>
        <v>0</v>
      </c>
      <c r="V1684" s="18" t="n">
        <f aca="false">U1684-(Draws!V1663+Draws!AH1663)</f>
        <v>0</v>
      </c>
      <c r="W1684" s="18" t="n">
        <f aca="false">V1684-(Draws!W1663+Draws!AI1663)</f>
        <v>0</v>
      </c>
      <c r="X1684" s="18" t="n">
        <f aca="false">W1684-(Draws!X1663+Draws!AJ1663)</f>
        <v>0</v>
      </c>
      <c r="Y1684" s="18" t="n">
        <f aca="false">X1684-(Draws!Y1663+Draws!AK1663)</f>
        <v>0</v>
      </c>
      <c r="Z1684" s="18" t="n">
        <f aca="false">0-(MAX(Draws!N1663-Line_cap,0)+MAX(Draws!Z1663-Line_cap,0))</f>
        <v>0</v>
      </c>
      <c r="AA1684" s="18" t="n">
        <f aca="false">Z1684-(MAX(Draws!O1663-Line_cap,0)+MAX(Draws!AA1663-Line_cap,0))</f>
        <v>0</v>
      </c>
      <c r="AB1684" s="18" t="n">
        <f aca="false">AA1684-(MAX(Draws!P1663-Line_cap,0)+MAX(Draws!AB1663-Line_cap,0))</f>
        <v>0</v>
      </c>
      <c r="AC1684" s="18" t="n">
        <f aca="false">AB1684-(MAX(Draws!Q1663-Line_cap,0)+MAX(Draws!AC1663-Line_cap,0))</f>
        <v>0</v>
      </c>
      <c r="AD1684" s="18" t="n">
        <f aca="false">AC1684-(MAX(Draws!R1663-Line_cap,0)+MAX(Draws!AD1663-Line_cap,0))</f>
        <v>0</v>
      </c>
      <c r="AE1684" s="18" t="n">
        <f aca="false">AD1684-(MAX(Draws!S1663-Line_cap,0)+MAX(Draws!AE1663-Line_cap,0))</f>
        <v>0</v>
      </c>
      <c r="AF1684" s="18" t="n">
        <f aca="false">AE1684-(MAX(Draws!T1663-Line_cap,0)+MAX(Draws!AF1663-Line_cap,0))</f>
        <v>0</v>
      </c>
      <c r="AG1684" s="18" t="n">
        <f aca="false">AF1684-(MAX(Draws!U1663-Line_cap,0)+MAX(Draws!AG1663-Line_cap,0))</f>
        <v>0</v>
      </c>
      <c r="AH1684" s="18" t="n">
        <f aca="false">AG1684-(MAX(Draws!V1663-Line_cap,0)+MAX(Draws!AH1663-Line_cap,0))</f>
        <v>0</v>
      </c>
      <c r="AI1684" s="18" t="n">
        <f aca="false">AH1684-(MAX(Draws!W1663-Line_cap,0)+MAX(Draws!AI1663-Line_cap,0))</f>
        <v>0</v>
      </c>
      <c r="AJ1684" s="18" t="n">
        <f aca="false">AI1684-(MAX(Draws!X1663-Line_cap,0)+MAX(Draws!AJ1663-Line_cap,0))</f>
        <v>0</v>
      </c>
      <c r="AK1684" s="18" t="n">
        <f aca="false">AJ1684-(MAX(Draws!Y1663-Line_cap,0)+MAX(Draws!AK1663-Line_cap,0))</f>
        <v>0</v>
      </c>
      <c r="AL1684" s="18" t="n">
        <f aca="false">SUMPRODUCT(MIN($B$22:$M$22+B1684:M1684+N1684:Y1684))</f>
        <v>415.18266586568</v>
      </c>
      <c r="AM1684" s="18" t="n">
        <f aca="false">SUMPRODUCT(MIN($B$22:$M$22+B1684:M1684))</f>
        <v>415.18266586568</v>
      </c>
      <c r="AN1684" s="18" t="n">
        <f aca="false">SUMPRODUCT(MIN($B$22:$M$22+N1684:Y1684))</f>
        <v>481.950382357786</v>
      </c>
      <c r="AO1684" s="18" t="n">
        <f aca="false">SUMPRODUCT(MIN($B$22:$M$22+B1684:M1684+Z1684:AK1684))</f>
        <v>415.18266586568</v>
      </c>
      <c r="AP1684" s="18" t="n">
        <f aca="false">SUMPRODUCT(MIN($B$23:$M$23+B1684:M1684+N1684:Y1684))</f>
        <v>462.948411366464</v>
      </c>
      <c r="AQ1684" s="18" t="n">
        <f aca="false">SUMPRODUCT(MIN($B$23:$M$23+B1684:M1684+Z1684:AK1684))</f>
        <v>462.948411366464</v>
      </c>
      <c r="AR1684" s="13" t="n">
        <f aca="false">IF(Y1684&lt;0,1,0)</f>
        <v>0</v>
      </c>
    </row>
    <row r="1685" customFormat="false" ht="15" hidden="false" customHeight="false" outlineLevel="0" collapsed="false">
      <c r="A1685" s="13" t="n">
        <v>1660</v>
      </c>
      <c r="B1685" s="18" t="n">
        <f aca="false">Shock_sd*Draws!B1664</f>
        <v>-23.8298365973074</v>
      </c>
      <c r="C1685" s="18" t="n">
        <f aca="false">Persist_a*B1685+Shock_sd*Draws!C1664</f>
        <v>-50.7148300627534</v>
      </c>
      <c r="D1685" s="18" t="n">
        <f aca="false">Persist_a*C1685+Shock_sd*Draws!D1664</f>
        <v>45.1353734440834</v>
      </c>
      <c r="E1685" s="18" t="n">
        <f aca="false">Persist_a*D1685+Shock_sd*Draws!E1664</f>
        <v>-20.5115751014507</v>
      </c>
      <c r="F1685" s="18" t="n">
        <f aca="false">Persist_a*E1685+Shock_sd*Draws!F1664</f>
        <v>-39.5846646368771</v>
      </c>
      <c r="G1685" s="18" t="n">
        <f aca="false">Persist_a*F1685+Shock_sd*Draws!G1664</f>
        <v>-70.3608112455006</v>
      </c>
      <c r="H1685" s="18" t="n">
        <f aca="false">Persist_a*G1685+Shock_sd*Draws!H1664</f>
        <v>-55.8916577043144</v>
      </c>
      <c r="I1685" s="18" t="n">
        <f aca="false">Persist_a*H1685+Shock_sd*Draws!I1664</f>
        <v>-100.293519213065</v>
      </c>
      <c r="J1685" s="18" t="n">
        <f aca="false">Persist_a*I1685+Shock_sd*Draws!J1664</f>
        <v>19.2637812862675</v>
      </c>
      <c r="K1685" s="18" t="n">
        <f aca="false">Persist_a*J1685+Shock_sd*Draws!K1664</f>
        <v>-60.6481921125046</v>
      </c>
      <c r="L1685" s="18" t="n">
        <f aca="false">Persist_a*K1685+Shock_sd*Draws!L1664</f>
        <v>7.13730749851115</v>
      </c>
      <c r="M1685" s="18" t="n">
        <f aca="false">Persist_a*L1685+Shock_sd*Draws!M1664</f>
        <v>23.7508373595231</v>
      </c>
      <c r="N1685" s="18" t="n">
        <f aca="false">0-(Draws!N1664+Draws!Z1664)</f>
        <v>0</v>
      </c>
      <c r="O1685" s="18" t="n">
        <f aca="false">N1685-(Draws!O1664+Draws!AA1664)</f>
        <v>0</v>
      </c>
      <c r="P1685" s="18" t="n">
        <f aca="false">O1685-(Draws!P1664+Draws!AB1664)</f>
        <v>0</v>
      </c>
      <c r="Q1685" s="18" t="n">
        <f aca="false">P1685-(Draws!Q1664+Draws!AC1664)</f>
        <v>0</v>
      </c>
      <c r="R1685" s="18" t="n">
        <f aca="false">Q1685-(Draws!R1664+Draws!AD1664)</f>
        <v>0</v>
      </c>
      <c r="S1685" s="18" t="n">
        <f aca="false">R1685-(Draws!S1664+Draws!AE1664)</f>
        <v>0</v>
      </c>
      <c r="T1685" s="18" t="n">
        <f aca="false">S1685-(Draws!T1664+Draws!AF1664)</f>
        <v>0</v>
      </c>
      <c r="U1685" s="18" t="n">
        <f aca="false">T1685-(Draws!U1664+Draws!AG1664)</f>
        <v>0</v>
      </c>
      <c r="V1685" s="18" t="n">
        <f aca="false">U1685-(Draws!V1664+Draws!AH1664)</f>
        <v>0</v>
      </c>
      <c r="W1685" s="18" t="n">
        <f aca="false">V1685-(Draws!W1664+Draws!AI1664)</f>
        <v>0</v>
      </c>
      <c r="X1685" s="18" t="n">
        <f aca="false">W1685-(Draws!X1664+Draws!AJ1664)</f>
        <v>0</v>
      </c>
      <c r="Y1685" s="18" t="n">
        <f aca="false">X1685-(Draws!Y1664+Draws!AK1664)</f>
        <v>0</v>
      </c>
      <c r="Z1685" s="18" t="n">
        <f aca="false">0-(MAX(Draws!N1664-Line_cap,0)+MAX(Draws!Z1664-Line_cap,0))</f>
        <v>0</v>
      </c>
      <c r="AA1685" s="18" t="n">
        <f aca="false">Z1685-(MAX(Draws!O1664-Line_cap,0)+MAX(Draws!AA1664-Line_cap,0))</f>
        <v>0</v>
      </c>
      <c r="AB1685" s="18" t="n">
        <f aca="false">AA1685-(MAX(Draws!P1664-Line_cap,0)+MAX(Draws!AB1664-Line_cap,0))</f>
        <v>0</v>
      </c>
      <c r="AC1685" s="18" t="n">
        <f aca="false">AB1685-(MAX(Draws!Q1664-Line_cap,0)+MAX(Draws!AC1664-Line_cap,0))</f>
        <v>0</v>
      </c>
      <c r="AD1685" s="18" t="n">
        <f aca="false">AC1685-(MAX(Draws!R1664-Line_cap,0)+MAX(Draws!AD1664-Line_cap,0))</f>
        <v>0</v>
      </c>
      <c r="AE1685" s="18" t="n">
        <f aca="false">AD1685-(MAX(Draws!S1664-Line_cap,0)+MAX(Draws!AE1664-Line_cap,0))</f>
        <v>0</v>
      </c>
      <c r="AF1685" s="18" t="n">
        <f aca="false">AE1685-(MAX(Draws!T1664-Line_cap,0)+MAX(Draws!AF1664-Line_cap,0))</f>
        <v>0</v>
      </c>
      <c r="AG1685" s="18" t="n">
        <f aca="false">AF1685-(MAX(Draws!U1664-Line_cap,0)+MAX(Draws!AG1664-Line_cap,0))</f>
        <v>0</v>
      </c>
      <c r="AH1685" s="18" t="n">
        <f aca="false">AG1685-(MAX(Draws!V1664-Line_cap,0)+MAX(Draws!AH1664-Line_cap,0))</f>
        <v>0</v>
      </c>
      <c r="AI1685" s="18" t="n">
        <f aca="false">AH1685-(MAX(Draws!W1664-Line_cap,0)+MAX(Draws!AI1664-Line_cap,0))</f>
        <v>0</v>
      </c>
      <c r="AJ1685" s="18" t="n">
        <f aca="false">AI1685-(MAX(Draws!X1664-Line_cap,0)+MAX(Draws!AJ1664-Line_cap,0))</f>
        <v>0</v>
      </c>
      <c r="AK1685" s="18" t="n">
        <f aca="false">AJ1685-(MAX(Draws!Y1664-Line_cap,0)+MAX(Draws!AK1664-Line_cap,0))</f>
        <v>0</v>
      </c>
      <c r="AL1685" s="18" t="n">
        <f aca="false">SUMPRODUCT(MIN($B$22:$M$22+B1685:M1685+N1685:Y1685))</f>
        <v>383.560534184854</v>
      </c>
      <c r="AM1685" s="18" t="n">
        <f aca="false">SUMPRODUCT(MIN($B$22:$M$22+B1685:M1685))</f>
        <v>383.560534184854</v>
      </c>
      <c r="AN1685" s="18" t="n">
        <f aca="false">SUMPRODUCT(MIN($B$22:$M$22+N1685:Y1685))</f>
        <v>481.950382357786</v>
      </c>
      <c r="AO1685" s="18" t="n">
        <f aca="false">SUMPRODUCT(MIN($B$22:$M$22+B1685:M1685+Z1685:AK1685))</f>
        <v>383.560534184854</v>
      </c>
      <c r="AP1685" s="18" t="n">
        <f aca="false">SUMPRODUCT(MIN($B$23:$M$23+B1685:M1685+N1685:Y1685))</f>
        <v>433.160534184854</v>
      </c>
      <c r="AQ1685" s="18" t="n">
        <f aca="false">SUMPRODUCT(MIN($B$23:$M$23+B1685:M1685+Z1685:AK1685))</f>
        <v>433.160534184854</v>
      </c>
      <c r="AR1685" s="13" t="n">
        <f aca="false">IF(Y1685&lt;0,1,0)</f>
        <v>0</v>
      </c>
    </row>
    <row r="1686" customFormat="false" ht="15" hidden="false" customHeight="false" outlineLevel="0" collapsed="false">
      <c r="A1686" s="13" t="n">
        <v>1661</v>
      </c>
      <c r="B1686" s="18" t="n">
        <f aca="false">Shock_sd*Draws!B1665</f>
        <v>-2.89185094814035</v>
      </c>
      <c r="C1686" s="18" t="n">
        <f aca="false">Persist_a*B1686+Shock_sd*Draws!C1665</f>
        <v>32.7737785117792</v>
      </c>
      <c r="D1686" s="18" t="n">
        <f aca="false">Persist_a*C1686+Shock_sd*Draws!D1665</f>
        <v>-24.1399837554313</v>
      </c>
      <c r="E1686" s="18" t="n">
        <f aca="false">Persist_a*D1686+Shock_sd*Draws!E1665</f>
        <v>-19.5985578281674</v>
      </c>
      <c r="F1686" s="18" t="n">
        <f aca="false">Persist_a*E1686+Shock_sd*Draws!F1665</f>
        <v>43.2388878276542</v>
      </c>
      <c r="G1686" s="18" t="n">
        <f aca="false">Persist_a*F1686+Shock_sd*Draws!G1665</f>
        <v>89.5697382908998</v>
      </c>
      <c r="H1686" s="18" t="n">
        <f aca="false">Persist_a*G1686+Shock_sd*Draws!H1665</f>
        <v>40.788433843633</v>
      </c>
      <c r="I1686" s="18" t="n">
        <f aca="false">Persist_a*H1686+Shock_sd*Draws!I1665</f>
        <v>41.1195159294953</v>
      </c>
      <c r="J1686" s="18" t="n">
        <f aca="false">Persist_a*I1686+Shock_sd*Draws!J1665</f>
        <v>49.1246006178721</v>
      </c>
      <c r="K1686" s="18" t="n">
        <f aca="false">Persist_a*J1686+Shock_sd*Draws!K1665</f>
        <v>32.5450220390334</v>
      </c>
      <c r="L1686" s="18" t="n">
        <f aca="false">Persist_a*K1686+Shock_sd*Draws!L1665</f>
        <v>-10.6595751206848</v>
      </c>
      <c r="M1686" s="18" t="n">
        <f aca="false">Persist_a*L1686+Shock_sd*Draws!M1665</f>
        <v>-16.0515683690995</v>
      </c>
      <c r="N1686" s="18" t="n">
        <f aca="false">0-(Draws!N1665+Draws!Z1665)</f>
        <v>0</v>
      </c>
      <c r="O1686" s="18" t="n">
        <f aca="false">N1686-(Draws!O1665+Draws!AA1665)</f>
        <v>0</v>
      </c>
      <c r="P1686" s="18" t="n">
        <f aca="false">O1686-(Draws!P1665+Draws!AB1665)</f>
        <v>0</v>
      </c>
      <c r="Q1686" s="18" t="n">
        <f aca="false">P1686-(Draws!Q1665+Draws!AC1665)</f>
        <v>0</v>
      </c>
      <c r="R1686" s="18" t="n">
        <f aca="false">Q1686-(Draws!R1665+Draws!AD1665)</f>
        <v>0</v>
      </c>
      <c r="S1686" s="18" t="n">
        <f aca="false">R1686-(Draws!S1665+Draws!AE1665)</f>
        <v>0</v>
      </c>
      <c r="T1686" s="18" t="n">
        <f aca="false">S1686-(Draws!T1665+Draws!AF1665)</f>
        <v>0</v>
      </c>
      <c r="U1686" s="18" t="n">
        <f aca="false">T1686-(Draws!U1665+Draws!AG1665)</f>
        <v>0</v>
      </c>
      <c r="V1686" s="18" t="n">
        <f aca="false">U1686-(Draws!V1665+Draws!AH1665)</f>
        <v>0</v>
      </c>
      <c r="W1686" s="18" t="n">
        <f aca="false">V1686-(Draws!W1665+Draws!AI1665)</f>
        <v>0</v>
      </c>
      <c r="X1686" s="18" t="n">
        <f aca="false">W1686-(Draws!X1665+Draws!AJ1665)</f>
        <v>0</v>
      </c>
      <c r="Y1686" s="18" t="n">
        <f aca="false">X1686-(Draws!Y1665+Draws!AK1665)</f>
        <v>0</v>
      </c>
      <c r="Z1686" s="18" t="n">
        <f aca="false">0-(MAX(Draws!N1665-Line_cap,0)+MAX(Draws!Z1665-Line_cap,0))</f>
        <v>0</v>
      </c>
      <c r="AA1686" s="18" t="n">
        <f aca="false">Z1686-(MAX(Draws!O1665-Line_cap,0)+MAX(Draws!AA1665-Line_cap,0))</f>
        <v>0</v>
      </c>
      <c r="AB1686" s="18" t="n">
        <f aca="false">AA1686-(MAX(Draws!P1665-Line_cap,0)+MAX(Draws!AB1665-Line_cap,0))</f>
        <v>0</v>
      </c>
      <c r="AC1686" s="18" t="n">
        <f aca="false">AB1686-(MAX(Draws!Q1665-Line_cap,0)+MAX(Draws!AC1665-Line_cap,0))</f>
        <v>0</v>
      </c>
      <c r="AD1686" s="18" t="n">
        <f aca="false">AC1686-(MAX(Draws!R1665-Line_cap,0)+MAX(Draws!AD1665-Line_cap,0))</f>
        <v>0</v>
      </c>
      <c r="AE1686" s="18" t="n">
        <f aca="false">AD1686-(MAX(Draws!S1665-Line_cap,0)+MAX(Draws!AE1665-Line_cap,0))</f>
        <v>0</v>
      </c>
      <c r="AF1686" s="18" t="n">
        <f aca="false">AE1686-(MAX(Draws!T1665-Line_cap,0)+MAX(Draws!AF1665-Line_cap,0))</f>
        <v>0</v>
      </c>
      <c r="AG1686" s="18" t="n">
        <f aca="false">AF1686-(MAX(Draws!U1665-Line_cap,0)+MAX(Draws!AG1665-Line_cap,0))</f>
        <v>0</v>
      </c>
      <c r="AH1686" s="18" t="n">
        <f aca="false">AG1686-(MAX(Draws!V1665-Line_cap,0)+MAX(Draws!AH1665-Line_cap,0))</f>
        <v>0</v>
      </c>
      <c r="AI1686" s="18" t="n">
        <f aca="false">AH1686-(MAX(Draws!W1665-Line_cap,0)+MAX(Draws!AI1665-Line_cap,0))</f>
        <v>0</v>
      </c>
      <c r="AJ1686" s="18" t="n">
        <f aca="false">AI1686-(MAX(Draws!X1665-Line_cap,0)+MAX(Draws!AJ1665-Line_cap,0))</f>
        <v>0</v>
      </c>
      <c r="AK1686" s="18" t="n">
        <f aca="false">AJ1686-(MAX(Draws!Y1665-Line_cap,0)+MAX(Draws!AK1665-Line_cap,0))</f>
        <v>0</v>
      </c>
      <c r="AL1686" s="18" t="n">
        <f aca="false">SUMPRODUCT(MIN($B$22:$M$22+B1686:M1686+N1686:Y1686))</f>
        <v>479.263641999989</v>
      </c>
      <c r="AM1686" s="18" t="n">
        <f aca="false">SUMPRODUCT(MIN($B$22:$M$22+B1686:M1686))</f>
        <v>479.263641999989</v>
      </c>
      <c r="AN1686" s="18" t="n">
        <f aca="false">SUMPRODUCT(MIN($B$22:$M$22+N1686:Y1686))</f>
        <v>481.950382357786</v>
      </c>
      <c r="AO1686" s="18" t="n">
        <f aca="false">SUMPRODUCT(MIN($B$22:$M$22+B1686:M1686+Z1686:AK1686))</f>
        <v>479.263641999989</v>
      </c>
      <c r="AP1686" s="18" t="n">
        <f aca="false">SUMPRODUCT(MIN($B$23:$M$23+B1686:M1686+N1686:Y1686))</f>
        <v>520.151929513352</v>
      </c>
      <c r="AQ1686" s="18" t="n">
        <f aca="false">SUMPRODUCT(MIN($B$23:$M$23+B1686:M1686+Z1686:AK1686))</f>
        <v>520.151929513352</v>
      </c>
      <c r="AR1686" s="13" t="n">
        <f aca="false">IF(Y1686&lt;0,1,0)</f>
        <v>0</v>
      </c>
    </row>
    <row r="1687" customFormat="false" ht="15" hidden="false" customHeight="false" outlineLevel="0" collapsed="false">
      <c r="A1687" s="13" t="n">
        <v>1662</v>
      </c>
      <c r="B1687" s="18" t="n">
        <f aca="false">Shock_sd*Draws!B1666</f>
        <v>15.1092480748166</v>
      </c>
      <c r="C1687" s="18" t="n">
        <f aca="false">Persist_a*B1687+Shock_sd*Draws!C1666</f>
        <v>29.3841336269802</v>
      </c>
      <c r="D1687" s="18" t="n">
        <f aca="false">Persist_a*C1687+Shock_sd*Draws!D1666</f>
        <v>-61.8165583235587</v>
      </c>
      <c r="E1687" s="18" t="n">
        <f aca="false">Persist_a*D1687+Shock_sd*Draws!E1666</f>
        <v>0.76690024897399</v>
      </c>
      <c r="F1687" s="18" t="n">
        <f aca="false">Persist_a*E1687+Shock_sd*Draws!F1666</f>
        <v>-6.34124800544919</v>
      </c>
      <c r="G1687" s="18" t="n">
        <f aca="false">Persist_a*F1687+Shock_sd*Draws!G1666</f>
        <v>16.3172790451265</v>
      </c>
      <c r="H1687" s="18" t="n">
        <f aca="false">Persist_a*G1687+Shock_sd*Draws!H1666</f>
        <v>-3.72622281266274</v>
      </c>
      <c r="I1687" s="18" t="n">
        <f aca="false">Persist_a*H1687+Shock_sd*Draws!I1666</f>
        <v>13.3503959622456</v>
      </c>
      <c r="J1687" s="18" t="n">
        <f aca="false">Persist_a*I1687+Shock_sd*Draws!J1666</f>
        <v>21.449421888957</v>
      </c>
      <c r="K1687" s="18" t="n">
        <f aca="false">Persist_a*J1687+Shock_sd*Draws!K1666</f>
        <v>-8.9364364707317</v>
      </c>
      <c r="L1687" s="18" t="n">
        <f aca="false">Persist_a*K1687+Shock_sd*Draws!L1666</f>
        <v>-9.58866310072359</v>
      </c>
      <c r="M1687" s="18" t="n">
        <f aca="false">Persist_a*L1687+Shock_sd*Draws!M1666</f>
        <v>62.825766782147</v>
      </c>
      <c r="N1687" s="18" t="n">
        <f aca="false">0-(Draws!N1666+Draws!Z1666)</f>
        <v>0</v>
      </c>
      <c r="O1687" s="18" t="n">
        <f aca="false">N1687-(Draws!O1666+Draws!AA1666)</f>
        <v>0</v>
      </c>
      <c r="P1687" s="18" t="n">
        <f aca="false">O1687-(Draws!P1666+Draws!AB1666)</f>
        <v>0</v>
      </c>
      <c r="Q1687" s="18" t="n">
        <f aca="false">P1687-(Draws!Q1666+Draws!AC1666)</f>
        <v>0</v>
      </c>
      <c r="R1687" s="18" t="n">
        <f aca="false">Q1687-(Draws!R1666+Draws!AD1666)</f>
        <v>0</v>
      </c>
      <c r="S1687" s="18" t="n">
        <f aca="false">R1687-(Draws!S1666+Draws!AE1666)</f>
        <v>0</v>
      </c>
      <c r="T1687" s="18" t="n">
        <f aca="false">S1687-(Draws!T1666+Draws!AF1666)</f>
        <v>0</v>
      </c>
      <c r="U1687" s="18" t="n">
        <f aca="false">T1687-(Draws!U1666+Draws!AG1666)</f>
        <v>0</v>
      </c>
      <c r="V1687" s="18" t="n">
        <f aca="false">U1687-(Draws!V1666+Draws!AH1666)</f>
        <v>0</v>
      </c>
      <c r="W1687" s="18" t="n">
        <f aca="false">V1687-(Draws!W1666+Draws!AI1666)</f>
        <v>0</v>
      </c>
      <c r="X1687" s="18" t="n">
        <f aca="false">W1687-(Draws!X1666+Draws!AJ1666)</f>
        <v>0</v>
      </c>
      <c r="Y1687" s="18" t="n">
        <f aca="false">X1687-(Draws!Y1666+Draws!AK1666)</f>
        <v>0</v>
      </c>
      <c r="Z1687" s="18" t="n">
        <f aca="false">0-(MAX(Draws!N1666-Line_cap,0)+MAX(Draws!Z1666-Line_cap,0))</f>
        <v>0</v>
      </c>
      <c r="AA1687" s="18" t="n">
        <f aca="false">Z1687-(MAX(Draws!O1666-Line_cap,0)+MAX(Draws!AA1666-Line_cap,0))</f>
        <v>0</v>
      </c>
      <c r="AB1687" s="18" t="n">
        <f aca="false">AA1687-(MAX(Draws!P1666-Line_cap,0)+MAX(Draws!AB1666-Line_cap,0))</f>
        <v>0</v>
      </c>
      <c r="AC1687" s="18" t="n">
        <f aca="false">AB1687-(MAX(Draws!Q1666-Line_cap,0)+MAX(Draws!AC1666-Line_cap,0))</f>
        <v>0</v>
      </c>
      <c r="AD1687" s="18" t="n">
        <f aca="false">AC1687-(MAX(Draws!R1666-Line_cap,0)+MAX(Draws!AD1666-Line_cap,0))</f>
        <v>0</v>
      </c>
      <c r="AE1687" s="18" t="n">
        <f aca="false">AD1687-(MAX(Draws!S1666-Line_cap,0)+MAX(Draws!AE1666-Line_cap,0))</f>
        <v>0</v>
      </c>
      <c r="AF1687" s="18" t="n">
        <f aca="false">AE1687-(MAX(Draws!T1666-Line_cap,0)+MAX(Draws!AF1666-Line_cap,0))</f>
        <v>0</v>
      </c>
      <c r="AG1687" s="18" t="n">
        <f aca="false">AF1687-(MAX(Draws!U1666-Line_cap,0)+MAX(Draws!AG1666-Line_cap,0))</f>
        <v>0</v>
      </c>
      <c r="AH1687" s="18" t="n">
        <f aca="false">AG1687-(MAX(Draws!V1666-Line_cap,0)+MAX(Draws!AH1666-Line_cap,0))</f>
        <v>0</v>
      </c>
      <c r="AI1687" s="18" t="n">
        <f aca="false">AH1687-(MAX(Draws!W1666-Line_cap,0)+MAX(Draws!AI1666-Line_cap,0))</f>
        <v>0</v>
      </c>
      <c r="AJ1687" s="18" t="n">
        <f aca="false">AI1687-(MAX(Draws!X1666-Line_cap,0)+MAX(Draws!AJ1666-Line_cap,0))</f>
        <v>0</v>
      </c>
      <c r="AK1687" s="18" t="n">
        <f aca="false">AJ1687-(MAX(Draws!Y1666-Line_cap,0)+MAX(Draws!AK1666-Line_cap,0))</f>
        <v>0</v>
      </c>
      <c r="AL1687" s="18" t="n">
        <f aca="false">SUMPRODUCT(MIN($B$22:$M$22+B1687:M1687+N1687:Y1687))</f>
        <v>453.737628338582</v>
      </c>
      <c r="AM1687" s="18" t="n">
        <f aca="false">SUMPRODUCT(MIN($B$22:$M$22+B1687:M1687))</f>
        <v>453.737628338582</v>
      </c>
      <c r="AN1687" s="18" t="n">
        <f aca="false">SUMPRODUCT(MIN($B$22:$M$22+N1687:Y1687))</f>
        <v>481.950382357786</v>
      </c>
      <c r="AO1687" s="18" t="n">
        <f aca="false">SUMPRODUCT(MIN($B$22:$M$22+B1687:M1687+Z1687:AK1687))</f>
        <v>453.737628338582</v>
      </c>
      <c r="AP1687" s="18" t="n">
        <f aca="false">SUMPRODUCT(MIN($B$23:$M$23+B1687:M1687+N1687:Y1687))</f>
        <v>488.487003146821</v>
      </c>
      <c r="AQ1687" s="18" t="n">
        <f aca="false">SUMPRODUCT(MIN($B$23:$M$23+B1687:M1687+Z1687:AK1687))</f>
        <v>488.487003146821</v>
      </c>
      <c r="AR1687" s="13" t="n">
        <f aca="false">IF(Y1687&lt;0,1,0)</f>
        <v>0</v>
      </c>
    </row>
    <row r="1688" customFormat="false" ht="15" hidden="false" customHeight="false" outlineLevel="0" collapsed="false">
      <c r="A1688" s="13" t="n">
        <v>1663</v>
      </c>
      <c r="B1688" s="18" t="n">
        <f aca="false">Shock_sd*Draws!B1667</f>
        <v>42.9853931215621</v>
      </c>
      <c r="C1688" s="18" t="n">
        <f aca="false">Persist_a*B1688+Shock_sd*Draws!C1667</f>
        <v>101.534528543208</v>
      </c>
      <c r="D1688" s="18" t="n">
        <f aca="false">Persist_a*C1688+Shock_sd*Draws!D1667</f>
        <v>93.9404333255656</v>
      </c>
      <c r="E1688" s="18" t="n">
        <f aca="false">Persist_a*D1688+Shock_sd*Draws!E1667</f>
        <v>93.1310984082855</v>
      </c>
      <c r="F1688" s="18" t="n">
        <f aca="false">Persist_a*E1688+Shock_sd*Draws!F1667</f>
        <v>11.698286335982</v>
      </c>
      <c r="G1688" s="18" t="n">
        <f aca="false">Persist_a*F1688+Shock_sd*Draws!G1667</f>
        <v>35.2618067299251</v>
      </c>
      <c r="H1688" s="18" t="n">
        <f aca="false">Persist_a*G1688+Shock_sd*Draws!H1667</f>
        <v>66.7007395979705</v>
      </c>
      <c r="I1688" s="18" t="n">
        <f aca="false">Persist_a*H1688+Shock_sd*Draws!I1667</f>
        <v>88.1130026906155</v>
      </c>
      <c r="J1688" s="18" t="n">
        <f aca="false">Persist_a*I1688+Shock_sd*Draws!J1667</f>
        <v>6.20878620645295</v>
      </c>
      <c r="K1688" s="18" t="n">
        <f aca="false">Persist_a*J1688+Shock_sd*Draws!K1667</f>
        <v>-23.2278670575932</v>
      </c>
      <c r="L1688" s="18" t="n">
        <f aca="false">Persist_a*K1688+Shock_sd*Draws!L1667</f>
        <v>85.9011956522772</v>
      </c>
      <c r="M1688" s="18" t="n">
        <f aca="false">Persist_a*L1688+Shock_sd*Draws!M1667</f>
        <v>164.931715236726</v>
      </c>
      <c r="N1688" s="18" t="n">
        <f aca="false">0-(Draws!N1667+Draws!Z1667)</f>
        <v>0</v>
      </c>
      <c r="O1688" s="18" t="n">
        <f aca="false">N1688-(Draws!O1667+Draws!AA1667)</f>
        <v>0</v>
      </c>
      <c r="P1688" s="18" t="n">
        <f aca="false">O1688-(Draws!P1667+Draws!AB1667)</f>
        <v>0</v>
      </c>
      <c r="Q1688" s="18" t="n">
        <f aca="false">P1688-(Draws!Q1667+Draws!AC1667)</f>
        <v>0</v>
      </c>
      <c r="R1688" s="18" t="n">
        <f aca="false">Q1688-(Draws!R1667+Draws!AD1667)</f>
        <v>0</v>
      </c>
      <c r="S1688" s="18" t="n">
        <f aca="false">R1688-(Draws!S1667+Draws!AE1667)</f>
        <v>0</v>
      </c>
      <c r="T1688" s="18" t="n">
        <f aca="false">S1688-(Draws!T1667+Draws!AF1667)</f>
        <v>0</v>
      </c>
      <c r="U1688" s="18" t="n">
        <f aca="false">T1688-(Draws!U1667+Draws!AG1667)</f>
        <v>0</v>
      </c>
      <c r="V1688" s="18" t="n">
        <f aca="false">U1688-(Draws!V1667+Draws!AH1667)</f>
        <v>0</v>
      </c>
      <c r="W1688" s="18" t="n">
        <f aca="false">V1688-(Draws!W1667+Draws!AI1667)</f>
        <v>0</v>
      </c>
      <c r="X1688" s="18" t="n">
        <f aca="false">W1688-(Draws!X1667+Draws!AJ1667)</f>
        <v>0</v>
      </c>
      <c r="Y1688" s="18" t="n">
        <f aca="false">X1688-(Draws!Y1667+Draws!AK1667)</f>
        <v>0</v>
      </c>
      <c r="Z1688" s="18" t="n">
        <f aca="false">0-(MAX(Draws!N1667-Line_cap,0)+MAX(Draws!Z1667-Line_cap,0))</f>
        <v>0</v>
      </c>
      <c r="AA1688" s="18" t="n">
        <f aca="false">Z1688-(MAX(Draws!O1667-Line_cap,0)+MAX(Draws!AA1667-Line_cap,0))</f>
        <v>0</v>
      </c>
      <c r="AB1688" s="18" t="n">
        <f aca="false">AA1688-(MAX(Draws!P1667-Line_cap,0)+MAX(Draws!AB1667-Line_cap,0))</f>
        <v>0</v>
      </c>
      <c r="AC1688" s="18" t="n">
        <f aca="false">AB1688-(MAX(Draws!Q1667-Line_cap,0)+MAX(Draws!AC1667-Line_cap,0))</f>
        <v>0</v>
      </c>
      <c r="AD1688" s="18" t="n">
        <f aca="false">AC1688-(MAX(Draws!R1667-Line_cap,0)+MAX(Draws!AD1667-Line_cap,0))</f>
        <v>0</v>
      </c>
      <c r="AE1688" s="18" t="n">
        <f aca="false">AD1688-(MAX(Draws!S1667-Line_cap,0)+MAX(Draws!AE1667-Line_cap,0))</f>
        <v>0</v>
      </c>
      <c r="AF1688" s="18" t="n">
        <f aca="false">AE1688-(MAX(Draws!T1667-Line_cap,0)+MAX(Draws!AF1667-Line_cap,0))</f>
        <v>0</v>
      </c>
      <c r="AG1688" s="18" t="n">
        <f aca="false">AF1688-(MAX(Draws!U1667-Line_cap,0)+MAX(Draws!AG1667-Line_cap,0))</f>
        <v>0</v>
      </c>
      <c r="AH1688" s="18" t="n">
        <f aca="false">AG1688-(MAX(Draws!V1667-Line_cap,0)+MAX(Draws!AH1667-Line_cap,0))</f>
        <v>0</v>
      </c>
      <c r="AI1688" s="18" t="n">
        <f aca="false">AH1688-(MAX(Draws!W1667-Line_cap,0)+MAX(Draws!AI1667-Line_cap,0))</f>
        <v>0</v>
      </c>
      <c r="AJ1688" s="18" t="n">
        <f aca="false">AI1688-(MAX(Draws!X1667-Line_cap,0)+MAX(Draws!AJ1667-Line_cap,0))</f>
        <v>0</v>
      </c>
      <c r="AK1688" s="18" t="n">
        <f aca="false">AJ1688-(MAX(Draws!Y1667-Line_cap,0)+MAX(Draws!AK1667-Line_cap,0))</f>
        <v>0</v>
      </c>
      <c r="AL1688" s="18" t="n">
        <f aca="false">SUMPRODUCT(MIN($B$22:$M$22+B1688:M1688+N1688:Y1688))</f>
        <v>471.157828751831</v>
      </c>
      <c r="AM1688" s="18" t="n">
        <f aca="false">SUMPRODUCT(MIN($B$22:$M$22+B1688:M1688))</f>
        <v>471.157828751831</v>
      </c>
      <c r="AN1688" s="18" t="n">
        <f aca="false">SUMPRODUCT(MIN($B$22:$M$22+N1688:Y1688))</f>
        <v>481.950382357786</v>
      </c>
      <c r="AO1688" s="18" t="n">
        <f aca="false">SUMPRODUCT(MIN($B$22:$M$22+B1688:M1688+Z1688:AK1688))</f>
        <v>471.157828751831</v>
      </c>
      <c r="AP1688" s="18" t="n">
        <f aca="false">SUMPRODUCT(MIN($B$23:$M$23+B1688:M1688+N1688:Y1688))</f>
        <v>519.443477302258</v>
      </c>
      <c r="AQ1688" s="18" t="n">
        <f aca="false">SUMPRODUCT(MIN($B$23:$M$23+B1688:M1688+Z1688:AK1688))</f>
        <v>519.443477302258</v>
      </c>
      <c r="AR1688" s="13" t="n">
        <f aca="false">IF(Y1688&lt;0,1,0)</f>
        <v>0</v>
      </c>
    </row>
    <row r="1689" customFormat="false" ht="15" hidden="false" customHeight="false" outlineLevel="0" collapsed="false">
      <c r="A1689" s="13" t="n">
        <v>1664</v>
      </c>
      <c r="B1689" s="18" t="n">
        <f aca="false">Shock_sd*Draws!B1668</f>
        <v>-49.5136253299725</v>
      </c>
      <c r="C1689" s="18" t="n">
        <f aca="false">Persist_a*B1689+Shock_sd*Draws!C1668</f>
        <v>-70.7926187213584</v>
      </c>
      <c r="D1689" s="18" t="n">
        <f aca="false">Persist_a*C1689+Shock_sd*Draws!D1668</f>
        <v>-65.9907365099111</v>
      </c>
      <c r="E1689" s="18" t="n">
        <f aca="false">Persist_a*D1689+Shock_sd*Draws!E1668</f>
        <v>-130.398554328268</v>
      </c>
      <c r="F1689" s="18" t="n">
        <f aca="false">Persist_a*E1689+Shock_sd*Draws!F1668</f>
        <v>-57.6805551510344</v>
      </c>
      <c r="G1689" s="18" t="n">
        <f aca="false">Persist_a*F1689+Shock_sd*Draws!G1668</f>
        <v>-68.5932815833531</v>
      </c>
      <c r="H1689" s="18" t="n">
        <f aca="false">Persist_a*G1689+Shock_sd*Draws!H1668</f>
        <v>-17.3936018683919</v>
      </c>
      <c r="I1689" s="18" t="n">
        <f aca="false">Persist_a*H1689+Shock_sd*Draws!I1668</f>
        <v>-15.4301976714375</v>
      </c>
      <c r="J1689" s="18" t="n">
        <f aca="false">Persist_a*I1689+Shock_sd*Draws!J1668</f>
        <v>16.6900956302923</v>
      </c>
      <c r="K1689" s="18" t="n">
        <f aca="false">Persist_a*J1689+Shock_sd*Draws!K1668</f>
        <v>-27.4872915577273</v>
      </c>
      <c r="L1689" s="18" t="n">
        <f aca="false">Persist_a*K1689+Shock_sd*Draws!L1668</f>
        <v>-49.1441756243411</v>
      </c>
      <c r="M1689" s="18" t="n">
        <f aca="false">Persist_a*L1689+Shock_sd*Draws!M1668</f>
        <v>-56.0337335738999</v>
      </c>
      <c r="N1689" s="18" t="n">
        <f aca="false">0-(Draws!N1668+Draws!Z1668)</f>
        <v>0</v>
      </c>
      <c r="O1689" s="18" t="n">
        <f aca="false">N1689-(Draws!O1668+Draws!AA1668)</f>
        <v>0</v>
      </c>
      <c r="P1689" s="18" t="n">
        <f aca="false">O1689-(Draws!P1668+Draws!AB1668)</f>
        <v>0</v>
      </c>
      <c r="Q1689" s="18" t="n">
        <f aca="false">P1689-(Draws!Q1668+Draws!AC1668)</f>
        <v>0</v>
      </c>
      <c r="R1689" s="18" t="n">
        <f aca="false">Q1689-(Draws!R1668+Draws!AD1668)</f>
        <v>0</v>
      </c>
      <c r="S1689" s="18" t="n">
        <f aca="false">R1689-(Draws!S1668+Draws!AE1668)</f>
        <v>0</v>
      </c>
      <c r="T1689" s="18" t="n">
        <f aca="false">S1689-(Draws!T1668+Draws!AF1668)</f>
        <v>0</v>
      </c>
      <c r="U1689" s="18" t="n">
        <f aca="false">T1689-(Draws!U1668+Draws!AG1668)</f>
        <v>0</v>
      </c>
      <c r="V1689" s="18" t="n">
        <f aca="false">U1689-(Draws!V1668+Draws!AH1668)</f>
        <v>0</v>
      </c>
      <c r="W1689" s="18" t="n">
        <f aca="false">V1689-(Draws!W1668+Draws!AI1668)</f>
        <v>0</v>
      </c>
      <c r="X1689" s="18" t="n">
        <f aca="false">W1689-(Draws!X1668+Draws!AJ1668)</f>
        <v>0</v>
      </c>
      <c r="Y1689" s="18" t="n">
        <f aca="false">X1689-(Draws!Y1668+Draws!AK1668)</f>
        <v>0</v>
      </c>
      <c r="Z1689" s="18" t="n">
        <f aca="false">0-(MAX(Draws!N1668-Line_cap,0)+MAX(Draws!Z1668-Line_cap,0))</f>
        <v>0</v>
      </c>
      <c r="AA1689" s="18" t="n">
        <f aca="false">Z1689-(MAX(Draws!O1668-Line_cap,0)+MAX(Draws!AA1668-Line_cap,0))</f>
        <v>0</v>
      </c>
      <c r="AB1689" s="18" t="n">
        <f aca="false">AA1689-(MAX(Draws!P1668-Line_cap,0)+MAX(Draws!AB1668-Line_cap,0))</f>
        <v>0</v>
      </c>
      <c r="AC1689" s="18" t="n">
        <f aca="false">AB1689-(MAX(Draws!Q1668-Line_cap,0)+MAX(Draws!AC1668-Line_cap,0))</f>
        <v>0</v>
      </c>
      <c r="AD1689" s="18" t="n">
        <f aca="false">AC1689-(MAX(Draws!R1668-Line_cap,0)+MAX(Draws!AD1668-Line_cap,0))</f>
        <v>0</v>
      </c>
      <c r="AE1689" s="18" t="n">
        <f aca="false">AD1689-(MAX(Draws!S1668-Line_cap,0)+MAX(Draws!AE1668-Line_cap,0))</f>
        <v>0</v>
      </c>
      <c r="AF1689" s="18" t="n">
        <f aca="false">AE1689-(MAX(Draws!T1668-Line_cap,0)+MAX(Draws!AF1668-Line_cap,0))</f>
        <v>0</v>
      </c>
      <c r="AG1689" s="18" t="n">
        <f aca="false">AF1689-(MAX(Draws!U1668-Line_cap,0)+MAX(Draws!AG1668-Line_cap,0))</f>
        <v>0</v>
      </c>
      <c r="AH1689" s="18" t="n">
        <f aca="false">AG1689-(MAX(Draws!V1668-Line_cap,0)+MAX(Draws!AH1668-Line_cap,0))</f>
        <v>0</v>
      </c>
      <c r="AI1689" s="18" t="n">
        <f aca="false">AH1689-(MAX(Draws!W1668-Line_cap,0)+MAX(Draws!AI1668-Line_cap,0))</f>
        <v>0</v>
      </c>
      <c r="AJ1689" s="18" t="n">
        <f aca="false">AI1689-(MAX(Draws!X1668-Line_cap,0)+MAX(Draws!AJ1668-Line_cap,0))</f>
        <v>0</v>
      </c>
      <c r="AK1689" s="18" t="n">
        <f aca="false">AJ1689-(MAX(Draws!Y1668-Line_cap,0)+MAX(Draws!AK1668-Line_cap,0))</f>
        <v>0</v>
      </c>
      <c r="AL1689" s="18" t="n">
        <f aca="false">SUMPRODUCT(MIN($B$22:$M$22+B1689:M1689+N1689:Y1689))</f>
        <v>368.463645499888</v>
      </c>
      <c r="AM1689" s="18" t="n">
        <f aca="false">SUMPRODUCT(MIN($B$22:$M$22+B1689:M1689))</f>
        <v>368.463645499888</v>
      </c>
      <c r="AN1689" s="18" t="n">
        <f aca="false">SUMPRODUCT(MIN($B$22:$M$22+N1689:Y1689))</f>
        <v>481.950382357786</v>
      </c>
      <c r="AO1689" s="18" t="n">
        <f aca="false">SUMPRODUCT(MIN($B$22:$M$22+B1689:M1689+Z1689:AK1689))</f>
        <v>368.463645499888</v>
      </c>
      <c r="AP1689" s="18" t="n">
        <f aca="false">SUMPRODUCT(MIN($B$23:$M$23+B1689:M1689+N1689:Y1689))</f>
        <v>409.351933013251</v>
      </c>
      <c r="AQ1689" s="18" t="n">
        <f aca="false">SUMPRODUCT(MIN($B$23:$M$23+B1689:M1689+Z1689:AK1689))</f>
        <v>409.351933013251</v>
      </c>
      <c r="AR1689" s="13" t="n">
        <f aca="false">IF(Y1689&lt;0,1,0)</f>
        <v>0</v>
      </c>
    </row>
    <row r="1690" customFormat="false" ht="15" hidden="false" customHeight="false" outlineLevel="0" collapsed="false">
      <c r="A1690" s="13" t="n">
        <v>1665</v>
      </c>
      <c r="B1690" s="18" t="n">
        <f aca="false">Shock_sd*Draws!B1669</f>
        <v>-43.0509679066202</v>
      </c>
      <c r="C1690" s="18" t="n">
        <f aca="false">Persist_a*B1690+Shock_sd*Draws!C1669</f>
        <v>42.3258948802007</v>
      </c>
      <c r="D1690" s="18" t="n">
        <f aca="false">Persist_a*C1690+Shock_sd*Draws!D1669</f>
        <v>53.2337859254581</v>
      </c>
      <c r="E1690" s="18" t="n">
        <f aca="false">Persist_a*D1690+Shock_sd*Draws!E1669</f>
        <v>63.4747296342895</v>
      </c>
      <c r="F1690" s="18" t="n">
        <f aca="false">Persist_a*E1690+Shock_sd*Draws!F1669</f>
        <v>157.623159531274</v>
      </c>
      <c r="G1690" s="18" t="n">
        <f aca="false">Persist_a*F1690+Shock_sd*Draws!G1669</f>
        <v>122.861590573889</v>
      </c>
      <c r="H1690" s="18" t="n">
        <f aca="false">Persist_a*G1690+Shock_sd*Draws!H1669</f>
        <v>-0.614058206114791</v>
      </c>
      <c r="I1690" s="18" t="n">
        <f aca="false">Persist_a*H1690+Shock_sd*Draws!I1669</f>
        <v>36.4999291271482</v>
      </c>
      <c r="J1690" s="18" t="n">
        <f aca="false">Persist_a*I1690+Shock_sd*Draws!J1669</f>
        <v>71.8074920680311</v>
      </c>
      <c r="K1690" s="18" t="n">
        <f aca="false">Persist_a*J1690+Shock_sd*Draws!K1669</f>
        <v>50.6552907308055</v>
      </c>
      <c r="L1690" s="18" t="n">
        <f aca="false">Persist_a*K1690+Shock_sd*Draws!L1669</f>
        <v>-36.7417548439226</v>
      </c>
      <c r="M1690" s="18" t="n">
        <f aca="false">Persist_a*L1690+Shock_sd*Draws!M1669</f>
        <v>-77.7025792926223</v>
      </c>
      <c r="N1690" s="18" t="n">
        <f aca="false">0-(Draws!N1669+Draws!Z1669)</f>
        <v>0</v>
      </c>
      <c r="O1690" s="18" t="n">
        <f aca="false">N1690-(Draws!O1669+Draws!AA1669)</f>
        <v>0</v>
      </c>
      <c r="P1690" s="18" t="n">
        <f aca="false">O1690-(Draws!P1669+Draws!AB1669)</f>
        <v>0</v>
      </c>
      <c r="Q1690" s="18" t="n">
        <f aca="false">P1690-(Draws!Q1669+Draws!AC1669)</f>
        <v>0</v>
      </c>
      <c r="R1690" s="18" t="n">
        <f aca="false">Q1690-(Draws!R1669+Draws!AD1669)</f>
        <v>0</v>
      </c>
      <c r="S1690" s="18" t="n">
        <f aca="false">R1690-(Draws!S1669+Draws!AE1669)</f>
        <v>0</v>
      </c>
      <c r="T1690" s="18" t="n">
        <f aca="false">S1690-(Draws!T1669+Draws!AF1669)</f>
        <v>0</v>
      </c>
      <c r="U1690" s="18" t="n">
        <f aca="false">T1690-(Draws!U1669+Draws!AG1669)</f>
        <v>0</v>
      </c>
      <c r="V1690" s="18" t="n">
        <f aca="false">U1690-(Draws!V1669+Draws!AH1669)</f>
        <v>0</v>
      </c>
      <c r="W1690" s="18" t="n">
        <f aca="false">V1690-(Draws!W1669+Draws!AI1669)</f>
        <v>0</v>
      </c>
      <c r="X1690" s="18" t="n">
        <f aca="false">W1690-(Draws!X1669+Draws!AJ1669)</f>
        <v>0</v>
      </c>
      <c r="Y1690" s="18" t="n">
        <f aca="false">X1690-(Draws!Y1669+Draws!AK1669)</f>
        <v>0</v>
      </c>
      <c r="Z1690" s="18" t="n">
        <f aca="false">0-(MAX(Draws!N1669-Line_cap,0)+MAX(Draws!Z1669-Line_cap,0))</f>
        <v>0</v>
      </c>
      <c r="AA1690" s="18" t="n">
        <f aca="false">Z1690-(MAX(Draws!O1669-Line_cap,0)+MAX(Draws!AA1669-Line_cap,0))</f>
        <v>0</v>
      </c>
      <c r="AB1690" s="18" t="n">
        <f aca="false">AA1690-(MAX(Draws!P1669-Line_cap,0)+MAX(Draws!AB1669-Line_cap,0))</f>
        <v>0</v>
      </c>
      <c r="AC1690" s="18" t="n">
        <f aca="false">AB1690-(MAX(Draws!Q1669-Line_cap,0)+MAX(Draws!AC1669-Line_cap,0))</f>
        <v>0</v>
      </c>
      <c r="AD1690" s="18" t="n">
        <f aca="false">AC1690-(MAX(Draws!R1669-Line_cap,0)+MAX(Draws!AD1669-Line_cap,0))</f>
        <v>0</v>
      </c>
      <c r="AE1690" s="18" t="n">
        <f aca="false">AD1690-(MAX(Draws!S1669-Line_cap,0)+MAX(Draws!AE1669-Line_cap,0))</f>
        <v>0</v>
      </c>
      <c r="AF1690" s="18" t="n">
        <f aca="false">AE1690-(MAX(Draws!T1669-Line_cap,0)+MAX(Draws!AF1669-Line_cap,0))</f>
        <v>0</v>
      </c>
      <c r="AG1690" s="18" t="n">
        <f aca="false">AF1690-(MAX(Draws!U1669-Line_cap,0)+MAX(Draws!AG1669-Line_cap,0))</f>
        <v>0</v>
      </c>
      <c r="AH1690" s="18" t="n">
        <f aca="false">AG1690-(MAX(Draws!V1669-Line_cap,0)+MAX(Draws!AH1669-Line_cap,0))</f>
        <v>0</v>
      </c>
      <c r="AI1690" s="18" t="n">
        <f aca="false">AH1690-(MAX(Draws!W1669-Line_cap,0)+MAX(Draws!AI1669-Line_cap,0))</f>
        <v>0</v>
      </c>
      <c r="AJ1690" s="18" t="n">
        <f aca="false">AI1690-(MAX(Draws!X1669-Line_cap,0)+MAX(Draws!AJ1669-Line_cap,0))</f>
        <v>0</v>
      </c>
      <c r="AK1690" s="18" t="n">
        <f aca="false">AJ1690-(MAX(Draws!Y1669-Line_cap,0)+MAX(Draws!AK1669-Line_cap,0))</f>
        <v>0</v>
      </c>
      <c r="AL1690" s="18" t="n">
        <f aca="false">SUMPRODUCT(MIN($B$22:$M$22+B1690:M1690+N1690:Y1690))</f>
        <v>432.721468384338</v>
      </c>
      <c r="AM1690" s="18" t="n">
        <f aca="false">SUMPRODUCT(MIN($B$22:$M$22+B1690:M1690))</f>
        <v>432.721468384338</v>
      </c>
      <c r="AN1690" s="18" t="n">
        <f aca="false">SUMPRODUCT(MIN($B$22:$M$22+N1690:Y1690))</f>
        <v>481.950382357786</v>
      </c>
      <c r="AO1690" s="18" t="n">
        <f aca="false">SUMPRODUCT(MIN($B$22:$M$22+B1690:M1690+Z1690:AK1690))</f>
        <v>432.721468384338</v>
      </c>
      <c r="AP1690" s="18" t="n">
        <f aca="false">SUMPRODUCT(MIN($B$23:$M$23+B1690:M1690+N1690:Y1690))</f>
        <v>477.847349466958</v>
      </c>
      <c r="AQ1690" s="18" t="n">
        <f aca="false">SUMPRODUCT(MIN($B$23:$M$23+B1690:M1690+Z1690:AK1690))</f>
        <v>477.847349466958</v>
      </c>
      <c r="AR1690" s="13" t="n">
        <f aca="false">IF(Y1690&lt;0,1,0)</f>
        <v>0</v>
      </c>
    </row>
    <row r="1691" customFormat="false" ht="15" hidden="false" customHeight="false" outlineLevel="0" collapsed="false">
      <c r="A1691" s="13" t="n">
        <v>1666</v>
      </c>
      <c r="B1691" s="18" t="n">
        <f aca="false">Shock_sd*Draws!B1670</f>
        <v>2.65125782191843</v>
      </c>
      <c r="C1691" s="18" t="n">
        <f aca="false">Persist_a*B1691+Shock_sd*Draws!C1670</f>
        <v>120.137972505583</v>
      </c>
      <c r="D1691" s="18" t="n">
        <f aca="false">Persist_a*C1691+Shock_sd*Draws!D1670</f>
        <v>87.1703276076508</v>
      </c>
      <c r="E1691" s="18" t="n">
        <f aca="false">Persist_a*D1691+Shock_sd*Draws!E1670</f>
        <v>85.506868468065</v>
      </c>
      <c r="F1691" s="18" t="n">
        <f aca="false">Persist_a*E1691+Shock_sd*Draws!F1670</f>
        <v>12.4588804206401</v>
      </c>
      <c r="G1691" s="18" t="n">
        <f aca="false">Persist_a*F1691+Shock_sd*Draws!G1670</f>
        <v>31.0428758200841</v>
      </c>
      <c r="H1691" s="18" t="n">
        <f aca="false">Persist_a*G1691+Shock_sd*Draws!H1670</f>
        <v>-38.393083711564</v>
      </c>
      <c r="I1691" s="18" t="n">
        <f aca="false">Persist_a*H1691+Shock_sd*Draws!I1670</f>
        <v>-19.2988508888952</v>
      </c>
      <c r="J1691" s="18" t="n">
        <f aca="false">Persist_a*I1691+Shock_sd*Draws!J1670</f>
        <v>-56.0759410751241</v>
      </c>
      <c r="K1691" s="18" t="n">
        <f aca="false">Persist_a*J1691+Shock_sd*Draws!K1670</f>
        <v>-2.42437175580431</v>
      </c>
      <c r="L1691" s="18" t="n">
        <f aca="false">Persist_a*K1691+Shock_sd*Draws!L1670</f>
        <v>-37.0353223214908</v>
      </c>
      <c r="M1691" s="18" t="n">
        <f aca="false">Persist_a*L1691+Shock_sd*Draws!M1670</f>
        <v>-46.7289080488393</v>
      </c>
      <c r="N1691" s="18" t="n">
        <f aca="false">0-(Draws!N1670+Draws!Z1670)</f>
        <v>0</v>
      </c>
      <c r="O1691" s="18" t="n">
        <f aca="false">N1691-(Draws!O1670+Draws!AA1670)</f>
        <v>0</v>
      </c>
      <c r="P1691" s="18" t="n">
        <f aca="false">O1691-(Draws!P1670+Draws!AB1670)</f>
        <v>0</v>
      </c>
      <c r="Q1691" s="18" t="n">
        <f aca="false">P1691-(Draws!Q1670+Draws!AC1670)</f>
        <v>0</v>
      </c>
      <c r="R1691" s="18" t="n">
        <f aca="false">Q1691-(Draws!R1670+Draws!AD1670)</f>
        <v>0</v>
      </c>
      <c r="S1691" s="18" t="n">
        <f aca="false">R1691-(Draws!S1670+Draws!AE1670)</f>
        <v>0</v>
      </c>
      <c r="T1691" s="18" t="n">
        <f aca="false">S1691-(Draws!T1670+Draws!AF1670)</f>
        <v>0</v>
      </c>
      <c r="U1691" s="18" t="n">
        <f aca="false">T1691-(Draws!U1670+Draws!AG1670)</f>
        <v>0</v>
      </c>
      <c r="V1691" s="18" t="n">
        <f aca="false">U1691-(Draws!V1670+Draws!AH1670)</f>
        <v>0</v>
      </c>
      <c r="W1691" s="18" t="n">
        <f aca="false">V1691-(Draws!W1670+Draws!AI1670)</f>
        <v>0</v>
      </c>
      <c r="X1691" s="18" t="n">
        <f aca="false">W1691-(Draws!X1670+Draws!AJ1670)</f>
        <v>0</v>
      </c>
      <c r="Y1691" s="18" t="n">
        <f aca="false">X1691-(Draws!Y1670+Draws!AK1670)</f>
        <v>0</v>
      </c>
      <c r="Z1691" s="18" t="n">
        <f aca="false">0-(MAX(Draws!N1670-Line_cap,0)+MAX(Draws!Z1670-Line_cap,0))</f>
        <v>0</v>
      </c>
      <c r="AA1691" s="18" t="n">
        <f aca="false">Z1691-(MAX(Draws!O1670-Line_cap,0)+MAX(Draws!AA1670-Line_cap,0))</f>
        <v>0</v>
      </c>
      <c r="AB1691" s="18" t="n">
        <f aca="false">AA1691-(MAX(Draws!P1670-Line_cap,0)+MAX(Draws!AB1670-Line_cap,0))</f>
        <v>0</v>
      </c>
      <c r="AC1691" s="18" t="n">
        <f aca="false">AB1691-(MAX(Draws!Q1670-Line_cap,0)+MAX(Draws!AC1670-Line_cap,0))</f>
        <v>0</v>
      </c>
      <c r="AD1691" s="18" t="n">
        <f aca="false">AC1691-(MAX(Draws!R1670-Line_cap,0)+MAX(Draws!AD1670-Line_cap,0))</f>
        <v>0</v>
      </c>
      <c r="AE1691" s="18" t="n">
        <f aca="false">AD1691-(MAX(Draws!S1670-Line_cap,0)+MAX(Draws!AE1670-Line_cap,0))</f>
        <v>0</v>
      </c>
      <c r="AF1691" s="18" t="n">
        <f aca="false">AE1691-(MAX(Draws!T1670-Line_cap,0)+MAX(Draws!AF1670-Line_cap,0))</f>
        <v>0</v>
      </c>
      <c r="AG1691" s="18" t="n">
        <f aca="false">AF1691-(MAX(Draws!U1670-Line_cap,0)+MAX(Draws!AG1670-Line_cap,0))</f>
        <v>0</v>
      </c>
      <c r="AH1691" s="18" t="n">
        <f aca="false">AG1691-(MAX(Draws!V1670-Line_cap,0)+MAX(Draws!AH1670-Line_cap,0))</f>
        <v>0</v>
      </c>
      <c r="AI1691" s="18" t="n">
        <f aca="false">AH1691-(MAX(Draws!W1670-Line_cap,0)+MAX(Draws!AI1670-Line_cap,0))</f>
        <v>0</v>
      </c>
      <c r="AJ1691" s="18" t="n">
        <f aca="false">AI1691-(MAX(Draws!X1670-Line_cap,0)+MAX(Draws!AJ1670-Line_cap,0))</f>
        <v>0</v>
      </c>
      <c r="AK1691" s="18" t="n">
        <f aca="false">AJ1691-(MAX(Draws!Y1670-Line_cap,0)+MAX(Draws!AK1670-Line_cap,0))</f>
        <v>0</v>
      </c>
      <c r="AL1691" s="18" t="n">
        <f aca="false">SUMPRODUCT(MIN($B$22:$M$22+B1691:M1691+N1691:Y1691))</f>
        <v>432.121840342272</v>
      </c>
      <c r="AM1691" s="18" t="n">
        <f aca="false">SUMPRODUCT(MIN($B$22:$M$22+B1691:M1691))</f>
        <v>432.121840342272</v>
      </c>
      <c r="AN1691" s="18" t="n">
        <f aca="false">SUMPRODUCT(MIN($B$22:$M$22+N1691:Y1691))</f>
        <v>481.950382357786</v>
      </c>
      <c r="AO1691" s="18" t="n">
        <f aca="false">SUMPRODUCT(MIN($B$22:$M$22+B1691:M1691+Z1691:AK1691))</f>
        <v>432.121840342272</v>
      </c>
      <c r="AP1691" s="18" t="n">
        <f aca="false">SUMPRODUCT(MIN($B$23:$M$23+B1691:M1691+N1691:Y1691))</f>
        <v>481.365167506493</v>
      </c>
      <c r="AQ1691" s="18" t="n">
        <f aca="false">SUMPRODUCT(MIN($B$23:$M$23+B1691:M1691+Z1691:AK1691))</f>
        <v>481.365167506493</v>
      </c>
      <c r="AR1691" s="13" t="n">
        <f aca="false">IF(Y1691&lt;0,1,0)</f>
        <v>0</v>
      </c>
    </row>
    <row r="1692" customFormat="false" ht="15" hidden="false" customHeight="false" outlineLevel="0" collapsed="false">
      <c r="A1692" s="13" t="n">
        <v>1667</v>
      </c>
      <c r="B1692" s="18" t="n">
        <f aca="false">Shock_sd*Draws!B1671</f>
        <v>79.926546409156</v>
      </c>
      <c r="C1692" s="18" t="n">
        <f aca="false">Persist_a*B1692+Shock_sd*Draws!C1671</f>
        <v>-81.5407641727708</v>
      </c>
      <c r="D1692" s="18" t="n">
        <f aca="false">Persist_a*C1692+Shock_sd*Draws!D1671</f>
        <v>34.9041684925043</v>
      </c>
      <c r="E1692" s="18" t="n">
        <f aca="false">Persist_a*D1692+Shock_sd*Draws!E1671</f>
        <v>31.5837938121091</v>
      </c>
      <c r="F1692" s="18" t="n">
        <f aca="false">Persist_a*E1692+Shock_sd*Draws!F1671</f>
        <v>3.65716030238316</v>
      </c>
      <c r="G1692" s="18" t="n">
        <f aca="false">Persist_a*F1692+Shock_sd*Draws!G1671</f>
        <v>-53.9309039716559</v>
      </c>
      <c r="H1692" s="18" t="n">
        <f aca="false">Persist_a*G1692+Shock_sd*Draws!H1671</f>
        <v>-81.4066593232062</v>
      </c>
      <c r="I1692" s="18" t="n">
        <f aca="false">Persist_a*H1692+Shock_sd*Draws!I1671</f>
        <v>-77.6206665229652</v>
      </c>
      <c r="J1692" s="18" t="n">
        <f aca="false">Persist_a*I1692+Shock_sd*Draws!J1671</f>
        <v>-47.9168252165402</v>
      </c>
      <c r="K1692" s="18" t="n">
        <f aca="false">Persist_a*J1692+Shock_sd*Draws!K1671</f>
        <v>2.92881576091741</v>
      </c>
      <c r="L1692" s="18" t="n">
        <f aca="false">Persist_a*K1692+Shock_sd*Draws!L1671</f>
        <v>91.9891446969951</v>
      </c>
      <c r="M1692" s="18" t="n">
        <f aca="false">Persist_a*L1692+Shock_sd*Draws!M1671</f>
        <v>116.555124113215</v>
      </c>
      <c r="N1692" s="18" t="n">
        <f aca="false">0-(Draws!N1671+Draws!Z1671)</f>
        <v>0</v>
      </c>
      <c r="O1692" s="18" t="n">
        <f aca="false">N1692-(Draws!O1671+Draws!AA1671)</f>
        <v>0</v>
      </c>
      <c r="P1692" s="18" t="n">
        <f aca="false">O1692-(Draws!P1671+Draws!AB1671)</f>
        <v>0</v>
      </c>
      <c r="Q1692" s="18" t="n">
        <f aca="false">P1692-(Draws!Q1671+Draws!AC1671)</f>
        <v>0</v>
      </c>
      <c r="R1692" s="18" t="n">
        <f aca="false">Q1692-(Draws!R1671+Draws!AD1671)</f>
        <v>0</v>
      </c>
      <c r="S1692" s="18" t="n">
        <f aca="false">R1692-(Draws!S1671+Draws!AE1671)</f>
        <v>0</v>
      </c>
      <c r="T1692" s="18" t="n">
        <f aca="false">S1692-(Draws!T1671+Draws!AF1671)</f>
        <v>0</v>
      </c>
      <c r="U1692" s="18" t="n">
        <f aca="false">T1692-(Draws!U1671+Draws!AG1671)</f>
        <v>0</v>
      </c>
      <c r="V1692" s="18" t="n">
        <f aca="false">U1692-(Draws!V1671+Draws!AH1671)</f>
        <v>0</v>
      </c>
      <c r="W1692" s="18" t="n">
        <f aca="false">V1692-(Draws!W1671+Draws!AI1671)</f>
        <v>0</v>
      </c>
      <c r="X1692" s="18" t="n">
        <f aca="false">W1692-(Draws!X1671+Draws!AJ1671)</f>
        <v>0</v>
      </c>
      <c r="Y1692" s="18" t="n">
        <f aca="false">X1692-(Draws!Y1671+Draws!AK1671)</f>
        <v>0</v>
      </c>
      <c r="Z1692" s="18" t="n">
        <f aca="false">0-(MAX(Draws!N1671-Line_cap,0)+MAX(Draws!Z1671-Line_cap,0))</f>
        <v>0</v>
      </c>
      <c r="AA1692" s="18" t="n">
        <f aca="false">Z1692-(MAX(Draws!O1671-Line_cap,0)+MAX(Draws!AA1671-Line_cap,0))</f>
        <v>0</v>
      </c>
      <c r="AB1692" s="18" t="n">
        <f aca="false">AA1692-(MAX(Draws!P1671-Line_cap,0)+MAX(Draws!AB1671-Line_cap,0))</f>
        <v>0</v>
      </c>
      <c r="AC1692" s="18" t="n">
        <f aca="false">AB1692-(MAX(Draws!Q1671-Line_cap,0)+MAX(Draws!AC1671-Line_cap,0))</f>
        <v>0</v>
      </c>
      <c r="AD1692" s="18" t="n">
        <f aca="false">AC1692-(MAX(Draws!R1671-Line_cap,0)+MAX(Draws!AD1671-Line_cap,0))</f>
        <v>0</v>
      </c>
      <c r="AE1692" s="18" t="n">
        <f aca="false">AD1692-(MAX(Draws!S1671-Line_cap,0)+MAX(Draws!AE1671-Line_cap,0))</f>
        <v>0</v>
      </c>
      <c r="AF1692" s="18" t="n">
        <f aca="false">AE1692-(MAX(Draws!T1671-Line_cap,0)+MAX(Draws!AF1671-Line_cap,0))</f>
        <v>0</v>
      </c>
      <c r="AG1692" s="18" t="n">
        <f aca="false">AF1692-(MAX(Draws!U1671-Line_cap,0)+MAX(Draws!AG1671-Line_cap,0))</f>
        <v>0</v>
      </c>
      <c r="AH1692" s="18" t="n">
        <f aca="false">AG1692-(MAX(Draws!V1671-Line_cap,0)+MAX(Draws!AH1671-Line_cap,0))</f>
        <v>0</v>
      </c>
      <c r="AI1692" s="18" t="n">
        <f aca="false">AH1692-(MAX(Draws!W1671-Line_cap,0)+MAX(Draws!AI1671-Line_cap,0))</f>
        <v>0</v>
      </c>
      <c r="AJ1692" s="18" t="n">
        <f aca="false">AI1692-(MAX(Draws!X1671-Line_cap,0)+MAX(Draws!AJ1671-Line_cap,0))</f>
        <v>0</v>
      </c>
      <c r="AK1692" s="18" t="n">
        <f aca="false">AJ1692-(MAX(Draws!Y1671-Line_cap,0)+MAX(Draws!AK1671-Line_cap,0))</f>
        <v>0</v>
      </c>
      <c r="AL1692" s="18" t="n">
        <f aca="false">SUMPRODUCT(MIN($B$22:$M$22+B1692:M1692+N1692:Y1692))</f>
        <v>400.543723034579</v>
      </c>
      <c r="AM1692" s="18" t="n">
        <f aca="false">SUMPRODUCT(MIN($B$22:$M$22+B1692:M1692))</f>
        <v>400.543723034579</v>
      </c>
      <c r="AN1692" s="18" t="n">
        <f aca="false">SUMPRODUCT(MIN($B$22:$M$22+N1692:Y1692))</f>
        <v>481.950382357786</v>
      </c>
      <c r="AO1692" s="18" t="n">
        <f aca="false">SUMPRODUCT(MIN($B$22:$M$22+B1692:M1692+Z1692:AK1692))</f>
        <v>400.543723034579</v>
      </c>
      <c r="AP1692" s="18" t="n">
        <f aca="false">SUMPRODUCT(MIN($B$23:$M$23+B1692:M1692+N1692:Y1692))</f>
        <v>449.72236589768</v>
      </c>
      <c r="AQ1692" s="18" t="n">
        <f aca="false">SUMPRODUCT(MIN($B$23:$M$23+B1692:M1692+Z1692:AK1692))</f>
        <v>449.72236589768</v>
      </c>
      <c r="AR1692" s="13" t="n">
        <f aca="false">IF(Y1692&lt;0,1,0)</f>
        <v>0</v>
      </c>
    </row>
    <row r="1693" customFormat="false" ht="15" hidden="false" customHeight="false" outlineLevel="0" collapsed="false">
      <c r="A1693" s="13" t="n">
        <v>1668</v>
      </c>
      <c r="B1693" s="18" t="n">
        <f aca="false">Shock_sd*Draws!B1672</f>
        <v>14.0178625728342</v>
      </c>
      <c r="C1693" s="18" t="n">
        <f aca="false">Persist_a*B1693+Shock_sd*Draws!C1672</f>
        <v>32.9483290212068</v>
      </c>
      <c r="D1693" s="18" t="n">
        <f aca="false">Persist_a*C1693+Shock_sd*Draws!D1672</f>
        <v>102.828748188076</v>
      </c>
      <c r="E1693" s="18" t="n">
        <f aca="false">Persist_a*D1693+Shock_sd*Draws!E1672</f>
        <v>-22.7974058957117</v>
      </c>
      <c r="F1693" s="18" t="n">
        <f aca="false">Persist_a*E1693+Shock_sd*Draws!F1672</f>
        <v>20.0736818295962</v>
      </c>
      <c r="G1693" s="18" t="n">
        <f aca="false">Persist_a*F1693+Shock_sd*Draws!G1672</f>
        <v>56.9657849446357</v>
      </c>
      <c r="H1693" s="18" t="n">
        <f aca="false">Persist_a*G1693+Shock_sd*Draws!H1672</f>
        <v>-4.89625432442457</v>
      </c>
      <c r="I1693" s="18" t="n">
        <f aca="false">Persist_a*H1693+Shock_sd*Draws!I1672</f>
        <v>-43.647401780842</v>
      </c>
      <c r="J1693" s="18" t="n">
        <f aca="false">Persist_a*I1693+Shock_sd*Draws!J1672</f>
        <v>-18.9051227073467</v>
      </c>
      <c r="K1693" s="18" t="n">
        <f aca="false">Persist_a*J1693+Shock_sd*Draws!K1672</f>
        <v>91.1267450601177</v>
      </c>
      <c r="L1693" s="18" t="n">
        <f aca="false">Persist_a*K1693+Shock_sd*Draws!L1672</f>
        <v>189.242180208035</v>
      </c>
      <c r="M1693" s="18" t="n">
        <f aca="false">Persist_a*L1693+Shock_sd*Draws!M1672</f>
        <v>72.2066205923569</v>
      </c>
      <c r="N1693" s="18" t="n">
        <f aca="false">0-(Draws!N1672+Draws!Z1672)</f>
        <v>0</v>
      </c>
      <c r="O1693" s="18" t="n">
        <f aca="false">N1693-(Draws!O1672+Draws!AA1672)</f>
        <v>0</v>
      </c>
      <c r="P1693" s="18" t="n">
        <f aca="false">O1693-(Draws!P1672+Draws!AB1672)</f>
        <v>0</v>
      </c>
      <c r="Q1693" s="18" t="n">
        <f aca="false">P1693-(Draws!Q1672+Draws!AC1672)</f>
        <v>0</v>
      </c>
      <c r="R1693" s="18" t="n">
        <f aca="false">Q1693-(Draws!R1672+Draws!AD1672)</f>
        <v>0</v>
      </c>
      <c r="S1693" s="18" t="n">
        <f aca="false">R1693-(Draws!S1672+Draws!AE1672)</f>
        <v>0</v>
      </c>
      <c r="T1693" s="18" t="n">
        <f aca="false">S1693-(Draws!T1672+Draws!AF1672)</f>
        <v>0</v>
      </c>
      <c r="U1693" s="18" t="n">
        <f aca="false">T1693-(Draws!U1672+Draws!AG1672)</f>
        <v>0</v>
      </c>
      <c r="V1693" s="18" t="n">
        <f aca="false">U1693-(Draws!V1672+Draws!AH1672)</f>
        <v>0</v>
      </c>
      <c r="W1693" s="18" t="n">
        <f aca="false">V1693-(Draws!W1672+Draws!AI1672)</f>
        <v>0</v>
      </c>
      <c r="X1693" s="18" t="n">
        <f aca="false">W1693-(Draws!X1672+Draws!AJ1672)</f>
        <v>0</v>
      </c>
      <c r="Y1693" s="18" t="n">
        <f aca="false">X1693-(Draws!Y1672+Draws!AK1672)</f>
        <v>0</v>
      </c>
      <c r="Z1693" s="18" t="n">
        <f aca="false">0-(MAX(Draws!N1672-Line_cap,0)+MAX(Draws!Z1672-Line_cap,0))</f>
        <v>0</v>
      </c>
      <c r="AA1693" s="18" t="n">
        <f aca="false">Z1693-(MAX(Draws!O1672-Line_cap,0)+MAX(Draws!AA1672-Line_cap,0))</f>
        <v>0</v>
      </c>
      <c r="AB1693" s="18" t="n">
        <f aca="false">AA1693-(MAX(Draws!P1672-Line_cap,0)+MAX(Draws!AB1672-Line_cap,0))</f>
        <v>0</v>
      </c>
      <c r="AC1693" s="18" t="n">
        <f aca="false">AB1693-(MAX(Draws!Q1672-Line_cap,0)+MAX(Draws!AC1672-Line_cap,0))</f>
        <v>0</v>
      </c>
      <c r="AD1693" s="18" t="n">
        <f aca="false">AC1693-(MAX(Draws!R1672-Line_cap,0)+MAX(Draws!AD1672-Line_cap,0))</f>
        <v>0</v>
      </c>
      <c r="AE1693" s="18" t="n">
        <f aca="false">AD1693-(MAX(Draws!S1672-Line_cap,0)+MAX(Draws!AE1672-Line_cap,0))</f>
        <v>0</v>
      </c>
      <c r="AF1693" s="18" t="n">
        <f aca="false">AE1693-(MAX(Draws!T1672-Line_cap,0)+MAX(Draws!AF1672-Line_cap,0))</f>
        <v>0</v>
      </c>
      <c r="AG1693" s="18" t="n">
        <f aca="false">AF1693-(MAX(Draws!U1672-Line_cap,0)+MAX(Draws!AG1672-Line_cap,0))</f>
        <v>0</v>
      </c>
      <c r="AH1693" s="18" t="n">
        <f aca="false">AG1693-(MAX(Draws!V1672-Line_cap,0)+MAX(Draws!AH1672-Line_cap,0))</f>
        <v>0</v>
      </c>
      <c r="AI1693" s="18" t="n">
        <f aca="false">AH1693-(MAX(Draws!W1672-Line_cap,0)+MAX(Draws!AI1672-Line_cap,0))</f>
        <v>0</v>
      </c>
      <c r="AJ1693" s="18" t="n">
        <f aca="false">AI1693-(MAX(Draws!X1672-Line_cap,0)+MAX(Draws!AJ1672-Line_cap,0))</f>
        <v>0</v>
      </c>
      <c r="AK1693" s="18" t="n">
        <f aca="false">AJ1693-(MAX(Draws!Y1672-Line_cap,0)+MAX(Draws!AK1672-Line_cap,0))</f>
        <v>0</v>
      </c>
      <c r="AL1693" s="18" t="n">
        <f aca="false">SUMPRODUCT(MIN($B$22:$M$22+B1693:M1693+N1693:Y1693))</f>
        <v>440.206651617077</v>
      </c>
      <c r="AM1693" s="18" t="n">
        <f aca="false">SUMPRODUCT(MIN($B$22:$M$22+B1693:M1693))</f>
        <v>440.206651617077</v>
      </c>
      <c r="AN1693" s="18" t="n">
        <f aca="false">SUMPRODUCT(MIN($B$22:$M$22+N1693:Y1693))</f>
        <v>481.950382357786</v>
      </c>
      <c r="AO1693" s="18" t="n">
        <f aca="false">SUMPRODUCT(MIN($B$22:$M$22+B1693:M1693+Z1693:AK1693))</f>
        <v>440.206651617077</v>
      </c>
      <c r="AP1693" s="18" t="n">
        <f aca="false">SUMPRODUCT(MIN($B$23:$M$23+B1693:M1693+N1693:Y1693))</f>
        <v>489.806651617077</v>
      </c>
      <c r="AQ1693" s="18" t="n">
        <f aca="false">SUMPRODUCT(MIN($B$23:$M$23+B1693:M1693+Z1693:AK1693))</f>
        <v>489.806651617077</v>
      </c>
      <c r="AR1693" s="13" t="n">
        <f aca="false">IF(Y1693&lt;0,1,0)</f>
        <v>0</v>
      </c>
    </row>
    <row r="1694" customFormat="false" ht="15" hidden="false" customHeight="false" outlineLevel="0" collapsed="false">
      <c r="A1694" s="13" t="n">
        <v>1669</v>
      </c>
      <c r="B1694" s="18" t="n">
        <f aca="false">Shock_sd*Draws!B1673</f>
        <v>-9.24937306558321</v>
      </c>
      <c r="C1694" s="18" t="n">
        <f aca="false">Persist_a*B1694+Shock_sd*Draws!C1673</f>
        <v>-34.1662294820072</v>
      </c>
      <c r="D1694" s="18" t="n">
        <f aca="false">Persist_a*C1694+Shock_sd*Draws!D1673</f>
        <v>32.137646307325</v>
      </c>
      <c r="E1694" s="18" t="n">
        <f aca="false">Persist_a*D1694+Shock_sd*Draws!E1673</f>
        <v>1.82340320926342</v>
      </c>
      <c r="F1694" s="18" t="n">
        <f aca="false">Persist_a*E1694+Shock_sd*Draws!F1673</f>
        <v>10.324292767138</v>
      </c>
      <c r="G1694" s="18" t="n">
        <f aca="false">Persist_a*F1694+Shock_sd*Draws!G1673</f>
        <v>0.687561799488546</v>
      </c>
      <c r="H1694" s="18" t="n">
        <f aca="false">Persist_a*G1694+Shock_sd*Draws!H1673</f>
        <v>-10.1668304608462</v>
      </c>
      <c r="I1694" s="18" t="n">
        <f aca="false">Persist_a*H1694+Shock_sd*Draws!I1673</f>
        <v>-58.7450627186642</v>
      </c>
      <c r="J1694" s="18" t="n">
        <f aca="false">Persist_a*I1694+Shock_sd*Draws!J1673</f>
        <v>-69.9995992586244</v>
      </c>
      <c r="K1694" s="18" t="n">
        <f aca="false">Persist_a*J1694+Shock_sd*Draws!K1673</f>
        <v>-1.71828382817485</v>
      </c>
      <c r="L1694" s="18" t="n">
        <f aca="false">Persist_a*K1694+Shock_sd*Draws!L1673</f>
        <v>-92.8977253104867</v>
      </c>
      <c r="M1694" s="18" t="n">
        <f aca="false">Persist_a*L1694+Shock_sd*Draws!M1673</f>
        <v>-105.449498081059</v>
      </c>
      <c r="N1694" s="18" t="n">
        <f aca="false">0-(Draws!N1673+Draws!Z1673)</f>
        <v>0</v>
      </c>
      <c r="O1694" s="18" t="n">
        <f aca="false">N1694-(Draws!O1673+Draws!AA1673)</f>
        <v>0</v>
      </c>
      <c r="P1694" s="18" t="n">
        <f aca="false">O1694-(Draws!P1673+Draws!AB1673)</f>
        <v>0</v>
      </c>
      <c r="Q1694" s="18" t="n">
        <f aca="false">P1694-(Draws!Q1673+Draws!AC1673)</f>
        <v>0</v>
      </c>
      <c r="R1694" s="18" t="n">
        <f aca="false">Q1694-(Draws!R1673+Draws!AD1673)</f>
        <v>0</v>
      </c>
      <c r="S1694" s="18" t="n">
        <f aca="false">R1694-(Draws!S1673+Draws!AE1673)</f>
        <v>0</v>
      </c>
      <c r="T1694" s="18" t="n">
        <f aca="false">S1694-(Draws!T1673+Draws!AF1673)</f>
        <v>0</v>
      </c>
      <c r="U1694" s="18" t="n">
        <f aca="false">T1694-(Draws!U1673+Draws!AG1673)</f>
        <v>0</v>
      </c>
      <c r="V1694" s="18" t="n">
        <f aca="false">U1694-(Draws!V1673+Draws!AH1673)</f>
        <v>0</v>
      </c>
      <c r="W1694" s="18" t="n">
        <f aca="false">V1694-(Draws!W1673+Draws!AI1673)</f>
        <v>0</v>
      </c>
      <c r="X1694" s="18" t="n">
        <f aca="false">W1694-(Draws!X1673+Draws!AJ1673)</f>
        <v>0</v>
      </c>
      <c r="Y1694" s="18" t="n">
        <f aca="false">X1694-(Draws!Y1673+Draws!AK1673)</f>
        <v>0</v>
      </c>
      <c r="Z1694" s="18" t="n">
        <f aca="false">0-(MAX(Draws!N1673-Line_cap,0)+MAX(Draws!Z1673-Line_cap,0))</f>
        <v>0</v>
      </c>
      <c r="AA1694" s="18" t="n">
        <f aca="false">Z1694-(MAX(Draws!O1673-Line_cap,0)+MAX(Draws!AA1673-Line_cap,0))</f>
        <v>0</v>
      </c>
      <c r="AB1694" s="18" t="n">
        <f aca="false">AA1694-(MAX(Draws!P1673-Line_cap,0)+MAX(Draws!AB1673-Line_cap,0))</f>
        <v>0</v>
      </c>
      <c r="AC1694" s="18" t="n">
        <f aca="false">AB1694-(MAX(Draws!Q1673-Line_cap,0)+MAX(Draws!AC1673-Line_cap,0))</f>
        <v>0</v>
      </c>
      <c r="AD1694" s="18" t="n">
        <f aca="false">AC1694-(MAX(Draws!R1673-Line_cap,0)+MAX(Draws!AD1673-Line_cap,0))</f>
        <v>0</v>
      </c>
      <c r="AE1694" s="18" t="n">
        <f aca="false">AD1694-(MAX(Draws!S1673-Line_cap,0)+MAX(Draws!AE1673-Line_cap,0))</f>
        <v>0</v>
      </c>
      <c r="AF1694" s="18" t="n">
        <f aca="false">AE1694-(MAX(Draws!T1673-Line_cap,0)+MAX(Draws!AF1673-Line_cap,0))</f>
        <v>0</v>
      </c>
      <c r="AG1694" s="18" t="n">
        <f aca="false">AF1694-(MAX(Draws!U1673-Line_cap,0)+MAX(Draws!AG1673-Line_cap,0))</f>
        <v>0</v>
      </c>
      <c r="AH1694" s="18" t="n">
        <f aca="false">AG1694-(MAX(Draws!V1673-Line_cap,0)+MAX(Draws!AH1673-Line_cap,0))</f>
        <v>0</v>
      </c>
      <c r="AI1694" s="18" t="n">
        <f aca="false">AH1694-(MAX(Draws!W1673-Line_cap,0)+MAX(Draws!AI1673-Line_cap,0))</f>
        <v>0</v>
      </c>
      <c r="AJ1694" s="18" t="n">
        <f aca="false">AI1694-(MAX(Draws!X1673-Line_cap,0)+MAX(Draws!AJ1673-Line_cap,0))</f>
        <v>0</v>
      </c>
      <c r="AK1694" s="18" t="n">
        <f aca="false">AJ1694-(MAX(Draws!Y1673-Line_cap,0)+MAX(Draws!AK1673-Line_cap,0))</f>
        <v>0</v>
      </c>
      <c r="AL1694" s="18" t="n">
        <f aca="false">SUMPRODUCT(MIN($B$22:$M$22+B1694:M1694+N1694:Y1694))</f>
        <v>404.974549595901</v>
      </c>
      <c r="AM1694" s="18" t="n">
        <f aca="false">SUMPRODUCT(MIN($B$22:$M$22+B1694:M1694))</f>
        <v>404.974549595901</v>
      </c>
      <c r="AN1694" s="18" t="n">
        <f aca="false">SUMPRODUCT(MIN($B$22:$M$22+N1694:Y1694))</f>
        <v>481.950382357786</v>
      </c>
      <c r="AO1694" s="18" t="n">
        <f aca="false">SUMPRODUCT(MIN($B$22:$M$22+B1694:M1694+Z1694:AK1694))</f>
        <v>404.974549595901</v>
      </c>
      <c r="AP1694" s="18" t="n">
        <f aca="false">SUMPRODUCT(MIN($B$23:$M$23+B1694:M1694+N1694:Y1694))</f>
        <v>450.100430678521</v>
      </c>
      <c r="AQ1694" s="18" t="n">
        <f aca="false">SUMPRODUCT(MIN($B$23:$M$23+B1694:M1694+Z1694:AK1694))</f>
        <v>450.100430678521</v>
      </c>
      <c r="AR1694" s="13" t="n">
        <f aca="false">IF(Y1694&lt;0,1,0)</f>
        <v>0</v>
      </c>
    </row>
    <row r="1695" customFormat="false" ht="15" hidden="false" customHeight="false" outlineLevel="0" collapsed="false">
      <c r="A1695" s="13" t="n">
        <v>1670</v>
      </c>
      <c r="B1695" s="18" t="n">
        <f aca="false">Shock_sd*Draws!B1674</f>
        <v>-7.9291704316191</v>
      </c>
      <c r="C1695" s="18" t="n">
        <f aca="false">Persist_a*B1695+Shock_sd*Draws!C1674</f>
        <v>33.7284806817523</v>
      </c>
      <c r="D1695" s="18" t="n">
        <f aca="false">Persist_a*C1695+Shock_sd*Draws!D1674</f>
        <v>-113.552426935088</v>
      </c>
      <c r="E1695" s="18" t="n">
        <f aca="false">Persist_a*D1695+Shock_sd*Draws!E1674</f>
        <v>-0.0282013426511867</v>
      </c>
      <c r="F1695" s="18" t="n">
        <f aca="false">Persist_a*E1695+Shock_sd*Draws!F1674</f>
        <v>-76.2633812069904</v>
      </c>
      <c r="G1695" s="18" t="n">
        <f aca="false">Persist_a*F1695+Shock_sd*Draws!G1674</f>
        <v>35.724486089272</v>
      </c>
      <c r="H1695" s="18" t="n">
        <f aca="false">Persist_a*G1695+Shock_sd*Draws!H1674</f>
        <v>-22.9070576888505</v>
      </c>
      <c r="I1695" s="18" t="n">
        <f aca="false">Persist_a*H1695+Shock_sd*Draws!I1674</f>
        <v>18.1679506724311</v>
      </c>
      <c r="J1695" s="18" t="n">
        <f aca="false">Persist_a*I1695+Shock_sd*Draws!J1674</f>
        <v>-4.93624981084066</v>
      </c>
      <c r="K1695" s="18" t="n">
        <f aca="false">Persist_a*J1695+Shock_sd*Draws!K1674</f>
        <v>-52.7517318161096</v>
      </c>
      <c r="L1695" s="18" t="n">
        <f aca="false">Persist_a*K1695+Shock_sd*Draws!L1674</f>
        <v>0.385082405517135</v>
      </c>
      <c r="M1695" s="18" t="n">
        <f aca="false">Persist_a*L1695+Shock_sd*Draws!M1674</f>
        <v>-46.468339404482</v>
      </c>
      <c r="N1695" s="18" t="n">
        <f aca="false">0-(Draws!N1674+Draws!Z1674)</f>
        <v>0</v>
      </c>
      <c r="O1695" s="18" t="n">
        <f aca="false">N1695-(Draws!O1674+Draws!AA1674)</f>
        <v>0</v>
      </c>
      <c r="P1695" s="18" t="n">
        <f aca="false">O1695-(Draws!P1674+Draws!AB1674)</f>
        <v>0</v>
      </c>
      <c r="Q1695" s="18" t="n">
        <f aca="false">P1695-(Draws!Q1674+Draws!AC1674)</f>
        <v>0</v>
      </c>
      <c r="R1695" s="18" t="n">
        <f aca="false">Q1695-(Draws!R1674+Draws!AD1674)</f>
        <v>0</v>
      </c>
      <c r="S1695" s="18" t="n">
        <f aca="false">R1695-(Draws!S1674+Draws!AE1674)</f>
        <v>0</v>
      </c>
      <c r="T1695" s="18" t="n">
        <f aca="false">S1695-(Draws!T1674+Draws!AF1674)</f>
        <v>0</v>
      </c>
      <c r="U1695" s="18" t="n">
        <f aca="false">T1695-(Draws!U1674+Draws!AG1674)</f>
        <v>0</v>
      </c>
      <c r="V1695" s="18" t="n">
        <f aca="false">U1695-(Draws!V1674+Draws!AH1674)</f>
        <v>0</v>
      </c>
      <c r="W1695" s="18" t="n">
        <f aca="false">V1695-(Draws!W1674+Draws!AI1674)</f>
        <v>0</v>
      </c>
      <c r="X1695" s="18" t="n">
        <f aca="false">W1695-(Draws!X1674+Draws!AJ1674)</f>
        <v>0</v>
      </c>
      <c r="Y1695" s="18" t="n">
        <f aca="false">X1695-(Draws!Y1674+Draws!AK1674)</f>
        <v>0</v>
      </c>
      <c r="Z1695" s="18" t="n">
        <f aca="false">0-(MAX(Draws!N1674-Line_cap,0)+MAX(Draws!Z1674-Line_cap,0))</f>
        <v>0</v>
      </c>
      <c r="AA1695" s="18" t="n">
        <f aca="false">Z1695-(MAX(Draws!O1674-Line_cap,0)+MAX(Draws!AA1674-Line_cap,0))</f>
        <v>0</v>
      </c>
      <c r="AB1695" s="18" t="n">
        <f aca="false">AA1695-(MAX(Draws!P1674-Line_cap,0)+MAX(Draws!AB1674-Line_cap,0))</f>
        <v>0</v>
      </c>
      <c r="AC1695" s="18" t="n">
        <f aca="false">AB1695-(MAX(Draws!Q1674-Line_cap,0)+MAX(Draws!AC1674-Line_cap,0))</f>
        <v>0</v>
      </c>
      <c r="AD1695" s="18" t="n">
        <f aca="false">AC1695-(MAX(Draws!R1674-Line_cap,0)+MAX(Draws!AD1674-Line_cap,0))</f>
        <v>0</v>
      </c>
      <c r="AE1695" s="18" t="n">
        <f aca="false">AD1695-(MAX(Draws!S1674-Line_cap,0)+MAX(Draws!AE1674-Line_cap,0))</f>
        <v>0</v>
      </c>
      <c r="AF1695" s="18" t="n">
        <f aca="false">AE1695-(MAX(Draws!T1674-Line_cap,0)+MAX(Draws!AF1674-Line_cap,0))</f>
        <v>0</v>
      </c>
      <c r="AG1695" s="18" t="n">
        <f aca="false">AF1695-(MAX(Draws!U1674-Line_cap,0)+MAX(Draws!AG1674-Line_cap,0))</f>
        <v>0</v>
      </c>
      <c r="AH1695" s="18" t="n">
        <f aca="false">AG1695-(MAX(Draws!V1674-Line_cap,0)+MAX(Draws!AH1674-Line_cap,0))</f>
        <v>0</v>
      </c>
      <c r="AI1695" s="18" t="n">
        <f aca="false">AH1695-(MAX(Draws!W1674-Line_cap,0)+MAX(Draws!AI1674-Line_cap,0))</f>
        <v>0</v>
      </c>
      <c r="AJ1695" s="18" t="n">
        <f aca="false">AI1695-(MAX(Draws!X1674-Line_cap,0)+MAX(Draws!AJ1674-Line_cap,0))</f>
        <v>0</v>
      </c>
      <c r="AK1695" s="18" t="n">
        <f aca="false">AJ1695-(MAX(Draws!Y1674-Line_cap,0)+MAX(Draws!AK1674-Line_cap,0))</f>
        <v>0</v>
      </c>
      <c r="AL1695" s="18" t="n">
        <f aca="false">SUMPRODUCT(MIN($B$22:$M$22+B1695:M1695+N1695:Y1695))</f>
        <v>402.001759727052</v>
      </c>
      <c r="AM1695" s="18" t="n">
        <f aca="false">SUMPRODUCT(MIN($B$22:$M$22+B1695:M1695))</f>
        <v>402.001759727052</v>
      </c>
      <c r="AN1695" s="18" t="n">
        <f aca="false">SUMPRODUCT(MIN($B$22:$M$22+N1695:Y1695))</f>
        <v>481.950382357786</v>
      </c>
      <c r="AO1695" s="18" t="n">
        <f aca="false">SUMPRODUCT(MIN($B$22:$M$22+B1695:M1695+Z1695:AK1695))</f>
        <v>402.001759727052</v>
      </c>
      <c r="AP1695" s="18" t="n">
        <f aca="false">SUMPRODUCT(MIN($B$23:$M$23+B1695:M1695+N1695:Y1695))</f>
        <v>436.751134535292</v>
      </c>
      <c r="AQ1695" s="18" t="n">
        <f aca="false">SUMPRODUCT(MIN($B$23:$M$23+B1695:M1695+Z1695:AK1695))</f>
        <v>436.751134535292</v>
      </c>
      <c r="AR1695" s="13" t="n">
        <f aca="false">IF(Y1695&lt;0,1,0)</f>
        <v>0</v>
      </c>
    </row>
    <row r="1696" customFormat="false" ht="15" hidden="false" customHeight="false" outlineLevel="0" collapsed="false">
      <c r="A1696" s="13" t="n">
        <v>1671</v>
      </c>
      <c r="B1696" s="18" t="n">
        <f aca="false">Shock_sd*Draws!B1675</f>
        <v>-12.2103574428206</v>
      </c>
      <c r="C1696" s="18" t="n">
        <f aca="false">Persist_a*B1696+Shock_sd*Draws!C1675</f>
        <v>0.50503861202895</v>
      </c>
      <c r="D1696" s="18" t="n">
        <f aca="false">Persist_a*C1696+Shock_sd*Draws!D1675</f>
        <v>-96.8737490504561</v>
      </c>
      <c r="E1696" s="18" t="n">
        <f aca="false">Persist_a*D1696+Shock_sd*Draws!E1675</f>
        <v>-48.4109613242453</v>
      </c>
      <c r="F1696" s="18" t="n">
        <f aca="false">Persist_a*E1696+Shock_sd*Draws!F1675</f>
        <v>7.66715989935708</v>
      </c>
      <c r="G1696" s="18" t="n">
        <f aca="false">Persist_a*F1696+Shock_sd*Draws!G1675</f>
        <v>-22.582175443771</v>
      </c>
      <c r="H1696" s="18" t="n">
        <f aca="false">Persist_a*G1696+Shock_sd*Draws!H1675</f>
        <v>-19.8685640524554</v>
      </c>
      <c r="I1696" s="18" t="n">
        <f aca="false">Persist_a*H1696+Shock_sd*Draws!I1675</f>
        <v>44.594741156779</v>
      </c>
      <c r="J1696" s="18" t="n">
        <f aca="false">Persist_a*I1696+Shock_sd*Draws!J1675</f>
        <v>49.4437037038577</v>
      </c>
      <c r="K1696" s="18" t="n">
        <f aca="false">Persist_a*J1696+Shock_sd*Draws!K1675</f>
        <v>46.2193815183891</v>
      </c>
      <c r="L1696" s="18" t="n">
        <f aca="false">Persist_a*K1696+Shock_sd*Draws!L1675</f>
        <v>70.538262852461</v>
      </c>
      <c r="M1696" s="18" t="n">
        <f aca="false">Persist_a*L1696+Shock_sd*Draws!M1675</f>
        <v>103.221657297547</v>
      </c>
      <c r="N1696" s="18" t="n">
        <f aca="false">0-(Draws!N1675+Draws!Z1675)</f>
        <v>0</v>
      </c>
      <c r="O1696" s="18" t="n">
        <f aca="false">N1696-(Draws!O1675+Draws!AA1675)</f>
        <v>0</v>
      </c>
      <c r="P1696" s="18" t="n">
        <f aca="false">O1696-(Draws!P1675+Draws!AB1675)</f>
        <v>0</v>
      </c>
      <c r="Q1696" s="18" t="n">
        <f aca="false">P1696-(Draws!Q1675+Draws!AC1675)</f>
        <v>0</v>
      </c>
      <c r="R1696" s="18" t="n">
        <f aca="false">Q1696-(Draws!R1675+Draws!AD1675)</f>
        <v>0</v>
      </c>
      <c r="S1696" s="18" t="n">
        <f aca="false">R1696-(Draws!S1675+Draws!AE1675)</f>
        <v>0</v>
      </c>
      <c r="T1696" s="18" t="n">
        <f aca="false">S1696-(Draws!T1675+Draws!AF1675)</f>
        <v>0</v>
      </c>
      <c r="U1696" s="18" t="n">
        <f aca="false">T1696-(Draws!U1675+Draws!AG1675)</f>
        <v>0</v>
      </c>
      <c r="V1696" s="18" t="n">
        <f aca="false">U1696-(Draws!V1675+Draws!AH1675)</f>
        <v>0</v>
      </c>
      <c r="W1696" s="18" t="n">
        <f aca="false">V1696-(Draws!W1675+Draws!AI1675)</f>
        <v>0</v>
      </c>
      <c r="X1696" s="18" t="n">
        <f aca="false">W1696-(Draws!X1675+Draws!AJ1675)</f>
        <v>0</v>
      </c>
      <c r="Y1696" s="18" t="n">
        <f aca="false">X1696-(Draws!Y1675+Draws!AK1675)</f>
        <v>0</v>
      </c>
      <c r="Z1696" s="18" t="n">
        <f aca="false">0-(MAX(Draws!N1675-Line_cap,0)+MAX(Draws!Z1675-Line_cap,0))</f>
        <v>0</v>
      </c>
      <c r="AA1696" s="18" t="n">
        <f aca="false">Z1696-(MAX(Draws!O1675-Line_cap,0)+MAX(Draws!AA1675-Line_cap,0))</f>
        <v>0</v>
      </c>
      <c r="AB1696" s="18" t="n">
        <f aca="false">AA1696-(MAX(Draws!P1675-Line_cap,0)+MAX(Draws!AB1675-Line_cap,0))</f>
        <v>0</v>
      </c>
      <c r="AC1696" s="18" t="n">
        <f aca="false">AB1696-(MAX(Draws!Q1675-Line_cap,0)+MAX(Draws!AC1675-Line_cap,0))</f>
        <v>0</v>
      </c>
      <c r="AD1696" s="18" t="n">
        <f aca="false">AC1696-(MAX(Draws!R1675-Line_cap,0)+MAX(Draws!AD1675-Line_cap,0))</f>
        <v>0</v>
      </c>
      <c r="AE1696" s="18" t="n">
        <f aca="false">AD1696-(MAX(Draws!S1675-Line_cap,0)+MAX(Draws!AE1675-Line_cap,0))</f>
        <v>0</v>
      </c>
      <c r="AF1696" s="18" t="n">
        <f aca="false">AE1696-(MAX(Draws!T1675-Line_cap,0)+MAX(Draws!AF1675-Line_cap,0))</f>
        <v>0</v>
      </c>
      <c r="AG1696" s="18" t="n">
        <f aca="false">AF1696-(MAX(Draws!U1675-Line_cap,0)+MAX(Draws!AG1675-Line_cap,0))</f>
        <v>0</v>
      </c>
      <c r="AH1696" s="18" t="n">
        <f aca="false">AG1696-(MAX(Draws!V1675-Line_cap,0)+MAX(Draws!AH1675-Line_cap,0))</f>
        <v>0</v>
      </c>
      <c r="AI1696" s="18" t="n">
        <f aca="false">AH1696-(MAX(Draws!W1675-Line_cap,0)+MAX(Draws!AI1675-Line_cap,0))</f>
        <v>0</v>
      </c>
      <c r="AJ1696" s="18" t="n">
        <f aca="false">AI1696-(MAX(Draws!X1675-Line_cap,0)+MAX(Draws!AJ1675-Line_cap,0))</f>
        <v>0</v>
      </c>
      <c r="AK1696" s="18" t="n">
        <f aca="false">AJ1696-(MAX(Draws!Y1675-Line_cap,0)+MAX(Draws!AK1675-Line_cap,0))</f>
        <v>0</v>
      </c>
      <c r="AL1696" s="18" t="n">
        <f aca="false">SUMPRODUCT(MIN($B$22:$M$22+B1696:M1696+N1696:Y1696))</f>
        <v>418.680437611685</v>
      </c>
      <c r="AM1696" s="18" t="n">
        <f aca="false">SUMPRODUCT(MIN($B$22:$M$22+B1696:M1696))</f>
        <v>418.680437611685</v>
      </c>
      <c r="AN1696" s="18" t="n">
        <f aca="false">SUMPRODUCT(MIN($B$22:$M$22+N1696:Y1696))</f>
        <v>481.950382357786</v>
      </c>
      <c r="AO1696" s="18" t="n">
        <f aca="false">SUMPRODUCT(MIN($B$22:$M$22+B1696:M1696+Z1696:AK1696))</f>
        <v>418.680437611685</v>
      </c>
      <c r="AP1696" s="18" t="n">
        <f aca="false">SUMPRODUCT(MIN($B$23:$M$23+B1696:M1696+N1696:Y1696))</f>
        <v>453.429812419924</v>
      </c>
      <c r="AQ1696" s="18" t="n">
        <f aca="false">SUMPRODUCT(MIN($B$23:$M$23+B1696:M1696+Z1696:AK1696))</f>
        <v>453.429812419924</v>
      </c>
      <c r="AR1696" s="13" t="n">
        <f aca="false">IF(Y1696&lt;0,1,0)</f>
        <v>0</v>
      </c>
    </row>
    <row r="1697" customFormat="false" ht="15" hidden="false" customHeight="false" outlineLevel="0" collapsed="false">
      <c r="A1697" s="13" t="n">
        <v>1672</v>
      </c>
      <c r="B1697" s="18" t="n">
        <f aca="false">Shock_sd*Draws!B1676</f>
        <v>-30.9012193585212</v>
      </c>
      <c r="C1697" s="18" t="n">
        <f aca="false">Persist_a*B1697+Shock_sd*Draws!C1676</f>
        <v>59.5601685608657</v>
      </c>
      <c r="D1697" s="18" t="n">
        <f aca="false">Persist_a*C1697+Shock_sd*Draws!D1676</f>
        <v>-26.4877202827241</v>
      </c>
      <c r="E1697" s="18" t="n">
        <f aca="false">Persist_a*D1697+Shock_sd*Draws!E1676</f>
        <v>-1.44213054376892</v>
      </c>
      <c r="F1697" s="18" t="n">
        <f aca="false">Persist_a*E1697+Shock_sd*Draws!F1676</f>
        <v>12.9553701087094</v>
      </c>
      <c r="G1697" s="18" t="n">
        <f aca="false">Persist_a*F1697+Shock_sd*Draws!G1676</f>
        <v>99.1737152682161</v>
      </c>
      <c r="H1697" s="18" t="n">
        <f aca="false">Persist_a*G1697+Shock_sd*Draws!H1676</f>
        <v>14.086451591731</v>
      </c>
      <c r="I1697" s="18" t="n">
        <f aca="false">Persist_a*H1697+Shock_sd*Draws!I1676</f>
        <v>-31.1896444102388</v>
      </c>
      <c r="J1697" s="18" t="n">
        <f aca="false">Persist_a*I1697+Shock_sd*Draws!J1676</f>
        <v>-92.4044584127071</v>
      </c>
      <c r="K1697" s="18" t="n">
        <f aca="false">Persist_a*J1697+Shock_sd*Draws!K1676</f>
        <v>-149.722073644079</v>
      </c>
      <c r="L1697" s="18" t="n">
        <f aca="false">Persist_a*K1697+Shock_sd*Draws!L1676</f>
        <v>-76.6550019561033</v>
      </c>
      <c r="M1697" s="18" t="n">
        <f aca="false">Persist_a*L1697+Shock_sd*Draws!M1676</f>
        <v>-141.378051912209</v>
      </c>
      <c r="N1697" s="18" t="n">
        <f aca="false">0-(Draws!N1676+Draws!Z1676)</f>
        <v>0</v>
      </c>
      <c r="O1697" s="18" t="n">
        <f aca="false">N1697-(Draws!O1676+Draws!AA1676)</f>
        <v>0</v>
      </c>
      <c r="P1697" s="18" t="n">
        <f aca="false">O1697-(Draws!P1676+Draws!AB1676)</f>
        <v>0</v>
      </c>
      <c r="Q1697" s="18" t="n">
        <f aca="false">P1697-(Draws!Q1676+Draws!AC1676)</f>
        <v>0</v>
      </c>
      <c r="R1697" s="18" t="n">
        <f aca="false">Q1697-(Draws!R1676+Draws!AD1676)</f>
        <v>0</v>
      </c>
      <c r="S1697" s="18" t="n">
        <f aca="false">R1697-(Draws!S1676+Draws!AE1676)</f>
        <v>0</v>
      </c>
      <c r="T1697" s="18" t="n">
        <f aca="false">S1697-(Draws!T1676+Draws!AF1676)</f>
        <v>0</v>
      </c>
      <c r="U1697" s="18" t="n">
        <f aca="false">T1697-(Draws!U1676+Draws!AG1676)</f>
        <v>0</v>
      </c>
      <c r="V1697" s="18" t="n">
        <f aca="false">U1697-(Draws!V1676+Draws!AH1676)</f>
        <v>0</v>
      </c>
      <c r="W1697" s="18" t="n">
        <f aca="false">V1697-(Draws!W1676+Draws!AI1676)</f>
        <v>0</v>
      </c>
      <c r="X1697" s="18" t="n">
        <f aca="false">W1697-(Draws!X1676+Draws!AJ1676)</f>
        <v>0</v>
      </c>
      <c r="Y1697" s="18" t="n">
        <f aca="false">X1697-(Draws!Y1676+Draws!AK1676)</f>
        <v>0</v>
      </c>
      <c r="Z1697" s="18" t="n">
        <f aca="false">0-(MAX(Draws!N1676-Line_cap,0)+MAX(Draws!Z1676-Line_cap,0))</f>
        <v>0</v>
      </c>
      <c r="AA1697" s="18" t="n">
        <f aca="false">Z1697-(MAX(Draws!O1676-Line_cap,0)+MAX(Draws!AA1676-Line_cap,0))</f>
        <v>0</v>
      </c>
      <c r="AB1697" s="18" t="n">
        <f aca="false">AA1697-(MAX(Draws!P1676-Line_cap,0)+MAX(Draws!AB1676-Line_cap,0))</f>
        <v>0</v>
      </c>
      <c r="AC1697" s="18" t="n">
        <f aca="false">AB1697-(MAX(Draws!Q1676-Line_cap,0)+MAX(Draws!AC1676-Line_cap,0))</f>
        <v>0</v>
      </c>
      <c r="AD1697" s="18" t="n">
        <f aca="false">AC1697-(MAX(Draws!R1676-Line_cap,0)+MAX(Draws!AD1676-Line_cap,0))</f>
        <v>0</v>
      </c>
      <c r="AE1697" s="18" t="n">
        <f aca="false">AD1697-(MAX(Draws!S1676-Line_cap,0)+MAX(Draws!AE1676-Line_cap,0))</f>
        <v>0</v>
      </c>
      <c r="AF1697" s="18" t="n">
        <f aca="false">AE1697-(MAX(Draws!T1676-Line_cap,0)+MAX(Draws!AF1676-Line_cap,0))</f>
        <v>0</v>
      </c>
      <c r="AG1697" s="18" t="n">
        <f aca="false">AF1697-(MAX(Draws!U1676-Line_cap,0)+MAX(Draws!AG1676-Line_cap,0))</f>
        <v>0</v>
      </c>
      <c r="AH1697" s="18" t="n">
        <f aca="false">AG1697-(MAX(Draws!V1676-Line_cap,0)+MAX(Draws!AH1676-Line_cap,0))</f>
        <v>0</v>
      </c>
      <c r="AI1697" s="18" t="n">
        <f aca="false">AH1697-(MAX(Draws!W1676-Line_cap,0)+MAX(Draws!AI1676-Line_cap,0))</f>
        <v>0</v>
      </c>
      <c r="AJ1697" s="18" t="n">
        <f aca="false">AI1697-(MAX(Draws!X1676-Line_cap,0)+MAX(Draws!AJ1676-Line_cap,0))</f>
        <v>0</v>
      </c>
      <c r="AK1697" s="18" t="n">
        <f aca="false">AJ1697-(MAX(Draws!Y1676-Line_cap,0)+MAX(Draws!AK1676-Line_cap,0))</f>
        <v>0</v>
      </c>
      <c r="AL1697" s="18" t="n">
        <f aca="false">SUMPRODUCT(MIN($B$22:$M$22+B1697:M1697+N1697:Y1697))</f>
        <v>344.663622165345</v>
      </c>
      <c r="AM1697" s="18" t="n">
        <f aca="false">SUMPRODUCT(MIN($B$22:$M$22+B1697:M1697))</f>
        <v>344.663622165345</v>
      </c>
      <c r="AN1697" s="18" t="n">
        <f aca="false">SUMPRODUCT(MIN($B$22:$M$22+N1697:Y1697))</f>
        <v>481.950382357786</v>
      </c>
      <c r="AO1697" s="18" t="n">
        <f aca="false">SUMPRODUCT(MIN($B$22:$M$22+B1697:M1697+Z1697:AK1697))</f>
        <v>344.663622165345</v>
      </c>
      <c r="AP1697" s="18" t="n">
        <f aca="false">SUMPRODUCT(MIN($B$23:$M$23+B1697:M1697+N1697:Y1697))</f>
        <v>392.949270715772</v>
      </c>
      <c r="AQ1697" s="18" t="n">
        <f aca="false">SUMPRODUCT(MIN($B$23:$M$23+B1697:M1697+Z1697:AK1697))</f>
        <v>392.949270715772</v>
      </c>
      <c r="AR1697" s="13" t="n">
        <f aca="false">IF(Y1697&lt;0,1,0)</f>
        <v>0</v>
      </c>
    </row>
    <row r="1698" customFormat="false" ht="15" hidden="false" customHeight="false" outlineLevel="0" collapsed="false">
      <c r="A1698" s="13" t="n">
        <v>1673</v>
      </c>
      <c r="B1698" s="18" t="n">
        <f aca="false">Shock_sd*Draws!B1677</f>
        <v>44.8369667990164</v>
      </c>
      <c r="C1698" s="18" t="n">
        <f aca="false">Persist_a*B1698+Shock_sd*Draws!C1677</f>
        <v>22.5125683466579</v>
      </c>
      <c r="D1698" s="18" t="n">
        <f aca="false">Persist_a*C1698+Shock_sd*Draws!D1677</f>
        <v>-10.564356160209</v>
      </c>
      <c r="E1698" s="18" t="n">
        <f aca="false">Persist_a*D1698+Shock_sd*Draws!E1677</f>
        <v>11.1834271559114</v>
      </c>
      <c r="F1698" s="18" t="n">
        <f aca="false">Persist_a*E1698+Shock_sd*Draws!F1677</f>
        <v>76.0556762294943</v>
      </c>
      <c r="G1698" s="18" t="n">
        <f aca="false">Persist_a*F1698+Shock_sd*Draws!G1677</f>
        <v>101.782463852879</v>
      </c>
      <c r="H1698" s="18" t="n">
        <f aca="false">Persist_a*G1698+Shock_sd*Draws!H1677</f>
        <v>-73.9924544084061</v>
      </c>
      <c r="I1698" s="18" t="n">
        <f aca="false">Persist_a*H1698+Shock_sd*Draws!I1677</f>
        <v>20.5968587226267</v>
      </c>
      <c r="J1698" s="18" t="n">
        <f aca="false">Persist_a*I1698+Shock_sd*Draws!J1677</f>
        <v>-59.9874420507949</v>
      </c>
      <c r="K1698" s="18" t="n">
        <f aca="false">Persist_a*J1698+Shock_sd*Draws!K1677</f>
        <v>22.1512515942308</v>
      </c>
      <c r="L1698" s="18" t="n">
        <f aca="false">Persist_a*K1698+Shock_sd*Draws!L1677</f>
        <v>15.2744813581097</v>
      </c>
      <c r="M1698" s="18" t="n">
        <f aca="false">Persist_a*L1698+Shock_sd*Draws!M1677</f>
        <v>-33.4567369517588</v>
      </c>
      <c r="N1698" s="18" t="n">
        <f aca="false">0-(Draws!N1677+Draws!Z1677)</f>
        <v>0</v>
      </c>
      <c r="O1698" s="18" t="n">
        <f aca="false">N1698-(Draws!O1677+Draws!AA1677)</f>
        <v>0</v>
      </c>
      <c r="P1698" s="18" t="n">
        <f aca="false">O1698-(Draws!P1677+Draws!AB1677)</f>
        <v>0</v>
      </c>
      <c r="Q1698" s="18" t="n">
        <f aca="false">P1698-(Draws!Q1677+Draws!AC1677)</f>
        <v>0</v>
      </c>
      <c r="R1698" s="18" t="n">
        <f aca="false">Q1698-(Draws!R1677+Draws!AD1677)</f>
        <v>0</v>
      </c>
      <c r="S1698" s="18" t="n">
        <f aca="false">R1698-(Draws!S1677+Draws!AE1677)</f>
        <v>0</v>
      </c>
      <c r="T1698" s="18" t="n">
        <f aca="false">S1698-(Draws!T1677+Draws!AF1677)</f>
        <v>0</v>
      </c>
      <c r="U1698" s="18" t="n">
        <f aca="false">T1698-(Draws!U1677+Draws!AG1677)</f>
        <v>0</v>
      </c>
      <c r="V1698" s="18" t="n">
        <f aca="false">U1698-(Draws!V1677+Draws!AH1677)</f>
        <v>0</v>
      </c>
      <c r="W1698" s="18" t="n">
        <f aca="false">V1698-(Draws!W1677+Draws!AI1677)</f>
        <v>0</v>
      </c>
      <c r="X1698" s="18" t="n">
        <f aca="false">W1698-(Draws!X1677+Draws!AJ1677)</f>
        <v>0</v>
      </c>
      <c r="Y1698" s="18" t="n">
        <f aca="false">X1698-(Draws!Y1677+Draws!AK1677)</f>
        <v>0</v>
      </c>
      <c r="Z1698" s="18" t="n">
        <f aca="false">0-(MAX(Draws!N1677-Line_cap,0)+MAX(Draws!Z1677-Line_cap,0))</f>
        <v>0</v>
      </c>
      <c r="AA1698" s="18" t="n">
        <f aca="false">Z1698-(MAX(Draws!O1677-Line_cap,0)+MAX(Draws!AA1677-Line_cap,0))</f>
        <v>0</v>
      </c>
      <c r="AB1698" s="18" t="n">
        <f aca="false">AA1698-(MAX(Draws!P1677-Line_cap,0)+MAX(Draws!AB1677-Line_cap,0))</f>
        <v>0</v>
      </c>
      <c r="AC1698" s="18" t="n">
        <f aca="false">AB1698-(MAX(Draws!Q1677-Line_cap,0)+MAX(Draws!AC1677-Line_cap,0))</f>
        <v>0</v>
      </c>
      <c r="AD1698" s="18" t="n">
        <f aca="false">AC1698-(MAX(Draws!R1677-Line_cap,0)+MAX(Draws!AD1677-Line_cap,0))</f>
        <v>0</v>
      </c>
      <c r="AE1698" s="18" t="n">
        <f aca="false">AD1698-(MAX(Draws!S1677-Line_cap,0)+MAX(Draws!AE1677-Line_cap,0))</f>
        <v>0</v>
      </c>
      <c r="AF1698" s="18" t="n">
        <f aca="false">AE1698-(MAX(Draws!T1677-Line_cap,0)+MAX(Draws!AF1677-Line_cap,0))</f>
        <v>0</v>
      </c>
      <c r="AG1698" s="18" t="n">
        <f aca="false">AF1698-(MAX(Draws!U1677-Line_cap,0)+MAX(Draws!AG1677-Line_cap,0))</f>
        <v>0</v>
      </c>
      <c r="AH1698" s="18" t="n">
        <f aca="false">AG1698-(MAX(Draws!V1677-Line_cap,0)+MAX(Draws!AH1677-Line_cap,0))</f>
        <v>0</v>
      </c>
      <c r="AI1698" s="18" t="n">
        <f aca="false">AH1698-(MAX(Draws!W1677-Line_cap,0)+MAX(Draws!AI1677-Line_cap,0))</f>
        <v>0</v>
      </c>
      <c r="AJ1698" s="18" t="n">
        <f aca="false">AI1698-(MAX(Draws!X1677-Line_cap,0)+MAX(Draws!AJ1677-Line_cap,0))</f>
        <v>0</v>
      </c>
      <c r="AK1698" s="18" t="n">
        <f aca="false">AJ1698-(MAX(Draws!Y1677-Line_cap,0)+MAX(Draws!AK1677-Line_cap,0))</f>
        <v>0</v>
      </c>
      <c r="AL1698" s="18" t="n">
        <f aca="false">SUMPRODUCT(MIN($B$22:$M$22+B1698:M1698+N1698:Y1698))</f>
        <v>407.95792794938</v>
      </c>
      <c r="AM1698" s="18" t="n">
        <f aca="false">SUMPRODUCT(MIN($B$22:$M$22+B1698:M1698))</f>
        <v>407.95792794938</v>
      </c>
      <c r="AN1698" s="18" t="n">
        <f aca="false">SUMPRODUCT(MIN($B$22:$M$22+N1698:Y1698))</f>
        <v>481.950382357786</v>
      </c>
      <c r="AO1698" s="18" t="n">
        <f aca="false">SUMPRODUCT(MIN($B$22:$M$22+B1698:M1698+Z1698:AK1698))</f>
        <v>407.95792794938</v>
      </c>
      <c r="AP1698" s="18" t="n">
        <f aca="false">SUMPRODUCT(MIN($B$23:$M$23+B1698:M1698+N1698:Y1698))</f>
        <v>457.13657081248</v>
      </c>
      <c r="AQ1698" s="18" t="n">
        <f aca="false">SUMPRODUCT(MIN($B$23:$M$23+B1698:M1698+Z1698:AK1698))</f>
        <v>457.13657081248</v>
      </c>
      <c r="AR1698" s="13" t="n">
        <f aca="false">IF(Y1698&lt;0,1,0)</f>
        <v>0</v>
      </c>
    </row>
    <row r="1699" customFormat="false" ht="15" hidden="false" customHeight="false" outlineLevel="0" collapsed="false">
      <c r="A1699" s="13" t="n">
        <v>1674</v>
      </c>
      <c r="B1699" s="18" t="n">
        <f aca="false">Shock_sd*Draws!B1678</f>
        <v>95.0384489806101</v>
      </c>
      <c r="C1699" s="18" t="n">
        <f aca="false">Persist_a*B1699+Shock_sd*Draws!C1678</f>
        <v>53.7010442151327</v>
      </c>
      <c r="D1699" s="18" t="n">
        <f aca="false">Persist_a*C1699+Shock_sd*Draws!D1678</f>
        <v>-42.0403018591273</v>
      </c>
      <c r="E1699" s="18" t="n">
        <f aca="false">Persist_a*D1699+Shock_sd*Draws!E1678</f>
        <v>-55.3410870280035</v>
      </c>
      <c r="F1699" s="18" t="n">
        <f aca="false">Persist_a*E1699+Shock_sd*Draws!F1678</f>
        <v>-11.3737358221422</v>
      </c>
      <c r="G1699" s="18" t="n">
        <f aca="false">Persist_a*F1699+Shock_sd*Draws!G1678</f>
        <v>71.3916012291317</v>
      </c>
      <c r="H1699" s="18" t="n">
        <f aca="false">Persist_a*G1699+Shock_sd*Draws!H1678</f>
        <v>5.65841455646837</v>
      </c>
      <c r="I1699" s="18" t="n">
        <f aca="false">Persist_a*H1699+Shock_sd*Draws!I1678</f>
        <v>-2.29265744235269</v>
      </c>
      <c r="J1699" s="18" t="n">
        <f aca="false">Persist_a*I1699+Shock_sd*Draws!J1678</f>
        <v>-68.4689950163218</v>
      </c>
      <c r="K1699" s="18" t="n">
        <f aca="false">Persist_a*J1699+Shock_sd*Draws!K1678</f>
        <v>-49.3680598378691</v>
      </c>
      <c r="L1699" s="18" t="n">
        <f aca="false">Persist_a*K1699+Shock_sd*Draws!L1678</f>
        <v>-31.2775213145442</v>
      </c>
      <c r="M1699" s="18" t="n">
        <f aca="false">Persist_a*L1699+Shock_sd*Draws!M1678</f>
        <v>-84.0413006512794</v>
      </c>
      <c r="N1699" s="18" t="n">
        <f aca="false">0-(Draws!N1678+Draws!Z1678)</f>
        <v>0</v>
      </c>
      <c r="O1699" s="18" t="n">
        <f aca="false">N1699-(Draws!O1678+Draws!AA1678)</f>
        <v>0</v>
      </c>
      <c r="P1699" s="18" t="n">
        <f aca="false">O1699-(Draws!P1678+Draws!AB1678)</f>
        <v>0</v>
      </c>
      <c r="Q1699" s="18" t="n">
        <f aca="false">P1699-(Draws!Q1678+Draws!AC1678)</f>
        <v>0</v>
      </c>
      <c r="R1699" s="18" t="n">
        <f aca="false">Q1699-(Draws!R1678+Draws!AD1678)</f>
        <v>0</v>
      </c>
      <c r="S1699" s="18" t="n">
        <f aca="false">R1699-(Draws!S1678+Draws!AE1678)</f>
        <v>0</v>
      </c>
      <c r="T1699" s="18" t="n">
        <f aca="false">S1699-(Draws!T1678+Draws!AF1678)</f>
        <v>0</v>
      </c>
      <c r="U1699" s="18" t="n">
        <f aca="false">T1699-(Draws!U1678+Draws!AG1678)</f>
        <v>0</v>
      </c>
      <c r="V1699" s="18" t="n">
        <f aca="false">U1699-(Draws!V1678+Draws!AH1678)</f>
        <v>0</v>
      </c>
      <c r="W1699" s="18" t="n">
        <f aca="false">V1699-(Draws!W1678+Draws!AI1678)</f>
        <v>0</v>
      </c>
      <c r="X1699" s="18" t="n">
        <f aca="false">W1699-(Draws!X1678+Draws!AJ1678)</f>
        <v>-37.2561900233289</v>
      </c>
      <c r="Y1699" s="18" t="n">
        <f aca="false">X1699-(Draws!Y1678+Draws!AK1678)</f>
        <v>-37.2561900233289</v>
      </c>
      <c r="Z1699" s="18" t="n">
        <f aca="false">0-(MAX(Draws!N1678-Line_cap,0)+MAX(Draws!Z1678-Line_cap,0))</f>
        <v>0</v>
      </c>
      <c r="AA1699" s="18" t="n">
        <f aca="false">Z1699-(MAX(Draws!O1678-Line_cap,0)+MAX(Draws!AA1678-Line_cap,0))</f>
        <v>0</v>
      </c>
      <c r="AB1699" s="18" t="n">
        <f aca="false">AA1699-(MAX(Draws!P1678-Line_cap,0)+MAX(Draws!AB1678-Line_cap,0))</f>
        <v>0</v>
      </c>
      <c r="AC1699" s="18" t="n">
        <f aca="false">AB1699-(MAX(Draws!Q1678-Line_cap,0)+MAX(Draws!AC1678-Line_cap,0))</f>
        <v>0</v>
      </c>
      <c r="AD1699" s="18" t="n">
        <f aca="false">AC1699-(MAX(Draws!R1678-Line_cap,0)+MAX(Draws!AD1678-Line_cap,0))</f>
        <v>0</v>
      </c>
      <c r="AE1699" s="18" t="n">
        <f aca="false">AD1699-(MAX(Draws!S1678-Line_cap,0)+MAX(Draws!AE1678-Line_cap,0))</f>
        <v>0</v>
      </c>
      <c r="AF1699" s="18" t="n">
        <f aca="false">AE1699-(MAX(Draws!T1678-Line_cap,0)+MAX(Draws!AF1678-Line_cap,0))</f>
        <v>0</v>
      </c>
      <c r="AG1699" s="18" t="n">
        <f aca="false">AF1699-(MAX(Draws!U1678-Line_cap,0)+MAX(Draws!AG1678-Line_cap,0))</f>
        <v>0</v>
      </c>
      <c r="AH1699" s="18" t="n">
        <f aca="false">AG1699-(MAX(Draws!V1678-Line_cap,0)+MAX(Draws!AH1678-Line_cap,0))</f>
        <v>0</v>
      </c>
      <c r="AI1699" s="18" t="n">
        <f aca="false">AH1699-(MAX(Draws!W1678-Line_cap,0)+MAX(Draws!AI1678-Line_cap,0))</f>
        <v>0</v>
      </c>
      <c r="AJ1699" s="18" t="n">
        <f aca="false">AI1699-(MAX(Draws!X1678-Line_cap,0)+MAX(Draws!AJ1678-Line_cap,0))</f>
        <v>0</v>
      </c>
      <c r="AK1699" s="18" t="n">
        <f aca="false">AJ1699-(MAX(Draws!Y1678-Line_cap,0)+MAX(Draws!AK1678-Line_cap,0))</f>
        <v>0</v>
      </c>
      <c r="AL1699" s="18" t="n">
        <f aca="false">SUMPRODUCT(MIN($B$22:$M$22+B1699:M1699+N1699:Y1699))</f>
        <v>389.126557002352</v>
      </c>
      <c r="AM1699" s="18" t="n">
        <f aca="false">SUMPRODUCT(MIN($B$22:$M$22+B1699:M1699))</f>
        <v>419.728786401075</v>
      </c>
      <c r="AN1699" s="18" t="n">
        <f aca="false">SUMPRODUCT(MIN($B$22:$M$22+N1699:Y1699))</f>
        <v>464.671757541052</v>
      </c>
      <c r="AO1699" s="18" t="n">
        <f aca="false">SUMPRODUCT(MIN($B$22:$M$22+B1699:M1699+Z1699:AK1699))</f>
        <v>419.728786401075</v>
      </c>
      <c r="AP1699" s="18" t="n">
        <f aca="false">SUMPRODUCT(MIN($B$23:$M$23+B1699:M1699+N1699:Y1699))</f>
        <v>434.252438084972</v>
      </c>
      <c r="AQ1699" s="18" t="n">
        <f aca="false">SUMPRODUCT(MIN($B$23:$M$23+B1699:M1699+Z1699:AK1699))</f>
        <v>468.972113565295</v>
      </c>
      <c r="AR1699" s="13" t="n">
        <f aca="false">IF(Y1699&lt;0,1,0)</f>
        <v>1</v>
      </c>
    </row>
    <row r="1700" customFormat="false" ht="15" hidden="false" customHeight="false" outlineLevel="0" collapsed="false">
      <c r="A1700" s="13" t="n">
        <v>1675</v>
      </c>
      <c r="B1700" s="18" t="n">
        <f aca="false">Shock_sd*Draws!B1679</f>
        <v>14.4572249988017</v>
      </c>
      <c r="C1700" s="18" t="n">
        <f aca="false">Persist_a*B1700+Shock_sd*Draws!C1679</f>
        <v>-24.3652625220731</v>
      </c>
      <c r="D1700" s="18" t="n">
        <f aca="false">Persist_a*C1700+Shock_sd*Draws!D1679</f>
        <v>23.8165617822627</v>
      </c>
      <c r="E1700" s="18" t="n">
        <f aca="false">Persist_a*D1700+Shock_sd*Draws!E1679</f>
        <v>39.4484835381238</v>
      </c>
      <c r="F1700" s="18" t="n">
        <f aca="false">Persist_a*E1700+Shock_sd*Draws!F1679</f>
        <v>64.698418383349</v>
      </c>
      <c r="G1700" s="18" t="n">
        <f aca="false">Persist_a*F1700+Shock_sd*Draws!G1679</f>
        <v>105.970243037499</v>
      </c>
      <c r="H1700" s="18" t="n">
        <f aca="false">Persist_a*G1700+Shock_sd*Draws!H1679</f>
        <v>-21.8845555685719</v>
      </c>
      <c r="I1700" s="18" t="n">
        <f aca="false">Persist_a*H1700+Shock_sd*Draws!I1679</f>
        <v>-2.81193959957197</v>
      </c>
      <c r="J1700" s="18" t="n">
        <f aca="false">Persist_a*I1700+Shock_sd*Draws!J1679</f>
        <v>-58.7299754955253</v>
      </c>
      <c r="K1700" s="18" t="n">
        <f aca="false">Persist_a*J1700+Shock_sd*Draws!K1679</f>
        <v>-29.6606426386699</v>
      </c>
      <c r="L1700" s="18" t="n">
        <f aca="false">Persist_a*K1700+Shock_sd*Draws!L1679</f>
        <v>45.8437597265778</v>
      </c>
      <c r="M1700" s="18" t="n">
        <f aca="false">Persist_a*L1700+Shock_sd*Draws!M1679</f>
        <v>0.91921853761778</v>
      </c>
      <c r="N1700" s="18" t="n">
        <f aca="false">0-(Draws!N1679+Draws!Z1679)</f>
        <v>0</v>
      </c>
      <c r="O1700" s="18" t="n">
        <f aca="false">N1700-(Draws!O1679+Draws!AA1679)</f>
        <v>0</v>
      </c>
      <c r="P1700" s="18" t="n">
        <f aca="false">O1700-(Draws!P1679+Draws!AB1679)</f>
        <v>0</v>
      </c>
      <c r="Q1700" s="18" t="n">
        <f aca="false">P1700-(Draws!Q1679+Draws!AC1679)</f>
        <v>0</v>
      </c>
      <c r="R1700" s="18" t="n">
        <f aca="false">Q1700-(Draws!R1679+Draws!AD1679)</f>
        <v>0</v>
      </c>
      <c r="S1700" s="18" t="n">
        <f aca="false">R1700-(Draws!S1679+Draws!AE1679)</f>
        <v>0</v>
      </c>
      <c r="T1700" s="18" t="n">
        <f aca="false">S1700-(Draws!T1679+Draws!AF1679)</f>
        <v>0</v>
      </c>
      <c r="U1700" s="18" t="n">
        <f aca="false">T1700-(Draws!U1679+Draws!AG1679)</f>
        <v>0</v>
      </c>
      <c r="V1700" s="18" t="n">
        <f aca="false">U1700-(Draws!V1679+Draws!AH1679)</f>
        <v>0</v>
      </c>
      <c r="W1700" s="18" t="n">
        <f aca="false">V1700-(Draws!W1679+Draws!AI1679)</f>
        <v>0</v>
      </c>
      <c r="X1700" s="18" t="n">
        <f aca="false">W1700-(Draws!X1679+Draws!AJ1679)</f>
        <v>0</v>
      </c>
      <c r="Y1700" s="18" t="n">
        <f aca="false">X1700-(Draws!Y1679+Draws!AK1679)</f>
        <v>0</v>
      </c>
      <c r="Z1700" s="18" t="n">
        <f aca="false">0-(MAX(Draws!N1679-Line_cap,0)+MAX(Draws!Z1679-Line_cap,0))</f>
        <v>0</v>
      </c>
      <c r="AA1700" s="18" t="n">
        <f aca="false">Z1700-(MAX(Draws!O1679-Line_cap,0)+MAX(Draws!AA1679-Line_cap,0))</f>
        <v>0</v>
      </c>
      <c r="AB1700" s="18" t="n">
        <f aca="false">AA1700-(MAX(Draws!P1679-Line_cap,0)+MAX(Draws!AB1679-Line_cap,0))</f>
        <v>0</v>
      </c>
      <c r="AC1700" s="18" t="n">
        <f aca="false">AB1700-(MAX(Draws!Q1679-Line_cap,0)+MAX(Draws!AC1679-Line_cap,0))</f>
        <v>0</v>
      </c>
      <c r="AD1700" s="18" t="n">
        <f aca="false">AC1700-(MAX(Draws!R1679-Line_cap,0)+MAX(Draws!AD1679-Line_cap,0))</f>
        <v>0</v>
      </c>
      <c r="AE1700" s="18" t="n">
        <f aca="false">AD1700-(MAX(Draws!S1679-Line_cap,0)+MAX(Draws!AE1679-Line_cap,0))</f>
        <v>0</v>
      </c>
      <c r="AF1700" s="18" t="n">
        <f aca="false">AE1700-(MAX(Draws!T1679-Line_cap,0)+MAX(Draws!AF1679-Line_cap,0))</f>
        <v>0</v>
      </c>
      <c r="AG1700" s="18" t="n">
        <f aca="false">AF1700-(MAX(Draws!U1679-Line_cap,0)+MAX(Draws!AG1679-Line_cap,0))</f>
        <v>0</v>
      </c>
      <c r="AH1700" s="18" t="n">
        <f aca="false">AG1700-(MAX(Draws!V1679-Line_cap,0)+MAX(Draws!AH1679-Line_cap,0))</f>
        <v>0</v>
      </c>
      <c r="AI1700" s="18" t="n">
        <f aca="false">AH1700-(MAX(Draws!W1679-Line_cap,0)+MAX(Draws!AI1679-Line_cap,0))</f>
        <v>0</v>
      </c>
      <c r="AJ1700" s="18" t="n">
        <f aca="false">AI1700-(MAX(Draws!X1679-Line_cap,0)+MAX(Draws!AJ1679-Line_cap,0))</f>
        <v>0</v>
      </c>
      <c r="AK1700" s="18" t="n">
        <f aca="false">AJ1700-(MAX(Draws!Y1679-Line_cap,0)+MAX(Draws!AK1679-Line_cap,0))</f>
        <v>0</v>
      </c>
      <c r="AL1700" s="18" t="n">
        <f aca="false">SUMPRODUCT(MIN($B$22:$M$22+B1700:M1700+N1700:Y1700))</f>
        <v>429.467805921871</v>
      </c>
      <c r="AM1700" s="18" t="n">
        <f aca="false">SUMPRODUCT(MIN($B$22:$M$22+B1700:M1700))</f>
        <v>429.467805921871</v>
      </c>
      <c r="AN1700" s="18" t="n">
        <f aca="false">SUMPRODUCT(MIN($B$22:$M$22+N1700:Y1700))</f>
        <v>481.950382357786</v>
      </c>
      <c r="AO1700" s="18" t="n">
        <f aca="false">SUMPRODUCT(MIN($B$22:$M$22+B1700:M1700+Z1700:AK1700))</f>
        <v>429.467805921871</v>
      </c>
      <c r="AP1700" s="18" t="n">
        <f aca="false">SUMPRODUCT(MIN($B$23:$M$23+B1700:M1700+N1700:Y1700))</f>
        <v>478.711133086092</v>
      </c>
      <c r="AQ1700" s="18" t="n">
        <f aca="false">SUMPRODUCT(MIN($B$23:$M$23+B1700:M1700+Z1700:AK1700))</f>
        <v>478.711133086092</v>
      </c>
      <c r="AR1700" s="13" t="n">
        <f aca="false">IF(Y1700&lt;0,1,0)</f>
        <v>0</v>
      </c>
    </row>
    <row r="1701" customFormat="false" ht="15" hidden="false" customHeight="false" outlineLevel="0" collapsed="false">
      <c r="A1701" s="13" t="n">
        <v>1676</v>
      </c>
      <c r="B1701" s="18" t="n">
        <f aca="false">Shock_sd*Draws!B1680</f>
        <v>-72.208321193933</v>
      </c>
      <c r="C1701" s="18" t="n">
        <f aca="false">Persist_a*B1701+Shock_sd*Draws!C1680</f>
        <v>-62.6225595865054</v>
      </c>
      <c r="D1701" s="18" t="n">
        <f aca="false">Persist_a*C1701+Shock_sd*Draws!D1680</f>
        <v>-93.9447373155019</v>
      </c>
      <c r="E1701" s="18" t="n">
        <f aca="false">Persist_a*D1701+Shock_sd*Draws!E1680</f>
        <v>-152.664919916266</v>
      </c>
      <c r="F1701" s="18" t="n">
        <f aca="false">Persist_a*E1701+Shock_sd*Draws!F1680</f>
        <v>-52.3430278619545</v>
      </c>
      <c r="G1701" s="18" t="n">
        <f aca="false">Persist_a*F1701+Shock_sd*Draws!G1680</f>
        <v>-37.9139706945922</v>
      </c>
      <c r="H1701" s="18" t="n">
        <f aca="false">Persist_a*G1701+Shock_sd*Draws!H1680</f>
        <v>-113.552856561457</v>
      </c>
      <c r="I1701" s="18" t="n">
        <f aca="false">Persist_a*H1701+Shock_sd*Draws!I1680</f>
        <v>-177.844845525026</v>
      </c>
      <c r="J1701" s="18" t="n">
        <f aca="false">Persist_a*I1701+Shock_sd*Draws!J1680</f>
        <v>1.87260029627282</v>
      </c>
      <c r="K1701" s="18" t="n">
        <f aca="false">Persist_a*J1701+Shock_sd*Draws!K1680</f>
        <v>43.4119779069234</v>
      </c>
      <c r="L1701" s="18" t="n">
        <f aca="false">Persist_a*K1701+Shock_sd*Draws!L1680</f>
        <v>46.9920752890599</v>
      </c>
      <c r="M1701" s="18" t="n">
        <f aca="false">Persist_a*L1701+Shock_sd*Draws!M1680</f>
        <v>-36.0554939391559</v>
      </c>
      <c r="N1701" s="18" t="n">
        <f aca="false">0-(Draws!N1680+Draws!Z1680)</f>
        <v>0</v>
      </c>
      <c r="O1701" s="18" t="n">
        <f aca="false">N1701-(Draws!O1680+Draws!AA1680)</f>
        <v>0</v>
      </c>
      <c r="P1701" s="18" t="n">
        <f aca="false">O1701-(Draws!P1680+Draws!AB1680)</f>
        <v>0</v>
      </c>
      <c r="Q1701" s="18" t="n">
        <f aca="false">P1701-(Draws!Q1680+Draws!AC1680)</f>
        <v>0</v>
      </c>
      <c r="R1701" s="18" t="n">
        <f aca="false">Q1701-(Draws!R1680+Draws!AD1680)</f>
        <v>0</v>
      </c>
      <c r="S1701" s="18" t="n">
        <f aca="false">R1701-(Draws!S1680+Draws!AE1680)</f>
        <v>0</v>
      </c>
      <c r="T1701" s="18" t="n">
        <f aca="false">S1701-(Draws!T1680+Draws!AF1680)</f>
        <v>0</v>
      </c>
      <c r="U1701" s="18" t="n">
        <f aca="false">T1701-(Draws!U1680+Draws!AG1680)</f>
        <v>0</v>
      </c>
      <c r="V1701" s="18" t="n">
        <f aca="false">U1701-(Draws!V1680+Draws!AH1680)</f>
        <v>0</v>
      </c>
      <c r="W1701" s="18" t="n">
        <f aca="false">V1701-(Draws!W1680+Draws!AI1680)</f>
        <v>0</v>
      </c>
      <c r="X1701" s="18" t="n">
        <f aca="false">W1701-(Draws!X1680+Draws!AJ1680)</f>
        <v>0</v>
      </c>
      <c r="Y1701" s="18" t="n">
        <f aca="false">X1701-(Draws!Y1680+Draws!AK1680)</f>
        <v>0</v>
      </c>
      <c r="Z1701" s="18" t="n">
        <f aca="false">0-(MAX(Draws!N1680-Line_cap,0)+MAX(Draws!Z1680-Line_cap,0))</f>
        <v>0</v>
      </c>
      <c r="AA1701" s="18" t="n">
        <f aca="false">Z1701-(MAX(Draws!O1680-Line_cap,0)+MAX(Draws!AA1680-Line_cap,0))</f>
        <v>0</v>
      </c>
      <c r="AB1701" s="18" t="n">
        <f aca="false">AA1701-(MAX(Draws!P1680-Line_cap,0)+MAX(Draws!AB1680-Line_cap,0))</f>
        <v>0</v>
      </c>
      <c r="AC1701" s="18" t="n">
        <f aca="false">AB1701-(MAX(Draws!Q1680-Line_cap,0)+MAX(Draws!AC1680-Line_cap,0))</f>
        <v>0</v>
      </c>
      <c r="AD1701" s="18" t="n">
        <f aca="false">AC1701-(MAX(Draws!R1680-Line_cap,0)+MAX(Draws!AD1680-Line_cap,0))</f>
        <v>0</v>
      </c>
      <c r="AE1701" s="18" t="n">
        <f aca="false">AD1701-(MAX(Draws!S1680-Line_cap,0)+MAX(Draws!AE1680-Line_cap,0))</f>
        <v>0</v>
      </c>
      <c r="AF1701" s="18" t="n">
        <f aca="false">AE1701-(MAX(Draws!T1680-Line_cap,0)+MAX(Draws!AF1680-Line_cap,0))</f>
        <v>0</v>
      </c>
      <c r="AG1701" s="18" t="n">
        <f aca="false">AF1701-(MAX(Draws!U1680-Line_cap,0)+MAX(Draws!AG1680-Line_cap,0))</f>
        <v>0</v>
      </c>
      <c r="AH1701" s="18" t="n">
        <f aca="false">AG1701-(MAX(Draws!V1680-Line_cap,0)+MAX(Draws!AH1680-Line_cap,0))</f>
        <v>0</v>
      </c>
      <c r="AI1701" s="18" t="n">
        <f aca="false">AH1701-(MAX(Draws!W1680-Line_cap,0)+MAX(Draws!AI1680-Line_cap,0))</f>
        <v>0</v>
      </c>
      <c r="AJ1701" s="18" t="n">
        <f aca="false">AI1701-(MAX(Draws!X1680-Line_cap,0)+MAX(Draws!AJ1680-Line_cap,0))</f>
        <v>0</v>
      </c>
      <c r="AK1701" s="18" t="n">
        <f aca="false">AJ1701-(MAX(Draws!Y1680-Line_cap,0)+MAX(Draws!AK1680-Line_cap,0))</f>
        <v>0</v>
      </c>
      <c r="AL1701" s="18" t="n">
        <f aca="false">SUMPRODUCT(MIN($B$22:$M$22+B1701:M1701+N1701:Y1701))</f>
        <v>306.009207872894</v>
      </c>
      <c r="AM1701" s="18" t="n">
        <f aca="false">SUMPRODUCT(MIN($B$22:$M$22+B1701:M1701))</f>
        <v>306.009207872894</v>
      </c>
      <c r="AN1701" s="18" t="n">
        <f aca="false">SUMPRODUCT(MIN($B$22:$M$22+N1701:Y1701))</f>
        <v>481.950382357786</v>
      </c>
      <c r="AO1701" s="18" t="n">
        <f aca="false">SUMPRODUCT(MIN($B$22:$M$22+B1701:M1701+Z1701:AK1701))</f>
        <v>306.009207872894</v>
      </c>
      <c r="AP1701" s="18" t="n">
        <f aca="false">SUMPRODUCT(MIN($B$23:$M$23+B1701:M1701+N1701:Y1701))</f>
        <v>355.609207872894</v>
      </c>
      <c r="AQ1701" s="18" t="n">
        <f aca="false">SUMPRODUCT(MIN($B$23:$M$23+B1701:M1701+Z1701:AK1701))</f>
        <v>355.609207872894</v>
      </c>
      <c r="AR1701" s="13" t="n">
        <f aca="false">IF(Y1701&lt;0,1,0)</f>
        <v>0</v>
      </c>
    </row>
    <row r="1702" customFormat="false" ht="15" hidden="false" customHeight="false" outlineLevel="0" collapsed="false">
      <c r="A1702" s="13" t="n">
        <v>1677</v>
      </c>
      <c r="B1702" s="18" t="n">
        <f aca="false">Shock_sd*Draws!B1681</f>
        <v>-91.1069017995928</v>
      </c>
      <c r="C1702" s="18" t="n">
        <f aca="false">Persist_a*B1702+Shock_sd*Draws!C1681</f>
        <v>0.617105200848059</v>
      </c>
      <c r="D1702" s="18" t="n">
        <f aca="false">Persist_a*C1702+Shock_sd*Draws!D1681</f>
        <v>-45.9686350213596</v>
      </c>
      <c r="E1702" s="18" t="n">
        <f aca="false">Persist_a*D1702+Shock_sd*Draws!E1681</f>
        <v>23.0465070891367</v>
      </c>
      <c r="F1702" s="18" t="n">
        <f aca="false">Persist_a*E1702+Shock_sd*Draws!F1681</f>
        <v>-19.8115594268881</v>
      </c>
      <c r="G1702" s="18" t="n">
        <f aca="false">Persist_a*F1702+Shock_sd*Draws!G1681</f>
        <v>-20.3943597576508</v>
      </c>
      <c r="H1702" s="18" t="n">
        <f aca="false">Persist_a*G1702+Shock_sd*Draws!H1681</f>
        <v>15.2264091560428</v>
      </c>
      <c r="I1702" s="18" t="n">
        <f aca="false">Persist_a*H1702+Shock_sd*Draws!I1681</f>
        <v>-24.7293923586546</v>
      </c>
      <c r="J1702" s="18" t="n">
        <f aca="false">Persist_a*I1702+Shock_sd*Draws!J1681</f>
        <v>74.5475585396791</v>
      </c>
      <c r="K1702" s="18" t="n">
        <f aca="false">Persist_a*J1702+Shock_sd*Draws!K1681</f>
        <v>-1.54191561231413</v>
      </c>
      <c r="L1702" s="18" t="n">
        <f aca="false">Persist_a*K1702+Shock_sd*Draws!L1681</f>
        <v>8.6787534007236</v>
      </c>
      <c r="M1702" s="18" t="n">
        <f aca="false">Persist_a*L1702+Shock_sd*Draws!M1681</f>
        <v>114.891253869957</v>
      </c>
      <c r="N1702" s="18" t="n">
        <f aca="false">0-(Draws!N1681+Draws!Z1681)</f>
        <v>0</v>
      </c>
      <c r="O1702" s="18" t="n">
        <f aca="false">N1702-(Draws!O1681+Draws!AA1681)</f>
        <v>0</v>
      </c>
      <c r="P1702" s="18" t="n">
        <f aca="false">O1702-(Draws!P1681+Draws!AB1681)</f>
        <v>0</v>
      </c>
      <c r="Q1702" s="18" t="n">
        <f aca="false">P1702-(Draws!Q1681+Draws!AC1681)</f>
        <v>0</v>
      </c>
      <c r="R1702" s="18" t="n">
        <f aca="false">Q1702-(Draws!R1681+Draws!AD1681)</f>
        <v>0</v>
      </c>
      <c r="S1702" s="18" t="n">
        <f aca="false">R1702-(Draws!S1681+Draws!AE1681)</f>
        <v>0</v>
      </c>
      <c r="T1702" s="18" t="n">
        <f aca="false">S1702-(Draws!T1681+Draws!AF1681)</f>
        <v>0</v>
      </c>
      <c r="U1702" s="18" t="n">
        <f aca="false">T1702-(Draws!U1681+Draws!AG1681)</f>
        <v>0</v>
      </c>
      <c r="V1702" s="18" t="n">
        <f aca="false">U1702-(Draws!V1681+Draws!AH1681)</f>
        <v>0</v>
      </c>
      <c r="W1702" s="18" t="n">
        <f aca="false">V1702-(Draws!W1681+Draws!AI1681)</f>
        <v>0</v>
      </c>
      <c r="X1702" s="18" t="n">
        <f aca="false">W1702-(Draws!X1681+Draws!AJ1681)</f>
        <v>0</v>
      </c>
      <c r="Y1702" s="18" t="n">
        <f aca="false">X1702-(Draws!Y1681+Draws!AK1681)</f>
        <v>0</v>
      </c>
      <c r="Z1702" s="18" t="n">
        <f aca="false">0-(MAX(Draws!N1681-Line_cap,0)+MAX(Draws!Z1681-Line_cap,0))</f>
        <v>0</v>
      </c>
      <c r="AA1702" s="18" t="n">
        <f aca="false">Z1702-(MAX(Draws!O1681-Line_cap,0)+MAX(Draws!AA1681-Line_cap,0))</f>
        <v>0</v>
      </c>
      <c r="AB1702" s="18" t="n">
        <f aca="false">AA1702-(MAX(Draws!P1681-Line_cap,0)+MAX(Draws!AB1681-Line_cap,0))</f>
        <v>0</v>
      </c>
      <c r="AC1702" s="18" t="n">
        <f aca="false">AB1702-(MAX(Draws!Q1681-Line_cap,0)+MAX(Draws!AC1681-Line_cap,0))</f>
        <v>0</v>
      </c>
      <c r="AD1702" s="18" t="n">
        <f aca="false">AC1702-(MAX(Draws!R1681-Line_cap,0)+MAX(Draws!AD1681-Line_cap,0))</f>
        <v>0</v>
      </c>
      <c r="AE1702" s="18" t="n">
        <f aca="false">AD1702-(MAX(Draws!S1681-Line_cap,0)+MAX(Draws!AE1681-Line_cap,0))</f>
        <v>0</v>
      </c>
      <c r="AF1702" s="18" t="n">
        <f aca="false">AE1702-(MAX(Draws!T1681-Line_cap,0)+MAX(Draws!AF1681-Line_cap,0))</f>
        <v>0</v>
      </c>
      <c r="AG1702" s="18" t="n">
        <f aca="false">AF1702-(MAX(Draws!U1681-Line_cap,0)+MAX(Draws!AG1681-Line_cap,0))</f>
        <v>0</v>
      </c>
      <c r="AH1702" s="18" t="n">
        <f aca="false">AG1702-(MAX(Draws!V1681-Line_cap,0)+MAX(Draws!AH1681-Line_cap,0))</f>
        <v>0</v>
      </c>
      <c r="AI1702" s="18" t="n">
        <f aca="false">AH1702-(MAX(Draws!W1681-Line_cap,0)+MAX(Draws!AI1681-Line_cap,0))</f>
        <v>0</v>
      </c>
      <c r="AJ1702" s="18" t="n">
        <f aca="false">AI1702-(MAX(Draws!X1681-Line_cap,0)+MAX(Draws!AJ1681-Line_cap,0))</f>
        <v>0</v>
      </c>
      <c r="AK1702" s="18" t="n">
        <f aca="false">AJ1702-(MAX(Draws!Y1681-Line_cap,0)+MAX(Draws!AK1681-Line_cap,0))</f>
        <v>0</v>
      </c>
      <c r="AL1702" s="18" t="n">
        <f aca="false">SUMPRODUCT(MIN($B$22:$M$22+B1702:M1702+N1702:Y1702))</f>
        <v>459.124661039265</v>
      </c>
      <c r="AM1702" s="18" t="n">
        <f aca="false">SUMPRODUCT(MIN($B$22:$M$22+B1702:M1702))</f>
        <v>459.124661039265</v>
      </c>
      <c r="AN1702" s="18" t="n">
        <f aca="false">SUMPRODUCT(MIN($B$22:$M$22+N1702:Y1702))</f>
        <v>481.950382357786</v>
      </c>
      <c r="AO1702" s="18" t="n">
        <f aca="false">SUMPRODUCT(MIN($B$22:$M$22+B1702:M1702+Z1702:AK1702))</f>
        <v>459.124661039265</v>
      </c>
      <c r="AP1702" s="18" t="n">
        <f aca="false">SUMPRODUCT(MIN($B$23:$M$23+B1702:M1702+N1702:Y1702))</f>
        <v>497.943847093092</v>
      </c>
      <c r="AQ1702" s="18" t="n">
        <f aca="false">SUMPRODUCT(MIN($B$23:$M$23+B1702:M1702+Z1702:AK1702))</f>
        <v>497.943847093092</v>
      </c>
      <c r="AR1702" s="13" t="n">
        <f aca="false">IF(Y1702&lt;0,1,0)</f>
        <v>0</v>
      </c>
    </row>
    <row r="1703" customFormat="false" ht="15" hidden="false" customHeight="false" outlineLevel="0" collapsed="false">
      <c r="A1703" s="13" t="n">
        <v>1678</v>
      </c>
      <c r="B1703" s="18" t="n">
        <f aca="false">Shock_sd*Draws!B1682</f>
        <v>98.7646947077998</v>
      </c>
      <c r="C1703" s="18" t="n">
        <f aca="false">Persist_a*B1703+Shock_sd*Draws!C1682</f>
        <v>19.8114038346217</v>
      </c>
      <c r="D1703" s="18" t="n">
        <f aca="false">Persist_a*C1703+Shock_sd*Draws!D1682</f>
        <v>29.1672604080069</v>
      </c>
      <c r="E1703" s="18" t="n">
        <f aca="false">Persist_a*D1703+Shock_sd*Draws!E1682</f>
        <v>-18.8795605144989</v>
      </c>
      <c r="F1703" s="18" t="n">
        <f aca="false">Persist_a*E1703+Shock_sd*Draws!F1682</f>
        <v>-64.8511498074102</v>
      </c>
      <c r="G1703" s="18" t="n">
        <f aca="false">Persist_a*F1703+Shock_sd*Draws!G1682</f>
        <v>-39.5225573561522</v>
      </c>
      <c r="H1703" s="18" t="n">
        <f aca="false">Persist_a*G1703+Shock_sd*Draws!H1682</f>
        <v>-38.8450641617694</v>
      </c>
      <c r="I1703" s="18" t="n">
        <f aca="false">Persist_a*H1703+Shock_sd*Draws!I1682</f>
        <v>-44.0579615406763</v>
      </c>
      <c r="J1703" s="18" t="n">
        <f aca="false">Persist_a*I1703+Shock_sd*Draws!J1682</f>
        <v>-32.0254465306417</v>
      </c>
      <c r="K1703" s="18" t="n">
        <f aca="false">Persist_a*J1703+Shock_sd*Draws!K1682</f>
        <v>-0.680683253060025</v>
      </c>
      <c r="L1703" s="18" t="n">
        <f aca="false">Persist_a*K1703+Shock_sd*Draws!L1682</f>
        <v>-6.34453985349722</v>
      </c>
      <c r="M1703" s="18" t="n">
        <f aca="false">Persist_a*L1703+Shock_sd*Draws!M1682</f>
        <v>2.04192451851227</v>
      </c>
      <c r="N1703" s="18" t="n">
        <f aca="false">0-(Draws!N1682+Draws!Z1682)</f>
        <v>0</v>
      </c>
      <c r="O1703" s="18" t="n">
        <f aca="false">N1703-(Draws!O1682+Draws!AA1682)</f>
        <v>0</v>
      </c>
      <c r="P1703" s="18" t="n">
        <f aca="false">O1703-(Draws!P1682+Draws!AB1682)</f>
        <v>0</v>
      </c>
      <c r="Q1703" s="18" t="n">
        <f aca="false">P1703-(Draws!Q1682+Draws!AC1682)</f>
        <v>0</v>
      </c>
      <c r="R1703" s="18" t="n">
        <f aca="false">Q1703-(Draws!R1682+Draws!AD1682)</f>
        <v>0</v>
      </c>
      <c r="S1703" s="18" t="n">
        <f aca="false">R1703-(Draws!S1682+Draws!AE1682)</f>
        <v>0</v>
      </c>
      <c r="T1703" s="18" t="n">
        <f aca="false">S1703-(Draws!T1682+Draws!AF1682)</f>
        <v>0</v>
      </c>
      <c r="U1703" s="18" t="n">
        <f aca="false">T1703-(Draws!U1682+Draws!AG1682)</f>
        <v>0</v>
      </c>
      <c r="V1703" s="18" t="n">
        <f aca="false">U1703-(Draws!V1682+Draws!AH1682)</f>
        <v>0</v>
      </c>
      <c r="W1703" s="18" t="n">
        <f aca="false">V1703-(Draws!W1682+Draws!AI1682)</f>
        <v>-140.918498087389</v>
      </c>
      <c r="X1703" s="18" t="n">
        <f aca="false">W1703-(Draws!X1682+Draws!AJ1682)</f>
        <v>-140.918498087389</v>
      </c>
      <c r="Y1703" s="18" t="n">
        <f aca="false">X1703-(Draws!Y1682+Draws!AK1682)</f>
        <v>-140.918498087389</v>
      </c>
      <c r="Z1703" s="18" t="n">
        <f aca="false">0-(MAX(Draws!N1682-Line_cap,0)+MAX(Draws!Z1682-Line_cap,0))</f>
        <v>0</v>
      </c>
      <c r="AA1703" s="18" t="n">
        <f aca="false">Z1703-(MAX(Draws!O1682-Line_cap,0)+MAX(Draws!AA1682-Line_cap,0))</f>
        <v>0</v>
      </c>
      <c r="AB1703" s="18" t="n">
        <f aca="false">AA1703-(MAX(Draws!P1682-Line_cap,0)+MAX(Draws!AB1682-Line_cap,0))</f>
        <v>0</v>
      </c>
      <c r="AC1703" s="18" t="n">
        <f aca="false">AB1703-(MAX(Draws!Q1682-Line_cap,0)+MAX(Draws!AC1682-Line_cap,0))</f>
        <v>0</v>
      </c>
      <c r="AD1703" s="18" t="n">
        <f aca="false">AC1703-(MAX(Draws!R1682-Line_cap,0)+MAX(Draws!AD1682-Line_cap,0))</f>
        <v>0</v>
      </c>
      <c r="AE1703" s="18" t="n">
        <f aca="false">AD1703-(MAX(Draws!S1682-Line_cap,0)+MAX(Draws!AE1682-Line_cap,0))</f>
        <v>0</v>
      </c>
      <c r="AF1703" s="18" t="n">
        <f aca="false">AE1703-(MAX(Draws!T1682-Line_cap,0)+MAX(Draws!AF1682-Line_cap,0))</f>
        <v>0</v>
      </c>
      <c r="AG1703" s="18" t="n">
        <f aca="false">AF1703-(MAX(Draws!U1682-Line_cap,0)+MAX(Draws!AG1682-Line_cap,0))</f>
        <v>0</v>
      </c>
      <c r="AH1703" s="18" t="n">
        <f aca="false">AG1703-(MAX(Draws!V1682-Line_cap,0)+MAX(Draws!AH1682-Line_cap,0))</f>
        <v>0</v>
      </c>
      <c r="AI1703" s="18" t="n">
        <f aca="false">AH1703-(MAX(Draws!W1682-Line_cap,0)+MAX(Draws!AI1682-Line_cap,0))</f>
        <v>-40.9184980873885</v>
      </c>
      <c r="AJ1703" s="18" t="n">
        <f aca="false">AI1703-(MAX(Draws!X1682-Line_cap,0)+MAX(Draws!AJ1682-Line_cap,0))</f>
        <v>-40.9184980873885</v>
      </c>
      <c r="AK1703" s="18" t="n">
        <f aca="false">AJ1703-(MAX(Draws!Y1682-Line_cap,0)+MAX(Draws!AK1682-Line_cap,0))</f>
        <v>-40.9184980873885</v>
      </c>
      <c r="AL1703" s="18" t="n">
        <f aca="false">SUMPRODUCT(MIN($B$22:$M$22+B1703:M1703+N1703:Y1703))</f>
        <v>352.786514468976</v>
      </c>
      <c r="AM1703" s="18" t="n">
        <f aca="false">SUMPRODUCT(MIN($B$22:$M$22+B1703:M1703))</f>
        <v>423.64603134028</v>
      </c>
      <c r="AN1703" s="18" t="n">
        <f aca="false">SUMPRODUCT(MIN($B$22:$M$22+N1703:Y1703))</f>
        <v>353.467197722036</v>
      </c>
      <c r="AO1703" s="18" t="n">
        <f aca="false">SUMPRODUCT(MIN($B$22:$M$22+B1703:M1703+Z1703:AK1703))</f>
        <v>423.64603134028</v>
      </c>
      <c r="AP1703" s="18" t="n">
        <f aca="false">SUMPRODUCT(MIN($B$23:$M$23+B1703:M1703+N1703:Y1703))</f>
        <v>401.072163019403</v>
      </c>
      <c r="AQ1703" s="18" t="n">
        <f aca="false">SUMPRODUCT(MIN($B$23:$M$23+B1703:M1703+Z1703:AK1703))</f>
        <v>468.750765193444</v>
      </c>
      <c r="AR1703" s="13" t="n">
        <f aca="false">IF(Y1703&lt;0,1,0)</f>
        <v>1</v>
      </c>
    </row>
    <row r="1704" customFormat="false" ht="15" hidden="false" customHeight="false" outlineLevel="0" collapsed="false">
      <c r="A1704" s="13" t="n">
        <v>1679</v>
      </c>
      <c r="B1704" s="18" t="n">
        <f aca="false">Shock_sd*Draws!B1683</f>
        <v>-87.1055425701273</v>
      </c>
      <c r="C1704" s="18" t="n">
        <f aca="false">Persist_a*B1704+Shock_sd*Draws!C1683</f>
        <v>-149.48301014676</v>
      </c>
      <c r="D1704" s="18" t="n">
        <f aca="false">Persist_a*C1704+Shock_sd*Draws!D1683</f>
        <v>-66.4927278915852</v>
      </c>
      <c r="E1704" s="18" t="n">
        <f aca="false">Persist_a*D1704+Shock_sd*Draws!E1683</f>
        <v>-76.8890603333079</v>
      </c>
      <c r="F1704" s="18" t="n">
        <f aca="false">Persist_a*E1704+Shock_sd*Draws!F1683</f>
        <v>-26.960521765589</v>
      </c>
      <c r="G1704" s="18" t="n">
        <f aca="false">Persist_a*F1704+Shock_sd*Draws!G1683</f>
        <v>62.0339070045871</v>
      </c>
      <c r="H1704" s="18" t="n">
        <f aca="false">Persist_a*G1704+Shock_sd*Draws!H1683</f>
        <v>71.2739928007438</v>
      </c>
      <c r="I1704" s="18" t="n">
        <f aca="false">Persist_a*H1704+Shock_sd*Draws!I1683</f>
        <v>60.942430643319</v>
      </c>
      <c r="J1704" s="18" t="n">
        <f aca="false">Persist_a*I1704+Shock_sd*Draws!J1683</f>
        <v>-36.9823076186352</v>
      </c>
      <c r="K1704" s="18" t="n">
        <f aca="false">Persist_a*J1704+Shock_sd*Draws!K1683</f>
        <v>-57.7259661508863</v>
      </c>
      <c r="L1704" s="18" t="n">
        <f aca="false">Persist_a*K1704+Shock_sd*Draws!L1683</f>
        <v>-85.7000863103415</v>
      </c>
      <c r="M1704" s="18" t="n">
        <f aca="false">Persist_a*L1704+Shock_sd*Draws!M1683</f>
        <v>-48.8253155332243</v>
      </c>
      <c r="N1704" s="18" t="n">
        <f aca="false">0-(Draws!N1683+Draws!Z1683)</f>
        <v>0</v>
      </c>
      <c r="O1704" s="18" t="n">
        <f aca="false">N1704-(Draws!O1683+Draws!AA1683)</f>
        <v>0</v>
      </c>
      <c r="P1704" s="18" t="n">
        <f aca="false">O1704-(Draws!P1683+Draws!AB1683)</f>
        <v>0</v>
      </c>
      <c r="Q1704" s="18" t="n">
        <f aca="false">P1704-(Draws!Q1683+Draws!AC1683)</f>
        <v>0</v>
      </c>
      <c r="R1704" s="18" t="n">
        <f aca="false">Q1704-(Draws!R1683+Draws!AD1683)</f>
        <v>0</v>
      </c>
      <c r="S1704" s="18" t="n">
        <f aca="false">R1704-(Draws!S1683+Draws!AE1683)</f>
        <v>0</v>
      </c>
      <c r="T1704" s="18" t="n">
        <f aca="false">S1704-(Draws!T1683+Draws!AF1683)</f>
        <v>0</v>
      </c>
      <c r="U1704" s="18" t="n">
        <f aca="false">T1704-(Draws!U1683+Draws!AG1683)</f>
        <v>0</v>
      </c>
      <c r="V1704" s="18" t="n">
        <f aca="false">U1704-(Draws!V1683+Draws!AH1683)</f>
        <v>0</v>
      </c>
      <c r="W1704" s="18" t="n">
        <f aca="false">V1704-(Draws!W1683+Draws!AI1683)</f>
        <v>0</v>
      </c>
      <c r="X1704" s="18" t="n">
        <f aca="false">W1704-(Draws!X1683+Draws!AJ1683)</f>
        <v>0</v>
      </c>
      <c r="Y1704" s="18" t="n">
        <f aca="false">X1704-(Draws!Y1683+Draws!AK1683)</f>
        <v>0</v>
      </c>
      <c r="Z1704" s="18" t="n">
        <f aca="false">0-(MAX(Draws!N1683-Line_cap,0)+MAX(Draws!Z1683-Line_cap,0))</f>
        <v>0</v>
      </c>
      <c r="AA1704" s="18" t="n">
        <f aca="false">Z1704-(MAX(Draws!O1683-Line_cap,0)+MAX(Draws!AA1683-Line_cap,0))</f>
        <v>0</v>
      </c>
      <c r="AB1704" s="18" t="n">
        <f aca="false">AA1704-(MAX(Draws!P1683-Line_cap,0)+MAX(Draws!AB1683-Line_cap,0))</f>
        <v>0</v>
      </c>
      <c r="AC1704" s="18" t="n">
        <f aca="false">AB1704-(MAX(Draws!Q1683-Line_cap,0)+MAX(Draws!AC1683-Line_cap,0))</f>
        <v>0</v>
      </c>
      <c r="AD1704" s="18" t="n">
        <f aca="false">AC1704-(MAX(Draws!R1683-Line_cap,0)+MAX(Draws!AD1683-Line_cap,0))</f>
        <v>0</v>
      </c>
      <c r="AE1704" s="18" t="n">
        <f aca="false">AD1704-(MAX(Draws!S1683-Line_cap,0)+MAX(Draws!AE1683-Line_cap,0))</f>
        <v>0</v>
      </c>
      <c r="AF1704" s="18" t="n">
        <f aca="false">AE1704-(MAX(Draws!T1683-Line_cap,0)+MAX(Draws!AF1683-Line_cap,0))</f>
        <v>0</v>
      </c>
      <c r="AG1704" s="18" t="n">
        <f aca="false">AF1704-(MAX(Draws!U1683-Line_cap,0)+MAX(Draws!AG1683-Line_cap,0))</f>
        <v>0</v>
      </c>
      <c r="AH1704" s="18" t="n">
        <f aca="false">AG1704-(MAX(Draws!V1683-Line_cap,0)+MAX(Draws!AH1683-Line_cap,0))</f>
        <v>0</v>
      </c>
      <c r="AI1704" s="18" t="n">
        <f aca="false">AH1704-(MAX(Draws!W1683-Line_cap,0)+MAX(Draws!AI1683-Line_cap,0))</f>
        <v>0</v>
      </c>
      <c r="AJ1704" s="18" t="n">
        <f aca="false">AI1704-(MAX(Draws!X1683-Line_cap,0)+MAX(Draws!AJ1683-Line_cap,0))</f>
        <v>0</v>
      </c>
      <c r="AK1704" s="18" t="n">
        <f aca="false">AJ1704-(MAX(Draws!Y1683-Line_cap,0)+MAX(Draws!AK1683-Line_cap,0))</f>
        <v>0</v>
      </c>
      <c r="AL1704" s="18" t="n">
        <f aca="false">SUMPRODUCT(MIN($B$22:$M$22+B1704:M1704+N1704:Y1704))</f>
        <v>390.583586787021</v>
      </c>
      <c r="AM1704" s="18" t="n">
        <f aca="false">SUMPRODUCT(MIN($B$22:$M$22+B1704:M1704))</f>
        <v>390.583586787021</v>
      </c>
      <c r="AN1704" s="18" t="n">
        <f aca="false">SUMPRODUCT(MIN($B$22:$M$22+N1704:Y1704))</f>
        <v>481.950382357786</v>
      </c>
      <c r="AO1704" s="18" t="n">
        <f aca="false">SUMPRODUCT(MIN($B$22:$M$22+B1704:M1704+Z1704:AK1704))</f>
        <v>390.583586787021</v>
      </c>
      <c r="AP1704" s="18" t="n">
        <f aca="false">SUMPRODUCT(MIN($B$23:$M$23+B1704:M1704+N1704:Y1704))</f>
        <v>416.834386993018</v>
      </c>
      <c r="AQ1704" s="18" t="n">
        <f aca="false">SUMPRODUCT(MIN($B$23:$M$23+B1704:M1704+Z1704:AK1704))</f>
        <v>416.834386993018</v>
      </c>
      <c r="AR1704" s="13" t="n">
        <f aca="false">IF(Y1704&lt;0,1,0)</f>
        <v>0</v>
      </c>
    </row>
    <row r="1705" customFormat="false" ht="15" hidden="false" customHeight="false" outlineLevel="0" collapsed="false">
      <c r="A1705" s="13" t="n">
        <v>1680</v>
      </c>
      <c r="B1705" s="18" t="n">
        <f aca="false">Shock_sd*Draws!B1684</f>
        <v>119.627455417043</v>
      </c>
      <c r="C1705" s="18" t="n">
        <f aca="false">Persist_a*B1705+Shock_sd*Draws!C1684</f>
        <v>106.973480592586</v>
      </c>
      <c r="D1705" s="18" t="n">
        <f aca="false">Persist_a*C1705+Shock_sd*Draws!D1684</f>
        <v>50.2614707650372</v>
      </c>
      <c r="E1705" s="18" t="n">
        <f aca="false">Persist_a*D1705+Shock_sd*Draws!E1684</f>
        <v>62.5804456005111</v>
      </c>
      <c r="F1705" s="18" t="n">
        <f aca="false">Persist_a*E1705+Shock_sd*Draws!F1684</f>
        <v>35.9652526052866</v>
      </c>
      <c r="G1705" s="18" t="n">
        <f aca="false">Persist_a*F1705+Shock_sd*Draws!G1684</f>
        <v>163.696646527171</v>
      </c>
      <c r="H1705" s="18" t="n">
        <f aca="false">Persist_a*G1705+Shock_sd*Draws!H1684</f>
        <v>98.1403793505672</v>
      </c>
      <c r="I1705" s="18" t="n">
        <f aca="false">Persist_a*H1705+Shock_sd*Draws!I1684</f>
        <v>48.3836367174397</v>
      </c>
      <c r="J1705" s="18" t="n">
        <f aca="false">Persist_a*I1705+Shock_sd*Draws!J1684</f>
        <v>-44.6986322665064</v>
      </c>
      <c r="K1705" s="18" t="n">
        <f aca="false">Persist_a*J1705+Shock_sd*Draws!K1684</f>
        <v>-1.19263050759589</v>
      </c>
      <c r="L1705" s="18" t="n">
        <f aca="false">Persist_a*K1705+Shock_sd*Draws!L1684</f>
        <v>25.6703956820414</v>
      </c>
      <c r="M1705" s="18" t="n">
        <f aca="false">Persist_a*L1705+Shock_sd*Draws!M1684</f>
        <v>41.6109614267649</v>
      </c>
      <c r="N1705" s="18" t="n">
        <f aca="false">0-(Draws!N1684+Draws!Z1684)</f>
        <v>0</v>
      </c>
      <c r="O1705" s="18" t="n">
        <f aca="false">N1705-(Draws!O1684+Draws!AA1684)</f>
        <v>0</v>
      </c>
      <c r="P1705" s="18" t="n">
        <f aca="false">O1705-(Draws!P1684+Draws!AB1684)</f>
        <v>0</v>
      </c>
      <c r="Q1705" s="18" t="n">
        <f aca="false">P1705-(Draws!Q1684+Draws!AC1684)</f>
        <v>0</v>
      </c>
      <c r="R1705" s="18" t="n">
        <f aca="false">Q1705-(Draws!R1684+Draws!AD1684)</f>
        <v>0</v>
      </c>
      <c r="S1705" s="18" t="n">
        <f aca="false">R1705-(Draws!S1684+Draws!AE1684)</f>
        <v>0</v>
      </c>
      <c r="T1705" s="18" t="n">
        <f aca="false">S1705-(Draws!T1684+Draws!AF1684)</f>
        <v>0</v>
      </c>
      <c r="U1705" s="18" t="n">
        <f aca="false">T1705-(Draws!U1684+Draws!AG1684)</f>
        <v>0</v>
      </c>
      <c r="V1705" s="18" t="n">
        <f aca="false">U1705-(Draws!V1684+Draws!AH1684)</f>
        <v>0</v>
      </c>
      <c r="W1705" s="18" t="n">
        <f aca="false">V1705-(Draws!W1684+Draws!AI1684)</f>
        <v>0</v>
      </c>
      <c r="X1705" s="18" t="n">
        <f aca="false">W1705-(Draws!X1684+Draws!AJ1684)</f>
        <v>0</v>
      </c>
      <c r="Y1705" s="18" t="n">
        <f aca="false">X1705-(Draws!Y1684+Draws!AK1684)</f>
        <v>0</v>
      </c>
      <c r="Z1705" s="18" t="n">
        <f aca="false">0-(MAX(Draws!N1684-Line_cap,0)+MAX(Draws!Z1684-Line_cap,0))</f>
        <v>0</v>
      </c>
      <c r="AA1705" s="18" t="n">
        <f aca="false">Z1705-(MAX(Draws!O1684-Line_cap,0)+MAX(Draws!AA1684-Line_cap,0))</f>
        <v>0</v>
      </c>
      <c r="AB1705" s="18" t="n">
        <f aca="false">AA1705-(MAX(Draws!P1684-Line_cap,0)+MAX(Draws!AB1684-Line_cap,0))</f>
        <v>0</v>
      </c>
      <c r="AC1705" s="18" t="n">
        <f aca="false">AB1705-(MAX(Draws!Q1684-Line_cap,0)+MAX(Draws!AC1684-Line_cap,0))</f>
        <v>0</v>
      </c>
      <c r="AD1705" s="18" t="n">
        <f aca="false">AC1705-(MAX(Draws!R1684-Line_cap,0)+MAX(Draws!AD1684-Line_cap,0))</f>
        <v>0</v>
      </c>
      <c r="AE1705" s="18" t="n">
        <f aca="false">AD1705-(MAX(Draws!S1684-Line_cap,0)+MAX(Draws!AE1684-Line_cap,0))</f>
        <v>0</v>
      </c>
      <c r="AF1705" s="18" t="n">
        <f aca="false">AE1705-(MAX(Draws!T1684-Line_cap,0)+MAX(Draws!AF1684-Line_cap,0))</f>
        <v>0</v>
      </c>
      <c r="AG1705" s="18" t="n">
        <f aca="false">AF1705-(MAX(Draws!U1684-Line_cap,0)+MAX(Draws!AG1684-Line_cap,0))</f>
        <v>0</v>
      </c>
      <c r="AH1705" s="18" t="n">
        <f aca="false">AG1705-(MAX(Draws!V1684-Line_cap,0)+MAX(Draws!AH1684-Line_cap,0))</f>
        <v>0</v>
      </c>
      <c r="AI1705" s="18" t="n">
        <f aca="false">AH1705-(MAX(Draws!W1684-Line_cap,0)+MAX(Draws!AI1684-Line_cap,0))</f>
        <v>0</v>
      </c>
      <c r="AJ1705" s="18" t="n">
        <f aca="false">AI1705-(MAX(Draws!X1684-Line_cap,0)+MAX(Draws!AJ1684-Line_cap,0))</f>
        <v>0</v>
      </c>
      <c r="AK1705" s="18" t="n">
        <f aca="false">AJ1705-(MAX(Draws!Y1684-Line_cap,0)+MAX(Draws!AK1684-Line_cap,0))</f>
        <v>0</v>
      </c>
      <c r="AL1705" s="18" t="n">
        <f aca="false">SUMPRODUCT(MIN($B$22:$M$22+B1705:M1705+N1705:Y1705))</f>
        <v>443.49914915089</v>
      </c>
      <c r="AM1705" s="18" t="n">
        <f aca="false">SUMPRODUCT(MIN($B$22:$M$22+B1705:M1705))</f>
        <v>443.49914915089</v>
      </c>
      <c r="AN1705" s="18" t="n">
        <f aca="false">SUMPRODUCT(MIN($B$22:$M$22+N1705:Y1705))</f>
        <v>481.950382357786</v>
      </c>
      <c r="AO1705" s="18" t="n">
        <f aca="false">SUMPRODUCT(MIN($B$22:$M$22+B1705:M1705+Z1705:AK1705))</f>
        <v>443.49914915089</v>
      </c>
      <c r="AP1705" s="18" t="n">
        <f aca="false">SUMPRODUCT(MIN($B$23:$M$23+B1705:M1705+N1705:Y1705))</f>
        <v>492.742476315111</v>
      </c>
      <c r="AQ1705" s="18" t="n">
        <f aca="false">SUMPRODUCT(MIN($B$23:$M$23+B1705:M1705+Z1705:AK1705))</f>
        <v>492.742476315111</v>
      </c>
      <c r="AR1705" s="13" t="n">
        <f aca="false">IF(Y1705&lt;0,1,0)</f>
        <v>0</v>
      </c>
    </row>
    <row r="1706" customFormat="false" ht="15" hidden="false" customHeight="false" outlineLevel="0" collapsed="false">
      <c r="A1706" s="13" t="n">
        <v>1681</v>
      </c>
      <c r="B1706" s="18" t="n">
        <f aca="false">Shock_sd*Draws!B1685</f>
        <v>24.7924259594662</v>
      </c>
      <c r="C1706" s="18" t="n">
        <f aca="false">Persist_a*B1706+Shock_sd*Draws!C1685</f>
        <v>100.882897579134</v>
      </c>
      <c r="D1706" s="18" t="n">
        <f aca="false">Persist_a*C1706+Shock_sd*Draws!D1685</f>
        <v>-36.1304565704096</v>
      </c>
      <c r="E1706" s="18" t="n">
        <f aca="false">Persist_a*D1706+Shock_sd*Draws!E1685</f>
        <v>17.1304693376713</v>
      </c>
      <c r="F1706" s="18" t="n">
        <f aca="false">Persist_a*E1706+Shock_sd*Draws!F1685</f>
        <v>-12.2593005230483</v>
      </c>
      <c r="G1706" s="18" t="n">
        <f aca="false">Persist_a*F1706+Shock_sd*Draws!G1685</f>
        <v>16.3522384193963</v>
      </c>
      <c r="H1706" s="18" t="n">
        <f aca="false">Persist_a*G1706+Shock_sd*Draws!H1685</f>
        <v>20.06584476605</v>
      </c>
      <c r="I1706" s="18" t="n">
        <f aca="false">Persist_a*H1706+Shock_sd*Draws!I1685</f>
        <v>32.8357459525941</v>
      </c>
      <c r="J1706" s="18" t="n">
        <f aca="false">Persist_a*I1706+Shock_sd*Draws!J1685</f>
        <v>-49.5788386787191</v>
      </c>
      <c r="K1706" s="18" t="n">
        <f aca="false">Persist_a*J1706+Shock_sd*Draws!K1685</f>
        <v>-92.9672454644556</v>
      </c>
      <c r="L1706" s="18" t="n">
        <f aca="false">Persist_a*K1706+Shock_sd*Draws!L1685</f>
        <v>-54.3830652312563</v>
      </c>
      <c r="M1706" s="18" t="n">
        <f aca="false">Persist_a*L1706+Shock_sd*Draws!M1685</f>
        <v>-38.8222951733493</v>
      </c>
      <c r="N1706" s="18" t="n">
        <f aca="false">0-(Draws!N1685+Draws!Z1685)</f>
        <v>0</v>
      </c>
      <c r="O1706" s="18" t="n">
        <f aca="false">N1706-(Draws!O1685+Draws!AA1685)</f>
        <v>0</v>
      </c>
      <c r="P1706" s="18" t="n">
        <f aca="false">O1706-(Draws!P1685+Draws!AB1685)</f>
        <v>0</v>
      </c>
      <c r="Q1706" s="18" t="n">
        <f aca="false">P1706-(Draws!Q1685+Draws!AC1685)</f>
        <v>0</v>
      </c>
      <c r="R1706" s="18" t="n">
        <f aca="false">Q1706-(Draws!R1685+Draws!AD1685)</f>
        <v>0</v>
      </c>
      <c r="S1706" s="18" t="n">
        <f aca="false">R1706-(Draws!S1685+Draws!AE1685)</f>
        <v>0</v>
      </c>
      <c r="T1706" s="18" t="n">
        <f aca="false">S1706-(Draws!T1685+Draws!AF1685)</f>
        <v>0</v>
      </c>
      <c r="U1706" s="18" t="n">
        <f aca="false">T1706-(Draws!U1685+Draws!AG1685)</f>
        <v>0</v>
      </c>
      <c r="V1706" s="18" t="n">
        <f aca="false">U1706-(Draws!V1685+Draws!AH1685)</f>
        <v>0</v>
      </c>
      <c r="W1706" s="18" t="n">
        <f aca="false">V1706-(Draws!W1685+Draws!AI1685)</f>
        <v>-85.1708252498372</v>
      </c>
      <c r="X1706" s="18" t="n">
        <f aca="false">W1706-(Draws!X1685+Draws!AJ1685)</f>
        <v>-85.1708252498372</v>
      </c>
      <c r="Y1706" s="18" t="n">
        <f aca="false">X1706-(Draws!Y1685+Draws!AK1685)</f>
        <v>-85.1708252498372</v>
      </c>
      <c r="Z1706" s="18" t="n">
        <f aca="false">0-(MAX(Draws!N1685-Line_cap,0)+MAX(Draws!Z1685-Line_cap,0))</f>
        <v>0</v>
      </c>
      <c r="AA1706" s="18" t="n">
        <f aca="false">Z1706-(MAX(Draws!O1685-Line_cap,0)+MAX(Draws!AA1685-Line_cap,0))</f>
        <v>0</v>
      </c>
      <c r="AB1706" s="18" t="n">
        <f aca="false">AA1706-(MAX(Draws!P1685-Line_cap,0)+MAX(Draws!AB1685-Line_cap,0))</f>
        <v>0</v>
      </c>
      <c r="AC1706" s="18" t="n">
        <f aca="false">AB1706-(MAX(Draws!Q1685-Line_cap,0)+MAX(Draws!AC1685-Line_cap,0))</f>
        <v>0</v>
      </c>
      <c r="AD1706" s="18" t="n">
        <f aca="false">AC1706-(MAX(Draws!R1685-Line_cap,0)+MAX(Draws!AD1685-Line_cap,0))</f>
        <v>0</v>
      </c>
      <c r="AE1706" s="18" t="n">
        <f aca="false">AD1706-(MAX(Draws!S1685-Line_cap,0)+MAX(Draws!AE1685-Line_cap,0))</f>
        <v>0</v>
      </c>
      <c r="AF1706" s="18" t="n">
        <f aca="false">AE1706-(MAX(Draws!T1685-Line_cap,0)+MAX(Draws!AF1685-Line_cap,0))</f>
        <v>0</v>
      </c>
      <c r="AG1706" s="18" t="n">
        <f aca="false">AF1706-(MAX(Draws!U1685-Line_cap,0)+MAX(Draws!AG1685-Line_cap,0))</f>
        <v>0</v>
      </c>
      <c r="AH1706" s="18" t="n">
        <f aca="false">AG1706-(MAX(Draws!V1685-Line_cap,0)+MAX(Draws!AH1685-Line_cap,0))</f>
        <v>0</v>
      </c>
      <c r="AI1706" s="18" t="n">
        <f aca="false">AH1706-(MAX(Draws!W1685-Line_cap,0)+MAX(Draws!AI1685-Line_cap,0))</f>
        <v>0</v>
      </c>
      <c r="AJ1706" s="18" t="n">
        <f aca="false">AI1706-(MAX(Draws!X1685-Line_cap,0)+MAX(Draws!AJ1685-Line_cap,0))</f>
        <v>0</v>
      </c>
      <c r="AK1706" s="18" t="n">
        <f aca="false">AJ1706-(MAX(Draws!Y1685-Line_cap,0)+MAX(Draws!AK1685-Line_cap,0))</f>
        <v>0</v>
      </c>
      <c r="AL1706" s="18" t="n">
        <f aca="false">SUMPRODUCT(MIN($B$22:$M$22+B1706:M1706+N1706:Y1706))</f>
        <v>316.247625095131</v>
      </c>
      <c r="AM1706" s="18" t="n">
        <f aca="false">SUMPRODUCT(MIN($B$22:$M$22+B1706:M1706))</f>
        <v>401.418450344968</v>
      </c>
      <c r="AN1706" s="18" t="n">
        <f aca="false">SUMPRODUCT(MIN($B$22:$M$22+N1706:Y1706))</f>
        <v>409.214870559587</v>
      </c>
      <c r="AO1706" s="18" t="n">
        <f aca="false">SUMPRODUCT(MIN($B$22:$M$22+B1706:M1706+Z1706:AK1706))</f>
        <v>401.418450344968</v>
      </c>
      <c r="AP1706" s="18" t="n">
        <f aca="false">SUMPRODUCT(MIN($B$23:$M$23+B1706:M1706+N1706:Y1706))</f>
        <v>364.533273645558</v>
      </c>
      <c r="AQ1706" s="18" t="n">
        <f aca="false">SUMPRODUCT(MIN($B$23:$M$23+B1706:M1706+Z1706:AK1706))</f>
        <v>449.704098895396</v>
      </c>
      <c r="AR1706" s="13" t="n">
        <f aca="false">IF(Y1706&lt;0,1,0)</f>
        <v>1</v>
      </c>
    </row>
    <row r="1707" customFormat="false" ht="15" hidden="false" customHeight="false" outlineLevel="0" collapsed="false">
      <c r="A1707" s="13" t="n">
        <v>1682</v>
      </c>
      <c r="B1707" s="18" t="n">
        <f aca="false">Shock_sd*Draws!B1686</f>
        <v>-5.99611782355287</v>
      </c>
      <c r="C1707" s="18" t="n">
        <f aca="false">Persist_a*B1707+Shock_sd*Draws!C1686</f>
        <v>5.06180945338213</v>
      </c>
      <c r="D1707" s="18" t="n">
        <f aca="false">Persist_a*C1707+Shock_sd*Draws!D1686</f>
        <v>-104.244672334471</v>
      </c>
      <c r="E1707" s="18" t="n">
        <f aca="false">Persist_a*D1707+Shock_sd*Draws!E1686</f>
        <v>-120.701068574954</v>
      </c>
      <c r="F1707" s="18" t="n">
        <f aca="false">Persist_a*E1707+Shock_sd*Draws!F1686</f>
        <v>-21.0851987146361</v>
      </c>
      <c r="G1707" s="18" t="n">
        <f aca="false">Persist_a*F1707+Shock_sd*Draws!G1686</f>
        <v>36.5065765549917</v>
      </c>
      <c r="H1707" s="18" t="n">
        <f aca="false">Persist_a*G1707+Shock_sd*Draws!H1686</f>
        <v>50.5732012518798</v>
      </c>
      <c r="I1707" s="18" t="n">
        <f aca="false">Persist_a*H1707+Shock_sd*Draws!I1686</f>
        <v>48.9478232443079</v>
      </c>
      <c r="J1707" s="18" t="n">
        <f aca="false">Persist_a*I1707+Shock_sd*Draws!J1686</f>
        <v>5.6213992145062</v>
      </c>
      <c r="K1707" s="18" t="n">
        <f aca="false">Persist_a*J1707+Shock_sd*Draws!K1686</f>
        <v>26.5044599878419</v>
      </c>
      <c r="L1707" s="18" t="n">
        <f aca="false">Persist_a*K1707+Shock_sd*Draws!L1686</f>
        <v>53.342248244874</v>
      </c>
      <c r="M1707" s="18" t="n">
        <f aca="false">Persist_a*L1707+Shock_sd*Draws!M1686</f>
        <v>6.10078215041044</v>
      </c>
      <c r="N1707" s="18" t="n">
        <f aca="false">0-(Draws!N1686+Draws!Z1686)</f>
        <v>0</v>
      </c>
      <c r="O1707" s="18" t="n">
        <f aca="false">N1707-(Draws!O1686+Draws!AA1686)</f>
        <v>0</v>
      </c>
      <c r="P1707" s="18" t="n">
        <f aca="false">O1707-(Draws!P1686+Draws!AB1686)</f>
        <v>0</v>
      </c>
      <c r="Q1707" s="18" t="n">
        <f aca="false">P1707-(Draws!Q1686+Draws!AC1686)</f>
        <v>0</v>
      </c>
      <c r="R1707" s="18" t="n">
        <f aca="false">Q1707-(Draws!R1686+Draws!AD1686)</f>
        <v>0</v>
      </c>
      <c r="S1707" s="18" t="n">
        <f aca="false">R1707-(Draws!S1686+Draws!AE1686)</f>
        <v>0</v>
      </c>
      <c r="T1707" s="18" t="n">
        <f aca="false">S1707-(Draws!T1686+Draws!AF1686)</f>
        <v>0</v>
      </c>
      <c r="U1707" s="18" t="n">
        <f aca="false">T1707-(Draws!U1686+Draws!AG1686)</f>
        <v>0</v>
      </c>
      <c r="V1707" s="18" t="n">
        <f aca="false">U1707-(Draws!V1686+Draws!AH1686)</f>
        <v>-207.508857209225</v>
      </c>
      <c r="W1707" s="18" t="n">
        <f aca="false">V1707-(Draws!W1686+Draws!AI1686)</f>
        <v>-207.508857209225</v>
      </c>
      <c r="X1707" s="18" t="n">
        <f aca="false">W1707-(Draws!X1686+Draws!AJ1686)</f>
        <v>-207.508857209225</v>
      </c>
      <c r="Y1707" s="18" t="n">
        <f aca="false">X1707-(Draws!Y1686+Draws!AK1686)</f>
        <v>-207.508857209225</v>
      </c>
      <c r="Z1707" s="18" t="n">
        <f aca="false">0-(MAX(Draws!N1686-Line_cap,0)+MAX(Draws!Z1686-Line_cap,0))</f>
        <v>0</v>
      </c>
      <c r="AA1707" s="18" t="n">
        <f aca="false">Z1707-(MAX(Draws!O1686-Line_cap,0)+MAX(Draws!AA1686-Line_cap,0))</f>
        <v>0</v>
      </c>
      <c r="AB1707" s="18" t="n">
        <f aca="false">AA1707-(MAX(Draws!P1686-Line_cap,0)+MAX(Draws!AB1686-Line_cap,0))</f>
        <v>0</v>
      </c>
      <c r="AC1707" s="18" t="n">
        <f aca="false">AB1707-(MAX(Draws!Q1686-Line_cap,0)+MAX(Draws!AC1686-Line_cap,0))</f>
        <v>0</v>
      </c>
      <c r="AD1707" s="18" t="n">
        <f aca="false">AC1707-(MAX(Draws!R1686-Line_cap,0)+MAX(Draws!AD1686-Line_cap,0))</f>
        <v>0</v>
      </c>
      <c r="AE1707" s="18" t="n">
        <f aca="false">AD1707-(MAX(Draws!S1686-Line_cap,0)+MAX(Draws!AE1686-Line_cap,0))</f>
        <v>0</v>
      </c>
      <c r="AF1707" s="18" t="n">
        <f aca="false">AE1707-(MAX(Draws!T1686-Line_cap,0)+MAX(Draws!AF1686-Line_cap,0))</f>
        <v>0</v>
      </c>
      <c r="AG1707" s="18" t="n">
        <f aca="false">AF1707-(MAX(Draws!U1686-Line_cap,0)+MAX(Draws!AG1686-Line_cap,0))</f>
        <v>0</v>
      </c>
      <c r="AH1707" s="18" t="n">
        <f aca="false">AG1707-(MAX(Draws!V1686-Line_cap,0)+MAX(Draws!AH1686-Line_cap,0))</f>
        <v>-107.508857209225</v>
      </c>
      <c r="AI1707" s="18" t="n">
        <f aca="false">AH1707-(MAX(Draws!W1686-Line_cap,0)+MAX(Draws!AI1686-Line_cap,0))</f>
        <v>-107.508857209225</v>
      </c>
      <c r="AJ1707" s="18" t="n">
        <f aca="false">AI1707-(MAX(Draws!X1686-Line_cap,0)+MAX(Draws!AJ1686-Line_cap,0))</f>
        <v>-107.508857209225</v>
      </c>
      <c r="AK1707" s="18" t="n">
        <f aca="false">AJ1707-(MAX(Draws!Y1686-Line_cap,0)+MAX(Draws!AK1686-Line_cap,0))</f>
        <v>-107.508857209225</v>
      </c>
      <c r="AL1707" s="18" t="n">
        <f aca="false">SUMPRODUCT(MIN($B$22:$M$22+B1707:M1707+N1707:Y1707))</f>
        <v>286.310323422677</v>
      </c>
      <c r="AM1707" s="18" t="n">
        <f aca="false">SUMPRODUCT(MIN($B$22:$M$22+B1707:M1707))</f>
        <v>378.161131253202</v>
      </c>
      <c r="AN1707" s="18" t="n">
        <f aca="false">SUMPRODUCT(MIN($B$22:$M$22+N1707:Y1707))</f>
        <v>280.688924208171</v>
      </c>
      <c r="AO1707" s="18" t="n">
        <f aca="false">SUMPRODUCT(MIN($B$22:$M$22+B1707:M1707+Z1707:AK1707))</f>
        <v>378.161131253202</v>
      </c>
      <c r="AP1707" s="18" t="n">
        <f aca="false">SUMPRODUCT(MIN($B$23:$M$23+B1707:M1707+N1707:Y1707))</f>
        <v>335.553650586898</v>
      </c>
      <c r="AQ1707" s="18" t="n">
        <f aca="false">SUMPRODUCT(MIN($B$23:$M$23+B1707:M1707+Z1707:AK1707))</f>
        <v>419.049418766566</v>
      </c>
      <c r="AR1707" s="13" t="n">
        <f aca="false">IF(Y1707&lt;0,1,0)</f>
        <v>1</v>
      </c>
    </row>
    <row r="1708" customFormat="false" ht="15" hidden="false" customHeight="false" outlineLevel="0" collapsed="false">
      <c r="A1708" s="13" t="n">
        <v>1683</v>
      </c>
      <c r="B1708" s="18" t="n">
        <f aca="false">Shock_sd*Draws!B1687</f>
        <v>43.829014272457</v>
      </c>
      <c r="C1708" s="18" t="n">
        <f aca="false">Persist_a*B1708+Shock_sd*Draws!C1687</f>
        <v>105.114270222924</v>
      </c>
      <c r="D1708" s="18" t="n">
        <f aca="false">Persist_a*C1708+Shock_sd*Draws!D1687</f>
        <v>104.894568669385</v>
      </c>
      <c r="E1708" s="18" t="n">
        <f aca="false">Persist_a*D1708+Shock_sd*Draws!E1687</f>
        <v>125.22538058023</v>
      </c>
      <c r="F1708" s="18" t="n">
        <f aca="false">Persist_a*E1708+Shock_sd*Draws!F1687</f>
        <v>17.2346127006337</v>
      </c>
      <c r="G1708" s="18" t="n">
        <f aca="false">Persist_a*F1708+Shock_sd*Draws!G1687</f>
        <v>-45.8999789941754</v>
      </c>
      <c r="H1708" s="18" t="n">
        <f aca="false">Persist_a*G1708+Shock_sd*Draws!H1687</f>
        <v>-66.4505598935322</v>
      </c>
      <c r="I1708" s="18" t="n">
        <f aca="false">Persist_a*H1708+Shock_sd*Draws!I1687</f>
        <v>-66.4002380720069</v>
      </c>
      <c r="J1708" s="18" t="n">
        <f aca="false">Persist_a*I1708+Shock_sd*Draws!J1687</f>
        <v>-10.4907627980689</v>
      </c>
      <c r="K1708" s="18" t="n">
        <f aca="false">Persist_a*J1708+Shock_sd*Draws!K1687</f>
        <v>-18.4049494738462</v>
      </c>
      <c r="L1708" s="18" t="n">
        <f aca="false">Persist_a*K1708+Shock_sd*Draws!L1687</f>
        <v>-2.71640122029724</v>
      </c>
      <c r="M1708" s="18" t="n">
        <f aca="false">Persist_a*L1708+Shock_sd*Draws!M1687</f>
        <v>21.7812283111575</v>
      </c>
      <c r="N1708" s="18" t="n">
        <f aca="false">0-(Draws!N1687+Draws!Z1687)</f>
        <v>0</v>
      </c>
      <c r="O1708" s="18" t="n">
        <f aca="false">N1708-(Draws!O1687+Draws!AA1687)</f>
        <v>0</v>
      </c>
      <c r="P1708" s="18" t="n">
        <f aca="false">O1708-(Draws!P1687+Draws!AB1687)</f>
        <v>0</v>
      </c>
      <c r="Q1708" s="18" t="n">
        <f aca="false">P1708-(Draws!Q1687+Draws!AC1687)</f>
        <v>0</v>
      </c>
      <c r="R1708" s="18" t="n">
        <f aca="false">Q1708-(Draws!R1687+Draws!AD1687)</f>
        <v>0</v>
      </c>
      <c r="S1708" s="18" t="n">
        <f aca="false">R1708-(Draws!S1687+Draws!AE1687)</f>
        <v>0</v>
      </c>
      <c r="T1708" s="18" t="n">
        <f aca="false">S1708-(Draws!T1687+Draws!AF1687)</f>
        <v>0</v>
      </c>
      <c r="U1708" s="18" t="n">
        <f aca="false">T1708-(Draws!U1687+Draws!AG1687)</f>
        <v>0</v>
      </c>
      <c r="V1708" s="18" t="n">
        <f aca="false">U1708-(Draws!V1687+Draws!AH1687)</f>
        <v>0</v>
      </c>
      <c r="W1708" s="18" t="n">
        <f aca="false">V1708-(Draws!W1687+Draws!AI1687)</f>
        <v>0</v>
      </c>
      <c r="X1708" s="18" t="n">
        <f aca="false">W1708-(Draws!X1687+Draws!AJ1687)</f>
        <v>0</v>
      </c>
      <c r="Y1708" s="18" t="n">
        <f aca="false">X1708-(Draws!Y1687+Draws!AK1687)</f>
        <v>0</v>
      </c>
      <c r="Z1708" s="18" t="n">
        <f aca="false">0-(MAX(Draws!N1687-Line_cap,0)+MAX(Draws!Z1687-Line_cap,0))</f>
        <v>0</v>
      </c>
      <c r="AA1708" s="18" t="n">
        <f aca="false">Z1708-(MAX(Draws!O1687-Line_cap,0)+MAX(Draws!AA1687-Line_cap,0))</f>
        <v>0</v>
      </c>
      <c r="AB1708" s="18" t="n">
        <f aca="false">AA1708-(MAX(Draws!P1687-Line_cap,0)+MAX(Draws!AB1687-Line_cap,0))</f>
        <v>0</v>
      </c>
      <c r="AC1708" s="18" t="n">
        <f aca="false">AB1708-(MAX(Draws!Q1687-Line_cap,0)+MAX(Draws!AC1687-Line_cap,0))</f>
        <v>0</v>
      </c>
      <c r="AD1708" s="18" t="n">
        <f aca="false">AC1708-(MAX(Draws!R1687-Line_cap,0)+MAX(Draws!AD1687-Line_cap,0))</f>
        <v>0</v>
      </c>
      <c r="AE1708" s="18" t="n">
        <f aca="false">AD1708-(MAX(Draws!S1687-Line_cap,0)+MAX(Draws!AE1687-Line_cap,0))</f>
        <v>0</v>
      </c>
      <c r="AF1708" s="18" t="n">
        <f aca="false">AE1708-(MAX(Draws!T1687-Line_cap,0)+MAX(Draws!AF1687-Line_cap,0))</f>
        <v>0</v>
      </c>
      <c r="AG1708" s="18" t="n">
        <f aca="false">AF1708-(MAX(Draws!U1687-Line_cap,0)+MAX(Draws!AG1687-Line_cap,0))</f>
        <v>0</v>
      </c>
      <c r="AH1708" s="18" t="n">
        <f aca="false">AG1708-(MAX(Draws!V1687-Line_cap,0)+MAX(Draws!AH1687-Line_cap,0))</f>
        <v>0</v>
      </c>
      <c r="AI1708" s="18" t="n">
        <f aca="false">AH1708-(MAX(Draws!W1687-Line_cap,0)+MAX(Draws!AI1687-Line_cap,0))</f>
        <v>0</v>
      </c>
      <c r="AJ1708" s="18" t="n">
        <f aca="false">AI1708-(MAX(Draws!X1687-Line_cap,0)+MAX(Draws!AJ1687-Line_cap,0))</f>
        <v>0</v>
      </c>
      <c r="AK1708" s="18" t="n">
        <f aca="false">AJ1708-(MAX(Draws!Y1687-Line_cap,0)+MAX(Draws!AK1687-Line_cap,0))</f>
        <v>0</v>
      </c>
      <c r="AL1708" s="18" t="n">
        <f aca="false">SUMPRODUCT(MIN($B$22:$M$22+B1708:M1708+N1708:Y1708))</f>
        <v>415.499822464253</v>
      </c>
      <c r="AM1708" s="18" t="n">
        <f aca="false">SUMPRODUCT(MIN($B$22:$M$22+B1708:M1708))</f>
        <v>415.499822464253</v>
      </c>
      <c r="AN1708" s="18" t="n">
        <f aca="false">SUMPRODUCT(MIN($B$22:$M$22+N1708:Y1708))</f>
        <v>481.950382357786</v>
      </c>
      <c r="AO1708" s="18" t="n">
        <f aca="false">SUMPRODUCT(MIN($B$22:$M$22+B1708:M1708+Z1708:AK1708))</f>
        <v>415.499822464253</v>
      </c>
      <c r="AP1708" s="18" t="n">
        <f aca="false">SUMPRODUCT(MIN($B$23:$M$23+B1708:M1708+N1708:Y1708))</f>
        <v>464.678465327354</v>
      </c>
      <c r="AQ1708" s="18" t="n">
        <f aca="false">SUMPRODUCT(MIN($B$23:$M$23+B1708:M1708+Z1708:AK1708))</f>
        <v>464.678465327354</v>
      </c>
      <c r="AR1708" s="13" t="n">
        <f aca="false">IF(Y1708&lt;0,1,0)</f>
        <v>0</v>
      </c>
    </row>
    <row r="1709" customFormat="false" ht="15" hidden="false" customHeight="false" outlineLevel="0" collapsed="false">
      <c r="A1709" s="13" t="n">
        <v>1684</v>
      </c>
      <c r="B1709" s="18" t="n">
        <f aca="false">Shock_sd*Draws!B1688</f>
        <v>2.48034250795655</v>
      </c>
      <c r="C1709" s="18" t="n">
        <f aca="false">Persist_a*B1709+Shock_sd*Draws!C1688</f>
        <v>-27.3550853847483</v>
      </c>
      <c r="D1709" s="18" t="n">
        <f aca="false">Persist_a*C1709+Shock_sd*Draws!D1688</f>
        <v>62.5701109162289</v>
      </c>
      <c r="E1709" s="18" t="n">
        <f aca="false">Persist_a*D1709+Shock_sd*Draws!E1688</f>
        <v>-10.0361027888678</v>
      </c>
      <c r="F1709" s="18" t="n">
        <f aca="false">Persist_a*E1709+Shock_sd*Draws!F1688</f>
        <v>45.6215052091027</v>
      </c>
      <c r="G1709" s="18" t="n">
        <f aca="false">Persist_a*F1709+Shock_sd*Draws!G1688</f>
        <v>41.1776538245354</v>
      </c>
      <c r="H1709" s="18" t="n">
        <f aca="false">Persist_a*G1709+Shock_sd*Draws!H1688</f>
        <v>-10.6014668265919</v>
      </c>
      <c r="I1709" s="18" t="n">
        <f aca="false">Persist_a*H1709+Shock_sd*Draws!I1688</f>
        <v>19.0514605537199</v>
      </c>
      <c r="J1709" s="18" t="n">
        <f aca="false">Persist_a*I1709+Shock_sd*Draws!J1688</f>
        <v>-18.5328666635367</v>
      </c>
      <c r="K1709" s="18" t="n">
        <f aca="false">Persist_a*J1709+Shock_sd*Draws!K1688</f>
        <v>-110.488141368608</v>
      </c>
      <c r="L1709" s="18" t="n">
        <f aca="false">Persist_a*K1709+Shock_sd*Draws!L1688</f>
        <v>-38.7460159889417</v>
      </c>
      <c r="M1709" s="18" t="n">
        <f aca="false">Persist_a*L1709+Shock_sd*Draws!M1688</f>
        <v>-49.9041565166622</v>
      </c>
      <c r="N1709" s="18" t="n">
        <f aca="false">0-(Draws!N1688+Draws!Z1688)</f>
        <v>0</v>
      </c>
      <c r="O1709" s="18" t="n">
        <f aca="false">N1709-(Draws!O1688+Draws!AA1688)</f>
        <v>0</v>
      </c>
      <c r="P1709" s="18" t="n">
        <f aca="false">O1709-(Draws!P1688+Draws!AB1688)</f>
        <v>0</v>
      </c>
      <c r="Q1709" s="18" t="n">
        <f aca="false">P1709-(Draws!Q1688+Draws!AC1688)</f>
        <v>0</v>
      </c>
      <c r="R1709" s="18" t="n">
        <f aca="false">Q1709-(Draws!R1688+Draws!AD1688)</f>
        <v>0</v>
      </c>
      <c r="S1709" s="18" t="n">
        <f aca="false">R1709-(Draws!S1688+Draws!AE1688)</f>
        <v>0</v>
      </c>
      <c r="T1709" s="18" t="n">
        <f aca="false">S1709-(Draws!T1688+Draws!AF1688)</f>
        <v>0</v>
      </c>
      <c r="U1709" s="18" t="n">
        <f aca="false">T1709-(Draws!U1688+Draws!AG1688)</f>
        <v>0</v>
      </c>
      <c r="V1709" s="18" t="n">
        <f aca="false">U1709-(Draws!V1688+Draws!AH1688)</f>
        <v>0</v>
      </c>
      <c r="W1709" s="18" t="n">
        <f aca="false">V1709-(Draws!W1688+Draws!AI1688)</f>
        <v>0</v>
      </c>
      <c r="X1709" s="18" t="n">
        <f aca="false">W1709-(Draws!X1688+Draws!AJ1688)</f>
        <v>0</v>
      </c>
      <c r="Y1709" s="18" t="n">
        <f aca="false">X1709-(Draws!Y1688+Draws!AK1688)</f>
        <v>0</v>
      </c>
      <c r="Z1709" s="18" t="n">
        <f aca="false">0-(MAX(Draws!N1688-Line_cap,0)+MAX(Draws!Z1688-Line_cap,0))</f>
        <v>0</v>
      </c>
      <c r="AA1709" s="18" t="n">
        <f aca="false">Z1709-(MAX(Draws!O1688-Line_cap,0)+MAX(Draws!AA1688-Line_cap,0))</f>
        <v>0</v>
      </c>
      <c r="AB1709" s="18" t="n">
        <f aca="false">AA1709-(MAX(Draws!P1688-Line_cap,0)+MAX(Draws!AB1688-Line_cap,0))</f>
        <v>0</v>
      </c>
      <c r="AC1709" s="18" t="n">
        <f aca="false">AB1709-(MAX(Draws!Q1688-Line_cap,0)+MAX(Draws!AC1688-Line_cap,0))</f>
        <v>0</v>
      </c>
      <c r="AD1709" s="18" t="n">
        <f aca="false">AC1709-(MAX(Draws!R1688-Line_cap,0)+MAX(Draws!AD1688-Line_cap,0))</f>
        <v>0</v>
      </c>
      <c r="AE1709" s="18" t="n">
        <f aca="false">AD1709-(MAX(Draws!S1688-Line_cap,0)+MAX(Draws!AE1688-Line_cap,0))</f>
        <v>0</v>
      </c>
      <c r="AF1709" s="18" t="n">
        <f aca="false">AE1709-(MAX(Draws!T1688-Line_cap,0)+MAX(Draws!AF1688-Line_cap,0))</f>
        <v>0</v>
      </c>
      <c r="AG1709" s="18" t="n">
        <f aca="false">AF1709-(MAX(Draws!U1688-Line_cap,0)+MAX(Draws!AG1688-Line_cap,0))</f>
        <v>0</v>
      </c>
      <c r="AH1709" s="18" t="n">
        <f aca="false">AG1709-(MAX(Draws!V1688-Line_cap,0)+MAX(Draws!AH1688-Line_cap,0))</f>
        <v>0</v>
      </c>
      <c r="AI1709" s="18" t="n">
        <f aca="false">AH1709-(MAX(Draws!W1688-Line_cap,0)+MAX(Draws!AI1688-Line_cap,0))</f>
        <v>0</v>
      </c>
      <c r="AJ1709" s="18" t="n">
        <f aca="false">AI1709-(MAX(Draws!X1688-Line_cap,0)+MAX(Draws!AJ1688-Line_cap,0))</f>
        <v>0</v>
      </c>
      <c r="AK1709" s="18" t="n">
        <f aca="false">AJ1709-(MAX(Draws!Y1688-Line_cap,0)+MAX(Draws!AK1688-Line_cap,0))</f>
        <v>0</v>
      </c>
      <c r="AL1709" s="18" t="n">
        <f aca="false">SUMPRODUCT(MIN($B$22:$M$22+B1709:M1709+N1709:Y1709))</f>
        <v>383.897554440816</v>
      </c>
      <c r="AM1709" s="18" t="n">
        <f aca="false">SUMPRODUCT(MIN($B$22:$M$22+B1709:M1709))</f>
        <v>383.897554440816</v>
      </c>
      <c r="AN1709" s="18" t="n">
        <f aca="false">SUMPRODUCT(MIN($B$22:$M$22+N1709:Y1709))</f>
        <v>481.950382357786</v>
      </c>
      <c r="AO1709" s="18" t="n">
        <f aca="false">SUMPRODUCT(MIN($B$22:$M$22+B1709:M1709+Z1709:AK1709))</f>
        <v>383.897554440816</v>
      </c>
      <c r="AP1709" s="18" t="n">
        <f aca="false">SUMPRODUCT(MIN($B$23:$M$23+B1709:M1709+N1709:Y1709))</f>
        <v>432.183202991243</v>
      </c>
      <c r="AQ1709" s="18" t="n">
        <f aca="false">SUMPRODUCT(MIN($B$23:$M$23+B1709:M1709+Z1709:AK1709))</f>
        <v>432.183202991243</v>
      </c>
      <c r="AR1709" s="13" t="n">
        <f aca="false">IF(Y1709&lt;0,1,0)</f>
        <v>0</v>
      </c>
    </row>
    <row r="1710" customFormat="false" ht="15" hidden="false" customHeight="false" outlineLevel="0" collapsed="false">
      <c r="A1710" s="13" t="n">
        <v>1685</v>
      </c>
      <c r="B1710" s="18" t="n">
        <f aca="false">Shock_sd*Draws!B1689</f>
        <v>85.2578729751998</v>
      </c>
      <c r="C1710" s="18" t="n">
        <f aca="false">Persist_a*B1710+Shock_sd*Draws!C1689</f>
        <v>11.6360221709474</v>
      </c>
      <c r="D1710" s="18" t="n">
        <f aca="false">Persist_a*C1710+Shock_sd*Draws!D1689</f>
        <v>40.6241479382808</v>
      </c>
      <c r="E1710" s="18" t="n">
        <f aca="false">Persist_a*D1710+Shock_sd*Draws!E1689</f>
        <v>-5.59213288939255</v>
      </c>
      <c r="F1710" s="18" t="n">
        <f aca="false">Persist_a*E1710+Shock_sd*Draws!F1689</f>
        <v>-78.4163622472717</v>
      </c>
      <c r="G1710" s="18" t="n">
        <f aca="false">Persist_a*F1710+Shock_sd*Draws!G1689</f>
        <v>2.86433751670184</v>
      </c>
      <c r="H1710" s="18" t="n">
        <f aca="false">Persist_a*G1710+Shock_sd*Draws!H1689</f>
        <v>36.5067092883095</v>
      </c>
      <c r="I1710" s="18" t="n">
        <f aca="false">Persist_a*H1710+Shock_sd*Draws!I1689</f>
        <v>-29.8761266492124</v>
      </c>
      <c r="J1710" s="18" t="n">
        <f aca="false">Persist_a*I1710+Shock_sd*Draws!J1689</f>
        <v>0.346427897794158</v>
      </c>
      <c r="K1710" s="18" t="n">
        <f aca="false">Persist_a*J1710+Shock_sd*Draws!K1689</f>
        <v>56.6606627353015</v>
      </c>
      <c r="L1710" s="18" t="n">
        <f aca="false">Persist_a*K1710+Shock_sd*Draws!L1689</f>
        <v>34.6236637983265</v>
      </c>
      <c r="M1710" s="18" t="n">
        <f aca="false">Persist_a*L1710+Shock_sd*Draws!M1689</f>
        <v>21.8842521868745</v>
      </c>
      <c r="N1710" s="18" t="n">
        <f aca="false">0-(Draws!N1689+Draws!Z1689)</f>
        <v>0</v>
      </c>
      <c r="O1710" s="18" t="n">
        <f aca="false">N1710-(Draws!O1689+Draws!AA1689)</f>
        <v>0</v>
      </c>
      <c r="P1710" s="18" t="n">
        <f aca="false">O1710-(Draws!P1689+Draws!AB1689)</f>
        <v>0</v>
      </c>
      <c r="Q1710" s="18" t="n">
        <f aca="false">P1710-(Draws!Q1689+Draws!AC1689)</f>
        <v>0</v>
      </c>
      <c r="R1710" s="18" t="n">
        <f aca="false">Q1710-(Draws!R1689+Draws!AD1689)</f>
        <v>0</v>
      </c>
      <c r="S1710" s="18" t="n">
        <f aca="false">R1710-(Draws!S1689+Draws!AE1689)</f>
        <v>0</v>
      </c>
      <c r="T1710" s="18" t="n">
        <f aca="false">S1710-(Draws!T1689+Draws!AF1689)</f>
        <v>0</v>
      </c>
      <c r="U1710" s="18" t="n">
        <f aca="false">T1710-(Draws!U1689+Draws!AG1689)</f>
        <v>0</v>
      </c>
      <c r="V1710" s="18" t="n">
        <f aca="false">U1710-(Draws!V1689+Draws!AH1689)</f>
        <v>0</v>
      </c>
      <c r="W1710" s="18" t="n">
        <f aca="false">V1710-(Draws!W1689+Draws!AI1689)</f>
        <v>0</v>
      </c>
      <c r="X1710" s="18" t="n">
        <f aca="false">W1710-(Draws!X1689+Draws!AJ1689)</f>
        <v>0</v>
      </c>
      <c r="Y1710" s="18" t="n">
        <f aca="false">X1710-(Draws!Y1689+Draws!AK1689)</f>
        <v>0</v>
      </c>
      <c r="Z1710" s="18" t="n">
        <f aca="false">0-(MAX(Draws!N1689-Line_cap,0)+MAX(Draws!Z1689-Line_cap,0))</f>
        <v>0</v>
      </c>
      <c r="AA1710" s="18" t="n">
        <f aca="false">Z1710-(MAX(Draws!O1689-Line_cap,0)+MAX(Draws!AA1689-Line_cap,0))</f>
        <v>0</v>
      </c>
      <c r="AB1710" s="18" t="n">
        <f aca="false">AA1710-(MAX(Draws!P1689-Line_cap,0)+MAX(Draws!AB1689-Line_cap,0))</f>
        <v>0</v>
      </c>
      <c r="AC1710" s="18" t="n">
        <f aca="false">AB1710-(MAX(Draws!Q1689-Line_cap,0)+MAX(Draws!AC1689-Line_cap,0))</f>
        <v>0</v>
      </c>
      <c r="AD1710" s="18" t="n">
        <f aca="false">AC1710-(MAX(Draws!R1689-Line_cap,0)+MAX(Draws!AD1689-Line_cap,0))</f>
        <v>0</v>
      </c>
      <c r="AE1710" s="18" t="n">
        <f aca="false">AD1710-(MAX(Draws!S1689-Line_cap,0)+MAX(Draws!AE1689-Line_cap,0))</f>
        <v>0</v>
      </c>
      <c r="AF1710" s="18" t="n">
        <f aca="false">AE1710-(MAX(Draws!T1689-Line_cap,0)+MAX(Draws!AF1689-Line_cap,0))</f>
        <v>0</v>
      </c>
      <c r="AG1710" s="18" t="n">
        <f aca="false">AF1710-(MAX(Draws!U1689-Line_cap,0)+MAX(Draws!AG1689-Line_cap,0))</f>
        <v>0</v>
      </c>
      <c r="AH1710" s="18" t="n">
        <f aca="false">AG1710-(MAX(Draws!V1689-Line_cap,0)+MAX(Draws!AH1689-Line_cap,0))</f>
        <v>0</v>
      </c>
      <c r="AI1710" s="18" t="n">
        <f aca="false">AH1710-(MAX(Draws!W1689-Line_cap,0)+MAX(Draws!AI1689-Line_cap,0))</f>
        <v>0</v>
      </c>
      <c r="AJ1710" s="18" t="n">
        <f aca="false">AI1710-(MAX(Draws!X1689-Line_cap,0)+MAX(Draws!AJ1689-Line_cap,0))</f>
        <v>0</v>
      </c>
      <c r="AK1710" s="18" t="n">
        <f aca="false">AJ1710-(MAX(Draws!Y1689-Line_cap,0)+MAX(Draws!AK1689-Line_cap,0))</f>
        <v>0</v>
      </c>
      <c r="AL1710" s="18" t="n">
        <f aca="false">SUMPRODUCT(MIN($B$22:$M$22+B1710:M1710+N1710:Y1710))</f>
        <v>410.080818900418</v>
      </c>
      <c r="AM1710" s="18" t="n">
        <f aca="false">SUMPRODUCT(MIN($B$22:$M$22+B1710:M1710))</f>
        <v>410.080818900418</v>
      </c>
      <c r="AN1710" s="18" t="n">
        <f aca="false">SUMPRODUCT(MIN($B$22:$M$22+N1710:Y1710))</f>
        <v>481.950382357786</v>
      </c>
      <c r="AO1710" s="18" t="n">
        <f aca="false">SUMPRODUCT(MIN($B$22:$M$22+B1710:M1710+Z1710:AK1710))</f>
        <v>410.080818900418</v>
      </c>
      <c r="AP1710" s="18" t="n">
        <f aca="false">SUMPRODUCT(MIN($B$23:$M$23+B1710:M1710+N1710:Y1710))</f>
        <v>455.185552753583</v>
      </c>
      <c r="AQ1710" s="18" t="n">
        <f aca="false">SUMPRODUCT(MIN($B$23:$M$23+B1710:M1710+Z1710:AK1710))</f>
        <v>455.185552753583</v>
      </c>
      <c r="AR1710" s="13" t="n">
        <f aca="false">IF(Y1710&lt;0,1,0)</f>
        <v>0</v>
      </c>
    </row>
    <row r="1711" customFormat="false" ht="15" hidden="false" customHeight="false" outlineLevel="0" collapsed="false">
      <c r="A1711" s="13" t="n">
        <v>1686</v>
      </c>
      <c r="B1711" s="18" t="n">
        <f aca="false">Shock_sd*Draws!B1690</f>
        <v>-23.5623748222876</v>
      </c>
      <c r="C1711" s="18" t="n">
        <f aca="false">Persist_a*B1711+Shock_sd*Draws!C1690</f>
        <v>39.2759776920277</v>
      </c>
      <c r="D1711" s="18" t="n">
        <f aca="false">Persist_a*C1711+Shock_sd*Draws!D1690</f>
        <v>-80.2911275897586</v>
      </c>
      <c r="E1711" s="18" t="n">
        <f aca="false">Persist_a*D1711+Shock_sd*Draws!E1690</f>
        <v>-84.5972487168795</v>
      </c>
      <c r="F1711" s="18" t="n">
        <f aca="false">Persist_a*E1711+Shock_sd*Draws!F1690</f>
        <v>-73.7034394621919</v>
      </c>
      <c r="G1711" s="18" t="n">
        <f aca="false">Persist_a*F1711+Shock_sd*Draws!G1690</f>
        <v>-20.3887723893389</v>
      </c>
      <c r="H1711" s="18" t="n">
        <f aca="false">Persist_a*G1711+Shock_sd*Draws!H1690</f>
        <v>76.4537561980675</v>
      </c>
      <c r="I1711" s="18" t="n">
        <f aca="false">Persist_a*H1711+Shock_sd*Draws!I1690</f>
        <v>3.00695378337854</v>
      </c>
      <c r="J1711" s="18" t="n">
        <f aca="false">Persist_a*I1711+Shock_sd*Draws!J1690</f>
        <v>-41.0674186993166</v>
      </c>
      <c r="K1711" s="18" t="n">
        <f aca="false">Persist_a*J1711+Shock_sd*Draws!K1690</f>
        <v>16.8060000687949</v>
      </c>
      <c r="L1711" s="18" t="n">
        <f aca="false">Persist_a*K1711+Shock_sd*Draws!L1690</f>
        <v>55.9922970420483</v>
      </c>
      <c r="M1711" s="18" t="n">
        <f aca="false">Persist_a*L1711+Shock_sd*Draws!M1690</f>
        <v>15.4182811527058</v>
      </c>
      <c r="N1711" s="18" t="n">
        <f aca="false">0-(Draws!N1690+Draws!Z1690)</f>
        <v>0</v>
      </c>
      <c r="O1711" s="18" t="n">
        <f aca="false">N1711-(Draws!O1690+Draws!AA1690)</f>
        <v>0</v>
      </c>
      <c r="P1711" s="18" t="n">
        <f aca="false">O1711-(Draws!P1690+Draws!AB1690)</f>
        <v>0</v>
      </c>
      <c r="Q1711" s="18" t="n">
        <f aca="false">P1711-(Draws!Q1690+Draws!AC1690)</f>
        <v>0</v>
      </c>
      <c r="R1711" s="18" t="n">
        <f aca="false">Q1711-(Draws!R1690+Draws!AD1690)</f>
        <v>0</v>
      </c>
      <c r="S1711" s="18" t="n">
        <f aca="false">R1711-(Draws!S1690+Draws!AE1690)</f>
        <v>0</v>
      </c>
      <c r="T1711" s="18" t="n">
        <f aca="false">S1711-(Draws!T1690+Draws!AF1690)</f>
        <v>0</v>
      </c>
      <c r="U1711" s="18" t="n">
        <f aca="false">T1711-(Draws!U1690+Draws!AG1690)</f>
        <v>0</v>
      </c>
      <c r="V1711" s="18" t="n">
        <f aca="false">U1711-(Draws!V1690+Draws!AH1690)</f>
        <v>0</v>
      </c>
      <c r="W1711" s="18" t="n">
        <f aca="false">V1711-(Draws!W1690+Draws!AI1690)</f>
        <v>0</v>
      </c>
      <c r="X1711" s="18" t="n">
        <f aca="false">W1711-(Draws!X1690+Draws!AJ1690)</f>
        <v>0</v>
      </c>
      <c r="Y1711" s="18" t="n">
        <f aca="false">X1711-(Draws!Y1690+Draws!AK1690)</f>
        <v>0</v>
      </c>
      <c r="Z1711" s="18" t="n">
        <f aca="false">0-(MAX(Draws!N1690-Line_cap,0)+MAX(Draws!Z1690-Line_cap,0))</f>
        <v>0</v>
      </c>
      <c r="AA1711" s="18" t="n">
        <f aca="false">Z1711-(MAX(Draws!O1690-Line_cap,0)+MAX(Draws!AA1690-Line_cap,0))</f>
        <v>0</v>
      </c>
      <c r="AB1711" s="18" t="n">
        <f aca="false">AA1711-(MAX(Draws!P1690-Line_cap,0)+MAX(Draws!AB1690-Line_cap,0))</f>
        <v>0</v>
      </c>
      <c r="AC1711" s="18" t="n">
        <f aca="false">AB1711-(MAX(Draws!Q1690-Line_cap,0)+MAX(Draws!AC1690-Line_cap,0))</f>
        <v>0</v>
      </c>
      <c r="AD1711" s="18" t="n">
        <f aca="false">AC1711-(MAX(Draws!R1690-Line_cap,0)+MAX(Draws!AD1690-Line_cap,0))</f>
        <v>0</v>
      </c>
      <c r="AE1711" s="18" t="n">
        <f aca="false">AD1711-(MAX(Draws!S1690-Line_cap,0)+MAX(Draws!AE1690-Line_cap,0))</f>
        <v>0</v>
      </c>
      <c r="AF1711" s="18" t="n">
        <f aca="false">AE1711-(MAX(Draws!T1690-Line_cap,0)+MAX(Draws!AF1690-Line_cap,0))</f>
        <v>0</v>
      </c>
      <c r="AG1711" s="18" t="n">
        <f aca="false">AF1711-(MAX(Draws!U1690-Line_cap,0)+MAX(Draws!AG1690-Line_cap,0))</f>
        <v>0</v>
      </c>
      <c r="AH1711" s="18" t="n">
        <f aca="false">AG1711-(MAX(Draws!V1690-Line_cap,0)+MAX(Draws!AH1690-Line_cap,0))</f>
        <v>0</v>
      </c>
      <c r="AI1711" s="18" t="n">
        <f aca="false">AH1711-(MAX(Draws!W1690-Line_cap,0)+MAX(Draws!AI1690-Line_cap,0))</f>
        <v>0</v>
      </c>
      <c r="AJ1711" s="18" t="n">
        <f aca="false">AI1711-(MAX(Draws!X1690-Line_cap,0)+MAX(Draws!AJ1690-Line_cap,0))</f>
        <v>0</v>
      </c>
      <c r="AK1711" s="18" t="n">
        <f aca="false">AJ1711-(MAX(Draws!Y1690-Line_cap,0)+MAX(Draws!AK1690-Line_cap,0))</f>
        <v>0</v>
      </c>
      <c r="AL1711" s="18" t="n">
        <f aca="false">SUMPRODUCT(MIN($B$22:$M$22+B1711:M1711+N1711:Y1711))</f>
        <v>414.264951111277</v>
      </c>
      <c r="AM1711" s="18" t="n">
        <f aca="false">SUMPRODUCT(MIN($B$22:$M$22+B1711:M1711))</f>
        <v>414.264951111277</v>
      </c>
      <c r="AN1711" s="18" t="n">
        <f aca="false">SUMPRODUCT(MIN($B$22:$M$22+N1711:Y1711))</f>
        <v>481.950382357786</v>
      </c>
      <c r="AO1711" s="18" t="n">
        <f aca="false">SUMPRODUCT(MIN($B$22:$M$22+B1711:M1711+Z1711:AK1711))</f>
        <v>414.264951111277</v>
      </c>
      <c r="AP1711" s="18" t="n">
        <f aca="false">SUMPRODUCT(MIN($B$23:$M$23+B1711:M1711+N1711:Y1711))</f>
        <v>455.15323862464</v>
      </c>
      <c r="AQ1711" s="18" t="n">
        <f aca="false">SUMPRODUCT(MIN($B$23:$M$23+B1711:M1711+Z1711:AK1711))</f>
        <v>455.15323862464</v>
      </c>
      <c r="AR1711" s="13" t="n">
        <f aca="false">IF(Y1711&lt;0,1,0)</f>
        <v>0</v>
      </c>
    </row>
    <row r="1712" customFormat="false" ht="15" hidden="false" customHeight="false" outlineLevel="0" collapsed="false">
      <c r="A1712" s="13" t="n">
        <v>1687</v>
      </c>
      <c r="B1712" s="18" t="n">
        <f aca="false">Shock_sd*Draws!B1691</f>
        <v>16.8992622058095</v>
      </c>
      <c r="C1712" s="18" t="n">
        <f aca="false">Persist_a*B1712+Shock_sd*Draws!C1691</f>
        <v>14.5807402072866</v>
      </c>
      <c r="D1712" s="18" t="n">
        <f aca="false">Persist_a*C1712+Shock_sd*Draws!D1691</f>
        <v>-66.4372250076183</v>
      </c>
      <c r="E1712" s="18" t="n">
        <f aca="false">Persist_a*D1712+Shock_sd*Draws!E1691</f>
        <v>-61.9673234184466</v>
      </c>
      <c r="F1712" s="18" t="n">
        <f aca="false">Persist_a*E1712+Shock_sd*Draws!F1691</f>
        <v>-14.5687184312726</v>
      </c>
      <c r="G1712" s="18" t="n">
        <f aca="false">Persist_a*F1712+Shock_sd*Draws!G1691</f>
        <v>7.42172479232674</v>
      </c>
      <c r="H1712" s="18" t="n">
        <f aca="false">Persist_a*G1712+Shock_sd*Draws!H1691</f>
        <v>19.0478753448244</v>
      </c>
      <c r="I1712" s="18" t="n">
        <f aca="false">Persist_a*H1712+Shock_sd*Draws!I1691</f>
        <v>66.1476998651985</v>
      </c>
      <c r="J1712" s="18" t="n">
        <f aca="false">Persist_a*I1712+Shock_sd*Draws!J1691</f>
        <v>84.1618251378733</v>
      </c>
      <c r="K1712" s="18" t="n">
        <f aca="false">Persist_a*J1712+Shock_sd*Draws!K1691</f>
        <v>143.985570969</v>
      </c>
      <c r="L1712" s="18" t="n">
        <f aca="false">Persist_a*K1712+Shock_sd*Draws!L1691</f>
        <v>94.0345290694035</v>
      </c>
      <c r="M1712" s="18" t="n">
        <f aca="false">Persist_a*L1712+Shock_sd*Draws!M1691</f>
        <v>19.1808583797068</v>
      </c>
      <c r="N1712" s="18" t="n">
        <f aca="false">0-(Draws!N1691+Draws!Z1691)</f>
        <v>-159.410622437846</v>
      </c>
      <c r="O1712" s="18" t="n">
        <f aca="false">N1712-(Draws!O1691+Draws!AA1691)</f>
        <v>-159.410622437846</v>
      </c>
      <c r="P1712" s="18" t="n">
        <f aca="false">O1712-(Draws!P1691+Draws!AB1691)</f>
        <v>-159.410622437846</v>
      </c>
      <c r="Q1712" s="18" t="n">
        <f aca="false">P1712-(Draws!Q1691+Draws!AC1691)</f>
        <v>-159.410622437846</v>
      </c>
      <c r="R1712" s="18" t="n">
        <f aca="false">Q1712-(Draws!R1691+Draws!AD1691)</f>
        <v>-248.67870407696</v>
      </c>
      <c r="S1712" s="18" t="n">
        <f aca="false">R1712-(Draws!S1691+Draws!AE1691)</f>
        <v>-248.67870407696</v>
      </c>
      <c r="T1712" s="18" t="n">
        <f aca="false">S1712-(Draws!T1691+Draws!AF1691)</f>
        <v>-248.67870407696</v>
      </c>
      <c r="U1712" s="18" t="n">
        <f aca="false">T1712-(Draws!U1691+Draws!AG1691)</f>
        <v>-248.67870407696</v>
      </c>
      <c r="V1712" s="18" t="n">
        <f aca="false">U1712-(Draws!V1691+Draws!AH1691)</f>
        <v>-248.67870407696</v>
      </c>
      <c r="W1712" s="18" t="n">
        <f aca="false">V1712-(Draws!W1691+Draws!AI1691)</f>
        <v>-248.67870407696</v>
      </c>
      <c r="X1712" s="18" t="n">
        <f aca="false">W1712-(Draws!X1691+Draws!AJ1691)</f>
        <v>-248.67870407696</v>
      </c>
      <c r="Y1712" s="18" t="n">
        <f aca="false">X1712-(Draws!Y1691+Draws!AK1691)</f>
        <v>-248.67870407696</v>
      </c>
      <c r="Z1712" s="18" t="n">
        <f aca="false">0-(MAX(Draws!N1691-Line_cap,0)+MAX(Draws!Z1691-Line_cap,0))</f>
        <v>-59.4106224378455</v>
      </c>
      <c r="AA1712" s="18" t="n">
        <f aca="false">Z1712-(MAX(Draws!O1691-Line_cap,0)+MAX(Draws!AA1691-Line_cap,0))</f>
        <v>-59.4106224378455</v>
      </c>
      <c r="AB1712" s="18" t="n">
        <f aca="false">AA1712-(MAX(Draws!P1691-Line_cap,0)+MAX(Draws!AB1691-Line_cap,0))</f>
        <v>-59.4106224378455</v>
      </c>
      <c r="AC1712" s="18" t="n">
        <f aca="false">AB1712-(MAX(Draws!Q1691-Line_cap,0)+MAX(Draws!AC1691-Line_cap,0))</f>
        <v>-59.4106224378455</v>
      </c>
      <c r="AD1712" s="18" t="n">
        <f aca="false">AC1712-(MAX(Draws!R1691-Line_cap,0)+MAX(Draws!AD1691-Line_cap,0))</f>
        <v>-59.4106224378455</v>
      </c>
      <c r="AE1712" s="18" t="n">
        <f aca="false">AD1712-(MAX(Draws!S1691-Line_cap,0)+MAX(Draws!AE1691-Line_cap,0))</f>
        <v>-59.4106224378455</v>
      </c>
      <c r="AF1712" s="18" t="n">
        <f aca="false">AE1712-(MAX(Draws!T1691-Line_cap,0)+MAX(Draws!AF1691-Line_cap,0))</f>
        <v>-59.4106224378455</v>
      </c>
      <c r="AG1712" s="18" t="n">
        <f aca="false">AF1712-(MAX(Draws!U1691-Line_cap,0)+MAX(Draws!AG1691-Line_cap,0))</f>
        <v>-59.4106224378455</v>
      </c>
      <c r="AH1712" s="18" t="n">
        <f aca="false">AG1712-(MAX(Draws!V1691-Line_cap,0)+MAX(Draws!AH1691-Line_cap,0))</f>
        <v>-59.4106224378455</v>
      </c>
      <c r="AI1712" s="18" t="n">
        <f aca="false">AH1712-(MAX(Draws!W1691-Line_cap,0)+MAX(Draws!AI1691-Line_cap,0))</f>
        <v>-59.4106224378455</v>
      </c>
      <c r="AJ1712" s="18" t="n">
        <f aca="false">AI1712-(MAX(Draws!X1691-Line_cap,0)+MAX(Draws!AJ1691-Line_cap,0))</f>
        <v>-59.4106224378455</v>
      </c>
      <c r="AK1712" s="18" t="n">
        <f aca="false">AJ1712-(MAX(Draws!Y1691-Line_cap,0)+MAX(Draws!AK1691-Line_cap,0))</f>
        <v>-59.4106224378455</v>
      </c>
      <c r="AL1712" s="18" t="n">
        <f aca="false">SUMPRODUCT(MIN($B$22:$M$22+B1712:M1712+N1712:Y1712))</f>
        <v>225.249758639458</v>
      </c>
      <c r="AM1712" s="18" t="n">
        <f aca="false">SUMPRODUCT(MIN($B$22:$M$22+B1712:M1712))</f>
        <v>436.89487640971</v>
      </c>
      <c r="AN1712" s="18" t="n">
        <f aca="false">SUMPRODUCT(MIN($B$22:$M$22+N1712:Y1712))</f>
        <v>233.271678280826</v>
      </c>
      <c r="AO1712" s="18" t="n">
        <f aca="false">SUMPRODUCT(MIN($B$22:$M$22+B1712:M1712+Z1712:AK1712))</f>
        <v>377.484253971865</v>
      </c>
      <c r="AP1712" s="18" t="n">
        <f aca="false">SUMPRODUCT(MIN($B$23:$M$23+B1712:M1712+N1712:Y1712))</f>
        <v>270.354492492622</v>
      </c>
      <c r="AQ1712" s="18" t="n">
        <f aca="false">SUMPRODUCT(MIN($B$23:$M$23+B1712:M1712+Z1712:AK1712))</f>
        <v>418.372541485228</v>
      </c>
      <c r="AR1712" s="13" t="n">
        <f aca="false">IF(Y1712&lt;0,1,0)</f>
        <v>1</v>
      </c>
    </row>
    <row r="1713" customFormat="false" ht="15" hidden="false" customHeight="false" outlineLevel="0" collapsed="false">
      <c r="A1713" s="13" t="n">
        <v>1688</v>
      </c>
      <c r="B1713" s="18" t="n">
        <f aca="false">Shock_sd*Draws!B1692</f>
        <v>-25.9178099322339</v>
      </c>
      <c r="C1713" s="18" t="n">
        <f aca="false">Persist_a*B1713+Shock_sd*Draws!C1692</f>
        <v>-9.91768245296792</v>
      </c>
      <c r="D1713" s="18" t="n">
        <f aca="false">Persist_a*C1713+Shock_sd*Draws!D1692</f>
        <v>-12.5045742205432</v>
      </c>
      <c r="E1713" s="18" t="n">
        <f aca="false">Persist_a*D1713+Shock_sd*Draws!E1692</f>
        <v>58.795679417082</v>
      </c>
      <c r="F1713" s="18" t="n">
        <f aca="false">Persist_a*E1713+Shock_sd*Draws!F1692</f>
        <v>93.255612453234</v>
      </c>
      <c r="G1713" s="18" t="n">
        <f aca="false">Persist_a*F1713+Shock_sd*Draws!G1692</f>
        <v>39.1528668822413</v>
      </c>
      <c r="H1713" s="18" t="n">
        <f aca="false">Persist_a*G1713+Shock_sd*Draws!H1692</f>
        <v>32.2112957149852</v>
      </c>
      <c r="I1713" s="18" t="n">
        <f aca="false">Persist_a*H1713+Shock_sd*Draws!I1692</f>
        <v>50.1817159831552</v>
      </c>
      <c r="J1713" s="18" t="n">
        <f aca="false">Persist_a*I1713+Shock_sd*Draws!J1692</f>
        <v>-111.405760908459</v>
      </c>
      <c r="K1713" s="18" t="n">
        <f aca="false">Persist_a*J1713+Shock_sd*Draws!K1692</f>
        <v>-128.948205136228</v>
      </c>
      <c r="L1713" s="18" t="n">
        <f aca="false">Persist_a*K1713+Shock_sd*Draws!L1692</f>
        <v>-63.0347085692193</v>
      </c>
      <c r="M1713" s="18" t="n">
        <f aca="false">Persist_a*L1713+Shock_sd*Draws!M1692</f>
        <v>-121.376990434907</v>
      </c>
      <c r="N1713" s="18" t="n">
        <f aca="false">0-(Draws!N1692+Draws!Z1692)</f>
        <v>-174.866980069864</v>
      </c>
      <c r="O1713" s="18" t="n">
        <f aca="false">N1713-(Draws!O1692+Draws!AA1692)</f>
        <v>-174.866980069864</v>
      </c>
      <c r="P1713" s="18" t="n">
        <f aca="false">O1713-(Draws!P1692+Draws!AB1692)</f>
        <v>-174.866980069864</v>
      </c>
      <c r="Q1713" s="18" t="n">
        <f aca="false">P1713-(Draws!Q1692+Draws!AC1692)</f>
        <v>-174.866980069864</v>
      </c>
      <c r="R1713" s="18" t="n">
        <f aca="false">Q1713-(Draws!R1692+Draws!AD1692)</f>
        <v>-174.866980069864</v>
      </c>
      <c r="S1713" s="18" t="n">
        <f aca="false">R1713-(Draws!S1692+Draws!AE1692)</f>
        <v>-174.866980069864</v>
      </c>
      <c r="T1713" s="18" t="n">
        <f aca="false">S1713-(Draws!T1692+Draws!AF1692)</f>
        <v>-174.866980069864</v>
      </c>
      <c r="U1713" s="18" t="n">
        <f aca="false">T1713-(Draws!U1692+Draws!AG1692)</f>
        <v>-174.866980069864</v>
      </c>
      <c r="V1713" s="18" t="n">
        <f aca="false">U1713-(Draws!V1692+Draws!AH1692)</f>
        <v>-174.866980069864</v>
      </c>
      <c r="W1713" s="18" t="n">
        <f aca="false">V1713-(Draws!W1692+Draws!AI1692)</f>
        <v>-174.866980069864</v>
      </c>
      <c r="X1713" s="18" t="n">
        <f aca="false">W1713-(Draws!X1692+Draws!AJ1692)</f>
        <v>-174.866980069864</v>
      </c>
      <c r="Y1713" s="18" t="n">
        <f aca="false">X1713-(Draws!Y1692+Draws!AK1692)</f>
        <v>-174.866980069864</v>
      </c>
      <c r="Z1713" s="18" t="n">
        <f aca="false">0-(MAX(Draws!N1692-Line_cap,0)+MAX(Draws!Z1692-Line_cap,0))</f>
        <v>-74.8669800698638</v>
      </c>
      <c r="AA1713" s="18" t="n">
        <f aca="false">Z1713-(MAX(Draws!O1692-Line_cap,0)+MAX(Draws!AA1692-Line_cap,0))</f>
        <v>-74.8669800698638</v>
      </c>
      <c r="AB1713" s="18" t="n">
        <f aca="false">AA1713-(MAX(Draws!P1692-Line_cap,0)+MAX(Draws!AB1692-Line_cap,0))</f>
        <v>-74.8669800698638</v>
      </c>
      <c r="AC1713" s="18" t="n">
        <f aca="false">AB1713-(MAX(Draws!Q1692-Line_cap,0)+MAX(Draws!AC1692-Line_cap,0))</f>
        <v>-74.8669800698638</v>
      </c>
      <c r="AD1713" s="18" t="n">
        <f aca="false">AC1713-(MAX(Draws!R1692-Line_cap,0)+MAX(Draws!AD1692-Line_cap,0))</f>
        <v>-74.8669800698638</v>
      </c>
      <c r="AE1713" s="18" t="n">
        <f aca="false">AD1713-(MAX(Draws!S1692-Line_cap,0)+MAX(Draws!AE1692-Line_cap,0))</f>
        <v>-74.8669800698638</v>
      </c>
      <c r="AF1713" s="18" t="n">
        <f aca="false">AE1713-(MAX(Draws!T1692-Line_cap,0)+MAX(Draws!AF1692-Line_cap,0))</f>
        <v>-74.8669800698638</v>
      </c>
      <c r="AG1713" s="18" t="n">
        <f aca="false">AF1713-(MAX(Draws!U1692-Line_cap,0)+MAX(Draws!AG1692-Line_cap,0))</f>
        <v>-74.8669800698638</v>
      </c>
      <c r="AH1713" s="18" t="n">
        <f aca="false">AG1713-(MAX(Draws!V1692-Line_cap,0)+MAX(Draws!AH1692-Line_cap,0))</f>
        <v>-74.8669800698638</v>
      </c>
      <c r="AI1713" s="18" t="n">
        <f aca="false">AH1713-(MAX(Draws!W1692-Line_cap,0)+MAX(Draws!AI1692-Line_cap,0))</f>
        <v>-74.8669800698638</v>
      </c>
      <c r="AJ1713" s="18" t="n">
        <f aca="false">AI1713-(MAX(Draws!X1692-Line_cap,0)+MAX(Draws!AJ1692-Line_cap,0))</f>
        <v>-74.8669800698638</v>
      </c>
      <c r="AK1713" s="18" t="n">
        <f aca="false">AJ1713-(MAX(Draws!Y1692-Line_cap,0)+MAX(Draws!AK1692-Line_cap,0))</f>
        <v>-74.8669800698638</v>
      </c>
      <c r="AL1713" s="18" t="n">
        <f aca="false">SUMPRODUCT(MIN($B$22:$M$22+B1713:M1713+N1713:Y1713))</f>
        <v>190.570510603332</v>
      </c>
      <c r="AM1713" s="18" t="n">
        <f aca="false">SUMPRODUCT(MIN($B$22:$M$22+B1713:M1713))</f>
        <v>365.437490673196</v>
      </c>
      <c r="AN1713" s="18" t="n">
        <f aca="false">SUMPRODUCT(MIN($B$22:$M$22+N1713:Y1713))</f>
        <v>307.083402287922</v>
      </c>
      <c r="AO1713" s="18" t="n">
        <f aca="false">SUMPRODUCT(MIN($B$22:$M$22+B1713:M1713+Z1713:AK1713))</f>
        <v>290.570510603332</v>
      </c>
      <c r="AP1713" s="18" t="n">
        <f aca="false">SUMPRODUCT(MIN($B$23:$M$23+B1713:M1713+N1713:Y1713))</f>
        <v>238.856159153759</v>
      </c>
      <c r="AQ1713" s="18" t="n">
        <f aca="false">SUMPRODUCT(MIN($B$23:$M$23+B1713:M1713+Z1713:AK1713))</f>
        <v>338.856159153759</v>
      </c>
      <c r="AR1713" s="13" t="n">
        <f aca="false">IF(Y1713&lt;0,1,0)</f>
        <v>1</v>
      </c>
    </row>
    <row r="1714" customFormat="false" ht="15" hidden="false" customHeight="false" outlineLevel="0" collapsed="false">
      <c r="A1714" s="13" t="n">
        <v>1689</v>
      </c>
      <c r="B1714" s="18" t="n">
        <f aca="false">Shock_sd*Draws!B1693</f>
        <v>27.404317929223</v>
      </c>
      <c r="C1714" s="18" t="n">
        <f aca="false">Persist_a*B1714+Shock_sd*Draws!C1693</f>
        <v>27.0402073564135</v>
      </c>
      <c r="D1714" s="18" t="n">
        <f aca="false">Persist_a*C1714+Shock_sd*Draws!D1693</f>
        <v>80.9777374447017</v>
      </c>
      <c r="E1714" s="18" t="n">
        <f aca="false">Persist_a*D1714+Shock_sd*Draws!E1693</f>
        <v>-38.4760811504911</v>
      </c>
      <c r="F1714" s="18" t="n">
        <f aca="false">Persist_a*E1714+Shock_sd*Draws!F1693</f>
        <v>-48.086503243542</v>
      </c>
      <c r="G1714" s="18" t="n">
        <f aca="false">Persist_a*F1714+Shock_sd*Draws!G1693</f>
        <v>27.9382678319683</v>
      </c>
      <c r="H1714" s="18" t="n">
        <f aca="false">Persist_a*G1714+Shock_sd*Draws!H1693</f>
        <v>-1.81093887584628</v>
      </c>
      <c r="I1714" s="18" t="n">
        <f aca="false">Persist_a*H1714+Shock_sd*Draws!I1693</f>
        <v>38.2538957647206</v>
      </c>
      <c r="J1714" s="18" t="n">
        <f aca="false">Persist_a*I1714+Shock_sd*Draws!J1693</f>
        <v>66.1847251573664</v>
      </c>
      <c r="K1714" s="18" t="n">
        <f aca="false">Persist_a*J1714+Shock_sd*Draws!K1693</f>
        <v>115.376844440103</v>
      </c>
      <c r="L1714" s="18" t="n">
        <f aca="false">Persist_a*K1714+Shock_sd*Draws!L1693</f>
        <v>111.93115369241</v>
      </c>
      <c r="M1714" s="18" t="n">
        <f aca="false">Persist_a*L1714+Shock_sd*Draws!M1693</f>
        <v>-8.61881183200373</v>
      </c>
      <c r="N1714" s="18" t="n">
        <f aca="false">0-(Draws!N1693+Draws!Z1693)</f>
        <v>0</v>
      </c>
      <c r="O1714" s="18" t="n">
        <f aca="false">N1714-(Draws!O1693+Draws!AA1693)</f>
        <v>0</v>
      </c>
      <c r="P1714" s="18" t="n">
        <f aca="false">O1714-(Draws!P1693+Draws!AB1693)</f>
        <v>0</v>
      </c>
      <c r="Q1714" s="18" t="n">
        <f aca="false">P1714-(Draws!Q1693+Draws!AC1693)</f>
        <v>0</v>
      </c>
      <c r="R1714" s="18" t="n">
        <f aca="false">Q1714-(Draws!R1693+Draws!AD1693)</f>
        <v>0</v>
      </c>
      <c r="S1714" s="18" t="n">
        <f aca="false">R1714-(Draws!S1693+Draws!AE1693)</f>
        <v>0</v>
      </c>
      <c r="T1714" s="18" t="n">
        <f aca="false">S1714-(Draws!T1693+Draws!AF1693)</f>
        <v>0</v>
      </c>
      <c r="U1714" s="18" t="n">
        <f aca="false">T1714-(Draws!U1693+Draws!AG1693)</f>
        <v>0</v>
      </c>
      <c r="V1714" s="18" t="n">
        <f aca="false">U1714-(Draws!V1693+Draws!AH1693)</f>
        <v>0</v>
      </c>
      <c r="W1714" s="18" t="n">
        <f aca="false">V1714-(Draws!W1693+Draws!AI1693)</f>
        <v>0</v>
      </c>
      <c r="X1714" s="18" t="n">
        <f aca="false">W1714-(Draws!X1693+Draws!AJ1693)</f>
        <v>0</v>
      </c>
      <c r="Y1714" s="18" t="n">
        <f aca="false">X1714-(Draws!Y1693+Draws!AK1693)</f>
        <v>0</v>
      </c>
      <c r="Z1714" s="18" t="n">
        <f aca="false">0-(MAX(Draws!N1693-Line_cap,0)+MAX(Draws!Z1693-Line_cap,0))</f>
        <v>0</v>
      </c>
      <c r="AA1714" s="18" t="n">
        <f aca="false">Z1714-(MAX(Draws!O1693-Line_cap,0)+MAX(Draws!AA1693-Line_cap,0))</f>
        <v>0</v>
      </c>
      <c r="AB1714" s="18" t="n">
        <f aca="false">AA1714-(MAX(Draws!P1693-Line_cap,0)+MAX(Draws!AB1693-Line_cap,0))</f>
        <v>0</v>
      </c>
      <c r="AC1714" s="18" t="n">
        <f aca="false">AB1714-(MAX(Draws!Q1693-Line_cap,0)+MAX(Draws!AC1693-Line_cap,0))</f>
        <v>0</v>
      </c>
      <c r="AD1714" s="18" t="n">
        <f aca="false">AC1714-(MAX(Draws!R1693-Line_cap,0)+MAX(Draws!AD1693-Line_cap,0))</f>
        <v>0</v>
      </c>
      <c r="AE1714" s="18" t="n">
        <f aca="false">AD1714-(MAX(Draws!S1693-Line_cap,0)+MAX(Draws!AE1693-Line_cap,0))</f>
        <v>0</v>
      </c>
      <c r="AF1714" s="18" t="n">
        <f aca="false">AE1714-(MAX(Draws!T1693-Line_cap,0)+MAX(Draws!AF1693-Line_cap,0))</f>
        <v>0</v>
      </c>
      <c r="AG1714" s="18" t="n">
        <f aca="false">AF1714-(MAX(Draws!U1693-Line_cap,0)+MAX(Draws!AG1693-Line_cap,0))</f>
        <v>0</v>
      </c>
      <c r="AH1714" s="18" t="n">
        <f aca="false">AG1714-(MAX(Draws!V1693-Line_cap,0)+MAX(Draws!AH1693-Line_cap,0))</f>
        <v>0</v>
      </c>
      <c r="AI1714" s="18" t="n">
        <f aca="false">AH1714-(MAX(Draws!W1693-Line_cap,0)+MAX(Draws!AI1693-Line_cap,0))</f>
        <v>0</v>
      </c>
      <c r="AJ1714" s="18" t="n">
        <f aca="false">AI1714-(MAX(Draws!X1693-Line_cap,0)+MAX(Draws!AJ1693-Line_cap,0))</f>
        <v>0</v>
      </c>
      <c r="AK1714" s="18" t="n">
        <f aca="false">AJ1714-(MAX(Draws!Y1693-Line_cap,0)+MAX(Draws!AK1693-Line_cap,0))</f>
        <v>0</v>
      </c>
      <c r="AL1714" s="18" t="n">
        <f aca="false">SUMPRODUCT(MIN($B$22:$M$22+B1714:M1714+N1714:Y1714))</f>
        <v>440.410677904148</v>
      </c>
      <c r="AM1714" s="18" t="n">
        <f aca="false">SUMPRODUCT(MIN($B$22:$M$22+B1714:M1714))</f>
        <v>440.410677904148</v>
      </c>
      <c r="AN1714" s="18" t="n">
        <f aca="false">SUMPRODUCT(MIN($B$22:$M$22+N1714:Y1714))</f>
        <v>481.950382357786</v>
      </c>
      <c r="AO1714" s="18" t="n">
        <f aca="false">SUMPRODUCT(MIN($B$22:$M$22+B1714:M1714+Z1714:AK1714))</f>
        <v>440.410677904148</v>
      </c>
      <c r="AP1714" s="18" t="n">
        <f aca="false">SUMPRODUCT(MIN($B$23:$M$23+B1714:M1714+N1714:Y1714))</f>
        <v>485.515411757312</v>
      </c>
      <c r="AQ1714" s="18" t="n">
        <f aca="false">SUMPRODUCT(MIN($B$23:$M$23+B1714:M1714+Z1714:AK1714))</f>
        <v>485.515411757312</v>
      </c>
      <c r="AR1714" s="13" t="n">
        <f aca="false">IF(Y1714&lt;0,1,0)</f>
        <v>0</v>
      </c>
    </row>
    <row r="1715" customFormat="false" ht="15" hidden="false" customHeight="false" outlineLevel="0" collapsed="false">
      <c r="A1715" s="13" t="n">
        <v>1690</v>
      </c>
      <c r="B1715" s="18" t="n">
        <f aca="false">Shock_sd*Draws!B1694</f>
        <v>42.1729233669562</v>
      </c>
      <c r="C1715" s="18" t="n">
        <f aca="false">Persist_a*B1715+Shock_sd*Draws!C1694</f>
        <v>57.0327229610881</v>
      </c>
      <c r="D1715" s="18" t="n">
        <f aca="false">Persist_a*C1715+Shock_sd*Draws!D1694</f>
        <v>3.02075001327114</v>
      </c>
      <c r="E1715" s="18" t="n">
        <f aca="false">Persist_a*D1715+Shock_sd*Draws!E1694</f>
        <v>-73.4311843594405</v>
      </c>
      <c r="F1715" s="18" t="n">
        <f aca="false">Persist_a*E1715+Shock_sd*Draws!F1694</f>
        <v>-80.1047538561126</v>
      </c>
      <c r="G1715" s="18" t="n">
        <f aca="false">Persist_a*F1715+Shock_sd*Draws!G1694</f>
        <v>-75.9296128832888</v>
      </c>
      <c r="H1715" s="18" t="n">
        <f aca="false">Persist_a*G1715+Shock_sd*Draws!H1694</f>
        <v>-43.2114011170219</v>
      </c>
      <c r="I1715" s="18" t="n">
        <f aca="false">Persist_a*H1715+Shock_sd*Draws!I1694</f>
        <v>3.68466843586499</v>
      </c>
      <c r="J1715" s="18" t="n">
        <f aca="false">Persist_a*I1715+Shock_sd*Draws!J1694</f>
        <v>-12.793089609678</v>
      </c>
      <c r="K1715" s="18" t="n">
        <f aca="false">Persist_a*J1715+Shock_sd*Draws!K1694</f>
        <v>-36.8576580557464</v>
      </c>
      <c r="L1715" s="18" t="n">
        <f aca="false">Persist_a*K1715+Shock_sd*Draws!L1694</f>
        <v>70.3776025657694</v>
      </c>
      <c r="M1715" s="18" t="n">
        <f aca="false">Persist_a*L1715+Shock_sd*Draws!M1694</f>
        <v>6.45470416307131</v>
      </c>
      <c r="N1715" s="18" t="n">
        <f aca="false">0-(Draws!N1694+Draws!Z1694)</f>
        <v>0</v>
      </c>
      <c r="O1715" s="18" t="n">
        <f aca="false">N1715-(Draws!O1694+Draws!AA1694)</f>
        <v>0</v>
      </c>
      <c r="P1715" s="18" t="n">
        <f aca="false">O1715-(Draws!P1694+Draws!AB1694)</f>
        <v>0</v>
      </c>
      <c r="Q1715" s="18" t="n">
        <f aca="false">P1715-(Draws!Q1694+Draws!AC1694)</f>
        <v>0</v>
      </c>
      <c r="R1715" s="18" t="n">
        <f aca="false">Q1715-(Draws!R1694+Draws!AD1694)</f>
        <v>0</v>
      </c>
      <c r="S1715" s="18" t="n">
        <f aca="false">R1715-(Draws!S1694+Draws!AE1694)</f>
        <v>0</v>
      </c>
      <c r="T1715" s="18" t="n">
        <f aca="false">S1715-(Draws!T1694+Draws!AF1694)</f>
        <v>0</v>
      </c>
      <c r="U1715" s="18" t="n">
        <f aca="false">T1715-(Draws!U1694+Draws!AG1694)</f>
        <v>0</v>
      </c>
      <c r="V1715" s="18" t="n">
        <f aca="false">U1715-(Draws!V1694+Draws!AH1694)</f>
        <v>0</v>
      </c>
      <c r="W1715" s="18" t="n">
        <f aca="false">V1715-(Draws!W1694+Draws!AI1694)</f>
        <v>0</v>
      </c>
      <c r="X1715" s="18" t="n">
        <f aca="false">W1715-(Draws!X1694+Draws!AJ1694)</f>
        <v>0</v>
      </c>
      <c r="Y1715" s="18" t="n">
        <f aca="false">X1715-(Draws!Y1694+Draws!AK1694)</f>
        <v>0</v>
      </c>
      <c r="Z1715" s="18" t="n">
        <f aca="false">0-(MAX(Draws!N1694-Line_cap,0)+MAX(Draws!Z1694-Line_cap,0))</f>
        <v>0</v>
      </c>
      <c r="AA1715" s="18" t="n">
        <f aca="false">Z1715-(MAX(Draws!O1694-Line_cap,0)+MAX(Draws!AA1694-Line_cap,0))</f>
        <v>0</v>
      </c>
      <c r="AB1715" s="18" t="n">
        <f aca="false">AA1715-(MAX(Draws!P1694-Line_cap,0)+MAX(Draws!AB1694-Line_cap,0))</f>
        <v>0</v>
      </c>
      <c r="AC1715" s="18" t="n">
        <f aca="false">AB1715-(MAX(Draws!Q1694-Line_cap,0)+MAX(Draws!AC1694-Line_cap,0))</f>
        <v>0</v>
      </c>
      <c r="AD1715" s="18" t="n">
        <f aca="false">AC1715-(MAX(Draws!R1694-Line_cap,0)+MAX(Draws!AD1694-Line_cap,0))</f>
        <v>0</v>
      </c>
      <c r="AE1715" s="18" t="n">
        <f aca="false">AD1715-(MAX(Draws!S1694-Line_cap,0)+MAX(Draws!AE1694-Line_cap,0))</f>
        <v>0</v>
      </c>
      <c r="AF1715" s="18" t="n">
        <f aca="false">AE1715-(MAX(Draws!T1694-Line_cap,0)+MAX(Draws!AF1694-Line_cap,0))</f>
        <v>0</v>
      </c>
      <c r="AG1715" s="18" t="n">
        <f aca="false">AF1715-(MAX(Draws!U1694-Line_cap,0)+MAX(Draws!AG1694-Line_cap,0))</f>
        <v>0</v>
      </c>
      <c r="AH1715" s="18" t="n">
        <f aca="false">AG1715-(MAX(Draws!V1694-Line_cap,0)+MAX(Draws!AH1694-Line_cap,0))</f>
        <v>0</v>
      </c>
      <c r="AI1715" s="18" t="n">
        <f aca="false">AH1715-(MAX(Draws!W1694-Line_cap,0)+MAX(Draws!AI1694-Line_cap,0))</f>
        <v>0</v>
      </c>
      <c r="AJ1715" s="18" t="n">
        <f aca="false">AI1715-(MAX(Draws!X1694-Line_cap,0)+MAX(Draws!AJ1694-Line_cap,0))</f>
        <v>0</v>
      </c>
      <c r="AK1715" s="18" t="n">
        <f aca="false">AJ1715-(MAX(Draws!Y1694-Line_cap,0)+MAX(Draws!AK1694-Line_cap,0))</f>
        <v>0</v>
      </c>
      <c r="AL1715" s="18" t="n">
        <f aca="false">SUMPRODUCT(MIN($B$22:$M$22+B1715:M1715+N1715:Y1715))</f>
        <v>407.278558755076</v>
      </c>
      <c r="AM1715" s="18" t="n">
        <f aca="false">SUMPRODUCT(MIN($B$22:$M$22+B1715:M1715))</f>
        <v>407.278558755076</v>
      </c>
      <c r="AN1715" s="18" t="n">
        <f aca="false">SUMPRODUCT(MIN($B$22:$M$22+N1715:Y1715))</f>
        <v>481.950382357786</v>
      </c>
      <c r="AO1715" s="18" t="n">
        <f aca="false">SUMPRODUCT(MIN($B$22:$M$22+B1715:M1715+Z1715:AK1715))</f>
        <v>407.278558755076</v>
      </c>
      <c r="AP1715" s="18" t="n">
        <f aca="false">SUMPRODUCT(MIN($B$23:$M$23+B1715:M1715+N1715:Y1715))</f>
        <v>453.497161144742</v>
      </c>
      <c r="AQ1715" s="18" t="n">
        <f aca="false">SUMPRODUCT(MIN($B$23:$M$23+B1715:M1715+Z1715:AK1715))</f>
        <v>453.497161144742</v>
      </c>
      <c r="AR1715" s="13" t="n">
        <f aca="false">IF(Y1715&lt;0,1,0)</f>
        <v>0</v>
      </c>
    </row>
    <row r="1716" customFormat="false" ht="15" hidden="false" customHeight="false" outlineLevel="0" collapsed="false">
      <c r="A1716" s="13" t="n">
        <v>1691</v>
      </c>
      <c r="B1716" s="18" t="n">
        <f aca="false">Shock_sd*Draws!B1695</f>
        <v>-65.0862669150448</v>
      </c>
      <c r="C1716" s="18" t="n">
        <f aca="false">Persist_a*B1716+Shock_sd*Draws!C1695</f>
        <v>-6.14376315082628</v>
      </c>
      <c r="D1716" s="18" t="n">
        <f aca="false">Persist_a*C1716+Shock_sd*Draws!D1695</f>
        <v>-22.2369418297692</v>
      </c>
      <c r="E1716" s="18" t="n">
        <f aca="false">Persist_a*D1716+Shock_sd*Draws!E1695</f>
        <v>15.44388800911</v>
      </c>
      <c r="F1716" s="18" t="n">
        <f aca="false">Persist_a*E1716+Shock_sd*Draws!F1695</f>
        <v>15.8513408388646</v>
      </c>
      <c r="G1716" s="18" t="n">
        <f aca="false">Persist_a*F1716+Shock_sd*Draws!G1695</f>
        <v>20.7520122324739</v>
      </c>
      <c r="H1716" s="18" t="n">
        <f aca="false">Persist_a*G1716+Shock_sd*Draws!H1695</f>
        <v>-64.0259792175506</v>
      </c>
      <c r="I1716" s="18" t="n">
        <f aca="false">Persist_a*H1716+Shock_sd*Draws!I1695</f>
        <v>-6.70768198476137</v>
      </c>
      <c r="J1716" s="18" t="n">
        <f aca="false">Persist_a*I1716+Shock_sd*Draws!J1695</f>
        <v>-54.8456623515068</v>
      </c>
      <c r="K1716" s="18" t="n">
        <f aca="false">Persist_a*J1716+Shock_sd*Draws!K1695</f>
        <v>-11.674172987016</v>
      </c>
      <c r="L1716" s="18" t="n">
        <f aca="false">Persist_a*K1716+Shock_sd*Draws!L1695</f>
        <v>-7.39816961727636</v>
      </c>
      <c r="M1716" s="18" t="n">
        <f aca="false">Persist_a*L1716+Shock_sd*Draws!M1695</f>
        <v>-27.6564803910599</v>
      </c>
      <c r="N1716" s="18" t="n">
        <f aca="false">0-(Draws!N1695+Draws!Z1695)</f>
        <v>0</v>
      </c>
      <c r="O1716" s="18" t="n">
        <f aca="false">N1716-(Draws!O1695+Draws!AA1695)</f>
        <v>0</v>
      </c>
      <c r="P1716" s="18" t="n">
        <f aca="false">O1716-(Draws!P1695+Draws!AB1695)</f>
        <v>0</v>
      </c>
      <c r="Q1716" s="18" t="n">
        <f aca="false">P1716-(Draws!Q1695+Draws!AC1695)</f>
        <v>0</v>
      </c>
      <c r="R1716" s="18" t="n">
        <f aca="false">Q1716-(Draws!R1695+Draws!AD1695)</f>
        <v>0</v>
      </c>
      <c r="S1716" s="18" t="n">
        <f aca="false">R1716-(Draws!S1695+Draws!AE1695)</f>
        <v>0</v>
      </c>
      <c r="T1716" s="18" t="n">
        <f aca="false">S1716-(Draws!T1695+Draws!AF1695)</f>
        <v>0</v>
      </c>
      <c r="U1716" s="18" t="n">
        <f aca="false">T1716-(Draws!U1695+Draws!AG1695)</f>
        <v>0</v>
      </c>
      <c r="V1716" s="18" t="n">
        <f aca="false">U1716-(Draws!V1695+Draws!AH1695)</f>
        <v>0</v>
      </c>
      <c r="W1716" s="18" t="n">
        <f aca="false">V1716-(Draws!W1695+Draws!AI1695)</f>
        <v>0</v>
      </c>
      <c r="X1716" s="18" t="n">
        <f aca="false">W1716-(Draws!X1695+Draws!AJ1695)</f>
        <v>0</v>
      </c>
      <c r="Y1716" s="18" t="n">
        <f aca="false">X1716-(Draws!Y1695+Draws!AK1695)</f>
        <v>0</v>
      </c>
      <c r="Z1716" s="18" t="n">
        <f aca="false">0-(MAX(Draws!N1695-Line_cap,0)+MAX(Draws!Z1695-Line_cap,0))</f>
        <v>0</v>
      </c>
      <c r="AA1716" s="18" t="n">
        <f aca="false">Z1716-(MAX(Draws!O1695-Line_cap,0)+MAX(Draws!AA1695-Line_cap,0))</f>
        <v>0</v>
      </c>
      <c r="AB1716" s="18" t="n">
        <f aca="false">AA1716-(MAX(Draws!P1695-Line_cap,0)+MAX(Draws!AB1695-Line_cap,0))</f>
        <v>0</v>
      </c>
      <c r="AC1716" s="18" t="n">
        <f aca="false">AB1716-(MAX(Draws!Q1695-Line_cap,0)+MAX(Draws!AC1695-Line_cap,0))</f>
        <v>0</v>
      </c>
      <c r="AD1716" s="18" t="n">
        <f aca="false">AC1716-(MAX(Draws!R1695-Line_cap,0)+MAX(Draws!AD1695-Line_cap,0))</f>
        <v>0</v>
      </c>
      <c r="AE1716" s="18" t="n">
        <f aca="false">AD1716-(MAX(Draws!S1695-Line_cap,0)+MAX(Draws!AE1695-Line_cap,0))</f>
        <v>0</v>
      </c>
      <c r="AF1716" s="18" t="n">
        <f aca="false">AE1716-(MAX(Draws!T1695-Line_cap,0)+MAX(Draws!AF1695-Line_cap,0))</f>
        <v>0</v>
      </c>
      <c r="AG1716" s="18" t="n">
        <f aca="false">AF1716-(MAX(Draws!U1695-Line_cap,0)+MAX(Draws!AG1695-Line_cap,0))</f>
        <v>0</v>
      </c>
      <c r="AH1716" s="18" t="n">
        <f aca="false">AG1716-(MAX(Draws!V1695-Line_cap,0)+MAX(Draws!AH1695-Line_cap,0))</f>
        <v>0</v>
      </c>
      <c r="AI1716" s="18" t="n">
        <f aca="false">AH1716-(MAX(Draws!W1695-Line_cap,0)+MAX(Draws!AI1695-Line_cap,0))</f>
        <v>0</v>
      </c>
      <c r="AJ1716" s="18" t="n">
        <f aca="false">AI1716-(MAX(Draws!X1695-Line_cap,0)+MAX(Draws!AJ1695-Line_cap,0))</f>
        <v>0</v>
      </c>
      <c r="AK1716" s="18" t="n">
        <f aca="false">AJ1716-(MAX(Draws!Y1695-Line_cap,0)+MAX(Draws!AK1695-Line_cap,0))</f>
        <v>0</v>
      </c>
      <c r="AL1716" s="18" t="n">
        <f aca="false">SUMPRODUCT(MIN($B$22:$M$22+B1716:M1716+N1716:Y1716))</f>
        <v>417.924403140235</v>
      </c>
      <c r="AM1716" s="18" t="n">
        <f aca="false">SUMPRODUCT(MIN($B$22:$M$22+B1716:M1716))</f>
        <v>417.924403140235</v>
      </c>
      <c r="AN1716" s="18" t="n">
        <f aca="false">SUMPRODUCT(MIN($B$22:$M$22+N1716:Y1716))</f>
        <v>481.950382357786</v>
      </c>
      <c r="AO1716" s="18" t="n">
        <f aca="false">SUMPRODUCT(MIN($B$22:$M$22+B1716:M1716+Z1716:AK1716))</f>
        <v>417.924403140235</v>
      </c>
      <c r="AP1716" s="18" t="n">
        <f aca="false">SUMPRODUCT(MIN($B$23:$M$23+B1716:M1716+N1716:Y1716))</f>
        <v>467.103046003335</v>
      </c>
      <c r="AQ1716" s="18" t="n">
        <f aca="false">SUMPRODUCT(MIN($B$23:$M$23+B1716:M1716+Z1716:AK1716))</f>
        <v>467.103046003335</v>
      </c>
      <c r="AR1716" s="13" t="n">
        <f aca="false">IF(Y1716&lt;0,1,0)</f>
        <v>0</v>
      </c>
    </row>
    <row r="1717" customFormat="false" ht="15" hidden="false" customHeight="false" outlineLevel="0" collapsed="false">
      <c r="A1717" s="13" t="n">
        <v>1692</v>
      </c>
      <c r="B1717" s="18" t="n">
        <f aca="false">Shock_sd*Draws!B1696</f>
        <v>-81.4019857411502</v>
      </c>
      <c r="C1717" s="18" t="n">
        <f aca="false">Persist_a*B1717+Shock_sd*Draws!C1696</f>
        <v>-86.3242431023114</v>
      </c>
      <c r="D1717" s="18" t="n">
        <f aca="false">Persist_a*C1717+Shock_sd*Draws!D1696</f>
        <v>-111.497961181331</v>
      </c>
      <c r="E1717" s="18" t="n">
        <f aca="false">Persist_a*D1717+Shock_sd*Draws!E1696</f>
        <v>-121.813498213659</v>
      </c>
      <c r="F1717" s="18" t="n">
        <f aca="false">Persist_a*E1717+Shock_sd*Draws!F1696</f>
        <v>-68.0426240125507</v>
      </c>
      <c r="G1717" s="18" t="n">
        <f aca="false">Persist_a*F1717+Shock_sd*Draws!G1696</f>
        <v>-47.6239508582019</v>
      </c>
      <c r="H1717" s="18" t="n">
        <f aca="false">Persist_a*G1717+Shock_sd*Draws!H1696</f>
        <v>-63.0509832145336</v>
      </c>
      <c r="I1717" s="18" t="n">
        <f aca="false">Persist_a*H1717+Shock_sd*Draws!I1696</f>
        <v>33.5162393660015</v>
      </c>
      <c r="J1717" s="18" t="n">
        <f aca="false">Persist_a*I1717+Shock_sd*Draws!J1696</f>
        <v>52.02360278294</v>
      </c>
      <c r="K1717" s="18" t="n">
        <f aca="false">Persist_a*J1717+Shock_sd*Draws!K1696</f>
        <v>-19.5746262193905</v>
      </c>
      <c r="L1717" s="18" t="n">
        <f aca="false">Persist_a*K1717+Shock_sd*Draws!L1696</f>
        <v>-60.8446203436795</v>
      </c>
      <c r="M1717" s="18" t="n">
        <f aca="false">Persist_a*L1717+Shock_sd*Draws!M1696</f>
        <v>-42.6138127145972</v>
      </c>
      <c r="N1717" s="18" t="n">
        <f aca="false">0-(Draws!N1696+Draws!Z1696)</f>
        <v>-121.020540651585</v>
      </c>
      <c r="O1717" s="18" t="n">
        <f aca="false">N1717-(Draws!O1696+Draws!AA1696)</f>
        <v>-121.020540651585</v>
      </c>
      <c r="P1717" s="18" t="n">
        <f aca="false">O1717-(Draws!P1696+Draws!AB1696)</f>
        <v>-121.020540651585</v>
      </c>
      <c r="Q1717" s="18" t="n">
        <f aca="false">P1717-(Draws!Q1696+Draws!AC1696)</f>
        <v>-121.020540651585</v>
      </c>
      <c r="R1717" s="18" t="n">
        <f aca="false">Q1717-(Draws!R1696+Draws!AD1696)</f>
        <v>-121.020540651585</v>
      </c>
      <c r="S1717" s="18" t="n">
        <f aca="false">R1717-(Draws!S1696+Draws!AE1696)</f>
        <v>-121.020540651585</v>
      </c>
      <c r="T1717" s="18" t="n">
        <f aca="false">S1717-(Draws!T1696+Draws!AF1696)</f>
        <v>-121.020540651585</v>
      </c>
      <c r="U1717" s="18" t="n">
        <f aca="false">T1717-(Draws!U1696+Draws!AG1696)</f>
        <v>-269.906762903708</v>
      </c>
      <c r="V1717" s="18" t="n">
        <f aca="false">U1717-(Draws!V1696+Draws!AH1696)</f>
        <v>-269.906762903708</v>
      </c>
      <c r="W1717" s="18" t="n">
        <f aca="false">V1717-(Draws!W1696+Draws!AI1696)</f>
        <v>-269.906762903708</v>
      </c>
      <c r="X1717" s="18" t="n">
        <f aca="false">W1717-(Draws!X1696+Draws!AJ1696)</f>
        <v>-269.906762903708</v>
      </c>
      <c r="Y1717" s="18" t="n">
        <f aca="false">X1717-(Draws!Y1696+Draws!AK1696)</f>
        <v>-269.906762903708</v>
      </c>
      <c r="Z1717" s="18" t="n">
        <f aca="false">0-(MAX(Draws!N1696-Line_cap,0)+MAX(Draws!Z1696-Line_cap,0))</f>
        <v>-21.0205406515847</v>
      </c>
      <c r="AA1717" s="18" t="n">
        <f aca="false">Z1717-(MAX(Draws!O1696-Line_cap,0)+MAX(Draws!AA1696-Line_cap,0))</f>
        <v>-21.0205406515847</v>
      </c>
      <c r="AB1717" s="18" t="n">
        <f aca="false">AA1717-(MAX(Draws!P1696-Line_cap,0)+MAX(Draws!AB1696-Line_cap,0))</f>
        <v>-21.0205406515847</v>
      </c>
      <c r="AC1717" s="18" t="n">
        <f aca="false">AB1717-(MAX(Draws!Q1696-Line_cap,0)+MAX(Draws!AC1696-Line_cap,0))</f>
        <v>-21.0205406515847</v>
      </c>
      <c r="AD1717" s="18" t="n">
        <f aca="false">AC1717-(MAX(Draws!R1696-Line_cap,0)+MAX(Draws!AD1696-Line_cap,0))</f>
        <v>-21.0205406515847</v>
      </c>
      <c r="AE1717" s="18" t="n">
        <f aca="false">AD1717-(MAX(Draws!S1696-Line_cap,0)+MAX(Draws!AE1696-Line_cap,0))</f>
        <v>-21.0205406515847</v>
      </c>
      <c r="AF1717" s="18" t="n">
        <f aca="false">AE1717-(MAX(Draws!T1696-Line_cap,0)+MAX(Draws!AF1696-Line_cap,0))</f>
        <v>-21.0205406515847</v>
      </c>
      <c r="AG1717" s="18" t="n">
        <f aca="false">AF1717-(MAX(Draws!U1696-Line_cap,0)+MAX(Draws!AG1696-Line_cap,0))</f>
        <v>-69.9067629037075</v>
      </c>
      <c r="AH1717" s="18" t="n">
        <f aca="false">AG1717-(MAX(Draws!V1696-Line_cap,0)+MAX(Draws!AH1696-Line_cap,0))</f>
        <v>-69.9067629037075</v>
      </c>
      <c r="AI1717" s="18" t="n">
        <f aca="false">AH1717-(MAX(Draws!W1696-Line_cap,0)+MAX(Draws!AI1696-Line_cap,0))</f>
        <v>-69.9067629037075</v>
      </c>
      <c r="AJ1717" s="18" t="n">
        <f aca="false">AI1717-(MAX(Draws!X1696-Line_cap,0)+MAX(Draws!AJ1696-Line_cap,0))</f>
        <v>-69.9067629037075</v>
      </c>
      <c r="AK1717" s="18" t="n">
        <f aca="false">AJ1717-(MAX(Draws!Y1696-Line_cap,0)+MAX(Draws!AK1696-Line_cap,0))</f>
        <v>-69.9067629037075</v>
      </c>
      <c r="AL1717" s="18" t="n">
        <f aca="false">SUMPRODUCT(MIN($B$22:$M$22+B1717:M1717+N1717:Y1717))</f>
        <v>171.176564316994</v>
      </c>
      <c r="AM1717" s="18" t="n">
        <f aca="false">SUMPRODUCT(MIN($B$22:$M$22+B1717:M1717))</f>
        <v>377.048701614497</v>
      </c>
      <c r="AN1717" s="18" t="n">
        <f aca="false">SUMPRODUCT(MIN($B$22:$M$22+N1717:Y1717))</f>
        <v>213.947290494212</v>
      </c>
      <c r="AO1717" s="18" t="n">
        <f aca="false">SUMPRODUCT(MIN($B$22:$M$22+B1717:M1717+Z1717:AK1717))</f>
        <v>356.028160962912</v>
      </c>
      <c r="AP1717" s="18" t="n">
        <f aca="false">SUMPRODUCT(MIN($B$23:$M$23+B1717:M1717+N1717:Y1717))</f>
        <v>218.049693130538</v>
      </c>
      <c r="AQ1717" s="18" t="n">
        <f aca="false">SUMPRODUCT(MIN($B$23:$M$23+B1717:M1717+Z1717:AK1717))</f>
        <v>396.916448476276</v>
      </c>
      <c r="AR1717" s="13" t="n">
        <f aca="false">IF(Y1717&lt;0,1,0)</f>
        <v>1</v>
      </c>
    </row>
    <row r="1718" customFormat="false" ht="15" hidden="false" customHeight="false" outlineLevel="0" collapsed="false">
      <c r="A1718" s="13" t="n">
        <v>1693</v>
      </c>
      <c r="B1718" s="18" t="n">
        <f aca="false">Shock_sd*Draws!B1697</f>
        <v>51.3924541842163</v>
      </c>
      <c r="C1718" s="18" t="n">
        <f aca="false">Persist_a*B1718+Shock_sd*Draws!C1697</f>
        <v>38.7536350244557</v>
      </c>
      <c r="D1718" s="18" t="n">
        <f aca="false">Persist_a*C1718+Shock_sd*Draws!D1697</f>
        <v>143.971944037941</v>
      </c>
      <c r="E1718" s="18" t="n">
        <f aca="false">Persist_a*D1718+Shock_sd*Draws!E1697</f>
        <v>183.080770436517</v>
      </c>
      <c r="F1718" s="18" t="n">
        <f aca="false">Persist_a*E1718+Shock_sd*Draws!F1697</f>
        <v>142.911288373134</v>
      </c>
      <c r="G1718" s="18" t="n">
        <f aca="false">Persist_a*F1718+Shock_sd*Draws!G1697</f>
        <v>94.1812226498855</v>
      </c>
      <c r="H1718" s="18" t="n">
        <f aca="false">Persist_a*G1718+Shock_sd*Draws!H1697</f>
        <v>92.3501724049467</v>
      </c>
      <c r="I1718" s="18" t="n">
        <f aca="false">Persist_a*H1718+Shock_sd*Draws!I1697</f>
        <v>32.7931743626329</v>
      </c>
      <c r="J1718" s="18" t="n">
        <f aca="false">Persist_a*I1718+Shock_sd*Draws!J1697</f>
        <v>55.7060483829557</v>
      </c>
      <c r="K1718" s="18" t="n">
        <f aca="false">Persist_a*J1718+Shock_sd*Draws!K1697</f>
        <v>52.0761305608944</v>
      </c>
      <c r="L1718" s="18" t="n">
        <f aca="false">Persist_a*K1718+Shock_sd*Draws!L1697</f>
        <v>21.1603475084868</v>
      </c>
      <c r="M1718" s="18" t="n">
        <f aca="false">Persist_a*L1718+Shock_sd*Draws!M1697</f>
        <v>-16.4958630522478</v>
      </c>
      <c r="N1718" s="18" t="n">
        <f aca="false">0-(Draws!N1697+Draws!Z1697)</f>
        <v>0</v>
      </c>
      <c r="O1718" s="18" t="n">
        <f aca="false">N1718-(Draws!O1697+Draws!AA1697)</f>
        <v>0</v>
      </c>
      <c r="P1718" s="18" t="n">
        <f aca="false">O1718-(Draws!P1697+Draws!AB1697)</f>
        <v>0</v>
      </c>
      <c r="Q1718" s="18" t="n">
        <f aca="false">P1718-(Draws!Q1697+Draws!AC1697)</f>
        <v>0</v>
      </c>
      <c r="R1718" s="18" t="n">
        <f aca="false">Q1718-(Draws!R1697+Draws!AD1697)</f>
        <v>0</v>
      </c>
      <c r="S1718" s="18" t="n">
        <f aca="false">R1718-(Draws!S1697+Draws!AE1697)</f>
        <v>0</v>
      </c>
      <c r="T1718" s="18" t="n">
        <f aca="false">S1718-(Draws!T1697+Draws!AF1697)</f>
        <v>-110.812357853729</v>
      </c>
      <c r="U1718" s="18" t="n">
        <f aca="false">T1718-(Draws!U1697+Draws!AG1697)</f>
        <v>-110.812357853729</v>
      </c>
      <c r="V1718" s="18" t="n">
        <f aca="false">U1718-(Draws!V1697+Draws!AH1697)</f>
        <v>-110.812357853729</v>
      </c>
      <c r="W1718" s="18" t="n">
        <f aca="false">V1718-(Draws!W1697+Draws!AI1697)</f>
        <v>-110.812357853729</v>
      </c>
      <c r="X1718" s="18" t="n">
        <f aca="false">W1718-(Draws!X1697+Draws!AJ1697)</f>
        <v>-110.812357853729</v>
      </c>
      <c r="Y1718" s="18" t="n">
        <f aca="false">X1718-(Draws!Y1697+Draws!AK1697)</f>
        <v>-110.812357853729</v>
      </c>
      <c r="Z1718" s="18" t="n">
        <f aca="false">0-(MAX(Draws!N1697-Line_cap,0)+MAX(Draws!Z1697-Line_cap,0))</f>
        <v>0</v>
      </c>
      <c r="AA1718" s="18" t="n">
        <f aca="false">Z1718-(MAX(Draws!O1697-Line_cap,0)+MAX(Draws!AA1697-Line_cap,0))</f>
        <v>0</v>
      </c>
      <c r="AB1718" s="18" t="n">
        <f aca="false">AA1718-(MAX(Draws!P1697-Line_cap,0)+MAX(Draws!AB1697-Line_cap,0))</f>
        <v>0</v>
      </c>
      <c r="AC1718" s="18" t="n">
        <f aca="false">AB1718-(MAX(Draws!Q1697-Line_cap,0)+MAX(Draws!AC1697-Line_cap,0))</f>
        <v>0</v>
      </c>
      <c r="AD1718" s="18" t="n">
        <f aca="false">AC1718-(MAX(Draws!R1697-Line_cap,0)+MAX(Draws!AD1697-Line_cap,0))</f>
        <v>0</v>
      </c>
      <c r="AE1718" s="18" t="n">
        <f aca="false">AD1718-(MAX(Draws!S1697-Line_cap,0)+MAX(Draws!AE1697-Line_cap,0))</f>
        <v>0</v>
      </c>
      <c r="AF1718" s="18" t="n">
        <f aca="false">AE1718-(MAX(Draws!T1697-Line_cap,0)+MAX(Draws!AF1697-Line_cap,0))</f>
        <v>-10.8123578537294</v>
      </c>
      <c r="AG1718" s="18" t="n">
        <f aca="false">AF1718-(MAX(Draws!U1697-Line_cap,0)+MAX(Draws!AG1697-Line_cap,0))</f>
        <v>-10.8123578537294</v>
      </c>
      <c r="AH1718" s="18" t="n">
        <f aca="false">AG1718-(MAX(Draws!V1697-Line_cap,0)+MAX(Draws!AH1697-Line_cap,0))</f>
        <v>-10.8123578537294</v>
      </c>
      <c r="AI1718" s="18" t="n">
        <f aca="false">AH1718-(MAX(Draws!W1697-Line_cap,0)+MAX(Draws!AI1697-Line_cap,0))</f>
        <v>-10.8123578537294</v>
      </c>
      <c r="AJ1718" s="18" t="n">
        <f aca="false">AI1718-(MAX(Draws!X1697-Line_cap,0)+MAX(Draws!AJ1697-Line_cap,0))</f>
        <v>-10.8123578537294</v>
      </c>
      <c r="AK1718" s="18" t="n">
        <f aca="false">AJ1718-(MAX(Draws!Y1697-Line_cap,0)+MAX(Draws!AK1697-Line_cap,0))</f>
        <v>-10.8123578537294</v>
      </c>
      <c r="AL1718" s="18" t="n">
        <f aca="false">SUMPRODUCT(MIN($B$22:$M$22+B1718:M1718+N1718:Y1718))</f>
        <v>383.115826770983</v>
      </c>
      <c r="AM1718" s="18" t="n">
        <f aca="false">SUMPRODUCT(MIN($B$22:$M$22+B1718:M1718))</f>
        <v>493.928184624713</v>
      </c>
      <c r="AN1718" s="18" t="n">
        <f aca="false">SUMPRODUCT(MIN($B$22:$M$22+N1718:Y1718))</f>
        <v>371.138024504056</v>
      </c>
      <c r="AO1718" s="18" t="n">
        <f aca="false">SUMPRODUCT(MIN($B$22:$M$22+B1718:M1718+Z1718:AK1718))</f>
        <v>483.115826770983</v>
      </c>
      <c r="AP1718" s="18" t="n">
        <f aca="false">SUMPRODUCT(MIN($B$23:$M$23+B1718:M1718+N1718:Y1718))</f>
        <v>428.241707853603</v>
      </c>
      <c r="AQ1718" s="18" t="n">
        <f aca="false">SUMPRODUCT(MIN($B$23:$M$23+B1718:M1718+Z1718:AK1718))</f>
        <v>528.241707853603</v>
      </c>
      <c r="AR1718" s="13" t="n">
        <f aca="false">IF(Y1718&lt;0,1,0)</f>
        <v>1</v>
      </c>
    </row>
    <row r="1719" customFormat="false" ht="15" hidden="false" customHeight="false" outlineLevel="0" collapsed="false">
      <c r="A1719" s="13" t="n">
        <v>1694</v>
      </c>
      <c r="B1719" s="18" t="n">
        <f aca="false">Shock_sd*Draws!B1698</f>
        <v>40.4621011437436</v>
      </c>
      <c r="C1719" s="18" t="n">
        <f aca="false">Persist_a*B1719+Shock_sd*Draws!C1698</f>
        <v>109.754893427251</v>
      </c>
      <c r="D1719" s="18" t="n">
        <f aca="false">Persist_a*C1719+Shock_sd*Draws!D1698</f>
        <v>96.5766992193385</v>
      </c>
      <c r="E1719" s="18" t="n">
        <f aca="false">Persist_a*D1719+Shock_sd*Draws!E1698</f>
        <v>85.7622958489303</v>
      </c>
      <c r="F1719" s="18" t="n">
        <f aca="false">Persist_a*E1719+Shock_sd*Draws!F1698</f>
        <v>4.03180985646388</v>
      </c>
      <c r="G1719" s="18" t="n">
        <f aca="false">Persist_a*F1719+Shock_sd*Draws!G1698</f>
        <v>-40.8837186276366</v>
      </c>
      <c r="H1719" s="18" t="n">
        <f aca="false">Persist_a*G1719+Shock_sd*Draws!H1698</f>
        <v>23.3750336865797</v>
      </c>
      <c r="I1719" s="18" t="n">
        <f aca="false">Persist_a*H1719+Shock_sd*Draws!I1698</f>
        <v>90.3108735970623</v>
      </c>
      <c r="J1719" s="18" t="n">
        <f aca="false">Persist_a*I1719+Shock_sd*Draws!J1698</f>
        <v>48.7173418861952</v>
      </c>
      <c r="K1719" s="18" t="n">
        <f aca="false">Persist_a*J1719+Shock_sd*Draws!K1698</f>
        <v>22.8776279333114</v>
      </c>
      <c r="L1719" s="18" t="n">
        <f aca="false">Persist_a*K1719+Shock_sd*Draws!L1698</f>
        <v>62.9988768276738</v>
      </c>
      <c r="M1719" s="18" t="n">
        <f aca="false">Persist_a*L1719+Shock_sd*Draws!M1698</f>
        <v>61.639827151218</v>
      </c>
      <c r="N1719" s="18" t="n">
        <f aca="false">0-(Draws!N1698+Draws!Z1698)</f>
        <v>0</v>
      </c>
      <c r="O1719" s="18" t="n">
        <f aca="false">N1719-(Draws!O1698+Draws!AA1698)</f>
        <v>0</v>
      </c>
      <c r="P1719" s="18" t="n">
        <f aca="false">O1719-(Draws!P1698+Draws!AB1698)</f>
        <v>0</v>
      </c>
      <c r="Q1719" s="18" t="n">
        <f aca="false">P1719-(Draws!Q1698+Draws!AC1698)</f>
        <v>0</v>
      </c>
      <c r="R1719" s="18" t="n">
        <f aca="false">Q1719-(Draws!R1698+Draws!AD1698)</f>
        <v>0</v>
      </c>
      <c r="S1719" s="18" t="n">
        <f aca="false">R1719-(Draws!S1698+Draws!AE1698)</f>
        <v>0</v>
      </c>
      <c r="T1719" s="18" t="n">
        <f aca="false">S1719-(Draws!T1698+Draws!AF1698)</f>
        <v>0</v>
      </c>
      <c r="U1719" s="18" t="n">
        <f aca="false">T1719-(Draws!U1698+Draws!AG1698)</f>
        <v>0</v>
      </c>
      <c r="V1719" s="18" t="n">
        <f aca="false">U1719-(Draws!V1698+Draws!AH1698)</f>
        <v>0</v>
      </c>
      <c r="W1719" s="18" t="n">
        <f aca="false">V1719-(Draws!W1698+Draws!AI1698)</f>
        <v>0</v>
      </c>
      <c r="X1719" s="18" t="n">
        <f aca="false">W1719-(Draws!X1698+Draws!AJ1698)</f>
        <v>0</v>
      </c>
      <c r="Y1719" s="18" t="n">
        <f aca="false">X1719-(Draws!Y1698+Draws!AK1698)</f>
        <v>0</v>
      </c>
      <c r="Z1719" s="18" t="n">
        <f aca="false">0-(MAX(Draws!N1698-Line_cap,0)+MAX(Draws!Z1698-Line_cap,0))</f>
        <v>0</v>
      </c>
      <c r="AA1719" s="18" t="n">
        <f aca="false">Z1719-(MAX(Draws!O1698-Line_cap,0)+MAX(Draws!AA1698-Line_cap,0))</f>
        <v>0</v>
      </c>
      <c r="AB1719" s="18" t="n">
        <f aca="false">AA1719-(MAX(Draws!P1698-Line_cap,0)+MAX(Draws!AB1698-Line_cap,0))</f>
        <v>0</v>
      </c>
      <c r="AC1719" s="18" t="n">
        <f aca="false">AB1719-(MAX(Draws!Q1698-Line_cap,0)+MAX(Draws!AC1698-Line_cap,0))</f>
        <v>0</v>
      </c>
      <c r="AD1719" s="18" t="n">
        <f aca="false">AC1719-(MAX(Draws!R1698-Line_cap,0)+MAX(Draws!AD1698-Line_cap,0))</f>
        <v>0</v>
      </c>
      <c r="AE1719" s="18" t="n">
        <f aca="false">AD1719-(MAX(Draws!S1698-Line_cap,0)+MAX(Draws!AE1698-Line_cap,0))</f>
        <v>0</v>
      </c>
      <c r="AF1719" s="18" t="n">
        <f aca="false">AE1719-(MAX(Draws!T1698-Line_cap,0)+MAX(Draws!AF1698-Line_cap,0))</f>
        <v>0</v>
      </c>
      <c r="AG1719" s="18" t="n">
        <f aca="false">AF1719-(MAX(Draws!U1698-Line_cap,0)+MAX(Draws!AG1698-Line_cap,0))</f>
        <v>0</v>
      </c>
      <c r="AH1719" s="18" t="n">
        <f aca="false">AG1719-(MAX(Draws!V1698-Line_cap,0)+MAX(Draws!AH1698-Line_cap,0))</f>
        <v>0</v>
      </c>
      <c r="AI1719" s="18" t="n">
        <f aca="false">AH1719-(MAX(Draws!W1698-Line_cap,0)+MAX(Draws!AI1698-Line_cap,0))</f>
        <v>0</v>
      </c>
      <c r="AJ1719" s="18" t="n">
        <f aca="false">AI1719-(MAX(Draws!X1698-Line_cap,0)+MAX(Draws!AJ1698-Line_cap,0))</f>
        <v>0</v>
      </c>
      <c r="AK1719" s="18" t="n">
        <f aca="false">AJ1719-(MAX(Draws!Y1698-Line_cap,0)+MAX(Draws!AK1698-Line_cap,0))</f>
        <v>0</v>
      </c>
      <c r="AL1719" s="18" t="n">
        <f aca="false">SUMPRODUCT(MIN($B$22:$M$22+B1719:M1719+N1719:Y1719))</f>
        <v>442.324453010728</v>
      </c>
      <c r="AM1719" s="18" t="n">
        <f aca="false">SUMPRODUCT(MIN($B$22:$M$22+B1719:M1719))</f>
        <v>442.324453010728</v>
      </c>
      <c r="AN1719" s="18" t="n">
        <f aca="false">SUMPRODUCT(MIN($B$22:$M$22+N1719:Y1719))</f>
        <v>481.950382357786</v>
      </c>
      <c r="AO1719" s="18" t="n">
        <f aca="false">SUMPRODUCT(MIN($B$22:$M$22+B1719:M1719+Z1719:AK1719))</f>
        <v>442.324453010728</v>
      </c>
      <c r="AP1719" s="18" t="n">
        <f aca="false">SUMPRODUCT(MIN($B$23:$M$23+B1719:M1719+N1719:Y1719))</f>
        <v>490.090198511513</v>
      </c>
      <c r="AQ1719" s="18" t="n">
        <f aca="false">SUMPRODUCT(MIN($B$23:$M$23+B1719:M1719+Z1719:AK1719))</f>
        <v>490.090198511513</v>
      </c>
      <c r="AR1719" s="13" t="n">
        <f aca="false">IF(Y1719&lt;0,1,0)</f>
        <v>0</v>
      </c>
    </row>
    <row r="1720" customFormat="false" ht="15" hidden="false" customHeight="false" outlineLevel="0" collapsed="false">
      <c r="A1720" s="13" t="n">
        <v>1695</v>
      </c>
      <c r="B1720" s="18" t="n">
        <f aca="false">Shock_sd*Draws!B1699</f>
        <v>24.6764035184395</v>
      </c>
      <c r="C1720" s="18" t="n">
        <f aca="false">Persist_a*B1720+Shock_sd*Draws!C1699</f>
        <v>42.2373604838095</v>
      </c>
      <c r="D1720" s="18" t="n">
        <f aca="false">Persist_a*C1720+Shock_sd*Draws!D1699</f>
        <v>-16.0692781395874</v>
      </c>
      <c r="E1720" s="18" t="n">
        <f aca="false">Persist_a*D1720+Shock_sd*Draws!E1699</f>
        <v>54.056777018841</v>
      </c>
      <c r="F1720" s="18" t="n">
        <f aca="false">Persist_a*E1720+Shock_sd*Draws!F1699</f>
        <v>-68.6086909916593</v>
      </c>
      <c r="G1720" s="18" t="n">
        <f aca="false">Persist_a*F1720+Shock_sd*Draws!G1699</f>
        <v>-9.79973114732036</v>
      </c>
      <c r="H1720" s="18" t="n">
        <f aca="false">Persist_a*G1720+Shock_sd*Draws!H1699</f>
        <v>85.5548410437961</v>
      </c>
      <c r="I1720" s="18" t="n">
        <f aca="false">Persist_a*H1720+Shock_sd*Draws!I1699</f>
        <v>173.643531065958</v>
      </c>
      <c r="J1720" s="18" t="n">
        <f aca="false">Persist_a*I1720+Shock_sd*Draws!J1699</f>
        <v>-3.21234762019699</v>
      </c>
      <c r="K1720" s="18" t="n">
        <f aca="false">Persist_a*J1720+Shock_sd*Draws!K1699</f>
        <v>-64.8169561335232</v>
      </c>
      <c r="L1720" s="18" t="n">
        <f aca="false">Persist_a*K1720+Shock_sd*Draws!L1699</f>
        <v>-56.3778757126193</v>
      </c>
      <c r="M1720" s="18" t="n">
        <f aca="false">Persist_a*L1720+Shock_sd*Draws!M1699</f>
        <v>-38.4359848240858</v>
      </c>
      <c r="N1720" s="18" t="n">
        <f aca="false">0-(Draws!N1699+Draws!Z1699)</f>
        <v>0</v>
      </c>
      <c r="O1720" s="18" t="n">
        <f aca="false">N1720-(Draws!O1699+Draws!AA1699)</f>
        <v>0</v>
      </c>
      <c r="P1720" s="18" t="n">
        <f aca="false">O1720-(Draws!P1699+Draws!AB1699)</f>
        <v>0</v>
      </c>
      <c r="Q1720" s="18" t="n">
        <f aca="false">P1720-(Draws!Q1699+Draws!AC1699)</f>
        <v>0</v>
      </c>
      <c r="R1720" s="18" t="n">
        <f aca="false">Q1720-(Draws!R1699+Draws!AD1699)</f>
        <v>0</v>
      </c>
      <c r="S1720" s="18" t="n">
        <f aca="false">R1720-(Draws!S1699+Draws!AE1699)</f>
        <v>0</v>
      </c>
      <c r="T1720" s="18" t="n">
        <f aca="false">S1720-(Draws!T1699+Draws!AF1699)</f>
        <v>0</v>
      </c>
      <c r="U1720" s="18" t="n">
        <f aca="false">T1720-(Draws!U1699+Draws!AG1699)</f>
        <v>0</v>
      </c>
      <c r="V1720" s="18" t="n">
        <f aca="false">U1720-(Draws!V1699+Draws!AH1699)</f>
        <v>0</v>
      </c>
      <c r="W1720" s="18" t="n">
        <f aca="false">V1720-(Draws!W1699+Draws!AI1699)</f>
        <v>0</v>
      </c>
      <c r="X1720" s="18" t="n">
        <f aca="false">W1720-(Draws!X1699+Draws!AJ1699)</f>
        <v>0</v>
      </c>
      <c r="Y1720" s="18" t="n">
        <f aca="false">X1720-(Draws!Y1699+Draws!AK1699)</f>
        <v>0</v>
      </c>
      <c r="Z1720" s="18" t="n">
        <f aca="false">0-(MAX(Draws!N1699-Line_cap,0)+MAX(Draws!Z1699-Line_cap,0))</f>
        <v>0</v>
      </c>
      <c r="AA1720" s="18" t="n">
        <f aca="false">Z1720-(MAX(Draws!O1699-Line_cap,0)+MAX(Draws!AA1699-Line_cap,0))</f>
        <v>0</v>
      </c>
      <c r="AB1720" s="18" t="n">
        <f aca="false">AA1720-(MAX(Draws!P1699-Line_cap,0)+MAX(Draws!AB1699-Line_cap,0))</f>
        <v>0</v>
      </c>
      <c r="AC1720" s="18" t="n">
        <f aca="false">AB1720-(MAX(Draws!Q1699-Line_cap,0)+MAX(Draws!AC1699-Line_cap,0))</f>
        <v>0</v>
      </c>
      <c r="AD1720" s="18" t="n">
        <f aca="false">AC1720-(MAX(Draws!R1699-Line_cap,0)+MAX(Draws!AD1699-Line_cap,0))</f>
        <v>0</v>
      </c>
      <c r="AE1720" s="18" t="n">
        <f aca="false">AD1720-(MAX(Draws!S1699-Line_cap,0)+MAX(Draws!AE1699-Line_cap,0))</f>
        <v>0</v>
      </c>
      <c r="AF1720" s="18" t="n">
        <f aca="false">AE1720-(MAX(Draws!T1699-Line_cap,0)+MAX(Draws!AF1699-Line_cap,0))</f>
        <v>0</v>
      </c>
      <c r="AG1720" s="18" t="n">
        <f aca="false">AF1720-(MAX(Draws!U1699-Line_cap,0)+MAX(Draws!AG1699-Line_cap,0))</f>
        <v>0</v>
      </c>
      <c r="AH1720" s="18" t="n">
        <f aca="false">AG1720-(MAX(Draws!V1699-Line_cap,0)+MAX(Draws!AH1699-Line_cap,0))</f>
        <v>0</v>
      </c>
      <c r="AI1720" s="18" t="n">
        <f aca="false">AH1720-(MAX(Draws!W1699-Line_cap,0)+MAX(Draws!AI1699-Line_cap,0))</f>
        <v>0</v>
      </c>
      <c r="AJ1720" s="18" t="n">
        <f aca="false">AI1720-(MAX(Draws!X1699-Line_cap,0)+MAX(Draws!AJ1699-Line_cap,0))</f>
        <v>0</v>
      </c>
      <c r="AK1720" s="18" t="n">
        <f aca="false">AJ1720-(MAX(Draws!Y1699-Line_cap,0)+MAX(Draws!AK1699-Line_cap,0))</f>
        <v>0</v>
      </c>
      <c r="AL1720" s="18" t="n">
        <f aca="false">SUMPRODUCT(MIN($B$22:$M$22+B1720:M1720+N1720:Y1720))</f>
        <v>419.888490156031</v>
      </c>
      <c r="AM1720" s="18" t="n">
        <f aca="false">SUMPRODUCT(MIN($B$22:$M$22+B1720:M1720))</f>
        <v>419.888490156031</v>
      </c>
      <c r="AN1720" s="18" t="n">
        <f aca="false">SUMPRODUCT(MIN($B$22:$M$22+N1720:Y1720))</f>
        <v>481.950382357786</v>
      </c>
      <c r="AO1720" s="18" t="n">
        <f aca="false">SUMPRODUCT(MIN($B$22:$M$22+B1720:M1720+Z1720:AK1720))</f>
        <v>419.888490156031</v>
      </c>
      <c r="AP1720" s="18" t="n">
        <f aca="false">SUMPRODUCT(MIN($B$23:$M$23+B1720:M1720+N1720:Y1720))</f>
        <v>464.993224009195</v>
      </c>
      <c r="AQ1720" s="18" t="n">
        <f aca="false">SUMPRODUCT(MIN($B$23:$M$23+B1720:M1720+Z1720:AK1720))</f>
        <v>464.993224009195</v>
      </c>
      <c r="AR1720" s="13" t="n">
        <f aca="false">IF(Y1720&lt;0,1,0)</f>
        <v>0</v>
      </c>
    </row>
    <row r="1721" customFormat="false" ht="15" hidden="false" customHeight="false" outlineLevel="0" collapsed="false">
      <c r="A1721" s="13" t="n">
        <v>1696</v>
      </c>
      <c r="B1721" s="18" t="n">
        <f aca="false">Shock_sd*Draws!B1700</f>
        <v>-34.8823733260952</v>
      </c>
      <c r="C1721" s="18" t="n">
        <f aca="false">Persist_a*B1721+Shock_sd*Draws!C1700</f>
        <v>-9.36655822757222</v>
      </c>
      <c r="D1721" s="18" t="n">
        <f aca="false">Persist_a*C1721+Shock_sd*Draws!D1700</f>
        <v>-71.8333700664561</v>
      </c>
      <c r="E1721" s="18" t="n">
        <f aca="false">Persist_a*D1721+Shock_sd*Draws!E1700</f>
        <v>-6.86745296220791</v>
      </c>
      <c r="F1721" s="18" t="n">
        <f aca="false">Persist_a*E1721+Shock_sd*Draws!F1700</f>
        <v>-26.0800657893031</v>
      </c>
      <c r="G1721" s="18" t="n">
        <f aca="false">Persist_a*F1721+Shock_sd*Draws!G1700</f>
        <v>28.6164176340919</v>
      </c>
      <c r="H1721" s="18" t="n">
        <f aca="false">Persist_a*G1721+Shock_sd*Draws!H1700</f>
        <v>19.9661316889005</v>
      </c>
      <c r="I1721" s="18" t="n">
        <f aca="false">Persist_a*H1721+Shock_sd*Draws!I1700</f>
        <v>17.5683670282738</v>
      </c>
      <c r="J1721" s="18" t="n">
        <f aca="false">Persist_a*I1721+Shock_sd*Draws!J1700</f>
        <v>13.0400479057042</v>
      </c>
      <c r="K1721" s="18" t="n">
        <f aca="false">Persist_a*J1721+Shock_sd*Draws!K1700</f>
        <v>36.2171258095123</v>
      </c>
      <c r="L1721" s="18" t="n">
        <f aca="false">Persist_a*K1721+Shock_sd*Draws!L1700</f>
        <v>49.2684623404339</v>
      </c>
      <c r="M1721" s="18" t="n">
        <f aca="false">Persist_a*L1721+Shock_sd*Draws!M1700</f>
        <v>-30.3967099837672</v>
      </c>
      <c r="N1721" s="18" t="n">
        <f aca="false">0-(Draws!N1700+Draws!Z1700)</f>
        <v>0</v>
      </c>
      <c r="O1721" s="18" t="n">
        <f aca="false">N1721-(Draws!O1700+Draws!AA1700)</f>
        <v>0</v>
      </c>
      <c r="P1721" s="18" t="n">
        <f aca="false">O1721-(Draws!P1700+Draws!AB1700)</f>
        <v>0</v>
      </c>
      <c r="Q1721" s="18" t="n">
        <f aca="false">P1721-(Draws!Q1700+Draws!AC1700)</f>
        <v>0</v>
      </c>
      <c r="R1721" s="18" t="n">
        <f aca="false">Q1721-(Draws!R1700+Draws!AD1700)</f>
        <v>0</v>
      </c>
      <c r="S1721" s="18" t="n">
        <f aca="false">R1721-(Draws!S1700+Draws!AE1700)</f>
        <v>0</v>
      </c>
      <c r="T1721" s="18" t="n">
        <f aca="false">S1721-(Draws!T1700+Draws!AF1700)</f>
        <v>0</v>
      </c>
      <c r="U1721" s="18" t="n">
        <f aca="false">T1721-(Draws!U1700+Draws!AG1700)</f>
        <v>0</v>
      </c>
      <c r="V1721" s="18" t="n">
        <f aca="false">U1721-(Draws!V1700+Draws!AH1700)</f>
        <v>0</v>
      </c>
      <c r="W1721" s="18" t="n">
        <f aca="false">V1721-(Draws!W1700+Draws!AI1700)</f>
        <v>0</v>
      </c>
      <c r="X1721" s="18" t="n">
        <f aca="false">W1721-(Draws!X1700+Draws!AJ1700)</f>
        <v>0</v>
      </c>
      <c r="Y1721" s="18" t="n">
        <f aca="false">X1721-(Draws!Y1700+Draws!AK1700)</f>
        <v>0</v>
      </c>
      <c r="Z1721" s="18" t="n">
        <f aca="false">0-(MAX(Draws!N1700-Line_cap,0)+MAX(Draws!Z1700-Line_cap,0))</f>
        <v>0</v>
      </c>
      <c r="AA1721" s="18" t="n">
        <f aca="false">Z1721-(MAX(Draws!O1700-Line_cap,0)+MAX(Draws!AA1700-Line_cap,0))</f>
        <v>0</v>
      </c>
      <c r="AB1721" s="18" t="n">
        <f aca="false">AA1721-(MAX(Draws!P1700-Line_cap,0)+MAX(Draws!AB1700-Line_cap,0))</f>
        <v>0</v>
      </c>
      <c r="AC1721" s="18" t="n">
        <f aca="false">AB1721-(MAX(Draws!Q1700-Line_cap,0)+MAX(Draws!AC1700-Line_cap,0))</f>
        <v>0</v>
      </c>
      <c r="AD1721" s="18" t="n">
        <f aca="false">AC1721-(MAX(Draws!R1700-Line_cap,0)+MAX(Draws!AD1700-Line_cap,0))</f>
        <v>0</v>
      </c>
      <c r="AE1721" s="18" t="n">
        <f aca="false">AD1721-(MAX(Draws!S1700-Line_cap,0)+MAX(Draws!AE1700-Line_cap,0))</f>
        <v>0</v>
      </c>
      <c r="AF1721" s="18" t="n">
        <f aca="false">AE1721-(MAX(Draws!T1700-Line_cap,0)+MAX(Draws!AF1700-Line_cap,0))</f>
        <v>0</v>
      </c>
      <c r="AG1721" s="18" t="n">
        <f aca="false">AF1721-(MAX(Draws!U1700-Line_cap,0)+MAX(Draws!AG1700-Line_cap,0))</f>
        <v>0</v>
      </c>
      <c r="AH1721" s="18" t="n">
        <f aca="false">AG1721-(MAX(Draws!V1700-Line_cap,0)+MAX(Draws!AH1700-Line_cap,0))</f>
        <v>0</v>
      </c>
      <c r="AI1721" s="18" t="n">
        <f aca="false">AH1721-(MAX(Draws!W1700-Line_cap,0)+MAX(Draws!AI1700-Line_cap,0))</f>
        <v>0</v>
      </c>
      <c r="AJ1721" s="18" t="n">
        <f aca="false">AI1721-(MAX(Draws!X1700-Line_cap,0)+MAX(Draws!AJ1700-Line_cap,0))</f>
        <v>0</v>
      </c>
      <c r="AK1721" s="18" t="n">
        <f aca="false">AJ1721-(MAX(Draws!Y1700-Line_cap,0)+MAX(Draws!AK1700-Line_cap,0))</f>
        <v>0</v>
      </c>
      <c r="AL1721" s="18" t="n">
        <f aca="false">SUMPRODUCT(MIN($B$22:$M$22+B1721:M1721+N1721:Y1721))</f>
        <v>443.720816595685</v>
      </c>
      <c r="AM1721" s="18" t="n">
        <f aca="false">SUMPRODUCT(MIN($B$22:$M$22+B1721:M1721))</f>
        <v>443.720816595685</v>
      </c>
      <c r="AN1721" s="18" t="n">
        <f aca="false">SUMPRODUCT(MIN($B$22:$M$22+N1721:Y1721))</f>
        <v>481.950382357786</v>
      </c>
      <c r="AO1721" s="18" t="n">
        <f aca="false">SUMPRODUCT(MIN($B$22:$M$22+B1721:M1721+Z1721:AK1721))</f>
        <v>443.720816595685</v>
      </c>
      <c r="AP1721" s="18" t="n">
        <f aca="false">SUMPRODUCT(MIN($B$23:$M$23+B1721:M1721+N1721:Y1721))</f>
        <v>478.470191403924</v>
      </c>
      <c r="AQ1721" s="18" t="n">
        <f aca="false">SUMPRODUCT(MIN($B$23:$M$23+B1721:M1721+Z1721:AK1721))</f>
        <v>478.470191403924</v>
      </c>
      <c r="AR1721" s="13" t="n">
        <f aca="false">IF(Y1721&lt;0,1,0)</f>
        <v>0</v>
      </c>
    </row>
    <row r="1722" customFormat="false" ht="15" hidden="false" customHeight="false" outlineLevel="0" collapsed="false">
      <c r="A1722" s="13" t="n">
        <v>1697</v>
      </c>
      <c r="B1722" s="18" t="n">
        <f aca="false">Shock_sd*Draws!B1701</f>
        <v>-57.7270887344533</v>
      </c>
      <c r="C1722" s="18" t="n">
        <f aca="false">Persist_a*B1722+Shock_sd*Draws!C1701</f>
        <v>0.586906428086984</v>
      </c>
      <c r="D1722" s="18" t="n">
        <f aca="false">Persist_a*C1722+Shock_sd*Draws!D1701</f>
        <v>-20.6230931209802</v>
      </c>
      <c r="E1722" s="18" t="n">
        <f aca="false">Persist_a*D1722+Shock_sd*Draws!E1701</f>
        <v>-78.5015181166633</v>
      </c>
      <c r="F1722" s="18" t="n">
        <f aca="false">Persist_a*E1722+Shock_sd*Draws!F1701</f>
        <v>-141.296761701928</v>
      </c>
      <c r="G1722" s="18" t="n">
        <f aca="false">Persist_a*F1722+Shock_sd*Draws!G1701</f>
        <v>-97.3766255332571</v>
      </c>
      <c r="H1722" s="18" t="n">
        <f aca="false">Persist_a*G1722+Shock_sd*Draws!H1701</f>
        <v>-67.0844168321806</v>
      </c>
      <c r="I1722" s="18" t="n">
        <f aca="false">Persist_a*H1722+Shock_sd*Draws!I1701</f>
        <v>-3.47938543708404</v>
      </c>
      <c r="J1722" s="18" t="n">
        <f aca="false">Persist_a*I1722+Shock_sd*Draws!J1701</f>
        <v>-39.4254797778066</v>
      </c>
      <c r="K1722" s="18" t="n">
        <f aca="false">Persist_a*J1722+Shock_sd*Draws!K1701</f>
        <v>-19.6096805260025</v>
      </c>
      <c r="L1722" s="18" t="n">
        <f aca="false">Persist_a*K1722+Shock_sd*Draws!L1701</f>
        <v>-40.8780765235461</v>
      </c>
      <c r="M1722" s="18" t="n">
        <f aca="false">Persist_a*L1722+Shock_sd*Draws!M1701</f>
        <v>-0.0793288928413318</v>
      </c>
      <c r="N1722" s="18" t="n">
        <f aca="false">0-(Draws!N1701+Draws!Z1701)</f>
        <v>0</v>
      </c>
      <c r="O1722" s="18" t="n">
        <f aca="false">N1722-(Draws!O1701+Draws!AA1701)</f>
        <v>0</v>
      </c>
      <c r="P1722" s="18" t="n">
        <f aca="false">O1722-(Draws!P1701+Draws!AB1701)</f>
        <v>0</v>
      </c>
      <c r="Q1722" s="18" t="n">
        <f aca="false">P1722-(Draws!Q1701+Draws!AC1701)</f>
        <v>0</v>
      </c>
      <c r="R1722" s="18" t="n">
        <f aca="false">Q1722-(Draws!R1701+Draws!AD1701)</f>
        <v>0</v>
      </c>
      <c r="S1722" s="18" t="n">
        <f aca="false">R1722-(Draws!S1701+Draws!AE1701)</f>
        <v>0</v>
      </c>
      <c r="T1722" s="18" t="n">
        <f aca="false">S1722-(Draws!T1701+Draws!AF1701)</f>
        <v>0</v>
      </c>
      <c r="U1722" s="18" t="n">
        <f aca="false">T1722-(Draws!U1701+Draws!AG1701)</f>
        <v>-133.264979844544</v>
      </c>
      <c r="V1722" s="18" t="n">
        <f aca="false">U1722-(Draws!V1701+Draws!AH1701)</f>
        <v>-133.264979844544</v>
      </c>
      <c r="W1722" s="18" t="n">
        <f aca="false">V1722-(Draws!W1701+Draws!AI1701)</f>
        <v>-133.264979844544</v>
      </c>
      <c r="X1722" s="18" t="n">
        <f aca="false">W1722-(Draws!X1701+Draws!AJ1701)</f>
        <v>-133.264979844544</v>
      </c>
      <c r="Y1722" s="18" t="n">
        <f aca="false">X1722-(Draws!Y1701+Draws!AK1701)</f>
        <v>-133.264979844544</v>
      </c>
      <c r="Z1722" s="18" t="n">
        <f aca="false">0-(MAX(Draws!N1701-Line_cap,0)+MAX(Draws!Z1701-Line_cap,0))</f>
        <v>0</v>
      </c>
      <c r="AA1722" s="18" t="n">
        <f aca="false">Z1722-(MAX(Draws!O1701-Line_cap,0)+MAX(Draws!AA1701-Line_cap,0))</f>
        <v>0</v>
      </c>
      <c r="AB1722" s="18" t="n">
        <f aca="false">AA1722-(MAX(Draws!P1701-Line_cap,0)+MAX(Draws!AB1701-Line_cap,0))</f>
        <v>0</v>
      </c>
      <c r="AC1722" s="18" t="n">
        <f aca="false">AB1722-(MAX(Draws!Q1701-Line_cap,0)+MAX(Draws!AC1701-Line_cap,0))</f>
        <v>0</v>
      </c>
      <c r="AD1722" s="18" t="n">
        <f aca="false">AC1722-(MAX(Draws!R1701-Line_cap,0)+MAX(Draws!AD1701-Line_cap,0))</f>
        <v>0</v>
      </c>
      <c r="AE1722" s="18" t="n">
        <f aca="false">AD1722-(MAX(Draws!S1701-Line_cap,0)+MAX(Draws!AE1701-Line_cap,0))</f>
        <v>0</v>
      </c>
      <c r="AF1722" s="18" t="n">
        <f aca="false">AE1722-(MAX(Draws!T1701-Line_cap,0)+MAX(Draws!AF1701-Line_cap,0))</f>
        <v>0</v>
      </c>
      <c r="AG1722" s="18" t="n">
        <f aca="false">AF1722-(MAX(Draws!U1701-Line_cap,0)+MAX(Draws!AG1701-Line_cap,0))</f>
        <v>-33.2649798445442</v>
      </c>
      <c r="AH1722" s="18" t="n">
        <f aca="false">AG1722-(MAX(Draws!V1701-Line_cap,0)+MAX(Draws!AH1701-Line_cap,0))</f>
        <v>-33.2649798445442</v>
      </c>
      <c r="AI1722" s="18" t="n">
        <f aca="false">AH1722-(MAX(Draws!W1701-Line_cap,0)+MAX(Draws!AI1701-Line_cap,0))</f>
        <v>-33.2649798445442</v>
      </c>
      <c r="AJ1722" s="18" t="n">
        <f aca="false">AI1722-(MAX(Draws!X1701-Line_cap,0)+MAX(Draws!AJ1701-Line_cap,0))</f>
        <v>-33.2649798445442</v>
      </c>
      <c r="AK1722" s="18" t="n">
        <f aca="false">AJ1722-(MAX(Draws!Y1701-Line_cap,0)+MAX(Draws!AK1701-Line_cap,0))</f>
        <v>-33.2649798445442</v>
      </c>
      <c r="AL1722" s="18" t="n">
        <f aca="false">SUMPRODUCT(MIN($B$22:$M$22+B1722:M1722+N1722:Y1722))</f>
        <v>315.507321795046</v>
      </c>
      <c r="AM1722" s="18" t="n">
        <f aca="false">SUMPRODUCT(MIN($B$22:$M$22+B1722:M1722))</f>
        <v>347.200419445762</v>
      </c>
      <c r="AN1722" s="18" t="n">
        <f aca="false">SUMPRODUCT(MIN($B$22:$M$22+N1722:Y1722))</f>
        <v>350.589073553375</v>
      </c>
      <c r="AO1722" s="18" t="n">
        <f aca="false">SUMPRODUCT(MIN($B$22:$M$22+B1722:M1722+Z1722:AK1722))</f>
        <v>347.200419445762</v>
      </c>
      <c r="AP1722" s="18" t="n">
        <f aca="false">SUMPRODUCT(MIN($B$23:$M$23+B1722:M1722+N1722:Y1722))</f>
        <v>364.750648959266</v>
      </c>
      <c r="AQ1722" s="18" t="n">
        <f aca="false">SUMPRODUCT(MIN($B$23:$M$23+B1722:M1722+Z1722:AK1722))</f>
        <v>392.305153298926</v>
      </c>
      <c r="AR1722" s="13" t="n">
        <f aca="false">IF(Y1722&lt;0,1,0)</f>
        <v>1</v>
      </c>
    </row>
    <row r="1723" customFormat="false" ht="15" hidden="false" customHeight="false" outlineLevel="0" collapsed="false">
      <c r="A1723" s="13" t="n">
        <v>1698</v>
      </c>
      <c r="B1723" s="18" t="n">
        <f aca="false">Shock_sd*Draws!B1702</f>
        <v>-50.4818931216124</v>
      </c>
      <c r="C1723" s="18" t="n">
        <f aca="false">Persist_a*B1723+Shock_sd*Draws!C1702</f>
        <v>-62.7026458776726</v>
      </c>
      <c r="D1723" s="18" t="n">
        <f aca="false">Persist_a*C1723+Shock_sd*Draws!D1702</f>
        <v>12.543279276125</v>
      </c>
      <c r="E1723" s="18" t="n">
        <f aca="false">Persist_a*D1723+Shock_sd*Draws!E1702</f>
        <v>48.5054031098055</v>
      </c>
      <c r="F1723" s="18" t="n">
        <f aca="false">Persist_a*E1723+Shock_sd*Draws!F1702</f>
        <v>138.557478874967</v>
      </c>
      <c r="G1723" s="18" t="n">
        <f aca="false">Persist_a*F1723+Shock_sd*Draws!G1702</f>
        <v>81.8096310411585</v>
      </c>
      <c r="H1723" s="18" t="n">
        <f aca="false">Persist_a*G1723+Shock_sd*Draws!H1702</f>
        <v>86.5023960990183</v>
      </c>
      <c r="I1723" s="18" t="n">
        <f aca="false">Persist_a*H1723+Shock_sd*Draws!I1702</f>
        <v>59.4900772900334</v>
      </c>
      <c r="J1723" s="18" t="n">
        <f aca="false">Persist_a*I1723+Shock_sd*Draws!J1702</f>
        <v>15.618353478525</v>
      </c>
      <c r="K1723" s="18" t="n">
        <f aca="false">Persist_a*J1723+Shock_sd*Draws!K1702</f>
        <v>9.12923581478314</v>
      </c>
      <c r="L1723" s="18" t="n">
        <f aca="false">Persist_a*K1723+Shock_sd*Draws!L1702</f>
        <v>-2.58664178143161</v>
      </c>
      <c r="M1723" s="18" t="n">
        <f aca="false">Persist_a*L1723+Shock_sd*Draws!M1702</f>
        <v>67.8271090393664</v>
      </c>
      <c r="N1723" s="18" t="n">
        <f aca="false">0-(Draws!N1702+Draws!Z1702)</f>
        <v>0</v>
      </c>
      <c r="O1723" s="18" t="n">
        <f aca="false">N1723-(Draws!O1702+Draws!AA1702)</f>
        <v>0</v>
      </c>
      <c r="P1723" s="18" t="n">
        <f aca="false">O1723-(Draws!P1702+Draws!AB1702)</f>
        <v>0</v>
      </c>
      <c r="Q1723" s="18" t="n">
        <f aca="false">P1723-(Draws!Q1702+Draws!AC1702)</f>
        <v>0</v>
      </c>
      <c r="R1723" s="18" t="n">
        <f aca="false">Q1723-(Draws!R1702+Draws!AD1702)</f>
        <v>0</v>
      </c>
      <c r="S1723" s="18" t="n">
        <f aca="false">R1723-(Draws!S1702+Draws!AE1702)</f>
        <v>0</v>
      </c>
      <c r="T1723" s="18" t="n">
        <f aca="false">S1723-(Draws!T1702+Draws!AF1702)</f>
        <v>0</v>
      </c>
      <c r="U1723" s="18" t="n">
        <f aca="false">T1723-(Draws!U1702+Draws!AG1702)</f>
        <v>0</v>
      </c>
      <c r="V1723" s="18" t="n">
        <f aca="false">U1723-(Draws!V1702+Draws!AH1702)</f>
        <v>0</v>
      </c>
      <c r="W1723" s="18" t="n">
        <f aca="false">V1723-(Draws!W1702+Draws!AI1702)</f>
        <v>0</v>
      </c>
      <c r="X1723" s="18" t="n">
        <f aca="false">W1723-(Draws!X1702+Draws!AJ1702)</f>
        <v>0</v>
      </c>
      <c r="Y1723" s="18" t="n">
        <f aca="false">X1723-(Draws!Y1702+Draws!AK1702)</f>
        <v>0</v>
      </c>
      <c r="Z1723" s="18" t="n">
        <f aca="false">0-(MAX(Draws!N1702-Line_cap,0)+MAX(Draws!Z1702-Line_cap,0))</f>
        <v>0</v>
      </c>
      <c r="AA1723" s="18" t="n">
        <f aca="false">Z1723-(MAX(Draws!O1702-Line_cap,0)+MAX(Draws!AA1702-Line_cap,0))</f>
        <v>0</v>
      </c>
      <c r="AB1723" s="18" t="n">
        <f aca="false">AA1723-(MAX(Draws!P1702-Line_cap,0)+MAX(Draws!AB1702-Line_cap,0))</f>
        <v>0</v>
      </c>
      <c r="AC1723" s="18" t="n">
        <f aca="false">AB1723-(MAX(Draws!Q1702-Line_cap,0)+MAX(Draws!AC1702-Line_cap,0))</f>
        <v>0</v>
      </c>
      <c r="AD1723" s="18" t="n">
        <f aca="false">AC1723-(MAX(Draws!R1702-Line_cap,0)+MAX(Draws!AD1702-Line_cap,0))</f>
        <v>0</v>
      </c>
      <c r="AE1723" s="18" t="n">
        <f aca="false">AD1723-(MAX(Draws!S1702-Line_cap,0)+MAX(Draws!AE1702-Line_cap,0))</f>
        <v>0</v>
      </c>
      <c r="AF1723" s="18" t="n">
        <f aca="false">AE1723-(MAX(Draws!T1702-Line_cap,0)+MAX(Draws!AF1702-Line_cap,0))</f>
        <v>0</v>
      </c>
      <c r="AG1723" s="18" t="n">
        <f aca="false">AF1723-(MAX(Draws!U1702-Line_cap,0)+MAX(Draws!AG1702-Line_cap,0))</f>
        <v>0</v>
      </c>
      <c r="AH1723" s="18" t="n">
        <f aca="false">AG1723-(MAX(Draws!V1702-Line_cap,0)+MAX(Draws!AH1702-Line_cap,0))</f>
        <v>0</v>
      </c>
      <c r="AI1723" s="18" t="n">
        <f aca="false">AH1723-(MAX(Draws!W1702-Line_cap,0)+MAX(Draws!AI1702-Line_cap,0))</f>
        <v>0</v>
      </c>
      <c r="AJ1723" s="18" t="n">
        <f aca="false">AI1723-(MAX(Draws!X1702-Line_cap,0)+MAX(Draws!AJ1702-Line_cap,0))</f>
        <v>0</v>
      </c>
      <c r="AK1723" s="18" t="n">
        <f aca="false">AJ1723-(MAX(Draws!Y1702-Line_cap,0)+MAX(Draws!AK1702-Line_cap,0))</f>
        <v>0</v>
      </c>
      <c r="AL1723" s="18" t="n">
        <f aca="false">SUMPRODUCT(MIN($B$22:$M$22+B1723:M1723+N1723:Y1723))</f>
        <v>477.363951056108</v>
      </c>
      <c r="AM1723" s="18" t="n">
        <f aca="false">SUMPRODUCT(MIN($B$22:$M$22+B1723:M1723))</f>
        <v>477.363951056108</v>
      </c>
      <c r="AN1723" s="18" t="n">
        <f aca="false">SUMPRODUCT(MIN($B$22:$M$22+N1723:Y1723))</f>
        <v>481.950382357786</v>
      </c>
      <c r="AO1723" s="18" t="n">
        <f aca="false">SUMPRODUCT(MIN($B$22:$M$22+B1723:M1723+Z1723:AK1723))</f>
        <v>477.363951056108</v>
      </c>
      <c r="AP1723" s="18" t="n">
        <f aca="false">SUMPRODUCT(MIN($B$23:$M$23+B1723:M1723+N1723:Y1723))</f>
        <v>503.614751262105</v>
      </c>
      <c r="AQ1723" s="18" t="n">
        <f aca="false">SUMPRODUCT(MIN($B$23:$M$23+B1723:M1723+Z1723:AK1723))</f>
        <v>503.614751262105</v>
      </c>
      <c r="AR1723" s="13" t="n">
        <f aca="false">IF(Y1723&lt;0,1,0)</f>
        <v>0</v>
      </c>
    </row>
    <row r="1724" customFormat="false" ht="15" hidden="false" customHeight="false" outlineLevel="0" collapsed="false">
      <c r="A1724" s="13" t="n">
        <v>1699</v>
      </c>
      <c r="B1724" s="18" t="n">
        <f aca="false">Shock_sd*Draws!B1703</f>
        <v>1.63467488826106</v>
      </c>
      <c r="C1724" s="18" t="n">
        <f aca="false">Persist_a*B1724+Shock_sd*Draws!C1703</f>
        <v>-15.1883310761618</v>
      </c>
      <c r="D1724" s="18" t="n">
        <f aca="false">Persist_a*C1724+Shock_sd*Draws!D1703</f>
        <v>-39.737138558403</v>
      </c>
      <c r="E1724" s="18" t="n">
        <f aca="false">Persist_a*D1724+Shock_sd*Draws!E1703</f>
        <v>24.174364615395</v>
      </c>
      <c r="F1724" s="18" t="n">
        <f aca="false">Persist_a*E1724+Shock_sd*Draws!F1703</f>
        <v>37.6198614880553</v>
      </c>
      <c r="G1724" s="18" t="n">
        <f aca="false">Persist_a*F1724+Shock_sd*Draws!G1703</f>
        <v>-91.758712984632</v>
      </c>
      <c r="H1724" s="18" t="n">
        <f aca="false">Persist_a*G1724+Shock_sd*Draws!H1703</f>
        <v>-57.6342616797969</v>
      </c>
      <c r="I1724" s="18" t="n">
        <f aca="false">Persist_a*H1724+Shock_sd*Draws!I1703</f>
        <v>18.9909784534524</v>
      </c>
      <c r="J1724" s="18" t="n">
        <f aca="false">Persist_a*I1724+Shock_sd*Draws!J1703</f>
        <v>25.1094078923986</v>
      </c>
      <c r="K1724" s="18" t="n">
        <f aca="false">Persist_a*J1724+Shock_sd*Draws!K1703</f>
        <v>16.9956994614865</v>
      </c>
      <c r="L1724" s="18" t="n">
        <f aca="false">Persist_a*K1724+Shock_sd*Draws!L1703</f>
        <v>15.3771231040964</v>
      </c>
      <c r="M1724" s="18" t="n">
        <f aca="false">Persist_a*L1724+Shock_sd*Draws!M1703</f>
        <v>37.9395128146056</v>
      </c>
      <c r="N1724" s="18" t="n">
        <f aca="false">0-(Draws!N1703+Draws!Z1703)</f>
        <v>0</v>
      </c>
      <c r="O1724" s="18" t="n">
        <f aca="false">N1724-(Draws!O1703+Draws!AA1703)</f>
        <v>0</v>
      </c>
      <c r="P1724" s="18" t="n">
        <f aca="false">O1724-(Draws!P1703+Draws!AB1703)</f>
        <v>0</v>
      </c>
      <c r="Q1724" s="18" t="n">
        <f aca="false">P1724-(Draws!Q1703+Draws!AC1703)</f>
        <v>0</v>
      </c>
      <c r="R1724" s="18" t="n">
        <f aca="false">Q1724-(Draws!R1703+Draws!AD1703)</f>
        <v>0</v>
      </c>
      <c r="S1724" s="18" t="n">
        <f aca="false">R1724-(Draws!S1703+Draws!AE1703)</f>
        <v>0</v>
      </c>
      <c r="T1724" s="18" t="n">
        <f aca="false">S1724-(Draws!T1703+Draws!AF1703)</f>
        <v>0</v>
      </c>
      <c r="U1724" s="18" t="n">
        <f aca="false">T1724-(Draws!U1703+Draws!AG1703)</f>
        <v>0</v>
      </c>
      <c r="V1724" s="18" t="n">
        <f aca="false">U1724-(Draws!V1703+Draws!AH1703)</f>
        <v>0</v>
      </c>
      <c r="W1724" s="18" t="n">
        <f aca="false">V1724-(Draws!W1703+Draws!AI1703)</f>
        <v>0</v>
      </c>
      <c r="X1724" s="18" t="n">
        <f aca="false">W1724-(Draws!X1703+Draws!AJ1703)</f>
        <v>0</v>
      </c>
      <c r="Y1724" s="18" t="n">
        <f aca="false">X1724-(Draws!Y1703+Draws!AK1703)</f>
        <v>0</v>
      </c>
      <c r="Z1724" s="18" t="n">
        <f aca="false">0-(MAX(Draws!N1703-Line_cap,0)+MAX(Draws!Z1703-Line_cap,0))</f>
        <v>0</v>
      </c>
      <c r="AA1724" s="18" t="n">
        <f aca="false">Z1724-(MAX(Draws!O1703-Line_cap,0)+MAX(Draws!AA1703-Line_cap,0))</f>
        <v>0</v>
      </c>
      <c r="AB1724" s="18" t="n">
        <f aca="false">AA1724-(MAX(Draws!P1703-Line_cap,0)+MAX(Draws!AB1703-Line_cap,0))</f>
        <v>0</v>
      </c>
      <c r="AC1724" s="18" t="n">
        <f aca="false">AB1724-(MAX(Draws!Q1703-Line_cap,0)+MAX(Draws!AC1703-Line_cap,0))</f>
        <v>0</v>
      </c>
      <c r="AD1724" s="18" t="n">
        <f aca="false">AC1724-(MAX(Draws!R1703-Line_cap,0)+MAX(Draws!AD1703-Line_cap,0))</f>
        <v>0</v>
      </c>
      <c r="AE1724" s="18" t="n">
        <f aca="false">AD1724-(MAX(Draws!S1703-Line_cap,0)+MAX(Draws!AE1703-Line_cap,0))</f>
        <v>0</v>
      </c>
      <c r="AF1724" s="18" t="n">
        <f aca="false">AE1724-(MAX(Draws!T1703-Line_cap,0)+MAX(Draws!AF1703-Line_cap,0))</f>
        <v>0</v>
      </c>
      <c r="AG1724" s="18" t="n">
        <f aca="false">AF1724-(MAX(Draws!U1703-Line_cap,0)+MAX(Draws!AG1703-Line_cap,0))</f>
        <v>0</v>
      </c>
      <c r="AH1724" s="18" t="n">
        <f aca="false">AG1724-(MAX(Draws!V1703-Line_cap,0)+MAX(Draws!AH1703-Line_cap,0))</f>
        <v>0</v>
      </c>
      <c r="AI1724" s="18" t="n">
        <f aca="false">AH1724-(MAX(Draws!W1703-Line_cap,0)+MAX(Draws!AI1703-Line_cap,0))</f>
        <v>0</v>
      </c>
      <c r="AJ1724" s="18" t="n">
        <f aca="false">AI1724-(MAX(Draws!X1703-Line_cap,0)+MAX(Draws!AJ1703-Line_cap,0))</f>
        <v>0</v>
      </c>
      <c r="AK1724" s="18" t="n">
        <f aca="false">AJ1724-(MAX(Draws!Y1703-Line_cap,0)+MAX(Draws!AK1703-Line_cap,0))</f>
        <v>0</v>
      </c>
      <c r="AL1724" s="18" t="n">
        <f aca="false">SUMPRODUCT(MIN($B$22:$M$22+B1724:M1724+N1724:Y1724))</f>
        <v>391.449458653733</v>
      </c>
      <c r="AM1724" s="18" t="n">
        <f aca="false">SUMPRODUCT(MIN($B$22:$M$22+B1724:M1724))</f>
        <v>391.449458653733</v>
      </c>
      <c r="AN1724" s="18" t="n">
        <f aca="false">SUMPRODUCT(MIN($B$22:$M$22+N1724:Y1724))</f>
        <v>481.950382357786</v>
      </c>
      <c r="AO1724" s="18" t="n">
        <f aca="false">SUMPRODUCT(MIN($B$22:$M$22+B1724:M1724+Z1724:AK1724))</f>
        <v>391.449458653733</v>
      </c>
      <c r="AP1724" s="18" t="n">
        <f aca="false">SUMPRODUCT(MIN($B$23:$M$23+B1724:M1724+N1724:Y1724))</f>
        <v>439.215204154517</v>
      </c>
      <c r="AQ1724" s="18" t="n">
        <f aca="false">SUMPRODUCT(MIN($B$23:$M$23+B1724:M1724+Z1724:AK1724))</f>
        <v>439.215204154517</v>
      </c>
      <c r="AR1724" s="13" t="n">
        <f aca="false">IF(Y1724&lt;0,1,0)</f>
        <v>0</v>
      </c>
    </row>
    <row r="1725" customFormat="false" ht="15" hidden="false" customHeight="false" outlineLevel="0" collapsed="false">
      <c r="A1725" s="13" t="n">
        <v>1700</v>
      </c>
      <c r="B1725" s="18" t="n">
        <f aca="false">Shock_sd*Draws!B1704</f>
        <v>-48.8350626174265</v>
      </c>
      <c r="C1725" s="18" t="n">
        <f aca="false">Persist_a*B1725+Shock_sd*Draws!C1704</f>
        <v>8.70238436218715</v>
      </c>
      <c r="D1725" s="18" t="n">
        <f aca="false">Persist_a*C1725+Shock_sd*Draws!D1704</f>
        <v>26.5464437734666</v>
      </c>
      <c r="E1725" s="18" t="n">
        <f aca="false">Persist_a*D1725+Shock_sd*Draws!E1704</f>
        <v>44.7273494743257</v>
      </c>
      <c r="F1725" s="18" t="n">
        <f aca="false">Persist_a*E1725+Shock_sd*Draws!F1704</f>
        <v>17.1759796747978</v>
      </c>
      <c r="G1725" s="18" t="n">
        <f aca="false">Persist_a*F1725+Shock_sd*Draws!G1704</f>
        <v>-22.5742600804099</v>
      </c>
      <c r="H1725" s="18" t="n">
        <f aca="false">Persist_a*G1725+Shock_sd*Draws!H1704</f>
        <v>92.7971646027879</v>
      </c>
      <c r="I1725" s="18" t="n">
        <f aca="false">Persist_a*H1725+Shock_sd*Draws!I1704</f>
        <v>148.28940753982</v>
      </c>
      <c r="J1725" s="18" t="n">
        <f aca="false">Persist_a*I1725+Shock_sd*Draws!J1704</f>
        <v>63.7752330584289</v>
      </c>
      <c r="K1725" s="18" t="n">
        <f aca="false">Persist_a*J1725+Shock_sd*Draws!K1704</f>
        <v>126.541627444149</v>
      </c>
      <c r="L1725" s="18" t="n">
        <f aca="false">Persist_a*K1725+Shock_sd*Draws!L1704</f>
        <v>32.6304597248386</v>
      </c>
      <c r="M1725" s="18" t="n">
        <f aca="false">Persist_a*L1725+Shock_sd*Draws!M1704</f>
        <v>8.22766266450416</v>
      </c>
      <c r="N1725" s="18" t="n">
        <f aca="false">0-(Draws!N1704+Draws!Z1704)</f>
        <v>0</v>
      </c>
      <c r="O1725" s="18" t="n">
        <f aca="false">N1725-(Draws!O1704+Draws!AA1704)</f>
        <v>0</v>
      </c>
      <c r="P1725" s="18" t="n">
        <f aca="false">O1725-(Draws!P1704+Draws!AB1704)</f>
        <v>0</v>
      </c>
      <c r="Q1725" s="18" t="n">
        <f aca="false">P1725-(Draws!Q1704+Draws!AC1704)</f>
        <v>0</v>
      </c>
      <c r="R1725" s="18" t="n">
        <f aca="false">Q1725-(Draws!R1704+Draws!AD1704)</f>
        <v>0</v>
      </c>
      <c r="S1725" s="18" t="n">
        <f aca="false">R1725-(Draws!S1704+Draws!AE1704)</f>
        <v>0</v>
      </c>
      <c r="T1725" s="18" t="n">
        <f aca="false">S1725-(Draws!T1704+Draws!AF1704)</f>
        <v>0</v>
      </c>
      <c r="U1725" s="18" t="n">
        <f aca="false">T1725-(Draws!U1704+Draws!AG1704)</f>
        <v>0</v>
      </c>
      <c r="V1725" s="18" t="n">
        <f aca="false">U1725-(Draws!V1704+Draws!AH1704)</f>
        <v>0</v>
      </c>
      <c r="W1725" s="18" t="n">
        <f aca="false">V1725-(Draws!W1704+Draws!AI1704)</f>
        <v>0</v>
      </c>
      <c r="X1725" s="18" t="n">
        <f aca="false">W1725-(Draws!X1704+Draws!AJ1704)</f>
        <v>0</v>
      </c>
      <c r="Y1725" s="18" t="n">
        <f aca="false">X1725-(Draws!Y1704+Draws!AK1704)</f>
        <v>0</v>
      </c>
      <c r="Z1725" s="18" t="n">
        <f aca="false">0-(MAX(Draws!N1704-Line_cap,0)+MAX(Draws!Z1704-Line_cap,0))</f>
        <v>0</v>
      </c>
      <c r="AA1725" s="18" t="n">
        <f aca="false">Z1725-(MAX(Draws!O1704-Line_cap,0)+MAX(Draws!AA1704-Line_cap,0))</f>
        <v>0</v>
      </c>
      <c r="AB1725" s="18" t="n">
        <f aca="false">AA1725-(MAX(Draws!P1704-Line_cap,0)+MAX(Draws!AB1704-Line_cap,0))</f>
        <v>0</v>
      </c>
      <c r="AC1725" s="18" t="n">
        <f aca="false">AB1725-(MAX(Draws!Q1704-Line_cap,0)+MAX(Draws!AC1704-Line_cap,0))</f>
        <v>0</v>
      </c>
      <c r="AD1725" s="18" t="n">
        <f aca="false">AC1725-(MAX(Draws!R1704-Line_cap,0)+MAX(Draws!AD1704-Line_cap,0))</f>
        <v>0</v>
      </c>
      <c r="AE1725" s="18" t="n">
        <f aca="false">AD1725-(MAX(Draws!S1704-Line_cap,0)+MAX(Draws!AE1704-Line_cap,0))</f>
        <v>0</v>
      </c>
      <c r="AF1725" s="18" t="n">
        <f aca="false">AE1725-(MAX(Draws!T1704-Line_cap,0)+MAX(Draws!AF1704-Line_cap,0))</f>
        <v>0</v>
      </c>
      <c r="AG1725" s="18" t="n">
        <f aca="false">AF1725-(MAX(Draws!U1704-Line_cap,0)+MAX(Draws!AG1704-Line_cap,0))</f>
        <v>0</v>
      </c>
      <c r="AH1725" s="18" t="n">
        <f aca="false">AG1725-(MAX(Draws!V1704-Line_cap,0)+MAX(Draws!AH1704-Line_cap,0))</f>
        <v>0</v>
      </c>
      <c r="AI1725" s="18" t="n">
        <f aca="false">AH1725-(MAX(Draws!W1704-Line_cap,0)+MAX(Draws!AI1704-Line_cap,0))</f>
        <v>0</v>
      </c>
      <c r="AJ1725" s="18" t="n">
        <f aca="false">AI1725-(MAX(Draws!X1704-Line_cap,0)+MAX(Draws!AJ1704-Line_cap,0))</f>
        <v>0</v>
      </c>
      <c r="AK1725" s="18" t="n">
        <f aca="false">AJ1725-(MAX(Draws!Y1704-Line_cap,0)+MAX(Draws!AK1704-Line_cap,0))</f>
        <v>0</v>
      </c>
      <c r="AL1725" s="18" t="n">
        <f aca="false">SUMPRODUCT(MIN($B$22:$M$22+B1725:M1725+N1725:Y1725))</f>
        <v>460.633911557955</v>
      </c>
      <c r="AM1725" s="18" t="n">
        <f aca="false">SUMPRODUCT(MIN($B$22:$M$22+B1725:M1725))</f>
        <v>460.633911557955</v>
      </c>
      <c r="AN1725" s="18" t="n">
        <f aca="false">SUMPRODUCT(MIN($B$22:$M$22+N1725:Y1725))</f>
        <v>481.950382357786</v>
      </c>
      <c r="AO1725" s="18" t="n">
        <f aca="false">SUMPRODUCT(MIN($B$22:$M$22+B1725:M1725+Z1725:AK1725))</f>
        <v>460.633911557955</v>
      </c>
      <c r="AP1725" s="18" t="n">
        <f aca="false">SUMPRODUCT(MIN($B$23:$M$23+B1725:M1725+N1725:Y1725))</f>
        <v>508.399657058739</v>
      </c>
      <c r="AQ1725" s="18" t="n">
        <f aca="false">SUMPRODUCT(MIN($B$23:$M$23+B1725:M1725+Z1725:AK1725))</f>
        <v>508.399657058739</v>
      </c>
      <c r="AR1725" s="13" t="n">
        <f aca="false">IF(Y1725&lt;0,1,0)</f>
        <v>0</v>
      </c>
    </row>
    <row r="1726" customFormat="false" ht="15" hidden="false" customHeight="false" outlineLevel="0" collapsed="false">
      <c r="A1726" s="13" t="n">
        <v>1701</v>
      </c>
      <c r="B1726" s="18" t="n">
        <f aca="false">Shock_sd*Draws!B1705</f>
        <v>-49.269131738825</v>
      </c>
      <c r="C1726" s="18" t="n">
        <f aca="false">Persist_a*B1726+Shock_sd*Draws!C1705</f>
        <v>-108.203170015944</v>
      </c>
      <c r="D1726" s="18" t="n">
        <f aca="false">Persist_a*C1726+Shock_sd*Draws!D1705</f>
        <v>-44.1382068766701</v>
      </c>
      <c r="E1726" s="18" t="n">
        <f aca="false">Persist_a*D1726+Shock_sd*Draws!E1705</f>
        <v>-46.2470670032653</v>
      </c>
      <c r="F1726" s="18" t="n">
        <f aca="false">Persist_a*E1726+Shock_sd*Draws!F1705</f>
        <v>-9.23713806799623</v>
      </c>
      <c r="G1726" s="18" t="n">
        <f aca="false">Persist_a*F1726+Shock_sd*Draws!G1705</f>
        <v>-83.5492776789453</v>
      </c>
      <c r="H1726" s="18" t="n">
        <f aca="false">Persist_a*G1726+Shock_sd*Draws!H1705</f>
        <v>-102.035964671863</v>
      </c>
      <c r="I1726" s="18" t="n">
        <f aca="false">Persist_a*H1726+Shock_sd*Draws!I1705</f>
        <v>-4.55890839945221</v>
      </c>
      <c r="J1726" s="18" t="n">
        <f aca="false">Persist_a*I1726+Shock_sd*Draws!J1705</f>
        <v>32.0084798426937</v>
      </c>
      <c r="K1726" s="18" t="n">
        <f aca="false">Persist_a*J1726+Shock_sd*Draws!K1705</f>
        <v>29.7017586644919</v>
      </c>
      <c r="L1726" s="18" t="n">
        <f aca="false">Persist_a*K1726+Shock_sd*Draws!L1705</f>
        <v>-48.2820042803713</v>
      </c>
      <c r="M1726" s="18" t="n">
        <f aca="false">Persist_a*L1726+Shock_sd*Draws!M1705</f>
        <v>-140.468873204596</v>
      </c>
      <c r="N1726" s="18" t="n">
        <f aca="false">0-(Draws!N1705+Draws!Z1705)</f>
        <v>0</v>
      </c>
      <c r="O1726" s="18" t="n">
        <f aca="false">N1726-(Draws!O1705+Draws!AA1705)</f>
        <v>0</v>
      </c>
      <c r="P1726" s="18" t="n">
        <f aca="false">O1726-(Draws!P1705+Draws!AB1705)</f>
        <v>0</v>
      </c>
      <c r="Q1726" s="18" t="n">
        <f aca="false">P1726-(Draws!Q1705+Draws!AC1705)</f>
        <v>0</v>
      </c>
      <c r="R1726" s="18" t="n">
        <f aca="false">Q1726-(Draws!R1705+Draws!AD1705)</f>
        <v>0</v>
      </c>
      <c r="S1726" s="18" t="n">
        <f aca="false">R1726-(Draws!S1705+Draws!AE1705)</f>
        <v>0</v>
      </c>
      <c r="T1726" s="18" t="n">
        <f aca="false">S1726-(Draws!T1705+Draws!AF1705)</f>
        <v>0</v>
      </c>
      <c r="U1726" s="18" t="n">
        <f aca="false">T1726-(Draws!U1705+Draws!AG1705)</f>
        <v>0</v>
      </c>
      <c r="V1726" s="18" t="n">
        <f aca="false">U1726-(Draws!V1705+Draws!AH1705)</f>
        <v>0</v>
      </c>
      <c r="W1726" s="18" t="n">
        <f aca="false">V1726-(Draws!W1705+Draws!AI1705)</f>
        <v>0</v>
      </c>
      <c r="X1726" s="18" t="n">
        <f aca="false">W1726-(Draws!X1705+Draws!AJ1705)</f>
        <v>0</v>
      </c>
      <c r="Y1726" s="18" t="n">
        <f aca="false">X1726-(Draws!Y1705+Draws!AK1705)</f>
        <v>0</v>
      </c>
      <c r="Z1726" s="18" t="n">
        <f aca="false">0-(MAX(Draws!N1705-Line_cap,0)+MAX(Draws!Z1705-Line_cap,0))</f>
        <v>0</v>
      </c>
      <c r="AA1726" s="18" t="n">
        <f aca="false">Z1726-(MAX(Draws!O1705-Line_cap,0)+MAX(Draws!AA1705-Line_cap,0))</f>
        <v>0</v>
      </c>
      <c r="AB1726" s="18" t="n">
        <f aca="false">AA1726-(MAX(Draws!P1705-Line_cap,0)+MAX(Draws!AB1705-Line_cap,0))</f>
        <v>0</v>
      </c>
      <c r="AC1726" s="18" t="n">
        <f aca="false">AB1726-(MAX(Draws!Q1705-Line_cap,0)+MAX(Draws!AC1705-Line_cap,0))</f>
        <v>0</v>
      </c>
      <c r="AD1726" s="18" t="n">
        <f aca="false">AC1726-(MAX(Draws!R1705-Line_cap,0)+MAX(Draws!AD1705-Line_cap,0))</f>
        <v>0</v>
      </c>
      <c r="AE1726" s="18" t="n">
        <f aca="false">AD1726-(MAX(Draws!S1705-Line_cap,0)+MAX(Draws!AE1705-Line_cap,0))</f>
        <v>0</v>
      </c>
      <c r="AF1726" s="18" t="n">
        <f aca="false">AE1726-(MAX(Draws!T1705-Line_cap,0)+MAX(Draws!AF1705-Line_cap,0))</f>
        <v>0</v>
      </c>
      <c r="AG1726" s="18" t="n">
        <f aca="false">AF1726-(MAX(Draws!U1705-Line_cap,0)+MAX(Draws!AG1705-Line_cap,0))</f>
        <v>0</v>
      </c>
      <c r="AH1726" s="18" t="n">
        <f aca="false">AG1726-(MAX(Draws!V1705-Line_cap,0)+MAX(Draws!AH1705-Line_cap,0))</f>
        <v>0</v>
      </c>
      <c r="AI1726" s="18" t="n">
        <f aca="false">AH1726-(MAX(Draws!W1705-Line_cap,0)+MAX(Draws!AI1705-Line_cap,0))</f>
        <v>0</v>
      </c>
      <c r="AJ1726" s="18" t="n">
        <f aca="false">AI1726-(MAX(Draws!X1705-Line_cap,0)+MAX(Draws!AJ1705-Line_cap,0))</f>
        <v>0</v>
      </c>
      <c r="AK1726" s="18" t="n">
        <f aca="false">AJ1726-(MAX(Draws!Y1705-Line_cap,0)+MAX(Draws!AK1705-Line_cap,0))</f>
        <v>0</v>
      </c>
      <c r="AL1726" s="18" t="n">
        <f aca="false">SUMPRODUCT(MIN($B$22:$M$22+B1726:M1726+N1726:Y1726))</f>
        <v>369.955174472364</v>
      </c>
      <c r="AM1726" s="18" t="n">
        <f aca="false">SUMPRODUCT(MIN($B$22:$M$22+B1726:M1726))</f>
        <v>369.955174472364</v>
      </c>
      <c r="AN1726" s="18" t="n">
        <f aca="false">SUMPRODUCT(MIN($B$22:$M$22+N1726:Y1726))</f>
        <v>481.950382357786</v>
      </c>
      <c r="AO1726" s="18" t="n">
        <f aca="false">SUMPRODUCT(MIN($B$22:$M$22+B1726:M1726+Z1726:AK1726))</f>
        <v>369.955174472364</v>
      </c>
      <c r="AP1726" s="18" t="n">
        <f aca="false">SUMPRODUCT(MIN($B$23:$M$23+B1726:M1726+N1726:Y1726))</f>
        <v>415.081055554984</v>
      </c>
      <c r="AQ1726" s="18" t="n">
        <f aca="false">SUMPRODUCT(MIN($B$23:$M$23+B1726:M1726+Z1726:AK1726))</f>
        <v>415.081055554984</v>
      </c>
      <c r="AR1726" s="13" t="n">
        <f aca="false">IF(Y1726&lt;0,1,0)</f>
        <v>0</v>
      </c>
    </row>
    <row r="1727" customFormat="false" ht="15" hidden="false" customHeight="false" outlineLevel="0" collapsed="false">
      <c r="A1727" s="13" t="n">
        <v>1702</v>
      </c>
      <c r="B1727" s="18" t="n">
        <f aca="false">Shock_sd*Draws!B1706</f>
        <v>19.448054380341</v>
      </c>
      <c r="C1727" s="18" t="n">
        <f aca="false">Persist_a*B1727+Shock_sd*Draws!C1706</f>
        <v>-9.58070352315413</v>
      </c>
      <c r="D1727" s="18" t="n">
        <f aca="false">Persist_a*C1727+Shock_sd*Draws!D1706</f>
        <v>-56.8510713187728</v>
      </c>
      <c r="E1727" s="18" t="n">
        <f aca="false">Persist_a*D1727+Shock_sd*Draws!E1706</f>
        <v>-105.916463908819</v>
      </c>
      <c r="F1727" s="18" t="n">
        <f aca="false">Persist_a*E1727+Shock_sd*Draws!F1706</f>
        <v>-52.6482923103217</v>
      </c>
      <c r="G1727" s="18" t="n">
        <f aca="false">Persist_a*F1727+Shock_sd*Draws!G1706</f>
        <v>-13.8744297978584</v>
      </c>
      <c r="H1727" s="18" t="n">
        <f aca="false">Persist_a*G1727+Shock_sd*Draws!H1706</f>
        <v>26.060089941322</v>
      </c>
      <c r="I1727" s="18" t="n">
        <f aca="false">Persist_a*H1727+Shock_sd*Draws!I1706</f>
        <v>-32.319037509635</v>
      </c>
      <c r="J1727" s="18" t="n">
        <f aca="false">Persist_a*I1727+Shock_sd*Draws!J1706</f>
        <v>-23.9543380477113</v>
      </c>
      <c r="K1727" s="18" t="n">
        <f aca="false">Persist_a*J1727+Shock_sd*Draws!K1706</f>
        <v>32.3407993266399</v>
      </c>
      <c r="L1727" s="18" t="n">
        <f aca="false">Persist_a*K1727+Shock_sd*Draws!L1706</f>
        <v>49.474865972474</v>
      </c>
      <c r="M1727" s="18" t="n">
        <f aca="false">Persist_a*L1727+Shock_sd*Draws!M1706</f>
        <v>23.1194537316519</v>
      </c>
      <c r="N1727" s="18" t="n">
        <f aca="false">0-(Draws!N1706+Draws!Z1706)</f>
        <v>-132.342875855536</v>
      </c>
      <c r="O1727" s="18" t="n">
        <f aca="false">N1727-(Draws!O1706+Draws!AA1706)</f>
        <v>-132.342875855536</v>
      </c>
      <c r="P1727" s="18" t="n">
        <f aca="false">O1727-(Draws!P1706+Draws!AB1706)</f>
        <v>-132.342875855536</v>
      </c>
      <c r="Q1727" s="18" t="n">
        <f aca="false">P1727-(Draws!Q1706+Draws!AC1706)</f>
        <v>-132.342875855536</v>
      </c>
      <c r="R1727" s="18" t="n">
        <f aca="false">Q1727-(Draws!R1706+Draws!AD1706)</f>
        <v>-132.342875855536</v>
      </c>
      <c r="S1727" s="18" t="n">
        <f aca="false">R1727-(Draws!S1706+Draws!AE1706)</f>
        <v>-132.342875855536</v>
      </c>
      <c r="T1727" s="18" t="n">
        <f aca="false">S1727-(Draws!T1706+Draws!AF1706)</f>
        <v>-246.521853872643</v>
      </c>
      <c r="U1727" s="18" t="n">
        <f aca="false">T1727-(Draws!U1706+Draws!AG1706)</f>
        <v>-246.521853872643</v>
      </c>
      <c r="V1727" s="18" t="n">
        <f aca="false">U1727-(Draws!V1706+Draws!AH1706)</f>
        <v>-246.521853872643</v>
      </c>
      <c r="W1727" s="18" t="n">
        <f aca="false">V1727-(Draws!W1706+Draws!AI1706)</f>
        <v>-246.521853872643</v>
      </c>
      <c r="X1727" s="18" t="n">
        <f aca="false">W1727-(Draws!X1706+Draws!AJ1706)</f>
        <v>-246.521853872643</v>
      </c>
      <c r="Y1727" s="18" t="n">
        <f aca="false">X1727-(Draws!Y1706+Draws!AK1706)</f>
        <v>-246.521853872643</v>
      </c>
      <c r="Z1727" s="18" t="n">
        <f aca="false">0-(MAX(Draws!N1706-Line_cap,0)+MAX(Draws!Z1706-Line_cap,0))</f>
        <v>-32.3428758555355</v>
      </c>
      <c r="AA1727" s="18" t="n">
        <f aca="false">Z1727-(MAX(Draws!O1706-Line_cap,0)+MAX(Draws!AA1706-Line_cap,0))</f>
        <v>-32.3428758555355</v>
      </c>
      <c r="AB1727" s="18" t="n">
        <f aca="false">AA1727-(MAX(Draws!P1706-Line_cap,0)+MAX(Draws!AB1706-Line_cap,0))</f>
        <v>-32.3428758555355</v>
      </c>
      <c r="AC1727" s="18" t="n">
        <f aca="false">AB1727-(MAX(Draws!Q1706-Line_cap,0)+MAX(Draws!AC1706-Line_cap,0))</f>
        <v>-32.3428758555355</v>
      </c>
      <c r="AD1727" s="18" t="n">
        <f aca="false">AC1727-(MAX(Draws!R1706-Line_cap,0)+MAX(Draws!AD1706-Line_cap,0))</f>
        <v>-32.3428758555355</v>
      </c>
      <c r="AE1727" s="18" t="n">
        <f aca="false">AD1727-(MAX(Draws!S1706-Line_cap,0)+MAX(Draws!AE1706-Line_cap,0))</f>
        <v>-32.3428758555355</v>
      </c>
      <c r="AF1727" s="18" t="n">
        <f aca="false">AE1727-(MAX(Draws!T1706-Line_cap,0)+MAX(Draws!AF1706-Line_cap,0))</f>
        <v>-46.5218538726429</v>
      </c>
      <c r="AG1727" s="18" t="n">
        <f aca="false">AF1727-(MAX(Draws!U1706-Line_cap,0)+MAX(Draws!AG1706-Line_cap,0))</f>
        <v>-46.5218538726429</v>
      </c>
      <c r="AH1727" s="18" t="n">
        <f aca="false">AG1727-(MAX(Draws!V1706-Line_cap,0)+MAX(Draws!AH1706-Line_cap,0))</f>
        <v>-46.5218538726429</v>
      </c>
      <c r="AI1727" s="18" t="n">
        <f aca="false">AH1727-(MAX(Draws!W1706-Line_cap,0)+MAX(Draws!AI1706-Line_cap,0))</f>
        <v>-46.5218538726429</v>
      </c>
      <c r="AJ1727" s="18" t="n">
        <f aca="false">AI1727-(MAX(Draws!X1706-Line_cap,0)+MAX(Draws!AJ1706-Line_cap,0))</f>
        <v>-46.5218538726429</v>
      </c>
      <c r="AK1727" s="18" t="n">
        <f aca="false">AJ1727-(MAX(Draws!Y1706-Line_cap,0)+MAX(Draws!AK1706-Line_cap,0))</f>
        <v>-46.5218538726429</v>
      </c>
      <c r="AL1727" s="18" t="n">
        <f aca="false">SUMPRODUCT(MIN($B$22:$M$22+B1727:M1727+N1727:Y1727))</f>
        <v>205.013162015641</v>
      </c>
      <c r="AM1727" s="18" t="n">
        <f aca="false">SUMPRODUCT(MIN($B$22:$M$22+B1727:M1727))</f>
        <v>392.945735919337</v>
      </c>
      <c r="AN1727" s="18" t="n">
        <f aca="false">SUMPRODUCT(MIN($B$22:$M$22+N1727:Y1727))</f>
        <v>235.428528485143</v>
      </c>
      <c r="AO1727" s="18" t="n">
        <f aca="false">SUMPRODUCT(MIN($B$22:$M$22+B1727:M1727+Z1727:AK1727))</f>
        <v>360.602860063802</v>
      </c>
      <c r="AP1727" s="18" t="n">
        <f aca="false">SUMPRODUCT(MIN($B$23:$M$23+B1727:M1727+N1727:Y1727))</f>
        <v>254.613162015641</v>
      </c>
      <c r="AQ1727" s="18" t="n">
        <f aca="false">SUMPRODUCT(MIN($B$23:$M$23+B1727:M1727+Z1727:AK1727))</f>
        <v>401.491147577165</v>
      </c>
      <c r="AR1727" s="13" t="n">
        <f aca="false">IF(Y1727&lt;0,1,0)</f>
        <v>1</v>
      </c>
    </row>
    <row r="1728" customFormat="false" ht="15" hidden="false" customHeight="false" outlineLevel="0" collapsed="false">
      <c r="A1728" s="13" t="n">
        <v>1703</v>
      </c>
      <c r="B1728" s="18" t="n">
        <f aca="false">Shock_sd*Draws!B1707</f>
        <v>85.8742417955752</v>
      </c>
      <c r="C1728" s="18" t="n">
        <f aca="false">Persist_a*B1728+Shock_sd*Draws!C1707</f>
        <v>18.5416834973406</v>
      </c>
      <c r="D1728" s="18" t="n">
        <f aca="false">Persist_a*C1728+Shock_sd*Draws!D1707</f>
        <v>62.7905143991196</v>
      </c>
      <c r="E1728" s="18" t="n">
        <f aca="false">Persist_a*D1728+Shock_sd*Draws!E1707</f>
        <v>100.78747911664</v>
      </c>
      <c r="F1728" s="18" t="n">
        <f aca="false">Persist_a*E1728+Shock_sd*Draws!F1707</f>
        <v>66.7019380591648</v>
      </c>
      <c r="G1728" s="18" t="n">
        <f aca="false">Persist_a*F1728+Shock_sd*Draws!G1707</f>
        <v>-44.7481487737281</v>
      </c>
      <c r="H1728" s="18" t="n">
        <f aca="false">Persist_a*G1728+Shock_sd*Draws!H1707</f>
        <v>-52.8424399024029</v>
      </c>
      <c r="I1728" s="18" t="n">
        <f aca="false">Persist_a*H1728+Shock_sd*Draws!I1707</f>
        <v>13.5037116418671</v>
      </c>
      <c r="J1728" s="18" t="n">
        <f aca="false">Persist_a*I1728+Shock_sd*Draws!J1707</f>
        <v>-64.4928406868415</v>
      </c>
      <c r="K1728" s="18" t="n">
        <f aca="false">Persist_a*J1728+Shock_sd*Draws!K1707</f>
        <v>-22.479027861409</v>
      </c>
      <c r="L1728" s="18" t="n">
        <f aca="false">Persist_a*K1728+Shock_sd*Draws!L1707</f>
        <v>-62.259604235194</v>
      </c>
      <c r="M1728" s="18" t="n">
        <f aca="false">Persist_a*L1728+Shock_sd*Draws!M1707</f>
        <v>12.1819436656772</v>
      </c>
      <c r="N1728" s="18" t="n">
        <f aca="false">0-(Draws!N1707+Draws!Z1707)</f>
        <v>0</v>
      </c>
      <c r="O1728" s="18" t="n">
        <f aca="false">N1728-(Draws!O1707+Draws!AA1707)</f>
        <v>0</v>
      </c>
      <c r="P1728" s="18" t="n">
        <f aca="false">O1728-(Draws!P1707+Draws!AB1707)</f>
        <v>0</v>
      </c>
      <c r="Q1728" s="18" t="n">
        <f aca="false">P1728-(Draws!Q1707+Draws!AC1707)</f>
        <v>0</v>
      </c>
      <c r="R1728" s="18" t="n">
        <f aca="false">Q1728-(Draws!R1707+Draws!AD1707)</f>
        <v>0</v>
      </c>
      <c r="S1728" s="18" t="n">
        <f aca="false">R1728-(Draws!S1707+Draws!AE1707)</f>
        <v>0</v>
      </c>
      <c r="T1728" s="18" t="n">
        <f aca="false">S1728-(Draws!T1707+Draws!AF1707)</f>
        <v>0</v>
      </c>
      <c r="U1728" s="18" t="n">
        <f aca="false">T1728-(Draws!U1707+Draws!AG1707)</f>
        <v>0</v>
      </c>
      <c r="V1728" s="18" t="n">
        <f aca="false">U1728-(Draws!V1707+Draws!AH1707)</f>
        <v>0</v>
      </c>
      <c r="W1728" s="18" t="n">
        <f aca="false">V1728-(Draws!W1707+Draws!AI1707)</f>
        <v>0</v>
      </c>
      <c r="X1728" s="18" t="n">
        <f aca="false">W1728-(Draws!X1707+Draws!AJ1707)</f>
        <v>0</v>
      </c>
      <c r="Y1728" s="18" t="n">
        <f aca="false">X1728-(Draws!Y1707+Draws!AK1707)</f>
        <v>0</v>
      </c>
      <c r="Z1728" s="18" t="n">
        <f aca="false">0-(MAX(Draws!N1707-Line_cap,0)+MAX(Draws!Z1707-Line_cap,0))</f>
        <v>0</v>
      </c>
      <c r="AA1728" s="18" t="n">
        <f aca="false">Z1728-(MAX(Draws!O1707-Line_cap,0)+MAX(Draws!AA1707-Line_cap,0))</f>
        <v>0</v>
      </c>
      <c r="AB1728" s="18" t="n">
        <f aca="false">AA1728-(MAX(Draws!P1707-Line_cap,0)+MAX(Draws!AB1707-Line_cap,0))</f>
        <v>0</v>
      </c>
      <c r="AC1728" s="18" t="n">
        <f aca="false">AB1728-(MAX(Draws!Q1707-Line_cap,0)+MAX(Draws!AC1707-Line_cap,0))</f>
        <v>0</v>
      </c>
      <c r="AD1728" s="18" t="n">
        <f aca="false">AC1728-(MAX(Draws!R1707-Line_cap,0)+MAX(Draws!AD1707-Line_cap,0))</f>
        <v>0</v>
      </c>
      <c r="AE1728" s="18" t="n">
        <f aca="false">AD1728-(MAX(Draws!S1707-Line_cap,0)+MAX(Draws!AE1707-Line_cap,0))</f>
        <v>0</v>
      </c>
      <c r="AF1728" s="18" t="n">
        <f aca="false">AE1728-(MAX(Draws!T1707-Line_cap,0)+MAX(Draws!AF1707-Line_cap,0))</f>
        <v>0</v>
      </c>
      <c r="AG1728" s="18" t="n">
        <f aca="false">AF1728-(MAX(Draws!U1707-Line_cap,0)+MAX(Draws!AG1707-Line_cap,0))</f>
        <v>0</v>
      </c>
      <c r="AH1728" s="18" t="n">
        <f aca="false">AG1728-(MAX(Draws!V1707-Line_cap,0)+MAX(Draws!AH1707-Line_cap,0))</f>
        <v>0</v>
      </c>
      <c r="AI1728" s="18" t="n">
        <f aca="false">AH1728-(MAX(Draws!W1707-Line_cap,0)+MAX(Draws!AI1707-Line_cap,0))</f>
        <v>0</v>
      </c>
      <c r="AJ1728" s="18" t="n">
        <f aca="false">AI1728-(MAX(Draws!X1707-Line_cap,0)+MAX(Draws!AJ1707-Line_cap,0))</f>
        <v>0</v>
      </c>
      <c r="AK1728" s="18" t="n">
        <f aca="false">AJ1728-(MAX(Draws!Y1707-Line_cap,0)+MAX(Draws!AK1707-Line_cap,0))</f>
        <v>0</v>
      </c>
      <c r="AL1728" s="18" t="n">
        <f aca="false">SUMPRODUCT(MIN($B$22:$M$22+B1728:M1728+N1728:Y1728))</f>
        <v>423.704940730555</v>
      </c>
      <c r="AM1728" s="18" t="n">
        <f aca="false">SUMPRODUCT(MIN($B$22:$M$22+B1728:M1728))</f>
        <v>423.704940730555</v>
      </c>
      <c r="AN1728" s="18" t="n">
        <f aca="false">SUMPRODUCT(MIN($B$22:$M$22+N1728:Y1728))</f>
        <v>481.950382357786</v>
      </c>
      <c r="AO1728" s="18" t="n">
        <f aca="false">SUMPRODUCT(MIN($B$22:$M$22+B1728:M1728+Z1728:AK1728))</f>
        <v>423.704940730555</v>
      </c>
      <c r="AP1728" s="18" t="n">
        <f aca="false">SUMPRODUCT(MIN($B$23:$M$23+B1728:M1728+N1728:Y1728))</f>
        <v>472.948267894775</v>
      </c>
      <c r="AQ1728" s="18" t="n">
        <f aca="false">SUMPRODUCT(MIN($B$23:$M$23+B1728:M1728+Z1728:AK1728))</f>
        <v>472.948267894775</v>
      </c>
      <c r="AR1728" s="13" t="n">
        <f aca="false">IF(Y1728&lt;0,1,0)</f>
        <v>0</v>
      </c>
    </row>
    <row r="1729" customFormat="false" ht="15" hidden="false" customHeight="false" outlineLevel="0" collapsed="false">
      <c r="A1729" s="13" t="n">
        <v>1704</v>
      </c>
      <c r="B1729" s="18" t="n">
        <f aca="false">Shock_sd*Draws!B1708</f>
        <v>98.9726221306349</v>
      </c>
      <c r="C1729" s="18" t="n">
        <f aca="false">Persist_a*B1729+Shock_sd*Draws!C1708</f>
        <v>57.5375785160319</v>
      </c>
      <c r="D1729" s="18" t="n">
        <f aca="false">Persist_a*C1729+Shock_sd*Draws!D1708</f>
        <v>47.0935399969892</v>
      </c>
      <c r="E1729" s="18" t="n">
        <f aca="false">Persist_a*D1729+Shock_sd*Draws!E1708</f>
        <v>-71.8609342965044</v>
      </c>
      <c r="F1729" s="18" t="n">
        <f aca="false">Persist_a*E1729+Shock_sd*Draws!F1708</f>
        <v>-3.79258491782031</v>
      </c>
      <c r="G1729" s="18" t="n">
        <f aca="false">Persist_a*F1729+Shock_sd*Draws!G1708</f>
        <v>-76.2261856482451</v>
      </c>
      <c r="H1729" s="18" t="n">
        <f aca="false">Persist_a*G1729+Shock_sd*Draws!H1708</f>
        <v>4.5647197450505</v>
      </c>
      <c r="I1729" s="18" t="n">
        <f aca="false">Persist_a*H1729+Shock_sd*Draws!I1708</f>
        <v>6.33486972103944</v>
      </c>
      <c r="J1729" s="18" t="n">
        <f aca="false">Persist_a*I1729+Shock_sd*Draws!J1708</f>
        <v>145.328071917562</v>
      </c>
      <c r="K1729" s="18" t="n">
        <f aca="false">Persist_a*J1729+Shock_sd*Draws!K1708</f>
        <v>156.215720005153</v>
      </c>
      <c r="L1729" s="18" t="n">
        <f aca="false">Persist_a*K1729+Shock_sd*Draws!L1708</f>
        <v>54.8539582447991</v>
      </c>
      <c r="M1729" s="18" t="n">
        <f aca="false">Persist_a*L1729+Shock_sd*Draws!M1708</f>
        <v>-12.3446313066369</v>
      </c>
      <c r="N1729" s="18" t="n">
        <f aca="false">0-(Draws!N1708+Draws!Z1708)</f>
        <v>0</v>
      </c>
      <c r="O1729" s="18" t="n">
        <f aca="false">N1729-(Draws!O1708+Draws!AA1708)</f>
        <v>0</v>
      </c>
      <c r="P1729" s="18" t="n">
        <f aca="false">O1729-(Draws!P1708+Draws!AB1708)</f>
        <v>0</v>
      </c>
      <c r="Q1729" s="18" t="n">
        <f aca="false">P1729-(Draws!Q1708+Draws!AC1708)</f>
        <v>0</v>
      </c>
      <c r="R1729" s="18" t="n">
        <f aca="false">Q1729-(Draws!R1708+Draws!AD1708)</f>
        <v>0</v>
      </c>
      <c r="S1729" s="18" t="n">
        <f aca="false">R1729-(Draws!S1708+Draws!AE1708)</f>
        <v>0</v>
      </c>
      <c r="T1729" s="18" t="n">
        <f aca="false">S1729-(Draws!T1708+Draws!AF1708)</f>
        <v>0</v>
      </c>
      <c r="U1729" s="18" t="n">
        <f aca="false">T1729-(Draws!U1708+Draws!AG1708)</f>
        <v>0</v>
      </c>
      <c r="V1729" s="18" t="n">
        <f aca="false">U1729-(Draws!V1708+Draws!AH1708)</f>
        <v>0</v>
      </c>
      <c r="W1729" s="18" t="n">
        <f aca="false">V1729-(Draws!W1708+Draws!AI1708)</f>
        <v>0</v>
      </c>
      <c r="X1729" s="18" t="n">
        <f aca="false">W1729-(Draws!X1708+Draws!AJ1708)</f>
        <v>0</v>
      </c>
      <c r="Y1729" s="18" t="n">
        <f aca="false">X1729-(Draws!Y1708+Draws!AK1708)</f>
        <v>0</v>
      </c>
      <c r="Z1729" s="18" t="n">
        <f aca="false">0-(MAX(Draws!N1708-Line_cap,0)+MAX(Draws!Z1708-Line_cap,0))</f>
        <v>0</v>
      </c>
      <c r="AA1729" s="18" t="n">
        <f aca="false">Z1729-(MAX(Draws!O1708-Line_cap,0)+MAX(Draws!AA1708-Line_cap,0))</f>
        <v>0</v>
      </c>
      <c r="AB1729" s="18" t="n">
        <f aca="false">AA1729-(MAX(Draws!P1708-Line_cap,0)+MAX(Draws!AB1708-Line_cap,0))</f>
        <v>0</v>
      </c>
      <c r="AC1729" s="18" t="n">
        <f aca="false">AB1729-(MAX(Draws!Q1708-Line_cap,0)+MAX(Draws!AC1708-Line_cap,0))</f>
        <v>0</v>
      </c>
      <c r="AD1729" s="18" t="n">
        <f aca="false">AC1729-(MAX(Draws!R1708-Line_cap,0)+MAX(Draws!AD1708-Line_cap,0))</f>
        <v>0</v>
      </c>
      <c r="AE1729" s="18" t="n">
        <f aca="false">AD1729-(MAX(Draws!S1708-Line_cap,0)+MAX(Draws!AE1708-Line_cap,0))</f>
        <v>0</v>
      </c>
      <c r="AF1729" s="18" t="n">
        <f aca="false">AE1729-(MAX(Draws!T1708-Line_cap,0)+MAX(Draws!AF1708-Line_cap,0))</f>
        <v>0</v>
      </c>
      <c r="AG1729" s="18" t="n">
        <f aca="false">AF1729-(MAX(Draws!U1708-Line_cap,0)+MAX(Draws!AG1708-Line_cap,0))</f>
        <v>0</v>
      </c>
      <c r="AH1729" s="18" t="n">
        <f aca="false">AG1729-(MAX(Draws!V1708-Line_cap,0)+MAX(Draws!AH1708-Line_cap,0))</f>
        <v>0</v>
      </c>
      <c r="AI1729" s="18" t="n">
        <f aca="false">AH1729-(MAX(Draws!W1708-Line_cap,0)+MAX(Draws!AI1708-Line_cap,0))</f>
        <v>0</v>
      </c>
      <c r="AJ1729" s="18" t="n">
        <f aca="false">AI1729-(MAX(Draws!X1708-Line_cap,0)+MAX(Draws!AJ1708-Line_cap,0))</f>
        <v>0</v>
      </c>
      <c r="AK1729" s="18" t="n">
        <f aca="false">AJ1729-(MAX(Draws!Y1708-Line_cap,0)+MAX(Draws!AK1708-Line_cap,0))</f>
        <v>0</v>
      </c>
      <c r="AL1729" s="18" t="n">
        <f aca="false">SUMPRODUCT(MIN($B$22:$M$22+B1729:M1729+N1729:Y1729))</f>
        <v>406.98198599012</v>
      </c>
      <c r="AM1729" s="18" t="n">
        <f aca="false">SUMPRODUCT(MIN($B$22:$M$22+B1729:M1729))</f>
        <v>406.98198599012</v>
      </c>
      <c r="AN1729" s="18" t="n">
        <f aca="false">SUMPRODUCT(MIN($B$22:$M$22+N1729:Y1729))</f>
        <v>481.950382357786</v>
      </c>
      <c r="AO1729" s="18" t="n">
        <f aca="false">SUMPRODUCT(MIN($B$22:$M$22+B1729:M1729+Z1729:AK1729))</f>
        <v>406.98198599012</v>
      </c>
      <c r="AP1729" s="18" t="n">
        <f aca="false">SUMPRODUCT(MIN($B$23:$M$23+B1729:M1729+N1729:Y1729))</f>
        <v>454.747731490904</v>
      </c>
      <c r="AQ1729" s="18" t="n">
        <f aca="false">SUMPRODUCT(MIN($B$23:$M$23+B1729:M1729+Z1729:AK1729))</f>
        <v>454.747731490904</v>
      </c>
      <c r="AR1729" s="13" t="n">
        <f aca="false">IF(Y1729&lt;0,1,0)</f>
        <v>0</v>
      </c>
    </row>
    <row r="1730" customFormat="false" ht="15" hidden="false" customHeight="false" outlineLevel="0" collapsed="false">
      <c r="A1730" s="13" t="n">
        <v>1705</v>
      </c>
      <c r="B1730" s="18" t="n">
        <f aca="false">Shock_sd*Draws!B1709</f>
        <v>14.0530396423923</v>
      </c>
      <c r="C1730" s="18" t="n">
        <f aca="false">Persist_a*B1730+Shock_sd*Draws!C1709</f>
        <v>-21.2657895412556</v>
      </c>
      <c r="D1730" s="18" t="n">
        <f aca="false">Persist_a*C1730+Shock_sd*Draws!D1709</f>
        <v>66.5402977705921</v>
      </c>
      <c r="E1730" s="18" t="n">
        <f aca="false">Persist_a*D1730+Shock_sd*Draws!E1709</f>
        <v>-14.2226095967138</v>
      </c>
      <c r="F1730" s="18" t="n">
        <f aca="false">Persist_a*E1730+Shock_sd*Draws!F1709</f>
        <v>-106.968453241886</v>
      </c>
      <c r="G1730" s="18" t="n">
        <f aca="false">Persist_a*F1730+Shock_sd*Draws!G1709</f>
        <v>-58.698492550241</v>
      </c>
      <c r="H1730" s="18" t="n">
        <f aca="false">Persist_a*G1730+Shock_sd*Draws!H1709</f>
        <v>26.7850829516804</v>
      </c>
      <c r="I1730" s="18" t="n">
        <f aca="false">Persist_a*H1730+Shock_sd*Draws!I1709</f>
        <v>-11.9567515839179</v>
      </c>
      <c r="J1730" s="18" t="n">
        <f aca="false">Persist_a*I1730+Shock_sd*Draws!J1709</f>
        <v>66.067764178557</v>
      </c>
      <c r="K1730" s="18" t="n">
        <f aca="false">Persist_a*J1730+Shock_sd*Draws!K1709</f>
        <v>41.9636640062502</v>
      </c>
      <c r="L1730" s="18" t="n">
        <f aca="false">Persist_a*K1730+Shock_sd*Draws!L1709</f>
        <v>24.6533518020984</v>
      </c>
      <c r="M1730" s="18" t="n">
        <f aca="false">Persist_a*L1730+Shock_sd*Draws!M1709</f>
        <v>69.951255597866</v>
      </c>
      <c r="N1730" s="18" t="n">
        <f aca="false">0-(Draws!N1709+Draws!Z1709)</f>
        <v>0</v>
      </c>
      <c r="O1730" s="18" t="n">
        <f aca="false">N1730-(Draws!O1709+Draws!AA1709)</f>
        <v>0</v>
      </c>
      <c r="P1730" s="18" t="n">
        <f aca="false">O1730-(Draws!P1709+Draws!AB1709)</f>
        <v>0</v>
      </c>
      <c r="Q1730" s="18" t="n">
        <f aca="false">P1730-(Draws!Q1709+Draws!AC1709)</f>
        <v>0</v>
      </c>
      <c r="R1730" s="18" t="n">
        <f aca="false">Q1730-(Draws!R1709+Draws!AD1709)</f>
        <v>0</v>
      </c>
      <c r="S1730" s="18" t="n">
        <f aca="false">R1730-(Draws!S1709+Draws!AE1709)</f>
        <v>0</v>
      </c>
      <c r="T1730" s="18" t="n">
        <f aca="false">S1730-(Draws!T1709+Draws!AF1709)</f>
        <v>0</v>
      </c>
      <c r="U1730" s="18" t="n">
        <f aca="false">T1730-(Draws!U1709+Draws!AG1709)</f>
        <v>0</v>
      </c>
      <c r="V1730" s="18" t="n">
        <f aca="false">U1730-(Draws!V1709+Draws!AH1709)</f>
        <v>0</v>
      </c>
      <c r="W1730" s="18" t="n">
        <f aca="false">V1730-(Draws!W1709+Draws!AI1709)</f>
        <v>0</v>
      </c>
      <c r="X1730" s="18" t="n">
        <f aca="false">W1730-(Draws!X1709+Draws!AJ1709)</f>
        <v>0</v>
      </c>
      <c r="Y1730" s="18" t="n">
        <f aca="false">X1730-(Draws!Y1709+Draws!AK1709)</f>
        <v>0</v>
      </c>
      <c r="Z1730" s="18" t="n">
        <f aca="false">0-(MAX(Draws!N1709-Line_cap,0)+MAX(Draws!Z1709-Line_cap,0))</f>
        <v>0</v>
      </c>
      <c r="AA1730" s="18" t="n">
        <f aca="false">Z1730-(MAX(Draws!O1709-Line_cap,0)+MAX(Draws!AA1709-Line_cap,0))</f>
        <v>0</v>
      </c>
      <c r="AB1730" s="18" t="n">
        <f aca="false">AA1730-(MAX(Draws!P1709-Line_cap,0)+MAX(Draws!AB1709-Line_cap,0))</f>
        <v>0</v>
      </c>
      <c r="AC1730" s="18" t="n">
        <f aca="false">AB1730-(MAX(Draws!Q1709-Line_cap,0)+MAX(Draws!AC1709-Line_cap,0))</f>
        <v>0</v>
      </c>
      <c r="AD1730" s="18" t="n">
        <f aca="false">AC1730-(MAX(Draws!R1709-Line_cap,0)+MAX(Draws!AD1709-Line_cap,0))</f>
        <v>0</v>
      </c>
      <c r="AE1730" s="18" t="n">
        <f aca="false">AD1730-(MAX(Draws!S1709-Line_cap,0)+MAX(Draws!AE1709-Line_cap,0))</f>
        <v>0</v>
      </c>
      <c r="AF1730" s="18" t="n">
        <f aca="false">AE1730-(MAX(Draws!T1709-Line_cap,0)+MAX(Draws!AF1709-Line_cap,0))</f>
        <v>0</v>
      </c>
      <c r="AG1730" s="18" t="n">
        <f aca="false">AF1730-(MAX(Draws!U1709-Line_cap,0)+MAX(Draws!AG1709-Line_cap,0))</f>
        <v>0</v>
      </c>
      <c r="AH1730" s="18" t="n">
        <f aca="false">AG1730-(MAX(Draws!V1709-Line_cap,0)+MAX(Draws!AH1709-Line_cap,0))</f>
        <v>0</v>
      </c>
      <c r="AI1730" s="18" t="n">
        <f aca="false">AH1730-(MAX(Draws!W1709-Line_cap,0)+MAX(Draws!AI1709-Line_cap,0))</f>
        <v>0</v>
      </c>
      <c r="AJ1730" s="18" t="n">
        <f aca="false">AI1730-(MAX(Draws!X1709-Line_cap,0)+MAX(Draws!AJ1709-Line_cap,0))</f>
        <v>0</v>
      </c>
      <c r="AK1730" s="18" t="n">
        <f aca="false">AJ1730-(MAX(Draws!Y1709-Line_cap,0)+MAX(Draws!AK1709-Line_cap,0))</f>
        <v>0</v>
      </c>
      <c r="AL1730" s="18" t="n">
        <f aca="false">SUMPRODUCT(MIN($B$22:$M$22+B1730:M1730+N1730:Y1730))</f>
        <v>381.528727905804</v>
      </c>
      <c r="AM1730" s="18" t="n">
        <f aca="false">SUMPRODUCT(MIN($B$22:$M$22+B1730:M1730))</f>
        <v>381.528727905804</v>
      </c>
      <c r="AN1730" s="18" t="n">
        <f aca="false">SUMPRODUCT(MIN($B$22:$M$22+N1730:Y1730))</f>
        <v>481.950382357786</v>
      </c>
      <c r="AO1730" s="18" t="n">
        <f aca="false">SUMPRODUCT(MIN($B$22:$M$22+B1730:M1730+Z1730:AK1730))</f>
        <v>381.528727905804</v>
      </c>
      <c r="AP1730" s="18" t="n">
        <f aca="false">SUMPRODUCT(MIN($B$23:$M$23+B1730:M1730+N1730:Y1730))</f>
        <v>426.633461758968</v>
      </c>
      <c r="AQ1730" s="18" t="n">
        <f aca="false">SUMPRODUCT(MIN($B$23:$M$23+B1730:M1730+Z1730:AK1730))</f>
        <v>426.633461758968</v>
      </c>
      <c r="AR1730" s="13" t="n">
        <f aca="false">IF(Y1730&lt;0,1,0)</f>
        <v>0</v>
      </c>
    </row>
    <row r="1731" customFormat="false" ht="15" hidden="false" customHeight="false" outlineLevel="0" collapsed="false">
      <c r="A1731" s="13" t="n">
        <v>1706</v>
      </c>
      <c r="B1731" s="18" t="n">
        <f aca="false">Shock_sd*Draws!B1710</f>
        <v>59.7726534342815</v>
      </c>
      <c r="C1731" s="18" t="n">
        <f aca="false">Persist_a*B1731+Shock_sd*Draws!C1710</f>
        <v>-26.2856594843696</v>
      </c>
      <c r="D1731" s="18" t="n">
        <f aca="false">Persist_a*C1731+Shock_sd*Draws!D1710</f>
        <v>48.2093565075594</v>
      </c>
      <c r="E1731" s="18" t="n">
        <f aca="false">Persist_a*D1731+Shock_sd*Draws!E1710</f>
        <v>35.4457093577027</v>
      </c>
      <c r="F1731" s="18" t="n">
        <f aca="false">Persist_a*E1731+Shock_sd*Draws!F1710</f>
        <v>15.4930047594467</v>
      </c>
      <c r="G1731" s="18" t="n">
        <f aca="false">Persist_a*F1731+Shock_sd*Draws!G1710</f>
        <v>0.575310583859693</v>
      </c>
      <c r="H1731" s="18" t="n">
        <f aca="false">Persist_a*G1731+Shock_sd*Draws!H1710</f>
        <v>18.1202266604701</v>
      </c>
      <c r="I1731" s="18" t="n">
        <f aca="false">Persist_a*H1731+Shock_sd*Draws!I1710</f>
        <v>24.0200925192111</v>
      </c>
      <c r="J1731" s="18" t="n">
        <f aca="false">Persist_a*I1731+Shock_sd*Draws!J1710</f>
        <v>-3.90551236355087</v>
      </c>
      <c r="K1731" s="18" t="n">
        <f aca="false">Persist_a*J1731+Shock_sd*Draws!K1710</f>
        <v>-35.008878201649</v>
      </c>
      <c r="L1731" s="18" t="n">
        <f aca="false">Persist_a*K1731+Shock_sd*Draws!L1710</f>
        <v>-14.3876715278032</v>
      </c>
      <c r="M1731" s="18" t="n">
        <f aca="false">Persist_a*L1731+Shock_sd*Draws!M1710</f>
        <v>-51.8813199730669</v>
      </c>
      <c r="N1731" s="18" t="n">
        <f aca="false">0-(Draws!N1710+Draws!Z1710)</f>
        <v>0</v>
      </c>
      <c r="O1731" s="18" t="n">
        <f aca="false">N1731-(Draws!O1710+Draws!AA1710)</f>
        <v>0</v>
      </c>
      <c r="P1731" s="18" t="n">
        <f aca="false">O1731-(Draws!P1710+Draws!AB1710)</f>
        <v>0</v>
      </c>
      <c r="Q1731" s="18" t="n">
        <f aca="false">P1731-(Draws!Q1710+Draws!AC1710)</f>
        <v>0</v>
      </c>
      <c r="R1731" s="18" t="n">
        <f aca="false">Q1731-(Draws!R1710+Draws!AD1710)</f>
        <v>0</v>
      </c>
      <c r="S1731" s="18" t="n">
        <f aca="false">R1731-(Draws!S1710+Draws!AE1710)</f>
        <v>0</v>
      </c>
      <c r="T1731" s="18" t="n">
        <f aca="false">S1731-(Draws!T1710+Draws!AF1710)</f>
        <v>0</v>
      </c>
      <c r="U1731" s="18" t="n">
        <f aca="false">T1731-(Draws!U1710+Draws!AG1710)</f>
        <v>0</v>
      </c>
      <c r="V1731" s="18" t="n">
        <f aca="false">U1731-(Draws!V1710+Draws!AH1710)</f>
        <v>0</v>
      </c>
      <c r="W1731" s="18" t="n">
        <f aca="false">V1731-(Draws!W1710+Draws!AI1710)</f>
        <v>0</v>
      </c>
      <c r="X1731" s="18" t="n">
        <f aca="false">W1731-(Draws!X1710+Draws!AJ1710)</f>
        <v>0</v>
      </c>
      <c r="Y1731" s="18" t="n">
        <f aca="false">X1731-(Draws!Y1710+Draws!AK1710)</f>
        <v>0</v>
      </c>
      <c r="Z1731" s="18" t="n">
        <f aca="false">0-(MAX(Draws!N1710-Line_cap,0)+MAX(Draws!Z1710-Line_cap,0))</f>
        <v>0</v>
      </c>
      <c r="AA1731" s="18" t="n">
        <f aca="false">Z1731-(MAX(Draws!O1710-Line_cap,0)+MAX(Draws!AA1710-Line_cap,0))</f>
        <v>0</v>
      </c>
      <c r="AB1731" s="18" t="n">
        <f aca="false">AA1731-(MAX(Draws!P1710-Line_cap,0)+MAX(Draws!AB1710-Line_cap,0))</f>
        <v>0</v>
      </c>
      <c r="AC1731" s="18" t="n">
        <f aca="false">AB1731-(MAX(Draws!Q1710-Line_cap,0)+MAX(Draws!AC1710-Line_cap,0))</f>
        <v>0</v>
      </c>
      <c r="AD1731" s="18" t="n">
        <f aca="false">AC1731-(MAX(Draws!R1710-Line_cap,0)+MAX(Draws!AD1710-Line_cap,0))</f>
        <v>0</v>
      </c>
      <c r="AE1731" s="18" t="n">
        <f aca="false">AD1731-(MAX(Draws!S1710-Line_cap,0)+MAX(Draws!AE1710-Line_cap,0))</f>
        <v>0</v>
      </c>
      <c r="AF1731" s="18" t="n">
        <f aca="false">AE1731-(MAX(Draws!T1710-Line_cap,0)+MAX(Draws!AF1710-Line_cap,0))</f>
        <v>0</v>
      </c>
      <c r="AG1731" s="18" t="n">
        <f aca="false">AF1731-(MAX(Draws!U1710-Line_cap,0)+MAX(Draws!AG1710-Line_cap,0))</f>
        <v>0</v>
      </c>
      <c r="AH1731" s="18" t="n">
        <f aca="false">AG1731-(MAX(Draws!V1710-Line_cap,0)+MAX(Draws!AH1710-Line_cap,0))</f>
        <v>0</v>
      </c>
      <c r="AI1731" s="18" t="n">
        <f aca="false">AH1731-(MAX(Draws!W1710-Line_cap,0)+MAX(Draws!AI1710-Line_cap,0))</f>
        <v>0</v>
      </c>
      <c r="AJ1731" s="18" t="n">
        <f aca="false">AI1731-(MAX(Draws!X1710-Line_cap,0)+MAX(Draws!AJ1710-Line_cap,0))</f>
        <v>0</v>
      </c>
      <c r="AK1731" s="18" t="n">
        <f aca="false">AJ1731-(MAX(Draws!Y1710-Line_cap,0)+MAX(Draws!AK1710-Line_cap,0))</f>
        <v>0</v>
      </c>
      <c r="AL1731" s="18" t="n">
        <f aca="false">SUMPRODUCT(MIN($B$22:$M$22+B1731:M1731+N1731:Y1731))</f>
        <v>458.542727703893</v>
      </c>
      <c r="AM1731" s="18" t="n">
        <f aca="false">SUMPRODUCT(MIN($B$22:$M$22+B1731:M1731))</f>
        <v>458.542727703893</v>
      </c>
      <c r="AN1731" s="18" t="n">
        <f aca="false">SUMPRODUCT(MIN($B$22:$M$22+N1731:Y1731))</f>
        <v>481.950382357786</v>
      </c>
      <c r="AO1731" s="18" t="n">
        <f aca="false">SUMPRODUCT(MIN($B$22:$M$22+B1731:M1731+Z1731:AK1731))</f>
        <v>458.542727703893</v>
      </c>
      <c r="AP1731" s="18" t="n">
        <f aca="false">SUMPRODUCT(MIN($B$23:$M$23+B1731:M1731+N1731:Y1731))</f>
        <v>503.668608786513</v>
      </c>
      <c r="AQ1731" s="18" t="n">
        <f aca="false">SUMPRODUCT(MIN($B$23:$M$23+B1731:M1731+Z1731:AK1731))</f>
        <v>503.668608786513</v>
      </c>
      <c r="AR1731" s="13" t="n">
        <f aca="false">IF(Y1731&lt;0,1,0)</f>
        <v>0</v>
      </c>
    </row>
    <row r="1732" customFormat="false" ht="15" hidden="false" customHeight="false" outlineLevel="0" collapsed="false">
      <c r="A1732" s="13" t="n">
        <v>1707</v>
      </c>
      <c r="B1732" s="18" t="n">
        <f aca="false">Shock_sd*Draws!B1711</f>
        <v>26.4632846136114</v>
      </c>
      <c r="C1732" s="18" t="n">
        <f aca="false">Persist_a*B1732+Shock_sd*Draws!C1711</f>
        <v>106.630669751685</v>
      </c>
      <c r="D1732" s="18" t="n">
        <f aca="false">Persist_a*C1732+Shock_sd*Draws!D1711</f>
        <v>109.899066012579</v>
      </c>
      <c r="E1732" s="18" t="n">
        <f aca="false">Persist_a*D1732+Shock_sd*Draws!E1711</f>
        <v>81.9328370753922</v>
      </c>
      <c r="F1732" s="18" t="n">
        <f aca="false">Persist_a*E1732+Shock_sd*Draws!F1711</f>
        <v>20.3429991880515</v>
      </c>
      <c r="G1732" s="18" t="n">
        <f aca="false">Persist_a*F1732+Shock_sd*Draws!G1711</f>
        <v>74.4318045700464</v>
      </c>
      <c r="H1732" s="18" t="n">
        <f aca="false">Persist_a*G1732+Shock_sd*Draws!H1711</f>
        <v>60.2913555751142</v>
      </c>
      <c r="I1732" s="18" t="n">
        <f aca="false">Persist_a*H1732+Shock_sd*Draws!I1711</f>
        <v>142.887683142051</v>
      </c>
      <c r="J1732" s="18" t="n">
        <f aca="false">Persist_a*I1732+Shock_sd*Draws!J1711</f>
        <v>117.802348598026</v>
      </c>
      <c r="K1732" s="18" t="n">
        <f aca="false">Persist_a*J1732+Shock_sd*Draws!K1711</f>
        <v>129.615457184509</v>
      </c>
      <c r="L1732" s="18" t="n">
        <f aca="false">Persist_a*K1732+Shock_sd*Draws!L1711</f>
        <v>114.74295102704</v>
      </c>
      <c r="M1732" s="18" t="n">
        <f aca="false">Persist_a*L1732+Shock_sd*Draws!M1711</f>
        <v>128.918667285411</v>
      </c>
      <c r="N1732" s="18" t="n">
        <f aca="false">0-(Draws!N1711+Draws!Z1711)</f>
        <v>0</v>
      </c>
      <c r="O1732" s="18" t="n">
        <f aca="false">N1732-(Draws!O1711+Draws!AA1711)</f>
        <v>0</v>
      </c>
      <c r="P1732" s="18" t="n">
        <f aca="false">O1732-(Draws!P1711+Draws!AB1711)</f>
        <v>0</v>
      </c>
      <c r="Q1732" s="18" t="n">
        <f aca="false">P1732-(Draws!Q1711+Draws!AC1711)</f>
        <v>0</v>
      </c>
      <c r="R1732" s="18" t="n">
        <f aca="false">Q1732-(Draws!R1711+Draws!AD1711)</f>
        <v>0</v>
      </c>
      <c r="S1732" s="18" t="n">
        <f aca="false">R1732-(Draws!S1711+Draws!AE1711)</f>
        <v>0</v>
      </c>
      <c r="T1732" s="18" t="n">
        <f aca="false">S1732-(Draws!T1711+Draws!AF1711)</f>
        <v>0</v>
      </c>
      <c r="U1732" s="18" t="n">
        <f aca="false">T1732-(Draws!U1711+Draws!AG1711)</f>
        <v>0</v>
      </c>
      <c r="V1732" s="18" t="n">
        <f aca="false">U1732-(Draws!V1711+Draws!AH1711)</f>
        <v>0</v>
      </c>
      <c r="W1732" s="18" t="n">
        <f aca="false">V1732-(Draws!W1711+Draws!AI1711)</f>
        <v>0</v>
      </c>
      <c r="X1732" s="18" t="n">
        <f aca="false">W1732-(Draws!X1711+Draws!AJ1711)</f>
        <v>0</v>
      </c>
      <c r="Y1732" s="18" t="n">
        <f aca="false">X1732-(Draws!Y1711+Draws!AK1711)</f>
        <v>0</v>
      </c>
      <c r="Z1732" s="18" t="n">
        <f aca="false">0-(MAX(Draws!N1711-Line_cap,0)+MAX(Draws!Z1711-Line_cap,0))</f>
        <v>0</v>
      </c>
      <c r="AA1732" s="18" t="n">
        <f aca="false">Z1732-(MAX(Draws!O1711-Line_cap,0)+MAX(Draws!AA1711-Line_cap,0))</f>
        <v>0</v>
      </c>
      <c r="AB1732" s="18" t="n">
        <f aca="false">AA1732-(MAX(Draws!P1711-Line_cap,0)+MAX(Draws!AB1711-Line_cap,0))</f>
        <v>0</v>
      </c>
      <c r="AC1732" s="18" t="n">
        <f aca="false">AB1732-(MAX(Draws!Q1711-Line_cap,0)+MAX(Draws!AC1711-Line_cap,0))</f>
        <v>0</v>
      </c>
      <c r="AD1732" s="18" t="n">
        <f aca="false">AC1732-(MAX(Draws!R1711-Line_cap,0)+MAX(Draws!AD1711-Line_cap,0))</f>
        <v>0</v>
      </c>
      <c r="AE1732" s="18" t="n">
        <f aca="false">AD1732-(MAX(Draws!S1711-Line_cap,0)+MAX(Draws!AE1711-Line_cap,0))</f>
        <v>0</v>
      </c>
      <c r="AF1732" s="18" t="n">
        <f aca="false">AE1732-(MAX(Draws!T1711-Line_cap,0)+MAX(Draws!AF1711-Line_cap,0))</f>
        <v>0</v>
      </c>
      <c r="AG1732" s="18" t="n">
        <f aca="false">AF1732-(MAX(Draws!U1711-Line_cap,0)+MAX(Draws!AG1711-Line_cap,0))</f>
        <v>0</v>
      </c>
      <c r="AH1732" s="18" t="n">
        <f aca="false">AG1732-(MAX(Draws!V1711-Line_cap,0)+MAX(Draws!AH1711-Line_cap,0))</f>
        <v>0</v>
      </c>
      <c r="AI1732" s="18" t="n">
        <f aca="false">AH1732-(MAX(Draws!W1711-Line_cap,0)+MAX(Draws!AI1711-Line_cap,0))</f>
        <v>0</v>
      </c>
      <c r="AJ1732" s="18" t="n">
        <f aca="false">AI1732-(MAX(Draws!X1711-Line_cap,0)+MAX(Draws!AJ1711-Line_cap,0))</f>
        <v>0</v>
      </c>
      <c r="AK1732" s="18" t="n">
        <f aca="false">AJ1732-(MAX(Draws!Y1711-Line_cap,0)+MAX(Draws!AK1711-Line_cap,0))</f>
        <v>0</v>
      </c>
      <c r="AL1732" s="18" t="n">
        <f aca="false">SUMPRODUCT(MIN($B$22:$M$22+B1732:M1732+N1732:Y1732))</f>
        <v>508.840180335742</v>
      </c>
      <c r="AM1732" s="18" t="n">
        <f aca="false">SUMPRODUCT(MIN($B$22:$M$22+B1732:M1732))</f>
        <v>508.840180335742</v>
      </c>
      <c r="AN1732" s="18" t="n">
        <f aca="false">SUMPRODUCT(MIN($B$22:$M$22+N1732:Y1732))</f>
        <v>481.950382357786</v>
      </c>
      <c r="AO1732" s="18" t="n">
        <f aca="false">SUMPRODUCT(MIN($B$22:$M$22+B1732:M1732+Z1732:AK1732))</f>
        <v>508.840180335742</v>
      </c>
      <c r="AP1732" s="18" t="n">
        <f aca="false">SUMPRODUCT(MIN($B$23:$M$23+B1732:M1732+N1732:Y1732))</f>
        <v>553.944914188906</v>
      </c>
      <c r="AQ1732" s="18" t="n">
        <f aca="false">SUMPRODUCT(MIN($B$23:$M$23+B1732:M1732+Z1732:AK1732))</f>
        <v>553.944914188906</v>
      </c>
      <c r="AR1732" s="13" t="n">
        <f aca="false">IF(Y1732&lt;0,1,0)</f>
        <v>0</v>
      </c>
    </row>
    <row r="1733" customFormat="false" ht="15" hidden="false" customHeight="false" outlineLevel="0" collapsed="false">
      <c r="A1733" s="13" t="n">
        <v>1708</v>
      </c>
      <c r="B1733" s="18" t="n">
        <f aca="false">Shock_sd*Draws!B1712</f>
        <v>20.7823506487859</v>
      </c>
      <c r="C1733" s="18" t="n">
        <f aca="false">Persist_a*B1733+Shock_sd*Draws!C1712</f>
        <v>53.525354384849</v>
      </c>
      <c r="D1733" s="18" t="n">
        <f aca="false">Persist_a*C1733+Shock_sd*Draws!D1712</f>
        <v>115.425413689267</v>
      </c>
      <c r="E1733" s="18" t="n">
        <f aca="false">Persist_a*D1733+Shock_sd*Draws!E1712</f>
        <v>165.002898766809</v>
      </c>
      <c r="F1733" s="18" t="n">
        <f aca="false">Persist_a*E1733+Shock_sd*Draws!F1712</f>
        <v>82.8199062137414</v>
      </c>
      <c r="G1733" s="18" t="n">
        <f aca="false">Persist_a*F1733+Shock_sd*Draws!G1712</f>
        <v>-41.3613021190332</v>
      </c>
      <c r="H1733" s="18" t="n">
        <f aca="false">Persist_a*G1733+Shock_sd*Draws!H1712</f>
        <v>-50.10190111766</v>
      </c>
      <c r="I1733" s="18" t="n">
        <f aca="false">Persist_a*H1733+Shock_sd*Draws!I1712</f>
        <v>18.093670176677</v>
      </c>
      <c r="J1733" s="18" t="n">
        <f aca="false">Persist_a*I1733+Shock_sd*Draws!J1712</f>
        <v>-12.2076254715405</v>
      </c>
      <c r="K1733" s="18" t="n">
        <f aca="false">Persist_a*J1733+Shock_sd*Draws!K1712</f>
        <v>2.0267767566573</v>
      </c>
      <c r="L1733" s="18" t="n">
        <f aca="false">Persist_a*K1733+Shock_sd*Draws!L1712</f>
        <v>-86.73058616744</v>
      </c>
      <c r="M1733" s="18" t="n">
        <f aca="false">Persist_a*L1733+Shock_sd*Draws!M1712</f>
        <v>43.2665928808916</v>
      </c>
      <c r="N1733" s="18" t="n">
        <f aca="false">0-(Draws!N1712+Draws!Z1712)</f>
        <v>0</v>
      </c>
      <c r="O1733" s="18" t="n">
        <f aca="false">N1733-(Draws!O1712+Draws!AA1712)</f>
        <v>0</v>
      </c>
      <c r="P1733" s="18" t="n">
        <f aca="false">O1733-(Draws!P1712+Draws!AB1712)</f>
        <v>0</v>
      </c>
      <c r="Q1733" s="18" t="n">
        <f aca="false">P1733-(Draws!Q1712+Draws!AC1712)</f>
        <v>0</v>
      </c>
      <c r="R1733" s="18" t="n">
        <f aca="false">Q1733-(Draws!R1712+Draws!AD1712)</f>
        <v>0</v>
      </c>
      <c r="S1733" s="18" t="n">
        <f aca="false">R1733-(Draws!S1712+Draws!AE1712)</f>
        <v>0</v>
      </c>
      <c r="T1733" s="18" t="n">
        <f aca="false">S1733-(Draws!T1712+Draws!AF1712)</f>
        <v>0</v>
      </c>
      <c r="U1733" s="18" t="n">
        <f aca="false">T1733-(Draws!U1712+Draws!AG1712)</f>
        <v>0</v>
      </c>
      <c r="V1733" s="18" t="n">
        <f aca="false">U1733-(Draws!V1712+Draws!AH1712)</f>
        <v>0</v>
      </c>
      <c r="W1733" s="18" t="n">
        <f aca="false">V1733-(Draws!W1712+Draws!AI1712)</f>
        <v>0</v>
      </c>
      <c r="X1733" s="18" t="n">
        <f aca="false">W1733-(Draws!X1712+Draws!AJ1712)</f>
        <v>0</v>
      </c>
      <c r="Y1733" s="18" t="n">
        <f aca="false">X1733-(Draws!Y1712+Draws!AK1712)</f>
        <v>0</v>
      </c>
      <c r="Z1733" s="18" t="n">
        <f aca="false">0-(MAX(Draws!N1712-Line_cap,0)+MAX(Draws!Z1712-Line_cap,0))</f>
        <v>0</v>
      </c>
      <c r="AA1733" s="18" t="n">
        <f aca="false">Z1733-(MAX(Draws!O1712-Line_cap,0)+MAX(Draws!AA1712-Line_cap,0))</f>
        <v>0</v>
      </c>
      <c r="AB1733" s="18" t="n">
        <f aca="false">AA1733-(MAX(Draws!P1712-Line_cap,0)+MAX(Draws!AB1712-Line_cap,0))</f>
        <v>0</v>
      </c>
      <c r="AC1733" s="18" t="n">
        <f aca="false">AB1733-(MAX(Draws!Q1712-Line_cap,0)+MAX(Draws!AC1712-Line_cap,0))</f>
        <v>0</v>
      </c>
      <c r="AD1733" s="18" t="n">
        <f aca="false">AC1733-(MAX(Draws!R1712-Line_cap,0)+MAX(Draws!AD1712-Line_cap,0))</f>
        <v>0</v>
      </c>
      <c r="AE1733" s="18" t="n">
        <f aca="false">AD1733-(MAX(Draws!S1712-Line_cap,0)+MAX(Draws!AE1712-Line_cap,0))</f>
        <v>0</v>
      </c>
      <c r="AF1733" s="18" t="n">
        <f aca="false">AE1733-(MAX(Draws!T1712-Line_cap,0)+MAX(Draws!AF1712-Line_cap,0))</f>
        <v>0</v>
      </c>
      <c r="AG1733" s="18" t="n">
        <f aca="false">AF1733-(MAX(Draws!U1712-Line_cap,0)+MAX(Draws!AG1712-Line_cap,0))</f>
        <v>0</v>
      </c>
      <c r="AH1733" s="18" t="n">
        <f aca="false">AG1733-(MAX(Draws!V1712-Line_cap,0)+MAX(Draws!AH1712-Line_cap,0))</f>
        <v>0</v>
      </c>
      <c r="AI1733" s="18" t="n">
        <f aca="false">AH1733-(MAX(Draws!W1712-Line_cap,0)+MAX(Draws!AI1712-Line_cap,0))</f>
        <v>0</v>
      </c>
      <c r="AJ1733" s="18" t="n">
        <f aca="false">AI1733-(MAX(Draws!X1712-Line_cap,0)+MAX(Draws!AJ1712-Line_cap,0))</f>
        <v>0</v>
      </c>
      <c r="AK1733" s="18" t="n">
        <f aca="false">AJ1733-(MAX(Draws!Y1712-Line_cap,0)+MAX(Draws!AK1712-Line_cap,0))</f>
        <v>0</v>
      </c>
      <c r="AL1733" s="18" t="n">
        <f aca="false">SUMPRODUCT(MIN($B$22:$M$22+B1733:M1733+N1733:Y1733))</f>
        <v>415.197361396941</v>
      </c>
      <c r="AM1733" s="18" t="n">
        <f aca="false">SUMPRODUCT(MIN($B$22:$M$22+B1733:M1733))</f>
        <v>415.197361396941</v>
      </c>
      <c r="AN1733" s="18" t="n">
        <f aca="false">SUMPRODUCT(MIN($B$22:$M$22+N1733:Y1733))</f>
        <v>481.950382357786</v>
      </c>
      <c r="AO1733" s="18" t="n">
        <f aca="false">SUMPRODUCT(MIN($B$22:$M$22+B1733:M1733+Z1733:AK1733))</f>
        <v>415.197361396941</v>
      </c>
      <c r="AP1733" s="18" t="n">
        <f aca="false">SUMPRODUCT(MIN($B$23:$M$23+B1733:M1733+N1733:Y1733))</f>
        <v>462.070490210486</v>
      </c>
      <c r="AQ1733" s="18" t="n">
        <f aca="false">SUMPRODUCT(MIN($B$23:$M$23+B1733:M1733+Z1733:AK1733))</f>
        <v>462.070490210486</v>
      </c>
      <c r="AR1733" s="13" t="n">
        <f aca="false">IF(Y1733&lt;0,1,0)</f>
        <v>0</v>
      </c>
    </row>
    <row r="1734" customFormat="false" ht="15" hidden="false" customHeight="false" outlineLevel="0" collapsed="false">
      <c r="A1734" s="13" t="n">
        <v>1709</v>
      </c>
      <c r="B1734" s="18" t="n">
        <f aca="false">Shock_sd*Draws!B1713</f>
        <v>-2.16754374826404</v>
      </c>
      <c r="C1734" s="18" t="n">
        <f aca="false">Persist_a*B1734+Shock_sd*Draws!C1713</f>
        <v>101.079842169978</v>
      </c>
      <c r="D1734" s="18" t="n">
        <f aca="false">Persist_a*C1734+Shock_sd*Draws!D1713</f>
        <v>106.878125739667</v>
      </c>
      <c r="E1734" s="18" t="n">
        <f aca="false">Persist_a*D1734+Shock_sd*Draws!E1713</f>
        <v>-49.5249793736295</v>
      </c>
      <c r="F1734" s="18" t="n">
        <f aca="false">Persist_a*E1734+Shock_sd*Draws!F1713</f>
        <v>-25.2887902404561</v>
      </c>
      <c r="G1734" s="18" t="n">
        <f aca="false">Persist_a*F1734+Shock_sd*Draws!G1713</f>
        <v>-13.9914034524725</v>
      </c>
      <c r="H1734" s="18" t="n">
        <f aca="false">Persist_a*G1734+Shock_sd*Draws!H1713</f>
        <v>-43.720978797146</v>
      </c>
      <c r="I1734" s="18" t="n">
        <f aca="false">Persist_a*H1734+Shock_sd*Draws!I1713</f>
        <v>-23.800861139813</v>
      </c>
      <c r="J1734" s="18" t="n">
        <f aca="false">Persist_a*I1734+Shock_sd*Draws!J1713</f>
        <v>83.3672023003948</v>
      </c>
      <c r="K1734" s="18" t="n">
        <f aca="false">Persist_a*J1734+Shock_sd*Draws!K1713</f>
        <v>53.3191228249806</v>
      </c>
      <c r="L1734" s="18" t="n">
        <f aca="false">Persist_a*K1734+Shock_sd*Draws!L1713</f>
        <v>17.8969995798667</v>
      </c>
      <c r="M1734" s="18" t="n">
        <f aca="false">Persist_a*L1734+Shock_sd*Draws!M1713</f>
        <v>-33.1506238645091</v>
      </c>
      <c r="N1734" s="18" t="n">
        <f aca="false">0-(Draws!N1713+Draws!Z1713)</f>
        <v>-166.653116790764</v>
      </c>
      <c r="O1734" s="18" t="n">
        <f aca="false">N1734-(Draws!O1713+Draws!AA1713)</f>
        <v>-166.653116790764</v>
      </c>
      <c r="P1734" s="18" t="n">
        <f aca="false">O1734-(Draws!P1713+Draws!AB1713)</f>
        <v>-166.653116790764</v>
      </c>
      <c r="Q1734" s="18" t="n">
        <f aca="false">P1734-(Draws!Q1713+Draws!AC1713)</f>
        <v>-166.653116790764</v>
      </c>
      <c r="R1734" s="18" t="n">
        <f aca="false">Q1734-(Draws!R1713+Draws!AD1713)</f>
        <v>-166.653116790764</v>
      </c>
      <c r="S1734" s="18" t="n">
        <f aca="false">R1734-(Draws!S1713+Draws!AE1713)</f>
        <v>-166.653116790764</v>
      </c>
      <c r="T1734" s="18" t="n">
        <f aca="false">S1734-(Draws!T1713+Draws!AF1713)</f>
        <v>-166.653116790764</v>
      </c>
      <c r="U1734" s="18" t="n">
        <f aca="false">T1734-(Draws!U1713+Draws!AG1713)</f>
        <v>-166.653116790764</v>
      </c>
      <c r="V1734" s="18" t="n">
        <f aca="false">U1734-(Draws!V1713+Draws!AH1713)</f>
        <v>-166.653116790764</v>
      </c>
      <c r="W1734" s="18" t="n">
        <f aca="false">V1734-(Draws!W1713+Draws!AI1713)</f>
        <v>-166.653116790764</v>
      </c>
      <c r="X1734" s="18" t="n">
        <f aca="false">W1734-(Draws!X1713+Draws!AJ1713)</f>
        <v>-166.653116790764</v>
      </c>
      <c r="Y1734" s="18" t="n">
        <f aca="false">X1734-(Draws!Y1713+Draws!AK1713)</f>
        <v>-166.653116790764</v>
      </c>
      <c r="Z1734" s="18" t="n">
        <f aca="false">0-(MAX(Draws!N1713-Line_cap,0)+MAX(Draws!Z1713-Line_cap,0))</f>
        <v>-66.653116790764</v>
      </c>
      <c r="AA1734" s="18" t="n">
        <f aca="false">Z1734-(MAX(Draws!O1713-Line_cap,0)+MAX(Draws!AA1713-Line_cap,0))</f>
        <v>-66.653116790764</v>
      </c>
      <c r="AB1734" s="18" t="n">
        <f aca="false">AA1734-(MAX(Draws!P1713-Line_cap,0)+MAX(Draws!AB1713-Line_cap,0))</f>
        <v>-66.653116790764</v>
      </c>
      <c r="AC1734" s="18" t="n">
        <f aca="false">AB1734-(MAX(Draws!Q1713-Line_cap,0)+MAX(Draws!AC1713-Line_cap,0))</f>
        <v>-66.653116790764</v>
      </c>
      <c r="AD1734" s="18" t="n">
        <f aca="false">AC1734-(MAX(Draws!R1713-Line_cap,0)+MAX(Draws!AD1713-Line_cap,0))</f>
        <v>-66.653116790764</v>
      </c>
      <c r="AE1734" s="18" t="n">
        <f aca="false">AD1734-(MAX(Draws!S1713-Line_cap,0)+MAX(Draws!AE1713-Line_cap,0))</f>
        <v>-66.653116790764</v>
      </c>
      <c r="AF1734" s="18" t="n">
        <f aca="false">AE1734-(MAX(Draws!T1713-Line_cap,0)+MAX(Draws!AF1713-Line_cap,0))</f>
        <v>-66.653116790764</v>
      </c>
      <c r="AG1734" s="18" t="n">
        <f aca="false">AF1734-(MAX(Draws!U1713-Line_cap,0)+MAX(Draws!AG1713-Line_cap,0))</f>
        <v>-66.653116790764</v>
      </c>
      <c r="AH1734" s="18" t="n">
        <f aca="false">AG1734-(MAX(Draws!V1713-Line_cap,0)+MAX(Draws!AH1713-Line_cap,0))</f>
        <v>-66.653116790764</v>
      </c>
      <c r="AI1734" s="18" t="n">
        <f aca="false">AH1734-(MAX(Draws!W1713-Line_cap,0)+MAX(Draws!AI1713-Line_cap,0))</f>
        <v>-66.653116790764</v>
      </c>
      <c r="AJ1734" s="18" t="n">
        <f aca="false">AI1734-(MAX(Draws!X1713-Line_cap,0)+MAX(Draws!AJ1713-Line_cap,0))</f>
        <v>-66.653116790764</v>
      </c>
      <c r="AK1734" s="18" t="n">
        <f aca="false">AJ1734-(MAX(Draws!Y1713-Line_cap,0)+MAX(Draws!AK1713-Line_cap,0))</f>
        <v>-66.653116790764</v>
      </c>
      <c r="AL1734" s="18" t="n">
        <f aca="false">SUMPRODUCT(MIN($B$22:$M$22+B1734:M1734+N1734:Y1734))</f>
        <v>271.576286769876</v>
      </c>
      <c r="AM1734" s="18" t="n">
        <f aca="false">SUMPRODUCT(MIN($B$22:$M$22+B1734:M1734))</f>
        <v>438.22940356064</v>
      </c>
      <c r="AN1734" s="18" t="n">
        <f aca="false">SUMPRODUCT(MIN($B$22:$M$22+N1734:Y1734))</f>
        <v>315.297265567022</v>
      </c>
      <c r="AO1734" s="18" t="n">
        <f aca="false">SUMPRODUCT(MIN($B$22:$M$22+B1734:M1734+Z1734:AK1734))</f>
        <v>371.576286769876</v>
      </c>
      <c r="AP1734" s="18" t="n">
        <f aca="false">SUMPRODUCT(MIN($B$23:$M$23+B1734:M1734+N1734:Y1734))</f>
        <v>320.754929632976</v>
      </c>
      <c r="AQ1734" s="18" t="n">
        <f aca="false">SUMPRODUCT(MIN($B$23:$M$23+B1734:M1734+Z1734:AK1734))</f>
        <v>420.754929632976</v>
      </c>
      <c r="AR1734" s="13" t="n">
        <f aca="false">IF(Y1734&lt;0,1,0)</f>
        <v>1</v>
      </c>
    </row>
    <row r="1735" customFormat="false" ht="15" hidden="false" customHeight="false" outlineLevel="0" collapsed="false">
      <c r="A1735" s="13" t="n">
        <v>1710</v>
      </c>
      <c r="B1735" s="18" t="n">
        <f aca="false">Shock_sd*Draws!B1714</f>
        <v>-29.233096262025</v>
      </c>
      <c r="C1735" s="18" t="n">
        <f aca="false">Persist_a*B1735+Shock_sd*Draws!C1714</f>
        <v>80.1122312204154</v>
      </c>
      <c r="D1735" s="18" t="n">
        <f aca="false">Persist_a*C1735+Shock_sd*Draws!D1714</f>
        <v>28.0182558175167</v>
      </c>
      <c r="E1735" s="18" t="n">
        <f aca="false">Persist_a*D1735+Shock_sd*Draws!E1714</f>
        <v>-48.4071758067572</v>
      </c>
      <c r="F1735" s="18" t="n">
        <f aca="false">Persist_a*E1735+Shock_sd*Draws!F1714</f>
        <v>-12.8768343281834</v>
      </c>
      <c r="G1735" s="18" t="n">
        <f aca="false">Persist_a*F1735+Shock_sd*Draws!G1714</f>
        <v>-155.844768015012</v>
      </c>
      <c r="H1735" s="18" t="n">
        <f aca="false">Persist_a*G1735+Shock_sd*Draws!H1714</f>
        <v>2.454025989874</v>
      </c>
      <c r="I1735" s="18" t="n">
        <f aca="false">Persist_a*H1735+Shock_sd*Draws!I1714</f>
        <v>-0.305817612677219</v>
      </c>
      <c r="J1735" s="18" t="n">
        <f aca="false">Persist_a*I1735+Shock_sd*Draws!J1714</f>
        <v>-37.8154095410895</v>
      </c>
      <c r="K1735" s="18" t="n">
        <f aca="false">Persist_a*J1735+Shock_sd*Draws!K1714</f>
        <v>-0.552012045531864</v>
      </c>
      <c r="L1735" s="18" t="n">
        <f aca="false">Persist_a*K1735+Shock_sd*Draws!L1714</f>
        <v>-147.485152403121</v>
      </c>
      <c r="M1735" s="18" t="n">
        <f aca="false">Persist_a*L1735+Shock_sd*Draws!M1714</f>
        <v>-91.2455246816436</v>
      </c>
      <c r="N1735" s="18" t="n">
        <f aca="false">0-(Draws!N1714+Draws!Z1714)</f>
        <v>0</v>
      </c>
      <c r="O1735" s="18" t="n">
        <f aca="false">N1735-(Draws!O1714+Draws!AA1714)</f>
        <v>0</v>
      </c>
      <c r="P1735" s="18" t="n">
        <f aca="false">O1735-(Draws!P1714+Draws!AB1714)</f>
        <v>0</v>
      </c>
      <c r="Q1735" s="18" t="n">
        <f aca="false">P1735-(Draws!Q1714+Draws!AC1714)</f>
        <v>0</v>
      </c>
      <c r="R1735" s="18" t="n">
        <f aca="false">Q1735-(Draws!R1714+Draws!AD1714)</f>
        <v>0</v>
      </c>
      <c r="S1735" s="18" t="n">
        <f aca="false">R1735-(Draws!S1714+Draws!AE1714)</f>
        <v>0</v>
      </c>
      <c r="T1735" s="18" t="n">
        <f aca="false">S1735-(Draws!T1714+Draws!AF1714)</f>
        <v>0</v>
      </c>
      <c r="U1735" s="18" t="n">
        <f aca="false">T1735-(Draws!U1714+Draws!AG1714)</f>
        <v>0</v>
      </c>
      <c r="V1735" s="18" t="n">
        <f aca="false">U1735-(Draws!V1714+Draws!AH1714)</f>
        <v>0</v>
      </c>
      <c r="W1735" s="18" t="n">
        <f aca="false">V1735-(Draws!W1714+Draws!AI1714)</f>
        <v>0</v>
      </c>
      <c r="X1735" s="18" t="n">
        <f aca="false">W1735-(Draws!X1714+Draws!AJ1714)</f>
        <v>0</v>
      </c>
      <c r="Y1735" s="18" t="n">
        <f aca="false">X1735-(Draws!Y1714+Draws!AK1714)</f>
        <v>0</v>
      </c>
      <c r="Z1735" s="18" t="n">
        <f aca="false">0-(MAX(Draws!N1714-Line_cap,0)+MAX(Draws!Z1714-Line_cap,0))</f>
        <v>0</v>
      </c>
      <c r="AA1735" s="18" t="n">
        <f aca="false">Z1735-(MAX(Draws!O1714-Line_cap,0)+MAX(Draws!AA1714-Line_cap,0))</f>
        <v>0</v>
      </c>
      <c r="AB1735" s="18" t="n">
        <f aca="false">AA1735-(MAX(Draws!P1714-Line_cap,0)+MAX(Draws!AB1714-Line_cap,0))</f>
        <v>0</v>
      </c>
      <c r="AC1735" s="18" t="n">
        <f aca="false">AB1735-(MAX(Draws!Q1714-Line_cap,0)+MAX(Draws!AC1714-Line_cap,0))</f>
        <v>0</v>
      </c>
      <c r="AD1735" s="18" t="n">
        <f aca="false">AC1735-(MAX(Draws!R1714-Line_cap,0)+MAX(Draws!AD1714-Line_cap,0))</f>
        <v>0</v>
      </c>
      <c r="AE1735" s="18" t="n">
        <f aca="false">AD1735-(MAX(Draws!S1714-Line_cap,0)+MAX(Draws!AE1714-Line_cap,0))</f>
        <v>0</v>
      </c>
      <c r="AF1735" s="18" t="n">
        <f aca="false">AE1735-(MAX(Draws!T1714-Line_cap,0)+MAX(Draws!AF1714-Line_cap,0))</f>
        <v>0</v>
      </c>
      <c r="AG1735" s="18" t="n">
        <f aca="false">AF1735-(MAX(Draws!U1714-Line_cap,0)+MAX(Draws!AG1714-Line_cap,0))</f>
        <v>0</v>
      </c>
      <c r="AH1735" s="18" t="n">
        <f aca="false">AG1735-(MAX(Draws!V1714-Line_cap,0)+MAX(Draws!AH1714-Line_cap,0))</f>
        <v>0</v>
      </c>
      <c r="AI1735" s="18" t="n">
        <f aca="false">AH1735-(MAX(Draws!W1714-Line_cap,0)+MAX(Draws!AI1714-Line_cap,0))</f>
        <v>0</v>
      </c>
      <c r="AJ1735" s="18" t="n">
        <f aca="false">AI1735-(MAX(Draws!X1714-Line_cap,0)+MAX(Draws!AJ1714-Line_cap,0))</f>
        <v>0</v>
      </c>
      <c r="AK1735" s="18" t="n">
        <f aca="false">AJ1735-(MAX(Draws!Y1714-Line_cap,0)+MAX(Draws!AK1714-Line_cap,0))</f>
        <v>0</v>
      </c>
      <c r="AL1735" s="18" t="n">
        <f aca="false">SUMPRODUCT(MIN($B$22:$M$22+B1735:M1735+N1735:Y1735))</f>
        <v>327.363403623353</v>
      </c>
      <c r="AM1735" s="18" t="n">
        <f aca="false">SUMPRODUCT(MIN($B$22:$M$22+B1735:M1735))</f>
        <v>327.363403623353</v>
      </c>
      <c r="AN1735" s="18" t="n">
        <f aca="false">SUMPRODUCT(MIN($B$22:$M$22+N1735:Y1735))</f>
        <v>481.950382357786</v>
      </c>
      <c r="AO1735" s="18" t="n">
        <f aca="false">SUMPRODUCT(MIN($B$22:$M$22+B1735:M1735+Z1735:AK1735))</f>
        <v>327.363403623353</v>
      </c>
      <c r="AP1735" s="18" t="n">
        <f aca="false">SUMPRODUCT(MIN($B$23:$M$23+B1735:M1735+N1735:Y1735))</f>
        <v>375.129149124138</v>
      </c>
      <c r="AQ1735" s="18" t="n">
        <f aca="false">SUMPRODUCT(MIN($B$23:$M$23+B1735:M1735+Z1735:AK1735))</f>
        <v>375.129149124138</v>
      </c>
      <c r="AR1735" s="13" t="n">
        <f aca="false">IF(Y1735&lt;0,1,0)</f>
        <v>0</v>
      </c>
    </row>
    <row r="1736" customFormat="false" ht="15" hidden="false" customHeight="false" outlineLevel="0" collapsed="false">
      <c r="A1736" s="13" t="n">
        <v>1711</v>
      </c>
      <c r="B1736" s="18" t="n">
        <f aca="false">Shock_sd*Draws!B1715</f>
        <v>-24.6842289721342</v>
      </c>
      <c r="C1736" s="18" t="n">
        <f aca="false">Persist_a*B1736+Shock_sd*Draws!C1715</f>
        <v>-9.45960756495584</v>
      </c>
      <c r="D1736" s="18" t="n">
        <f aca="false">Persist_a*C1736+Shock_sd*Draws!D1715</f>
        <v>-4.75486464353616</v>
      </c>
      <c r="E1736" s="18" t="n">
        <f aca="false">Persist_a*D1736+Shock_sd*Draws!E1715</f>
        <v>88.7967374483742</v>
      </c>
      <c r="F1736" s="18" t="n">
        <f aca="false">Persist_a*E1736+Shock_sd*Draws!F1715</f>
        <v>98.7497677485127</v>
      </c>
      <c r="G1736" s="18" t="n">
        <f aca="false">Persist_a*F1736+Shock_sd*Draws!G1715</f>
        <v>19.620432360337</v>
      </c>
      <c r="H1736" s="18" t="n">
        <f aca="false">Persist_a*G1736+Shock_sd*Draws!H1715</f>
        <v>-72.969808864</v>
      </c>
      <c r="I1736" s="18" t="n">
        <f aca="false">Persist_a*H1736+Shock_sd*Draws!I1715</f>
        <v>-80.3644392345052</v>
      </c>
      <c r="J1736" s="18" t="n">
        <f aca="false">Persist_a*I1736+Shock_sd*Draws!J1715</f>
        <v>-144.889429782039</v>
      </c>
      <c r="K1736" s="18" t="n">
        <f aca="false">Persist_a*J1736+Shock_sd*Draws!K1715</f>
        <v>-139.395880684041</v>
      </c>
      <c r="L1736" s="18" t="n">
        <f aca="false">Persist_a*K1736+Shock_sd*Draws!L1715</f>
        <v>-106.024238282895</v>
      </c>
      <c r="M1736" s="18" t="n">
        <f aca="false">Persist_a*L1736+Shock_sd*Draws!M1715</f>
        <v>-93.652097771944</v>
      </c>
      <c r="N1736" s="18" t="n">
        <f aca="false">0-(Draws!N1715+Draws!Z1715)</f>
        <v>0</v>
      </c>
      <c r="O1736" s="18" t="n">
        <f aca="false">N1736-(Draws!O1715+Draws!AA1715)</f>
        <v>0</v>
      </c>
      <c r="P1736" s="18" t="n">
        <f aca="false">O1736-(Draws!P1715+Draws!AB1715)</f>
        <v>0</v>
      </c>
      <c r="Q1736" s="18" t="n">
        <f aca="false">P1736-(Draws!Q1715+Draws!AC1715)</f>
        <v>0</v>
      </c>
      <c r="R1736" s="18" t="n">
        <f aca="false">Q1736-(Draws!R1715+Draws!AD1715)</f>
        <v>0</v>
      </c>
      <c r="S1736" s="18" t="n">
        <f aca="false">R1736-(Draws!S1715+Draws!AE1715)</f>
        <v>0</v>
      </c>
      <c r="T1736" s="18" t="n">
        <f aca="false">S1736-(Draws!T1715+Draws!AF1715)</f>
        <v>0</v>
      </c>
      <c r="U1736" s="18" t="n">
        <f aca="false">T1736-(Draws!U1715+Draws!AG1715)</f>
        <v>0</v>
      </c>
      <c r="V1736" s="18" t="n">
        <f aca="false">U1736-(Draws!V1715+Draws!AH1715)</f>
        <v>0</v>
      </c>
      <c r="W1736" s="18" t="n">
        <f aca="false">V1736-(Draws!W1715+Draws!AI1715)</f>
        <v>0</v>
      </c>
      <c r="X1736" s="18" t="n">
        <f aca="false">W1736-(Draws!X1715+Draws!AJ1715)</f>
        <v>0</v>
      </c>
      <c r="Y1736" s="18" t="n">
        <f aca="false">X1736-(Draws!Y1715+Draws!AK1715)</f>
        <v>0</v>
      </c>
      <c r="Z1736" s="18" t="n">
        <f aca="false">0-(MAX(Draws!N1715-Line_cap,0)+MAX(Draws!Z1715-Line_cap,0))</f>
        <v>0</v>
      </c>
      <c r="AA1736" s="18" t="n">
        <f aca="false">Z1736-(MAX(Draws!O1715-Line_cap,0)+MAX(Draws!AA1715-Line_cap,0))</f>
        <v>0</v>
      </c>
      <c r="AB1736" s="18" t="n">
        <f aca="false">AA1736-(MAX(Draws!P1715-Line_cap,0)+MAX(Draws!AB1715-Line_cap,0))</f>
        <v>0</v>
      </c>
      <c r="AC1736" s="18" t="n">
        <f aca="false">AB1736-(MAX(Draws!Q1715-Line_cap,0)+MAX(Draws!AC1715-Line_cap,0))</f>
        <v>0</v>
      </c>
      <c r="AD1736" s="18" t="n">
        <f aca="false">AC1736-(MAX(Draws!R1715-Line_cap,0)+MAX(Draws!AD1715-Line_cap,0))</f>
        <v>0</v>
      </c>
      <c r="AE1736" s="18" t="n">
        <f aca="false">AD1736-(MAX(Draws!S1715-Line_cap,0)+MAX(Draws!AE1715-Line_cap,0))</f>
        <v>0</v>
      </c>
      <c r="AF1736" s="18" t="n">
        <f aca="false">AE1736-(MAX(Draws!T1715-Line_cap,0)+MAX(Draws!AF1715-Line_cap,0))</f>
        <v>0</v>
      </c>
      <c r="AG1736" s="18" t="n">
        <f aca="false">AF1736-(MAX(Draws!U1715-Line_cap,0)+MAX(Draws!AG1715-Line_cap,0))</f>
        <v>0</v>
      </c>
      <c r="AH1736" s="18" t="n">
        <f aca="false">AG1736-(MAX(Draws!V1715-Line_cap,0)+MAX(Draws!AH1715-Line_cap,0))</f>
        <v>0</v>
      </c>
      <c r="AI1736" s="18" t="n">
        <f aca="false">AH1736-(MAX(Draws!W1715-Line_cap,0)+MAX(Draws!AI1715-Line_cap,0))</f>
        <v>0</v>
      </c>
      <c r="AJ1736" s="18" t="n">
        <f aca="false">AI1736-(MAX(Draws!X1715-Line_cap,0)+MAX(Draws!AJ1715-Line_cap,0))</f>
        <v>0</v>
      </c>
      <c r="AK1736" s="18" t="n">
        <f aca="false">AJ1736-(MAX(Draws!Y1715-Line_cap,0)+MAX(Draws!AK1715-Line_cap,0))</f>
        <v>0</v>
      </c>
      <c r="AL1736" s="18" t="n">
        <f aca="false">SUMPRODUCT(MIN($B$22:$M$22+B1736:M1736+N1736:Y1736))</f>
        <v>343.308351635358</v>
      </c>
      <c r="AM1736" s="18" t="n">
        <f aca="false">SUMPRODUCT(MIN($B$22:$M$22+B1736:M1736))</f>
        <v>343.308351635358</v>
      </c>
      <c r="AN1736" s="18" t="n">
        <f aca="false">SUMPRODUCT(MIN($B$22:$M$22+N1736:Y1736))</f>
        <v>481.950382357786</v>
      </c>
      <c r="AO1736" s="18" t="n">
        <f aca="false">SUMPRODUCT(MIN($B$22:$M$22+B1736:M1736+Z1736:AK1736))</f>
        <v>343.308351635358</v>
      </c>
      <c r="AP1736" s="18" t="n">
        <f aca="false">SUMPRODUCT(MIN($B$23:$M$23+B1736:M1736+N1736:Y1736))</f>
        <v>392.551678799578</v>
      </c>
      <c r="AQ1736" s="18" t="n">
        <f aca="false">SUMPRODUCT(MIN($B$23:$M$23+B1736:M1736+Z1736:AK1736))</f>
        <v>392.551678799578</v>
      </c>
      <c r="AR1736" s="13" t="n">
        <f aca="false">IF(Y1736&lt;0,1,0)</f>
        <v>0</v>
      </c>
    </row>
    <row r="1737" customFormat="false" ht="15" hidden="false" customHeight="false" outlineLevel="0" collapsed="false">
      <c r="A1737" s="13" t="n">
        <v>1712</v>
      </c>
      <c r="B1737" s="18" t="n">
        <f aca="false">Shock_sd*Draws!B1716</f>
        <v>14.2742507474839</v>
      </c>
      <c r="C1737" s="18" t="n">
        <f aca="false">Persist_a*B1737+Shock_sd*Draws!C1716</f>
        <v>-34.6744455473589</v>
      </c>
      <c r="D1737" s="18" t="n">
        <f aca="false">Persist_a*C1737+Shock_sd*Draws!D1716</f>
        <v>-29.6346853660978</v>
      </c>
      <c r="E1737" s="18" t="n">
        <f aca="false">Persist_a*D1737+Shock_sd*Draws!E1716</f>
        <v>19.3815609396582</v>
      </c>
      <c r="F1737" s="18" t="n">
        <f aca="false">Persist_a*E1737+Shock_sd*Draws!F1716</f>
        <v>-7.5685625837672</v>
      </c>
      <c r="G1737" s="18" t="n">
        <f aca="false">Persist_a*F1737+Shock_sd*Draws!G1716</f>
        <v>37.4085932868546</v>
      </c>
      <c r="H1737" s="18" t="n">
        <f aca="false">Persist_a*G1737+Shock_sd*Draws!H1716</f>
        <v>116.831295590052</v>
      </c>
      <c r="I1737" s="18" t="n">
        <f aca="false">Persist_a*H1737+Shock_sd*Draws!I1716</f>
        <v>73.2095408235266</v>
      </c>
      <c r="J1737" s="18" t="n">
        <f aca="false">Persist_a*I1737+Shock_sd*Draws!J1716</f>
        <v>105.554671681911</v>
      </c>
      <c r="K1737" s="18" t="n">
        <f aca="false">Persist_a*J1737+Shock_sd*Draws!K1716</f>
        <v>26.5607244928881</v>
      </c>
      <c r="L1737" s="18" t="n">
        <f aca="false">Persist_a*K1737+Shock_sd*Draws!L1716</f>
        <v>58.9949368780368</v>
      </c>
      <c r="M1737" s="18" t="n">
        <f aca="false">Persist_a*L1737+Shock_sd*Draws!M1716</f>
        <v>-8.0065452284577</v>
      </c>
      <c r="N1737" s="18" t="n">
        <f aca="false">0-(Draws!N1716+Draws!Z1716)</f>
        <v>0</v>
      </c>
      <c r="O1737" s="18" t="n">
        <f aca="false">N1737-(Draws!O1716+Draws!AA1716)</f>
        <v>0</v>
      </c>
      <c r="P1737" s="18" t="n">
        <f aca="false">O1737-(Draws!P1716+Draws!AB1716)</f>
        <v>0</v>
      </c>
      <c r="Q1737" s="18" t="n">
        <f aca="false">P1737-(Draws!Q1716+Draws!AC1716)</f>
        <v>0</v>
      </c>
      <c r="R1737" s="18" t="n">
        <f aca="false">Q1737-(Draws!R1716+Draws!AD1716)</f>
        <v>0</v>
      </c>
      <c r="S1737" s="18" t="n">
        <f aca="false">R1737-(Draws!S1716+Draws!AE1716)</f>
        <v>0</v>
      </c>
      <c r="T1737" s="18" t="n">
        <f aca="false">S1737-(Draws!T1716+Draws!AF1716)</f>
        <v>-110.558365811023</v>
      </c>
      <c r="U1737" s="18" t="n">
        <f aca="false">T1737-(Draws!U1716+Draws!AG1716)</f>
        <v>-110.558365811023</v>
      </c>
      <c r="V1737" s="18" t="n">
        <f aca="false">U1737-(Draws!V1716+Draws!AH1716)</f>
        <v>-110.558365811023</v>
      </c>
      <c r="W1737" s="18" t="n">
        <f aca="false">V1737-(Draws!W1716+Draws!AI1716)</f>
        <v>-110.558365811023</v>
      </c>
      <c r="X1737" s="18" t="n">
        <f aca="false">W1737-(Draws!X1716+Draws!AJ1716)</f>
        <v>-110.558365811023</v>
      </c>
      <c r="Y1737" s="18" t="n">
        <f aca="false">X1737-(Draws!Y1716+Draws!AK1716)</f>
        <v>-110.558365811023</v>
      </c>
      <c r="Z1737" s="18" t="n">
        <f aca="false">0-(MAX(Draws!N1716-Line_cap,0)+MAX(Draws!Z1716-Line_cap,0))</f>
        <v>0</v>
      </c>
      <c r="AA1737" s="18" t="n">
        <f aca="false">Z1737-(MAX(Draws!O1716-Line_cap,0)+MAX(Draws!AA1716-Line_cap,0))</f>
        <v>0</v>
      </c>
      <c r="AB1737" s="18" t="n">
        <f aca="false">AA1737-(MAX(Draws!P1716-Line_cap,0)+MAX(Draws!AB1716-Line_cap,0))</f>
        <v>0</v>
      </c>
      <c r="AC1737" s="18" t="n">
        <f aca="false">AB1737-(MAX(Draws!Q1716-Line_cap,0)+MAX(Draws!AC1716-Line_cap,0))</f>
        <v>0</v>
      </c>
      <c r="AD1737" s="18" t="n">
        <f aca="false">AC1737-(MAX(Draws!R1716-Line_cap,0)+MAX(Draws!AD1716-Line_cap,0))</f>
        <v>0</v>
      </c>
      <c r="AE1737" s="18" t="n">
        <f aca="false">AD1737-(MAX(Draws!S1716-Line_cap,0)+MAX(Draws!AE1716-Line_cap,0))</f>
        <v>0</v>
      </c>
      <c r="AF1737" s="18" t="n">
        <f aca="false">AE1737-(MAX(Draws!T1716-Line_cap,0)+MAX(Draws!AF1716-Line_cap,0))</f>
        <v>-10.5583658110226</v>
      </c>
      <c r="AG1737" s="18" t="n">
        <f aca="false">AF1737-(MAX(Draws!U1716-Line_cap,0)+MAX(Draws!AG1716-Line_cap,0))</f>
        <v>-10.5583658110226</v>
      </c>
      <c r="AH1737" s="18" t="n">
        <f aca="false">AG1737-(MAX(Draws!V1716-Line_cap,0)+MAX(Draws!AH1716-Line_cap,0))</f>
        <v>-10.5583658110226</v>
      </c>
      <c r="AI1737" s="18" t="n">
        <f aca="false">AH1737-(MAX(Draws!W1716-Line_cap,0)+MAX(Draws!AI1716-Line_cap,0))</f>
        <v>-10.5583658110226</v>
      </c>
      <c r="AJ1737" s="18" t="n">
        <f aca="false">AI1737-(MAX(Draws!X1716-Line_cap,0)+MAX(Draws!AJ1716-Line_cap,0))</f>
        <v>-10.5583658110226</v>
      </c>
      <c r="AK1737" s="18" t="n">
        <f aca="false">AJ1737-(MAX(Draws!Y1716-Line_cap,0)+MAX(Draws!AK1716-Line_cap,0))</f>
        <v>-10.5583658110226</v>
      </c>
      <c r="AL1737" s="18" t="n">
        <f aca="false">SUMPRODUCT(MIN($B$22:$M$22+B1737:M1737+N1737:Y1737))</f>
        <v>391.85913663748</v>
      </c>
      <c r="AM1737" s="18" t="n">
        <f aca="false">SUMPRODUCT(MIN($B$22:$M$22+B1737:M1737))</f>
        <v>480.928618563923</v>
      </c>
      <c r="AN1737" s="18" t="n">
        <f aca="false">SUMPRODUCT(MIN($B$22:$M$22+N1737:Y1737))</f>
        <v>371.392016546763</v>
      </c>
      <c r="AO1737" s="18" t="n">
        <f aca="false">SUMPRODUCT(MIN($B$22:$M$22+B1737:M1737+Z1737:AK1737))</f>
        <v>480.928618563923</v>
      </c>
      <c r="AP1737" s="18" t="n">
        <f aca="false">SUMPRODUCT(MIN($B$23:$M$23+B1737:M1737+N1737:Y1737))</f>
        <v>436.9850177201</v>
      </c>
      <c r="AQ1737" s="18" t="n">
        <f aca="false">SUMPRODUCT(MIN($B$23:$M$23+B1737:M1737+Z1737:AK1737))</f>
        <v>520.668876104282</v>
      </c>
      <c r="AR1737" s="13" t="n">
        <f aca="false">IF(Y1737&lt;0,1,0)</f>
        <v>1</v>
      </c>
    </row>
    <row r="1738" customFormat="false" ht="15" hidden="false" customHeight="false" outlineLevel="0" collapsed="false">
      <c r="A1738" s="13" t="n">
        <v>1713</v>
      </c>
      <c r="B1738" s="18" t="n">
        <f aca="false">Shock_sd*Draws!B1717</f>
        <v>75.6148161209945</v>
      </c>
      <c r="C1738" s="18" t="n">
        <f aca="false">Persist_a*B1738+Shock_sd*Draws!C1717</f>
        <v>-12.7749599312916</v>
      </c>
      <c r="D1738" s="18" t="n">
        <f aca="false">Persist_a*C1738+Shock_sd*Draws!D1717</f>
        <v>-33.1395391209027</v>
      </c>
      <c r="E1738" s="18" t="n">
        <f aca="false">Persist_a*D1738+Shock_sd*Draws!E1717</f>
        <v>-102.587488476844</v>
      </c>
      <c r="F1738" s="18" t="n">
        <f aca="false">Persist_a*E1738+Shock_sd*Draws!F1717</f>
        <v>-34.0430548403763</v>
      </c>
      <c r="G1738" s="18" t="n">
        <f aca="false">Persist_a*F1738+Shock_sd*Draws!G1717</f>
        <v>19.9562638776715</v>
      </c>
      <c r="H1738" s="18" t="n">
        <f aca="false">Persist_a*G1738+Shock_sd*Draws!H1717</f>
        <v>-10.4721268557919</v>
      </c>
      <c r="I1738" s="18" t="n">
        <f aca="false">Persist_a*H1738+Shock_sd*Draws!I1717</f>
        <v>-31.8986817292122</v>
      </c>
      <c r="J1738" s="18" t="n">
        <f aca="false">Persist_a*I1738+Shock_sd*Draws!J1717</f>
        <v>-68.1265194768384</v>
      </c>
      <c r="K1738" s="18" t="n">
        <f aca="false">Persist_a*J1738+Shock_sd*Draws!K1717</f>
        <v>-108.464053915693</v>
      </c>
      <c r="L1738" s="18" t="n">
        <f aca="false">Persist_a*K1738+Shock_sd*Draws!L1717</f>
        <v>-110.536947594415</v>
      </c>
      <c r="M1738" s="18" t="n">
        <f aca="false">Persist_a*L1738+Shock_sd*Draws!M1717</f>
        <v>-0.220871925229645</v>
      </c>
      <c r="N1738" s="18" t="n">
        <f aca="false">0-(Draws!N1717+Draws!Z1717)</f>
        <v>0</v>
      </c>
      <c r="O1738" s="18" t="n">
        <f aca="false">N1738-(Draws!O1717+Draws!AA1717)</f>
        <v>0</v>
      </c>
      <c r="P1738" s="18" t="n">
        <f aca="false">O1738-(Draws!P1717+Draws!AB1717)</f>
        <v>0</v>
      </c>
      <c r="Q1738" s="18" t="n">
        <f aca="false">P1738-(Draws!Q1717+Draws!AC1717)</f>
        <v>0</v>
      </c>
      <c r="R1738" s="18" t="n">
        <f aca="false">Q1738-(Draws!R1717+Draws!AD1717)</f>
        <v>0</v>
      </c>
      <c r="S1738" s="18" t="n">
        <f aca="false">R1738-(Draws!S1717+Draws!AE1717)</f>
        <v>0</v>
      </c>
      <c r="T1738" s="18" t="n">
        <f aca="false">S1738-(Draws!T1717+Draws!AF1717)</f>
        <v>0</v>
      </c>
      <c r="U1738" s="18" t="n">
        <f aca="false">T1738-(Draws!U1717+Draws!AG1717)</f>
        <v>0</v>
      </c>
      <c r="V1738" s="18" t="n">
        <f aca="false">U1738-(Draws!V1717+Draws!AH1717)</f>
        <v>0</v>
      </c>
      <c r="W1738" s="18" t="n">
        <f aca="false">V1738-(Draws!W1717+Draws!AI1717)</f>
        <v>0</v>
      </c>
      <c r="X1738" s="18" t="n">
        <f aca="false">W1738-(Draws!X1717+Draws!AJ1717)</f>
        <v>0</v>
      </c>
      <c r="Y1738" s="18" t="n">
        <f aca="false">X1738-(Draws!Y1717+Draws!AK1717)</f>
        <v>0</v>
      </c>
      <c r="Z1738" s="18" t="n">
        <f aca="false">0-(MAX(Draws!N1717-Line_cap,0)+MAX(Draws!Z1717-Line_cap,0))</f>
        <v>0</v>
      </c>
      <c r="AA1738" s="18" t="n">
        <f aca="false">Z1738-(MAX(Draws!O1717-Line_cap,0)+MAX(Draws!AA1717-Line_cap,0))</f>
        <v>0</v>
      </c>
      <c r="AB1738" s="18" t="n">
        <f aca="false">AA1738-(MAX(Draws!P1717-Line_cap,0)+MAX(Draws!AB1717-Line_cap,0))</f>
        <v>0</v>
      </c>
      <c r="AC1738" s="18" t="n">
        <f aca="false">AB1738-(MAX(Draws!Q1717-Line_cap,0)+MAX(Draws!AC1717-Line_cap,0))</f>
        <v>0</v>
      </c>
      <c r="AD1738" s="18" t="n">
        <f aca="false">AC1738-(MAX(Draws!R1717-Line_cap,0)+MAX(Draws!AD1717-Line_cap,0))</f>
        <v>0</v>
      </c>
      <c r="AE1738" s="18" t="n">
        <f aca="false">AD1738-(MAX(Draws!S1717-Line_cap,0)+MAX(Draws!AE1717-Line_cap,0))</f>
        <v>0</v>
      </c>
      <c r="AF1738" s="18" t="n">
        <f aca="false">AE1738-(MAX(Draws!T1717-Line_cap,0)+MAX(Draws!AF1717-Line_cap,0))</f>
        <v>0</v>
      </c>
      <c r="AG1738" s="18" t="n">
        <f aca="false">AF1738-(MAX(Draws!U1717-Line_cap,0)+MAX(Draws!AG1717-Line_cap,0))</f>
        <v>0</v>
      </c>
      <c r="AH1738" s="18" t="n">
        <f aca="false">AG1738-(MAX(Draws!V1717-Line_cap,0)+MAX(Draws!AH1717-Line_cap,0))</f>
        <v>0</v>
      </c>
      <c r="AI1738" s="18" t="n">
        <f aca="false">AH1738-(MAX(Draws!W1717-Line_cap,0)+MAX(Draws!AI1717-Line_cap,0))</f>
        <v>0</v>
      </c>
      <c r="AJ1738" s="18" t="n">
        <f aca="false">AI1738-(MAX(Draws!X1717-Line_cap,0)+MAX(Draws!AJ1717-Line_cap,0))</f>
        <v>0</v>
      </c>
      <c r="AK1738" s="18" t="n">
        <f aca="false">AJ1738-(MAX(Draws!Y1717-Line_cap,0)+MAX(Draws!AK1717-Line_cap,0))</f>
        <v>0</v>
      </c>
      <c r="AL1738" s="18" t="n">
        <f aca="false">SUMPRODUCT(MIN($B$22:$M$22+B1738:M1738+N1738:Y1738))</f>
        <v>385.921641893731</v>
      </c>
      <c r="AM1738" s="18" t="n">
        <f aca="false">SUMPRODUCT(MIN($B$22:$M$22+B1738:M1738))</f>
        <v>385.921641893731</v>
      </c>
      <c r="AN1738" s="18" t="n">
        <f aca="false">SUMPRODUCT(MIN($B$22:$M$22+N1738:Y1738))</f>
        <v>481.950382357786</v>
      </c>
      <c r="AO1738" s="18" t="n">
        <f aca="false">SUMPRODUCT(MIN($B$22:$M$22+B1738:M1738+Z1738:AK1738))</f>
        <v>385.921641893731</v>
      </c>
      <c r="AP1738" s="18" t="n">
        <f aca="false">SUMPRODUCT(MIN($B$23:$M$23+B1738:M1738+N1738:Y1738))</f>
        <v>434.207290444159</v>
      </c>
      <c r="AQ1738" s="18" t="n">
        <f aca="false">SUMPRODUCT(MIN($B$23:$M$23+B1738:M1738+Z1738:AK1738))</f>
        <v>434.207290444159</v>
      </c>
      <c r="AR1738" s="13" t="n">
        <f aca="false">IF(Y1738&lt;0,1,0)</f>
        <v>0</v>
      </c>
    </row>
    <row r="1739" customFormat="false" ht="15" hidden="false" customHeight="false" outlineLevel="0" collapsed="false">
      <c r="A1739" s="13" t="n">
        <v>1714</v>
      </c>
      <c r="B1739" s="18" t="n">
        <f aca="false">Shock_sd*Draws!B1718</f>
        <v>-66.0105591344727</v>
      </c>
      <c r="C1739" s="18" t="n">
        <f aca="false">Persist_a*B1739+Shock_sd*Draws!C1718</f>
        <v>-145.346479649819</v>
      </c>
      <c r="D1739" s="18" t="n">
        <f aca="false">Persist_a*C1739+Shock_sd*Draws!D1718</f>
        <v>-78.6410153374583</v>
      </c>
      <c r="E1739" s="18" t="n">
        <f aca="false">Persist_a*D1739+Shock_sd*Draws!E1718</f>
        <v>-123.680299534065</v>
      </c>
      <c r="F1739" s="18" t="n">
        <f aca="false">Persist_a*E1739+Shock_sd*Draws!F1718</f>
        <v>-124.448762044454</v>
      </c>
      <c r="G1739" s="18" t="n">
        <f aca="false">Persist_a*F1739+Shock_sd*Draws!G1718</f>
        <v>-34.0542786964822</v>
      </c>
      <c r="H1739" s="18" t="n">
        <f aca="false">Persist_a*G1739+Shock_sd*Draws!H1718</f>
        <v>-29.3802808535888</v>
      </c>
      <c r="I1739" s="18" t="n">
        <f aca="false">Persist_a*H1739+Shock_sd*Draws!I1718</f>
        <v>-44.0678795443045</v>
      </c>
      <c r="J1739" s="18" t="n">
        <f aca="false">Persist_a*I1739+Shock_sd*Draws!J1718</f>
        <v>-31.8726960935955</v>
      </c>
      <c r="K1739" s="18" t="n">
        <f aca="false">Persist_a*J1739+Shock_sd*Draws!K1718</f>
        <v>7.45227558345494</v>
      </c>
      <c r="L1739" s="18" t="n">
        <f aca="false">Persist_a*K1739+Shock_sd*Draws!L1718</f>
        <v>23.4990607275048</v>
      </c>
      <c r="M1739" s="18" t="n">
        <f aca="false">Persist_a*L1739+Shock_sd*Draws!M1718</f>
        <v>11.9781344633621</v>
      </c>
      <c r="N1739" s="18" t="n">
        <f aca="false">0-(Draws!N1718+Draws!Z1718)</f>
        <v>0</v>
      </c>
      <c r="O1739" s="18" t="n">
        <f aca="false">N1739-(Draws!O1718+Draws!AA1718)</f>
        <v>0</v>
      </c>
      <c r="P1739" s="18" t="n">
        <f aca="false">O1739-(Draws!P1718+Draws!AB1718)</f>
        <v>0</v>
      </c>
      <c r="Q1739" s="18" t="n">
        <f aca="false">P1739-(Draws!Q1718+Draws!AC1718)</f>
        <v>0</v>
      </c>
      <c r="R1739" s="18" t="n">
        <f aca="false">Q1739-(Draws!R1718+Draws!AD1718)</f>
        <v>0</v>
      </c>
      <c r="S1739" s="18" t="n">
        <f aca="false">R1739-(Draws!S1718+Draws!AE1718)</f>
        <v>0</v>
      </c>
      <c r="T1739" s="18" t="n">
        <f aca="false">S1739-(Draws!T1718+Draws!AF1718)</f>
        <v>0</v>
      </c>
      <c r="U1739" s="18" t="n">
        <f aca="false">T1739-(Draws!U1718+Draws!AG1718)</f>
        <v>0</v>
      </c>
      <c r="V1739" s="18" t="n">
        <f aca="false">U1739-(Draws!V1718+Draws!AH1718)</f>
        <v>0</v>
      </c>
      <c r="W1739" s="18" t="n">
        <f aca="false">V1739-(Draws!W1718+Draws!AI1718)</f>
        <v>0</v>
      </c>
      <c r="X1739" s="18" t="n">
        <f aca="false">W1739-(Draws!X1718+Draws!AJ1718)</f>
        <v>0</v>
      </c>
      <c r="Y1739" s="18" t="n">
        <f aca="false">X1739-(Draws!Y1718+Draws!AK1718)</f>
        <v>0</v>
      </c>
      <c r="Z1739" s="18" t="n">
        <f aca="false">0-(MAX(Draws!N1718-Line_cap,0)+MAX(Draws!Z1718-Line_cap,0))</f>
        <v>0</v>
      </c>
      <c r="AA1739" s="18" t="n">
        <f aca="false">Z1739-(MAX(Draws!O1718-Line_cap,0)+MAX(Draws!AA1718-Line_cap,0))</f>
        <v>0</v>
      </c>
      <c r="AB1739" s="18" t="n">
        <f aca="false">AA1739-(MAX(Draws!P1718-Line_cap,0)+MAX(Draws!AB1718-Line_cap,0))</f>
        <v>0</v>
      </c>
      <c r="AC1739" s="18" t="n">
        <f aca="false">AB1739-(MAX(Draws!Q1718-Line_cap,0)+MAX(Draws!AC1718-Line_cap,0))</f>
        <v>0</v>
      </c>
      <c r="AD1739" s="18" t="n">
        <f aca="false">AC1739-(MAX(Draws!R1718-Line_cap,0)+MAX(Draws!AD1718-Line_cap,0))</f>
        <v>0</v>
      </c>
      <c r="AE1739" s="18" t="n">
        <f aca="false">AD1739-(MAX(Draws!S1718-Line_cap,0)+MAX(Draws!AE1718-Line_cap,0))</f>
        <v>0</v>
      </c>
      <c r="AF1739" s="18" t="n">
        <f aca="false">AE1739-(MAX(Draws!T1718-Line_cap,0)+MAX(Draws!AF1718-Line_cap,0))</f>
        <v>0</v>
      </c>
      <c r="AG1739" s="18" t="n">
        <f aca="false">AF1739-(MAX(Draws!U1718-Line_cap,0)+MAX(Draws!AG1718-Line_cap,0))</f>
        <v>0</v>
      </c>
      <c r="AH1739" s="18" t="n">
        <f aca="false">AG1739-(MAX(Draws!V1718-Line_cap,0)+MAX(Draws!AH1718-Line_cap,0))</f>
        <v>0</v>
      </c>
      <c r="AI1739" s="18" t="n">
        <f aca="false">AH1739-(MAX(Draws!W1718-Line_cap,0)+MAX(Draws!AI1718-Line_cap,0))</f>
        <v>0</v>
      </c>
      <c r="AJ1739" s="18" t="n">
        <f aca="false">AI1739-(MAX(Draws!X1718-Line_cap,0)+MAX(Draws!AJ1718-Line_cap,0))</f>
        <v>0</v>
      </c>
      <c r="AK1739" s="18" t="n">
        <f aca="false">AJ1739-(MAX(Draws!Y1718-Line_cap,0)+MAX(Draws!AK1718-Line_cap,0))</f>
        <v>0</v>
      </c>
      <c r="AL1739" s="18" t="n">
        <f aca="false">SUMPRODUCT(MIN($B$22:$M$22+B1739:M1739+N1739:Y1739))</f>
        <v>364.048419103236</v>
      </c>
      <c r="AM1739" s="18" t="n">
        <f aca="false">SUMPRODUCT(MIN($B$22:$M$22+B1739:M1739))</f>
        <v>364.048419103236</v>
      </c>
      <c r="AN1739" s="18" t="n">
        <f aca="false">SUMPRODUCT(MIN($B$22:$M$22+N1739:Y1739))</f>
        <v>481.950382357786</v>
      </c>
      <c r="AO1739" s="18" t="n">
        <f aca="false">SUMPRODUCT(MIN($B$22:$M$22+B1739:M1739+Z1739:AK1739))</f>
        <v>364.048419103236</v>
      </c>
      <c r="AP1739" s="18" t="n">
        <f aca="false">SUMPRODUCT(MIN($B$23:$M$23+B1739:M1739+N1739:Y1739))</f>
        <v>409.1531529564</v>
      </c>
      <c r="AQ1739" s="18" t="n">
        <f aca="false">SUMPRODUCT(MIN($B$23:$M$23+B1739:M1739+Z1739:AK1739))</f>
        <v>409.1531529564</v>
      </c>
      <c r="AR1739" s="13" t="n">
        <f aca="false">IF(Y1739&lt;0,1,0)</f>
        <v>0</v>
      </c>
    </row>
    <row r="1740" customFormat="false" ht="15" hidden="false" customHeight="false" outlineLevel="0" collapsed="false">
      <c r="A1740" s="13" t="n">
        <v>1715</v>
      </c>
      <c r="B1740" s="18" t="n">
        <f aca="false">Shock_sd*Draws!B1719</f>
        <v>-26.2488027871531</v>
      </c>
      <c r="C1740" s="18" t="n">
        <f aca="false">Persist_a*B1740+Shock_sd*Draws!C1719</f>
        <v>-48.927583061457</v>
      </c>
      <c r="D1740" s="18" t="n">
        <f aca="false">Persist_a*C1740+Shock_sd*Draws!D1719</f>
        <v>-14.6037280347077</v>
      </c>
      <c r="E1740" s="18" t="n">
        <f aca="false">Persist_a*D1740+Shock_sd*Draws!E1719</f>
        <v>-69.3840612512778</v>
      </c>
      <c r="F1740" s="18" t="n">
        <f aca="false">Persist_a*E1740+Shock_sd*Draws!F1719</f>
        <v>-63.0594188173697</v>
      </c>
      <c r="G1740" s="18" t="n">
        <f aca="false">Persist_a*F1740+Shock_sd*Draws!G1719</f>
        <v>-23.6071038740919</v>
      </c>
      <c r="H1740" s="18" t="n">
        <f aca="false">Persist_a*G1740+Shock_sd*Draws!H1719</f>
        <v>-1.30001871666907</v>
      </c>
      <c r="I1740" s="18" t="n">
        <f aca="false">Persist_a*H1740+Shock_sd*Draws!I1719</f>
        <v>-62.9365924170752</v>
      </c>
      <c r="J1740" s="18" t="n">
        <f aca="false">Persist_a*I1740+Shock_sd*Draws!J1719</f>
        <v>-70.3078672901536</v>
      </c>
      <c r="K1740" s="18" t="n">
        <f aca="false">Persist_a*J1740+Shock_sd*Draws!K1719</f>
        <v>-56.304241501218</v>
      </c>
      <c r="L1740" s="18" t="n">
        <f aca="false">Persist_a*K1740+Shock_sd*Draws!L1719</f>
        <v>-33.6267621048392</v>
      </c>
      <c r="M1740" s="18" t="n">
        <f aca="false">Persist_a*L1740+Shock_sd*Draws!M1719</f>
        <v>-51.5228429697106</v>
      </c>
      <c r="N1740" s="18" t="n">
        <f aca="false">0-(Draws!N1719+Draws!Z1719)</f>
        <v>0</v>
      </c>
      <c r="O1740" s="18" t="n">
        <f aca="false">N1740-(Draws!O1719+Draws!AA1719)</f>
        <v>0</v>
      </c>
      <c r="P1740" s="18" t="n">
        <f aca="false">O1740-(Draws!P1719+Draws!AB1719)</f>
        <v>0</v>
      </c>
      <c r="Q1740" s="18" t="n">
        <f aca="false">P1740-(Draws!Q1719+Draws!AC1719)</f>
        <v>0</v>
      </c>
      <c r="R1740" s="18" t="n">
        <f aca="false">Q1740-(Draws!R1719+Draws!AD1719)</f>
        <v>0</v>
      </c>
      <c r="S1740" s="18" t="n">
        <f aca="false">R1740-(Draws!S1719+Draws!AE1719)</f>
        <v>0</v>
      </c>
      <c r="T1740" s="18" t="n">
        <f aca="false">S1740-(Draws!T1719+Draws!AF1719)</f>
        <v>0</v>
      </c>
      <c r="U1740" s="18" t="n">
        <f aca="false">T1740-(Draws!U1719+Draws!AG1719)</f>
        <v>0</v>
      </c>
      <c r="V1740" s="18" t="n">
        <f aca="false">U1740-(Draws!V1719+Draws!AH1719)</f>
        <v>0</v>
      </c>
      <c r="W1740" s="18" t="n">
        <f aca="false">V1740-(Draws!W1719+Draws!AI1719)</f>
        <v>0</v>
      </c>
      <c r="X1740" s="18" t="n">
        <f aca="false">W1740-(Draws!X1719+Draws!AJ1719)</f>
        <v>0</v>
      </c>
      <c r="Y1740" s="18" t="n">
        <f aca="false">X1740-(Draws!Y1719+Draws!AK1719)</f>
        <v>0</v>
      </c>
      <c r="Z1740" s="18" t="n">
        <f aca="false">0-(MAX(Draws!N1719-Line_cap,0)+MAX(Draws!Z1719-Line_cap,0))</f>
        <v>0</v>
      </c>
      <c r="AA1740" s="18" t="n">
        <f aca="false">Z1740-(MAX(Draws!O1719-Line_cap,0)+MAX(Draws!AA1719-Line_cap,0))</f>
        <v>0</v>
      </c>
      <c r="AB1740" s="18" t="n">
        <f aca="false">AA1740-(MAX(Draws!P1719-Line_cap,0)+MAX(Draws!AB1719-Line_cap,0))</f>
        <v>0</v>
      </c>
      <c r="AC1740" s="18" t="n">
        <f aca="false">AB1740-(MAX(Draws!Q1719-Line_cap,0)+MAX(Draws!AC1719-Line_cap,0))</f>
        <v>0</v>
      </c>
      <c r="AD1740" s="18" t="n">
        <f aca="false">AC1740-(MAX(Draws!R1719-Line_cap,0)+MAX(Draws!AD1719-Line_cap,0))</f>
        <v>0</v>
      </c>
      <c r="AE1740" s="18" t="n">
        <f aca="false">AD1740-(MAX(Draws!S1719-Line_cap,0)+MAX(Draws!AE1719-Line_cap,0))</f>
        <v>0</v>
      </c>
      <c r="AF1740" s="18" t="n">
        <f aca="false">AE1740-(MAX(Draws!T1719-Line_cap,0)+MAX(Draws!AF1719-Line_cap,0))</f>
        <v>0</v>
      </c>
      <c r="AG1740" s="18" t="n">
        <f aca="false">AF1740-(MAX(Draws!U1719-Line_cap,0)+MAX(Draws!AG1719-Line_cap,0))</f>
        <v>0</v>
      </c>
      <c r="AH1740" s="18" t="n">
        <f aca="false">AG1740-(MAX(Draws!V1719-Line_cap,0)+MAX(Draws!AH1719-Line_cap,0))</f>
        <v>0</v>
      </c>
      <c r="AI1740" s="18" t="n">
        <f aca="false">AH1740-(MAX(Draws!W1719-Line_cap,0)+MAX(Draws!AI1719-Line_cap,0))</f>
        <v>0</v>
      </c>
      <c r="AJ1740" s="18" t="n">
        <f aca="false">AI1740-(MAX(Draws!X1719-Line_cap,0)+MAX(Draws!AJ1719-Line_cap,0))</f>
        <v>0</v>
      </c>
      <c r="AK1740" s="18" t="n">
        <f aca="false">AJ1740-(MAX(Draws!Y1719-Line_cap,0)+MAX(Draws!AK1719-Line_cap,0))</f>
        <v>0</v>
      </c>
      <c r="AL1740" s="18" t="n">
        <f aca="false">SUMPRODUCT(MIN($B$22:$M$22+B1740:M1740+N1740:Y1740))</f>
        <v>417.889914127243</v>
      </c>
      <c r="AM1740" s="18" t="n">
        <f aca="false">SUMPRODUCT(MIN($B$22:$M$22+B1740:M1740))</f>
        <v>417.889914127243</v>
      </c>
      <c r="AN1740" s="18" t="n">
        <f aca="false">SUMPRODUCT(MIN($B$22:$M$22+N1740:Y1740))</f>
        <v>481.950382357786</v>
      </c>
      <c r="AO1740" s="18" t="n">
        <f aca="false">SUMPRODUCT(MIN($B$22:$M$22+B1740:M1740+Z1740:AK1740))</f>
        <v>417.889914127243</v>
      </c>
      <c r="AP1740" s="18" t="n">
        <f aca="false">SUMPRODUCT(MIN($B$23:$M$23+B1740:M1740+N1740:Y1740))</f>
        <v>467.133241291463</v>
      </c>
      <c r="AQ1740" s="18" t="n">
        <f aca="false">SUMPRODUCT(MIN($B$23:$M$23+B1740:M1740+Z1740:AK1740))</f>
        <v>467.133241291463</v>
      </c>
      <c r="AR1740" s="13" t="n">
        <f aca="false">IF(Y1740&lt;0,1,0)</f>
        <v>0</v>
      </c>
    </row>
    <row r="1741" customFormat="false" ht="15" hidden="false" customHeight="false" outlineLevel="0" collapsed="false">
      <c r="A1741" s="13" t="n">
        <v>1716</v>
      </c>
      <c r="B1741" s="18" t="n">
        <f aca="false">Shock_sd*Draws!B1720</f>
        <v>-56.6617827573583</v>
      </c>
      <c r="C1741" s="18" t="n">
        <f aca="false">Persist_a*B1741+Shock_sd*Draws!C1720</f>
        <v>16.0896382379162</v>
      </c>
      <c r="D1741" s="18" t="n">
        <f aca="false">Persist_a*C1741+Shock_sd*Draws!D1720</f>
        <v>56.5266245400848</v>
      </c>
      <c r="E1741" s="18" t="n">
        <f aca="false">Persist_a*D1741+Shock_sd*Draws!E1720</f>
        <v>78.4238266897763</v>
      </c>
      <c r="F1741" s="18" t="n">
        <f aca="false">Persist_a*E1741+Shock_sd*Draws!F1720</f>
        <v>127.878456407073</v>
      </c>
      <c r="G1741" s="18" t="n">
        <f aca="false">Persist_a*F1741+Shock_sd*Draws!G1720</f>
        <v>140.161627044065</v>
      </c>
      <c r="H1741" s="18" t="n">
        <f aca="false">Persist_a*G1741+Shock_sd*Draws!H1720</f>
        <v>22.1773748960185</v>
      </c>
      <c r="I1741" s="18" t="n">
        <f aca="false">Persist_a*H1741+Shock_sd*Draws!I1720</f>
        <v>40.3098281854983</v>
      </c>
      <c r="J1741" s="18" t="n">
        <f aca="false">Persist_a*I1741+Shock_sd*Draws!J1720</f>
        <v>59.3855586249699</v>
      </c>
      <c r="K1741" s="18" t="n">
        <f aca="false">Persist_a*J1741+Shock_sd*Draws!K1720</f>
        <v>103.092743085075</v>
      </c>
      <c r="L1741" s="18" t="n">
        <f aca="false">Persist_a*K1741+Shock_sd*Draws!L1720</f>
        <v>85.8779737302115</v>
      </c>
      <c r="M1741" s="18" t="n">
        <f aca="false">Persist_a*L1741+Shock_sd*Draws!M1720</f>
        <v>7.30755298270645</v>
      </c>
      <c r="N1741" s="18" t="n">
        <f aca="false">0-(Draws!N1720+Draws!Z1720)</f>
        <v>0</v>
      </c>
      <c r="O1741" s="18" t="n">
        <f aca="false">N1741-(Draws!O1720+Draws!AA1720)</f>
        <v>0</v>
      </c>
      <c r="P1741" s="18" t="n">
        <f aca="false">O1741-(Draws!P1720+Draws!AB1720)</f>
        <v>0</v>
      </c>
      <c r="Q1741" s="18" t="n">
        <f aca="false">P1741-(Draws!Q1720+Draws!AC1720)</f>
        <v>0</v>
      </c>
      <c r="R1741" s="18" t="n">
        <f aca="false">Q1741-(Draws!R1720+Draws!AD1720)</f>
        <v>0</v>
      </c>
      <c r="S1741" s="18" t="n">
        <f aca="false">R1741-(Draws!S1720+Draws!AE1720)</f>
        <v>0</v>
      </c>
      <c r="T1741" s="18" t="n">
        <f aca="false">S1741-(Draws!T1720+Draws!AF1720)</f>
        <v>0</v>
      </c>
      <c r="U1741" s="18" t="n">
        <f aca="false">T1741-(Draws!U1720+Draws!AG1720)</f>
        <v>0</v>
      </c>
      <c r="V1741" s="18" t="n">
        <f aca="false">U1741-(Draws!V1720+Draws!AH1720)</f>
        <v>0</v>
      </c>
      <c r="W1741" s="18" t="n">
        <f aca="false">V1741-(Draws!W1720+Draws!AI1720)</f>
        <v>0</v>
      </c>
      <c r="X1741" s="18" t="n">
        <f aca="false">W1741-(Draws!X1720+Draws!AJ1720)</f>
        <v>0</v>
      </c>
      <c r="Y1741" s="18" t="n">
        <f aca="false">X1741-(Draws!Y1720+Draws!AK1720)</f>
        <v>0</v>
      </c>
      <c r="Z1741" s="18" t="n">
        <f aca="false">0-(MAX(Draws!N1720-Line_cap,0)+MAX(Draws!Z1720-Line_cap,0))</f>
        <v>0</v>
      </c>
      <c r="AA1741" s="18" t="n">
        <f aca="false">Z1741-(MAX(Draws!O1720-Line_cap,0)+MAX(Draws!AA1720-Line_cap,0))</f>
        <v>0</v>
      </c>
      <c r="AB1741" s="18" t="n">
        <f aca="false">AA1741-(MAX(Draws!P1720-Line_cap,0)+MAX(Draws!AB1720-Line_cap,0))</f>
        <v>0</v>
      </c>
      <c r="AC1741" s="18" t="n">
        <f aca="false">AB1741-(MAX(Draws!Q1720-Line_cap,0)+MAX(Draws!AC1720-Line_cap,0))</f>
        <v>0</v>
      </c>
      <c r="AD1741" s="18" t="n">
        <f aca="false">AC1741-(MAX(Draws!R1720-Line_cap,0)+MAX(Draws!AD1720-Line_cap,0))</f>
        <v>0</v>
      </c>
      <c r="AE1741" s="18" t="n">
        <f aca="false">AD1741-(MAX(Draws!S1720-Line_cap,0)+MAX(Draws!AE1720-Line_cap,0))</f>
        <v>0</v>
      </c>
      <c r="AF1741" s="18" t="n">
        <f aca="false">AE1741-(MAX(Draws!T1720-Line_cap,0)+MAX(Draws!AF1720-Line_cap,0))</f>
        <v>0</v>
      </c>
      <c r="AG1741" s="18" t="n">
        <f aca="false">AF1741-(MAX(Draws!U1720-Line_cap,0)+MAX(Draws!AG1720-Line_cap,0))</f>
        <v>0</v>
      </c>
      <c r="AH1741" s="18" t="n">
        <f aca="false">AG1741-(MAX(Draws!V1720-Line_cap,0)+MAX(Draws!AH1720-Line_cap,0))</f>
        <v>0</v>
      </c>
      <c r="AI1741" s="18" t="n">
        <f aca="false">AH1741-(MAX(Draws!W1720-Line_cap,0)+MAX(Draws!AI1720-Line_cap,0))</f>
        <v>0</v>
      </c>
      <c r="AJ1741" s="18" t="n">
        <f aca="false">AI1741-(MAX(Draws!X1720-Line_cap,0)+MAX(Draws!AJ1720-Line_cap,0))</f>
        <v>0</v>
      </c>
      <c r="AK1741" s="18" t="n">
        <f aca="false">AJ1741-(MAX(Draws!Y1720-Line_cap,0)+MAX(Draws!AK1720-Line_cap,0))</f>
        <v>0</v>
      </c>
      <c r="AL1741" s="18" t="n">
        <f aca="false">SUMPRODUCT(MIN($B$22:$M$22+B1741:M1741+N1741:Y1741))</f>
        <v>504.127757253804</v>
      </c>
      <c r="AM1741" s="18" t="n">
        <f aca="false">SUMPRODUCT(MIN($B$22:$M$22+B1741:M1741))</f>
        <v>504.127757253804</v>
      </c>
      <c r="AN1741" s="18" t="n">
        <f aca="false">SUMPRODUCT(MIN($B$22:$M$22+N1741:Y1741))</f>
        <v>481.950382357786</v>
      </c>
      <c r="AO1741" s="18" t="n">
        <f aca="false">SUMPRODUCT(MIN($B$22:$M$22+B1741:M1741+Z1741:AK1741))</f>
        <v>504.127757253804</v>
      </c>
      <c r="AP1741" s="18" t="n">
        <f aca="false">SUMPRODUCT(MIN($B$23:$M$23+B1741:M1741+N1741:Y1741))</f>
        <v>532.388966135326</v>
      </c>
      <c r="AQ1741" s="18" t="n">
        <f aca="false">SUMPRODUCT(MIN($B$23:$M$23+B1741:M1741+Z1741:AK1741))</f>
        <v>532.388966135326</v>
      </c>
      <c r="AR1741" s="13" t="n">
        <f aca="false">IF(Y1741&lt;0,1,0)</f>
        <v>0</v>
      </c>
    </row>
    <row r="1742" customFormat="false" ht="15" hidden="false" customHeight="false" outlineLevel="0" collapsed="false">
      <c r="A1742" s="13" t="n">
        <v>1717</v>
      </c>
      <c r="B1742" s="18" t="n">
        <f aca="false">Shock_sd*Draws!B1721</f>
        <v>35.9991399178372</v>
      </c>
      <c r="C1742" s="18" t="n">
        <f aca="false">Persist_a*B1742+Shock_sd*Draws!C1721</f>
        <v>2.43065360492232</v>
      </c>
      <c r="D1742" s="18" t="n">
        <f aca="false">Persist_a*C1742+Shock_sd*Draws!D1721</f>
        <v>15.5174573493085</v>
      </c>
      <c r="E1742" s="18" t="n">
        <f aca="false">Persist_a*D1742+Shock_sd*Draws!E1721</f>
        <v>-3.24361094983116</v>
      </c>
      <c r="F1742" s="18" t="n">
        <f aca="false">Persist_a*E1742+Shock_sd*Draws!F1721</f>
        <v>111.169865962651</v>
      </c>
      <c r="G1742" s="18" t="n">
        <f aca="false">Persist_a*F1742+Shock_sd*Draws!G1721</f>
        <v>-5.08599796423957</v>
      </c>
      <c r="H1742" s="18" t="n">
        <f aca="false">Persist_a*G1742+Shock_sd*Draws!H1721</f>
        <v>1.03995544912469</v>
      </c>
      <c r="I1742" s="18" t="n">
        <f aca="false">Persist_a*H1742+Shock_sd*Draws!I1721</f>
        <v>35.1158221511715</v>
      </c>
      <c r="J1742" s="18" t="n">
        <f aca="false">Persist_a*I1742+Shock_sd*Draws!J1721</f>
        <v>21.9575094242065</v>
      </c>
      <c r="K1742" s="18" t="n">
        <f aca="false">Persist_a*J1742+Shock_sd*Draws!K1721</f>
        <v>12.3157928111999</v>
      </c>
      <c r="L1742" s="18" t="n">
        <f aca="false">Persist_a*K1742+Shock_sd*Draws!L1721</f>
        <v>-76.2523425435912</v>
      </c>
      <c r="M1742" s="18" t="n">
        <f aca="false">Persist_a*L1742+Shock_sd*Draws!M1721</f>
        <v>-95.9540847145119</v>
      </c>
      <c r="N1742" s="18" t="n">
        <f aca="false">0-(Draws!N1721+Draws!Z1721)</f>
        <v>0</v>
      </c>
      <c r="O1742" s="18" t="n">
        <f aca="false">N1742-(Draws!O1721+Draws!AA1721)</f>
        <v>0</v>
      </c>
      <c r="P1742" s="18" t="n">
        <f aca="false">O1742-(Draws!P1721+Draws!AB1721)</f>
        <v>0</v>
      </c>
      <c r="Q1742" s="18" t="n">
        <f aca="false">P1742-(Draws!Q1721+Draws!AC1721)</f>
        <v>0</v>
      </c>
      <c r="R1742" s="18" t="n">
        <f aca="false">Q1742-(Draws!R1721+Draws!AD1721)</f>
        <v>0</v>
      </c>
      <c r="S1742" s="18" t="n">
        <f aca="false">R1742-(Draws!S1721+Draws!AE1721)</f>
        <v>0</v>
      </c>
      <c r="T1742" s="18" t="n">
        <f aca="false">S1742-(Draws!T1721+Draws!AF1721)</f>
        <v>0</v>
      </c>
      <c r="U1742" s="18" t="n">
        <f aca="false">T1742-(Draws!U1721+Draws!AG1721)</f>
        <v>0</v>
      </c>
      <c r="V1742" s="18" t="n">
        <f aca="false">U1742-(Draws!V1721+Draws!AH1721)</f>
        <v>0</v>
      </c>
      <c r="W1742" s="18" t="n">
        <f aca="false">V1742-(Draws!W1721+Draws!AI1721)</f>
        <v>0</v>
      </c>
      <c r="X1742" s="18" t="n">
        <f aca="false">W1742-(Draws!X1721+Draws!AJ1721)</f>
        <v>0</v>
      </c>
      <c r="Y1742" s="18" t="n">
        <f aca="false">X1742-(Draws!Y1721+Draws!AK1721)</f>
        <v>0</v>
      </c>
      <c r="Z1742" s="18" t="n">
        <f aca="false">0-(MAX(Draws!N1721-Line_cap,0)+MAX(Draws!Z1721-Line_cap,0))</f>
        <v>0</v>
      </c>
      <c r="AA1742" s="18" t="n">
        <f aca="false">Z1742-(MAX(Draws!O1721-Line_cap,0)+MAX(Draws!AA1721-Line_cap,0))</f>
        <v>0</v>
      </c>
      <c r="AB1742" s="18" t="n">
        <f aca="false">AA1742-(MAX(Draws!P1721-Line_cap,0)+MAX(Draws!AB1721-Line_cap,0))</f>
        <v>0</v>
      </c>
      <c r="AC1742" s="18" t="n">
        <f aca="false">AB1742-(MAX(Draws!Q1721-Line_cap,0)+MAX(Draws!AC1721-Line_cap,0))</f>
        <v>0</v>
      </c>
      <c r="AD1742" s="18" t="n">
        <f aca="false">AC1742-(MAX(Draws!R1721-Line_cap,0)+MAX(Draws!AD1721-Line_cap,0))</f>
        <v>0</v>
      </c>
      <c r="AE1742" s="18" t="n">
        <f aca="false">AD1742-(MAX(Draws!S1721-Line_cap,0)+MAX(Draws!AE1721-Line_cap,0))</f>
        <v>0</v>
      </c>
      <c r="AF1742" s="18" t="n">
        <f aca="false">AE1742-(MAX(Draws!T1721-Line_cap,0)+MAX(Draws!AF1721-Line_cap,0))</f>
        <v>0</v>
      </c>
      <c r="AG1742" s="18" t="n">
        <f aca="false">AF1742-(MAX(Draws!U1721-Line_cap,0)+MAX(Draws!AG1721-Line_cap,0))</f>
        <v>0</v>
      </c>
      <c r="AH1742" s="18" t="n">
        <f aca="false">AG1742-(MAX(Draws!V1721-Line_cap,0)+MAX(Draws!AH1721-Line_cap,0))</f>
        <v>0</v>
      </c>
      <c r="AI1742" s="18" t="n">
        <f aca="false">AH1742-(MAX(Draws!W1721-Line_cap,0)+MAX(Draws!AI1721-Line_cap,0))</f>
        <v>0</v>
      </c>
      <c r="AJ1742" s="18" t="n">
        <f aca="false">AI1742-(MAX(Draws!X1721-Line_cap,0)+MAX(Draws!AJ1721-Line_cap,0))</f>
        <v>0</v>
      </c>
      <c r="AK1742" s="18" t="n">
        <f aca="false">AJ1742-(MAX(Draws!Y1721-Line_cap,0)+MAX(Draws!AK1721-Line_cap,0))</f>
        <v>0</v>
      </c>
      <c r="AL1742" s="18" t="n">
        <f aca="false">SUMPRODUCT(MIN($B$22:$M$22+B1742:M1742+N1742:Y1742))</f>
        <v>414.469962962448</v>
      </c>
      <c r="AM1742" s="18" t="n">
        <f aca="false">SUMPRODUCT(MIN($B$22:$M$22+B1742:M1742))</f>
        <v>414.469962962448</v>
      </c>
      <c r="AN1742" s="18" t="n">
        <f aca="false">SUMPRODUCT(MIN($B$22:$M$22+N1742:Y1742))</f>
        <v>481.950382357786</v>
      </c>
      <c r="AO1742" s="18" t="n">
        <f aca="false">SUMPRODUCT(MIN($B$22:$M$22+B1742:M1742+Z1742:AK1742))</f>
        <v>414.469962962448</v>
      </c>
      <c r="AP1742" s="18" t="n">
        <f aca="false">SUMPRODUCT(MIN($B$23:$M$23+B1742:M1742+N1742:Y1742))</f>
        <v>459.595844045068</v>
      </c>
      <c r="AQ1742" s="18" t="n">
        <f aca="false">SUMPRODUCT(MIN($B$23:$M$23+B1742:M1742+Z1742:AK1742))</f>
        <v>459.595844045068</v>
      </c>
      <c r="AR1742" s="13" t="n">
        <f aca="false">IF(Y1742&lt;0,1,0)</f>
        <v>0</v>
      </c>
    </row>
    <row r="1743" customFormat="false" ht="15" hidden="false" customHeight="false" outlineLevel="0" collapsed="false">
      <c r="A1743" s="13" t="n">
        <v>1718</v>
      </c>
      <c r="B1743" s="18" t="n">
        <f aca="false">Shock_sd*Draws!B1722</f>
        <v>126.188844577837</v>
      </c>
      <c r="C1743" s="18" t="n">
        <f aca="false">Persist_a*B1743+Shock_sd*Draws!C1722</f>
        <v>171.113794218985</v>
      </c>
      <c r="D1743" s="18" t="n">
        <f aca="false">Persist_a*C1743+Shock_sd*Draws!D1722</f>
        <v>112.286854169197</v>
      </c>
      <c r="E1743" s="18" t="n">
        <f aca="false">Persist_a*D1743+Shock_sd*Draws!E1722</f>
        <v>66.0388329881396</v>
      </c>
      <c r="F1743" s="18" t="n">
        <f aca="false">Persist_a*E1743+Shock_sd*Draws!F1722</f>
        <v>50.5542165495402</v>
      </c>
      <c r="G1743" s="18" t="n">
        <f aca="false">Persist_a*F1743+Shock_sd*Draws!G1722</f>
        <v>51.4764152732036</v>
      </c>
      <c r="H1743" s="18" t="n">
        <f aca="false">Persist_a*G1743+Shock_sd*Draws!H1722</f>
        <v>61.0842833720746</v>
      </c>
      <c r="I1743" s="18" t="n">
        <f aca="false">Persist_a*H1743+Shock_sd*Draws!I1722</f>
        <v>103.740694116548</v>
      </c>
      <c r="J1743" s="18" t="n">
        <f aca="false">Persist_a*I1743+Shock_sd*Draws!J1722</f>
        <v>57.5595187626376</v>
      </c>
      <c r="K1743" s="18" t="n">
        <f aca="false">Persist_a*J1743+Shock_sd*Draws!K1722</f>
        <v>8.15413773744281</v>
      </c>
      <c r="L1743" s="18" t="n">
        <f aca="false">Persist_a*K1743+Shock_sd*Draws!L1722</f>
        <v>-3.70061666528386</v>
      </c>
      <c r="M1743" s="18" t="n">
        <f aca="false">Persist_a*L1743+Shock_sd*Draws!M1722</f>
        <v>50.379947987114</v>
      </c>
      <c r="N1743" s="18" t="n">
        <f aca="false">0-(Draws!N1722+Draws!Z1722)</f>
        <v>0</v>
      </c>
      <c r="O1743" s="18" t="n">
        <f aca="false">N1743-(Draws!O1722+Draws!AA1722)</f>
        <v>0</v>
      </c>
      <c r="P1743" s="18" t="n">
        <f aca="false">O1743-(Draws!P1722+Draws!AB1722)</f>
        <v>0</v>
      </c>
      <c r="Q1743" s="18" t="n">
        <f aca="false">P1743-(Draws!Q1722+Draws!AC1722)</f>
        <v>0</v>
      </c>
      <c r="R1743" s="18" t="n">
        <f aca="false">Q1743-(Draws!R1722+Draws!AD1722)</f>
        <v>0</v>
      </c>
      <c r="S1743" s="18" t="n">
        <f aca="false">R1743-(Draws!S1722+Draws!AE1722)</f>
        <v>0</v>
      </c>
      <c r="T1743" s="18" t="n">
        <f aca="false">S1743-(Draws!T1722+Draws!AF1722)</f>
        <v>0</v>
      </c>
      <c r="U1743" s="18" t="n">
        <f aca="false">T1743-(Draws!U1722+Draws!AG1722)</f>
        <v>0</v>
      </c>
      <c r="V1743" s="18" t="n">
        <f aca="false">U1743-(Draws!V1722+Draws!AH1722)</f>
        <v>0</v>
      </c>
      <c r="W1743" s="18" t="n">
        <f aca="false">V1743-(Draws!W1722+Draws!AI1722)</f>
        <v>0</v>
      </c>
      <c r="X1743" s="18" t="n">
        <f aca="false">W1743-(Draws!X1722+Draws!AJ1722)</f>
        <v>0</v>
      </c>
      <c r="Y1743" s="18" t="n">
        <f aca="false">X1743-(Draws!Y1722+Draws!AK1722)</f>
        <v>0</v>
      </c>
      <c r="Z1743" s="18" t="n">
        <f aca="false">0-(MAX(Draws!N1722-Line_cap,0)+MAX(Draws!Z1722-Line_cap,0))</f>
        <v>0</v>
      </c>
      <c r="AA1743" s="18" t="n">
        <f aca="false">Z1743-(MAX(Draws!O1722-Line_cap,0)+MAX(Draws!AA1722-Line_cap,0))</f>
        <v>0</v>
      </c>
      <c r="AB1743" s="18" t="n">
        <f aca="false">AA1743-(MAX(Draws!P1722-Line_cap,0)+MAX(Draws!AB1722-Line_cap,0))</f>
        <v>0</v>
      </c>
      <c r="AC1743" s="18" t="n">
        <f aca="false">AB1743-(MAX(Draws!Q1722-Line_cap,0)+MAX(Draws!AC1722-Line_cap,0))</f>
        <v>0</v>
      </c>
      <c r="AD1743" s="18" t="n">
        <f aca="false">AC1743-(MAX(Draws!R1722-Line_cap,0)+MAX(Draws!AD1722-Line_cap,0))</f>
        <v>0</v>
      </c>
      <c r="AE1743" s="18" t="n">
        <f aca="false">AD1743-(MAX(Draws!S1722-Line_cap,0)+MAX(Draws!AE1722-Line_cap,0))</f>
        <v>0</v>
      </c>
      <c r="AF1743" s="18" t="n">
        <f aca="false">AE1743-(MAX(Draws!T1722-Line_cap,0)+MAX(Draws!AF1722-Line_cap,0))</f>
        <v>0</v>
      </c>
      <c r="AG1743" s="18" t="n">
        <f aca="false">AF1743-(MAX(Draws!U1722-Line_cap,0)+MAX(Draws!AG1722-Line_cap,0))</f>
        <v>0</v>
      </c>
      <c r="AH1743" s="18" t="n">
        <f aca="false">AG1743-(MAX(Draws!V1722-Line_cap,0)+MAX(Draws!AH1722-Line_cap,0))</f>
        <v>0</v>
      </c>
      <c r="AI1743" s="18" t="n">
        <f aca="false">AH1743-(MAX(Draws!W1722-Line_cap,0)+MAX(Draws!AI1722-Line_cap,0))</f>
        <v>0</v>
      </c>
      <c r="AJ1743" s="18" t="n">
        <f aca="false">AI1743-(MAX(Draws!X1722-Line_cap,0)+MAX(Draws!AJ1722-Line_cap,0))</f>
        <v>0</v>
      </c>
      <c r="AK1743" s="18" t="n">
        <f aca="false">AJ1743-(MAX(Draws!Y1722-Line_cap,0)+MAX(Draws!AK1722-Line_cap,0))</f>
        <v>0</v>
      </c>
      <c r="AL1743" s="18" t="n">
        <f aca="false">SUMPRODUCT(MIN($B$22:$M$22+B1743:M1743+N1743:Y1743))</f>
        <v>498.227330899097</v>
      </c>
      <c r="AM1743" s="18" t="n">
        <f aca="false">SUMPRODUCT(MIN($B$22:$M$22+B1743:M1743))</f>
        <v>498.227330899097</v>
      </c>
      <c r="AN1743" s="18" t="n">
        <f aca="false">SUMPRODUCT(MIN($B$22:$M$22+N1743:Y1743))</f>
        <v>481.950382357786</v>
      </c>
      <c r="AO1743" s="18" t="n">
        <f aca="false">SUMPRODUCT(MIN($B$22:$M$22+B1743:M1743+Z1743:AK1743))</f>
        <v>498.227330899097</v>
      </c>
      <c r="AP1743" s="18" t="n">
        <f aca="false">SUMPRODUCT(MIN($B$23:$M$23+B1743:M1743+N1743:Y1743))</f>
        <v>545.100459712642</v>
      </c>
      <c r="AQ1743" s="18" t="n">
        <f aca="false">SUMPRODUCT(MIN($B$23:$M$23+B1743:M1743+Z1743:AK1743))</f>
        <v>545.100459712642</v>
      </c>
      <c r="AR1743" s="13" t="n">
        <f aca="false">IF(Y1743&lt;0,1,0)</f>
        <v>0</v>
      </c>
    </row>
    <row r="1744" customFormat="false" ht="15" hidden="false" customHeight="false" outlineLevel="0" collapsed="false">
      <c r="A1744" s="13" t="n">
        <v>1719</v>
      </c>
      <c r="B1744" s="18" t="n">
        <f aca="false">Shock_sd*Draws!B1723</f>
        <v>26.4145727718645</v>
      </c>
      <c r="C1744" s="18" t="n">
        <f aca="false">Persist_a*B1744+Shock_sd*Draws!C1723</f>
        <v>-69.6055403779551</v>
      </c>
      <c r="D1744" s="18" t="n">
        <f aca="false">Persist_a*C1744+Shock_sd*Draws!D1723</f>
        <v>-129.65546379401</v>
      </c>
      <c r="E1744" s="18" t="n">
        <f aca="false">Persist_a*D1744+Shock_sd*Draws!E1723</f>
        <v>4.35838885192283</v>
      </c>
      <c r="F1744" s="18" t="n">
        <f aca="false">Persist_a*E1744+Shock_sd*Draws!F1723</f>
        <v>12.1379838207475</v>
      </c>
      <c r="G1744" s="18" t="n">
        <f aca="false">Persist_a*F1744+Shock_sd*Draws!G1723</f>
        <v>19.9974584126889</v>
      </c>
      <c r="H1744" s="18" t="n">
        <f aca="false">Persist_a*G1744+Shock_sd*Draws!H1723</f>
        <v>-30.5370994350419</v>
      </c>
      <c r="I1744" s="18" t="n">
        <f aca="false">Persist_a*H1744+Shock_sd*Draws!I1723</f>
        <v>-45.238670738892</v>
      </c>
      <c r="J1744" s="18" t="n">
        <f aca="false">Persist_a*I1744+Shock_sd*Draws!J1723</f>
        <v>-26.2685654249327</v>
      </c>
      <c r="K1744" s="18" t="n">
        <f aca="false">Persist_a*J1744+Shock_sd*Draws!K1723</f>
        <v>-81.3278024240975</v>
      </c>
      <c r="L1744" s="18" t="n">
        <f aca="false">Persist_a*K1744+Shock_sd*Draws!L1723</f>
        <v>-39.5057405283517</v>
      </c>
      <c r="M1744" s="18" t="n">
        <f aca="false">Persist_a*L1744+Shock_sd*Draws!M1723</f>
        <v>-52.9705859751251</v>
      </c>
      <c r="N1744" s="18" t="n">
        <f aca="false">0-(Draws!N1723+Draws!Z1723)</f>
        <v>0</v>
      </c>
      <c r="O1744" s="18" t="n">
        <f aca="false">N1744-(Draws!O1723+Draws!AA1723)</f>
        <v>0</v>
      </c>
      <c r="P1744" s="18" t="n">
        <f aca="false">O1744-(Draws!P1723+Draws!AB1723)</f>
        <v>0</v>
      </c>
      <c r="Q1744" s="18" t="n">
        <f aca="false">P1744-(Draws!Q1723+Draws!AC1723)</f>
        <v>0</v>
      </c>
      <c r="R1744" s="18" t="n">
        <f aca="false">Q1744-(Draws!R1723+Draws!AD1723)</f>
        <v>0</v>
      </c>
      <c r="S1744" s="18" t="n">
        <f aca="false">R1744-(Draws!S1723+Draws!AE1723)</f>
        <v>0</v>
      </c>
      <c r="T1744" s="18" t="n">
        <f aca="false">S1744-(Draws!T1723+Draws!AF1723)</f>
        <v>0</v>
      </c>
      <c r="U1744" s="18" t="n">
        <f aca="false">T1744-(Draws!U1723+Draws!AG1723)</f>
        <v>0</v>
      </c>
      <c r="V1744" s="18" t="n">
        <f aca="false">U1744-(Draws!V1723+Draws!AH1723)</f>
        <v>0</v>
      </c>
      <c r="W1744" s="18" t="n">
        <f aca="false">V1744-(Draws!W1723+Draws!AI1723)</f>
        <v>0</v>
      </c>
      <c r="X1744" s="18" t="n">
        <f aca="false">W1744-(Draws!X1723+Draws!AJ1723)</f>
        <v>0</v>
      </c>
      <c r="Y1744" s="18" t="n">
        <f aca="false">X1744-(Draws!Y1723+Draws!AK1723)</f>
        <v>0</v>
      </c>
      <c r="Z1744" s="18" t="n">
        <f aca="false">0-(MAX(Draws!N1723-Line_cap,0)+MAX(Draws!Z1723-Line_cap,0))</f>
        <v>0</v>
      </c>
      <c r="AA1744" s="18" t="n">
        <f aca="false">Z1744-(MAX(Draws!O1723-Line_cap,0)+MAX(Draws!AA1723-Line_cap,0))</f>
        <v>0</v>
      </c>
      <c r="AB1744" s="18" t="n">
        <f aca="false">AA1744-(MAX(Draws!P1723-Line_cap,0)+MAX(Draws!AB1723-Line_cap,0))</f>
        <v>0</v>
      </c>
      <c r="AC1744" s="18" t="n">
        <f aca="false">AB1744-(MAX(Draws!Q1723-Line_cap,0)+MAX(Draws!AC1723-Line_cap,0))</f>
        <v>0</v>
      </c>
      <c r="AD1744" s="18" t="n">
        <f aca="false">AC1744-(MAX(Draws!R1723-Line_cap,0)+MAX(Draws!AD1723-Line_cap,0))</f>
        <v>0</v>
      </c>
      <c r="AE1744" s="18" t="n">
        <f aca="false">AD1744-(MAX(Draws!S1723-Line_cap,0)+MAX(Draws!AE1723-Line_cap,0))</f>
        <v>0</v>
      </c>
      <c r="AF1744" s="18" t="n">
        <f aca="false">AE1744-(MAX(Draws!T1723-Line_cap,0)+MAX(Draws!AF1723-Line_cap,0))</f>
        <v>0</v>
      </c>
      <c r="AG1744" s="18" t="n">
        <f aca="false">AF1744-(MAX(Draws!U1723-Line_cap,0)+MAX(Draws!AG1723-Line_cap,0))</f>
        <v>0</v>
      </c>
      <c r="AH1744" s="18" t="n">
        <f aca="false">AG1744-(MAX(Draws!V1723-Line_cap,0)+MAX(Draws!AH1723-Line_cap,0))</f>
        <v>0</v>
      </c>
      <c r="AI1744" s="18" t="n">
        <f aca="false">AH1744-(MAX(Draws!W1723-Line_cap,0)+MAX(Draws!AI1723-Line_cap,0))</f>
        <v>0</v>
      </c>
      <c r="AJ1744" s="18" t="n">
        <f aca="false">AI1744-(MAX(Draws!X1723-Line_cap,0)+MAX(Draws!AJ1723-Line_cap,0))</f>
        <v>0</v>
      </c>
      <c r="AK1744" s="18" t="n">
        <f aca="false">AJ1744-(MAX(Draws!Y1723-Line_cap,0)+MAX(Draws!AK1723-Line_cap,0))</f>
        <v>0</v>
      </c>
      <c r="AL1744" s="18" t="n">
        <f aca="false">SUMPRODUCT(MIN($B$22:$M$22+B1744:M1744+N1744:Y1744))</f>
        <v>385.898722868131</v>
      </c>
      <c r="AM1744" s="18" t="n">
        <f aca="false">SUMPRODUCT(MIN($B$22:$M$22+B1744:M1744))</f>
        <v>385.898722868131</v>
      </c>
      <c r="AN1744" s="18" t="n">
        <f aca="false">SUMPRODUCT(MIN($B$22:$M$22+N1744:Y1744))</f>
        <v>481.950382357786</v>
      </c>
      <c r="AO1744" s="18" t="n">
        <f aca="false">SUMPRODUCT(MIN($B$22:$M$22+B1744:M1744+Z1744:AK1744))</f>
        <v>385.898722868131</v>
      </c>
      <c r="AP1744" s="18" t="n">
        <f aca="false">SUMPRODUCT(MIN($B$23:$M$23+B1744:M1744+N1744:Y1744))</f>
        <v>420.64809767637</v>
      </c>
      <c r="AQ1744" s="18" t="n">
        <f aca="false">SUMPRODUCT(MIN($B$23:$M$23+B1744:M1744+Z1744:AK1744))</f>
        <v>420.64809767637</v>
      </c>
      <c r="AR1744" s="13" t="n">
        <f aca="false">IF(Y1744&lt;0,1,0)</f>
        <v>0</v>
      </c>
    </row>
    <row r="1745" customFormat="false" ht="15" hidden="false" customHeight="false" outlineLevel="0" collapsed="false">
      <c r="A1745" s="13" t="n">
        <v>1720</v>
      </c>
      <c r="B1745" s="18" t="n">
        <f aca="false">Shock_sd*Draws!B1724</f>
        <v>-64.3594813965799</v>
      </c>
      <c r="C1745" s="18" t="n">
        <f aca="false">Persist_a*B1745+Shock_sd*Draws!C1724</f>
        <v>-97.576750117186</v>
      </c>
      <c r="D1745" s="18" t="n">
        <f aca="false">Persist_a*C1745+Shock_sd*Draws!D1724</f>
        <v>-115.926546858413</v>
      </c>
      <c r="E1745" s="18" t="n">
        <f aca="false">Persist_a*D1745+Shock_sd*Draws!E1724</f>
        <v>-153.733498333798</v>
      </c>
      <c r="F1745" s="18" t="n">
        <f aca="false">Persist_a*E1745+Shock_sd*Draws!F1724</f>
        <v>-198.767031290458</v>
      </c>
      <c r="G1745" s="18" t="n">
        <f aca="false">Persist_a*F1745+Shock_sd*Draws!G1724</f>
        <v>-119.84902156156</v>
      </c>
      <c r="H1745" s="18" t="n">
        <f aca="false">Persist_a*G1745+Shock_sd*Draws!H1724</f>
        <v>-142.091452047074</v>
      </c>
      <c r="I1745" s="18" t="n">
        <f aca="false">Persist_a*H1745+Shock_sd*Draws!I1724</f>
        <v>-143.717692004201</v>
      </c>
      <c r="J1745" s="18" t="n">
        <f aca="false">Persist_a*I1745+Shock_sd*Draws!J1724</f>
        <v>-122.036531787926</v>
      </c>
      <c r="K1745" s="18" t="n">
        <f aca="false">Persist_a*J1745+Shock_sd*Draws!K1724</f>
        <v>-141.995972636886</v>
      </c>
      <c r="L1745" s="18" t="n">
        <f aca="false">Persist_a*K1745+Shock_sd*Draws!L1724</f>
        <v>-93.216837407068</v>
      </c>
      <c r="M1745" s="18" t="n">
        <f aca="false">Persist_a*L1745+Shock_sd*Draws!M1724</f>
        <v>-105.805912548351</v>
      </c>
      <c r="N1745" s="18" t="n">
        <f aca="false">0-(Draws!N1724+Draws!Z1724)</f>
        <v>0</v>
      </c>
      <c r="O1745" s="18" t="n">
        <f aca="false">N1745-(Draws!O1724+Draws!AA1724)</f>
        <v>0</v>
      </c>
      <c r="P1745" s="18" t="n">
        <f aca="false">O1745-(Draws!P1724+Draws!AB1724)</f>
        <v>0</v>
      </c>
      <c r="Q1745" s="18" t="n">
        <f aca="false">P1745-(Draws!Q1724+Draws!AC1724)</f>
        <v>0</v>
      </c>
      <c r="R1745" s="18" t="n">
        <f aca="false">Q1745-(Draws!R1724+Draws!AD1724)</f>
        <v>0</v>
      </c>
      <c r="S1745" s="18" t="n">
        <f aca="false">R1745-(Draws!S1724+Draws!AE1724)</f>
        <v>0</v>
      </c>
      <c r="T1745" s="18" t="n">
        <f aca="false">S1745-(Draws!T1724+Draws!AF1724)</f>
        <v>0</v>
      </c>
      <c r="U1745" s="18" t="n">
        <f aca="false">T1745-(Draws!U1724+Draws!AG1724)</f>
        <v>0</v>
      </c>
      <c r="V1745" s="18" t="n">
        <f aca="false">U1745-(Draws!V1724+Draws!AH1724)</f>
        <v>0</v>
      </c>
      <c r="W1745" s="18" t="n">
        <f aca="false">V1745-(Draws!W1724+Draws!AI1724)</f>
        <v>0</v>
      </c>
      <c r="X1745" s="18" t="n">
        <f aca="false">W1745-(Draws!X1724+Draws!AJ1724)</f>
        <v>0</v>
      </c>
      <c r="Y1745" s="18" t="n">
        <f aca="false">X1745-(Draws!Y1724+Draws!AK1724)</f>
        <v>0</v>
      </c>
      <c r="Z1745" s="18" t="n">
        <f aca="false">0-(MAX(Draws!N1724-Line_cap,0)+MAX(Draws!Z1724-Line_cap,0))</f>
        <v>0</v>
      </c>
      <c r="AA1745" s="18" t="n">
        <f aca="false">Z1745-(MAX(Draws!O1724-Line_cap,0)+MAX(Draws!AA1724-Line_cap,0))</f>
        <v>0</v>
      </c>
      <c r="AB1745" s="18" t="n">
        <f aca="false">AA1745-(MAX(Draws!P1724-Line_cap,0)+MAX(Draws!AB1724-Line_cap,0))</f>
        <v>0</v>
      </c>
      <c r="AC1745" s="18" t="n">
        <f aca="false">AB1745-(MAX(Draws!Q1724-Line_cap,0)+MAX(Draws!AC1724-Line_cap,0))</f>
        <v>0</v>
      </c>
      <c r="AD1745" s="18" t="n">
        <f aca="false">AC1745-(MAX(Draws!R1724-Line_cap,0)+MAX(Draws!AD1724-Line_cap,0))</f>
        <v>0</v>
      </c>
      <c r="AE1745" s="18" t="n">
        <f aca="false">AD1745-(MAX(Draws!S1724-Line_cap,0)+MAX(Draws!AE1724-Line_cap,0))</f>
        <v>0</v>
      </c>
      <c r="AF1745" s="18" t="n">
        <f aca="false">AE1745-(MAX(Draws!T1724-Line_cap,0)+MAX(Draws!AF1724-Line_cap,0))</f>
        <v>0</v>
      </c>
      <c r="AG1745" s="18" t="n">
        <f aca="false">AF1745-(MAX(Draws!U1724-Line_cap,0)+MAX(Draws!AG1724-Line_cap,0))</f>
        <v>0</v>
      </c>
      <c r="AH1745" s="18" t="n">
        <f aca="false">AG1745-(MAX(Draws!V1724-Line_cap,0)+MAX(Draws!AH1724-Line_cap,0))</f>
        <v>0</v>
      </c>
      <c r="AI1745" s="18" t="n">
        <f aca="false">AH1745-(MAX(Draws!W1724-Line_cap,0)+MAX(Draws!AI1724-Line_cap,0))</f>
        <v>0</v>
      </c>
      <c r="AJ1745" s="18" t="n">
        <f aca="false">AI1745-(MAX(Draws!X1724-Line_cap,0)+MAX(Draws!AJ1724-Line_cap,0))</f>
        <v>0</v>
      </c>
      <c r="AK1745" s="18" t="n">
        <f aca="false">AJ1745-(MAX(Draws!Y1724-Line_cap,0)+MAX(Draws!AK1724-Line_cap,0))</f>
        <v>0</v>
      </c>
      <c r="AL1745" s="18" t="n">
        <f aca="false">SUMPRODUCT(MIN($B$22:$M$22+B1745:M1745+N1745:Y1745))</f>
        <v>289.730149857232</v>
      </c>
      <c r="AM1745" s="18" t="n">
        <f aca="false">SUMPRODUCT(MIN($B$22:$M$22+B1745:M1745))</f>
        <v>289.730149857232</v>
      </c>
      <c r="AN1745" s="18" t="n">
        <f aca="false">SUMPRODUCT(MIN($B$22:$M$22+N1745:Y1745))</f>
        <v>481.950382357786</v>
      </c>
      <c r="AO1745" s="18" t="n">
        <f aca="false">SUMPRODUCT(MIN($B$22:$M$22+B1745:M1745+Z1745:AK1745))</f>
        <v>289.730149857232</v>
      </c>
      <c r="AP1745" s="18" t="n">
        <f aca="false">SUMPRODUCT(MIN($B$23:$M$23+B1745:M1745+N1745:Y1745))</f>
        <v>334.834883710397</v>
      </c>
      <c r="AQ1745" s="18" t="n">
        <f aca="false">SUMPRODUCT(MIN($B$23:$M$23+B1745:M1745+Z1745:AK1745))</f>
        <v>334.834883710397</v>
      </c>
      <c r="AR1745" s="13" t="n">
        <f aca="false">IF(Y1745&lt;0,1,0)</f>
        <v>0</v>
      </c>
    </row>
    <row r="1746" customFormat="false" ht="15" hidden="false" customHeight="false" outlineLevel="0" collapsed="false">
      <c r="A1746" s="13" t="n">
        <v>1721</v>
      </c>
      <c r="B1746" s="18" t="n">
        <f aca="false">Shock_sd*Draws!B1725</f>
        <v>25.9781929173372</v>
      </c>
      <c r="C1746" s="18" t="n">
        <f aca="false">Persist_a*B1746+Shock_sd*Draws!C1725</f>
        <v>12.2575923946378</v>
      </c>
      <c r="D1746" s="18" t="n">
        <f aca="false">Persist_a*C1746+Shock_sd*Draws!D1725</f>
        <v>32.2727465585564</v>
      </c>
      <c r="E1746" s="18" t="n">
        <f aca="false">Persist_a*D1746+Shock_sd*Draws!E1725</f>
        <v>0.459189388034307</v>
      </c>
      <c r="F1746" s="18" t="n">
        <f aca="false">Persist_a*E1746+Shock_sd*Draws!F1725</f>
        <v>38.1763688682684</v>
      </c>
      <c r="G1746" s="18" t="n">
        <f aca="false">Persist_a*F1746+Shock_sd*Draws!G1725</f>
        <v>7.39705013138825</v>
      </c>
      <c r="H1746" s="18" t="n">
        <f aca="false">Persist_a*G1746+Shock_sd*Draws!H1725</f>
        <v>-15.8279559706078</v>
      </c>
      <c r="I1746" s="18" t="n">
        <f aca="false">Persist_a*H1746+Shock_sd*Draws!I1725</f>
        <v>-40.4324412358664</v>
      </c>
      <c r="J1746" s="18" t="n">
        <f aca="false">Persist_a*I1746+Shock_sd*Draws!J1725</f>
        <v>-108.059271028444</v>
      </c>
      <c r="K1746" s="18" t="n">
        <f aca="false">Persist_a*J1746+Shock_sd*Draws!K1725</f>
        <v>-40.0410170182387</v>
      </c>
      <c r="L1746" s="18" t="n">
        <f aca="false">Persist_a*K1746+Shock_sd*Draws!L1725</f>
        <v>-34.1095779776304</v>
      </c>
      <c r="M1746" s="18" t="n">
        <f aca="false">Persist_a*L1746+Shock_sd*Draws!M1725</f>
        <v>-44.8684039652341</v>
      </c>
      <c r="N1746" s="18" t="n">
        <f aca="false">0-(Draws!N1725+Draws!Z1725)</f>
        <v>0</v>
      </c>
      <c r="O1746" s="18" t="n">
        <f aca="false">N1746-(Draws!O1725+Draws!AA1725)</f>
        <v>0</v>
      </c>
      <c r="P1746" s="18" t="n">
        <f aca="false">O1746-(Draws!P1725+Draws!AB1725)</f>
        <v>0</v>
      </c>
      <c r="Q1746" s="18" t="n">
        <f aca="false">P1746-(Draws!Q1725+Draws!AC1725)</f>
        <v>0</v>
      </c>
      <c r="R1746" s="18" t="n">
        <f aca="false">Q1746-(Draws!R1725+Draws!AD1725)</f>
        <v>0</v>
      </c>
      <c r="S1746" s="18" t="n">
        <f aca="false">R1746-(Draws!S1725+Draws!AE1725)</f>
        <v>0</v>
      </c>
      <c r="T1746" s="18" t="n">
        <f aca="false">S1746-(Draws!T1725+Draws!AF1725)</f>
        <v>0</v>
      </c>
      <c r="U1746" s="18" t="n">
        <f aca="false">T1746-(Draws!U1725+Draws!AG1725)</f>
        <v>0</v>
      </c>
      <c r="V1746" s="18" t="n">
        <f aca="false">U1746-(Draws!V1725+Draws!AH1725)</f>
        <v>0</v>
      </c>
      <c r="W1746" s="18" t="n">
        <f aca="false">V1746-(Draws!W1725+Draws!AI1725)</f>
        <v>0</v>
      </c>
      <c r="X1746" s="18" t="n">
        <f aca="false">W1746-(Draws!X1725+Draws!AJ1725)</f>
        <v>0</v>
      </c>
      <c r="Y1746" s="18" t="n">
        <f aca="false">X1746-(Draws!Y1725+Draws!AK1725)</f>
        <v>0</v>
      </c>
      <c r="Z1746" s="18" t="n">
        <f aca="false">0-(MAX(Draws!N1725-Line_cap,0)+MAX(Draws!Z1725-Line_cap,0))</f>
        <v>0</v>
      </c>
      <c r="AA1746" s="18" t="n">
        <f aca="false">Z1746-(MAX(Draws!O1725-Line_cap,0)+MAX(Draws!AA1725-Line_cap,0))</f>
        <v>0</v>
      </c>
      <c r="AB1746" s="18" t="n">
        <f aca="false">AA1746-(MAX(Draws!P1725-Line_cap,0)+MAX(Draws!AB1725-Line_cap,0))</f>
        <v>0</v>
      </c>
      <c r="AC1746" s="18" t="n">
        <f aca="false">AB1746-(MAX(Draws!Q1725-Line_cap,0)+MAX(Draws!AC1725-Line_cap,0))</f>
        <v>0</v>
      </c>
      <c r="AD1746" s="18" t="n">
        <f aca="false">AC1746-(MAX(Draws!R1725-Line_cap,0)+MAX(Draws!AD1725-Line_cap,0))</f>
        <v>0</v>
      </c>
      <c r="AE1746" s="18" t="n">
        <f aca="false">AD1746-(MAX(Draws!S1725-Line_cap,0)+MAX(Draws!AE1725-Line_cap,0))</f>
        <v>0</v>
      </c>
      <c r="AF1746" s="18" t="n">
        <f aca="false">AE1746-(MAX(Draws!T1725-Line_cap,0)+MAX(Draws!AF1725-Line_cap,0))</f>
        <v>0</v>
      </c>
      <c r="AG1746" s="18" t="n">
        <f aca="false">AF1746-(MAX(Draws!U1725-Line_cap,0)+MAX(Draws!AG1725-Line_cap,0))</f>
        <v>0</v>
      </c>
      <c r="AH1746" s="18" t="n">
        <f aca="false">AG1746-(MAX(Draws!V1725-Line_cap,0)+MAX(Draws!AH1725-Line_cap,0))</f>
        <v>0</v>
      </c>
      <c r="AI1746" s="18" t="n">
        <f aca="false">AH1746-(MAX(Draws!W1725-Line_cap,0)+MAX(Draws!AI1725-Line_cap,0))</f>
        <v>0</v>
      </c>
      <c r="AJ1746" s="18" t="n">
        <f aca="false">AI1746-(MAX(Draws!X1725-Line_cap,0)+MAX(Draws!AJ1725-Line_cap,0))</f>
        <v>0</v>
      </c>
      <c r="AK1746" s="18" t="n">
        <f aca="false">AJ1746-(MAX(Draws!Y1725-Line_cap,0)+MAX(Draws!AK1725-Line_cap,0))</f>
        <v>0</v>
      </c>
      <c r="AL1746" s="18" t="n">
        <f aca="false">SUMPRODUCT(MIN($B$22:$M$22+B1746:M1746+N1746:Y1746))</f>
        <v>380.138510388952</v>
      </c>
      <c r="AM1746" s="18" t="n">
        <f aca="false">SUMPRODUCT(MIN($B$22:$M$22+B1746:M1746))</f>
        <v>380.138510388952</v>
      </c>
      <c r="AN1746" s="18" t="n">
        <f aca="false">SUMPRODUCT(MIN($B$22:$M$22+N1746:Y1746))</f>
        <v>481.950382357786</v>
      </c>
      <c r="AO1746" s="18" t="n">
        <f aca="false">SUMPRODUCT(MIN($B$22:$M$22+B1746:M1746+Z1746:AK1746))</f>
        <v>380.138510388952</v>
      </c>
      <c r="AP1746" s="18" t="n">
        <f aca="false">SUMPRODUCT(MIN($B$23:$M$23+B1746:M1746+N1746:Y1746))</f>
        <v>429.381837553173</v>
      </c>
      <c r="AQ1746" s="18" t="n">
        <f aca="false">SUMPRODUCT(MIN($B$23:$M$23+B1746:M1746+Z1746:AK1746))</f>
        <v>429.381837553173</v>
      </c>
      <c r="AR1746" s="13" t="n">
        <f aca="false">IF(Y1746&lt;0,1,0)</f>
        <v>0</v>
      </c>
    </row>
    <row r="1747" customFormat="false" ht="15" hidden="false" customHeight="false" outlineLevel="0" collapsed="false">
      <c r="A1747" s="13" t="n">
        <v>1722</v>
      </c>
      <c r="B1747" s="18" t="n">
        <f aca="false">Shock_sd*Draws!B1726</f>
        <v>102.620543800677</v>
      </c>
      <c r="C1747" s="18" t="n">
        <f aca="false">Persist_a*B1747+Shock_sd*Draws!C1726</f>
        <v>119.651168632</v>
      </c>
      <c r="D1747" s="18" t="n">
        <f aca="false">Persist_a*C1747+Shock_sd*Draws!D1726</f>
        <v>53.8090970956545</v>
      </c>
      <c r="E1747" s="18" t="n">
        <f aca="false">Persist_a*D1747+Shock_sd*Draws!E1726</f>
        <v>21.7574632060461</v>
      </c>
      <c r="F1747" s="18" t="n">
        <f aca="false">Persist_a*E1747+Shock_sd*Draws!F1726</f>
        <v>91.7335594925231</v>
      </c>
      <c r="G1747" s="18" t="n">
        <f aca="false">Persist_a*F1747+Shock_sd*Draws!G1726</f>
        <v>7.65281685096453</v>
      </c>
      <c r="H1747" s="18" t="n">
        <f aca="false">Persist_a*G1747+Shock_sd*Draws!H1726</f>
        <v>29.0903755658583</v>
      </c>
      <c r="I1747" s="18" t="n">
        <f aca="false">Persist_a*H1747+Shock_sd*Draws!I1726</f>
        <v>-5.17837941130149</v>
      </c>
      <c r="J1747" s="18" t="n">
        <f aca="false">Persist_a*I1747+Shock_sd*Draws!J1726</f>
        <v>96.5980679296473</v>
      </c>
      <c r="K1747" s="18" t="n">
        <f aca="false">Persist_a*J1747+Shock_sd*Draws!K1726</f>
        <v>103.495579966326</v>
      </c>
      <c r="L1747" s="18" t="n">
        <f aca="false">Persist_a*K1747+Shock_sd*Draws!L1726</f>
        <v>177.410683248625</v>
      </c>
      <c r="M1747" s="18" t="n">
        <f aca="false">Persist_a*L1747+Shock_sd*Draws!M1726</f>
        <v>-21.833267516019</v>
      </c>
      <c r="N1747" s="18" t="n">
        <f aca="false">0-(Draws!N1726+Draws!Z1726)</f>
        <v>0</v>
      </c>
      <c r="O1747" s="18" t="n">
        <f aca="false">N1747-(Draws!O1726+Draws!AA1726)</f>
        <v>0</v>
      </c>
      <c r="P1747" s="18" t="n">
        <f aca="false">O1747-(Draws!P1726+Draws!AB1726)</f>
        <v>0</v>
      </c>
      <c r="Q1747" s="18" t="n">
        <f aca="false">P1747-(Draws!Q1726+Draws!AC1726)</f>
        <v>0</v>
      </c>
      <c r="R1747" s="18" t="n">
        <f aca="false">Q1747-(Draws!R1726+Draws!AD1726)</f>
        <v>0</v>
      </c>
      <c r="S1747" s="18" t="n">
        <f aca="false">R1747-(Draws!S1726+Draws!AE1726)</f>
        <v>0</v>
      </c>
      <c r="T1747" s="18" t="n">
        <f aca="false">S1747-(Draws!T1726+Draws!AF1726)</f>
        <v>0</v>
      </c>
      <c r="U1747" s="18" t="n">
        <f aca="false">T1747-(Draws!U1726+Draws!AG1726)</f>
        <v>0</v>
      </c>
      <c r="V1747" s="18" t="n">
        <f aca="false">U1747-(Draws!V1726+Draws!AH1726)</f>
        <v>0</v>
      </c>
      <c r="W1747" s="18" t="n">
        <f aca="false">V1747-(Draws!W1726+Draws!AI1726)</f>
        <v>0</v>
      </c>
      <c r="X1747" s="18" t="n">
        <f aca="false">W1747-(Draws!X1726+Draws!AJ1726)</f>
        <v>0</v>
      </c>
      <c r="Y1747" s="18" t="n">
        <f aca="false">X1747-(Draws!Y1726+Draws!AK1726)</f>
        <v>0</v>
      </c>
      <c r="Z1747" s="18" t="n">
        <f aca="false">0-(MAX(Draws!N1726-Line_cap,0)+MAX(Draws!Z1726-Line_cap,0))</f>
        <v>0</v>
      </c>
      <c r="AA1747" s="18" t="n">
        <f aca="false">Z1747-(MAX(Draws!O1726-Line_cap,0)+MAX(Draws!AA1726-Line_cap,0))</f>
        <v>0</v>
      </c>
      <c r="AB1747" s="18" t="n">
        <f aca="false">AA1747-(MAX(Draws!P1726-Line_cap,0)+MAX(Draws!AB1726-Line_cap,0))</f>
        <v>0</v>
      </c>
      <c r="AC1747" s="18" t="n">
        <f aca="false">AB1747-(MAX(Draws!Q1726-Line_cap,0)+MAX(Draws!AC1726-Line_cap,0))</f>
        <v>0</v>
      </c>
      <c r="AD1747" s="18" t="n">
        <f aca="false">AC1747-(MAX(Draws!R1726-Line_cap,0)+MAX(Draws!AD1726-Line_cap,0))</f>
        <v>0</v>
      </c>
      <c r="AE1747" s="18" t="n">
        <f aca="false">AD1747-(MAX(Draws!S1726-Line_cap,0)+MAX(Draws!AE1726-Line_cap,0))</f>
        <v>0</v>
      </c>
      <c r="AF1747" s="18" t="n">
        <f aca="false">AE1747-(MAX(Draws!T1726-Line_cap,0)+MAX(Draws!AF1726-Line_cap,0))</f>
        <v>0</v>
      </c>
      <c r="AG1747" s="18" t="n">
        <f aca="false">AF1747-(MAX(Draws!U1726-Line_cap,0)+MAX(Draws!AG1726-Line_cap,0))</f>
        <v>0</v>
      </c>
      <c r="AH1747" s="18" t="n">
        <f aca="false">AG1747-(MAX(Draws!V1726-Line_cap,0)+MAX(Draws!AH1726-Line_cap,0))</f>
        <v>0</v>
      </c>
      <c r="AI1747" s="18" t="n">
        <f aca="false">AH1747-(MAX(Draws!W1726-Line_cap,0)+MAX(Draws!AI1726-Line_cap,0))</f>
        <v>0</v>
      </c>
      <c r="AJ1747" s="18" t="n">
        <f aca="false">AI1747-(MAX(Draws!X1726-Line_cap,0)+MAX(Draws!AJ1726-Line_cap,0))</f>
        <v>0</v>
      </c>
      <c r="AK1747" s="18" t="n">
        <f aca="false">AJ1747-(MAX(Draws!Y1726-Line_cap,0)+MAX(Draws!AK1726-Line_cap,0))</f>
        <v>0</v>
      </c>
      <c r="AL1747" s="18" t="n">
        <f aca="false">SUMPRODUCT(MIN($B$22:$M$22+B1747:M1747+N1747:Y1747))</f>
        <v>478.675673986618</v>
      </c>
      <c r="AM1747" s="18" t="n">
        <f aca="false">SUMPRODUCT(MIN($B$22:$M$22+B1747:M1747))</f>
        <v>478.675673986618</v>
      </c>
      <c r="AN1747" s="18" t="n">
        <f aca="false">SUMPRODUCT(MIN($B$22:$M$22+N1747:Y1747))</f>
        <v>481.950382357786</v>
      </c>
      <c r="AO1747" s="18" t="n">
        <f aca="false">SUMPRODUCT(MIN($B$22:$M$22+B1747:M1747+Z1747:AK1747))</f>
        <v>478.675673986618</v>
      </c>
      <c r="AP1747" s="18" t="n">
        <f aca="false">SUMPRODUCT(MIN($B$23:$M$23+B1747:M1747+N1747:Y1747))</f>
        <v>528.275673986618</v>
      </c>
      <c r="AQ1747" s="18" t="n">
        <f aca="false">SUMPRODUCT(MIN($B$23:$M$23+B1747:M1747+Z1747:AK1747))</f>
        <v>528.275673986618</v>
      </c>
      <c r="AR1747" s="13" t="n">
        <f aca="false">IF(Y1747&lt;0,1,0)</f>
        <v>0</v>
      </c>
    </row>
    <row r="1748" customFormat="false" ht="15" hidden="false" customHeight="false" outlineLevel="0" collapsed="false">
      <c r="A1748" s="13" t="n">
        <v>1723</v>
      </c>
      <c r="B1748" s="18" t="n">
        <f aca="false">Shock_sd*Draws!B1727</f>
        <v>-38.4407547214923</v>
      </c>
      <c r="C1748" s="18" t="n">
        <f aca="false">Persist_a*B1748+Shock_sd*Draws!C1727</f>
        <v>41.1184107678497</v>
      </c>
      <c r="D1748" s="18" t="n">
        <f aca="false">Persist_a*C1748+Shock_sd*Draws!D1727</f>
        <v>-64.6731990646791</v>
      </c>
      <c r="E1748" s="18" t="n">
        <f aca="false">Persist_a*D1748+Shock_sd*Draws!E1727</f>
        <v>-75.2374783549583</v>
      </c>
      <c r="F1748" s="18" t="n">
        <f aca="false">Persist_a*E1748+Shock_sd*Draws!F1727</f>
        <v>27.7448357891886</v>
      </c>
      <c r="G1748" s="18" t="n">
        <f aca="false">Persist_a*F1748+Shock_sd*Draws!G1727</f>
        <v>56.9190296330107</v>
      </c>
      <c r="H1748" s="18" t="n">
        <f aca="false">Persist_a*G1748+Shock_sd*Draws!H1727</f>
        <v>-10.7954719865278</v>
      </c>
      <c r="I1748" s="18" t="n">
        <f aca="false">Persist_a*H1748+Shock_sd*Draws!I1727</f>
        <v>-73.618748009294</v>
      </c>
      <c r="J1748" s="18" t="n">
        <f aca="false">Persist_a*I1748+Shock_sd*Draws!J1727</f>
        <v>5.81862159870593</v>
      </c>
      <c r="K1748" s="18" t="n">
        <f aca="false">Persist_a*J1748+Shock_sd*Draws!K1727</f>
        <v>15.1224089394446</v>
      </c>
      <c r="L1748" s="18" t="n">
        <f aca="false">Persist_a*K1748+Shock_sd*Draws!L1727</f>
        <v>38.0778550716172</v>
      </c>
      <c r="M1748" s="18" t="n">
        <f aca="false">Persist_a*L1748+Shock_sd*Draws!M1727</f>
        <v>8.08841182931355</v>
      </c>
      <c r="N1748" s="18" t="n">
        <f aca="false">0-(Draws!N1727+Draws!Z1727)</f>
        <v>0</v>
      </c>
      <c r="O1748" s="18" t="n">
        <f aca="false">N1748-(Draws!O1727+Draws!AA1727)</f>
        <v>0</v>
      </c>
      <c r="P1748" s="18" t="n">
        <f aca="false">O1748-(Draws!P1727+Draws!AB1727)</f>
        <v>0</v>
      </c>
      <c r="Q1748" s="18" t="n">
        <f aca="false">P1748-(Draws!Q1727+Draws!AC1727)</f>
        <v>0</v>
      </c>
      <c r="R1748" s="18" t="n">
        <f aca="false">Q1748-(Draws!R1727+Draws!AD1727)</f>
        <v>0</v>
      </c>
      <c r="S1748" s="18" t="n">
        <f aca="false">R1748-(Draws!S1727+Draws!AE1727)</f>
        <v>0</v>
      </c>
      <c r="T1748" s="18" t="n">
        <f aca="false">S1748-(Draws!T1727+Draws!AF1727)</f>
        <v>0</v>
      </c>
      <c r="U1748" s="18" t="n">
        <f aca="false">T1748-(Draws!U1727+Draws!AG1727)</f>
        <v>0</v>
      </c>
      <c r="V1748" s="18" t="n">
        <f aca="false">U1748-(Draws!V1727+Draws!AH1727)</f>
        <v>0</v>
      </c>
      <c r="W1748" s="18" t="n">
        <f aca="false">V1748-(Draws!W1727+Draws!AI1727)</f>
        <v>0</v>
      </c>
      <c r="X1748" s="18" t="n">
        <f aca="false">W1748-(Draws!X1727+Draws!AJ1727)</f>
        <v>0</v>
      </c>
      <c r="Y1748" s="18" t="n">
        <f aca="false">X1748-(Draws!Y1727+Draws!AK1727)</f>
        <v>0</v>
      </c>
      <c r="Z1748" s="18" t="n">
        <f aca="false">0-(MAX(Draws!N1727-Line_cap,0)+MAX(Draws!Z1727-Line_cap,0))</f>
        <v>0</v>
      </c>
      <c r="AA1748" s="18" t="n">
        <f aca="false">Z1748-(MAX(Draws!O1727-Line_cap,0)+MAX(Draws!AA1727-Line_cap,0))</f>
        <v>0</v>
      </c>
      <c r="AB1748" s="18" t="n">
        <f aca="false">AA1748-(MAX(Draws!P1727-Line_cap,0)+MAX(Draws!AB1727-Line_cap,0))</f>
        <v>0</v>
      </c>
      <c r="AC1748" s="18" t="n">
        <f aca="false">AB1748-(MAX(Draws!Q1727-Line_cap,0)+MAX(Draws!AC1727-Line_cap,0))</f>
        <v>0</v>
      </c>
      <c r="AD1748" s="18" t="n">
        <f aca="false">AC1748-(MAX(Draws!R1727-Line_cap,0)+MAX(Draws!AD1727-Line_cap,0))</f>
        <v>0</v>
      </c>
      <c r="AE1748" s="18" t="n">
        <f aca="false">AD1748-(MAX(Draws!S1727-Line_cap,0)+MAX(Draws!AE1727-Line_cap,0))</f>
        <v>0</v>
      </c>
      <c r="AF1748" s="18" t="n">
        <f aca="false">AE1748-(MAX(Draws!T1727-Line_cap,0)+MAX(Draws!AF1727-Line_cap,0))</f>
        <v>0</v>
      </c>
      <c r="AG1748" s="18" t="n">
        <f aca="false">AF1748-(MAX(Draws!U1727-Line_cap,0)+MAX(Draws!AG1727-Line_cap,0))</f>
        <v>0</v>
      </c>
      <c r="AH1748" s="18" t="n">
        <f aca="false">AG1748-(MAX(Draws!V1727-Line_cap,0)+MAX(Draws!AH1727-Line_cap,0))</f>
        <v>0</v>
      </c>
      <c r="AI1748" s="18" t="n">
        <f aca="false">AH1748-(MAX(Draws!W1727-Line_cap,0)+MAX(Draws!AI1727-Line_cap,0))</f>
        <v>0</v>
      </c>
      <c r="AJ1748" s="18" t="n">
        <f aca="false">AI1748-(MAX(Draws!X1727-Line_cap,0)+MAX(Draws!AJ1727-Line_cap,0))</f>
        <v>0</v>
      </c>
      <c r="AK1748" s="18" t="n">
        <f aca="false">AJ1748-(MAX(Draws!Y1727-Line_cap,0)+MAX(Draws!AK1727-Line_cap,0))</f>
        <v>0</v>
      </c>
      <c r="AL1748" s="18" t="n">
        <f aca="false">SUMPRODUCT(MIN($B$22:$M$22+B1748:M1748+N1748:Y1748))</f>
        <v>410.235305388625</v>
      </c>
      <c r="AM1748" s="18" t="n">
        <f aca="false">SUMPRODUCT(MIN($B$22:$M$22+B1748:M1748))</f>
        <v>410.235305388625</v>
      </c>
      <c r="AN1748" s="18" t="n">
        <f aca="false">SUMPRODUCT(MIN($B$22:$M$22+N1748:Y1748))</f>
        <v>481.950382357786</v>
      </c>
      <c r="AO1748" s="18" t="n">
        <f aca="false">SUMPRODUCT(MIN($B$22:$M$22+B1748:M1748+Z1748:AK1748))</f>
        <v>410.235305388625</v>
      </c>
      <c r="AP1748" s="18" t="n">
        <f aca="false">SUMPRODUCT(MIN($B$23:$M$23+B1748:M1748+N1748:Y1748))</f>
        <v>459.835305388625</v>
      </c>
      <c r="AQ1748" s="18" t="n">
        <f aca="false">SUMPRODUCT(MIN($B$23:$M$23+B1748:M1748+Z1748:AK1748))</f>
        <v>459.835305388625</v>
      </c>
      <c r="AR1748" s="13" t="n">
        <f aca="false">IF(Y1748&lt;0,1,0)</f>
        <v>0</v>
      </c>
    </row>
    <row r="1749" customFormat="false" ht="15" hidden="false" customHeight="false" outlineLevel="0" collapsed="false">
      <c r="A1749" s="13" t="n">
        <v>1724</v>
      </c>
      <c r="B1749" s="18" t="n">
        <f aca="false">Shock_sd*Draws!B1728</f>
        <v>-114.602927072019</v>
      </c>
      <c r="C1749" s="18" t="n">
        <f aca="false">Persist_a*B1749+Shock_sd*Draws!C1728</f>
        <v>-45.6646616611509</v>
      </c>
      <c r="D1749" s="18" t="n">
        <f aca="false">Persist_a*C1749+Shock_sd*Draws!D1728</f>
        <v>7.35782020502908</v>
      </c>
      <c r="E1749" s="18" t="n">
        <f aca="false">Persist_a*D1749+Shock_sd*Draws!E1728</f>
        <v>21.3192805392245</v>
      </c>
      <c r="F1749" s="18" t="n">
        <f aca="false">Persist_a*E1749+Shock_sd*Draws!F1728</f>
        <v>-63.0687930772837</v>
      </c>
      <c r="G1749" s="18" t="n">
        <f aca="false">Persist_a*F1749+Shock_sd*Draws!G1728</f>
        <v>-63.0444062127988</v>
      </c>
      <c r="H1749" s="18" t="n">
        <f aca="false">Persist_a*G1749+Shock_sd*Draws!H1728</f>
        <v>22.4932135602289</v>
      </c>
      <c r="I1749" s="18" t="n">
        <f aca="false">Persist_a*H1749+Shock_sd*Draws!I1728</f>
        <v>8.20919315134837</v>
      </c>
      <c r="J1749" s="18" t="n">
        <f aca="false">Persist_a*I1749+Shock_sd*Draws!J1728</f>
        <v>-35.1723753022034</v>
      </c>
      <c r="K1749" s="18" t="n">
        <f aca="false">Persist_a*J1749+Shock_sd*Draws!K1728</f>
        <v>-113.764675277632</v>
      </c>
      <c r="L1749" s="18" t="n">
        <f aca="false">Persist_a*K1749+Shock_sd*Draws!L1728</f>
        <v>-54.6411022271569</v>
      </c>
      <c r="M1749" s="18" t="n">
        <f aca="false">Persist_a*L1749+Shock_sd*Draws!M1728</f>
        <v>-78.5198585925957</v>
      </c>
      <c r="N1749" s="18" t="n">
        <f aca="false">0-(Draws!N1728+Draws!Z1728)</f>
        <v>0</v>
      </c>
      <c r="O1749" s="18" t="n">
        <f aca="false">N1749-(Draws!O1728+Draws!AA1728)</f>
        <v>0</v>
      </c>
      <c r="P1749" s="18" t="n">
        <f aca="false">O1749-(Draws!P1728+Draws!AB1728)</f>
        <v>0</v>
      </c>
      <c r="Q1749" s="18" t="n">
        <f aca="false">P1749-(Draws!Q1728+Draws!AC1728)</f>
        <v>0</v>
      </c>
      <c r="R1749" s="18" t="n">
        <f aca="false">Q1749-(Draws!R1728+Draws!AD1728)</f>
        <v>0</v>
      </c>
      <c r="S1749" s="18" t="n">
        <f aca="false">R1749-(Draws!S1728+Draws!AE1728)</f>
        <v>0</v>
      </c>
      <c r="T1749" s="18" t="n">
        <f aca="false">S1749-(Draws!T1728+Draws!AF1728)</f>
        <v>0</v>
      </c>
      <c r="U1749" s="18" t="n">
        <f aca="false">T1749-(Draws!U1728+Draws!AG1728)</f>
        <v>0</v>
      </c>
      <c r="V1749" s="18" t="n">
        <f aca="false">U1749-(Draws!V1728+Draws!AH1728)</f>
        <v>0</v>
      </c>
      <c r="W1749" s="18" t="n">
        <f aca="false">V1749-(Draws!W1728+Draws!AI1728)</f>
        <v>0</v>
      </c>
      <c r="X1749" s="18" t="n">
        <f aca="false">W1749-(Draws!X1728+Draws!AJ1728)</f>
        <v>-123.521415889939</v>
      </c>
      <c r="Y1749" s="18" t="n">
        <f aca="false">X1749-(Draws!Y1728+Draws!AK1728)</f>
        <v>-123.521415889939</v>
      </c>
      <c r="Z1749" s="18" t="n">
        <f aca="false">0-(MAX(Draws!N1728-Line_cap,0)+MAX(Draws!Z1728-Line_cap,0))</f>
        <v>0</v>
      </c>
      <c r="AA1749" s="18" t="n">
        <f aca="false">Z1749-(MAX(Draws!O1728-Line_cap,0)+MAX(Draws!AA1728-Line_cap,0))</f>
        <v>0</v>
      </c>
      <c r="AB1749" s="18" t="n">
        <f aca="false">AA1749-(MAX(Draws!P1728-Line_cap,0)+MAX(Draws!AB1728-Line_cap,0))</f>
        <v>0</v>
      </c>
      <c r="AC1749" s="18" t="n">
        <f aca="false">AB1749-(MAX(Draws!Q1728-Line_cap,0)+MAX(Draws!AC1728-Line_cap,0))</f>
        <v>0</v>
      </c>
      <c r="AD1749" s="18" t="n">
        <f aca="false">AC1749-(MAX(Draws!R1728-Line_cap,0)+MAX(Draws!AD1728-Line_cap,0))</f>
        <v>0</v>
      </c>
      <c r="AE1749" s="18" t="n">
        <f aca="false">AD1749-(MAX(Draws!S1728-Line_cap,0)+MAX(Draws!AE1728-Line_cap,0))</f>
        <v>0</v>
      </c>
      <c r="AF1749" s="18" t="n">
        <f aca="false">AE1749-(MAX(Draws!T1728-Line_cap,0)+MAX(Draws!AF1728-Line_cap,0))</f>
        <v>0</v>
      </c>
      <c r="AG1749" s="18" t="n">
        <f aca="false">AF1749-(MAX(Draws!U1728-Line_cap,0)+MAX(Draws!AG1728-Line_cap,0))</f>
        <v>0</v>
      </c>
      <c r="AH1749" s="18" t="n">
        <f aca="false">AG1749-(MAX(Draws!V1728-Line_cap,0)+MAX(Draws!AH1728-Line_cap,0))</f>
        <v>0</v>
      </c>
      <c r="AI1749" s="18" t="n">
        <f aca="false">AH1749-(MAX(Draws!W1728-Line_cap,0)+MAX(Draws!AI1728-Line_cap,0))</f>
        <v>0</v>
      </c>
      <c r="AJ1749" s="18" t="n">
        <f aca="false">AI1749-(MAX(Draws!X1728-Line_cap,0)+MAX(Draws!AJ1728-Line_cap,0))</f>
        <v>-23.5214158899391</v>
      </c>
      <c r="AK1749" s="18" t="n">
        <f aca="false">AJ1749-(MAX(Draws!Y1728-Line_cap,0)+MAX(Draws!AK1728-Line_cap,0))</f>
        <v>-23.5214158899391</v>
      </c>
      <c r="AL1749" s="18" t="n">
        <f aca="false">SUMPRODUCT(MIN($B$22:$M$22+B1749:M1749+N1749:Y1749))</f>
        <v>308.382773194425</v>
      </c>
      <c r="AM1749" s="18" t="n">
        <f aca="false">SUMPRODUCT(MIN($B$22:$M$22+B1749:M1749))</f>
        <v>380.621020531792</v>
      </c>
      <c r="AN1749" s="18" t="n">
        <f aca="false">SUMPRODUCT(MIN($B$22:$M$22+N1749:Y1749))</f>
        <v>378.406531674442</v>
      </c>
      <c r="AO1749" s="18" t="n">
        <f aca="false">SUMPRODUCT(MIN($B$22:$M$22+B1749:M1749+Z1749:AK1749))</f>
        <v>380.621020531792</v>
      </c>
      <c r="AP1749" s="18" t="n">
        <f aca="false">SUMPRODUCT(MIN($B$23:$M$23+B1749:M1749+N1749:Y1749))</f>
        <v>353.508654277045</v>
      </c>
      <c r="AQ1749" s="18" t="n">
        <f aca="false">SUMPRODUCT(MIN($B$23:$M$23+B1749:M1749+Z1749:AK1749))</f>
        <v>428.906669082219</v>
      </c>
      <c r="AR1749" s="13" t="n">
        <f aca="false">IF(Y1749&lt;0,1,0)</f>
        <v>1</v>
      </c>
    </row>
    <row r="1750" customFormat="false" ht="15" hidden="false" customHeight="false" outlineLevel="0" collapsed="false">
      <c r="A1750" s="13" t="n">
        <v>1725</v>
      </c>
      <c r="B1750" s="18" t="n">
        <f aca="false">Shock_sd*Draws!B1729</f>
        <v>-100.643456436004</v>
      </c>
      <c r="C1750" s="18" t="n">
        <f aca="false">Persist_a*B1750+Shock_sd*Draws!C1729</f>
        <v>-113.995676069457</v>
      </c>
      <c r="D1750" s="18" t="n">
        <f aca="false">Persist_a*C1750+Shock_sd*Draws!D1729</f>
        <v>-117.56742537423</v>
      </c>
      <c r="E1750" s="18" t="n">
        <f aca="false">Persist_a*D1750+Shock_sd*Draws!E1729</f>
        <v>-130.645931539157</v>
      </c>
      <c r="F1750" s="18" t="n">
        <f aca="false">Persist_a*E1750+Shock_sd*Draws!F1729</f>
        <v>-46.6823118409179</v>
      </c>
      <c r="G1750" s="18" t="n">
        <f aca="false">Persist_a*F1750+Shock_sd*Draws!G1729</f>
        <v>-34.6996661189431</v>
      </c>
      <c r="H1750" s="18" t="n">
        <f aca="false">Persist_a*G1750+Shock_sd*Draws!H1729</f>
        <v>56.1485389798633</v>
      </c>
      <c r="I1750" s="18" t="n">
        <f aca="false">Persist_a*H1750+Shock_sd*Draws!I1729</f>
        <v>26.6398643061643</v>
      </c>
      <c r="J1750" s="18" t="n">
        <f aca="false">Persist_a*I1750+Shock_sd*Draws!J1729</f>
        <v>-62.5487956324674</v>
      </c>
      <c r="K1750" s="18" t="n">
        <f aca="false">Persist_a*J1750+Shock_sd*Draws!K1729</f>
        <v>21.0439771092964</v>
      </c>
      <c r="L1750" s="18" t="n">
        <f aca="false">Persist_a*K1750+Shock_sd*Draws!L1729</f>
        <v>-14.0783572069014</v>
      </c>
      <c r="M1750" s="18" t="n">
        <f aca="false">Persist_a*L1750+Shock_sd*Draws!M1729</f>
        <v>-38.3794937995498</v>
      </c>
      <c r="N1750" s="18" t="n">
        <f aca="false">0-(Draws!N1729+Draws!Z1729)</f>
        <v>0</v>
      </c>
      <c r="O1750" s="18" t="n">
        <f aca="false">N1750-(Draws!O1729+Draws!AA1729)</f>
        <v>0</v>
      </c>
      <c r="P1750" s="18" t="n">
        <f aca="false">O1750-(Draws!P1729+Draws!AB1729)</f>
        <v>0</v>
      </c>
      <c r="Q1750" s="18" t="n">
        <f aca="false">P1750-(Draws!Q1729+Draws!AC1729)</f>
        <v>0</v>
      </c>
      <c r="R1750" s="18" t="n">
        <f aca="false">Q1750-(Draws!R1729+Draws!AD1729)</f>
        <v>0</v>
      </c>
      <c r="S1750" s="18" t="n">
        <f aca="false">R1750-(Draws!S1729+Draws!AE1729)</f>
        <v>0</v>
      </c>
      <c r="T1750" s="18" t="n">
        <f aca="false">S1750-(Draws!T1729+Draws!AF1729)</f>
        <v>0</v>
      </c>
      <c r="U1750" s="18" t="n">
        <f aca="false">T1750-(Draws!U1729+Draws!AG1729)</f>
        <v>0</v>
      </c>
      <c r="V1750" s="18" t="n">
        <f aca="false">U1750-(Draws!V1729+Draws!AH1729)</f>
        <v>0</v>
      </c>
      <c r="W1750" s="18" t="n">
        <f aca="false">V1750-(Draws!W1729+Draws!AI1729)</f>
        <v>0</v>
      </c>
      <c r="X1750" s="18" t="n">
        <f aca="false">W1750-(Draws!X1729+Draws!AJ1729)</f>
        <v>0</v>
      </c>
      <c r="Y1750" s="18" t="n">
        <f aca="false">X1750-(Draws!Y1729+Draws!AK1729)</f>
        <v>0</v>
      </c>
      <c r="Z1750" s="18" t="n">
        <f aca="false">0-(MAX(Draws!N1729-Line_cap,0)+MAX(Draws!Z1729-Line_cap,0))</f>
        <v>0</v>
      </c>
      <c r="AA1750" s="18" t="n">
        <f aca="false">Z1750-(MAX(Draws!O1729-Line_cap,0)+MAX(Draws!AA1729-Line_cap,0))</f>
        <v>0</v>
      </c>
      <c r="AB1750" s="18" t="n">
        <f aca="false">AA1750-(MAX(Draws!P1729-Line_cap,0)+MAX(Draws!AB1729-Line_cap,0))</f>
        <v>0</v>
      </c>
      <c r="AC1750" s="18" t="n">
        <f aca="false">AB1750-(MAX(Draws!Q1729-Line_cap,0)+MAX(Draws!AC1729-Line_cap,0))</f>
        <v>0</v>
      </c>
      <c r="AD1750" s="18" t="n">
        <f aca="false">AC1750-(MAX(Draws!R1729-Line_cap,0)+MAX(Draws!AD1729-Line_cap,0))</f>
        <v>0</v>
      </c>
      <c r="AE1750" s="18" t="n">
        <f aca="false">AD1750-(MAX(Draws!S1729-Line_cap,0)+MAX(Draws!AE1729-Line_cap,0))</f>
        <v>0</v>
      </c>
      <c r="AF1750" s="18" t="n">
        <f aca="false">AE1750-(MAX(Draws!T1729-Line_cap,0)+MAX(Draws!AF1729-Line_cap,0))</f>
        <v>0</v>
      </c>
      <c r="AG1750" s="18" t="n">
        <f aca="false">AF1750-(MAX(Draws!U1729-Line_cap,0)+MAX(Draws!AG1729-Line_cap,0))</f>
        <v>0</v>
      </c>
      <c r="AH1750" s="18" t="n">
        <f aca="false">AG1750-(MAX(Draws!V1729-Line_cap,0)+MAX(Draws!AH1729-Line_cap,0))</f>
        <v>0</v>
      </c>
      <c r="AI1750" s="18" t="n">
        <f aca="false">AH1750-(MAX(Draws!W1729-Line_cap,0)+MAX(Draws!AI1729-Line_cap,0))</f>
        <v>0</v>
      </c>
      <c r="AJ1750" s="18" t="n">
        <f aca="false">AI1750-(MAX(Draws!X1729-Line_cap,0)+MAX(Draws!AJ1729-Line_cap,0))</f>
        <v>0</v>
      </c>
      <c r="AK1750" s="18" t="n">
        <f aca="false">AJ1750-(MAX(Draws!Y1729-Line_cap,0)+MAX(Draws!AK1729-Line_cap,0))</f>
        <v>0</v>
      </c>
      <c r="AL1750" s="18" t="n">
        <f aca="false">SUMPRODUCT(MIN($B$22:$M$22+B1750:M1750+N1750:Y1750))</f>
        <v>368.216268288999</v>
      </c>
      <c r="AM1750" s="18" t="n">
        <f aca="false">SUMPRODUCT(MIN($B$22:$M$22+B1750:M1750))</f>
        <v>368.216268288999</v>
      </c>
      <c r="AN1750" s="18" t="n">
        <f aca="false">SUMPRODUCT(MIN($B$22:$M$22+N1750:Y1750))</f>
        <v>481.950382357786</v>
      </c>
      <c r="AO1750" s="18" t="n">
        <f aca="false">SUMPRODUCT(MIN($B$22:$M$22+B1750:M1750+Z1750:AK1750))</f>
        <v>368.216268288999</v>
      </c>
      <c r="AP1750" s="18" t="n">
        <f aca="false">SUMPRODUCT(MIN($B$23:$M$23+B1750:M1750+N1750:Y1750))</f>
        <v>409.104555802363</v>
      </c>
      <c r="AQ1750" s="18" t="n">
        <f aca="false">SUMPRODUCT(MIN($B$23:$M$23+B1750:M1750+Z1750:AK1750))</f>
        <v>409.104555802363</v>
      </c>
      <c r="AR1750" s="13" t="n">
        <f aca="false">IF(Y1750&lt;0,1,0)</f>
        <v>0</v>
      </c>
    </row>
    <row r="1751" customFormat="false" ht="15" hidden="false" customHeight="false" outlineLevel="0" collapsed="false">
      <c r="A1751" s="13" t="n">
        <v>1726</v>
      </c>
      <c r="B1751" s="18" t="n">
        <f aca="false">Shock_sd*Draws!B1730</f>
        <v>23.9971010531448</v>
      </c>
      <c r="C1751" s="18" t="n">
        <f aca="false">Persist_a*B1751+Shock_sd*Draws!C1730</f>
        <v>18.3315661886912</v>
      </c>
      <c r="D1751" s="18" t="n">
        <f aca="false">Persist_a*C1751+Shock_sd*Draws!D1730</f>
        <v>21.9028281213514</v>
      </c>
      <c r="E1751" s="18" t="n">
        <f aca="false">Persist_a*D1751+Shock_sd*Draws!E1730</f>
        <v>-10.5943579892388</v>
      </c>
      <c r="F1751" s="18" t="n">
        <f aca="false">Persist_a*E1751+Shock_sd*Draws!F1730</f>
        <v>-87.8639313680529</v>
      </c>
      <c r="G1751" s="18" t="n">
        <f aca="false">Persist_a*F1751+Shock_sd*Draws!G1730</f>
        <v>-32.4981917813622</v>
      </c>
      <c r="H1751" s="18" t="n">
        <f aca="false">Persist_a*G1751+Shock_sd*Draws!H1730</f>
        <v>-27.1260723595666</v>
      </c>
      <c r="I1751" s="18" t="n">
        <f aca="false">Persist_a*H1751+Shock_sd*Draws!I1730</f>
        <v>88.5180548228635</v>
      </c>
      <c r="J1751" s="18" t="n">
        <f aca="false">Persist_a*I1751+Shock_sd*Draws!J1730</f>
        <v>79.0295452681609</v>
      </c>
      <c r="K1751" s="18" t="n">
        <f aca="false">Persist_a*J1751+Shock_sd*Draws!K1730</f>
        <v>56.8355618370946</v>
      </c>
      <c r="L1751" s="18" t="n">
        <f aca="false">Persist_a*K1751+Shock_sd*Draws!L1730</f>
        <v>6.48401782565654</v>
      </c>
      <c r="M1751" s="18" t="n">
        <f aca="false">Persist_a*L1751+Shock_sd*Draws!M1730</f>
        <v>-67.5959645526826</v>
      </c>
      <c r="N1751" s="18" t="n">
        <f aca="false">0-(Draws!N1730+Draws!Z1730)</f>
        <v>0</v>
      </c>
      <c r="O1751" s="18" t="n">
        <f aca="false">N1751-(Draws!O1730+Draws!AA1730)</f>
        <v>0</v>
      </c>
      <c r="P1751" s="18" t="n">
        <f aca="false">O1751-(Draws!P1730+Draws!AB1730)</f>
        <v>0</v>
      </c>
      <c r="Q1751" s="18" t="n">
        <f aca="false">P1751-(Draws!Q1730+Draws!AC1730)</f>
        <v>0</v>
      </c>
      <c r="R1751" s="18" t="n">
        <f aca="false">Q1751-(Draws!R1730+Draws!AD1730)</f>
        <v>0</v>
      </c>
      <c r="S1751" s="18" t="n">
        <f aca="false">R1751-(Draws!S1730+Draws!AE1730)</f>
        <v>-117.309562810476</v>
      </c>
      <c r="T1751" s="18" t="n">
        <f aca="false">S1751-(Draws!T1730+Draws!AF1730)</f>
        <v>-117.309562810476</v>
      </c>
      <c r="U1751" s="18" t="n">
        <f aca="false">T1751-(Draws!U1730+Draws!AG1730)</f>
        <v>-117.309562810476</v>
      </c>
      <c r="V1751" s="18" t="n">
        <f aca="false">U1751-(Draws!V1730+Draws!AH1730)</f>
        <v>-117.309562810476</v>
      </c>
      <c r="W1751" s="18" t="n">
        <f aca="false">V1751-(Draws!W1730+Draws!AI1730)</f>
        <v>-117.309562810476</v>
      </c>
      <c r="X1751" s="18" t="n">
        <f aca="false">W1751-(Draws!X1730+Draws!AJ1730)</f>
        <v>-117.309562810476</v>
      </c>
      <c r="Y1751" s="18" t="n">
        <f aca="false">X1751-(Draws!Y1730+Draws!AK1730)</f>
        <v>-117.309562810476</v>
      </c>
      <c r="Z1751" s="18" t="n">
        <f aca="false">0-(MAX(Draws!N1730-Line_cap,0)+MAX(Draws!Z1730-Line_cap,0))</f>
        <v>0</v>
      </c>
      <c r="AA1751" s="18" t="n">
        <f aca="false">Z1751-(MAX(Draws!O1730-Line_cap,0)+MAX(Draws!AA1730-Line_cap,0))</f>
        <v>0</v>
      </c>
      <c r="AB1751" s="18" t="n">
        <f aca="false">AA1751-(MAX(Draws!P1730-Line_cap,0)+MAX(Draws!AB1730-Line_cap,0))</f>
        <v>0</v>
      </c>
      <c r="AC1751" s="18" t="n">
        <f aca="false">AB1751-(MAX(Draws!Q1730-Line_cap,0)+MAX(Draws!AC1730-Line_cap,0))</f>
        <v>0</v>
      </c>
      <c r="AD1751" s="18" t="n">
        <f aca="false">AC1751-(MAX(Draws!R1730-Line_cap,0)+MAX(Draws!AD1730-Line_cap,0))</f>
        <v>0</v>
      </c>
      <c r="AE1751" s="18" t="n">
        <f aca="false">AD1751-(MAX(Draws!S1730-Line_cap,0)+MAX(Draws!AE1730-Line_cap,0))</f>
        <v>-17.309562810476</v>
      </c>
      <c r="AF1751" s="18" t="n">
        <f aca="false">AE1751-(MAX(Draws!T1730-Line_cap,0)+MAX(Draws!AF1730-Line_cap,0))</f>
        <v>-17.309562810476</v>
      </c>
      <c r="AG1751" s="18" t="n">
        <f aca="false">AF1751-(MAX(Draws!U1730-Line_cap,0)+MAX(Draws!AG1730-Line_cap,0))</f>
        <v>-17.309562810476</v>
      </c>
      <c r="AH1751" s="18" t="n">
        <f aca="false">AG1751-(MAX(Draws!V1730-Line_cap,0)+MAX(Draws!AH1730-Line_cap,0))</f>
        <v>-17.309562810476</v>
      </c>
      <c r="AI1751" s="18" t="n">
        <f aca="false">AH1751-(MAX(Draws!W1730-Line_cap,0)+MAX(Draws!AI1730-Line_cap,0))</f>
        <v>-17.309562810476</v>
      </c>
      <c r="AJ1751" s="18" t="n">
        <f aca="false">AI1751-(MAX(Draws!X1730-Line_cap,0)+MAX(Draws!AJ1730-Line_cap,0))</f>
        <v>-17.309562810476</v>
      </c>
      <c r="AK1751" s="18" t="n">
        <f aca="false">AJ1751-(MAX(Draws!Y1730-Line_cap,0)+MAX(Draws!AK1730-Line_cap,0))</f>
        <v>-17.309562810476</v>
      </c>
      <c r="AL1751" s="18" t="n">
        <f aca="false">SUMPRODUCT(MIN($B$22:$M$22+B1751:M1751+N1751:Y1751))</f>
        <v>325.518520313802</v>
      </c>
      <c r="AM1751" s="18" t="n">
        <f aca="false">SUMPRODUCT(MIN($B$22:$M$22+B1751:M1751))</f>
        <v>400.633249779637</v>
      </c>
      <c r="AN1751" s="18" t="n">
        <f aca="false">SUMPRODUCT(MIN($B$22:$M$22+N1751:Y1751))</f>
        <v>364.64081954731</v>
      </c>
      <c r="AO1751" s="18" t="n">
        <f aca="false">SUMPRODUCT(MIN($B$22:$M$22+B1751:M1751+Z1751:AK1751))</f>
        <v>400.633249779637</v>
      </c>
      <c r="AP1751" s="18" t="n">
        <f aca="false">SUMPRODUCT(MIN($B$23:$M$23+B1751:M1751+N1751:Y1751))</f>
        <v>370.644401396422</v>
      </c>
      <c r="AQ1751" s="18" t="n">
        <f aca="false">SUMPRODUCT(MIN($B$23:$M$23+B1751:M1751+Z1751:AK1751))</f>
        <v>445.737983632801</v>
      </c>
      <c r="AR1751" s="13" t="n">
        <f aca="false">IF(Y1751&lt;0,1,0)</f>
        <v>1</v>
      </c>
    </row>
    <row r="1752" customFormat="false" ht="15" hidden="false" customHeight="false" outlineLevel="0" collapsed="false">
      <c r="A1752" s="13" t="n">
        <v>1727</v>
      </c>
      <c r="B1752" s="18" t="n">
        <f aca="false">Shock_sd*Draws!B1731</f>
        <v>-96.3979605801004</v>
      </c>
      <c r="C1752" s="18" t="n">
        <f aca="false">Persist_a*B1752+Shock_sd*Draws!C1731</f>
        <v>-93.729276016859</v>
      </c>
      <c r="D1752" s="18" t="n">
        <f aca="false">Persist_a*C1752+Shock_sd*Draws!D1731</f>
        <v>-21.2077470234117</v>
      </c>
      <c r="E1752" s="18" t="n">
        <f aca="false">Persist_a*D1752+Shock_sd*Draws!E1731</f>
        <v>-54.539979229519</v>
      </c>
      <c r="F1752" s="18" t="n">
        <f aca="false">Persist_a*E1752+Shock_sd*Draws!F1731</f>
        <v>-28.9590964709527</v>
      </c>
      <c r="G1752" s="18" t="n">
        <f aca="false">Persist_a*F1752+Shock_sd*Draws!G1731</f>
        <v>-21.3069955405279</v>
      </c>
      <c r="H1752" s="18" t="n">
        <f aca="false">Persist_a*G1752+Shock_sd*Draws!H1731</f>
        <v>-92.9150924663823</v>
      </c>
      <c r="I1752" s="18" t="n">
        <f aca="false">Persist_a*H1752+Shock_sd*Draws!I1731</f>
        <v>-157.516523373718</v>
      </c>
      <c r="J1752" s="18" t="n">
        <f aca="false">Persist_a*I1752+Shock_sd*Draws!J1731</f>
        <v>-176.445369321091</v>
      </c>
      <c r="K1752" s="18" t="n">
        <f aca="false">Persist_a*J1752+Shock_sd*Draws!K1731</f>
        <v>-150.468982006566</v>
      </c>
      <c r="L1752" s="18" t="n">
        <f aca="false">Persist_a*K1752+Shock_sd*Draws!L1731</f>
        <v>-57.5045928202364</v>
      </c>
      <c r="M1752" s="18" t="n">
        <f aca="false">Persist_a*L1752+Shock_sd*Draws!M1731</f>
        <v>-86.8854449598173</v>
      </c>
      <c r="N1752" s="18" t="n">
        <f aca="false">0-(Draws!N1731+Draws!Z1731)</f>
        <v>0</v>
      </c>
      <c r="O1752" s="18" t="n">
        <f aca="false">N1752-(Draws!O1731+Draws!AA1731)</f>
        <v>0</v>
      </c>
      <c r="P1752" s="18" t="n">
        <f aca="false">O1752-(Draws!P1731+Draws!AB1731)</f>
        <v>0</v>
      </c>
      <c r="Q1752" s="18" t="n">
        <f aca="false">P1752-(Draws!Q1731+Draws!AC1731)</f>
        <v>-139.840726639156</v>
      </c>
      <c r="R1752" s="18" t="n">
        <f aca="false">Q1752-(Draws!R1731+Draws!AD1731)</f>
        <v>-139.840726639156</v>
      </c>
      <c r="S1752" s="18" t="n">
        <f aca="false">R1752-(Draws!S1731+Draws!AE1731)</f>
        <v>-139.840726639156</v>
      </c>
      <c r="T1752" s="18" t="n">
        <f aca="false">S1752-(Draws!T1731+Draws!AF1731)</f>
        <v>-139.840726639156</v>
      </c>
      <c r="U1752" s="18" t="n">
        <f aca="false">T1752-(Draws!U1731+Draws!AG1731)</f>
        <v>-139.840726639156</v>
      </c>
      <c r="V1752" s="18" t="n">
        <f aca="false">U1752-(Draws!V1731+Draws!AH1731)</f>
        <v>-139.840726639156</v>
      </c>
      <c r="W1752" s="18" t="n">
        <f aca="false">V1752-(Draws!W1731+Draws!AI1731)</f>
        <v>-139.840726639156</v>
      </c>
      <c r="X1752" s="18" t="n">
        <f aca="false">W1752-(Draws!X1731+Draws!AJ1731)</f>
        <v>-259.892959747581</v>
      </c>
      <c r="Y1752" s="18" t="n">
        <f aca="false">X1752-(Draws!Y1731+Draws!AK1731)</f>
        <v>-355.911305842407</v>
      </c>
      <c r="Z1752" s="18" t="n">
        <f aca="false">0-(MAX(Draws!N1731-Line_cap,0)+MAX(Draws!Z1731-Line_cap,0))</f>
        <v>0</v>
      </c>
      <c r="AA1752" s="18" t="n">
        <f aca="false">Z1752-(MAX(Draws!O1731-Line_cap,0)+MAX(Draws!AA1731-Line_cap,0))</f>
        <v>0</v>
      </c>
      <c r="AB1752" s="18" t="n">
        <f aca="false">AA1752-(MAX(Draws!P1731-Line_cap,0)+MAX(Draws!AB1731-Line_cap,0))</f>
        <v>0</v>
      </c>
      <c r="AC1752" s="18" t="n">
        <f aca="false">AB1752-(MAX(Draws!Q1731-Line_cap,0)+MAX(Draws!AC1731-Line_cap,0))</f>
        <v>-39.8407266391562</v>
      </c>
      <c r="AD1752" s="18" t="n">
        <f aca="false">AC1752-(MAX(Draws!R1731-Line_cap,0)+MAX(Draws!AD1731-Line_cap,0))</f>
        <v>-39.8407266391562</v>
      </c>
      <c r="AE1752" s="18" t="n">
        <f aca="false">AD1752-(MAX(Draws!S1731-Line_cap,0)+MAX(Draws!AE1731-Line_cap,0))</f>
        <v>-39.8407266391562</v>
      </c>
      <c r="AF1752" s="18" t="n">
        <f aca="false">AE1752-(MAX(Draws!T1731-Line_cap,0)+MAX(Draws!AF1731-Line_cap,0))</f>
        <v>-39.8407266391562</v>
      </c>
      <c r="AG1752" s="18" t="n">
        <f aca="false">AF1752-(MAX(Draws!U1731-Line_cap,0)+MAX(Draws!AG1731-Line_cap,0))</f>
        <v>-39.8407266391562</v>
      </c>
      <c r="AH1752" s="18" t="n">
        <f aca="false">AG1752-(MAX(Draws!V1731-Line_cap,0)+MAX(Draws!AH1731-Line_cap,0))</f>
        <v>-39.8407266391562</v>
      </c>
      <c r="AI1752" s="18" t="n">
        <f aca="false">AH1752-(MAX(Draws!W1731-Line_cap,0)+MAX(Draws!AI1731-Line_cap,0))</f>
        <v>-39.8407266391562</v>
      </c>
      <c r="AJ1752" s="18" t="n">
        <f aca="false">AI1752-(MAX(Draws!X1731-Line_cap,0)+MAX(Draws!AJ1731-Line_cap,0))</f>
        <v>-59.8929597475806</v>
      </c>
      <c r="AK1752" s="18" t="n">
        <f aca="false">AJ1752-(MAX(Draws!Y1731-Line_cap,0)+MAX(Draws!AK1731-Line_cap,0))</f>
        <v>-59.8929597475806</v>
      </c>
      <c r="AL1752" s="18" t="n">
        <f aca="false">SUMPRODUCT(MIN($B$22:$M$22+B1752:M1752+N1752:Y1752))</f>
        <v>67.6272968747365</v>
      </c>
      <c r="AM1752" s="18" t="n">
        <f aca="false">SUMPRODUCT(MIN($B$22:$M$22+B1752:M1752))</f>
        <v>311.752412096305</v>
      </c>
      <c r="AN1752" s="18" t="n">
        <f aca="false">SUMPRODUCT(MIN($B$22:$M$22+N1752:Y1752))</f>
        <v>154.512741834554</v>
      </c>
      <c r="AO1752" s="18" t="n">
        <f aca="false">SUMPRODUCT(MIN($B$22:$M$22+B1752:M1752+Z1752:AK1752))</f>
        <v>271.911685457149</v>
      </c>
      <c r="AP1752" s="18" t="n">
        <f aca="false">SUMPRODUCT(MIN($B$23:$M$23+B1752:M1752+N1752:Y1752))</f>
        <v>112.753177957356</v>
      </c>
      <c r="AQ1752" s="18" t="n">
        <f aca="false">SUMPRODUCT(MIN($B$23:$M$23+B1752:M1752+Z1752:AK1752))</f>
        <v>321.155012621369</v>
      </c>
      <c r="AR1752" s="13" t="n">
        <f aca="false">IF(Y1752&lt;0,1,0)</f>
        <v>1</v>
      </c>
    </row>
    <row r="1753" customFormat="false" ht="15" hidden="false" customHeight="false" outlineLevel="0" collapsed="false">
      <c r="A1753" s="13" t="n">
        <v>1728</v>
      </c>
      <c r="B1753" s="18" t="n">
        <f aca="false">Shock_sd*Draws!B1732</f>
        <v>78.835947115596</v>
      </c>
      <c r="C1753" s="18" t="n">
        <f aca="false">Persist_a*B1753+Shock_sd*Draws!C1732</f>
        <v>77.7298162466043</v>
      </c>
      <c r="D1753" s="18" t="n">
        <f aca="false">Persist_a*C1753+Shock_sd*Draws!D1732</f>
        <v>99.3107406077304</v>
      </c>
      <c r="E1753" s="18" t="n">
        <f aca="false">Persist_a*D1753+Shock_sd*Draws!E1732</f>
        <v>33.0083765140695</v>
      </c>
      <c r="F1753" s="18" t="n">
        <f aca="false">Persist_a*E1753+Shock_sd*Draws!F1732</f>
        <v>95.2138984027469</v>
      </c>
      <c r="G1753" s="18" t="n">
        <f aca="false">Persist_a*F1753+Shock_sd*Draws!G1732</f>
        <v>-54.0371458549562</v>
      </c>
      <c r="H1753" s="18" t="n">
        <f aca="false">Persist_a*G1753+Shock_sd*Draws!H1732</f>
        <v>45.5775695053574</v>
      </c>
      <c r="I1753" s="18" t="n">
        <f aca="false">Persist_a*H1753+Shock_sd*Draws!I1732</f>
        <v>95.3164757174207</v>
      </c>
      <c r="J1753" s="18" t="n">
        <f aca="false">Persist_a*I1753+Shock_sd*Draws!J1732</f>
        <v>-11.9348700003577</v>
      </c>
      <c r="K1753" s="18" t="n">
        <f aca="false">Persist_a*J1753+Shock_sd*Draws!K1732</f>
        <v>-71.9448087239395</v>
      </c>
      <c r="L1753" s="18" t="n">
        <f aca="false">Persist_a*K1753+Shock_sd*Draws!L1732</f>
        <v>11.4863698151431</v>
      </c>
      <c r="M1753" s="18" t="n">
        <f aca="false">Persist_a*L1753+Shock_sd*Draws!M1732</f>
        <v>31.8745754281707</v>
      </c>
      <c r="N1753" s="18" t="n">
        <f aca="false">0-(Draws!N1732+Draws!Z1732)</f>
        <v>0</v>
      </c>
      <c r="O1753" s="18" t="n">
        <f aca="false">N1753-(Draws!O1732+Draws!AA1732)</f>
        <v>0</v>
      </c>
      <c r="P1753" s="18" t="n">
        <f aca="false">O1753-(Draws!P1732+Draws!AB1732)</f>
        <v>0</v>
      </c>
      <c r="Q1753" s="18" t="n">
        <f aca="false">P1753-(Draws!Q1732+Draws!AC1732)</f>
        <v>0</v>
      </c>
      <c r="R1753" s="18" t="n">
        <f aca="false">Q1753-(Draws!R1732+Draws!AD1732)</f>
        <v>0</v>
      </c>
      <c r="S1753" s="18" t="n">
        <f aca="false">R1753-(Draws!S1732+Draws!AE1732)</f>
        <v>0</v>
      </c>
      <c r="T1753" s="18" t="n">
        <f aca="false">S1753-(Draws!T1732+Draws!AF1732)</f>
        <v>0</v>
      </c>
      <c r="U1753" s="18" t="n">
        <f aca="false">T1753-(Draws!U1732+Draws!AG1732)</f>
        <v>0</v>
      </c>
      <c r="V1753" s="18" t="n">
        <f aca="false">U1753-(Draws!V1732+Draws!AH1732)</f>
        <v>0</v>
      </c>
      <c r="W1753" s="18" t="n">
        <f aca="false">V1753-(Draws!W1732+Draws!AI1732)</f>
        <v>0</v>
      </c>
      <c r="X1753" s="18" t="n">
        <f aca="false">W1753-(Draws!X1732+Draws!AJ1732)</f>
        <v>0</v>
      </c>
      <c r="Y1753" s="18" t="n">
        <f aca="false">X1753-(Draws!Y1732+Draws!AK1732)</f>
        <v>0</v>
      </c>
      <c r="Z1753" s="18" t="n">
        <f aca="false">0-(MAX(Draws!N1732-Line_cap,0)+MAX(Draws!Z1732-Line_cap,0))</f>
        <v>0</v>
      </c>
      <c r="AA1753" s="18" t="n">
        <f aca="false">Z1753-(MAX(Draws!O1732-Line_cap,0)+MAX(Draws!AA1732-Line_cap,0))</f>
        <v>0</v>
      </c>
      <c r="AB1753" s="18" t="n">
        <f aca="false">AA1753-(MAX(Draws!P1732-Line_cap,0)+MAX(Draws!AB1732-Line_cap,0))</f>
        <v>0</v>
      </c>
      <c r="AC1753" s="18" t="n">
        <f aca="false">AB1753-(MAX(Draws!Q1732-Line_cap,0)+MAX(Draws!AC1732-Line_cap,0))</f>
        <v>0</v>
      </c>
      <c r="AD1753" s="18" t="n">
        <f aca="false">AC1753-(MAX(Draws!R1732-Line_cap,0)+MAX(Draws!AD1732-Line_cap,0))</f>
        <v>0</v>
      </c>
      <c r="AE1753" s="18" t="n">
        <f aca="false">AD1753-(MAX(Draws!S1732-Line_cap,0)+MAX(Draws!AE1732-Line_cap,0))</f>
        <v>0</v>
      </c>
      <c r="AF1753" s="18" t="n">
        <f aca="false">AE1753-(MAX(Draws!T1732-Line_cap,0)+MAX(Draws!AF1732-Line_cap,0))</f>
        <v>0</v>
      </c>
      <c r="AG1753" s="18" t="n">
        <f aca="false">AF1753-(MAX(Draws!U1732-Line_cap,0)+MAX(Draws!AG1732-Line_cap,0))</f>
        <v>0</v>
      </c>
      <c r="AH1753" s="18" t="n">
        <f aca="false">AG1753-(MAX(Draws!V1732-Line_cap,0)+MAX(Draws!AH1732-Line_cap,0))</f>
        <v>0</v>
      </c>
      <c r="AI1753" s="18" t="n">
        <f aca="false">AH1753-(MAX(Draws!W1732-Line_cap,0)+MAX(Draws!AI1732-Line_cap,0))</f>
        <v>0</v>
      </c>
      <c r="AJ1753" s="18" t="n">
        <f aca="false">AI1753-(MAX(Draws!X1732-Line_cap,0)+MAX(Draws!AJ1732-Line_cap,0))</f>
        <v>0</v>
      </c>
      <c r="AK1753" s="18" t="n">
        <f aca="false">AJ1753-(MAX(Draws!Y1732-Line_cap,0)+MAX(Draws!AK1732-Line_cap,0))</f>
        <v>0</v>
      </c>
      <c r="AL1753" s="18" t="n">
        <f aca="false">SUMPRODUCT(MIN($B$22:$M$22+B1753:M1753+N1753:Y1753))</f>
        <v>422.440887085485</v>
      </c>
      <c r="AM1753" s="18" t="n">
        <f aca="false">SUMPRODUCT(MIN($B$22:$M$22+B1753:M1753))</f>
        <v>422.440887085485</v>
      </c>
      <c r="AN1753" s="18" t="n">
        <f aca="false">SUMPRODUCT(MIN($B$22:$M$22+N1753:Y1753))</f>
        <v>481.950382357786</v>
      </c>
      <c r="AO1753" s="18" t="n">
        <f aca="false">SUMPRODUCT(MIN($B$22:$M$22+B1753:M1753+Z1753:AK1753))</f>
        <v>422.440887085485</v>
      </c>
      <c r="AP1753" s="18" t="n">
        <f aca="false">SUMPRODUCT(MIN($B$23:$M$23+B1753:M1753+N1753:Y1753))</f>
        <v>470.726535635912</v>
      </c>
      <c r="AQ1753" s="18" t="n">
        <f aca="false">SUMPRODUCT(MIN($B$23:$M$23+B1753:M1753+Z1753:AK1753))</f>
        <v>470.726535635912</v>
      </c>
      <c r="AR1753" s="13" t="n">
        <f aca="false">IF(Y1753&lt;0,1,0)</f>
        <v>0</v>
      </c>
    </row>
    <row r="1754" customFormat="false" ht="15" hidden="false" customHeight="false" outlineLevel="0" collapsed="false">
      <c r="A1754" s="13" t="n">
        <v>1729</v>
      </c>
      <c r="B1754" s="18" t="n">
        <f aca="false">Shock_sd*Draws!B1733</f>
        <v>-122.044388347121</v>
      </c>
      <c r="C1754" s="18" t="n">
        <f aca="false">Persist_a*B1754+Shock_sd*Draws!C1733</f>
        <v>-86.4117871998644</v>
      </c>
      <c r="D1754" s="18" t="n">
        <f aca="false">Persist_a*C1754+Shock_sd*Draws!D1733</f>
        <v>-32.9665115567063</v>
      </c>
      <c r="E1754" s="18" t="n">
        <f aca="false">Persist_a*D1754+Shock_sd*Draws!E1733</f>
        <v>-81.9289296494777</v>
      </c>
      <c r="F1754" s="18" t="n">
        <f aca="false">Persist_a*E1754+Shock_sd*Draws!F1733</f>
        <v>-57.2328708241962</v>
      </c>
      <c r="G1754" s="18" t="n">
        <f aca="false">Persist_a*F1754+Shock_sd*Draws!G1733</f>
        <v>-32.6866156542876</v>
      </c>
      <c r="H1754" s="18" t="n">
        <f aca="false">Persist_a*G1754+Shock_sd*Draws!H1733</f>
        <v>14.3030611685354</v>
      </c>
      <c r="I1754" s="18" t="n">
        <f aca="false">Persist_a*H1754+Shock_sd*Draws!I1733</f>
        <v>-95.130428547046</v>
      </c>
      <c r="J1754" s="18" t="n">
        <f aca="false">Persist_a*I1754+Shock_sd*Draws!J1733</f>
        <v>23.9697957015539</v>
      </c>
      <c r="K1754" s="18" t="n">
        <f aca="false">Persist_a*J1754+Shock_sd*Draws!K1733</f>
        <v>33.2851071764438</v>
      </c>
      <c r="L1754" s="18" t="n">
        <f aca="false">Persist_a*K1754+Shock_sd*Draws!L1733</f>
        <v>40.4248892099491</v>
      </c>
      <c r="M1754" s="18" t="n">
        <f aca="false">Persist_a*L1754+Shock_sd*Draws!M1733</f>
        <v>74.8899555364628</v>
      </c>
      <c r="N1754" s="18" t="n">
        <f aca="false">0-(Draws!N1733+Draws!Z1733)</f>
        <v>0</v>
      </c>
      <c r="O1754" s="18" t="n">
        <f aca="false">N1754-(Draws!O1733+Draws!AA1733)</f>
        <v>0</v>
      </c>
      <c r="P1754" s="18" t="n">
        <f aca="false">O1754-(Draws!P1733+Draws!AB1733)</f>
        <v>-134.545501832332</v>
      </c>
      <c r="Q1754" s="18" t="n">
        <f aca="false">P1754-(Draws!Q1733+Draws!AC1733)</f>
        <v>-134.545501832332</v>
      </c>
      <c r="R1754" s="18" t="n">
        <f aca="false">Q1754-(Draws!R1733+Draws!AD1733)</f>
        <v>-134.545501832332</v>
      </c>
      <c r="S1754" s="18" t="n">
        <f aca="false">R1754-(Draws!S1733+Draws!AE1733)</f>
        <v>-134.545501832332</v>
      </c>
      <c r="T1754" s="18" t="n">
        <f aca="false">S1754-(Draws!T1733+Draws!AF1733)</f>
        <v>-134.545501832332</v>
      </c>
      <c r="U1754" s="18" t="n">
        <f aca="false">T1754-(Draws!U1733+Draws!AG1733)</f>
        <v>-134.545501832332</v>
      </c>
      <c r="V1754" s="18" t="n">
        <f aca="false">U1754-(Draws!V1733+Draws!AH1733)</f>
        <v>-134.545501832332</v>
      </c>
      <c r="W1754" s="18" t="n">
        <f aca="false">V1754-(Draws!W1733+Draws!AI1733)</f>
        <v>-134.545501832332</v>
      </c>
      <c r="X1754" s="18" t="n">
        <f aca="false">W1754-(Draws!X1733+Draws!AJ1733)</f>
        <v>-134.545501832332</v>
      </c>
      <c r="Y1754" s="18" t="n">
        <f aca="false">X1754-(Draws!Y1733+Draws!AK1733)</f>
        <v>-134.545501832332</v>
      </c>
      <c r="Z1754" s="18" t="n">
        <f aca="false">0-(MAX(Draws!N1733-Line_cap,0)+MAX(Draws!Z1733-Line_cap,0))</f>
        <v>0</v>
      </c>
      <c r="AA1754" s="18" t="n">
        <f aca="false">Z1754-(MAX(Draws!O1733-Line_cap,0)+MAX(Draws!AA1733-Line_cap,0))</f>
        <v>0</v>
      </c>
      <c r="AB1754" s="18" t="n">
        <f aca="false">AA1754-(MAX(Draws!P1733-Line_cap,0)+MAX(Draws!AB1733-Line_cap,0))</f>
        <v>-34.5455018323319</v>
      </c>
      <c r="AC1754" s="18" t="n">
        <f aca="false">AB1754-(MAX(Draws!Q1733-Line_cap,0)+MAX(Draws!AC1733-Line_cap,0))</f>
        <v>-34.5455018323319</v>
      </c>
      <c r="AD1754" s="18" t="n">
        <f aca="false">AC1754-(MAX(Draws!R1733-Line_cap,0)+MAX(Draws!AD1733-Line_cap,0))</f>
        <v>-34.5455018323319</v>
      </c>
      <c r="AE1754" s="18" t="n">
        <f aca="false">AD1754-(MAX(Draws!S1733-Line_cap,0)+MAX(Draws!AE1733-Line_cap,0))</f>
        <v>-34.5455018323319</v>
      </c>
      <c r="AF1754" s="18" t="n">
        <f aca="false">AE1754-(MAX(Draws!T1733-Line_cap,0)+MAX(Draws!AF1733-Line_cap,0))</f>
        <v>-34.5455018323319</v>
      </c>
      <c r="AG1754" s="18" t="n">
        <f aca="false">AF1754-(MAX(Draws!U1733-Line_cap,0)+MAX(Draws!AG1733-Line_cap,0))</f>
        <v>-34.5455018323319</v>
      </c>
      <c r="AH1754" s="18" t="n">
        <f aca="false">AG1754-(MAX(Draws!V1733-Line_cap,0)+MAX(Draws!AH1733-Line_cap,0))</f>
        <v>-34.5455018323319</v>
      </c>
      <c r="AI1754" s="18" t="n">
        <f aca="false">AH1754-(MAX(Draws!W1733-Line_cap,0)+MAX(Draws!AI1733-Line_cap,0))</f>
        <v>-34.5455018323319</v>
      </c>
      <c r="AJ1754" s="18" t="n">
        <f aca="false">AI1754-(MAX(Draws!X1733-Line_cap,0)+MAX(Draws!AJ1733-Line_cap,0))</f>
        <v>-34.5455018323319</v>
      </c>
      <c r="AK1754" s="18" t="n">
        <f aca="false">AJ1754-(MAX(Draws!Y1733-Line_cap,0)+MAX(Draws!AK1733-Line_cap,0))</f>
        <v>-34.5455018323319</v>
      </c>
      <c r="AL1754" s="18" t="n">
        <f aca="false">SUMPRODUCT(MIN($B$22:$M$22+B1754:M1754+N1754:Y1754))</f>
        <v>254.178123018541</v>
      </c>
      <c r="AM1754" s="18" t="n">
        <f aca="false">SUMPRODUCT(MIN($B$22:$M$22+B1754:M1754))</f>
        <v>388.723624850873</v>
      </c>
      <c r="AN1754" s="18" t="n">
        <f aca="false">SUMPRODUCT(MIN($B$22:$M$22+N1754:Y1754))</f>
        <v>347.404880525454</v>
      </c>
      <c r="AO1754" s="18" t="n">
        <f aca="false">SUMPRODUCT(MIN($B$22:$M$22+B1754:M1754+Z1754:AK1754))</f>
        <v>354.178123018541</v>
      </c>
      <c r="AP1754" s="18" t="n">
        <f aca="false">SUMPRODUCT(MIN($B$23:$M$23+B1754:M1754+N1754:Y1754))</f>
        <v>303.778123018541</v>
      </c>
      <c r="AQ1754" s="18" t="n">
        <f aca="false">SUMPRODUCT(MIN($B$23:$M$23+B1754:M1754+Z1754:AK1754))</f>
        <v>403.778123018541</v>
      </c>
      <c r="AR1754" s="13" t="n">
        <f aca="false">IF(Y1754&lt;0,1,0)</f>
        <v>1</v>
      </c>
    </row>
    <row r="1755" customFormat="false" ht="15" hidden="false" customHeight="false" outlineLevel="0" collapsed="false">
      <c r="A1755" s="13" t="n">
        <v>1730</v>
      </c>
      <c r="B1755" s="18" t="n">
        <f aca="false">Shock_sd*Draws!B1734</f>
        <v>-8.43910493729465</v>
      </c>
      <c r="C1755" s="18" t="n">
        <f aca="false">Persist_a*B1755+Shock_sd*Draws!C1734</f>
        <v>-50.0560656339594</v>
      </c>
      <c r="D1755" s="18" t="n">
        <f aca="false">Persist_a*C1755+Shock_sd*Draws!D1734</f>
        <v>-0.31464196463304</v>
      </c>
      <c r="E1755" s="18" t="n">
        <f aca="false">Persist_a*D1755+Shock_sd*Draws!E1734</f>
        <v>-18.8241402084415</v>
      </c>
      <c r="F1755" s="18" t="n">
        <f aca="false">Persist_a*E1755+Shock_sd*Draws!F1734</f>
        <v>-34.0116637258366</v>
      </c>
      <c r="G1755" s="18" t="n">
        <f aca="false">Persist_a*F1755+Shock_sd*Draws!G1734</f>
        <v>-162.749583141098</v>
      </c>
      <c r="H1755" s="18" t="n">
        <f aca="false">Persist_a*G1755+Shock_sd*Draws!H1734</f>
        <v>-98.9090740278942</v>
      </c>
      <c r="I1755" s="18" t="n">
        <f aca="false">Persist_a*H1755+Shock_sd*Draws!I1734</f>
        <v>-82.1043400779914</v>
      </c>
      <c r="J1755" s="18" t="n">
        <f aca="false">Persist_a*I1755+Shock_sd*Draws!J1734</f>
        <v>-80.4303427532952</v>
      </c>
      <c r="K1755" s="18" t="n">
        <f aca="false">Persist_a*J1755+Shock_sd*Draws!K1734</f>
        <v>-46.4816372633692</v>
      </c>
      <c r="L1755" s="18" t="n">
        <f aca="false">Persist_a*K1755+Shock_sd*Draws!L1734</f>
        <v>-10.1776951291673</v>
      </c>
      <c r="M1755" s="18" t="n">
        <f aca="false">Persist_a*L1755+Shock_sd*Draws!M1734</f>
        <v>13.2824177639614</v>
      </c>
      <c r="N1755" s="18" t="n">
        <f aca="false">0-(Draws!N1734+Draws!Z1734)</f>
        <v>0</v>
      </c>
      <c r="O1755" s="18" t="n">
        <f aca="false">N1755-(Draws!O1734+Draws!AA1734)</f>
        <v>0</v>
      </c>
      <c r="P1755" s="18" t="n">
        <f aca="false">O1755-(Draws!P1734+Draws!AB1734)</f>
        <v>0</v>
      </c>
      <c r="Q1755" s="18" t="n">
        <f aca="false">P1755-(Draws!Q1734+Draws!AC1734)</f>
        <v>0</v>
      </c>
      <c r="R1755" s="18" t="n">
        <f aca="false">Q1755-(Draws!R1734+Draws!AD1734)</f>
        <v>0</v>
      </c>
      <c r="S1755" s="18" t="n">
        <f aca="false">R1755-(Draws!S1734+Draws!AE1734)</f>
        <v>0</v>
      </c>
      <c r="T1755" s="18" t="n">
        <f aca="false">S1755-(Draws!T1734+Draws!AF1734)</f>
        <v>0</v>
      </c>
      <c r="U1755" s="18" t="n">
        <f aca="false">T1755-(Draws!U1734+Draws!AG1734)</f>
        <v>0</v>
      </c>
      <c r="V1755" s="18" t="n">
        <f aca="false">U1755-(Draws!V1734+Draws!AH1734)</f>
        <v>-36.2083906616453</v>
      </c>
      <c r="W1755" s="18" t="n">
        <f aca="false">V1755-(Draws!W1734+Draws!AI1734)</f>
        <v>-36.2083906616453</v>
      </c>
      <c r="X1755" s="18" t="n">
        <f aca="false">W1755-(Draws!X1734+Draws!AJ1734)</f>
        <v>-36.2083906616453</v>
      </c>
      <c r="Y1755" s="18" t="n">
        <f aca="false">X1755-(Draws!Y1734+Draws!AK1734)</f>
        <v>-36.2083906616453</v>
      </c>
      <c r="Z1755" s="18" t="n">
        <f aca="false">0-(MAX(Draws!N1734-Line_cap,0)+MAX(Draws!Z1734-Line_cap,0))</f>
        <v>0</v>
      </c>
      <c r="AA1755" s="18" t="n">
        <f aca="false">Z1755-(MAX(Draws!O1734-Line_cap,0)+MAX(Draws!AA1734-Line_cap,0))</f>
        <v>0</v>
      </c>
      <c r="AB1755" s="18" t="n">
        <f aca="false">AA1755-(MAX(Draws!P1734-Line_cap,0)+MAX(Draws!AB1734-Line_cap,0))</f>
        <v>0</v>
      </c>
      <c r="AC1755" s="18" t="n">
        <f aca="false">AB1755-(MAX(Draws!Q1734-Line_cap,0)+MAX(Draws!AC1734-Line_cap,0))</f>
        <v>0</v>
      </c>
      <c r="AD1755" s="18" t="n">
        <f aca="false">AC1755-(MAX(Draws!R1734-Line_cap,0)+MAX(Draws!AD1734-Line_cap,0))</f>
        <v>0</v>
      </c>
      <c r="AE1755" s="18" t="n">
        <f aca="false">AD1755-(MAX(Draws!S1734-Line_cap,0)+MAX(Draws!AE1734-Line_cap,0))</f>
        <v>0</v>
      </c>
      <c r="AF1755" s="18" t="n">
        <f aca="false">AE1755-(MAX(Draws!T1734-Line_cap,0)+MAX(Draws!AF1734-Line_cap,0))</f>
        <v>0</v>
      </c>
      <c r="AG1755" s="18" t="n">
        <f aca="false">AF1755-(MAX(Draws!U1734-Line_cap,0)+MAX(Draws!AG1734-Line_cap,0))</f>
        <v>0</v>
      </c>
      <c r="AH1755" s="18" t="n">
        <f aca="false">AG1755-(MAX(Draws!V1734-Line_cap,0)+MAX(Draws!AH1734-Line_cap,0))</f>
        <v>0</v>
      </c>
      <c r="AI1755" s="18" t="n">
        <f aca="false">AH1755-(MAX(Draws!W1734-Line_cap,0)+MAX(Draws!AI1734-Line_cap,0))</f>
        <v>0</v>
      </c>
      <c r="AJ1755" s="18" t="n">
        <f aca="false">AI1755-(MAX(Draws!X1734-Line_cap,0)+MAX(Draws!AJ1734-Line_cap,0))</f>
        <v>0</v>
      </c>
      <c r="AK1755" s="18" t="n">
        <f aca="false">AJ1755-(MAX(Draws!Y1734-Line_cap,0)+MAX(Draws!AK1734-Line_cap,0))</f>
        <v>0</v>
      </c>
      <c r="AL1755" s="18" t="n">
        <f aca="false">SUMPRODUCT(MIN($B$22:$M$22+B1755:M1755+N1755:Y1755))</f>
        <v>320.458588497267</v>
      </c>
      <c r="AM1755" s="18" t="n">
        <f aca="false">SUMPRODUCT(MIN($B$22:$M$22+B1755:M1755))</f>
        <v>320.458588497267</v>
      </c>
      <c r="AN1755" s="18" t="n">
        <f aca="false">SUMPRODUCT(MIN($B$22:$M$22+N1755:Y1755))</f>
        <v>451.989390755751</v>
      </c>
      <c r="AO1755" s="18" t="n">
        <f aca="false">SUMPRODUCT(MIN($B$22:$M$22+B1755:M1755+Z1755:AK1755))</f>
        <v>320.458588497267</v>
      </c>
      <c r="AP1755" s="18" t="n">
        <f aca="false">SUMPRODUCT(MIN($B$23:$M$23+B1755:M1755+N1755:Y1755))</f>
        <v>368.224333998051</v>
      </c>
      <c r="AQ1755" s="18" t="n">
        <f aca="false">SUMPRODUCT(MIN($B$23:$M$23+B1755:M1755+Z1755:AK1755))</f>
        <v>368.224333998051</v>
      </c>
      <c r="AR1755" s="13" t="n">
        <f aca="false">IF(Y1755&lt;0,1,0)</f>
        <v>1</v>
      </c>
    </row>
    <row r="1756" customFormat="false" ht="15" hidden="false" customHeight="false" outlineLevel="0" collapsed="false">
      <c r="A1756" s="13" t="n">
        <v>1731</v>
      </c>
      <c r="B1756" s="18" t="n">
        <f aca="false">Shock_sd*Draws!B1735</f>
        <v>-66.4170411831795</v>
      </c>
      <c r="C1756" s="18" t="n">
        <f aca="false">Persist_a*B1756+Shock_sd*Draws!C1735</f>
        <v>13.8492620135698</v>
      </c>
      <c r="D1756" s="18" t="n">
        <f aca="false">Persist_a*C1756+Shock_sd*Draws!D1735</f>
        <v>-51.3084588565064</v>
      </c>
      <c r="E1756" s="18" t="n">
        <f aca="false">Persist_a*D1756+Shock_sd*Draws!E1735</f>
        <v>-29.2321804408869</v>
      </c>
      <c r="F1756" s="18" t="n">
        <f aca="false">Persist_a*E1756+Shock_sd*Draws!F1735</f>
        <v>-18.8290585915978</v>
      </c>
      <c r="G1756" s="18" t="n">
        <f aca="false">Persist_a*F1756+Shock_sd*Draws!G1735</f>
        <v>-11.7808893375973</v>
      </c>
      <c r="H1756" s="18" t="n">
        <f aca="false">Persist_a*G1756+Shock_sd*Draws!H1735</f>
        <v>120.834476737946</v>
      </c>
      <c r="I1756" s="18" t="n">
        <f aca="false">Persist_a*H1756+Shock_sd*Draws!I1735</f>
        <v>50.4825757454469</v>
      </c>
      <c r="J1756" s="18" t="n">
        <f aca="false">Persist_a*I1756+Shock_sd*Draws!J1735</f>
        <v>35.2911166274833</v>
      </c>
      <c r="K1756" s="18" t="n">
        <f aca="false">Persist_a*J1756+Shock_sd*Draws!K1735</f>
        <v>10.6431597837486</v>
      </c>
      <c r="L1756" s="18" t="n">
        <f aca="false">Persist_a*K1756+Shock_sd*Draws!L1735</f>
        <v>-19.7765547254711</v>
      </c>
      <c r="M1756" s="18" t="n">
        <f aca="false">Persist_a*L1756+Shock_sd*Draws!M1735</f>
        <v>-5.56517128823028</v>
      </c>
      <c r="N1756" s="18" t="n">
        <f aca="false">0-(Draws!N1735+Draws!Z1735)</f>
        <v>0</v>
      </c>
      <c r="O1756" s="18" t="n">
        <f aca="false">N1756-(Draws!O1735+Draws!AA1735)</f>
        <v>0</v>
      </c>
      <c r="P1756" s="18" t="n">
        <f aca="false">O1756-(Draws!P1735+Draws!AB1735)</f>
        <v>0</v>
      </c>
      <c r="Q1756" s="18" t="n">
        <f aca="false">P1756-(Draws!Q1735+Draws!AC1735)</f>
        <v>0</v>
      </c>
      <c r="R1756" s="18" t="n">
        <f aca="false">Q1756-(Draws!R1735+Draws!AD1735)</f>
        <v>0</v>
      </c>
      <c r="S1756" s="18" t="n">
        <f aca="false">R1756-(Draws!S1735+Draws!AE1735)</f>
        <v>0</v>
      </c>
      <c r="T1756" s="18" t="n">
        <f aca="false">S1756-(Draws!T1735+Draws!AF1735)</f>
        <v>0</v>
      </c>
      <c r="U1756" s="18" t="n">
        <f aca="false">T1756-(Draws!U1735+Draws!AG1735)</f>
        <v>0</v>
      </c>
      <c r="V1756" s="18" t="n">
        <f aca="false">U1756-(Draws!V1735+Draws!AH1735)</f>
        <v>0</v>
      </c>
      <c r="W1756" s="18" t="n">
        <f aca="false">V1756-(Draws!W1735+Draws!AI1735)</f>
        <v>0</v>
      </c>
      <c r="X1756" s="18" t="n">
        <f aca="false">W1756-(Draws!X1735+Draws!AJ1735)</f>
        <v>0</v>
      </c>
      <c r="Y1756" s="18" t="n">
        <f aca="false">X1756-(Draws!Y1735+Draws!AK1735)</f>
        <v>0</v>
      </c>
      <c r="Z1756" s="18" t="n">
        <f aca="false">0-(MAX(Draws!N1735-Line_cap,0)+MAX(Draws!Z1735-Line_cap,0))</f>
        <v>0</v>
      </c>
      <c r="AA1756" s="18" t="n">
        <f aca="false">Z1756-(MAX(Draws!O1735-Line_cap,0)+MAX(Draws!AA1735-Line_cap,0))</f>
        <v>0</v>
      </c>
      <c r="AB1756" s="18" t="n">
        <f aca="false">AA1756-(MAX(Draws!P1735-Line_cap,0)+MAX(Draws!AB1735-Line_cap,0))</f>
        <v>0</v>
      </c>
      <c r="AC1756" s="18" t="n">
        <f aca="false">AB1756-(MAX(Draws!Q1735-Line_cap,0)+MAX(Draws!AC1735-Line_cap,0))</f>
        <v>0</v>
      </c>
      <c r="AD1756" s="18" t="n">
        <f aca="false">AC1756-(MAX(Draws!R1735-Line_cap,0)+MAX(Draws!AD1735-Line_cap,0))</f>
        <v>0</v>
      </c>
      <c r="AE1756" s="18" t="n">
        <f aca="false">AD1756-(MAX(Draws!S1735-Line_cap,0)+MAX(Draws!AE1735-Line_cap,0))</f>
        <v>0</v>
      </c>
      <c r="AF1756" s="18" t="n">
        <f aca="false">AE1756-(MAX(Draws!T1735-Line_cap,0)+MAX(Draws!AF1735-Line_cap,0))</f>
        <v>0</v>
      </c>
      <c r="AG1756" s="18" t="n">
        <f aca="false">AF1756-(MAX(Draws!U1735-Line_cap,0)+MAX(Draws!AG1735-Line_cap,0))</f>
        <v>0</v>
      </c>
      <c r="AH1756" s="18" t="n">
        <f aca="false">AG1756-(MAX(Draws!V1735-Line_cap,0)+MAX(Draws!AH1735-Line_cap,0))</f>
        <v>0</v>
      </c>
      <c r="AI1756" s="18" t="n">
        <f aca="false">AH1756-(MAX(Draws!W1735-Line_cap,0)+MAX(Draws!AI1735-Line_cap,0))</f>
        <v>0</v>
      </c>
      <c r="AJ1756" s="18" t="n">
        <f aca="false">AI1756-(MAX(Draws!X1735-Line_cap,0)+MAX(Draws!AJ1735-Line_cap,0))</f>
        <v>0</v>
      </c>
      <c r="AK1756" s="18" t="n">
        <f aca="false">AJ1756-(MAX(Draws!Y1735-Line_cap,0)+MAX(Draws!AK1735-Line_cap,0))</f>
        <v>0</v>
      </c>
      <c r="AL1756" s="18" t="n">
        <f aca="false">SUMPRODUCT(MIN($B$22:$M$22+B1756:M1756+N1756:Y1756))</f>
        <v>464.245727805634</v>
      </c>
      <c r="AM1756" s="18" t="n">
        <f aca="false">SUMPRODUCT(MIN($B$22:$M$22+B1756:M1756))</f>
        <v>464.245727805634</v>
      </c>
      <c r="AN1756" s="18" t="n">
        <f aca="false">SUMPRODUCT(MIN($B$22:$M$22+N1756:Y1756))</f>
        <v>481.950382357786</v>
      </c>
      <c r="AO1756" s="18" t="n">
        <f aca="false">SUMPRODUCT(MIN($B$22:$M$22+B1756:M1756+Z1756:AK1756))</f>
        <v>464.245727805634</v>
      </c>
      <c r="AP1756" s="18" t="n">
        <f aca="false">SUMPRODUCT(MIN($B$23:$M$23+B1756:M1756+N1756:Y1756))</f>
        <v>498.995102613874</v>
      </c>
      <c r="AQ1756" s="18" t="n">
        <f aca="false">SUMPRODUCT(MIN($B$23:$M$23+B1756:M1756+Z1756:AK1756))</f>
        <v>498.995102613874</v>
      </c>
      <c r="AR1756" s="13" t="n">
        <f aca="false">IF(Y1756&lt;0,1,0)</f>
        <v>0</v>
      </c>
    </row>
    <row r="1757" customFormat="false" ht="15" hidden="false" customHeight="false" outlineLevel="0" collapsed="false">
      <c r="A1757" s="13" t="n">
        <v>1732</v>
      </c>
      <c r="B1757" s="18" t="n">
        <f aca="false">Shock_sd*Draws!B1736</f>
        <v>43.4425527832758</v>
      </c>
      <c r="C1757" s="18" t="n">
        <f aca="false">Persist_a*B1757+Shock_sd*Draws!C1736</f>
        <v>7.14741222233496</v>
      </c>
      <c r="D1757" s="18" t="n">
        <f aca="false">Persist_a*C1757+Shock_sd*Draws!D1736</f>
        <v>54.4179653776911</v>
      </c>
      <c r="E1757" s="18" t="n">
        <f aca="false">Persist_a*D1757+Shock_sd*Draws!E1736</f>
        <v>-26.1099780245058</v>
      </c>
      <c r="F1757" s="18" t="n">
        <f aca="false">Persist_a*E1757+Shock_sd*Draws!F1736</f>
        <v>-47.0101031280088</v>
      </c>
      <c r="G1757" s="18" t="n">
        <f aca="false">Persist_a*F1757+Shock_sd*Draws!G1736</f>
        <v>39.1349709959438</v>
      </c>
      <c r="H1757" s="18" t="n">
        <f aca="false">Persist_a*G1757+Shock_sd*Draws!H1736</f>
        <v>-18.2482447895795</v>
      </c>
      <c r="I1757" s="18" t="n">
        <f aca="false">Persist_a*H1757+Shock_sd*Draws!I1736</f>
        <v>16.6973942649162</v>
      </c>
      <c r="J1757" s="18" t="n">
        <f aca="false">Persist_a*I1757+Shock_sd*Draws!J1736</f>
        <v>16.0556774163984</v>
      </c>
      <c r="K1757" s="18" t="n">
        <f aca="false">Persist_a*J1757+Shock_sd*Draws!K1736</f>
        <v>1.32475601711059</v>
      </c>
      <c r="L1757" s="18" t="n">
        <f aca="false">Persist_a*K1757+Shock_sd*Draws!L1736</f>
        <v>-14.5642216080999</v>
      </c>
      <c r="M1757" s="18" t="n">
        <f aca="false">Persist_a*L1757+Shock_sd*Draws!M1736</f>
        <v>-87.788753721696</v>
      </c>
      <c r="N1757" s="18" t="n">
        <f aca="false">0-(Draws!N1736+Draws!Z1736)</f>
        <v>0</v>
      </c>
      <c r="O1757" s="18" t="n">
        <f aca="false">N1757-(Draws!O1736+Draws!AA1736)</f>
        <v>0</v>
      </c>
      <c r="P1757" s="18" t="n">
        <f aca="false">O1757-(Draws!P1736+Draws!AB1736)</f>
        <v>0</v>
      </c>
      <c r="Q1757" s="18" t="n">
        <f aca="false">P1757-(Draws!Q1736+Draws!AC1736)</f>
        <v>0</v>
      </c>
      <c r="R1757" s="18" t="n">
        <f aca="false">Q1757-(Draws!R1736+Draws!AD1736)</f>
        <v>0</v>
      </c>
      <c r="S1757" s="18" t="n">
        <f aca="false">R1757-(Draws!S1736+Draws!AE1736)</f>
        <v>0</v>
      </c>
      <c r="T1757" s="18" t="n">
        <f aca="false">S1757-(Draws!T1736+Draws!AF1736)</f>
        <v>0</v>
      </c>
      <c r="U1757" s="18" t="n">
        <f aca="false">T1757-(Draws!U1736+Draws!AG1736)</f>
        <v>0</v>
      </c>
      <c r="V1757" s="18" t="n">
        <f aca="false">U1757-(Draws!V1736+Draws!AH1736)</f>
        <v>0</v>
      </c>
      <c r="W1757" s="18" t="n">
        <f aca="false">V1757-(Draws!W1736+Draws!AI1736)</f>
        <v>0</v>
      </c>
      <c r="X1757" s="18" t="n">
        <f aca="false">W1757-(Draws!X1736+Draws!AJ1736)</f>
        <v>0</v>
      </c>
      <c r="Y1757" s="18" t="n">
        <f aca="false">X1757-(Draws!Y1736+Draws!AK1736)</f>
        <v>0</v>
      </c>
      <c r="Z1757" s="18" t="n">
        <f aca="false">0-(MAX(Draws!N1736-Line_cap,0)+MAX(Draws!Z1736-Line_cap,0))</f>
        <v>0</v>
      </c>
      <c r="AA1757" s="18" t="n">
        <f aca="false">Z1757-(MAX(Draws!O1736-Line_cap,0)+MAX(Draws!AA1736-Line_cap,0))</f>
        <v>0</v>
      </c>
      <c r="AB1757" s="18" t="n">
        <f aca="false">AA1757-(MAX(Draws!P1736-Line_cap,0)+MAX(Draws!AB1736-Line_cap,0))</f>
        <v>0</v>
      </c>
      <c r="AC1757" s="18" t="n">
        <f aca="false">AB1757-(MAX(Draws!Q1736-Line_cap,0)+MAX(Draws!AC1736-Line_cap,0))</f>
        <v>0</v>
      </c>
      <c r="AD1757" s="18" t="n">
        <f aca="false">AC1757-(MAX(Draws!R1736-Line_cap,0)+MAX(Draws!AD1736-Line_cap,0))</f>
        <v>0</v>
      </c>
      <c r="AE1757" s="18" t="n">
        <f aca="false">AD1757-(MAX(Draws!S1736-Line_cap,0)+MAX(Draws!AE1736-Line_cap,0))</f>
        <v>0</v>
      </c>
      <c r="AF1757" s="18" t="n">
        <f aca="false">AE1757-(MAX(Draws!T1736-Line_cap,0)+MAX(Draws!AF1736-Line_cap,0))</f>
        <v>0</v>
      </c>
      <c r="AG1757" s="18" t="n">
        <f aca="false">AF1757-(MAX(Draws!U1736-Line_cap,0)+MAX(Draws!AG1736-Line_cap,0))</f>
        <v>0</v>
      </c>
      <c r="AH1757" s="18" t="n">
        <f aca="false">AG1757-(MAX(Draws!V1736-Line_cap,0)+MAX(Draws!AH1736-Line_cap,0))</f>
        <v>0</v>
      </c>
      <c r="AI1757" s="18" t="n">
        <f aca="false">AH1757-(MAX(Draws!W1736-Line_cap,0)+MAX(Draws!AI1736-Line_cap,0))</f>
        <v>0</v>
      </c>
      <c r="AJ1757" s="18" t="n">
        <f aca="false">AI1757-(MAX(Draws!X1736-Line_cap,0)+MAX(Draws!AJ1736-Line_cap,0))</f>
        <v>0</v>
      </c>
      <c r="AK1757" s="18" t="n">
        <f aca="false">AJ1757-(MAX(Draws!Y1736-Line_cap,0)+MAX(Draws!AK1736-Line_cap,0))</f>
        <v>0</v>
      </c>
      <c r="AL1757" s="18" t="n">
        <f aca="false">SUMPRODUCT(MIN($B$22:$M$22+B1757:M1757+N1757:Y1757))</f>
        <v>422.635293955264</v>
      </c>
      <c r="AM1757" s="18" t="n">
        <f aca="false">SUMPRODUCT(MIN($B$22:$M$22+B1757:M1757))</f>
        <v>422.635293955264</v>
      </c>
      <c r="AN1757" s="18" t="n">
        <f aca="false">SUMPRODUCT(MIN($B$22:$M$22+N1757:Y1757))</f>
        <v>481.950382357786</v>
      </c>
      <c r="AO1757" s="18" t="n">
        <f aca="false">SUMPRODUCT(MIN($B$22:$M$22+B1757:M1757+Z1757:AK1757))</f>
        <v>422.635293955264</v>
      </c>
      <c r="AP1757" s="18" t="n">
        <f aca="false">SUMPRODUCT(MIN($B$23:$M$23+B1757:M1757+N1757:Y1757))</f>
        <v>467.761175037884</v>
      </c>
      <c r="AQ1757" s="18" t="n">
        <f aca="false">SUMPRODUCT(MIN($B$23:$M$23+B1757:M1757+Z1757:AK1757))</f>
        <v>467.761175037884</v>
      </c>
      <c r="AR1757" s="13" t="n">
        <f aca="false">IF(Y1757&lt;0,1,0)</f>
        <v>0</v>
      </c>
    </row>
    <row r="1758" customFormat="false" ht="15" hidden="false" customHeight="false" outlineLevel="0" collapsed="false">
      <c r="A1758" s="13" t="n">
        <v>1733</v>
      </c>
      <c r="B1758" s="18" t="n">
        <f aca="false">Shock_sd*Draws!B1737</f>
        <v>18.1338253733245</v>
      </c>
      <c r="C1758" s="18" t="n">
        <f aca="false">Persist_a*B1758+Shock_sd*Draws!C1737</f>
        <v>53.3193758952157</v>
      </c>
      <c r="D1758" s="18" t="n">
        <f aca="false">Persist_a*C1758+Shock_sd*Draws!D1737</f>
        <v>92.2107047117248</v>
      </c>
      <c r="E1758" s="18" t="n">
        <f aca="false">Persist_a*D1758+Shock_sd*Draws!E1737</f>
        <v>134.117108210773</v>
      </c>
      <c r="F1758" s="18" t="n">
        <f aca="false">Persist_a*E1758+Shock_sd*Draws!F1737</f>
        <v>67.9445223310497</v>
      </c>
      <c r="G1758" s="18" t="n">
        <f aca="false">Persist_a*F1758+Shock_sd*Draws!G1737</f>
        <v>27.4645250379123</v>
      </c>
      <c r="H1758" s="18" t="n">
        <f aca="false">Persist_a*G1758+Shock_sd*Draws!H1737</f>
        <v>-39.4163894130577</v>
      </c>
      <c r="I1758" s="18" t="n">
        <f aca="false">Persist_a*H1758+Shock_sd*Draws!I1737</f>
        <v>-15.0401121340236</v>
      </c>
      <c r="J1758" s="18" t="n">
        <f aca="false">Persist_a*I1758+Shock_sd*Draws!J1737</f>
        <v>0.558823143820492</v>
      </c>
      <c r="K1758" s="18" t="n">
        <f aca="false">Persist_a*J1758+Shock_sd*Draws!K1737</f>
        <v>11.9329885268444</v>
      </c>
      <c r="L1758" s="18" t="n">
        <f aca="false">Persist_a*K1758+Shock_sd*Draws!L1737</f>
        <v>25.8071591244686</v>
      </c>
      <c r="M1758" s="18" t="n">
        <f aca="false">Persist_a*L1758+Shock_sd*Draws!M1737</f>
        <v>47.7585868629996</v>
      </c>
      <c r="N1758" s="18" t="n">
        <f aca="false">0-(Draws!N1737+Draws!Z1737)</f>
        <v>0</v>
      </c>
      <c r="O1758" s="18" t="n">
        <f aca="false">N1758-(Draws!O1737+Draws!AA1737)</f>
        <v>0</v>
      </c>
      <c r="P1758" s="18" t="n">
        <f aca="false">O1758-(Draws!P1737+Draws!AB1737)</f>
        <v>0</v>
      </c>
      <c r="Q1758" s="18" t="n">
        <f aca="false">P1758-(Draws!Q1737+Draws!AC1737)</f>
        <v>0</v>
      </c>
      <c r="R1758" s="18" t="n">
        <f aca="false">Q1758-(Draws!R1737+Draws!AD1737)</f>
        <v>0</v>
      </c>
      <c r="S1758" s="18" t="n">
        <f aca="false">R1758-(Draws!S1737+Draws!AE1737)</f>
        <v>0</v>
      </c>
      <c r="T1758" s="18" t="n">
        <f aca="false">S1758-(Draws!T1737+Draws!AF1737)</f>
        <v>0</v>
      </c>
      <c r="U1758" s="18" t="n">
        <f aca="false">T1758-(Draws!U1737+Draws!AG1737)</f>
        <v>-196.027304073607</v>
      </c>
      <c r="V1758" s="18" t="n">
        <f aca="false">U1758-(Draws!V1737+Draws!AH1737)</f>
        <v>-196.027304073607</v>
      </c>
      <c r="W1758" s="18" t="n">
        <f aca="false">V1758-(Draws!W1737+Draws!AI1737)</f>
        <v>-196.027304073607</v>
      </c>
      <c r="X1758" s="18" t="n">
        <f aca="false">W1758-(Draws!X1737+Draws!AJ1737)</f>
        <v>-315.770573429247</v>
      </c>
      <c r="Y1758" s="18" t="n">
        <f aca="false">X1758-(Draws!Y1737+Draws!AK1737)</f>
        <v>-315.770573429247</v>
      </c>
      <c r="Z1758" s="18" t="n">
        <f aca="false">0-(MAX(Draws!N1737-Line_cap,0)+MAX(Draws!Z1737-Line_cap,0))</f>
        <v>0</v>
      </c>
      <c r="AA1758" s="18" t="n">
        <f aca="false">Z1758-(MAX(Draws!O1737-Line_cap,0)+MAX(Draws!AA1737-Line_cap,0))</f>
        <v>0</v>
      </c>
      <c r="AB1758" s="18" t="n">
        <f aca="false">AA1758-(MAX(Draws!P1737-Line_cap,0)+MAX(Draws!AB1737-Line_cap,0))</f>
        <v>0</v>
      </c>
      <c r="AC1758" s="18" t="n">
        <f aca="false">AB1758-(MAX(Draws!Q1737-Line_cap,0)+MAX(Draws!AC1737-Line_cap,0))</f>
        <v>0</v>
      </c>
      <c r="AD1758" s="18" t="n">
        <f aca="false">AC1758-(MAX(Draws!R1737-Line_cap,0)+MAX(Draws!AD1737-Line_cap,0))</f>
        <v>0</v>
      </c>
      <c r="AE1758" s="18" t="n">
        <f aca="false">AD1758-(MAX(Draws!S1737-Line_cap,0)+MAX(Draws!AE1737-Line_cap,0))</f>
        <v>0</v>
      </c>
      <c r="AF1758" s="18" t="n">
        <f aca="false">AE1758-(MAX(Draws!T1737-Line_cap,0)+MAX(Draws!AF1737-Line_cap,0))</f>
        <v>0</v>
      </c>
      <c r="AG1758" s="18" t="n">
        <f aca="false">AF1758-(MAX(Draws!U1737-Line_cap,0)+MAX(Draws!AG1737-Line_cap,0))</f>
        <v>-96.0273040736065</v>
      </c>
      <c r="AH1758" s="18" t="n">
        <f aca="false">AG1758-(MAX(Draws!V1737-Line_cap,0)+MAX(Draws!AH1737-Line_cap,0))</f>
        <v>-96.0273040736065</v>
      </c>
      <c r="AI1758" s="18" t="n">
        <f aca="false">AH1758-(MAX(Draws!W1737-Line_cap,0)+MAX(Draws!AI1737-Line_cap,0))</f>
        <v>-96.0273040736065</v>
      </c>
      <c r="AJ1758" s="18" t="n">
        <f aca="false">AI1758-(MAX(Draws!X1737-Line_cap,0)+MAX(Draws!AJ1737-Line_cap,0))</f>
        <v>-115.770573429247</v>
      </c>
      <c r="AK1758" s="18" t="n">
        <f aca="false">AJ1758-(MAX(Draws!Y1737-Line_cap,0)+MAX(Draws!AK1737-Line_cap,0))</f>
        <v>-115.770573429247</v>
      </c>
      <c r="AL1758" s="18" t="n">
        <f aca="false">SUMPRODUCT(MIN($B$22:$M$22+B1758:M1758+N1758:Y1758))</f>
        <v>211.964533259603</v>
      </c>
      <c r="AM1758" s="18" t="n">
        <f aca="false">SUMPRODUCT(MIN($B$22:$M$22+B1758:M1758))</f>
        <v>442.533992944728</v>
      </c>
      <c r="AN1758" s="18" t="n">
        <f aca="false">SUMPRODUCT(MIN($B$22:$M$22+N1758:Y1758))</f>
        <v>186.157374135134</v>
      </c>
      <c r="AO1758" s="18" t="n">
        <f aca="false">SUMPRODUCT(MIN($B$22:$M$22+B1758:M1758+Z1758:AK1758))</f>
        <v>372.786637190289</v>
      </c>
      <c r="AP1758" s="18" t="n">
        <f aca="false">SUMPRODUCT(MIN($B$23:$M$23+B1758:M1758+N1758:Y1758))</f>
        <v>258.837662073147</v>
      </c>
      <c r="AQ1758" s="18" t="n">
        <f aca="false">SUMPRODUCT(MIN($B$23:$M$23+B1758:M1758+Z1758:AK1758))</f>
        <v>422.386637190289</v>
      </c>
      <c r="AR1758" s="13" t="n">
        <f aca="false">IF(Y1758&lt;0,1,0)</f>
        <v>1</v>
      </c>
    </row>
    <row r="1759" customFormat="false" ht="15" hidden="false" customHeight="false" outlineLevel="0" collapsed="false">
      <c r="A1759" s="13" t="n">
        <v>1734</v>
      </c>
      <c r="B1759" s="18" t="n">
        <f aca="false">Shock_sd*Draws!B1738</f>
        <v>31.6470033701609</v>
      </c>
      <c r="C1759" s="18" t="n">
        <f aca="false">Persist_a*B1759+Shock_sd*Draws!C1738</f>
        <v>15.9192850455999</v>
      </c>
      <c r="D1759" s="18" t="n">
        <f aca="false">Persist_a*C1759+Shock_sd*Draws!D1738</f>
        <v>20.3539754406559</v>
      </c>
      <c r="E1759" s="18" t="n">
        <f aca="false">Persist_a*D1759+Shock_sd*Draws!E1738</f>
        <v>25.1989975585701</v>
      </c>
      <c r="F1759" s="18" t="n">
        <f aca="false">Persist_a*E1759+Shock_sd*Draws!F1738</f>
        <v>70.5887452963867</v>
      </c>
      <c r="G1759" s="18" t="n">
        <f aca="false">Persist_a*F1759+Shock_sd*Draws!G1738</f>
        <v>6.66443816004327</v>
      </c>
      <c r="H1759" s="18" t="n">
        <f aca="false">Persist_a*G1759+Shock_sd*Draws!H1738</f>
        <v>5.79694529804022</v>
      </c>
      <c r="I1759" s="18" t="n">
        <f aca="false">Persist_a*H1759+Shock_sd*Draws!I1738</f>
        <v>4.61981695505078</v>
      </c>
      <c r="J1759" s="18" t="n">
        <f aca="false">Persist_a*I1759+Shock_sd*Draws!J1738</f>
        <v>-72.4190817476017</v>
      </c>
      <c r="K1759" s="18" t="n">
        <f aca="false">Persist_a*J1759+Shock_sd*Draws!K1738</f>
        <v>-90.0671125493288</v>
      </c>
      <c r="L1759" s="18" t="n">
        <f aca="false">Persist_a*K1759+Shock_sd*Draws!L1738</f>
        <v>-109.687115361594</v>
      </c>
      <c r="M1759" s="18" t="n">
        <f aca="false">Persist_a*L1759+Shock_sd*Draws!M1738</f>
        <v>-2.47982543767534</v>
      </c>
      <c r="N1759" s="18" t="n">
        <f aca="false">0-(Draws!N1738+Draws!Z1738)</f>
        <v>0</v>
      </c>
      <c r="O1759" s="18" t="n">
        <f aca="false">N1759-(Draws!O1738+Draws!AA1738)</f>
        <v>0</v>
      </c>
      <c r="P1759" s="18" t="n">
        <f aca="false">O1759-(Draws!P1738+Draws!AB1738)</f>
        <v>0</v>
      </c>
      <c r="Q1759" s="18" t="n">
        <f aca="false">P1759-(Draws!Q1738+Draws!AC1738)</f>
        <v>0</v>
      </c>
      <c r="R1759" s="18" t="n">
        <f aca="false">Q1759-(Draws!R1738+Draws!AD1738)</f>
        <v>0</v>
      </c>
      <c r="S1759" s="18" t="n">
        <f aca="false">R1759-(Draws!S1738+Draws!AE1738)</f>
        <v>0</v>
      </c>
      <c r="T1759" s="18" t="n">
        <f aca="false">S1759-(Draws!T1738+Draws!AF1738)</f>
        <v>0</v>
      </c>
      <c r="U1759" s="18" t="n">
        <f aca="false">T1759-(Draws!U1738+Draws!AG1738)</f>
        <v>0</v>
      </c>
      <c r="V1759" s="18" t="n">
        <f aca="false">U1759-(Draws!V1738+Draws!AH1738)</f>
        <v>0</v>
      </c>
      <c r="W1759" s="18" t="n">
        <f aca="false">V1759-(Draws!W1738+Draws!AI1738)</f>
        <v>0</v>
      </c>
      <c r="X1759" s="18" t="n">
        <f aca="false">W1759-(Draws!X1738+Draws!AJ1738)</f>
        <v>0</v>
      </c>
      <c r="Y1759" s="18" t="n">
        <f aca="false">X1759-(Draws!Y1738+Draws!AK1738)</f>
        <v>0</v>
      </c>
      <c r="Z1759" s="18" t="n">
        <f aca="false">0-(MAX(Draws!N1738-Line_cap,0)+MAX(Draws!Z1738-Line_cap,0))</f>
        <v>0</v>
      </c>
      <c r="AA1759" s="18" t="n">
        <f aca="false">Z1759-(MAX(Draws!O1738-Line_cap,0)+MAX(Draws!AA1738-Line_cap,0))</f>
        <v>0</v>
      </c>
      <c r="AB1759" s="18" t="n">
        <f aca="false">AA1759-(MAX(Draws!P1738-Line_cap,0)+MAX(Draws!AB1738-Line_cap,0))</f>
        <v>0</v>
      </c>
      <c r="AC1759" s="18" t="n">
        <f aca="false">AB1759-(MAX(Draws!Q1738-Line_cap,0)+MAX(Draws!AC1738-Line_cap,0))</f>
        <v>0</v>
      </c>
      <c r="AD1759" s="18" t="n">
        <f aca="false">AC1759-(MAX(Draws!R1738-Line_cap,0)+MAX(Draws!AD1738-Line_cap,0))</f>
        <v>0</v>
      </c>
      <c r="AE1759" s="18" t="n">
        <f aca="false">AD1759-(MAX(Draws!S1738-Line_cap,0)+MAX(Draws!AE1738-Line_cap,0))</f>
        <v>0</v>
      </c>
      <c r="AF1759" s="18" t="n">
        <f aca="false">AE1759-(MAX(Draws!T1738-Line_cap,0)+MAX(Draws!AF1738-Line_cap,0))</f>
        <v>0</v>
      </c>
      <c r="AG1759" s="18" t="n">
        <f aca="false">AF1759-(MAX(Draws!U1738-Line_cap,0)+MAX(Draws!AG1738-Line_cap,0))</f>
        <v>0</v>
      </c>
      <c r="AH1759" s="18" t="n">
        <f aca="false">AG1759-(MAX(Draws!V1738-Line_cap,0)+MAX(Draws!AH1738-Line_cap,0))</f>
        <v>0</v>
      </c>
      <c r="AI1759" s="18" t="n">
        <f aca="false">AH1759-(MAX(Draws!W1738-Line_cap,0)+MAX(Draws!AI1738-Line_cap,0))</f>
        <v>0</v>
      </c>
      <c r="AJ1759" s="18" t="n">
        <f aca="false">AI1759-(MAX(Draws!X1738-Line_cap,0)+MAX(Draws!AJ1738-Line_cap,0))</f>
        <v>0</v>
      </c>
      <c r="AK1759" s="18" t="n">
        <f aca="false">AJ1759-(MAX(Draws!Y1738-Line_cap,0)+MAX(Draws!AK1738-Line_cap,0))</f>
        <v>0</v>
      </c>
      <c r="AL1759" s="18" t="n">
        <f aca="false">SUMPRODUCT(MIN($B$22:$M$22+B1759:M1759+N1759:Y1759))</f>
        <v>392.240832202787</v>
      </c>
      <c r="AM1759" s="18" t="n">
        <f aca="false">SUMPRODUCT(MIN($B$22:$M$22+B1759:M1759))</f>
        <v>392.240832202787</v>
      </c>
      <c r="AN1759" s="18" t="n">
        <f aca="false">SUMPRODUCT(MIN($B$22:$M$22+N1759:Y1759))</f>
        <v>481.950382357786</v>
      </c>
      <c r="AO1759" s="18" t="n">
        <f aca="false">SUMPRODUCT(MIN($B$22:$M$22+B1759:M1759+Z1759:AK1759))</f>
        <v>392.240832202787</v>
      </c>
      <c r="AP1759" s="18" t="n">
        <f aca="false">SUMPRODUCT(MIN($B$23:$M$23+B1759:M1759+N1759:Y1759))</f>
        <v>439.113961016331</v>
      </c>
      <c r="AQ1759" s="18" t="n">
        <f aca="false">SUMPRODUCT(MIN($B$23:$M$23+B1759:M1759+Z1759:AK1759))</f>
        <v>439.113961016331</v>
      </c>
      <c r="AR1759" s="13" t="n">
        <f aca="false">IF(Y1759&lt;0,1,0)</f>
        <v>0</v>
      </c>
    </row>
    <row r="1760" customFormat="false" ht="15" hidden="false" customHeight="false" outlineLevel="0" collapsed="false">
      <c r="A1760" s="13" t="n">
        <v>1735</v>
      </c>
      <c r="B1760" s="18" t="n">
        <f aca="false">Shock_sd*Draws!B1739</f>
        <v>37.0161714256851</v>
      </c>
      <c r="C1760" s="18" t="n">
        <f aca="false">Persist_a*B1760+Shock_sd*Draws!C1739</f>
        <v>60.9177806394618</v>
      </c>
      <c r="D1760" s="18" t="n">
        <f aca="false">Persist_a*C1760+Shock_sd*Draws!D1739</f>
        <v>51.7402323007792</v>
      </c>
      <c r="E1760" s="18" t="n">
        <f aca="false">Persist_a*D1760+Shock_sd*Draws!E1739</f>
        <v>77.8058325485409</v>
      </c>
      <c r="F1760" s="18" t="n">
        <f aca="false">Persist_a*E1760+Shock_sd*Draws!F1739</f>
        <v>12.5860620245854</v>
      </c>
      <c r="G1760" s="18" t="n">
        <f aca="false">Persist_a*F1760+Shock_sd*Draws!G1739</f>
        <v>-32.3564971295669</v>
      </c>
      <c r="H1760" s="18" t="n">
        <f aca="false">Persist_a*G1760+Shock_sd*Draws!H1739</f>
        <v>-67.1342753848568</v>
      </c>
      <c r="I1760" s="18" t="n">
        <f aca="false">Persist_a*H1760+Shock_sd*Draws!I1739</f>
        <v>-65.514298935042</v>
      </c>
      <c r="J1760" s="18" t="n">
        <f aca="false">Persist_a*I1760+Shock_sd*Draws!J1739</f>
        <v>-60.2030319655654</v>
      </c>
      <c r="K1760" s="18" t="n">
        <f aca="false">Persist_a*J1760+Shock_sd*Draws!K1739</f>
        <v>-120.634631665311</v>
      </c>
      <c r="L1760" s="18" t="n">
        <f aca="false">Persist_a*K1760+Shock_sd*Draws!L1739</f>
        <v>-24.1194646566695</v>
      </c>
      <c r="M1760" s="18" t="n">
        <f aca="false">Persist_a*L1760+Shock_sd*Draws!M1739</f>
        <v>53.3617443005248</v>
      </c>
      <c r="N1760" s="18" t="n">
        <f aca="false">0-(Draws!N1739+Draws!Z1739)</f>
        <v>0</v>
      </c>
      <c r="O1760" s="18" t="n">
        <f aca="false">N1760-(Draws!O1739+Draws!AA1739)</f>
        <v>0</v>
      </c>
      <c r="P1760" s="18" t="n">
        <f aca="false">O1760-(Draws!P1739+Draws!AB1739)</f>
        <v>0</v>
      </c>
      <c r="Q1760" s="18" t="n">
        <f aca="false">P1760-(Draws!Q1739+Draws!AC1739)</f>
        <v>0</v>
      </c>
      <c r="R1760" s="18" t="n">
        <f aca="false">Q1760-(Draws!R1739+Draws!AD1739)</f>
        <v>0</v>
      </c>
      <c r="S1760" s="18" t="n">
        <f aca="false">R1760-(Draws!S1739+Draws!AE1739)</f>
        <v>0</v>
      </c>
      <c r="T1760" s="18" t="n">
        <f aca="false">S1760-(Draws!T1739+Draws!AF1739)</f>
        <v>0</v>
      </c>
      <c r="U1760" s="18" t="n">
        <f aca="false">T1760-(Draws!U1739+Draws!AG1739)</f>
        <v>0</v>
      </c>
      <c r="V1760" s="18" t="n">
        <f aca="false">U1760-(Draws!V1739+Draws!AH1739)</f>
        <v>0</v>
      </c>
      <c r="W1760" s="18" t="n">
        <f aca="false">V1760-(Draws!W1739+Draws!AI1739)</f>
        <v>0</v>
      </c>
      <c r="X1760" s="18" t="n">
        <f aca="false">W1760-(Draws!X1739+Draws!AJ1739)</f>
        <v>0</v>
      </c>
      <c r="Y1760" s="18" t="n">
        <f aca="false">X1760-(Draws!Y1739+Draws!AK1739)</f>
        <v>0</v>
      </c>
      <c r="Z1760" s="18" t="n">
        <f aca="false">0-(MAX(Draws!N1739-Line_cap,0)+MAX(Draws!Z1739-Line_cap,0))</f>
        <v>0</v>
      </c>
      <c r="AA1760" s="18" t="n">
        <f aca="false">Z1760-(MAX(Draws!O1739-Line_cap,0)+MAX(Draws!AA1739-Line_cap,0))</f>
        <v>0</v>
      </c>
      <c r="AB1760" s="18" t="n">
        <f aca="false">AA1760-(MAX(Draws!P1739-Line_cap,0)+MAX(Draws!AB1739-Line_cap,0))</f>
        <v>0</v>
      </c>
      <c r="AC1760" s="18" t="n">
        <f aca="false">AB1760-(MAX(Draws!Q1739-Line_cap,0)+MAX(Draws!AC1739-Line_cap,0))</f>
        <v>0</v>
      </c>
      <c r="AD1760" s="18" t="n">
        <f aca="false">AC1760-(MAX(Draws!R1739-Line_cap,0)+MAX(Draws!AD1739-Line_cap,0))</f>
        <v>0</v>
      </c>
      <c r="AE1760" s="18" t="n">
        <f aca="false">AD1760-(MAX(Draws!S1739-Line_cap,0)+MAX(Draws!AE1739-Line_cap,0))</f>
        <v>0</v>
      </c>
      <c r="AF1760" s="18" t="n">
        <f aca="false">AE1760-(MAX(Draws!T1739-Line_cap,0)+MAX(Draws!AF1739-Line_cap,0))</f>
        <v>0</v>
      </c>
      <c r="AG1760" s="18" t="n">
        <f aca="false">AF1760-(MAX(Draws!U1739-Line_cap,0)+MAX(Draws!AG1739-Line_cap,0))</f>
        <v>0</v>
      </c>
      <c r="AH1760" s="18" t="n">
        <f aca="false">AG1760-(MAX(Draws!V1739-Line_cap,0)+MAX(Draws!AH1739-Line_cap,0))</f>
        <v>0</v>
      </c>
      <c r="AI1760" s="18" t="n">
        <f aca="false">AH1760-(MAX(Draws!W1739-Line_cap,0)+MAX(Draws!AI1739-Line_cap,0))</f>
        <v>0</v>
      </c>
      <c r="AJ1760" s="18" t="n">
        <f aca="false">AI1760-(MAX(Draws!X1739-Line_cap,0)+MAX(Draws!AJ1739-Line_cap,0))</f>
        <v>0</v>
      </c>
      <c r="AK1760" s="18" t="n">
        <f aca="false">AJ1760-(MAX(Draws!Y1739-Line_cap,0)+MAX(Draws!AK1739-Line_cap,0))</f>
        <v>0</v>
      </c>
      <c r="AL1760" s="18" t="n">
        <f aca="false">SUMPRODUCT(MIN($B$22:$M$22+B1760:M1760+N1760:Y1760))</f>
        <v>373.751064144114</v>
      </c>
      <c r="AM1760" s="18" t="n">
        <f aca="false">SUMPRODUCT(MIN($B$22:$M$22+B1760:M1760))</f>
        <v>373.751064144114</v>
      </c>
      <c r="AN1760" s="18" t="n">
        <f aca="false">SUMPRODUCT(MIN($B$22:$M$22+N1760:Y1760))</f>
        <v>481.950382357786</v>
      </c>
      <c r="AO1760" s="18" t="n">
        <f aca="false">SUMPRODUCT(MIN($B$22:$M$22+B1760:M1760+Z1760:AK1760))</f>
        <v>373.751064144114</v>
      </c>
      <c r="AP1760" s="18" t="n">
        <f aca="false">SUMPRODUCT(MIN($B$23:$M$23+B1760:M1760+N1760:Y1760))</f>
        <v>422.036712694541</v>
      </c>
      <c r="AQ1760" s="18" t="n">
        <f aca="false">SUMPRODUCT(MIN($B$23:$M$23+B1760:M1760+Z1760:AK1760))</f>
        <v>422.036712694541</v>
      </c>
      <c r="AR1760" s="13" t="n">
        <f aca="false">IF(Y1760&lt;0,1,0)</f>
        <v>0</v>
      </c>
    </row>
    <row r="1761" customFormat="false" ht="15" hidden="false" customHeight="false" outlineLevel="0" collapsed="false">
      <c r="A1761" s="13" t="n">
        <v>1736</v>
      </c>
      <c r="B1761" s="18" t="n">
        <f aca="false">Shock_sd*Draws!B1740</f>
        <v>-41.471140215702</v>
      </c>
      <c r="C1761" s="18" t="n">
        <f aca="false">Persist_a*B1761+Shock_sd*Draws!C1740</f>
        <v>47.7645438706145</v>
      </c>
      <c r="D1761" s="18" t="n">
        <f aca="false">Persist_a*C1761+Shock_sd*Draws!D1740</f>
        <v>-15.6707014775537</v>
      </c>
      <c r="E1761" s="18" t="n">
        <f aca="false">Persist_a*D1761+Shock_sd*Draws!E1740</f>
        <v>12.4255615916251</v>
      </c>
      <c r="F1761" s="18" t="n">
        <f aca="false">Persist_a*E1761+Shock_sd*Draws!F1740</f>
        <v>17.5135108413235</v>
      </c>
      <c r="G1761" s="18" t="n">
        <f aca="false">Persist_a*F1761+Shock_sd*Draws!G1740</f>
        <v>80.9356335690755</v>
      </c>
      <c r="H1761" s="18" t="n">
        <f aca="false">Persist_a*G1761+Shock_sd*Draws!H1740</f>
        <v>97.9318381704775</v>
      </c>
      <c r="I1761" s="18" t="n">
        <f aca="false">Persist_a*H1761+Shock_sd*Draws!I1740</f>
        <v>50.0895538305145</v>
      </c>
      <c r="J1761" s="18" t="n">
        <f aca="false">Persist_a*I1761+Shock_sd*Draws!J1740</f>
        <v>38.1784253329179</v>
      </c>
      <c r="K1761" s="18" t="n">
        <f aca="false">Persist_a*J1761+Shock_sd*Draws!K1740</f>
        <v>42.0407173843313</v>
      </c>
      <c r="L1761" s="18" t="n">
        <f aca="false">Persist_a*K1761+Shock_sd*Draws!L1740</f>
        <v>96.162815762702</v>
      </c>
      <c r="M1761" s="18" t="n">
        <f aca="false">Persist_a*L1761+Shock_sd*Draws!M1740</f>
        <v>18.7442612984274</v>
      </c>
      <c r="N1761" s="18" t="n">
        <f aca="false">0-(Draws!N1740+Draws!Z1740)</f>
        <v>-176.937300623191</v>
      </c>
      <c r="O1761" s="18" t="n">
        <f aca="false">N1761-(Draws!O1740+Draws!AA1740)</f>
        <v>-176.937300623191</v>
      </c>
      <c r="P1761" s="18" t="n">
        <f aca="false">O1761-(Draws!P1740+Draws!AB1740)</f>
        <v>-392.788194559375</v>
      </c>
      <c r="Q1761" s="18" t="n">
        <f aca="false">P1761-(Draws!Q1740+Draws!AC1740)</f>
        <v>-392.788194559375</v>
      </c>
      <c r="R1761" s="18" t="n">
        <f aca="false">Q1761-(Draws!R1740+Draws!AD1740)</f>
        <v>-392.788194559375</v>
      </c>
      <c r="S1761" s="18" t="n">
        <f aca="false">R1761-(Draws!S1740+Draws!AE1740)</f>
        <v>-392.788194559375</v>
      </c>
      <c r="T1761" s="18" t="n">
        <f aca="false">S1761-(Draws!T1740+Draws!AF1740)</f>
        <v>-392.788194559375</v>
      </c>
      <c r="U1761" s="18" t="n">
        <f aca="false">T1761-(Draws!U1740+Draws!AG1740)</f>
        <v>-392.788194559375</v>
      </c>
      <c r="V1761" s="18" t="n">
        <f aca="false">U1761-(Draws!V1740+Draws!AH1740)</f>
        <v>-392.788194559375</v>
      </c>
      <c r="W1761" s="18" t="n">
        <f aca="false">V1761-(Draws!W1740+Draws!AI1740)</f>
        <v>-392.788194559375</v>
      </c>
      <c r="X1761" s="18" t="n">
        <f aca="false">W1761-(Draws!X1740+Draws!AJ1740)</f>
        <v>-392.788194559375</v>
      </c>
      <c r="Y1761" s="18" t="n">
        <f aca="false">X1761-(Draws!Y1740+Draws!AK1740)</f>
        <v>-392.788194559375</v>
      </c>
      <c r="Z1761" s="18" t="n">
        <f aca="false">0-(MAX(Draws!N1740-Line_cap,0)+MAX(Draws!Z1740-Line_cap,0))</f>
        <v>-76.9373006231913</v>
      </c>
      <c r="AA1761" s="18" t="n">
        <f aca="false">Z1761-(MAX(Draws!O1740-Line_cap,0)+MAX(Draws!AA1740-Line_cap,0))</f>
        <v>-76.9373006231913</v>
      </c>
      <c r="AB1761" s="18" t="n">
        <f aca="false">AA1761-(MAX(Draws!P1740-Line_cap,0)+MAX(Draws!AB1740-Line_cap,0))</f>
        <v>-192.788194559375</v>
      </c>
      <c r="AC1761" s="18" t="n">
        <f aca="false">AB1761-(MAX(Draws!Q1740-Line_cap,0)+MAX(Draws!AC1740-Line_cap,0))</f>
        <v>-192.788194559375</v>
      </c>
      <c r="AD1761" s="18" t="n">
        <f aca="false">AC1761-(MAX(Draws!R1740-Line_cap,0)+MAX(Draws!AD1740-Line_cap,0))</f>
        <v>-192.788194559375</v>
      </c>
      <c r="AE1761" s="18" t="n">
        <f aca="false">AD1761-(MAX(Draws!S1740-Line_cap,0)+MAX(Draws!AE1740-Line_cap,0))</f>
        <v>-192.788194559375</v>
      </c>
      <c r="AF1761" s="18" t="n">
        <f aca="false">AE1761-(MAX(Draws!T1740-Line_cap,0)+MAX(Draws!AF1740-Line_cap,0))</f>
        <v>-192.788194559375</v>
      </c>
      <c r="AG1761" s="18" t="n">
        <f aca="false">AF1761-(MAX(Draws!U1740-Line_cap,0)+MAX(Draws!AG1740-Line_cap,0))</f>
        <v>-192.788194559375</v>
      </c>
      <c r="AH1761" s="18" t="n">
        <f aca="false">AG1761-(MAX(Draws!V1740-Line_cap,0)+MAX(Draws!AH1740-Line_cap,0))</f>
        <v>-192.788194559375</v>
      </c>
      <c r="AI1761" s="18" t="n">
        <f aca="false">AH1761-(MAX(Draws!W1740-Line_cap,0)+MAX(Draws!AI1740-Line_cap,0))</f>
        <v>-192.788194559375</v>
      </c>
      <c r="AJ1761" s="18" t="n">
        <f aca="false">AI1761-(MAX(Draws!X1740-Line_cap,0)+MAX(Draws!AJ1740-Line_cap,0))</f>
        <v>-192.788194559375</v>
      </c>
      <c r="AK1761" s="18" t="n">
        <f aca="false">AJ1761-(MAX(Draws!Y1740-Line_cap,0)+MAX(Draws!AK1740-Line_cap,0))</f>
        <v>-192.788194559375</v>
      </c>
      <c r="AL1761" s="18" t="n">
        <f aca="false">SUMPRODUCT(MIN($B$22:$M$22+B1761:M1761+N1761:Y1761))</f>
        <v>107.095290625212</v>
      </c>
      <c r="AM1761" s="18" t="n">
        <f aca="false">SUMPRODUCT(MIN($B$22:$M$22+B1761:M1761))</f>
        <v>499.883485184587</v>
      </c>
      <c r="AN1761" s="18" t="n">
        <f aca="false">SUMPRODUCT(MIN($B$22:$M$22+N1761:Y1761))</f>
        <v>89.1621877984103</v>
      </c>
      <c r="AO1761" s="18" t="n">
        <f aca="false">SUMPRODUCT(MIN($B$22:$M$22+B1761:M1761+Z1761:AK1761))</f>
        <v>307.095290625212</v>
      </c>
      <c r="AP1761" s="18" t="n">
        <f aca="false">SUMPRODUCT(MIN($B$23:$M$23+B1761:M1761+N1761:Y1761))</f>
        <v>141.844665433451</v>
      </c>
      <c r="AQ1761" s="18" t="n">
        <f aca="false">SUMPRODUCT(MIN($B$23:$M$23+B1761:M1761+Z1761:AK1761))</f>
        <v>341.844665433451</v>
      </c>
      <c r="AR1761" s="13" t="n">
        <f aca="false">IF(Y1761&lt;0,1,0)</f>
        <v>1</v>
      </c>
    </row>
    <row r="1762" customFormat="false" ht="15" hidden="false" customHeight="false" outlineLevel="0" collapsed="false">
      <c r="A1762" s="13" t="n">
        <v>1737</v>
      </c>
      <c r="B1762" s="18" t="n">
        <f aca="false">Shock_sd*Draws!B1741</f>
        <v>4.68529199075999</v>
      </c>
      <c r="C1762" s="18" t="n">
        <f aca="false">Persist_a*B1762+Shock_sd*Draws!C1741</f>
        <v>26.516988555087</v>
      </c>
      <c r="D1762" s="18" t="n">
        <f aca="false">Persist_a*C1762+Shock_sd*Draws!D1741</f>
        <v>-24.212054244069</v>
      </c>
      <c r="E1762" s="18" t="n">
        <f aca="false">Persist_a*D1762+Shock_sd*Draws!E1741</f>
        <v>-41.166028459491</v>
      </c>
      <c r="F1762" s="18" t="n">
        <f aca="false">Persist_a*E1762+Shock_sd*Draws!F1741</f>
        <v>-149.14043701602</v>
      </c>
      <c r="G1762" s="18" t="n">
        <f aca="false">Persist_a*F1762+Shock_sd*Draws!G1741</f>
        <v>-70.5382007712047</v>
      </c>
      <c r="H1762" s="18" t="n">
        <f aca="false">Persist_a*G1762+Shock_sd*Draws!H1741</f>
        <v>-27.4600589665377</v>
      </c>
      <c r="I1762" s="18" t="n">
        <f aca="false">Persist_a*H1762+Shock_sd*Draws!I1741</f>
        <v>-77.1398536969627</v>
      </c>
      <c r="J1762" s="18" t="n">
        <f aca="false">Persist_a*I1762+Shock_sd*Draws!J1741</f>
        <v>-23.3883492572542</v>
      </c>
      <c r="K1762" s="18" t="n">
        <f aca="false">Persist_a*J1762+Shock_sd*Draws!K1741</f>
        <v>-1.43335818652577</v>
      </c>
      <c r="L1762" s="18" t="n">
        <f aca="false">Persist_a*K1762+Shock_sd*Draws!L1741</f>
        <v>71.5502370826311</v>
      </c>
      <c r="M1762" s="18" t="n">
        <f aca="false">Persist_a*L1762+Shock_sd*Draws!M1741</f>
        <v>20.2733126812365</v>
      </c>
      <c r="N1762" s="18" t="n">
        <f aca="false">0-(Draws!N1741+Draws!Z1741)</f>
        <v>0</v>
      </c>
      <c r="O1762" s="18" t="n">
        <f aca="false">N1762-(Draws!O1741+Draws!AA1741)</f>
        <v>0</v>
      </c>
      <c r="P1762" s="18" t="n">
        <f aca="false">O1762-(Draws!P1741+Draws!AB1741)</f>
        <v>0</v>
      </c>
      <c r="Q1762" s="18" t="n">
        <f aca="false">P1762-(Draws!Q1741+Draws!AC1741)</f>
        <v>0</v>
      </c>
      <c r="R1762" s="18" t="n">
        <f aca="false">Q1762-(Draws!R1741+Draws!AD1741)</f>
        <v>0</v>
      </c>
      <c r="S1762" s="18" t="n">
        <f aca="false">R1762-(Draws!S1741+Draws!AE1741)</f>
        <v>0</v>
      </c>
      <c r="T1762" s="18" t="n">
        <f aca="false">S1762-(Draws!T1741+Draws!AF1741)</f>
        <v>0</v>
      </c>
      <c r="U1762" s="18" t="n">
        <f aca="false">T1762-(Draws!U1741+Draws!AG1741)</f>
        <v>0</v>
      </c>
      <c r="V1762" s="18" t="n">
        <f aca="false">U1762-(Draws!V1741+Draws!AH1741)</f>
        <v>0</v>
      </c>
      <c r="W1762" s="18" t="n">
        <f aca="false">V1762-(Draws!W1741+Draws!AI1741)</f>
        <v>0</v>
      </c>
      <c r="X1762" s="18" t="n">
        <f aca="false">W1762-(Draws!X1741+Draws!AJ1741)</f>
        <v>0</v>
      </c>
      <c r="Y1762" s="18" t="n">
        <f aca="false">X1762-(Draws!Y1741+Draws!AK1741)</f>
        <v>0</v>
      </c>
      <c r="Z1762" s="18" t="n">
        <f aca="false">0-(MAX(Draws!N1741-Line_cap,0)+MAX(Draws!Z1741-Line_cap,0))</f>
        <v>0</v>
      </c>
      <c r="AA1762" s="18" t="n">
        <f aca="false">Z1762-(MAX(Draws!O1741-Line_cap,0)+MAX(Draws!AA1741-Line_cap,0))</f>
        <v>0</v>
      </c>
      <c r="AB1762" s="18" t="n">
        <f aca="false">AA1762-(MAX(Draws!P1741-Line_cap,0)+MAX(Draws!AB1741-Line_cap,0))</f>
        <v>0</v>
      </c>
      <c r="AC1762" s="18" t="n">
        <f aca="false">AB1762-(MAX(Draws!Q1741-Line_cap,0)+MAX(Draws!AC1741-Line_cap,0))</f>
        <v>0</v>
      </c>
      <c r="AD1762" s="18" t="n">
        <f aca="false">AC1762-(MAX(Draws!R1741-Line_cap,0)+MAX(Draws!AD1741-Line_cap,0))</f>
        <v>0</v>
      </c>
      <c r="AE1762" s="18" t="n">
        <f aca="false">AD1762-(MAX(Draws!S1741-Line_cap,0)+MAX(Draws!AE1741-Line_cap,0))</f>
        <v>0</v>
      </c>
      <c r="AF1762" s="18" t="n">
        <f aca="false">AE1762-(MAX(Draws!T1741-Line_cap,0)+MAX(Draws!AF1741-Line_cap,0))</f>
        <v>0</v>
      </c>
      <c r="AG1762" s="18" t="n">
        <f aca="false">AF1762-(MAX(Draws!U1741-Line_cap,0)+MAX(Draws!AG1741-Line_cap,0))</f>
        <v>0</v>
      </c>
      <c r="AH1762" s="18" t="n">
        <f aca="false">AG1762-(MAX(Draws!V1741-Line_cap,0)+MAX(Draws!AH1741-Line_cap,0))</f>
        <v>0</v>
      </c>
      <c r="AI1762" s="18" t="n">
        <f aca="false">AH1762-(MAX(Draws!W1741-Line_cap,0)+MAX(Draws!AI1741-Line_cap,0))</f>
        <v>0</v>
      </c>
      <c r="AJ1762" s="18" t="n">
        <f aca="false">AI1762-(MAX(Draws!X1741-Line_cap,0)+MAX(Draws!AJ1741-Line_cap,0))</f>
        <v>0</v>
      </c>
      <c r="AK1762" s="18" t="n">
        <f aca="false">AJ1762-(MAX(Draws!Y1741-Line_cap,0)+MAX(Draws!AK1741-Line_cap,0))</f>
        <v>0</v>
      </c>
      <c r="AL1762" s="18" t="n">
        <f aca="false">SUMPRODUCT(MIN($B$22:$M$22+B1762:M1762+N1762:Y1762))</f>
        <v>339.35674413167</v>
      </c>
      <c r="AM1762" s="18" t="n">
        <f aca="false">SUMPRODUCT(MIN($B$22:$M$22+B1762:M1762))</f>
        <v>339.35674413167</v>
      </c>
      <c r="AN1762" s="18" t="n">
        <f aca="false">SUMPRODUCT(MIN($B$22:$M$22+N1762:Y1762))</f>
        <v>481.950382357786</v>
      </c>
      <c r="AO1762" s="18" t="n">
        <f aca="false">SUMPRODUCT(MIN($B$22:$M$22+B1762:M1762+Z1762:AK1762))</f>
        <v>339.35674413167</v>
      </c>
      <c r="AP1762" s="18" t="n">
        <f aca="false">SUMPRODUCT(MIN($B$23:$M$23+B1762:M1762+N1762:Y1762))</f>
        <v>384.461477984834</v>
      </c>
      <c r="AQ1762" s="18" t="n">
        <f aca="false">SUMPRODUCT(MIN($B$23:$M$23+B1762:M1762+Z1762:AK1762))</f>
        <v>384.461477984834</v>
      </c>
      <c r="AR1762" s="13" t="n">
        <f aca="false">IF(Y1762&lt;0,1,0)</f>
        <v>0</v>
      </c>
    </row>
    <row r="1763" customFormat="false" ht="15" hidden="false" customHeight="false" outlineLevel="0" collapsed="false">
      <c r="A1763" s="13" t="n">
        <v>1738</v>
      </c>
      <c r="B1763" s="18" t="n">
        <f aca="false">Shock_sd*Draws!B1742</f>
        <v>-47.1507964499158</v>
      </c>
      <c r="C1763" s="18" t="n">
        <f aca="false">Persist_a*B1763+Shock_sd*Draws!C1742</f>
        <v>13.483600467642</v>
      </c>
      <c r="D1763" s="18" t="n">
        <f aca="false">Persist_a*C1763+Shock_sd*Draws!D1742</f>
        <v>43.5440375127468</v>
      </c>
      <c r="E1763" s="18" t="n">
        <f aca="false">Persist_a*D1763+Shock_sd*Draws!E1742</f>
        <v>117.504228370362</v>
      </c>
      <c r="F1763" s="18" t="n">
        <f aca="false">Persist_a*E1763+Shock_sd*Draws!F1742</f>
        <v>6.68049034518363</v>
      </c>
      <c r="G1763" s="18" t="n">
        <f aca="false">Persist_a*F1763+Shock_sd*Draws!G1742</f>
        <v>-14.514183639809</v>
      </c>
      <c r="H1763" s="18" t="n">
        <f aca="false">Persist_a*G1763+Shock_sd*Draws!H1742</f>
        <v>-90.3671151925671</v>
      </c>
      <c r="I1763" s="18" t="n">
        <f aca="false">Persist_a*H1763+Shock_sd*Draws!I1742</f>
        <v>24.2959039430729</v>
      </c>
      <c r="J1763" s="18" t="n">
        <f aca="false">Persist_a*I1763+Shock_sd*Draws!J1742</f>
        <v>12.6375492484655</v>
      </c>
      <c r="K1763" s="18" t="n">
        <f aca="false">Persist_a*J1763+Shock_sd*Draws!K1742</f>
        <v>21.0860182592449</v>
      </c>
      <c r="L1763" s="18" t="n">
        <f aca="false">Persist_a*K1763+Shock_sd*Draws!L1742</f>
        <v>-30.1435257331166</v>
      </c>
      <c r="M1763" s="18" t="n">
        <f aca="false">Persist_a*L1763+Shock_sd*Draws!M1742</f>
        <v>-73.6266010301831</v>
      </c>
      <c r="N1763" s="18" t="n">
        <f aca="false">0-(Draws!N1742+Draws!Z1742)</f>
        <v>0</v>
      </c>
      <c r="O1763" s="18" t="n">
        <f aca="false">N1763-(Draws!O1742+Draws!AA1742)</f>
        <v>0</v>
      </c>
      <c r="P1763" s="18" t="n">
        <f aca="false">O1763-(Draws!P1742+Draws!AB1742)</f>
        <v>0</v>
      </c>
      <c r="Q1763" s="18" t="n">
        <f aca="false">P1763-(Draws!Q1742+Draws!AC1742)</f>
        <v>0</v>
      </c>
      <c r="R1763" s="18" t="n">
        <f aca="false">Q1763-(Draws!R1742+Draws!AD1742)</f>
        <v>0</v>
      </c>
      <c r="S1763" s="18" t="n">
        <f aca="false">R1763-(Draws!S1742+Draws!AE1742)</f>
        <v>0</v>
      </c>
      <c r="T1763" s="18" t="n">
        <f aca="false">S1763-(Draws!T1742+Draws!AF1742)</f>
        <v>0</v>
      </c>
      <c r="U1763" s="18" t="n">
        <f aca="false">T1763-(Draws!U1742+Draws!AG1742)</f>
        <v>0</v>
      </c>
      <c r="V1763" s="18" t="n">
        <f aca="false">U1763-(Draws!V1742+Draws!AH1742)</f>
        <v>0</v>
      </c>
      <c r="W1763" s="18" t="n">
        <f aca="false">V1763-(Draws!W1742+Draws!AI1742)</f>
        <v>0</v>
      </c>
      <c r="X1763" s="18" t="n">
        <f aca="false">W1763-(Draws!X1742+Draws!AJ1742)</f>
        <v>0</v>
      </c>
      <c r="Y1763" s="18" t="n">
        <f aca="false">X1763-(Draws!Y1742+Draws!AK1742)</f>
        <v>0</v>
      </c>
      <c r="Z1763" s="18" t="n">
        <f aca="false">0-(MAX(Draws!N1742-Line_cap,0)+MAX(Draws!Z1742-Line_cap,0))</f>
        <v>0</v>
      </c>
      <c r="AA1763" s="18" t="n">
        <f aca="false">Z1763-(MAX(Draws!O1742-Line_cap,0)+MAX(Draws!AA1742-Line_cap,0))</f>
        <v>0</v>
      </c>
      <c r="AB1763" s="18" t="n">
        <f aca="false">AA1763-(MAX(Draws!P1742-Line_cap,0)+MAX(Draws!AB1742-Line_cap,0))</f>
        <v>0</v>
      </c>
      <c r="AC1763" s="18" t="n">
        <f aca="false">AB1763-(MAX(Draws!Q1742-Line_cap,0)+MAX(Draws!AC1742-Line_cap,0))</f>
        <v>0</v>
      </c>
      <c r="AD1763" s="18" t="n">
        <f aca="false">AC1763-(MAX(Draws!R1742-Line_cap,0)+MAX(Draws!AD1742-Line_cap,0))</f>
        <v>0</v>
      </c>
      <c r="AE1763" s="18" t="n">
        <f aca="false">AD1763-(MAX(Draws!S1742-Line_cap,0)+MAX(Draws!AE1742-Line_cap,0))</f>
        <v>0</v>
      </c>
      <c r="AF1763" s="18" t="n">
        <f aca="false">AE1763-(MAX(Draws!T1742-Line_cap,0)+MAX(Draws!AF1742-Line_cap,0))</f>
        <v>0</v>
      </c>
      <c r="AG1763" s="18" t="n">
        <f aca="false">AF1763-(MAX(Draws!U1742-Line_cap,0)+MAX(Draws!AG1742-Line_cap,0))</f>
        <v>0</v>
      </c>
      <c r="AH1763" s="18" t="n">
        <f aca="false">AG1763-(MAX(Draws!V1742-Line_cap,0)+MAX(Draws!AH1742-Line_cap,0))</f>
        <v>0</v>
      </c>
      <c r="AI1763" s="18" t="n">
        <f aca="false">AH1763-(MAX(Draws!W1742-Line_cap,0)+MAX(Draws!AI1742-Line_cap,0))</f>
        <v>0</v>
      </c>
      <c r="AJ1763" s="18" t="n">
        <f aca="false">AI1763-(MAX(Draws!X1742-Line_cap,0)+MAX(Draws!AJ1742-Line_cap,0))</f>
        <v>0</v>
      </c>
      <c r="AK1763" s="18" t="n">
        <f aca="false">AJ1763-(MAX(Draws!Y1742-Line_cap,0)+MAX(Draws!AK1742-Line_cap,0))</f>
        <v>0</v>
      </c>
      <c r="AL1763" s="18" t="n">
        <f aca="false">SUMPRODUCT(MIN($B$22:$M$22+B1763:M1763+N1763:Y1763))</f>
        <v>391.583267165219</v>
      </c>
      <c r="AM1763" s="18" t="n">
        <f aca="false">SUMPRODUCT(MIN($B$22:$M$22+B1763:M1763))</f>
        <v>391.583267165219</v>
      </c>
      <c r="AN1763" s="18" t="n">
        <f aca="false">SUMPRODUCT(MIN($B$22:$M$22+N1763:Y1763))</f>
        <v>481.950382357786</v>
      </c>
      <c r="AO1763" s="18" t="n">
        <f aca="false">SUMPRODUCT(MIN($B$22:$M$22+B1763:M1763+Z1763:AK1763))</f>
        <v>391.583267165219</v>
      </c>
      <c r="AP1763" s="18" t="n">
        <f aca="false">SUMPRODUCT(MIN($B$23:$M$23+B1763:M1763+N1763:Y1763))</f>
        <v>440.761910028319</v>
      </c>
      <c r="AQ1763" s="18" t="n">
        <f aca="false">SUMPRODUCT(MIN($B$23:$M$23+B1763:M1763+Z1763:AK1763))</f>
        <v>440.761910028319</v>
      </c>
      <c r="AR1763" s="13" t="n">
        <f aca="false">IF(Y1763&lt;0,1,0)</f>
        <v>0</v>
      </c>
    </row>
    <row r="1764" customFormat="false" ht="15" hidden="false" customHeight="false" outlineLevel="0" collapsed="false">
      <c r="A1764" s="13" t="n">
        <v>1739</v>
      </c>
      <c r="B1764" s="18" t="n">
        <f aca="false">Shock_sd*Draws!B1743</f>
        <v>-19.3357290573103</v>
      </c>
      <c r="C1764" s="18" t="n">
        <f aca="false">Persist_a*B1764+Shock_sd*Draws!C1743</f>
        <v>-60.9660007550689</v>
      </c>
      <c r="D1764" s="18" t="n">
        <f aca="false">Persist_a*C1764+Shock_sd*Draws!D1743</f>
        <v>-11.6959228663696</v>
      </c>
      <c r="E1764" s="18" t="n">
        <f aca="false">Persist_a*D1764+Shock_sd*Draws!E1743</f>
        <v>-14.4897552455599</v>
      </c>
      <c r="F1764" s="18" t="n">
        <f aca="false">Persist_a*E1764+Shock_sd*Draws!F1743</f>
        <v>-13.9083897897487</v>
      </c>
      <c r="G1764" s="18" t="n">
        <f aca="false">Persist_a*F1764+Shock_sd*Draws!G1743</f>
        <v>-37.3789608792284</v>
      </c>
      <c r="H1764" s="18" t="n">
        <f aca="false">Persist_a*G1764+Shock_sd*Draws!H1743</f>
        <v>79.1006688591419</v>
      </c>
      <c r="I1764" s="18" t="n">
        <f aca="false">Persist_a*H1764+Shock_sd*Draws!I1743</f>
        <v>28.4963791949964</v>
      </c>
      <c r="J1764" s="18" t="n">
        <f aca="false">Persist_a*I1764+Shock_sd*Draws!J1743</f>
        <v>-2.9940552194094</v>
      </c>
      <c r="K1764" s="18" t="n">
        <f aca="false">Persist_a*J1764+Shock_sd*Draws!K1743</f>
        <v>22.7805434363439</v>
      </c>
      <c r="L1764" s="18" t="n">
        <f aca="false">Persist_a*K1764+Shock_sd*Draws!L1743</f>
        <v>55.5157714347507</v>
      </c>
      <c r="M1764" s="18" t="n">
        <f aca="false">Persist_a*L1764+Shock_sd*Draws!M1743</f>
        <v>-75.0882445705486</v>
      </c>
      <c r="N1764" s="18" t="n">
        <f aca="false">0-(Draws!N1743+Draws!Z1743)</f>
        <v>0</v>
      </c>
      <c r="O1764" s="18" t="n">
        <f aca="false">N1764-(Draws!O1743+Draws!AA1743)</f>
        <v>0</v>
      </c>
      <c r="P1764" s="18" t="n">
        <f aca="false">O1764-(Draws!P1743+Draws!AB1743)</f>
        <v>0</v>
      </c>
      <c r="Q1764" s="18" t="n">
        <f aca="false">P1764-(Draws!Q1743+Draws!AC1743)</f>
        <v>0</v>
      </c>
      <c r="R1764" s="18" t="n">
        <f aca="false">Q1764-(Draws!R1743+Draws!AD1743)</f>
        <v>0</v>
      </c>
      <c r="S1764" s="18" t="n">
        <f aca="false">R1764-(Draws!S1743+Draws!AE1743)</f>
        <v>0</v>
      </c>
      <c r="T1764" s="18" t="n">
        <f aca="false">S1764-(Draws!T1743+Draws!AF1743)</f>
        <v>0</v>
      </c>
      <c r="U1764" s="18" t="n">
        <f aca="false">T1764-(Draws!U1743+Draws!AG1743)</f>
        <v>0</v>
      </c>
      <c r="V1764" s="18" t="n">
        <f aca="false">U1764-(Draws!V1743+Draws!AH1743)</f>
        <v>0</v>
      </c>
      <c r="W1764" s="18" t="n">
        <f aca="false">V1764-(Draws!W1743+Draws!AI1743)</f>
        <v>0</v>
      </c>
      <c r="X1764" s="18" t="n">
        <f aca="false">W1764-(Draws!X1743+Draws!AJ1743)</f>
        <v>0</v>
      </c>
      <c r="Y1764" s="18" t="n">
        <f aca="false">X1764-(Draws!Y1743+Draws!AK1743)</f>
        <v>0</v>
      </c>
      <c r="Z1764" s="18" t="n">
        <f aca="false">0-(MAX(Draws!N1743-Line_cap,0)+MAX(Draws!Z1743-Line_cap,0))</f>
        <v>0</v>
      </c>
      <c r="AA1764" s="18" t="n">
        <f aca="false">Z1764-(MAX(Draws!O1743-Line_cap,0)+MAX(Draws!AA1743-Line_cap,0))</f>
        <v>0</v>
      </c>
      <c r="AB1764" s="18" t="n">
        <f aca="false">AA1764-(MAX(Draws!P1743-Line_cap,0)+MAX(Draws!AB1743-Line_cap,0))</f>
        <v>0</v>
      </c>
      <c r="AC1764" s="18" t="n">
        <f aca="false">AB1764-(MAX(Draws!Q1743-Line_cap,0)+MAX(Draws!AC1743-Line_cap,0))</f>
        <v>0</v>
      </c>
      <c r="AD1764" s="18" t="n">
        <f aca="false">AC1764-(MAX(Draws!R1743-Line_cap,0)+MAX(Draws!AD1743-Line_cap,0))</f>
        <v>0</v>
      </c>
      <c r="AE1764" s="18" t="n">
        <f aca="false">AD1764-(MAX(Draws!S1743-Line_cap,0)+MAX(Draws!AE1743-Line_cap,0))</f>
        <v>0</v>
      </c>
      <c r="AF1764" s="18" t="n">
        <f aca="false">AE1764-(MAX(Draws!T1743-Line_cap,0)+MAX(Draws!AF1743-Line_cap,0))</f>
        <v>0</v>
      </c>
      <c r="AG1764" s="18" t="n">
        <f aca="false">AF1764-(MAX(Draws!U1743-Line_cap,0)+MAX(Draws!AG1743-Line_cap,0))</f>
        <v>0</v>
      </c>
      <c r="AH1764" s="18" t="n">
        <f aca="false">AG1764-(MAX(Draws!V1743-Line_cap,0)+MAX(Draws!AH1743-Line_cap,0))</f>
        <v>0</v>
      </c>
      <c r="AI1764" s="18" t="n">
        <f aca="false">AH1764-(MAX(Draws!W1743-Line_cap,0)+MAX(Draws!AI1743-Line_cap,0))</f>
        <v>0</v>
      </c>
      <c r="AJ1764" s="18" t="n">
        <f aca="false">AI1764-(MAX(Draws!X1743-Line_cap,0)+MAX(Draws!AJ1743-Line_cap,0))</f>
        <v>0</v>
      </c>
      <c r="AK1764" s="18" t="n">
        <f aca="false">AJ1764-(MAX(Draws!Y1743-Line_cap,0)+MAX(Draws!AK1743-Line_cap,0))</f>
        <v>0</v>
      </c>
      <c r="AL1764" s="18" t="n">
        <f aca="false">SUMPRODUCT(MIN($B$22:$M$22+B1764:M1764+N1764:Y1764))</f>
        <v>435.335803106412</v>
      </c>
      <c r="AM1764" s="18" t="n">
        <f aca="false">SUMPRODUCT(MIN($B$22:$M$22+B1764:M1764))</f>
        <v>435.335803106412</v>
      </c>
      <c r="AN1764" s="18" t="n">
        <f aca="false">SUMPRODUCT(MIN($B$22:$M$22+N1764:Y1764))</f>
        <v>481.950382357786</v>
      </c>
      <c r="AO1764" s="18" t="n">
        <f aca="false">SUMPRODUCT(MIN($B$22:$M$22+B1764:M1764+Z1764:AK1764))</f>
        <v>435.335803106412</v>
      </c>
      <c r="AP1764" s="18" t="n">
        <f aca="false">SUMPRODUCT(MIN($B$23:$M$23+B1764:M1764+N1764:Y1764))</f>
        <v>480.461684189032</v>
      </c>
      <c r="AQ1764" s="18" t="n">
        <f aca="false">SUMPRODUCT(MIN($B$23:$M$23+B1764:M1764+Z1764:AK1764))</f>
        <v>480.461684189032</v>
      </c>
      <c r="AR1764" s="13" t="n">
        <f aca="false">IF(Y1764&lt;0,1,0)</f>
        <v>0</v>
      </c>
    </row>
    <row r="1765" customFormat="false" ht="15" hidden="false" customHeight="false" outlineLevel="0" collapsed="false">
      <c r="A1765" s="13" t="n">
        <v>1740</v>
      </c>
      <c r="B1765" s="18" t="n">
        <f aca="false">Shock_sd*Draws!B1744</f>
        <v>8.79094886545554</v>
      </c>
      <c r="C1765" s="18" t="n">
        <f aca="false">Persist_a*B1765+Shock_sd*Draws!C1744</f>
        <v>-47.005649785285</v>
      </c>
      <c r="D1765" s="18" t="n">
        <f aca="false">Persist_a*C1765+Shock_sd*Draws!D1744</f>
        <v>-3.92253631378734</v>
      </c>
      <c r="E1765" s="18" t="n">
        <f aca="false">Persist_a*D1765+Shock_sd*Draws!E1744</f>
        <v>-19.5971784124988</v>
      </c>
      <c r="F1765" s="18" t="n">
        <f aca="false">Persist_a*E1765+Shock_sd*Draws!F1744</f>
        <v>18.9962303326113</v>
      </c>
      <c r="G1765" s="18" t="n">
        <f aca="false">Persist_a*F1765+Shock_sd*Draws!G1744</f>
        <v>-28.3309500575604</v>
      </c>
      <c r="H1765" s="18" t="n">
        <f aca="false">Persist_a*G1765+Shock_sd*Draws!H1744</f>
        <v>-43.390473668932</v>
      </c>
      <c r="I1765" s="18" t="n">
        <f aca="false">Persist_a*H1765+Shock_sd*Draws!I1744</f>
        <v>-77.5192519872347</v>
      </c>
      <c r="J1765" s="18" t="n">
        <f aca="false">Persist_a*I1765+Shock_sd*Draws!J1744</f>
        <v>-20.5774928982659</v>
      </c>
      <c r="K1765" s="18" t="n">
        <f aca="false">Persist_a*J1765+Shock_sd*Draws!K1744</f>
        <v>95.6573288046532</v>
      </c>
      <c r="L1765" s="18" t="n">
        <f aca="false">Persist_a*K1765+Shock_sd*Draws!L1744</f>
        <v>102.705790928207</v>
      </c>
      <c r="M1765" s="18" t="n">
        <f aca="false">Persist_a*L1765+Shock_sd*Draws!M1744</f>
        <v>94.8527261567276</v>
      </c>
      <c r="N1765" s="18" t="n">
        <f aca="false">0-(Draws!N1744+Draws!Z1744)</f>
        <v>0</v>
      </c>
      <c r="O1765" s="18" t="n">
        <f aca="false">N1765-(Draws!O1744+Draws!AA1744)</f>
        <v>0</v>
      </c>
      <c r="P1765" s="18" t="n">
        <f aca="false">O1765-(Draws!P1744+Draws!AB1744)</f>
        <v>0</v>
      </c>
      <c r="Q1765" s="18" t="n">
        <f aca="false">P1765-(Draws!Q1744+Draws!AC1744)</f>
        <v>0</v>
      </c>
      <c r="R1765" s="18" t="n">
        <f aca="false">Q1765-(Draws!R1744+Draws!AD1744)</f>
        <v>0</v>
      </c>
      <c r="S1765" s="18" t="n">
        <f aca="false">R1765-(Draws!S1744+Draws!AE1744)</f>
        <v>0</v>
      </c>
      <c r="T1765" s="18" t="n">
        <f aca="false">S1765-(Draws!T1744+Draws!AF1744)</f>
        <v>0</v>
      </c>
      <c r="U1765" s="18" t="n">
        <f aca="false">T1765-(Draws!U1744+Draws!AG1744)</f>
        <v>0</v>
      </c>
      <c r="V1765" s="18" t="n">
        <f aca="false">U1765-(Draws!V1744+Draws!AH1744)</f>
        <v>0</v>
      </c>
      <c r="W1765" s="18" t="n">
        <f aca="false">V1765-(Draws!W1744+Draws!AI1744)</f>
        <v>0</v>
      </c>
      <c r="X1765" s="18" t="n">
        <f aca="false">W1765-(Draws!X1744+Draws!AJ1744)</f>
        <v>0</v>
      </c>
      <c r="Y1765" s="18" t="n">
        <f aca="false">X1765-(Draws!Y1744+Draws!AK1744)</f>
        <v>0</v>
      </c>
      <c r="Z1765" s="18" t="n">
        <f aca="false">0-(MAX(Draws!N1744-Line_cap,0)+MAX(Draws!Z1744-Line_cap,0))</f>
        <v>0</v>
      </c>
      <c r="AA1765" s="18" t="n">
        <f aca="false">Z1765-(MAX(Draws!O1744-Line_cap,0)+MAX(Draws!AA1744-Line_cap,0))</f>
        <v>0</v>
      </c>
      <c r="AB1765" s="18" t="n">
        <f aca="false">AA1765-(MAX(Draws!P1744-Line_cap,0)+MAX(Draws!AB1744-Line_cap,0))</f>
        <v>0</v>
      </c>
      <c r="AC1765" s="18" t="n">
        <f aca="false">AB1765-(MAX(Draws!Q1744-Line_cap,0)+MAX(Draws!AC1744-Line_cap,0))</f>
        <v>0</v>
      </c>
      <c r="AD1765" s="18" t="n">
        <f aca="false">AC1765-(MAX(Draws!R1744-Line_cap,0)+MAX(Draws!AD1744-Line_cap,0))</f>
        <v>0</v>
      </c>
      <c r="AE1765" s="18" t="n">
        <f aca="false">AD1765-(MAX(Draws!S1744-Line_cap,0)+MAX(Draws!AE1744-Line_cap,0))</f>
        <v>0</v>
      </c>
      <c r="AF1765" s="18" t="n">
        <f aca="false">AE1765-(MAX(Draws!T1744-Line_cap,0)+MAX(Draws!AF1744-Line_cap,0))</f>
        <v>0</v>
      </c>
      <c r="AG1765" s="18" t="n">
        <f aca="false">AF1765-(MAX(Draws!U1744-Line_cap,0)+MAX(Draws!AG1744-Line_cap,0))</f>
        <v>0</v>
      </c>
      <c r="AH1765" s="18" t="n">
        <f aca="false">AG1765-(MAX(Draws!V1744-Line_cap,0)+MAX(Draws!AH1744-Line_cap,0))</f>
        <v>0</v>
      </c>
      <c r="AI1765" s="18" t="n">
        <f aca="false">AH1765-(MAX(Draws!W1744-Line_cap,0)+MAX(Draws!AI1744-Line_cap,0))</f>
        <v>0</v>
      </c>
      <c r="AJ1765" s="18" t="n">
        <f aca="false">AI1765-(MAX(Draws!X1744-Line_cap,0)+MAX(Draws!AJ1744-Line_cap,0))</f>
        <v>0</v>
      </c>
      <c r="AK1765" s="18" t="n">
        <f aca="false">AJ1765-(MAX(Draws!Y1744-Line_cap,0)+MAX(Draws!AK1744-Line_cap,0))</f>
        <v>0</v>
      </c>
      <c r="AL1765" s="18" t="n">
        <f aca="false">SUMPRODUCT(MIN($B$22:$M$22+B1765:M1765+N1765:Y1765))</f>
        <v>406.334801410684</v>
      </c>
      <c r="AM1765" s="18" t="n">
        <f aca="false">SUMPRODUCT(MIN($B$22:$M$22+B1765:M1765))</f>
        <v>406.334801410684</v>
      </c>
      <c r="AN1765" s="18" t="n">
        <f aca="false">SUMPRODUCT(MIN($B$22:$M$22+N1765:Y1765))</f>
        <v>481.950382357786</v>
      </c>
      <c r="AO1765" s="18" t="n">
        <f aca="false">SUMPRODUCT(MIN($B$22:$M$22+B1765:M1765+Z1765:AK1765))</f>
        <v>406.334801410684</v>
      </c>
      <c r="AP1765" s="18" t="n">
        <f aca="false">SUMPRODUCT(MIN($B$23:$M$23+B1765:M1765+N1765:Y1765))</f>
        <v>455.934801410685</v>
      </c>
      <c r="AQ1765" s="18" t="n">
        <f aca="false">SUMPRODUCT(MIN($B$23:$M$23+B1765:M1765+Z1765:AK1765))</f>
        <v>455.934801410685</v>
      </c>
      <c r="AR1765" s="13" t="n">
        <f aca="false">IF(Y1765&lt;0,1,0)</f>
        <v>0</v>
      </c>
    </row>
    <row r="1766" customFormat="false" ht="15" hidden="false" customHeight="false" outlineLevel="0" collapsed="false">
      <c r="A1766" s="13" t="n">
        <v>1741</v>
      </c>
      <c r="B1766" s="18" t="n">
        <f aca="false">Shock_sd*Draws!B1745</f>
        <v>-21.5945922810399</v>
      </c>
      <c r="C1766" s="18" t="n">
        <f aca="false">Persist_a*B1766+Shock_sd*Draws!C1745</f>
        <v>2.97423202307612</v>
      </c>
      <c r="D1766" s="18" t="n">
        <f aca="false">Persist_a*C1766+Shock_sd*Draws!D1745</f>
        <v>-1.3166051673266</v>
      </c>
      <c r="E1766" s="18" t="n">
        <f aca="false">Persist_a*D1766+Shock_sd*Draws!E1745</f>
        <v>-13.8705380765391</v>
      </c>
      <c r="F1766" s="18" t="n">
        <f aca="false">Persist_a*E1766+Shock_sd*Draws!F1745</f>
        <v>-40.6207814029738</v>
      </c>
      <c r="G1766" s="18" t="n">
        <f aca="false">Persist_a*F1766+Shock_sd*Draws!G1745</f>
        <v>-32.1824535108734</v>
      </c>
      <c r="H1766" s="18" t="n">
        <f aca="false">Persist_a*G1766+Shock_sd*Draws!H1745</f>
        <v>20.3690465545192</v>
      </c>
      <c r="I1766" s="18" t="n">
        <f aca="false">Persist_a*H1766+Shock_sd*Draws!I1745</f>
        <v>-23.39646753506</v>
      </c>
      <c r="J1766" s="18" t="n">
        <f aca="false">Persist_a*I1766+Shock_sd*Draws!J1745</f>
        <v>5.2450758236066</v>
      </c>
      <c r="K1766" s="18" t="n">
        <f aca="false">Persist_a*J1766+Shock_sd*Draws!K1745</f>
        <v>14.194749961948</v>
      </c>
      <c r="L1766" s="18" t="n">
        <f aca="false">Persist_a*K1766+Shock_sd*Draws!L1745</f>
        <v>-52.419560600764</v>
      </c>
      <c r="M1766" s="18" t="n">
        <f aca="false">Persist_a*L1766+Shock_sd*Draws!M1745</f>
        <v>-36.0116659182412</v>
      </c>
      <c r="N1766" s="18" t="n">
        <f aca="false">0-(Draws!N1745+Draws!Z1745)</f>
        <v>0</v>
      </c>
      <c r="O1766" s="18" t="n">
        <f aca="false">N1766-(Draws!O1745+Draws!AA1745)</f>
        <v>0</v>
      </c>
      <c r="P1766" s="18" t="n">
        <f aca="false">O1766-(Draws!P1745+Draws!AB1745)</f>
        <v>0</v>
      </c>
      <c r="Q1766" s="18" t="n">
        <f aca="false">P1766-(Draws!Q1745+Draws!AC1745)</f>
        <v>0</v>
      </c>
      <c r="R1766" s="18" t="n">
        <f aca="false">Q1766-(Draws!R1745+Draws!AD1745)</f>
        <v>0</v>
      </c>
      <c r="S1766" s="18" t="n">
        <f aca="false">R1766-(Draws!S1745+Draws!AE1745)</f>
        <v>0</v>
      </c>
      <c r="T1766" s="18" t="n">
        <f aca="false">S1766-(Draws!T1745+Draws!AF1745)</f>
        <v>0</v>
      </c>
      <c r="U1766" s="18" t="n">
        <f aca="false">T1766-(Draws!U1745+Draws!AG1745)</f>
        <v>-63.6737006855315</v>
      </c>
      <c r="V1766" s="18" t="n">
        <f aca="false">U1766-(Draws!V1745+Draws!AH1745)</f>
        <v>-63.6737006855315</v>
      </c>
      <c r="W1766" s="18" t="n">
        <f aca="false">V1766-(Draws!W1745+Draws!AI1745)</f>
        <v>-63.6737006855315</v>
      </c>
      <c r="X1766" s="18" t="n">
        <f aca="false">W1766-(Draws!X1745+Draws!AJ1745)</f>
        <v>-63.6737006855315</v>
      </c>
      <c r="Y1766" s="18" t="n">
        <f aca="false">X1766-(Draws!Y1745+Draws!AK1745)</f>
        <v>-63.6737006855315</v>
      </c>
      <c r="Z1766" s="18" t="n">
        <f aca="false">0-(MAX(Draws!N1745-Line_cap,0)+MAX(Draws!Z1745-Line_cap,0))</f>
        <v>0</v>
      </c>
      <c r="AA1766" s="18" t="n">
        <f aca="false">Z1766-(MAX(Draws!O1745-Line_cap,0)+MAX(Draws!AA1745-Line_cap,0))</f>
        <v>0</v>
      </c>
      <c r="AB1766" s="18" t="n">
        <f aca="false">AA1766-(MAX(Draws!P1745-Line_cap,0)+MAX(Draws!AB1745-Line_cap,0))</f>
        <v>0</v>
      </c>
      <c r="AC1766" s="18" t="n">
        <f aca="false">AB1766-(MAX(Draws!Q1745-Line_cap,0)+MAX(Draws!AC1745-Line_cap,0))</f>
        <v>0</v>
      </c>
      <c r="AD1766" s="18" t="n">
        <f aca="false">AC1766-(MAX(Draws!R1745-Line_cap,0)+MAX(Draws!AD1745-Line_cap,0))</f>
        <v>0</v>
      </c>
      <c r="AE1766" s="18" t="n">
        <f aca="false">AD1766-(MAX(Draws!S1745-Line_cap,0)+MAX(Draws!AE1745-Line_cap,0))</f>
        <v>0</v>
      </c>
      <c r="AF1766" s="18" t="n">
        <f aca="false">AE1766-(MAX(Draws!T1745-Line_cap,0)+MAX(Draws!AF1745-Line_cap,0))</f>
        <v>0</v>
      </c>
      <c r="AG1766" s="18" t="n">
        <f aca="false">AF1766-(MAX(Draws!U1745-Line_cap,0)+MAX(Draws!AG1745-Line_cap,0))</f>
        <v>0</v>
      </c>
      <c r="AH1766" s="18" t="n">
        <f aca="false">AG1766-(MAX(Draws!V1745-Line_cap,0)+MAX(Draws!AH1745-Line_cap,0))</f>
        <v>0</v>
      </c>
      <c r="AI1766" s="18" t="n">
        <f aca="false">AH1766-(MAX(Draws!W1745-Line_cap,0)+MAX(Draws!AI1745-Line_cap,0))</f>
        <v>0</v>
      </c>
      <c r="AJ1766" s="18" t="n">
        <f aca="false">AI1766-(MAX(Draws!X1745-Line_cap,0)+MAX(Draws!AJ1745-Line_cap,0))</f>
        <v>0</v>
      </c>
      <c r="AK1766" s="18" t="n">
        <f aca="false">AJ1766-(MAX(Draws!Y1745-Line_cap,0)+MAX(Draws!AK1745-Line_cap,0))</f>
        <v>0</v>
      </c>
      <c r="AL1766" s="18" t="n">
        <f aca="false">SUMPRODUCT(MIN($B$22:$M$22+B1766:M1766+N1766:Y1766))</f>
        <v>385.834686278086</v>
      </c>
      <c r="AM1766" s="18" t="n">
        <f aca="false">SUMPRODUCT(MIN($B$22:$M$22+B1766:M1766))</f>
        <v>447.876399744716</v>
      </c>
      <c r="AN1766" s="18" t="n">
        <f aca="false">SUMPRODUCT(MIN($B$22:$M$22+N1766:Y1766))</f>
        <v>420.180352712388</v>
      </c>
      <c r="AO1766" s="18" t="n">
        <f aca="false">SUMPRODUCT(MIN($B$22:$M$22+B1766:M1766+Z1766:AK1766))</f>
        <v>447.876399744716</v>
      </c>
      <c r="AP1766" s="18" t="n">
        <f aca="false">SUMPRODUCT(MIN($B$23:$M$23+B1766:M1766+N1766:Y1766))</f>
        <v>432.70781509163</v>
      </c>
      <c r="AQ1766" s="18" t="n">
        <f aca="false">SUMPRODUCT(MIN($B$23:$M$23+B1766:M1766+Z1766:AK1766))</f>
        <v>492.98113359788</v>
      </c>
      <c r="AR1766" s="13" t="n">
        <f aca="false">IF(Y1766&lt;0,1,0)</f>
        <v>1</v>
      </c>
    </row>
    <row r="1767" customFormat="false" ht="15" hidden="false" customHeight="false" outlineLevel="0" collapsed="false">
      <c r="A1767" s="13" t="n">
        <v>1742</v>
      </c>
      <c r="B1767" s="18" t="n">
        <f aca="false">Shock_sd*Draws!B1746</f>
        <v>-72.3178441872574</v>
      </c>
      <c r="C1767" s="18" t="n">
        <f aca="false">Persist_a*B1767+Shock_sd*Draws!C1746</f>
        <v>-45.3971602484144</v>
      </c>
      <c r="D1767" s="18" t="n">
        <f aca="false">Persist_a*C1767+Shock_sd*Draws!D1746</f>
        <v>120.208537056891</v>
      </c>
      <c r="E1767" s="18" t="n">
        <f aca="false">Persist_a*D1767+Shock_sd*Draws!E1746</f>
        <v>66.7424372263376</v>
      </c>
      <c r="F1767" s="18" t="n">
        <f aca="false">Persist_a*E1767+Shock_sd*Draws!F1746</f>
        <v>27.711775297069</v>
      </c>
      <c r="G1767" s="18" t="n">
        <f aca="false">Persist_a*F1767+Shock_sd*Draws!G1746</f>
        <v>4.58864472987779</v>
      </c>
      <c r="H1767" s="18" t="n">
        <f aca="false">Persist_a*G1767+Shock_sd*Draws!H1746</f>
        <v>-115.7844769586</v>
      </c>
      <c r="I1767" s="18" t="n">
        <f aca="false">Persist_a*H1767+Shock_sd*Draws!I1746</f>
        <v>-16.5507273069742</v>
      </c>
      <c r="J1767" s="18" t="n">
        <f aca="false">Persist_a*I1767+Shock_sd*Draws!J1746</f>
        <v>15.2697751502998</v>
      </c>
      <c r="K1767" s="18" t="n">
        <f aca="false">Persist_a*J1767+Shock_sd*Draws!K1746</f>
        <v>11.9895243868257</v>
      </c>
      <c r="L1767" s="18" t="n">
        <f aca="false">Persist_a*K1767+Shock_sd*Draws!L1746</f>
        <v>-43.8674774517833</v>
      </c>
      <c r="M1767" s="18" t="n">
        <f aca="false">Persist_a*L1767+Shock_sd*Draws!M1746</f>
        <v>-61.0405761952607</v>
      </c>
      <c r="N1767" s="18" t="n">
        <f aca="false">0-(Draws!N1746+Draws!Z1746)</f>
        <v>0</v>
      </c>
      <c r="O1767" s="18" t="n">
        <f aca="false">N1767-(Draws!O1746+Draws!AA1746)</f>
        <v>0</v>
      </c>
      <c r="P1767" s="18" t="n">
        <f aca="false">O1767-(Draws!P1746+Draws!AB1746)</f>
        <v>0</v>
      </c>
      <c r="Q1767" s="18" t="n">
        <f aca="false">P1767-(Draws!Q1746+Draws!AC1746)</f>
        <v>0</v>
      </c>
      <c r="R1767" s="18" t="n">
        <f aca="false">Q1767-(Draws!R1746+Draws!AD1746)</f>
        <v>0</v>
      </c>
      <c r="S1767" s="18" t="n">
        <f aca="false">R1767-(Draws!S1746+Draws!AE1746)</f>
        <v>0</v>
      </c>
      <c r="T1767" s="18" t="n">
        <f aca="false">S1767-(Draws!T1746+Draws!AF1746)</f>
        <v>0</v>
      </c>
      <c r="U1767" s="18" t="n">
        <f aca="false">T1767-(Draws!U1746+Draws!AG1746)</f>
        <v>0</v>
      </c>
      <c r="V1767" s="18" t="n">
        <f aca="false">U1767-(Draws!V1746+Draws!AH1746)</f>
        <v>0</v>
      </c>
      <c r="W1767" s="18" t="n">
        <f aca="false">V1767-(Draws!W1746+Draws!AI1746)</f>
        <v>0</v>
      </c>
      <c r="X1767" s="18" t="n">
        <f aca="false">W1767-(Draws!X1746+Draws!AJ1746)</f>
        <v>0</v>
      </c>
      <c r="Y1767" s="18" t="n">
        <f aca="false">X1767-(Draws!Y1746+Draws!AK1746)</f>
        <v>0</v>
      </c>
      <c r="Z1767" s="18" t="n">
        <f aca="false">0-(MAX(Draws!N1746-Line_cap,0)+MAX(Draws!Z1746-Line_cap,0))</f>
        <v>0</v>
      </c>
      <c r="AA1767" s="18" t="n">
        <f aca="false">Z1767-(MAX(Draws!O1746-Line_cap,0)+MAX(Draws!AA1746-Line_cap,0))</f>
        <v>0</v>
      </c>
      <c r="AB1767" s="18" t="n">
        <f aca="false">AA1767-(MAX(Draws!P1746-Line_cap,0)+MAX(Draws!AB1746-Line_cap,0))</f>
        <v>0</v>
      </c>
      <c r="AC1767" s="18" t="n">
        <f aca="false">AB1767-(MAX(Draws!Q1746-Line_cap,0)+MAX(Draws!AC1746-Line_cap,0))</f>
        <v>0</v>
      </c>
      <c r="AD1767" s="18" t="n">
        <f aca="false">AC1767-(MAX(Draws!R1746-Line_cap,0)+MAX(Draws!AD1746-Line_cap,0))</f>
        <v>0</v>
      </c>
      <c r="AE1767" s="18" t="n">
        <f aca="false">AD1767-(MAX(Draws!S1746-Line_cap,0)+MAX(Draws!AE1746-Line_cap,0))</f>
        <v>0</v>
      </c>
      <c r="AF1767" s="18" t="n">
        <f aca="false">AE1767-(MAX(Draws!T1746-Line_cap,0)+MAX(Draws!AF1746-Line_cap,0))</f>
        <v>0</v>
      </c>
      <c r="AG1767" s="18" t="n">
        <f aca="false">AF1767-(MAX(Draws!U1746-Line_cap,0)+MAX(Draws!AG1746-Line_cap,0))</f>
        <v>0</v>
      </c>
      <c r="AH1767" s="18" t="n">
        <f aca="false">AG1767-(MAX(Draws!V1746-Line_cap,0)+MAX(Draws!AH1746-Line_cap,0))</f>
        <v>0</v>
      </c>
      <c r="AI1767" s="18" t="n">
        <f aca="false">AH1767-(MAX(Draws!W1746-Line_cap,0)+MAX(Draws!AI1746-Line_cap,0))</f>
        <v>0</v>
      </c>
      <c r="AJ1767" s="18" t="n">
        <f aca="false">AI1767-(MAX(Draws!X1746-Line_cap,0)+MAX(Draws!AJ1746-Line_cap,0))</f>
        <v>0</v>
      </c>
      <c r="AK1767" s="18" t="n">
        <f aca="false">AJ1767-(MAX(Draws!Y1746-Line_cap,0)+MAX(Draws!AK1746-Line_cap,0))</f>
        <v>0</v>
      </c>
      <c r="AL1767" s="18" t="n">
        <f aca="false">SUMPRODUCT(MIN($B$22:$M$22+B1767:M1767+N1767:Y1767))</f>
        <v>366.165905399186</v>
      </c>
      <c r="AM1767" s="18" t="n">
        <f aca="false">SUMPRODUCT(MIN($B$22:$M$22+B1767:M1767))</f>
        <v>366.165905399186</v>
      </c>
      <c r="AN1767" s="18" t="n">
        <f aca="false">SUMPRODUCT(MIN($B$22:$M$22+N1767:Y1767))</f>
        <v>481.950382357786</v>
      </c>
      <c r="AO1767" s="18" t="n">
        <f aca="false">SUMPRODUCT(MIN($B$22:$M$22+B1767:M1767+Z1767:AK1767))</f>
        <v>366.165905399186</v>
      </c>
      <c r="AP1767" s="18" t="n">
        <f aca="false">SUMPRODUCT(MIN($B$23:$M$23+B1767:M1767+N1767:Y1767))</f>
        <v>415.344548262286</v>
      </c>
      <c r="AQ1767" s="18" t="n">
        <f aca="false">SUMPRODUCT(MIN($B$23:$M$23+B1767:M1767+Z1767:AK1767))</f>
        <v>415.344548262286</v>
      </c>
      <c r="AR1767" s="13" t="n">
        <f aca="false">IF(Y1767&lt;0,1,0)</f>
        <v>0</v>
      </c>
    </row>
    <row r="1768" customFormat="false" ht="15" hidden="false" customHeight="false" outlineLevel="0" collapsed="false">
      <c r="A1768" s="13" t="n">
        <v>1743</v>
      </c>
      <c r="B1768" s="18" t="n">
        <f aca="false">Shock_sd*Draws!B1747</f>
        <v>-68.4382481891558</v>
      </c>
      <c r="C1768" s="18" t="n">
        <f aca="false">Persist_a*B1768+Shock_sd*Draws!C1747</f>
        <v>-107.237391098033</v>
      </c>
      <c r="D1768" s="18" t="n">
        <f aca="false">Persist_a*C1768+Shock_sd*Draws!D1747</f>
        <v>-73.5323149327949</v>
      </c>
      <c r="E1768" s="18" t="n">
        <f aca="false">Persist_a*D1768+Shock_sd*Draws!E1747</f>
        <v>42.9516013798423</v>
      </c>
      <c r="F1768" s="18" t="n">
        <f aca="false">Persist_a*E1768+Shock_sd*Draws!F1747</f>
        <v>93.2590247324745</v>
      </c>
      <c r="G1768" s="18" t="n">
        <f aca="false">Persist_a*F1768+Shock_sd*Draws!G1747</f>
        <v>109.492627504211</v>
      </c>
      <c r="H1768" s="18" t="n">
        <f aca="false">Persist_a*G1768+Shock_sd*Draws!H1747</f>
        <v>72.3300750977802</v>
      </c>
      <c r="I1768" s="18" t="n">
        <f aca="false">Persist_a*H1768+Shock_sd*Draws!I1747</f>
        <v>-52.3752465675441</v>
      </c>
      <c r="J1768" s="18" t="n">
        <f aca="false">Persist_a*I1768+Shock_sd*Draws!J1747</f>
        <v>53.9227287530343</v>
      </c>
      <c r="K1768" s="18" t="n">
        <f aca="false">Persist_a*J1768+Shock_sd*Draws!K1747</f>
        <v>64.2601918320103</v>
      </c>
      <c r="L1768" s="18" t="n">
        <f aca="false">Persist_a*K1768+Shock_sd*Draws!L1747</f>
        <v>77.6995124099747</v>
      </c>
      <c r="M1768" s="18" t="n">
        <f aca="false">Persist_a*L1768+Shock_sd*Draws!M1747</f>
        <v>81.9212183340587</v>
      </c>
      <c r="N1768" s="18" t="n">
        <f aca="false">0-(Draws!N1747+Draws!Z1747)</f>
        <v>0</v>
      </c>
      <c r="O1768" s="18" t="n">
        <f aca="false">N1768-(Draws!O1747+Draws!AA1747)</f>
        <v>0</v>
      </c>
      <c r="P1768" s="18" t="n">
        <f aca="false">O1768-(Draws!P1747+Draws!AB1747)</f>
        <v>0</v>
      </c>
      <c r="Q1768" s="18" t="n">
        <f aca="false">P1768-(Draws!Q1747+Draws!AC1747)</f>
        <v>0</v>
      </c>
      <c r="R1768" s="18" t="n">
        <f aca="false">Q1768-(Draws!R1747+Draws!AD1747)</f>
        <v>0</v>
      </c>
      <c r="S1768" s="18" t="n">
        <f aca="false">R1768-(Draws!S1747+Draws!AE1747)</f>
        <v>0</v>
      </c>
      <c r="T1768" s="18" t="n">
        <f aca="false">S1768-(Draws!T1747+Draws!AF1747)</f>
        <v>0</v>
      </c>
      <c r="U1768" s="18" t="n">
        <f aca="false">T1768-(Draws!U1747+Draws!AG1747)</f>
        <v>0</v>
      </c>
      <c r="V1768" s="18" t="n">
        <f aca="false">U1768-(Draws!V1747+Draws!AH1747)</f>
        <v>0</v>
      </c>
      <c r="W1768" s="18" t="n">
        <f aca="false">V1768-(Draws!W1747+Draws!AI1747)</f>
        <v>0</v>
      </c>
      <c r="X1768" s="18" t="n">
        <f aca="false">W1768-(Draws!X1747+Draws!AJ1747)</f>
        <v>0</v>
      </c>
      <c r="Y1768" s="18" t="n">
        <f aca="false">X1768-(Draws!Y1747+Draws!AK1747)</f>
        <v>0</v>
      </c>
      <c r="Z1768" s="18" t="n">
        <f aca="false">0-(MAX(Draws!N1747-Line_cap,0)+MAX(Draws!Z1747-Line_cap,0))</f>
        <v>0</v>
      </c>
      <c r="AA1768" s="18" t="n">
        <f aca="false">Z1768-(MAX(Draws!O1747-Line_cap,0)+MAX(Draws!AA1747-Line_cap,0))</f>
        <v>0</v>
      </c>
      <c r="AB1768" s="18" t="n">
        <f aca="false">AA1768-(MAX(Draws!P1747-Line_cap,0)+MAX(Draws!AB1747-Line_cap,0))</f>
        <v>0</v>
      </c>
      <c r="AC1768" s="18" t="n">
        <f aca="false">AB1768-(MAX(Draws!Q1747-Line_cap,0)+MAX(Draws!AC1747-Line_cap,0))</f>
        <v>0</v>
      </c>
      <c r="AD1768" s="18" t="n">
        <f aca="false">AC1768-(MAX(Draws!R1747-Line_cap,0)+MAX(Draws!AD1747-Line_cap,0))</f>
        <v>0</v>
      </c>
      <c r="AE1768" s="18" t="n">
        <f aca="false">AD1768-(MAX(Draws!S1747-Line_cap,0)+MAX(Draws!AE1747-Line_cap,0))</f>
        <v>0</v>
      </c>
      <c r="AF1768" s="18" t="n">
        <f aca="false">AE1768-(MAX(Draws!T1747-Line_cap,0)+MAX(Draws!AF1747-Line_cap,0))</f>
        <v>0</v>
      </c>
      <c r="AG1768" s="18" t="n">
        <f aca="false">AF1768-(MAX(Draws!U1747-Line_cap,0)+MAX(Draws!AG1747-Line_cap,0))</f>
        <v>0</v>
      </c>
      <c r="AH1768" s="18" t="n">
        <f aca="false">AG1768-(MAX(Draws!V1747-Line_cap,0)+MAX(Draws!AH1747-Line_cap,0))</f>
        <v>0</v>
      </c>
      <c r="AI1768" s="18" t="n">
        <f aca="false">AH1768-(MAX(Draws!W1747-Line_cap,0)+MAX(Draws!AI1747-Line_cap,0))</f>
        <v>0</v>
      </c>
      <c r="AJ1768" s="18" t="n">
        <f aca="false">AI1768-(MAX(Draws!X1747-Line_cap,0)+MAX(Draws!AJ1747-Line_cap,0))</f>
        <v>0</v>
      </c>
      <c r="AK1768" s="18" t="n">
        <f aca="false">AJ1768-(MAX(Draws!Y1747-Line_cap,0)+MAX(Draws!AK1747-Line_cap,0))</f>
        <v>0</v>
      </c>
      <c r="AL1768" s="18" t="n">
        <f aca="false">SUMPRODUCT(MIN($B$22:$M$22+B1768:M1768+N1768:Y1768))</f>
        <v>431.478806830375</v>
      </c>
      <c r="AM1768" s="18" t="n">
        <f aca="false">SUMPRODUCT(MIN($B$22:$M$22+B1768:M1768))</f>
        <v>431.478806830375</v>
      </c>
      <c r="AN1768" s="18" t="n">
        <f aca="false">SUMPRODUCT(MIN($B$22:$M$22+N1768:Y1768))</f>
        <v>481.950382357786</v>
      </c>
      <c r="AO1768" s="18" t="n">
        <f aca="false">SUMPRODUCT(MIN($B$22:$M$22+B1768:M1768+Z1768:AK1768))</f>
        <v>431.478806830375</v>
      </c>
      <c r="AP1768" s="18" t="n">
        <f aca="false">SUMPRODUCT(MIN($B$23:$M$23+B1768:M1768+N1768:Y1768))</f>
        <v>459.080006041745</v>
      </c>
      <c r="AQ1768" s="18" t="n">
        <f aca="false">SUMPRODUCT(MIN($B$23:$M$23+B1768:M1768+Z1768:AK1768))</f>
        <v>459.080006041745</v>
      </c>
      <c r="AR1768" s="13" t="n">
        <f aca="false">IF(Y1768&lt;0,1,0)</f>
        <v>0</v>
      </c>
    </row>
    <row r="1769" customFormat="false" ht="15" hidden="false" customHeight="false" outlineLevel="0" collapsed="false">
      <c r="A1769" s="13" t="n">
        <v>1744</v>
      </c>
      <c r="B1769" s="18" t="n">
        <f aca="false">Shock_sd*Draws!B1748</f>
        <v>-60.8647836315422</v>
      </c>
      <c r="C1769" s="18" t="n">
        <f aca="false">Persist_a*B1769+Shock_sd*Draws!C1748</f>
        <v>-38.930236108928</v>
      </c>
      <c r="D1769" s="18" t="n">
        <f aca="false">Persist_a*C1769+Shock_sd*Draws!D1748</f>
        <v>19.4011449565618</v>
      </c>
      <c r="E1769" s="18" t="n">
        <f aca="false">Persist_a*D1769+Shock_sd*Draws!E1748</f>
        <v>40.3668629012692</v>
      </c>
      <c r="F1769" s="18" t="n">
        <f aca="false">Persist_a*E1769+Shock_sd*Draws!F1748</f>
        <v>61.2130956013477</v>
      </c>
      <c r="G1769" s="18" t="n">
        <f aca="false">Persist_a*F1769+Shock_sd*Draws!G1748</f>
        <v>29.4227991748796</v>
      </c>
      <c r="H1769" s="18" t="n">
        <f aca="false">Persist_a*G1769+Shock_sd*Draws!H1748</f>
        <v>91.7850153365449</v>
      </c>
      <c r="I1769" s="18" t="n">
        <f aca="false">Persist_a*H1769+Shock_sd*Draws!I1748</f>
        <v>62.8754664616545</v>
      </c>
      <c r="J1769" s="18" t="n">
        <f aca="false">Persist_a*I1769+Shock_sd*Draws!J1748</f>
        <v>14.3601446415137</v>
      </c>
      <c r="K1769" s="18" t="n">
        <f aca="false">Persist_a*J1769+Shock_sd*Draws!K1748</f>
        <v>-53.3185890496204</v>
      </c>
      <c r="L1769" s="18" t="n">
        <f aca="false">Persist_a*K1769+Shock_sd*Draws!L1748</f>
        <v>92.7337370504801</v>
      </c>
      <c r="M1769" s="18" t="n">
        <f aca="false">Persist_a*L1769+Shock_sd*Draws!M1748</f>
        <v>76.7181646063675</v>
      </c>
      <c r="N1769" s="18" t="n">
        <f aca="false">0-(Draws!N1748+Draws!Z1748)</f>
        <v>0</v>
      </c>
      <c r="O1769" s="18" t="n">
        <f aca="false">N1769-(Draws!O1748+Draws!AA1748)</f>
        <v>0</v>
      </c>
      <c r="P1769" s="18" t="n">
        <f aca="false">O1769-(Draws!P1748+Draws!AB1748)</f>
        <v>0</v>
      </c>
      <c r="Q1769" s="18" t="n">
        <f aca="false">P1769-(Draws!Q1748+Draws!AC1748)</f>
        <v>0</v>
      </c>
      <c r="R1769" s="18" t="n">
        <f aca="false">Q1769-(Draws!R1748+Draws!AD1748)</f>
        <v>0</v>
      </c>
      <c r="S1769" s="18" t="n">
        <f aca="false">R1769-(Draws!S1748+Draws!AE1748)</f>
        <v>0</v>
      </c>
      <c r="T1769" s="18" t="n">
        <f aca="false">S1769-(Draws!T1748+Draws!AF1748)</f>
        <v>0</v>
      </c>
      <c r="U1769" s="18" t="n">
        <f aca="false">T1769-(Draws!U1748+Draws!AG1748)</f>
        <v>0</v>
      </c>
      <c r="V1769" s="18" t="n">
        <f aca="false">U1769-(Draws!V1748+Draws!AH1748)</f>
        <v>0</v>
      </c>
      <c r="W1769" s="18" t="n">
        <f aca="false">V1769-(Draws!W1748+Draws!AI1748)</f>
        <v>0</v>
      </c>
      <c r="X1769" s="18" t="n">
        <f aca="false">W1769-(Draws!X1748+Draws!AJ1748)</f>
        <v>0</v>
      </c>
      <c r="Y1769" s="18" t="n">
        <f aca="false">X1769-(Draws!Y1748+Draws!AK1748)</f>
        <v>0</v>
      </c>
      <c r="Z1769" s="18" t="n">
        <f aca="false">0-(MAX(Draws!N1748-Line_cap,0)+MAX(Draws!Z1748-Line_cap,0))</f>
        <v>0</v>
      </c>
      <c r="AA1769" s="18" t="n">
        <f aca="false">Z1769-(MAX(Draws!O1748-Line_cap,0)+MAX(Draws!AA1748-Line_cap,0))</f>
        <v>0</v>
      </c>
      <c r="AB1769" s="18" t="n">
        <f aca="false">AA1769-(MAX(Draws!P1748-Line_cap,0)+MAX(Draws!AB1748-Line_cap,0))</f>
        <v>0</v>
      </c>
      <c r="AC1769" s="18" t="n">
        <f aca="false">AB1769-(MAX(Draws!Q1748-Line_cap,0)+MAX(Draws!AC1748-Line_cap,0))</f>
        <v>0</v>
      </c>
      <c r="AD1769" s="18" t="n">
        <f aca="false">AC1769-(MAX(Draws!R1748-Line_cap,0)+MAX(Draws!AD1748-Line_cap,0))</f>
        <v>0</v>
      </c>
      <c r="AE1769" s="18" t="n">
        <f aca="false">AD1769-(MAX(Draws!S1748-Line_cap,0)+MAX(Draws!AE1748-Line_cap,0))</f>
        <v>0</v>
      </c>
      <c r="AF1769" s="18" t="n">
        <f aca="false">AE1769-(MAX(Draws!T1748-Line_cap,0)+MAX(Draws!AF1748-Line_cap,0))</f>
        <v>0</v>
      </c>
      <c r="AG1769" s="18" t="n">
        <f aca="false">AF1769-(MAX(Draws!U1748-Line_cap,0)+MAX(Draws!AG1748-Line_cap,0))</f>
        <v>0</v>
      </c>
      <c r="AH1769" s="18" t="n">
        <f aca="false">AG1769-(MAX(Draws!V1748-Line_cap,0)+MAX(Draws!AH1748-Line_cap,0))</f>
        <v>0</v>
      </c>
      <c r="AI1769" s="18" t="n">
        <f aca="false">AH1769-(MAX(Draws!W1748-Line_cap,0)+MAX(Draws!AI1748-Line_cap,0))</f>
        <v>0</v>
      </c>
      <c r="AJ1769" s="18" t="n">
        <f aca="false">AI1769-(MAX(Draws!X1748-Line_cap,0)+MAX(Draws!AJ1748-Line_cap,0))</f>
        <v>0</v>
      </c>
      <c r="AK1769" s="18" t="n">
        <f aca="false">AJ1769-(MAX(Draws!Y1748-Line_cap,0)+MAX(Draws!AK1748-Line_cap,0))</f>
        <v>0</v>
      </c>
      <c r="AL1769" s="18" t="n">
        <f aca="false">SUMPRODUCT(MIN($B$22:$M$22+B1769:M1769+N1769:Y1769))</f>
        <v>441.067106759804</v>
      </c>
      <c r="AM1769" s="18" t="n">
        <f aca="false">SUMPRODUCT(MIN($B$22:$M$22+B1769:M1769))</f>
        <v>441.067106759804</v>
      </c>
      <c r="AN1769" s="18" t="n">
        <f aca="false">SUMPRODUCT(MIN($B$22:$M$22+N1769:Y1769))</f>
        <v>481.950382357786</v>
      </c>
      <c r="AO1769" s="18" t="n">
        <f aca="false">SUMPRODUCT(MIN($B$22:$M$22+B1769:M1769+Z1769:AK1769))</f>
        <v>441.067106759804</v>
      </c>
      <c r="AP1769" s="18" t="n">
        <f aca="false">SUMPRODUCT(MIN($B$23:$M$23+B1769:M1769+N1769:Y1769))</f>
        <v>489.352755310231</v>
      </c>
      <c r="AQ1769" s="18" t="n">
        <f aca="false">SUMPRODUCT(MIN($B$23:$M$23+B1769:M1769+Z1769:AK1769))</f>
        <v>489.352755310231</v>
      </c>
      <c r="AR1769" s="13" t="n">
        <f aca="false">IF(Y1769&lt;0,1,0)</f>
        <v>0</v>
      </c>
    </row>
    <row r="1770" customFormat="false" ht="15" hidden="false" customHeight="false" outlineLevel="0" collapsed="false">
      <c r="A1770" s="13" t="n">
        <v>1745</v>
      </c>
      <c r="B1770" s="18" t="n">
        <f aca="false">Shock_sd*Draws!B1749</f>
        <v>-57.3420150238329</v>
      </c>
      <c r="C1770" s="18" t="n">
        <f aca="false">Persist_a*B1770+Shock_sd*Draws!C1749</f>
        <v>-17.7849949403406</v>
      </c>
      <c r="D1770" s="18" t="n">
        <f aca="false">Persist_a*C1770+Shock_sd*Draws!D1749</f>
        <v>-40.5434961483905</v>
      </c>
      <c r="E1770" s="18" t="n">
        <f aca="false">Persist_a*D1770+Shock_sd*Draws!E1749</f>
        <v>-101.981568751009</v>
      </c>
      <c r="F1770" s="18" t="n">
        <f aca="false">Persist_a*E1770+Shock_sd*Draws!F1749</f>
        <v>-91.6362237752894</v>
      </c>
      <c r="G1770" s="18" t="n">
        <f aca="false">Persist_a*F1770+Shock_sd*Draws!G1749</f>
        <v>-131.940080609212</v>
      </c>
      <c r="H1770" s="18" t="n">
        <f aca="false">Persist_a*G1770+Shock_sd*Draws!H1749</f>
        <v>-18.6597551792171</v>
      </c>
      <c r="I1770" s="18" t="n">
        <f aca="false">Persist_a*H1770+Shock_sd*Draws!I1749</f>
        <v>51.5412730681023</v>
      </c>
      <c r="J1770" s="18" t="n">
        <f aca="false">Persist_a*I1770+Shock_sd*Draws!J1749</f>
        <v>63.5956975931043</v>
      </c>
      <c r="K1770" s="18" t="n">
        <f aca="false">Persist_a*J1770+Shock_sd*Draws!K1749</f>
        <v>7.71724914726198</v>
      </c>
      <c r="L1770" s="18" t="n">
        <f aca="false">Persist_a*K1770+Shock_sd*Draws!L1749</f>
        <v>-49.1392267242012</v>
      </c>
      <c r="M1770" s="18" t="n">
        <f aca="false">Persist_a*L1770+Shock_sd*Draws!M1749</f>
        <v>-86.6027826841954</v>
      </c>
      <c r="N1770" s="18" t="n">
        <f aca="false">0-(Draws!N1749+Draws!Z1749)</f>
        <v>0</v>
      </c>
      <c r="O1770" s="18" t="n">
        <f aca="false">N1770-(Draws!O1749+Draws!AA1749)</f>
        <v>0</v>
      </c>
      <c r="P1770" s="18" t="n">
        <f aca="false">O1770-(Draws!P1749+Draws!AB1749)</f>
        <v>0</v>
      </c>
      <c r="Q1770" s="18" t="n">
        <f aca="false">P1770-(Draws!Q1749+Draws!AC1749)</f>
        <v>0</v>
      </c>
      <c r="R1770" s="18" t="n">
        <f aca="false">Q1770-(Draws!R1749+Draws!AD1749)</f>
        <v>0</v>
      </c>
      <c r="S1770" s="18" t="n">
        <f aca="false">R1770-(Draws!S1749+Draws!AE1749)</f>
        <v>0</v>
      </c>
      <c r="T1770" s="18" t="n">
        <f aca="false">S1770-(Draws!T1749+Draws!AF1749)</f>
        <v>0</v>
      </c>
      <c r="U1770" s="18" t="n">
        <f aca="false">T1770-(Draws!U1749+Draws!AG1749)</f>
        <v>0</v>
      </c>
      <c r="V1770" s="18" t="n">
        <f aca="false">U1770-(Draws!V1749+Draws!AH1749)</f>
        <v>0</v>
      </c>
      <c r="W1770" s="18" t="n">
        <f aca="false">V1770-(Draws!W1749+Draws!AI1749)</f>
        <v>0</v>
      </c>
      <c r="X1770" s="18" t="n">
        <f aca="false">W1770-(Draws!X1749+Draws!AJ1749)</f>
        <v>0</v>
      </c>
      <c r="Y1770" s="18" t="n">
        <f aca="false">X1770-(Draws!Y1749+Draws!AK1749)</f>
        <v>0</v>
      </c>
      <c r="Z1770" s="18" t="n">
        <f aca="false">0-(MAX(Draws!N1749-Line_cap,0)+MAX(Draws!Z1749-Line_cap,0))</f>
        <v>0</v>
      </c>
      <c r="AA1770" s="18" t="n">
        <f aca="false">Z1770-(MAX(Draws!O1749-Line_cap,0)+MAX(Draws!AA1749-Line_cap,0))</f>
        <v>0</v>
      </c>
      <c r="AB1770" s="18" t="n">
        <f aca="false">AA1770-(MAX(Draws!P1749-Line_cap,0)+MAX(Draws!AB1749-Line_cap,0))</f>
        <v>0</v>
      </c>
      <c r="AC1770" s="18" t="n">
        <f aca="false">AB1770-(MAX(Draws!Q1749-Line_cap,0)+MAX(Draws!AC1749-Line_cap,0))</f>
        <v>0</v>
      </c>
      <c r="AD1770" s="18" t="n">
        <f aca="false">AC1770-(MAX(Draws!R1749-Line_cap,0)+MAX(Draws!AD1749-Line_cap,0))</f>
        <v>0</v>
      </c>
      <c r="AE1770" s="18" t="n">
        <f aca="false">AD1770-(MAX(Draws!S1749-Line_cap,0)+MAX(Draws!AE1749-Line_cap,0))</f>
        <v>0</v>
      </c>
      <c r="AF1770" s="18" t="n">
        <f aca="false">AE1770-(MAX(Draws!T1749-Line_cap,0)+MAX(Draws!AF1749-Line_cap,0))</f>
        <v>0</v>
      </c>
      <c r="AG1770" s="18" t="n">
        <f aca="false">AF1770-(MAX(Draws!U1749-Line_cap,0)+MAX(Draws!AG1749-Line_cap,0))</f>
        <v>0</v>
      </c>
      <c r="AH1770" s="18" t="n">
        <f aca="false">AG1770-(MAX(Draws!V1749-Line_cap,0)+MAX(Draws!AH1749-Line_cap,0))</f>
        <v>0</v>
      </c>
      <c r="AI1770" s="18" t="n">
        <f aca="false">AH1770-(MAX(Draws!W1749-Line_cap,0)+MAX(Draws!AI1749-Line_cap,0))</f>
        <v>0</v>
      </c>
      <c r="AJ1770" s="18" t="n">
        <f aca="false">AI1770-(MAX(Draws!X1749-Line_cap,0)+MAX(Draws!AJ1749-Line_cap,0))</f>
        <v>0</v>
      </c>
      <c r="AK1770" s="18" t="n">
        <f aca="false">AJ1770-(MAX(Draws!Y1749-Line_cap,0)+MAX(Draws!AK1749-Line_cap,0))</f>
        <v>0</v>
      </c>
      <c r="AL1770" s="18" t="n">
        <f aca="false">SUMPRODUCT(MIN($B$22:$M$22+B1770:M1770+N1770:Y1770))</f>
        <v>351.268091029153</v>
      </c>
      <c r="AM1770" s="18" t="n">
        <f aca="false">SUMPRODUCT(MIN($B$22:$M$22+B1770:M1770))</f>
        <v>351.268091029153</v>
      </c>
      <c r="AN1770" s="18" t="n">
        <f aca="false">SUMPRODUCT(MIN($B$22:$M$22+N1770:Y1770))</f>
        <v>481.950382357786</v>
      </c>
      <c r="AO1770" s="18" t="n">
        <f aca="false">SUMPRODUCT(MIN($B$22:$M$22+B1770:M1770+Z1770:AK1770))</f>
        <v>351.268091029153</v>
      </c>
      <c r="AP1770" s="18" t="n">
        <f aca="false">SUMPRODUCT(MIN($B$23:$M$23+B1770:M1770+N1770:Y1770))</f>
        <v>399.033836529938</v>
      </c>
      <c r="AQ1770" s="18" t="n">
        <f aca="false">SUMPRODUCT(MIN($B$23:$M$23+B1770:M1770+Z1770:AK1770))</f>
        <v>399.033836529938</v>
      </c>
      <c r="AR1770" s="13" t="n">
        <f aca="false">IF(Y1770&lt;0,1,0)</f>
        <v>0</v>
      </c>
    </row>
    <row r="1771" customFormat="false" ht="15" hidden="false" customHeight="false" outlineLevel="0" collapsed="false">
      <c r="A1771" s="13" t="n">
        <v>1746</v>
      </c>
      <c r="B1771" s="18" t="n">
        <f aca="false">Shock_sd*Draws!B1750</f>
        <v>-60.1613907976583</v>
      </c>
      <c r="C1771" s="18" t="n">
        <f aca="false">Persist_a*B1771+Shock_sd*Draws!C1750</f>
        <v>-12.0868537531223</v>
      </c>
      <c r="D1771" s="18" t="n">
        <f aca="false">Persist_a*C1771+Shock_sd*Draws!D1750</f>
        <v>5.38094341249084</v>
      </c>
      <c r="E1771" s="18" t="n">
        <f aca="false">Persist_a*D1771+Shock_sd*Draws!E1750</f>
        <v>-12.5519225189648</v>
      </c>
      <c r="F1771" s="18" t="n">
        <f aca="false">Persist_a*E1771+Shock_sd*Draws!F1750</f>
        <v>24.6442225801698</v>
      </c>
      <c r="G1771" s="18" t="n">
        <f aca="false">Persist_a*F1771+Shock_sd*Draws!G1750</f>
        <v>10.8687706320708</v>
      </c>
      <c r="H1771" s="18" t="n">
        <f aca="false">Persist_a*G1771+Shock_sd*Draws!H1750</f>
        <v>59.6957474441157</v>
      </c>
      <c r="I1771" s="18" t="n">
        <f aca="false">Persist_a*H1771+Shock_sd*Draws!I1750</f>
        <v>23.3439569861485</v>
      </c>
      <c r="J1771" s="18" t="n">
        <f aca="false">Persist_a*I1771+Shock_sd*Draws!J1750</f>
        <v>111.293891723479</v>
      </c>
      <c r="K1771" s="18" t="n">
        <f aca="false">Persist_a*J1771+Shock_sd*Draws!K1750</f>
        <v>51.7959385006715</v>
      </c>
      <c r="L1771" s="18" t="n">
        <f aca="false">Persist_a*K1771+Shock_sd*Draws!L1750</f>
        <v>75.0845544467838</v>
      </c>
      <c r="M1771" s="18" t="n">
        <f aca="false">Persist_a*L1771+Shock_sd*Draws!M1750</f>
        <v>66.5823894093154</v>
      </c>
      <c r="N1771" s="18" t="n">
        <f aca="false">0-(Draws!N1750+Draws!Z1750)</f>
        <v>0</v>
      </c>
      <c r="O1771" s="18" t="n">
        <f aca="false">N1771-(Draws!O1750+Draws!AA1750)</f>
        <v>0</v>
      </c>
      <c r="P1771" s="18" t="n">
        <f aca="false">O1771-(Draws!P1750+Draws!AB1750)</f>
        <v>-140.893107060643</v>
      </c>
      <c r="Q1771" s="18" t="n">
        <f aca="false">P1771-(Draws!Q1750+Draws!AC1750)</f>
        <v>-140.893107060643</v>
      </c>
      <c r="R1771" s="18" t="n">
        <f aca="false">Q1771-(Draws!R1750+Draws!AD1750)</f>
        <v>-140.893107060643</v>
      </c>
      <c r="S1771" s="18" t="n">
        <f aca="false">R1771-(Draws!S1750+Draws!AE1750)</f>
        <v>-140.893107060643</v>
      </c>
      <c r="T1771" s="18" t="n">
        <f aca="false">S1771-(Draws!T1750+Draws!AF1750)</f>
        <v>-140.893107060643</v>
      </c>
      <c r="U1771" s="18" t="n">
        <f aca="false">T1771-(Draws!U1750+Draws!AG1750)</f>
        <v>-140.893107060643</v>
      </c>
      <c r="V1771" s="18" t="n">
        <f aca="false">U1771-(Draws!V1750+Draws!AH1750)</f>
        <v>-140.893107060643</v>
      </c>
      <c r="W1771" s="18" t="n">
        <f aca="false">V1771-(Draws!W1750+Draws!AI1750)</f>
        <v>-140.893107060643</v>
      </c>
      <c r="X1771" s="18" t="n">
        <f aca="false">W1771-(Draws!X1750+Draws!AJ1750)</f>
        <v>-140.893107060643</v>
      </c>
      <c r="Y1771" s="18" t="n">
        <f aca="false">X1771-(Draws!Y1750+Draws!AK1750)</f>
        <v>-140.893107060643</v>
      </c>
      <c r="Z1771" s="18" t="n">
        <f aca="false">0-(MAX(Draws!N1750-Line_cap,0)+MAX(Draws!Z1750-Line_cap,0))</f>
        <v>0</v>
      </c>
      <c r="AA1771" s="18" t="n">
        <f aca="false">Z1771-(MAX(Draws!O1750-Line_cap,0)+MAX(Draws!AA1750-Line_cap,0))</f>
        <v>0</v>
      </c>
      <c r="AB1771" s="18" t="n">
        <f aca="false">AA1771-(MAX(Draws!P1750-Line_cap,0)+MAX(Draws!AB1750-Line_cap,0))</f>
        <v>-40.893107060643</v>
      </c>
      <c r="AC1771" s="18" t="n">
        <f aca="false">AB1771-(MAX(Draws!Q1750-Line_cap,0)+MAX(Draws!AC1750-Line_cap,0))</f>
        <v>-40.893107060643</v>
      </c>
      <c r="AD1771" s="18" t="n">
        <f aca="false">AC1771-(MAX(Draws!R1750-Line_cap,0)+MAX(Draws!AD1750-Line_cap,0))</f>
        <v>-40.893107060643</v>
      </c>
      <c r="AE1771" s="18" t="n">
        <f aca="false">AD1771-(MAX(Draws!S1750-Line_cap,0)+MAX(Draws!AE1750-Line_cap,0))</f>
        <v>-40.893107060643</v>
      </c>
      <c r="AF1771" s="18" t="n">
        <f aca="false">AE1771-(MAX(Draws!T1750-Line_cap,0)+MAX(Draws!AF1750-Line_cap,0))</f>
        <v>-40.893107060643</v>
      </c>
      <c r="AG1771" s="18" t="n">
        <f aca="false">AF1771-(MAX(Draws!U1750-Line_cap,0)+MAX(Draws!AG1750-Line_cap,0))</f>
        <v>-40.893107060643</v>
      </c>
      <c r="AH1771" s="18" t="n">
        <f aca="false">AG1771-(MAX(Draws!V1750-Line_cap,0)+MAX(Draws!AH1750-Line_cap,0))</f>
        <v>-40.893107060643</v>
      </c>
      <c r="AI1771" s="18" t="n">
        <f aca="false">AH1771-(MAX(Draws!W1750-Line_cap,0)+MAX(Draws!AI1750-Line_cap,0))</f>
        <v>-40.893107060643</v>
      </c>
      <c r="AJ1771" s="18" t="n">
        <f aca="false">AI1771-(MAX(Draws!X1750-Line_cap,0)+MAX(Draws!AJ1750-Line_cap,0))</f>
        <v>-40.893107060643</v>
      </c>
      <c r="AK1771" s="18" t="n">
        <f aca="false">AJ1771-(MAX(Draws!Y1750-Line_cap,0)+MAX(Draws!AK1750-Line_cap,0))</f>
        <v>-40.893107060643</v>
      </c>
      <c r="AL1771" s="18" t="n">
        <f aca="false">SUMPRODUCT(MIN($B$22:$M$22+B1771:M1771+N1771:Y1771))</f>
        <v>345.417170248549</v>
      </c>
      <c r="AM1771" s="18" t="n">
        <f aca="false">SUMPRODUCT(MIN($B$22:$M$22+B1771:M1771))</f>
        <v>486.310277309192</v>
      </c>
      <c r="AN1771" s="18" t="n">
        <f aca="false">SUMPRODUCT(MIN($B$22:$M$22+N1771:Y1771))</f>
        <v>341.057275297143</v>
      </c>
      <c r="AO1771" s="18" t="n">
        <f aca="false">SUMPRODUCT(MIN($B$22:$M$22+B1771:M1771+Z1771:AK1771))</f>
        <v>445.417170248549</v>
      </c>
      <c r="AP1771" s="18" t="n">
        <f aca="false">SUMPRODUCT(MIN($B$23:$M$23+B1771:M1771+N1771:Y1771))</f>
        <v>386.305457761912</v>
      </c>
      <c r="AQ1771" s="18" t="n">
        <f aca="false">SUMPRODUCT(MIN($B$23:$M$23+B1771:M1771+Z1771:AK1771))</f>
        <v>486.305457761912</v>
      </c>
      <c r="AR1771" s="13" t="n">
        <f aca="false">IF(Y1771&lt;0,1,0)</f>
        <v>1</v>
      </c>
    </row>
    <row r="1772" customFormat="false" ht="15" hidden="false" customHeight="false" outlineLevel="0" collapsed="false">
      <c r="A1772" s="13" t="n">
        <v>1747</v>
      </c>
      <c r="B1772" s="18" t="n">
        <f aca="false">Shock_sd*Draws!B1751</f>
        <v>68.8274450738172</v>
      </c>
      <c r="C1772" s="18" t="n">
        <f aca="false">Persist_a*B1772+Shock_sd*Draws!C1751</f>
        <v>-35.2051062212757</v>
      </c>
      <c r="D1772" s="18" t="n">
        <f aca="false">Persist_a*C1772+Shock_sd*Draws!D1751</f>
        <v>-7.14115045013638</v>
      </c>
      <c r="E1772" s="18" t="n">
        <f aca="false">Persist_a*D1772+Shock_sd*Draws!E1751</f>
        <v>9.3409971792862</v>
      </c>
      <c r="F1772" s="18" t="n">
        <f aca="false">Persist_a*E1772+Shock_sd*Draws!F1751</f>
        <v>-132.811672395354</v>
      </c>
      <c r="G1772" s="18" t="n">
        <f aca="false">Persist_a*F1772+Shock_sd*Draws!G1751</f>
        <v>-177.748730393956</v>
      </c>
      <c r="H1772" s="18" t="n">
        <f aca="false">Persist_a*G1772+Shock_sd*Draws!H1751</f>
        <v>-115.222805736071</v>
      </c>
      <c r="I1772" s="18" t="n">
        <f aca="false">Persist_a*H1772+Shock_sd*Draws!I1751</f>
        <v>-76.2486144149764</v>
      </c>
      <c r="J1772" s="18" t="n">
        <f aca="false">Persist_a*I1772+Shock_sd*Draws!J1751</f>
        <v>-81.5955053282461</v>
      </c>
      <c r="K1772" s="18" t="n">
        <f aca="false">Persist_a*J1772+Shock_sd*Draws!K1751</f>
        <v>-0.46892910689251</v>
      </c>
      <c r="L1772" s="18" t="n">
        <f aca="false">Persist_a*K1772+Shock_sd*Draws!L1751</f>
        <v>-52.1187900307237</v>
      </c>
      <c r="M1772" s="18" t="n">
        <f aca="false">Persist_a*L1772+Shock_sd*Draws!M1751</f>
        <v>45.484524107114</v>
      </c>
      <c r="N1772" s="18" t="n">
        <f aca="false">0-(Draws!N1751+Draws!Z1751)</f>
        <v>0</v>
      </c>
      <c r="O1772" s="18" t="n">
        <f aca="false">N1772-(Draws!O1751+Draws!AA1751)</f>
        <v>0</v>
      </c>
      <c r="P1772" s="18" t="n">
        <f aca="false">O1772-(Draws!P1751+Draws!AB1751)</f>
        <v>0</v>
      </c>
      <c r="Q1772" s="18" t="n">
        <f aca="false">P1772-(Draws!Q1751+Draws!AC1751)</f>
        <v>0</v>
      </c>
      <c r="R1772" s="18" t="n">
        <f aca="false">Q1772-(Draws!R1751+Draws!AD1751)</f>
        <v>0</v>
      </c>
      <c r="S1772" s="18" t="n">
        <f aca="false">R1772-(Draws!S1751+Draws!AE1751)</f>
        <v>0</v>
      </c>
      <c r="T1772" s="18" t="n">
        <f aca="false">S1772-(Draws!T1751+Draws!AF1751)</f>
        <v>0</v>
      </c>
      <c r="U1772" s="18" t="n">
        <f aca="false">T1772-(Draws!U1751+Draws!AG1751)</f>
        <v>0</v>
      </c>
      <c r="V1772" s="18" t="n">
        <f aca="false">U1772-(Draws!V1751+Draws!AH1751)</f>
        <v>0</v>
      </c>
      <c r="W1772" s="18" t="n">
        <f aca="false">V1772-(Draws!W1751+Draws!AI1751)</f>
        <v>0</v>
      </c>
      <c r="X1772" s="18" t="n">
        <f aca="false">W1772-(Draws!X1751+Draws!AJ1751)</f>
        <v>0</v>
      </c>
      <c r="Y1772" s="18" t="n">
        <f aca="false">X1772-(Draws!Y1751+Draws!AK1751)</f>
        <v>0</v>
      </c>
      <c r="Z1772" s="18" t="n">
        <f aca="false">0-(MAX(Draws!N1751-Line_cap,0)+MAX(Draws!Z1751-Line_cap,0))</f>
        <v>0</v>
      </c>
      <c r="AA1772" s="18" t="n">
        <f aca="false">Z1772-(MAX(Draws!O1751-Line_cap,0)+MAX(Draws!AA1751-Line_cap,0))</f>
        <v>0</v>
      </c>
      <c r="AB1772" s="18" t="n">
        <f aca="false">AA1772-(MAX(Draws!P1751-Line_cap,0)+MAX(Draws!AB1751-Line_cap,0))</f>
        <v>0</v>
      </c>
      <c r="AC1772" s="18" t="n">
        <f aca="false">AB1772-(MAX(Draws!Q1751-Line_cap,0)+MAX(Draws!AC1751-Line_cap,0))</f>
        <v>0</v>
      </c>
      <c r="AD1772" s="18" t="n">
        <f aca="false">AC1772-(MAX(Draws!R1751-Line_cap,0)+MAX(Draws!AD1751-Line_cap,0))</f>
        <v>0</v>
      </c>
      <c r="AE1772" s="18" t="n">
        <f aca="false">AD1772-(MAX(Draws!S1751-Line_cap,0)+MAX(Draws!AE1751-Line_cap,0))</f>
        <v>0</v>
      </c>
      <c r="AF1772" s="18" t="n">
        <f aca="false">AE1772-(MAX(Draws!T1751-Line_cap,0)+MAX(Draws!AF1751-Line_cap,0))</f>
        <v>0</v>
      </c>
      <c r="AG1772" s="18" t="n">
        <f aca="false">AF1772-(MAX(Draws!U1751-Line_cap,0)+MAX(Draws!AG1751-Line_cap,0))</f>
        <v>0</v>
      </c>
      <c r="AH1772" s="18" t="n">
        <f aca="false">AG1772-(MAX(Draws!V1751-Line_cap,0)+MAX(Draws!AH1751-Line_cap,0))</f>
        <v>0</v>
      </c>
      <c r="AI1772" s="18" t="n">
        <f aca="false">AH1772-(MAX(Draws!W1751-Line_cap,0)+MAX(Draws!AI1751-Line_cap,0))</f>
        <v>0</v>
      </c>
      <c r="AJ1772" s="18" t="n">
        <f aca="false">AI1772-(MAX(Draws!X1751-Line_cap,0)+MAX(Draws!AJ1751-Line_cap,0))</f>
        <v>0</v>
      </c>
      <c r="AK1772" s="18" t="n">
        <f aca="false">AJ1772-(MAX(Draws!Y1751-Line_cap,0)+MAX(Draws!AK1751-Line_cap,0))</f>
        <v>0</v>
      </c>
      <c r="AL1772" s="18" t="n">
        <f aca="false">SUMPRODUCT(MIN($B$22:$M$22+B1772:M1772+N1772:Y1772))</f>
        <v>305.459441244409</v>
      </c>
      <c r="AM1772" s="18" t="n">
        <f aca="false">SUMPRODUCT(MIN($B$22:$M$22+B1772:M1772))</f>
        <v>305.459441244409</v>
      </c>
      <c r="AN1772" s="18" t="n">
        <f aca="false">SUMPRODUCT(MIN($B$22:$M$22+N1772:Y1772))</f>
        <v>481.950382357786</v>
      </c>
      <c r="AO1772" s="18" t="n">
        <f aca="false">SUMPRODUCT(MIN($B$22:$M$22+B1772:M1772+Z1772:AK1772))</f>
        <v>305.459441244409</v>
      </c>
      <c r="AP1772" s="18" t="n">
        <f aca="false">SUMPRODUCT(MIN($B$23:$M$23+B1772:M1772+N1772:Y1772))</f>
        <v>353.225186745193</v>
      </c>
      <c r="AQ1772" s="18" t="n">
        <f aca="false">SUMPRODUCT(MIN($B$23:$M$23+B1772:M1772+Z1772:AK1772))</f>
        <v>353.225186745193</v>
      </c>
      <c r="AR1772" s="13" t="n">
        <f aca="false">IF(Y1772&lt;0,1,0)</f>
        <v>0</v>
      </c>
    </row>
    <row r="1773" customFormat="false" ht="15" hidden="false" customHeight="false" outlineLevel="0" collapsed="false">
      <c r="A1773" s="13" t="n">
        <v>1748</v>
      </c>
      <c r="B1773" s="18" t="n">
        <f aca="false">Shock_sd*Draws!B1752</f>
        <v>41.3488720928603</v>
      </c>
      <c r="C1773" s="18" t="n">
        <f aca="false">Persist_a*B1773+Shock_sd*Draws!C1752</f>
        <v>13.6157298108503</v>
      </c>
      <c r="D1773" s="18" t="n">
        <f aca="false">Persist_a*C1773+Shock_sd*Draws!D1752</f>
        <v>-43.245123458059</v>
      </c>
      <c r="E1773" s="18" t="n">
        <f aca="false">Persist_a*D1773+Shock_sd*Draws!E1752</f>
        <v>-83.2140359195145</v>
      </c>
      <c r="F1773" s="18" t="n">
        <f aca="false">Persist_a*E1773+Shock_sd*Draws!F1752</f>
        <v>-5.78438361610931</v>
      </c>
      <c r="G1773" s="18" t="n">
        <f aca="false">Persist_a*F1773+Shock_sd*Draws!G1752</f>
        <v>20.56012962986</v>
      </c>
      <c r="H1773" s="18" t="n">
        <f aca="false">Persist_a*G1773+Shock_sd*Draws!H1752</f>
        <v>10.2006477096725</v>
      </c>
      <c r="I1773" s="18" t="n">
        <f aca="false">Persist_a*H1773+Shock_sd*Draws!I1752</f>
        <v>69.3216047856147</v>
      </c>
      <c r="J1773" s="18" t="n">
        <f aca="false">Persist_a*I1773+Shock_sd*Draws!J1752</f>
        <v>-29.0390490902257</v>
      </c>
      <c r="K1773" s="18" t="n">
        <f aca="false">Persist_a*J1773+Shock_sd*Draws!K1752</f>
        <v>-28.9562352442842</v>
      </c>
      <c r="L1773" s="18" t="n">
        <f aca="false">Persist_a*K1773+Shock_sd*Draws!L1752</f>
        <v>5.40482396718249</v>
      </c>
      <c r="M1773" s="18" t="n">
        <f aca="false">Persist_a*L1773+Shock_sd*Draws!M1752</f>
        <v>14.549686470815</v>
      </c>
      <c r="N1773" s="18" t="n">
        <f aca="false">0-(Draws!N1752+Draws!Z1752)</f>
        <v>0</v>
      </c>
      <c r="O1773" s="18" t="n">
        <f aca="false">N1773-(Draws!O1752+Draws!AA1752)</f>
        <v>0</v>
      </c>
      <c r="P1773" s="18" t="n">
        <f aca="false">O1773-(Draws!P1752+Draws!AB1752)</f>
        <v>0</v>
      </c>
      <c r="Q1773" s="18" t="n">
        <f aca="false">P1773-(Draws!Q1752+Draws!AC1752)</f>
        <v>0</v>
      </c>
      <c r="R1773" s="18" t="n">
        <f aca="false">Q1773-(Draws!R1752+Draws!AD1752)</f>
        <v>0</v>
      </c>
      <c r="S1773" s="18" t="n">
        <f aca="false">R1773-(Draws!S1752+Draws!AE1752)</f>
        <v>0</v>
      </c>
      <c r="T1773" s="18" t="n">
        <f aca="false">S1773-(Draws!T1752+Draws!AF1752)</f>
        <v>0</v>
      </c>
      <c r="U1773" s="18" t="n">
        <f aca="false">T1773-(Draws!U1752+Draws!AG1752)</f>
        <v>0</v>
      </c>
      <c r="V1773" s="18" t="n">
        <f aca="false">U1773-(Draws!V1752+Draws!AH1752)</f>
        <v>0</v>
      </c>
      <c r="W1773" s="18" t="n">
        <f aca="false">V1773-(Draws!W1752+Draws!AI1752)</f>
        <v>0</v>
      </c>
      <c r="X1773" s="18" t="n">
        <f aca="false">W1773-(Draws!X1752+Draws!AJ1752)</f>
        <v>0</v>
      </c>
      <c r="Y1773" s="18" t="n">
        <f aca="false">X1773-(Draws!Y1752+Draws!AK1752)</f>
        <v>0</v>
      </c>
      <c r="Z1773" s="18" t="n">
        <f aca="false">0-(MAX(Draws!N1752-Line_cap,0)+MAX(Draws!Z1752-Line_cap,0))</f>
        <v>0</v>
      </c>
      <c r="AA1773" s="18" t="n">
        <f aca="false">Z1773-(MAX(Draws!O1752-Line_cap,0)+MAX(Draws!AA1752-Line_cap,0))</f>
        <v>0</v>
      </c>
      <c r="AB1773" s="18" t="n">
        <f aca="false">AA1773-(MAX(Draws!P1752-Line_cap,0)+MAX(Draws!AB1752-Line_cap,0))</f>
        <v>0</v>
      </c>
      <c r="AC1773" s="18" t="n">
        <f aca="false">AB1773-(MAX(Draws!Q1752-Line_cap,0)+MAX(Draws!AC1752-Line_cap,0))</f>
        <v>0</v>
      </c>
      <c r="AD1773" s="18" t="n">
        <f aca="false">AC1773-(MAX(Draws!R1752-Line_cap,0)+MAX(Draws!AD1752-Line_cap,0))</f>
        <v>0</v>
      </c>
      <c r="AE1773" s="18" t="n">
        <f aca="false">AD1773-(MAX(Draws!S1752-Line_cap,0)+MAX(Draws!AE1752-Line_cap,0))</f>
        <v>0</v>
      </c>
      <c r="AF1773" s="18" t="n">
        <f aca="false">AE1773-(MAX(Draws!T1752-Line_cap,0)+MAX(Draws!AF1752-Line_cap,0))</f>
        <v>0</v>
      </c>
      <c r="AG1773" s="18" t="n">
        <f aca="false">AF1773-(MAX(Draws!U1752-Line_cap,0)+MAX(Draws!AG1752-Line_cap,0))</f>
        <v>0</v>
      </c>
      <c r="AH1773" s="18" t="n">
        <f aca="false">AG1773-(MAX(Draws!V1752-Line_cap,0)+MAX(Draws!AH1752-Line_cap,0))</f>
        <v>0</v>
      </c>
      <c r="AI1773" s="18" t="n">
        <f aca="false">AH1773-(MAX(Draws!W1752-Line_cap,0)+MAX(Draws!AI1752-Line_cap,0))</f>
        <v>0</v>
      </c>
      <c r="AJ1773" s="18" t="n">
        <f aca="false">AI1773-(MAX(Draws!X1752-Line_cap,0)+MAX(Draws!AJ1752-Line_cap,0))</f>
        <v>0</v>
      </c>
      <c r="AK1773" s="18" t="n">
        <f aca="false">AJ1773-(MAX(Draws!Y1752-Line_cap,0)+MAX(Draws!AK1752-Line_cap,0))</f>
        <v>0</v>
      </c>
      <c r="AL1773" s="18" t="n">
        <f aca="false">SUMPRODUCT(MIN($B$22:$M$22+B1773:M1773+N1773:Y1773))</f>
        <v>415.648163908642</v>
      </c>
      <c r="AM1773" s="18" t="n">
        <f aca="false">SUMPRODUCT(MIN($B$22:$M$22+B1773:M1773))</f>
        <v>415.648163908642</v>
      </c>
      <c r="AN1773" s="18" t="n">
        <f aca="false">SUMPRODUCT(MIN($B$22:$M$22+N1773:Y1773))</f>
        <v>481.950382357786</v>
      </c>
      <c r="AO1773" s="18" t="n">
        <f aca="false">SUMPRODUCT(MIN($B$22:$M$22+B1773:M1773+Z1773:AK1773))</f>
        <v>415.648163908642</v>
      </c>
      <c r="AP1773" s="18" t="n">
        <f aca="false">SUMPRODUCT(MIN($B$23:$M$23+B1773:M1773+N1773:Y1773))</f>
        <v>456.536451422005</v>
      </c>
      <c r="AQ1773" s="18" t="n">
        <f aca="false">SUMPRODUCT(MIN($B$23:$M$23+B1773:M1773+Z1773:AK1773))</f>
        <v>456.536451422005</v>
      </c>
      <c r="AR1773" s="13" t="n">
        <f aca="false">IF(Y1773&lt;0,1,0)</f>
        <v>0</v>
      </c>
    </row>
    <row r="1774" customFormat="false" ht="15" hidden="false" customHeight="false" outlineLevel="0" collapsed="false">
      <c r="A1774" s="13" t="n">
        <v>1749</v>
      </c>
      <c r="B1774" s="18" t="n">
        <f aca="false">Shock_sd*Draws!B1753</f>
        <v>14.4201459357781</v>
      </c>
      <c r="C1774" s="18" t="n">
        <f aca="false">Persist_a*B1774+Shock_sd*Draws!C1753</f>
        <v>25.2124492513905</v>
      </c>
      <c r="D1774" s="18" t="n">
        <f aca="false">Persist_a*C1774+Shock_sd*Draws!D1753</f>
        <v>17.0500848061461</v>
      </c>
      <c r="E1774" s="18" t="n">
        <f aca="false">Persist_a*D1774+Shock_sd*Draws!E1753</f>
        <v>19.021292638698</v>
      </c>
      <c r="F1774" s="18" t="n">
        <f aca="false">Persist_a*E1774+Shock_sd*Draws!F1753</f>
        <v>-15.9946088125137</v>
      </c>
      <c r="G1774" s="18" t="n">
        <f aca="false">Persist_a*F1774+Shock_sd*Draws!G1753</f>
        <v>25.2223701789824</v>
      </c>
      <c r="H1774" s="18" t="n">
        <f aca="false">Persist_a*G1774+Shock_sd*Draws!H1753</f>
        <v>11.3379982817882</v>
      </c>
      <c r="I1774" s="18" t="n">
        <f aca="false">Persist_a*H1774+Shock_sd*Draws!I1753</f>
        <v>-40.6559793537405</v>
      </c>
      <c r="J1774" s="18" t="n">
        <f aca="false">Persist_a*I1774+Shock_sd*Draws!J1753</f>
        <v>100.520331920542</v>
      </c>
      <c r="K1774" s="18" t="n">
        <f aca="false">Persist_a*J1774+Shock_sd*Draws!K1753</f>
        <v>11.4308458945537</v>
      </c>
      <c r="L1774" s="18" t="n">
        <f aca="false">Persist_a*K1774+Shock_sd*Draws!L1753</f>
        <v>5.26600435308623</v>
      </c>
      <c r="M1774" s="18" t="n">
        <f aca="false">Persist_a*L1774+Shock_sd*Draws!M1753</f>
        <v>71.6258309140418</v>
      </c>
      <c r="N1774" s="18" t="n">
        <f aca="false">0-(Draws!N1753+Draws!Z1753)</f>
        <v>0</v>
      </c>
      <c r="O1774" s="18" t="n">
        <f aca="false">N1774-(Draws!O1753+Draws!AA1753)</f>
        <v>0</v>
      </c>
      <c r="P1774" s="18" t="n">
        <f aca="false">O1774-(Draws!P1753+Draws!AB1753)</f>
        <v>0</v>
      </c>
      <c r="Q1774" s="18" t="n">
        <f aca="false">P1774-(Draws!Q1753+Draws!AC1753)</f>
        <v>0</v>
      </c>
      <c r="R1774" s="18" t="n">
        <f aca="false">Q1774-(Draws!R1753+Draws!AD1753)</f>
        <v>0</v>
      </c>
      <c r="S1774" s="18" t="n">
        <f aca="false">R1774-(Draws!S1753+Draws!AE1753)</f>
        <v>0</v>
      </c>
      <c r="T1774" s="18" t="n">
        <f aca="false">S1774-(Draws!T1753+Draws!AF1753)</f>
        <v>0</v>
      </c>
      <c r="U1774" s="18" t="n">
        <f aca="false">T1774-(Draws!U1753+Draws!AG1753)</f>
        <v>0</v>
      </c>
      <c r="V1774" s="18" t="n">
        <f aca="false">U1774-(Draws!V1753+Draws!AH1753)</f>
        <v>0</v>
      </c>
      <c r="W1774" s="18" t="n">
        <f aca="false">V1774-(Draws!W1753+Draws!AI1753)</f>
        <v>0</v>
      </c>
      <c r="X1774" s="18" t="n">
        <f aca="false">W1774-(Draws!X1753+Draws!AJ1753)</f>
        <v>0</v>
      </c>
      <c r="Y1774" s="18" t="n">
        <f aca="false">X1774-(Draws!Y1753+Draws!AK1753)</f>
        <v>0</v>
      </c>
      <c r="Z1774" s="18" t="n">
        <f aca="false">0-(MAX(Draws!N1753-Line_cap,0)+MAX(Draws!Z1753-Line_cap,0))</f>
        <v>0</v>
      </c>
      <c r="AA1774" s="18" t="n">
        <f aca="false">Z1774-(MAX(Draws!O1753-Line_cap,0)+MAX(Draws!AA1753-Line_cap,0))</f>
        <v>0</v>
      </c>
      <c r="AB1774" s="18" t="n">
        <f aca="false">AA1774-(MAX(Draws!P1753-Line_cap,0)+MAX(Draws!AB1753-Line_cap,0))</f>
        <v>0</v>
      </c>
      <c r="AC1774" s="18" t="n">
        <f aca="false">AB1774-(MAX(Draws!Q1753-Line_cap,0)+MAX(Draws!AC1753-Line_cap,0))</f>
        <v>0</v>
      </c>
      <c r="AD1774" s="18" t="n">
        <f aca="false">AC1774-(MAX(Draws!R1753-Line_cap,0)+MAX(Draws!AD1753-Line_cap,0))</f>
        <v>0</v>
      </c>
      <c r="AE1774" s="18" t="n">
        <f aca="false">AD1774-(MAX(Draws!S1753-Line_cap,0)+MAX(Draws!AE1753-Line_cap,0))</f>
        <v>0</v>
      </c>
      <c r="AF1774" s="18" t="n">
        <f aca="false">AE1774-(MAX(Draws!T1753-Line_cap,0)+MAX(Draws!AF1753-Line_cap,0))</f>
        <v>0</v>
      </c>
      <c r="AG1774" s="18" t="n">
        <f aca="false">AF1774-(MAX(Draws!U1753-Line_cap,0)+MAX(Draws!AG1753-Line_cap,0))</f>
        <v>0</v>
      </c>
      <c r="AH1774" s="18" t="n">
        <f aca="false">AG1774-(MAX(Draws!V1753-Line_cap,0)+MAX(Draws!AH1753-Line_cap,0))</f>
        <v>0</v>
      </c>
      <c r="AI1774" s="18" t="n">
        <f aca="false">AH1774-(MAX(Draws!W1753-Line_cap,0)+MAX(Draws!AI1753-Line_cap,0))</f>
        <v>0</v>
      </c>
      <c r="AJ1774" s="18" t="n">
        <f aca="false">AI1774-(MAX(Draws!X1753-Line_cap,0)+MAX(Draws!AJ1753-Line_cap,0))</f>
        <v>0</v>
      </c>
      <c r="AK1774" s="18" t="n">
        <f aca="false">AJ1774-(MAX(Draws!Y1753-Line_cap,0)+MAX(Draws!AK1753-Line_cap,0))</f>
        <v>0</v>
      </c>
      <c r="AL1774" s="18" t="n">
        <f aca="false">SUMPRODUCT(MIN($B$22:$M$22+B1774:M1774+N1774:Y1774))</f>
        <v>443.198074044179</v>
      </c>
      <c r="AM1774" s="18" t="n">
        <f aca="false">SUMPRODUCT(MIN($B$22:$M$22+B1774:M1774))</f>
        <v>443.198074044179</v>
      </c>
      <c r="AN1774" s="18" t="n">
        <f aca="false">SUMPRODUCT(MIN($B$22:$M$22+N1774:Y1774))</f>
        <v>481.950382357786</v>
      </c>
      <c r="AO1774" s="18" t="n">
        <f aca="false">SUMPRODUCT(MIN($B$22:$M$22+B1774:M1774+Z1774:AK1774))</f>
        <v>443.198074044179</v>
      </c>
      <c r="AP1774" s="18" t="n">
        <f aca="false">SUMPRODUCT(MIN($B$23:$M$23+B1774:M1774+N1774:Y1774))</f>
        <v>492.798074044179</v>
      </c>
      <c r="AQ1774" s="18" t="n">
        <f aca="false">SUMPRODUCT(MIN($B$23:$M$23+B1774:M1774+Z1774:AK1774))</f>
        <v>492.798074044179</v>
      </c>
      <c r="AR1774" s="13" t="n">
        <f aca="false">IF(Y1774&lt;0,1,0)</f>
        <v>0</v>
      </c>
    </row>
    <row r="1775" customFormat="false" ht="15" hidden="false" customHeight="false" outlineLevel="0" collapsed="false">
      <c r="A1775" s="13" t="n">
        <v>1750</v>
      </c>
      <c r="B1775" s="18" t="n">
        <f aca="false">Shock_sd*Draws!B1754</f>
        <v>70.0680969828262</v>
      </c>
      <c r="C1775" s="18" t="n">
        <f aca="false">Persist_a*B1775+Shock_sd*Draws!C1754</f>
        <v>97.9341899597048</v>
      </c>
      <c r="D1775" s="18" t="n">
        <f aca="false">Persist_a*C1775+Shock_sd*Draws!D1754</f>
        <v>87.060407855187</v>
      </c>
      <c r="E1775" s="18" t="n">
        <f aca="false">Persist_a*D1775+Shock_sd*Draws!E1754</f>
        <v>19.0682280208894</v>
      </c>
      <c r="F1775" s="18" t="n">
        <f aca="false">Persist_a*E1775+Shock_sd*Draws!F1754</f>
        <v>-24.6187635440582</v>
      </c>
      <c r="G1775" s="18" t="n">
        <f aca="false">Persist_a*F1775+Shock_sd*Draws!G1754</f>
        <v>79.9523076165359</v>
      </c>
      <c r="H1775" s="18" t="n">
        <f aca="false">Persist_a*G1775+Shock_sd*Draws!H1754</f>
        <v>54.1446419806239</v>
      </c>
      <c r="I1775" s="18" t="n">
        <f aca="false">Persist_a*H1775+Shock_sd*Draws!I1754</f>
        <v>80.8255636551545</v>
      </c>
      <c r="J1775" s="18" t="n">
        <f aca="false">Persist_a*I1775+Shock_sd*Draws!J1754</f>
        <v>-14.8934753566498</v>
      </c>
      <c r="K1775" s="18" t="n">
        <f aca="false">Persist_a*J1775+Shock_sd*Draws!K1754</f>
        <v>94.0319476093986</v>
      </c>
      <c r="L1775" s="18" t="n">
        <f aca="false">Persist_a*K1775+Shock_sd*Draws!L1754</f>
        <v>88.1851994217046</v>
      </c>
      <c r="M1775" s="18" t="n">
        <f aca="false">Persist_a*L1775+Shock_sd*Draws!M1754</f>
        <v>86.8208709605749</v>
      </c>
      <c r="N1775" s="18" t="n">
        <f aca="false">0-(Draws!N1754+Draws!Z1754)</f>
        <v>0</v>
      </c>
      <c r="O1775" s="18" t="n">
        <f aca="false">N1775-(Draws!O1754+Draws!AA1754)</f>
        <v>0</v>
      </c>
      <c r="P1775" s="18" t="n">
        <f aca="false">O1775-(Draws!P1754+Draws!AB1754)</f>
        <v>0</v>
      </c>
      <c r="Q1775" s="18" t="n">
        <f aca="false">P1775-(Draws!Q1754+Draws!AC1754)</f>
        <v>0</v>
      </c>
      <c r="R1775" s="18" t="n">
        <f aca="false">Q1775-(Draws!R1754+Draws!AD1754)</f>
        <v>0</v>
      </c>
      <c r="S1775" s="18" t="n">
        <f aca="false">R1775-(Draws!S1754+Draws!AE1754)</f>
        <v>0</v>
      </c>
      <c r="T1775" s="18" t="n">
        <f aca="false">S1775-(Draws!T1754+Draws!AF1754)</f>
        <v>0</v>
      </c>
      <c r="U1775" s="18" t="n">
        <f aca="false">T1775-(Draws!U1754+Draws!AG1754)</f>
        <v>0</v>
      </c>
      <c r="V1775" s="18" t="n">
        <f aca="false">U1775-(Draws!V1754+Draws!AH1754)</f>
        <v>0</v>
      </c>
      <c r="W1775" s="18" t="n">
        <f aca="false">V1775-(Draws!W1754+Draws!AI1754)</f>
        <v>0</v>
      </c>
      <c r="X1775" s="18" t="n">
        <f aca="false">W1775-(Draws!X1754+Draws!AJ1754)</f>
        <v>0</v>
      </c>
      <c r="Y1775" s="18" t="n">
        <f aca="false">X1775-(Draws!Y1754+Draws!AK1754)</f>
        <v>0</v>
      </c>
      <c r="Z1775" s="18" t="n">
        <f aca="false">0-(MAX(Draws!N1754-Line_cap,0)+MAX(Draws!Z1754-Line_cap,0))</f>
        <v>0</v>
      </c>
      <c r="AA1775" s="18" t="n">
        <f aca="false">Z1775-(MAX(Draws!O1754-Line_cap,0)+MAX(Draws!AA1754-Line_cap,0))</f>
        <v>0</v>
      </c>
      <c r="AB1775" s="18" t="n">
        <f aca="false">AA1775-(MAX(Draws!P1754-Line_cap,0)+MAX(Draws!AB1754-Line_cap,0))</f>
        <v>0</v>
      </c>
      <c r="AC1775" s="18" t="n">
        <f aca="false">AB1775-(MAX(Draws!Q1754-Line_cap,0)+MAX(Draws!AC1754-Line_cap,0))</f>
        <v>0</v>
      </c>
      <c r="AD1775" s="18" t="n">
        <f aca="false">AC1775-(MAX(Draws!R1754-Line_cap,0)+MAX(Draws!AD1754-Line_cap,0))</f>
        <v>0</v>
      </c>
      <c r="AE1775" s="18" t="n">
        <f aca="false">AD1775-(MAX(Draws!S1754-Line_cap,0)+MAX(Draws!AE1754-Line_cap,0))</f>
        <v>0</v>
      </c>
      <c r="AF1775" s="18" t="n">
        <f aca="false">AE1775-(MAX(Draws!T1754-Line_cap,0)+MAX(Draws!AF1754-Line_cap,0))</f>
        <v>0</v>
      </c>
      <c r="AG1775" s="18" t="n">
        <f aca="false">AF1775-(MAX(Draws!U1754-Line_cap,0)+MAX(Draws!AG1754-Line_cap,0))</f>
        <v>0</v>
      </c>
      <c r="AH1775" s="18" t="n">
        <f aca="false">AG1775-(MAX(Draws!V1754-Line_cap,0)+MAX(Draws!AH1754-Line_cap,0))</f>
        <v>0</v>
      </c>
      <c r="AI1775" s="18" t="n">
        <f aca="false">AH1775-(MAX(Draws!W1754-Line_cap,0)+MAX(Draws!AI1754-Line_cap,0))</f>
        <v>0</v>
      </c>
      <c r="AJ1775" s="18" t="n">
        <f aca="false">AI1775-(MAX(Draws!X1754-Line_cap,0)+MAX(Draws!AJ1754-Line_cap,0))</f>
        <v>0</v>
      </c>
      <c r="AK1775" s="18" t="n">
        <f aca="false">AJ1775-(MAX(Draws!Y1754-Line_cap,0)+MAX(Draws!AK1754-Line_cap,0))</f>
        <v>0</v>
      </c>
      <c r="AL1775" s="18" t="n">
        <f aca="false">SUMPRODUCT(MIN($B$22:$M$22+B1775:M1775+N1775:Y1775))</f>
        <v>463.878417603632</v>
      </c>
      <c r="AM1775" s="18" t="n">
        <f aca="false">SUMPRODUCT(MIN($B$22:$M$22+B1775:M1775))</f>
        <v>463.878417603632</v>
      </c>
      <c r="AN1775" s="18" t="n">
        <f aca="false">SUMPRODUCT(MIN($B$22:$M$22+N1775:Y1775))</f>
        <v>481.950382357786</v>
      </c>
      <c r="AO1775" s="18" t="n">
        <f aca="false">SUMPRODUCT(MIN($B$22:$M$22+B1775:M1775+Z1775:AK1775))</f>
        <v>463.878417603632</v>
      </c>
      <c r="AP1775" s="18" t="n">
        <f aca="false">SUMPRODUCT(MIN($B$23:$M$23+B1775:M1775+N1775:Y1775))</f>
        <v>508.983151456796</v>
      </c>
      <c r="AQ1775" s="18" t="n">
        <f aca="false">SUMPRODUCT(MIN($B$23:$M$23+B1775:M1775+Z1775:AK1775))</f>
        <v>508.983151456796</v>
      </c>
      <c r="AR1775" s="13" t="n">
        <f aca="false">IF(Y1775&lt;0,1,0)</f>
        <v>0</v>
      </c>
    </row>
    <row r="1776" customFormat="false" ht="15" hidden="false" customHeight="false" outlineLevel="0" collapsed="false">
      <c r="A1776" s="13" t="n">
        <v>1751</v>
      </c>
      <c r="B1776" s="18" t="n">
        <f aca="false">Shock_sd*Draws!B1755</f>
        <v>25.6301496953345</v>
      </c>
      <c r="C1776" s="18" t="n">
        <f aca="false">Persist_a*B1776+Shock_sd*Draws!C1755</f>
        <v>109.185838790318</v>
      </c>
      <c r="D1776" s="18" t="n">
        <f aca="false">Persist_a*C1776+Shock_sd*Draws!D1755</f>
        <v>59.4086386578719</v>
      </c>
      <c r="E1776" s="18" t="n">
        <f aca="false">Persist_a*D1776+Shock_sd*Draws!E1755</f>
        <v>111.884660707645</v>
      </c>
      <c r="F1776" s="18" t="n">
        <f aca="false">Persist_a*E1776+Shock_sd*Draws!F1755</f>
        <v>90.6272574332855</v>
      </c>
      <c r="G1776" s="18" t="n">
        <f aca="false">Persist_a*F1776+Shock_sd*Draws!G1755</f>
        <v>79.3337740912837</v>
      </c>
      <c r="H1776" s="18" t="n">
        <f aca="false">Persist_a*G1776+Shock_sd*Draws!H1755</f>
        <v>37.2448919012496</v>
      </c>
      <c r="I1776" s="18" t="n">
        <f aca="false">Persist_a*H1776+Shock_sd*Draws!I1755</f>
        <v>65.2949298330637</v>
      </c>
      <c r="J1776" s="18" t="n">
        <f aca="false">Persist_a*I1776+Shock_sd*Draws!J1755</f>
        <v>135.867344280367</v>
      </c>
      <c r="K1776" s="18" t="n">
        <f aca="false">Persist_a*J1776+Shock_sd*Draws!K1755</f>
        <v>2.13146162205724</v>
      </c>
      <c r="L1776" s="18" t="n">
        <f aca="false">Persist_a*K1776+Shock_sd*Draws!L1755</f>
        <v>-15.0771969433547</v>
      </c>
      <c r="M1776" s="18" t="n">
        <f aca="false">Persist_a*L1776+Shock_sd*Draws!M1755</f>
        <v>-19.2855503907991</v>
      </c>
      <c r="N1776" s="18" t="n">
        <f aca="false">0-(Draws!N1755+Draws!Z1755)</f>
        <v>0</v>
      </c>
      <c r="O1776" s="18" t="n">
        <f aca="false">N1776-(Draws!O1755+Draws!AA1755)</f>
        <v>0</v>
      </c>
      <c r="P1776" s="18" t="n">
        <f aca="false">O1776-(Draws!P1755+Draws!AB1755)</f>
        <v>0</v>
      </c>
      <c r="Q1776" s="18" t="n">
        <f aca="false">P1776-(Draws!Q1755+Draws!AC1755)</f>
        <v>0</v>
      </c>
      <c r="R1776" s="18" t="n">
        <f aca="false">Q1776-(Draws!R1755+Draws!AD1755)</f>
        <v>0</v>
      </c>
      <c r="S1776" s="18" t="n">
        <f aca="false">R1776-(Draws!S1755+Draws!AE1755)</f>
        <v>0</v>
      </c>
      <c r="T1776" s="18" t="n">
        <f aca="false">S1776-(Draws!T1755+Draws!AF1755)</f>
        <v>0</v>
      </c>
      <c r="U1776" s="18" t="n">
        <f aca="false">T1776-(Draws!U1755+Draws!AG1755)</f>
        <v>0</v>
      </c>
      <c r="V1776" s="18" t="n">
        <f aca="false">U1776-(Draws!V1755+Draws!AH1755)</f>
        <v>0</v>
      </c>
      <c r="W1776" s="18" t="n">
        <f aca="false">V1776-(Draws!W1755+Draws!AI1755)</f>
        <v>0</v>
      </c>
      <c r="X1776" s="18" t="n">
        <f aca="false">W1776-(Draws!X1755+Draws!AJ1755)</f>
        <v>0</v>
      </c>
      <c r="Y1776" s="18" t="n">
        <f aca="false">X1776-(Draws!Y1755+Draws!AK1755)</f>
        <v>0</v>
      </c>
      <c r="Z1776" s="18" t="n">
        <f aca="false">0-(MAX(Draws!N1755-Line_cap,0)+MAX(Draws!Z1755-Line_cap,0))</f>
        <v>0</v>
      </c>
      <c r="AA1776" s="18" t="n">
        <f aca="false">Z1776-(MAX(Draws!O1755-Line_cap,0)+MAX(Draws!AA1755-Line_cap,0))</f>
        <v>0</v>
      </c>
      <c r="AB1776" s="18" t="n">
        <f aca="false">AA1776-(MAX(Draws!P1755-Line_cap,0)+MAX(Draws!AB1755-Line_cap,0))</f>
        <v>0</v>
      </c>
      <c r="AC1776" s="18" t="n">
        <f aca="false">AB1776-(MAX(Draws!Q1755-Line_cap,0)+MAX(Draws!AC1755-Line_cap,0))</f>
        <v>0</v>
      </c>
      <c r="AD1776" s="18" t="n">
        <f aca="false">AC1776-(MAX(Draws!R1755-Line_cap,0)+MAX(Draws!AD1755-Line_cap,0))</f>
        <v>0</v>
      </c>
      <c r="AE1776" s="18" t="n">
        <f aca="false">AD1776-(MAX(Draws!S1755-Line_cap,0)+MAX(Draws!AE1755-Line_cap,0))</f>
        <v>0</v>
      </c>
      <c r="AF1776" s="18" t="n">
        <f aca="false">AE1776-(MAX(Draws!T1755-Line_cap,0)+MAX(Draws!AF1755-Line_cap,0))</f>
        <v>0</v>
      </c>
      <c r="AG1776" s="18" t="n">
        <f aca="false">AF1776-(MAX(Draws!U1755-Line_cap,0)+MAX(Draws!AG1755-Line_cap,0))</f>
        <v>0</v>
      </c>
      <c r="AH1776" s="18" t="n">
        <f aca="false">AG1776-(MAX(Draws!V1755-Line_cap,0)+MAX(Draws!AH1755-Line_cap,0))</f>
        <v>0</v>
      </c>
      <c r="AI1776" s="18" t="n">
        <f aca="false">AH1776-(MAX(Draws!W1755-Line_cap,0)+MAX(Draws!AI1755-Line_cap,0))</f>
        <v>0</v>
      </c>
      <c r="AJ1776" s="18" t="n">
        <f aca="false">AI1776-(MAX(Draws!X1755-Line_cap,0)+MAX(Draws!AJ1755-Line_cap,0))</f>
        <v>0</v>
      </c>
      <c r="AK1776" s="18" t="n">
        <f aca="false">AJ1776-(MAX(Draws!Y1755-Line_cap,0)+MAX(Draws!AK1755-Line_cap,0))</f>
        <v>0</v>
      </c>
      <c r="AL1776" s="18" t="n">
        <f aca="false">SUMPRODUCT(MIN($B$22:$M$22+B1776:M1776+N1776:Y1776))</f>
        <v>486.850750621026</v>
      </c>
      <c r="AM1776" s="18" t="n">
        <f aca="false">SUMPRODUCT(MIN($B$22:$M$22+B1776:M1776))</f>
        <v>486.850750621026</v>
      </c>
      <c r="AN1776" s="18" t="n">
        <f aca="false">SUMPRODUCT(MIN($B$22:$M$22+N1776:Y1776))</f>
        <v>481.950382357786</v>
      </c>
      <c r="AO1776" s="18" t="n">
        <f aca="false">SUMPRODUCT(MIN($B$22:$M$22+B1776:M1776+Z1776:AK1776))</f>
        <v>486.850750621026</v>
      </c>
      <c r="AP1776" s="18" t="n">
        <f aca="false">SUMPRODUCT(MIN($B$23:$M$23+B1776:M1776+N1776:Y1776))</f>
        <v>533.723879434571</v>
      </c>
      <c r="AQ1776" s="18" t="n">
        <f aca="false">SUMPRODUCT(MIN($B$23:$M$23+B1776:M1776+Z1776:AK1776))</f>
        <v>533.723879434571</v>
      </c>
      <c r="AR1776" s="13" t="n">
        <f aca="false">IF(Y1776&lt;0,1,0)</f>
        <v>0</v>
      </c>
    </row>
    <row r="1777" customFormat="false" ht="15" hidden="false" customHeight="false" outlineLevel="0" collapsed="false">
      <c r="A1777" s="13" t="n">
        <v>1752</v>
      </c>
      <c r="B1777" s="18" t="n">
        <f aca="false">Shock_sd*Draws!B1756</f>
        <v>-25.527154309388</v>
      </c>
      <c r="C1777" s="18" t="n">
        <f aca="false">Persist_a*B1777+Shock_sd*Draws!C1756</f>
        <v>-10.4047798208042</v>
      </c>
      <c r="D1777" s="18" t="n">
        <f aca="false">Persist_a*C1777+Shock_sd*Draws!D1756</f>
        <v>-31.2813492943263</v>
      </c>
      <c r="E1777" s="18" t="n">
        <f aca="false">Persist_a*D1777+Shock_sd*Draws!E1756</f>
        <v>-9.87374833101083</v>
      </c>
      <c r="F1777" s="18" t="n">
        <f aca="false">Persist_a*E1777+Shock_sd*Draws!F1756</f>
        <v>112.766769026079</v>
      </c>
      <c r="G1777" s="18" t="n">
        <f aca="false">Persist_a*F1777+Shock_sd*Draws!G1756</f>
        <v>11.331625705273</v>
      </c>
      <c r="H1777" s="18" t="n">
        <f aca="false">Persist_a*G1777+Shock_sd*Draws!H1756</f>
        <v>-7.66679731177605</v>
      </c>
      <c r="I1777" s="18" t="n">
        <f aca="false">Persist_a*H1777+Shock_sd*Draws!I1756</f>
        <v>-38.4973562687027</v>
      </c>
      <c r="J1777" s="18" t="n">
        <f aca="false">Persist_a*I1777+Shock_sd*Draws!J1756</f>
        <v>-72.9003028830988</v>
      </c>
      <c r="K1777" s="18" t="n">
        <f aca="false">Persist_a*J1777+Shock_sd*Draws!K1756</f>
        <v>-52.2051067888307</v>
      </c>
      <c r="L1777" s="18" t="n">
        <f aca="false">Persist_a*K1777+Shock_sd*Draws!L1756</f>
        <v>-69.031249131899</v>
      </c>
      <c r="M1777" s="18" t="n">
        <f aca="false">Persist_a*L1777+Shock_sd*Draws!M1756</f>
        <v>42.967905505488</v>
      </c>
      <c r="N1777" s="18" t="n">
        <f aca="false">0-(Draws!N1756+Draws!Z1756)</f>
        <v>0</v>
      </c>
      <c r="O1777" s="18" t="n">
        <f aca="false">N1777-(Draws!O1756+Draws!AA1756)</f>
        <v>0</v>
      </c>
      <c r="P1777" s="18" t="n">
        <f aca="false">O1777-(Draws!P1756+Draws!AB1756)</f>
        <v>0</v>
      </c>
      <c r="Q1777" s="18" t="n">
        <f aca="false">P1777-(Draws!Q1756+Draws!AC1756)</f>
        <v>0</v>
      </c>
      <c r="R1777" s="18" t="n">
        <f aca="false">Q1777-(Draws!R1756+Draws!AD1756)</f>
        <v>0</v>
      </c>
      <c r="S1777" s="18" t="n">
        <f aca="false">R1777-(Draws!S1756+Draws!AE1756)</f>
        <v>0</v>
      </c>
      <c r="T1777" s="18" t="n">
        <f aca="false">S1777-(Draws!T1756+Draws!AF1756)</f>
        <v>-152.656070491692</v>
      </c>
      <c r="U1777" s="18" t="n">
        <f aca="false">T1777-(Draws!U1756+Draws!AG1756)</f>
        <v>-152.656070491692</v>
      </c>
      <c r="V1777" s="18" t="n">
        <f aca="false">U1777-(Draws!V1756+Draws!AH1756)</f>
        <v>-152.656070491692</v>
      </c>
      <c r="W1777" s="18" t="n">
        <f aca="false">V1777-(Draws!W1756+Draws!AI1756)</f>
        <v>-152.656070491692</v>
      </c>
      <c r="X1777" s="18" t="n">
        <f aca="false">W1777-(Draws!X1756+Draws!AJ1756)</f>
        <v>-152.656070491692</v>
      </c>
      <c r="Y1777" s="18" t="n">
        <f aca="false">X1777-(Draws!Y1756+Draws!AK1756)</f>
        <v>-152.656070491692</v>
      </c>
      <c r="Z1777" s="18" t="n">
        <f aca="false">0-(MAX(Draws!N1756-Line_cap,0)+MAX(Draws!Z1756-Line_cap,0))</f>
        <v>0</v>
      </c>
      <c r="AA1777" s="18" t="n">
        <f aca="false">Z1777-(MAX(Draws!O1756-Line_cap,0)+MAX(Draws!AA1756-Line_cap,0))</f>
        <v>0</v>
      </c>
      <c r="AB1777" s="18" t="n">
        <f aca="false">AA1777-(MAX(Draws!P1756-Line_cap,0)+MAX(Draws!AB1756-Line_cap,0))</f>
        <v>0</v>
      </c>
      <c r="AC1777" s="18" t="n">
        <f aca="false">AB1777-(MAX(Draws!Q1756-Line_cap,0)+MAX(Draws!AC1756-Line_cap,0))</f>
        <v>0</v>
      </c>
      <c r="AD1777" s="18" t="n">
        <f aca="false">AC1777-(MAX(Draws!R1756-Line_cap,0)+MAX(Draws!AD1756-Line_cap,0))</f>
        <v>0</v>
      </c>
      <c r="AE1777" s="18" t="n">
        <f aca="false">AD1777-(MAX(Draws!S1756-Line_cap,0)+MAX(Draws!AE1756-Line_cap,0))</f>
        <v>0</v>
      </c>
      <c r="AF1777" s="18" t="n">
        <f aca="false">AE1777-(MAX(Draws!T1756-Line_cap,0)+MAX(Draws!AF1756-Line_cap,0))</f>
        <v>-52.6560704916918</v>
      </c>
      <c r="AG1777" s="18" t="n">
        <f aca="false">AF1777-(MAX(Draws!U1756-Line_cap,0)+MAX(Draws!AG1756-Line_cap,0))</f>
        <v>-52.6560704916918</v>
      </c>
      <c r="AH1777" s="18" t="n">
        <f aca="false">AG1777-(MAX(Draws!V1756-Line_cap,0)+MAX(Draws!AH1756-Line_cap,0))</f>
        <v>-52.6560704916918</v>
      </c>
      <c r="AI1777" s="18" t="n">
        <f aca="false">AH1777-(MAX(Draws!W1756-Line_cap,0)+MAX(Draws!AI1756-Line_cap,0))</f>
        <v>-52.6560704916918</v>
      </c>
      <c r="AJ1777" s="18" t="n">
        <f aca="false">AI1777-(MAX(Draws!X1756-Line_cap,0)+MAX(Draws!AJ1756-Line_cap,0))</f>
        <v>-52.6560704916918</v>
      </c>
      <c r="AK1777" s="18" t="n">
        <f aca="false">AJ1777-(MAX(Draws!Y1756-Line_cap,0)+MAX(Draws!AK1756-Line_cap,0))</f>
        <v>-52.6560704916918</v>
      </c>
      <c r="AL1777" s="18" t="n">
        <f aca="false">SUMPRODUCT(MIN($B$22:$M$22+B1777:M1777+N1777:Y1777))</f>
        <v>262.641408042606</v>
      </c>
      <c r="AM1777" s="18" t="n">
        <f aca="false">SUMPRODUCT(MIN($B$22:$M$22+B1777:M1777))</f>
        <v>415.297478534298</v>
      </c>
      <c r="AN1777" s="18" t="n">
        <f aca="false">SUMPRODUCT(MIN($B$22:$M$22+N1777:Y1777))</f>
        <v>329.294311866094</v>
      </c>
      <c r="AO1777" s="18" t="n">
        <f aca="false">SUMPRODUCT(MIN($B$22:$M$22+B1777:M1777+Z1777:AK1777))</f>
        <v>362.641408042606</v>
      </c>
      <c r="AP1777" s="18" t="n">
        <f aca="false">SUMPRODUCT(MIN($B$23:$M$23+B1777:M1777+N1777:Y1777))</f>
        <v>311.884735206826</v>
      </c>
      <c r="AQ1777" s="18" t="n">
        <f aca="false">SUMPRODUCT(MIN($B$23:$M$23+B1777:M1777+Z1777:AK1777))</f>
        <v>411.884735206826</v>
      </c>
      <c r="AR1777" s="13" t="n">
        <f aca="false">IF(Y1777&lt;0,1,0)</f>
        <v>1</v>
      </c>
    </row>
    <row r="1778" customFormat="false" ht="15" hidden="false" customHeight="false" outlineLevel="0" collapsed="false">
      <c r="A1778" s="13" t="n">
        <v>1753</v>
      </c>
      <c r="B1778" s="18" t="n">
        <f aca="false">Shock_sd*Draws!B1757</f>
        <v>58.0549290077953</v>
      </c>
      <c r="C1778" s="18" t="n">
        <f aca="false">Persist_a*B1778+Shock_sd*Draws!C1757</f>
        <v>93.9038524751998</v>
      </c>
      <c r="D1778" s="18" t="n">
        <f aca="false">Persist_a*C1778+Shock_sd*Draws!D1757</f>
        <v>35.9645014191174</v>
      </c>
      <c r="E1778" s="18" t="n">
        <f aca="false">Persist_a*D1778+Shock_sd*Draws!E1757</f>
        <v>-16.2883453865139</v>
      </c>
      <c r="F1778" s="18" t="n">
        <f aca="false">Persist_a*E1778+Shock_sd*Draws!F1757</f>
        <v>-25.799687241997</v>
      </c>
      <c r="G1778" s="18" t="n">
        <f aca="false">Persist_a*F1778+Shock_sd*Draws!G1757</f>
        <v>-33.4055820659223</v>
      </c>
      <c r="H1778" s="18" t="n">
        <f aca="false">Persist_a*G1778+Shock_sd*Draws!H1757</f>
        <v>-0.0784871460737584</v>
      </c>
      <c r="I1778" s="18" t="n">
        <f aca="false">Persist_a*H1778+Shock_sd*Draws!I1757</f>
        <v>37.7045981849109</v>
      </c>
      <c r="J1778" s="18" t="n">
        <f aca="false">Persist_a*I1778+Shock_sd*Draws!J1757</f>
        <v>64.8980727132275</v>
      </c>
      <c r="K1778" s="18" t="n">
        <f aca="false">Persist_a*J1778+Shock_sd*Draws!K1757</f>
        <v>-40.9399135591224</v>
      </c>
      <c r="L1778" s="18" t="n">
        <f aca="false">Persist_a*K1778+Shock_sd*Draws!L1757</f>
        <v>-77.6524267880311</v>
      </c>
      <c r="M1778" s="18" t="n">
        <f aca="false">Persist_a*L1778+Shock_sd*Draws!M1757</f>
        <v>-65.7739202517102</v>
      </c>
      <c r="N1778" s="18" t="n">
        <f aca="false">0-(Draws!N1757+Draws!Z1757)</f>
        <v>0</v>
      </c>
      <c r="O1778" s="18" t="n">
        <f aca="false">N1778-(Draws!O1757+Draws!AA1757)</f>
        <v>0</v>
      </c>
      <c r="P1778" s="18" t="n">
        <f aca="false">O1778-(Draws!P1757+Draws!AB1757)</f>
        <v>0</v>
      </c>
      <c r="Q1778" s="18" t="n">
        <f aca="false">P1778-(Draws!Q1757+Draws!AC1757)</f>
        <v>0</v>
      </c>
      <c r="R1778" s="18" t="n">
        <f aca="false">Q1778-(Draws!R1757+Draws!AD1757)</f>
        <v>0</v>
      </c>
      <c r="S1778" s="18" t="n">
        <f aca="false">R1778-(Draws!S1757+Draws!AE1757)</f>
        <v>0</v>
      </c>
      <c r="T1778" s="18" t="n">
        <f aca="false">S1778-(Draws!T1757+Draws!AF1757)</f>
        <v>0</v>
      </c>
      <c r="U1778" s="18" t="n">
        <f aca="false">T1778-(Draws!U1757+Draws!AG1757)</f>
        <v>0</v>
      </c>
      <c r="V1778" s="18" t="n">
        <f aca="false">U1778-(Draws!V1757+Draws!AH1757)</f>
        <v>0</v>
      </c>
      <c r="W1778" s="18" t="n">
        <f aca="false">V1778-(Draws!W1757+Draws!AI1757)</f>
        <v>0</v>
      </c>
      <c r="X1778" s="18" t="n">
        <f aca="false">W1778-(Draws!X1757+Draws!AJ1757)</f>
        <v>0</v>
      </c>
      <c r="Y1778" s="18" t="n">
        <f aca="false">X1778-(Draws!Y1757+Draws!AK1757)</f>
        <v>0</v>
      </c>
      <c r="Z1778" s="18" t="n">
        <f aca="false">0-(MAX(Draws!N1757-Line_cap,0)+MAX(Draws!Z1757-Line_cap,0))</f>
        <v>0</v>
      </c>
      <c r="AA1778" s="18" t="n">
        <f aca="false">Z1778-(MAX(Draws!O1757-Line_cap,0)+MAX(Draws!AA1757-Line_cap,0))</f>
        <v>0</v>
      </c>
      <c r="AB1778" s="18" t="n">
        <f aca="false">AA1778-(MAX(Draws!P1757-Line_cap,0)+MAX(Draws!AB1757-Line_cap,0))</f>
        <v>0</v>
      </c>
      <c r="AC1778" s="18" t="n">
        <f aca="false">AB1778-(MAX(Draws!Q1757-Line_cap,0)+MAX(Draws!AC1757-Line_cap,0))</f>
        <v>0</v>
      </c>
      <c r="AD1778" s="18" t="n">
        <f aca="false">AC1778-(MAX(Draws!R1757-Line_cap,0)+MAX(Draws!AD1757-Line_cap,0))</f>
        <v>0</v>
      </c>
      <c r="AE1778" s="18" t="n">
        <f aca="false">AD1778-(MAX(Draws!S1757-Line_cap,0)+MAX(Draws!AE1757-Line_cap,0))</f>
        <v>0</v>
      </c>
      <c r="AF1778" s="18" t="n">
        <f aca="false">AE1778-(MAX(Draws!T1757-Line_cap,0)+MAX(Draws!AF1757-Line_cap,0))</f>
        <v>0</v>
      </c>
      <c r="AG1778" s="18" t="n">
        <f aca="false">AF1778-(MAX(Draws!U1757-Line_cap,0)+MAX(Draws!AG1757-Line_cap,0))</f>
        <v>0</v>
      </c>
      <c r="AH1778" s="18" t="n">
        <f aca="false">AG1778-(MAX(Draws!V1757-Line_cap,0)+MAX(Draws!AH1757-Line_cap,0))</f>
        <v>0</v>
      </c>
      <c r="AI1778" s="18" t="n">
        <f aca="false">AH1778-(MAX(Draws!W1757-Line_cap,0)+MAX(Draws!AI1757-Line_cap,0))</f>
        <v>0</v>
      </c>
      <c r="AJ1778" s="18" t="n">
        <f aca="false">AI1778-(MAX(Draws!X1757-Line_cap,0)+MAX(Draws!AJ1757-Line_cap,0))</f>
        <v>0</v>
      </c>
      <c r="AK1778" s="18" t="n">
        <f aca="false">AJ1778-(MAX(Draws!Y1757-Line_cap,0)+MAX(Draws!AK1757-Line_cap,0))</f>
        <v>0</v>
      </c>
      <c r="AL1778" s="18" t="n">
        <f aca="false">SUMPRODUCT(MIN($B$22:$M$22+B1778:M1778+N1778:Y1778))</f>
        <v>424.27552077635</v>
      </c>
      <c r="AM1778" s="18" t="n">
        <f aca="false">SUMPRODUCT(MIN($B$22:$M$22+B1778:M1778))</f>
        <v>424.27552077635</v>
      </c>
      <c r="AN1778" s="18" t="n">
        <f aca="false">SUMPRODUCT(MIN($B$22:$M$22+N1778:Y1778))</f>
        <v>481.950382357786</v>
      </c>
      <c r="AO1778" s="18" t="n">
        <f aca="false">SUMPRODUCT(MIN($B$22:$M$22+B1778:M1778+Z1778:AK1778))</f>
        <v>424.27552077635</v>
      </c>
      <c r="AP1778" s="18" t="n">
        <f aca="false">SUMPRODUCT(MIN($B$23:$M$23+B1778:M1778+N1778:Y1778))</f>
        <v>471.148649589894</v>
      </c>
      <c r="AQ1778" s="18" t="n">
        <f aca="false">SUMPRODUCT(MIN($B$23:$M$23+B1778:M1778+Z1778:AK1778))</f>
        <v>471.148649589894</v>
      </c>
      <c r="AR1778" s="13" t="n">
        <f aca="false">IF(Y1778&lt;0,1,0)</f>
        <v>0</v>
      </c>
    </row>
    <row r="1779" customFormat="false" ht="15" hidden="false" customHeight="false" outlineLevel="0" collapsed="false">
      <c r="A1779" s="13" t="n">
        <v>1754</v>
      </c>
      <c r="B1779" s="18" t="n">
        <f aca="false">Shock_sd*Draws!B1758</f>
        <v>25.2297940797375</v>
      </c>
      <c r="C1779" s="18" t="n">
        <f aca="false">Persist_a*B1779+Shock_sd*Draws!C1758</f>
        <v>-8.78935225717803</v>
      </c>
      <c r="D1779" s="18" t="n">
        <f aca="false">Persist_a*C1779+Shock_sd*Draws!D1758</f>
        <v>-45.7777501719374</v>
      </c>
      <c r="E1779" s="18" t="n">
        <f aca="false">Persist_a*D1779+Shock_sd*Draws!E1758</f>
        <v>-119.840642481781</v>
      </c>
      <c r="F1779" s="18" t="n">
        <f aca="false">Persist_a*E1779+Shock_sd*Draws!F1758</f>
        <v>-28.2419769937628</v>
      </c>
      <c r="G1779" s="18" t="n">
        <f aca="false">Persist_a*F1779+Shock_sd*Draws!G1758</f>
        <v>-56.6274380815125</v>
      </c>
      <c r="H1779" s="18" t="n">
        <f aca="false">Persist_a*G1779+Shock_sd*Draws!H1758</f>
        <v>34.6956333461806</v>
      </c>
      <c r="I1779" s="18" t="n">
        <f aca="false">Persist_a*H1779+Shock_sd*Draws!I1758</f>
        <v>34.7406888573245</v>
      </c>
      <c r="J1779" s="18" t="n">
        <f aca="false">Persist_a*I1779+Shock_sd*Draws!J1758</f>
        <v>-6.9412308968856</v>
      </c>
      <c r="K1779" s="18" t="n">
        <f aca="false">Persist_a*J1779+Shock_sd*Draws!K1758</f>
        <v>57.6819143318664</v>
      </c>
      <c r="L1779" s="18" t="n">
        <f aca="false">Persist_a*K1779+Shock_sd*Draws!L1758</f>
        <v>59.4338459955718</v>
      </c>
      <c r="M1779" s="18" t="n">
        <f aca="false">Persist_a*L1779+Shock_sd*Draws!M1758</f>
        <v>-29.6554279314705</v>
      </c>
      <c r="N1779" s="18" t="n">
        <f aca="false">0-(Draws!N1758+Draws!Z1758)</f>
        <v>0</v>
      </c>
      <c r="O1779" s="18" t="n">
        <f aca="false">N1779-(Draws!O1758+Draws!AA1758)</f>
        <v>0</v>
      </c>
      <c r="P1779" s="18" t="n">
        <f aca="false">O1779-(Draws!P1758+Draws!AB1758)</f>
        <v>0</v>
      </c>
      <c r="Q1779" s="18" t="n">
        <f aca="false">P1779-(Draws!Q1758+Draws!AC1758)</f>
        <v>0</v>
      </c>
      <c r="R1779" s="18" t="n">
        <f aca="false">Q1779-(Draws!R1758+Draws!AD1758)</f>
        <v>0</v>
      </c>
      <c r="S1779" s="18" t="n">
        <f aca="false">R1779-(Draws!S1758+Draws!AE1758)</f>
        <v>0</v>
      </c>
      <c r="T1779" s="18" t="n">
        <f aca="false">S1779-(Draws!T1758+Draws!AF1758)</f>
        <v>0</v>
      </c>
      <c r="U1779" s="18" t="n">
        <f aca="false">T1779-(Draws!U1758+Draws!AG1758)</f>
        <v>0</v>
      </c>
      <c r="V1779" s="18" t="n">
        <f aca="false">U1779-(Draws!V1758+Draws!AH1758)</f>
        <v>0</v>
      </c>
      <c r="W1779" s="18" t="n">
        <f aca="false">V1779-(Draws!W1758+Draws!AI1758)</f>
        <v>0</v>
      </c>
      <c r="X1779" s="18" t="n">
        <f aca="false">W1779-(Draws!X1758+Draws!AJ1758)</f>
        <v>0</v>
      </c>
      <c r="Y1779" s="18" t="n">
        <f aca="false">X1779-(Draws!Y1758+Draws!AK1758)</f>
        <v>0</v>
      </c>
      <c r="Z1779" s="18" t="n">
        <f aca="false">0-(MAX(Draws!N1758-Line_cap,0)+MAX(Draws!Z1758-Line_cap,0))</f>
        <v>0</v>
      </c>
      <c r="AA1779" s="18" t="n">
        <f aca="false">Z1779-(MAX(Draws!O1758-Line_cap,0)+MAX(Draws!AA1758-Line_cap,0))</f>
        <v>0</v>
      </c>
      <c r="AB1779" s="18" t="n">
        <f aca="false">AA1779-(MAX(Draws!P1758-Line_cap,0)+MAX(Draws!AB1758-Line_cap,0))</f>
        <v>0</v>
      </c>
      <c r="AC1779" s="18" t="n">
        <f aca="false">AB1779-(MAX(Draws!Q1758-Line_cap,0)+MAX(Draws!AC1758-Line_cap,0))</f>
        <v>0</v>
      </c>
      <c r="AD1779" s="18" t="n">
        <f aca="false">AC1779-(MAX(Draws!R1758-Line_cap,0)+MAX(Draws!AD1758-Line_cap,0))</f>
        <v>0</v>
      </c>
      <c r="AE1779" s="18" t="n">
        <f aca="false">AD1779-(MAX(Draws!S1758-Line_cap,0)+MAX(Draws!AE1758-Line_cap,0))</f>
        <v>0</v>
      </c>
      <c r="AF1779" s="18" t="n">
        <f aca="false">AE1779-(MAX(Draws!T1758-Line_cap,0)+MAX(Draws!AF1758-Line_cap,0))</f>
        <v>0</v>
      </c>
      <c r="AG1779" s="18" t="n">
        <f aca="false">AF1779-(MAX(Draws!U1758-Line_cap,0)+MAX(Draws!AG1758-Line_cap,0))</f>
        <v>0</v>
      </c>
      <c r="AH1779" s="18" t="n">
        <f aca="false">AG1779-(MAX(Draws!V1758-Line_cap,0)+MAX(Draws!AH1758-Line_cap,0))</f>
        <v>0</v>
      </c>
      <c r="AI1779" s="18" t="n">
        <f aca="false">AH1779-(MAX(Draws!W1758-Line_cap,0)+MAX(Draws!AI1758-Line_cap,0))</f>
        <v>0</v>
      </c>
      <c r="AJ1779" s="18" t="n">
        <f aca="false">AI1779-(MAX(Draws!X1758-Line_cap,0)+MAX(Draws!AJ1758-Line_cap,0))</f>
        <v>0</v>
      </c>
      <c r="AK1779" s="18" t="n">
        <f aca="false">AJ1779-(MAX(Draws!Y1758-Line_cap,0)+MAX(Draws!AK1758-Line_cap,0))</f>
        <v>0</v>
      </c>
      <c r="AL1779" s="18" t="n">
        <f aca="false">SUMPRODUCT(MIN($B$22:$M$22+B1779:M1779+N1779:Y1779))</f>
        <v>379.021557346376</v>
      </c>
      <c r="AM1779" s="18" t="n">
        <f aca="false">SUMPRODUCT(MIN($B$22:$M$22+B1779:M1779))</f>
        <v>379.021557346376</v>
      </c>
      <c r="AN1779" s="18" t="n">
        <f aca="false">SUMPRODUCT(MIN($B$22:$M$22+N1779:Y1779))</f>
        <v>481.950382357786</v>
      </c>
      <c r="AO1779" s="18" t="n">
        <f aca="false">SUMPRODUCT(MIN($B$22:$M$22+B1779:M1779+Z1779:AK1779))</f>
        <v>379.021557346376</v>
      </c>
      <c r="AP1779" s="18" t="n">
        <f aca="false">SUMPRODUCT(MIN($B$23:$M$23+B1779:M1779+N1779:Y1779))</f>
        <v>419.909844859739</v>
      </c>
      <c r="AQ1779" s="18" t="n">
        <f aca="false">SUMPRODUCT(MIN($B$23:$M$23+B1779:M1779+Z1779:AK1779))</f>
        <v>419.909844859739</v>
      </c>
      <c r="AR1779" s="13" t="n">
        <f aca="false">IF(Y1779&lt;0,1,0)</f>
        <v>0</v>
      </c>
    </row>
    <row r="1780" customFormat="false" ht="15" hidden="false" customHeight="false" outlineLevel="0" collapsed="false">
      <c r="A1780" s="13" t="n">
        <v>1755</v>
      </c>
      <c r="B1780" s="18" t="n">
        <f aca="false">Shock_sd*Draws!B1759</f>
        <v>-107.632348827291</v>
      </c>
      <c r="C1780" s="18" t="n">
        <f aca="false">Persist_a*B1780+Shock_sd*Draws!C1759</f>
        <v>-81.4825519809466</v>
      </c>
      <c r="D1780" s="18" t="n">
        <f aca="false">Persist_a*C1780+Shock_sd*Draws!D1759</f>
        <v>27.0697050626946</v>
      </c>
      <c r="E1780" s="18" t="n">
        <f aca="false">Persist_a*D1780+Shock_sd*Draws!E1759</f>
        <v>7.9570825903362</v>
      </c>
      <c r="F1780" s="18" t="n">
        <f aca="false">Persist_a*E1780+Shock_sd*Draws!F1759</f>
        <v>32.772531486079</v>
      </c>
      <c r="G1780" s="18" t="n">
        <f aca="false">Persist_a*F1780+Shock_sd*Draws!G1759</f>
        <v>-7.44159586647893</v>
      </c>
      <c r="H1780" s="18" t="n">
        <f aca="false">Persist_a*G1780+Shock_sd*Draws!H1759</f>
        <v>-5.83325210065118</v>
      </c>
      <c r="I1780" s="18" t="n">
        <f aca="false">Persist_a*H1780+Shock_sd*Draws!I1759</f>
        <v>111.783482298098</v>
      </c>
      <c r="J1780" s="18" t="n">
        <f aca="false">Persist_a*I1780+Shock_sd*Draws!J1759</f>
        <v>46.2303711462498</v>
      </c>
      <c r="K1780" s="18" t="n">
        <f aca="false">Persist_a*J1780+Shock_sd*Draws!K1759</f>
        <v>81.3944550982618</v>
      </c>
      <c r="L1780" s="18" t="n">
        <f aca="false">Persist_a*K1780+Shock_sd*Draws!L1759</f>
        <v>11.1995465139197</v>
      </c>
      <c r="M1780" s="18" t="n">
        <f aca="false">Persist_a*L1780+Shock_sd*Draws!M1759</f>
        <v>-1.85856823911799</v>
      </c>
      <c r="N1780" s="18" t="n">
        <f aca="false">0-(Draws!N1759+Draws!Z1759)</f>
        <v>0</v>
      </c>
      <c r="O1780" s="18" t="n">
        <f aca="false">N1780-(Draws!O1759+Draws!AA1759)</f>
        <v>0</v>
      </c>
      <c r="P1780" s="18" t="n">
        <f aca="false">O1780-(Draws!P1759+Draws!AB1759)</f>
        <v>0</v>
      </c>
      <c r="Q1780" s="18" t="n">
        <f aca="false">P1780-(Draws!Q1759+Draws!AC1759)</f>
        <v>0</v>
      </c>
      <c r="R1780" s="18" t="n">
        <f aca="false">Q1780-(Draws!R1759+Draws!AD1759)</f>
        <v>0</v>
      </c>
      <c r="S1780" s="18" t="n">
        <f aca="false">R1780-(Draws!S1759+Draws!AE1759)</f>
        <v>0</v>
      </c>
      <c r="T1780" s="18" t="n">
        <f aca="false">S1780-(Draws!T1759+Draws!AF1759)</f>
        <v>0</v>
      </c>
      <c r="U1780" s="18" t="n">
        <f aca="false">T1780-(Draws!U1759+Draws!AG1759)</f>
        <v>0</v>
      </c>
      <c r="V1780" s="18" t="n">
        <f aca="false">U1780-(Draws!V1759+Draws!AH1759)</f>
        <v>0</v>
      </c>
      <c r="W1780" s="18" t="n">
        <f aca="false">V1780-(Draws!W1759+Draws!AI1759)</f>
        <v>0</v>
      </c>
      <c r="X1780" s="18" t="n">
        <f aca="false">W1780-(Draws!X1759+Draws!AJ1759)</f>
        <v>0</v>
      </c>
      <c r="Y1780" s="18" t="n">
        <f aca="false">X1780-(Draws!Y1759+Draws!AK1759)</f>
        <v>0</v>
      </c>
      <c r="Z1780" s="18" t="n">
        <f aca="false">0-(MAX(Draws!N1759-Line_cap,0)+MAX(Draws!Z1759-Line_cap,0))</f>
        <v>0</v>
      </c>
      <c r="AA1780" s="18" t="n">
        <f aca="false">Z1780-(MAX(Draws!O1759-Line_cap,0)+MAX(Draws!AA1759-Line_cap,0))</f>
        <v>0</v>
      </c>
      <c r="AB1780" s="18" t="n">
        <f aca="false">AA1780-(MAX(Draws!P1759-Line_cap,0)+MAX(Draws!AB1759-Line_cap,0))</f>
        <v>0</v>
      </c>
      <c r="AC1780" s="18" t="n">
        <f aca="false">AB1780-(MAX(Draws!Q1759-Line_cap,0)+MAX(Draws!AC1759-Line_cap,0))</f>
        <v>0</v>
      </c>
      <c r="AD1780" s="18" t="n">
        <f aca="false">AC1780-(MAX(Draws!R1759-Line_cap,0)+MAX(Draws!AD1759-Line_cap,0))</f>
        <v>0</v>
      </c>
      <c r="AE1780" s="18" t="n">
        <f aca="false">AD1780-(MAX(Draws!S1759-Line_cap,0)+MAX(Draws!AE1759-Line_cap,0))</f>
        <v>0</v>
      </c>
      <c r="AF1780" s="18" t="n">
        <f aca="false">AE1780-(MAX(Draws!T1759-Line_cap,0)+MAX(Draws!AF1759-Line_cap,0))</f>
        <v>0</v>
      </c>
      <c r="AG1780" s="18" t="n">
        <f aca="false">AF1780-(MAX(Draws!U1759-Line_cap,0)+MAX(Draws!AG1759-Line_cap,0))</f>
        <v>0</v>
      </c>
      <c r="AH1780" s="18" t="n">
        <f aca="false">AG1780-(MAX(Draws!V1759-Line_cap,0)+MAX(Draws!AH1759-Line_cap,0))</f>
        <v>0</v>
      </c>
      <c r="AI1780" s="18" t="n">
        <f aca="false">AH1780-(MAX(Draws!W1759-Line_cap,0)+MAX(Draws!AI1759-Line_cap,0))</f>
        <v>0</v>
      </c>
      <c r="AJ1780" s="18" t="n">
        <f aca="false">AI1780-(MAX(Draws!X1759-Line_cap,0)+MAX(Draws!AJ1759-Line_cap,0))</f>
        <v>0</v>
      </c>
      <c r="AK1780" s="18" t="n">
        <f aca="false">AJ1780-(MAX(Draws!Y1759-Line_cap,0)+MAX(Draws!AK1759-Line_cap,0))</f>
        <v>0</v>
      </c>
      <c r="AL1780" s="18" t="n">
        <f aca="false">SUMPRODUCT(MIN($B$22:$M$22+B1780:M1780+N1780:Y1780))</f>
        <v>458.584044952834</v>
      </c>
      <c r="AM1780" s="18" t="n">
        <f aca="false">SUMPRODUCT(MIN($B$22:$M$22+B1780:M1780))</f>
        <v>458.584044952834</v>
      </c>
      <c r="AN1780" s="18" t="n">
        <f aca="false">SUMPRODUCT(MIN($B$22:$M$22+N1780:Y1780))</f>
        <v>481.950382357786</v>
      </c>
      <c r="AO1780" s="18" t="n">
        <f aca="false">SUMPRODUCT(MIN($B$22:$M$22+B1780:M1780+Z1780:AK1780))</f>
        <v>458.584044952834</v>
      </c>
      <c r="AP1780" s="18" t="n">
        <f aca="false">SUMPRODUCT(MIN($B$23:$M$23+B1780:M1780+N1780:Y1780))</f>
        <v>481.418400065394</v>
      </c>
      <c r="AQ1780" s="18" t="n">
        <f aca="false">SUMPRODUCT(MIN($B$23:$M$23+B1780:M1780+Z1780:AK1780))</f>
        <v>481.418400065394</v>
      </c>
      <c r="AR1780" s="13" t="n">
        <f aca="false">IF(Y1780&lt;0,1,0)</f>
        <v>0</v>
      </c>
    </row>
    <row r="1781" customFormat="false" ht="15" hidden="false" customHeight="false" outlineLevel="0" collapsed="false">
      <c r="A1781" s="13" t="n">
        <v>1756</v>
      </c>
      <c r="B1781" s="18" t="n">
        <f aca="false">Shock_sd*Draws!B1760</f>
        <v>114.524121476678</v>
      </c>
      <c r="C1781" s="18" t="n">
        <f aca="false">Persist_a*B1781+Shock_sd*Draws!C1760</f>
        <v>110.031373086404</v>
      </c>
      <c r="D1781" s="18" t="n">
        <f aca="false">Persist_a*C1781+Shock_sd*Draws!D1760</f>
        <v>35.3517990428862</v>
      </c>
      <c r="E1781" s="18" t="n">
        <f aca="false">Persist_a*D1781+Shock_sd*Draws!E1760</f>
        <v>-8.52761867281612</v>
      </c>
      <c r="F1781" s="18" t="n">
        <f aca="false">Persist_a*E1781+Shock_sd*Draws!F1760</f>
        <v>60.5237392559585</v>
      </c>
      <c r="G1781" s="18" t="n">
        <f aca="false">Persist_a*F1781+Shock_sd*Draws!G1760</f>
        <v>103.79512432688</v>
      </c>
      <c r="H1781" s="18" t="n">
        <f aca="false">Persist_a*G1781+Shock_sd*Draws!H1760</f>
        <v>68.6346900341747</v>
      </c>
      <c r="I1781" s="18" t="n">
        <f aca="false">Persist_a*H1781+Shock_sd*Draws!I1760</f>
        <v>-7.02748553773918</v>
      </c>
      <c r="J1781" s="18" t="n">
        <f aca="false">Persist_a*I1781+Shock_sd*Draws!J1760</f>
        <v>54.1921853338787</v>
      </c>
      <c r="K1781" s="18" t="n">
        <f aca="false">Persist_a*J1781+Shock_sd*Draws!K1760</f>
        <v>-35.794585186583</v>
      </c>
      <c r="L1781" s="18" t="n">
        <f aca="false">Persist_a*K1781+Shock_sd*Draws!L1760</f>
        <v>-30.3006944775709</v>
      </c>
      <c r="M1781" s="18" t="n">
        <f aca="false">Persist_a*L1781+Shock_sd*Draws!M1760</f>
        <v>-20.7617810677638</v>
      </c>
      <c r="N1781" s="18" t="n">
        <f aca="false">0-(Draws!N1760+Draws!Z1760)</f>
        <v>0</v>
      </c>
      <c r="O1781" s="18" t="n">
        <f aca="false">N1781-(Draws!O1760+Draws!AA1760)</f>
        <v>0</v>
      </c>
      <c r="P1781" s="18" t="n">
        <f aca="false">O1781-(Draws!P1760+Draws!AB1760)</f>
        <v>0</v>
      </c>
      <c r="Q1781" s="18" t="n">
        <f aca="false">P1781-(Draws!Q1760+Draws!AC1760)</f>
        <v>0</v>
      </c>
      <c r="R1781" s="18" t="n">
        <f aca="false">Q1781-(Draws!R1760+Draws!AD1760)</f>
        <v>0</v>
      </c>
      <c r="S1781" s="18" t="n">
        <f aca="false">R1781-(Draws!S1760+Draws!AE1760)</f>
        <v>0</v>
      </c>
      <c r="T1781" s="18" t="n">
        <f aca="false">S1781-(Draws!T1760+Draws!AF1760)</f>
        <v>0</v>
      </c>
      <c r="U1781" s="18" t="n">
        <f aca="false">T1781-(Draws!U1760+Draws!AG1760)</f>
        <v>0</v>
      </c>
      <c r="V1781" s="18" t="n">
        <f aca="false">U1781-(Draws!V1760+Draws!AH1760)</f>
        <v>0</v>
      </c>
      <c r="W1781" s="18" t="n">
        <f aca="false">V1781-(Draws!W1760+Draws!AI1760)</f>
        <v>0</v>
      </c>
      <c r="X1781" s="18" t="n">
        <f aca="false">W1781-(Draws!X1760+Draws!AJ1760)</f>
        <v>0</v>
      </c>
      <c r="Y1781" s="18" t="n">
        <f aca="false">X1781-(Draws!Y1760+Draws!AK1760)</f>
        <v>0</v>
      </c>
      <c r="Z1781" s="18" t="n">
        <f aca="false">0-(MAX(Draws!N1760-Line_cap,0)+MAX(Draws!Z1760-Line_cap,0))</f>
        <v>0</v>
      </c>
      <c r="AA1781" s="18" t="n">
        <f aca="false">Z1781-(MAX(Draws!O1760-Line_cap,0)+MAX(Draws!AA1760-Line_cap,0))</f>
        <v>0</v>
      </c>
      <c r="AB1781" s="18" t="n">
        <f aca="false">AA1781-(MAX(Draws!P1760-Line_cap,0)+MAX(Draws!AB1760-Line_cap,0))</f>
        <v>0</v>
      </c>
      <c r="AC1781" s="18" t="n">
        <f aca="false">AB1781-(MAX(Draws!Q1760-Line_cap,0)+MAX(Draws!AC1760-Line_cap,0))</f>
        <v>0</v>
      </c>
      <c r="AD1781" s="18" t="n">
        <f aca="false">AC1781-(MAX(Draws!R1760-Line_cap,0)+MAX(Draws!AD1760-Line_cap,0))</f>
        <v>0</v>
      </c>
      <c r="AE1781" s="18" t="n">
        <f aca="false">AD1781-(MAX(Draws!S1760-Line_cap,0)+MAX(Draws!AE1760-Line_cap,0))</f>
        <v>0</v>
      </c>
      <c r="AF1781" s="18" t="n">
        <f aca="false">AE1781-(MAX(Draws!T1760-Line_cap,0)+MAX(Draws!AF1760-Line_cap,0))</f>
        <v>0</v>
      </c>
      <c r="AG1781" s="18" t="n">
        <f aca="false">AF1781-(MAX(Draws!U1760-Line_cap,0)+MAX(Draws!AG1760-Line_cap,0))</f>
        <v>0</v>
      </c>
      <c r="AH1781" s="18" t="n">
        <f aca="false">AG1781-(MAX(Draws!V1760-Line_cap,0)+MAX(Draws!AH1760-Line_cap,0))</f>
        <v>0</v>
      </c>
      <c r="AI1781" s="18" t="n">
        <f aca="false">AH1781-(MAX(Draws!W1760-Line_cap,0)+MAX(Draws!AI1760-Line_cap,0))</f>
        <v>0</v>
      </c>
      <c r="AJ1781" s="18" t="n">
        <f aca="false">AI1781-(MAX(Draws!X1760-Line_cap,0)+MAX(Draws!AJ1760-Line_cap,0))</f>
        <v>0</v>
      </c>
      <c r="AK1781" s="18" t="n">
        <f aca="false">AJ1781-(MAX(Draws!Y1760-Line_cap,0)+MAX(Draws!AK1760-Line_cap,0))</f>
        <v>0</v>
      </c>
      <c r="AL1781" s="18" t="n">
        <f aca="false">SUMPRODUCT(MIN($B$22:$M$22+B1781:M1781+N1781:Y1781))</f>
        <v>458.591110622841</v>
      </c>
      <c r="AM1781" s="18" t="n">
        <f aca="false">SUMPRODUCT(MIN($B$22:$M$22+B1781:M1781))</f>
        <v>458.591110622841</v>
      </c>
      <c r="AN1781" s="18" t="n">
        <f aca="false">SUMPRODUCT(MIN($B$22:$M$22+N1781:Y1781))</f>
        <v>481.950382357786</v>
      </c>
      <c r="AO1781" s="18" t="n">
        <f aca="false">SUMPRODUCT(MIN($B$22:$M$22+B1781:M1781+Z1781:AK1781))</f>
        <v>458.591110622841</v>
      </c>
      <c r="AP1781" s="18" t="n">
        <f aca="false">SUMPRODUCT(MIN($B$23:$M$23+B1781:M1781+N1781:Y1781))</f>
        <v>506.876759173268</v>
      </c>
      <c r="AQ1781" s="18" t="n">
        <f aca="false">SUMPRODUCT(MIN($B$23:$M$23+B1781:M1781+Z1781:AK1781))</f>
        <v>506.876759173268</v>
      </c>
      <c r="AR1781" s="13" t="n">
        <f aca="false">IF(Y1781&lt;0,1,0)</f>
        <v>0</v>
      </c>
    </row>
    <row r="1782" customFormat="false" ht="15" hidden="false" customHeight="false" outlineLevel="0" collapsed="false">
      <c r="A1782" s="13" t="n">
        <v>1757</v>
      </c>
      <c r="B1782" s="18" t="n">
        <f aca="false">Shock_sd*Draws!B1761</f>
        <v>-7.31935900455822</v>
      </c>
      <c r="C1782" s="18" t="n">
        <f aca="false">Persist_a*B1782+Shock_sd*Draws!C1761</f>
        <v>18.5882970047681</v>
      </c>
      <c r="D1782" s="18" t="n">
        <f aca="false">Persist_a*C1782+Shock_sd*Draws!D1761</f>
        <v>6.59684513590374</v>
      </c>
      <c r="E1782" s="18" t="n">
        <f aca="false">Persist_a*D1782+Shock_sd*Draws!E1761</f>
        <v>-14.1125584847078</v>
      </c>
      <c r="F1782" s="18" t="n">
        <f aca="false">Persist_a*E1782+Shock_sd*Draws!F1761</f>
        <v>9.26898326953311</v>
      </c>
      <c r="G1782" s="18" t="n">
        <f aca="false">Persist_a*F1782+Shock_sd*Draws!G1761</f>
        <v>9.68468427321584</v>
      </c>
      <c r="H1782" s="18" t="n">
        <f aca="false">Persist_a*G1782+Shock_sd*Draws!H1761</f>
        <v>34.4675014516712</v>
      </c>
      <c r="I1782" s="18" t="n">
        <f aca="false">Persist_a*H1782+Shock_sd*Draws!I1761</f>
        <v>65.7884566896316</v>
      </c>
      <c r="J1782" s="18" t="n">
        <f aca="false">Persist_a*I1782+Shock_sd*Draws!J1761</f>
        <v>16.8433278714729</v>
      </c>
      <c r="K1782" s="18" t="n">
        <f aca="false">Persist_a*J1782+Shock_sd*Draws!K1761</f>
        <v>-35.5349964000296</v>
      </c>
      <c r="L1782" s="18" t="n">
        <f aca="false">Persist_a*K1782+Shock_sd*Draws!L1761</f>
        <v>-10.0688143866071</v>
      </c>
      <c r="M1782" s="18" t="n">
        <f aca="false">Persist_a*L1782+Shock_sd*Draws!M1761</f>
        <v>-11.3646389956311</v>
      </c>
      <c r="N1782" s="18" t="n">
        <f aca="false">0-(Draws!N1761+Draws!Z1761)</f>
        <v>0</v>
      </c>
      <c r="O1782" s="18" t="n">
        <f aca="false">N1782-(Draws!O1761+Draws!AA1761)</f>
        <v>0</v>
      </c>
      <c r="P1782" s="18" t="n">
        <f aca="false">O1782-(Draws!P1761+Draws!AB1761)</f>
        <v>0</v>
      </c>
      <c r="Q1782" s="18" t="n">
        <f aca="false">P1782-(Draws!Q1761+Draws!AC1761)</f>
        <v>0</v>
      </c>
      <c r="R1782" s="18" t="n">
        <f aca="false">Q1782-(Draws!R1761+Draws!AD1761)</f>
        <v>0</v>
      </c>
      <c r="S1782" s="18" t="n">
        <f aca="false">R1782-(Draws!S1761+Draws!AE1761)</f>
        <v>0</v>
      </c>
      <c r="T1782" s="18" t="n">
        <f aca="false">S1782-(Draws!T1761+Draws!AF1761)</f>
        <v>0</v>
      </c>
      <c r="U1782" s="18" t="n">
        <f aca="false">T1782-(Draws!U1761+Draws!AG1761)</f>
        <v>0</v>
      </c>
      <c r="V1782" s="18" t="n">
        <f aca="false">U1782-(Draws!V1761+Draws!AH1761)</f>
        <v>0</v>
      </c>
      <c r="W1782" s="18" t="n">
        <f aca="false">V1782-(Draws!W1761+Draws!AI1761)</f>
        <v>0</v>
      </c>
      <c r="X1782" s="18" t="n">
        <f aca="false">W1782-(Draws!X1761+Draws!AJ1761)</f>
        <v>0</v>
      </c>
      <c r="Y1782" s="18" t="n">
        <f aca="false">X1782-(Draws!Y1761+Draws!AK1761)</f>
        <v>0</v>
      </c>
      <c r="Z1782" s="18" t="n">
        <f aca="false">0-(MAX(Draws!N1761-Line_cap,0)+MAX(Draws!Z1761-Line_cap,0))</f>
        <v>0</v>
      </c>
      <c r="AA1782" s="18" t="n">
        <f aca="false">Z1782-(MAX(Draws!O1761-Line_cap,0)+MAX(Draws!AA1761-Line_cap,0))</f>
        <v>0</v>
      </c>
      <c r="AB1782" s="18" t="n">
        <f aca="false">AA1782-(MAX(Draws!P1761-Line_cap,0)+MAX(Draws!AB1761-Line_cap,0))</f>
        <v>0</v>
      </c>
      <c r="AC1782" s="18" t="n">
        <f aca="false">AB1782-(MAX(Draws!Q1761-Line_cap,0)+MAX(Draws!AC1761-Line_cap,0))</f>
        <v>0</v>
      </c>
      <c r="AD1782" s="18" t="n">
        <f aca="false">AC1782-(MAX(Draws!R1761-Line_cap,0)+MAX(Draws!AD1761-Line_cap,0))</f>
        <v>0</v>
      </c>
      <c r="AE1782" s="18" t="n">
        <f aca="false">AD1782-(MAX(Draws!S1761-Line_cap,0)+MAX(Draws!AE1761-Line_cap,0))</f>
        <v>0</v>
      </c>
      <c r="AF1782" s="18" t="n">
        <f aca="false">AE1782-(MAX(Draws!T1761-Line_cap,0)+MAX(Draws!AF1761-Line_cap,0))</f>
        <v>0</v>
      </c>
      <c r="AG1782" s="18" t="n">
        <f aca="false">AF1782-(MAX(Draws!U1761-Line_cap,0)+MAX(Draws!AG1761-Line_cap,0))</f>
        <v>0</v>
      </c>
      <c r="AH1782" s="18" t="n">
        <f aca="false">AG1782-(MAX(Draws!V1761-Line_cap,0)+MAX(Draws!AH1761-Line_cap,0))</f>
        <v>0</v>
      </c>
      <c r="AI1782" s="18" t="n">
        <f aca="false">AH1782-(MAX(Draws!W1761-Line_cap,0)+MAX(Draws!AI1761-Line_cap,0))</f>
        <v>0</v>
      </c>
      <c r="AJ1782" s="18" t="n">
        <f aca="false">AI1782-(MAX(Draws!X1761-Line_cap,0)+MAX(Draws!AJ1761-Line_cap,0))</f>
        <v>0</v>
      </c>
      <c r="AK1782" s="18" t="n">
        <f aca="false">AJ1782-(MAX(Draws!Y1761-Line_cap,0)+MAX(Draws!AK1761-Line_cap,0))</f>
        <v>0</v>
      </c>
      <c r="AL1782" s="18" t="n">
        <f aca="false">SUMPRODUCT(MIN($B$22:$M$22+B1782:M1782+N1782:Y1782))</f>
        <v>458.850699409395</v>
      </c>
      <c r="AM1782" s="18" t="n">
        <f aca="false">SUMPRODUCT(MIN($B$22:$M$22+B1782:M1782))</f>
        <v>458.850699409395</v>
      </c>
      <c r="AN1782" s="18" t="n">
        <f aca="false">SUMPRODUCT(MIN($B$22:$M$22+N1782:Y1782))</f>
        <v>481.950382357786</v>
      </c>
      <c r="AO1782" s="18" t="n">
        <f aca="false">SUMPRODUCT(MIN($B$22:$M$22+B1782:M1782+Z1782:AK1782))</f>
        <v>458.850699409395</v>
      </c>
      <c r="AP1782" s="18" t="n">
        <f aca="false">SUMPRODUCT(MIN($B$23:$M$23+B1782:M1782+N1782:Y1782))</f>
        <v>507.136347959822</v>
      </c>
      <c r="AQ1782" s="18" t="n">
        <f aca="false">SUMPRODUCT(MIN($B$23:$M$23+B1782:M1782+Z1782:AK1782))</f>
        <v>507.136347959822</v>
      </c>
      <c r="AR1782" s="13" t="n">
        <f aca="false">IF(Y1782&lt;0,1,0)</f>
        <v>0</v>
      </c>
    </row>
    <row r="1783" customFormat="false" ht="15" hidden="false" customHeight="false" outlineLevel="0" collapsed="false">
      <c r="A1783" s="13" t="n">
        <v>1758</v>
      </c>
      <c r="B1783" s="18" t="n">
        <f aca="false">Shock_sd*Draws!B1762</f>
        <v>-89.7687080242016</v>
      </c>
      <c r="C1783" s="18" t="n">
        <f aca="false">Persist_a*B1783+Shock_sd*Draws!C1762</f>
        <v>-57.3189792582569</v>
      </c>
      <c r="D1783" s="18" t="n">
        <f aca="false">Persist_a*C1783+Shock_sd*Draws!D1762</f>
        <v>92.615960695397</v>
      </c>
      <c r="E1783" s="18" t="n">
        <f aca="false">Persist_a*D1783+Shock_sd*Draws!E1762</f>
        <v>141.332343266914</v>
      </c>
      <c r="F1783" s="18" t="n">
        <f aca="false">Persist_a*E1783+Shock_sd*Draws!F1762</f>
        <v>78.3880408473915</v>
      </c>
      <c r="G1783" s="18" t="n">
        <f aca="false">Persist_a*F1783+Shock_sd*Draws!G1762</f>
        <v>29.8728485133532</v>
      </c>
      <c r="H1783" s="18" t="n">
        <f aca="false">Persist_a*G1783+Shock_sd*Draws!H1762</f>
        <v>66.4578223360416</v>
      </c>
      <c r="I1783" s="18" t="n">
        <f aca="false">Persist_a*H1783+Shock_sd*Draws!I1762</f>
        <v>113.214625029091</v>
      </c>
      <c r="J1783" s="18" t="n">
        <f aca="false">Persist_a*I1783+Shock_sd*Draws!J1762</f>
        <v>108.616303233494</v>
      </c>
      <c r="K1783" s="18" t="n">
        <f aca="false">Persist_a*J1783+Shock_sd*Draws!K1762</f>
        <v>84.2146401097003</v>
      </c>
      <c r="L1783" s="18" t="n">
        <f aca="false">Persist_a*K1783+Shock_sd*Draws!L1762</f>
        <v>72.3270339628104</v>
      </c>
      <c r="M1783" s="18" t="n">
        <f aca="false">Persist_a*L1783+Shock_sd*Draws!M1762</f>
        <v>137.41441722575</v>
      </c>
      <c r="N1783" s="18" t="n">
        <f aca="false">0-(Draws!N1762+Draws!Z1762)</f>
        <v>0</v>
      </c>
      <c r="O1783" s="18" t="n">
        <f aca="false">N1783-(Draws!O1762+Draws!AA1762)</f>
        <v>0</v>
      </c>
      <c r="P1783" s="18" t="n">
        <f aca="false">O1783-(Draws!P1762+Draws!AB1762)</f>
        <v>0</v>
      </c>
      <c r="Q1783" s="18" t="n">
        <f aca="false">P1783-(Draws!Q1762+Draws!AC1762)</f>
        <v>0</v>
      </c>
      <c r="R1783" s="18" t="n">
        <f aca="false">Q1783-(Draws!R1762+Draws!AD1762)</f>
        <v>-60.1925525661246</v>
      </c>
      <c r="S1783" s="18" t="n">
        <f aca="false">R1783-(Draws!S1762+Draws!AE1762)</f>
        <v>-60.1925525661246</v>
      </c>
      <c r="T1783" s="18" t="n">
        <f aca="false">S1783-(Draws!T1762+Draws!AF1762)</f>
        <v>-60.1925525661246</v>
      </c>
      <c r="U1783" s="18" t="n">
        <f aca="false">T1783-(Draws!U1762+Draws!AG1762)</f>
        <v>-60.1925525661246</v>
      </c>
      <c r="V1783" s="18" t="n">
        <f aca="false">U1783-(Draws!V1762+Draws!AH1762)</f>
        <v>-156.451202836389</v>
      </c>
      <c r="W1783" s="18" t="n">
        <f aca="false">V1783-(Draws!W1762+Draws!AI1762)</f>
        <v>-156.451202836389</v>
      </c>
      <c r="X1783" s="18" t="n">
        <f aca="false">W1783-(Draws!X1762+Draws!AJ1762)</f>
        <v>-156.451202836389</v>
      </c>
      <c r="Y1783" s="18" t="n">
        <f aca="false">X1783-(Draws!Y1762+Draws!AK1762)</f>
        <v>-156.451202836389</v>
      </c>
      <c r="Z1783" s="18" t="n">
        <f aca="false">0-(MAX(Draws!N1762-Line_cap,0)+MAX(Draws!Z1762-Line_cap,0))</f>
        <v>0</v>
      </c>
      <c r="AA1783" s="18" t="n">
        <f aca="false">Z1783-(MAX(Draws!O1762-Line_cap,0)+MAX(Draws!AA1762-Line_cap,0))</f>
        <v>0</v>
      </c>
      <c r="AB1783" s="18" t="n">
        <f aca="false">AA1783-(MAX(Draws!P1762-Line_cap,0)+MAX(Draws!AB1762-Line_cap,0))</f>
        <v>0</v>
      </c>
      <c r="AC1783" s="18" t="n">
        <f aca="false">AB1783-(MAX(Draws!Q1762-Line_cap,0)+MAX(Draws!AC1762-Line_cap,0))</f>
        <v>0</v>
      </c>
      <c r="AD1783" s="18" t="n">
        <f aca="false">AC1783-(MAX(Draws!R1762-Line_cap,0)+MAX(Draws!AD1762-Line_cap,0))</f>
        <v>0</v>
      </c>
      <c r="AE1783" s="18" t="n">
        <f aca="false">AD1783-(MAX(Draws!S1762-Line_cap,0)+MAX(Draws!AE1762-Line_cap,0))</f>
        <v>0</v>
      </c>
      <c r="AF1783" s="18" t="n">
        <f aca="false">AE1783-(MAX(Draws!T1762-Line_cap,0)+MAX(Draws!AF1762-Line_cap,0))</f>
        <v>0</v>
      </c>
      <c r="AG1783" s="18" t="n">
        <f aca="false">AF1783-(MAX(Draws!U1762-Line_cap,0)+MAX(Draws!AG1762-Line_cap,0))</f>
        <v>0</v>
      </c>
      <c r="AH1783" s="18" t="n">
        <f aca="false">AG1783-(MAX(Draws!V1762-Line_cap,0)+MAX(Draws!AH1762-Line_cap,0))</f>
        <v>0</v>
      </c>
      <c r="AI1783" s="18" t="n">
        <f aca="false">AH1783-(MAX(Draws!W1762-Line_cap,0)+MAX(Draws!AI1762-Line_cap,0))</f>
        <v>0</v>
      </c>
      <c r="AJ1783" s="18" t="n">
        <f aca="false">AI1783-(MAX(Draws!X1762-Line_cap,0)+MAX(Draws!AJ1762-Line_cap,0))</f>
        <v>0</v>
      </c>
      <c r="AK1783" s="18" t="n">
        <f aca="false">AJ1783-(MAX(Draws!Y1762-Line_cap,0)+MAX(Draws!AK1762-Line_cap,0))</f>
        <v>0</v>
      </c>
      <c r="AL1783" s="18" t="n">
        <f aca="false">SUMPRODUCT(MIN($B$22:$M$22+B1783:M1783+N1783:Y1783))</f>
        <v>417.803778690803</v>
      </c>
      <c r="AM1783" s="18" t="n">
        <f aca="false">SUMPRODUCT(MIN($B$22:$M$22+B1783:M1783))</f>
        <v>482.747617675524</v>
      </c>
      <c r="AN1783" s="18" t="n">
        <f aca="false">SUMPRODUCT(MIN($B$22:$M$22+N1783:Y1783))</f>
        <v>331.746578581008</v>
      </c>
      <c r="AO1783" s="18" t="n">
        <f aca="false">SUMPRODUCT(MIN($B$22:$M$22+B1783:M1783+Z1783:AK1783))</f>
        <v>482.747617675524</v>
      </c>
      <c r="AP1783" s="18" t="n">
        <f aca="false">SUMPRODUCT(MIN($B$23:$M$23+B1783:M1783+N1783:Y1783))</f>
        <v>464.676907504347</v>
      </c>
      <c r="AQ1783" s="18" t="n">
        <f aca="false">SUMPRODUCT(MIN($B$23:$M$23+B1783:M1783+Z1783:AK1783))</f>
        <v>499.282040868483</v>
      </c>
      <c r="AR1783" s="13" t="n">
        <f aca="false">IF(Y1783&lt;0,1,0)</f>
        <v>1</v>
      </c>
    </row>
    <row r="1784" customFormat="false" ht="15" hidden="false" customHeight="false" outlineLevel="0" collapsed="false">
      <c r="A1784" s="13" t="n">
        <v>1759</v>
      </c>
      <c r="B1784" s="18" t="n">
        <f aca="false">Shock_sd*Draws!B1763</f>
        <v>66.8432656985882</v>
      </c>
      <c r="C1784" s="18" t="n">
        <f aca="false">Persist_a*B1784+Shock_sd*Draws!C1763</f>
        <v>26.3999773119035</v>
      </c>
      <c r="D1784" s="18" t="n">
        <f aca="false">Persist_a*C1784+Shock_sd*Draws!D1763</f>
        <v>99.9277727184325</v>
      </c>
      <c r="E1784" s="18" t="n">
        <f aca="false">Persist_a*D1784+Shock_sd*Draws!E1763</f>
        <v>66.9847996655305</v>
      </c>
      <c r="F1784" s="18" t="n">
        <f aca="false">Persist_a*E1784+Shock_sd*Draws!F1763</f>
        <v>49.8471507856629</v>
      </c>
      <c r="G1784" s="18" t="n">
        <f aca="false">Persist_a*F1784+Shock_sd*Draws!G1763</f>
        <v>-68.2881624673759</v>
      </c>
      <c r="H1784" s="18" t="n">
        <f aca="false">Persist_a*G1784+Shock_sd*Draws!H1763</f>
        <v>-23.1880726150954</v>
      </c>
      <c r="I1784" s="18" t="n">
        <f aca="false">Persist_a*H1784+Shock_sd*Draws!I1763</f>
        <v>-69.8128425845128</v>
      </c>
      <c r="J1784" s="18" t="n">
        <f aca="false">Persist_a*I1784+Shock_sd*Draws!J1763</f>
        <v>-50.7495655095929</v>
      </c>
      <c r="K1784" s="18" t="n">
        <f aca="false">Persist_a*J1784+Shock_sd*Draws!K1763</f>
        <v>44.9981001066035</v>
      </c>
      <c r="L1784" s="18" t="n">
        <f aca="false">Persist_a*K1784+Shock_sd*Draws!L1763</f>
        <v>-18.1162589902069</v>
      </c>
      <c r="M1784" s="18" t="n">
        <f aca="false">Persist_a*L1784+Shock_sd*Draws!M1763</f>
        <v>-75.3257361363889</v>
      </c>
      <c r="N1784" s="18" t="n">
        <f aca="false">0-(Draws!N1763+Draws!Z1763)</f>
        <v>0</v>
      </c>
      <c r="O1784" s="18" t="n">
        <f aca="false">N1784-(Draws!O1763+Draws!AA1763)</f>
        <v>0</v>
      </c>
      <c r="P1784" s="18" t="n">
        <f aca="false">O1784-(Draws!P1763+Draws!AB1763)</f>
        <v>0</v>
      </c>
      <c r="Q1784" s="18" t="n">
        <f aca="false">P1784-(Draws!Q1763+Draws!AC1763)</f>
        <v>0</v>
      </c>
      <c r="R1784" s="18" t="n">
        <f aca="false">Q1784-(Draws!R1763+Draws!AD1763)</f>
        <v>0</v>
      </c>
      <c r="S1784" s="18" t="n">
        <f aca="false">R1784-(Draws!S1763+Draws!AE1763)</f>
        <v>0</v>
      </c>
      <c r="T1784" s="18" t="n">
        <f aca="false">S1784-(Draws!T1763+Draws!AF1763)</f>
        <v>0</v>
      </c>
      <c r="U1784" s="18" t="n">
        <f aca="false">T1784-(Draws!U1763+Draws!AG1763)</f>
        <v>-164.631780626429</v>
      </c>
      <c r="V1784" s="18" t="n">
        <f aca="false">U1784-(Draws!V1763+Draws!AH1763)</f>
        <v>-164.631780626429</v>
      </c>
      <c r="W1784" s="18" t="n">
        <f aca="false">V1784-(Draws!W1763+Draws!AI1763)</f>
        <v>-164.631780626429</v>
      </c>
      <c r="X1784" s="18" t="n">
        <f aca="false">W1784-(Draws!X1763+Draws!AJ1763)</f>
        <v>-164.631780626429</v>
      </c>
      <c r="Y1784" s="18" t="n">
        <f aca="false">X1784-(Draws!Y1763+Draws!AK1763)</f>
        <v>-164.631780626429</v>
      </c>
      <c r="Z1784" s="18" t="n">
        <f aca="false">0-(MAX(Draws!N1763-Line_cap,0)+MAX(Draws!Z1763-Line_cap,0))</f>
        <v>0</v>
      </c>
      <c r="AA1784" s="18" t="n">
        <f aca="false">Z1784-(MAX(Draws!O1763-Line_cap,0)+MAX(Draws!AA1763-Line_cap,0))</f>
        <v>0</v>
      </c>
      <c r="AB1784" s="18" t="n">
        <f aca="false">AA1784-(MAX(Draws!P1763-Line_cap,0)+MAX(Draws!AB1763-Line_cap,0))</f>
        <v>0</v>
      </c>
      <c r="AC1784" s="18" t="n">
        <f aca="false">AB1784-(MAX(Draws!Q1763-Line_cap,0)+MAX(Draws!AC1763-Line_cap,0))</f>
        <v>0</v>
      </c>
      <c r="AD1784" s="18" t="n">
        <f aca="false">AC1784-(MAX(Draws!R1763-Line_cap,0)+MAX(Draws!AD1763-Line_cap,0))</f>
        <v>0</v>
      </c>
      <c r="AE1784" s="18" t="n">
        <f aca="false">AD1784-(MAX(Draws!S1763-Line_cap,0)+MAX(Draws!AE1763-Line_cap,0))</f>
        <v>0</v>
      </c>
      <c r="AF1784" s="18" t="n">
        <f aca="false">AE1784-(MAX(Draws!T1763-Line_cap,0)+MAX(Draws!AF1763-Line_cap,0))</f>
        <v>0</v>
      </c>
      <c r="AG1784" s="18" t="n">
        <f aca="false">AF1784-(MAX(Draws!U1763-Line_cap,0)+MAX(Draws!AG1763-Line_cap,0))</f>
        <v>-64.6317806264291</v>
      </c>
      <c r="AH1784" s="18" t="n">
        <f aca="false">AG1784-(MAX(Draws!V1763-Line_cap,0)+MAX(Draws!AH1763-Line_cap,0))</f>
        <v>-64.6317806264291</v>
      </c>
      <c r="AI1784" s="18" t="n">
        <f aca="false">AH1784-(MAX(Draws!W1763-Line_cap,0)+MAX(Draws!AI1763-Line_cap,0))</f>
        <v>-64.6317806264291</v>
      </c>
      <c r="AJ1784" s="18" t="n">
        <f aca="false">AI1784-(MAX(Draws!X1763-Line_cap,0)+MAX(Draws!AJ1763-Line_cap,0))</f>
        <v>-64.6317806264291</v>
      </c>
      <c r="AK1784" s="18" t="n">
        <f aca="false">AJ1784-(MAX(Draws!Y1763-Line_cap,0)+MAX(Draws!AK1763-Line_cap,0))</f>
        <v>-64.6317806264291</v>
      </c>
      <c r="AL1784" s="18" t="n">
        <f aca="false">SUMPRODUCT(MIN($B$22:$M$22+B1784:M1784+N1784:Y1784))</f>
        <v>249.409430186977</v>
      </c>
      <c r="AM1784" s="18" t="n">
        <f aca="false">SUMPRODUCT(MIN($B$22:$M$22+B1784:M1784))</f>
        <v>414.041210813406</v>
      </c>
      <c r="AN1784" s="18" t="n">
        <f aca="false">SUMPRODUCT(MIN($B$22:$M$22+N1784:Y1784))</f>
        <v>319.22227277149</v>
      </c>
      <c r="AO1784" s="18" t="n">
        <f aca="false">SUMPRODUCT(MIN($B$22:$M$22+B1784:M1784+Z1784:AK1784))</f>
        <v>349.409430186977</v>
      </c>
      <c r="AP1784" s="18" t="n">
        <f aca="false">SUMPRODUCT(MIN($B$23:$M$23+B1784:M1784+N1784:Y1784))</f>
        <v>299.009430186977</v>
      </c>
      <c r="AQ1784" s="18" t="n">
        <f aca="false">SUMPRODUCT(MIN($B$23:$M$23+B1784:M1784+Z1784:AK1784))</f>
        <v>399.009430186977</v>
      </c>
      <c r="AR1784" s="13" t="n">
        <f aca="false">IF(Y1784&lt;0,1,0)</f>
        <v>1</v>
      </c>
    </row>
    <row r="1785" customFormat="false" ht="15" hidden="false" customHeight="false" outlineLevel="0" collapsed="false">
      <c r="A1785" s="13" t="n">
        <v>1760</v>
      </c>
      <c r="B1785" s="18" t="n">
        <f aca="false">Shock_sd*Draws!B1764</f>
        <v>5.71996256165243</v>
      </c>
      <c r="C1785" s="18" t="n">
        <f aca="false">Persist_a*B1785+Shock_sd*Draws!C1764</f>
        <v>-3.09612487535528</v>
      </c>
      <c r="D1785" s="18" t="n">
        <f aca="false">Persist_a*C1785+Shock_sd*Draws!D1764</f>
        <v>14.9480770229095</v>
      </c>
      <c r="E1785" s="18" t="n">
        <f aca="false">Persist_a*D1785+Shock_sd*Draws!E1764</f>
        <v>12.2279406466939</v>
      </c>
      <c r="F1785" s="18" t="n">
        <f aca="false">Persist_a*E1785+Shock_sd*Draws!F1764</f>
        <v>69.942871782658</v>
      </c>
      <c r="G1785" s="18" t="n">
        <f aca="false">Persist_a*F1785+Shock_sd*Draws!G1764</f>
        <v>42.4737133130483</v>
      </c>
      <c r="H1785" s="18" t="n">
        <f aca="false">Persist_a*G1785+Shock_sd*Draws!H1764</f>
        <v>57.6162166509908</v>
      </c>
      <c r="I1785" s="18" t="n">
        <f aca="false">Persist_a*H1785+Shock_sd*Draws!I1764</f>
        <v>7.50039924630776</v>
      </c>
      <c r="J1785" s="18" t="n">
        <f aca="false">Persist_a*I1785+Shock_sd*Draws!J1764</f>
        <v>-106.283774775906</v>
      </c>
      <c r="K1785" s="18" t="n">
        <f aca="false">Persist_a*J1785+Shock_sd*Draws!K1764</f>
        <v>-38.151477918615</v>
      </c>
      <c r="L1785" s="18" t="n">
        <f aca="false">Persist_a*K1785+Shock_sd*Draws!L1764</f>
        <v>-16.4311229822308</v>
      </c>
      <c r="M1785" s="18" t="n">
        <f aca="false">Persist_a*L1785+Shock_sd*Draws!M1764</f>
        <v>20.5415665944451</v>
      </c>
      <c r="N1785" s="18" t="n">
        <f aca="false">0-(Draws!N1764+Draws!Z1764)</f>
        <v>0</v>
      </c>
      <c r="O1785" s="18" t="n">
        <f aca="false">N1785-(Draws!O1764+Draws!AA1764)</f>
        <v>0</v>
      </c>
      <c r="P1785" s="18" t="n">
        <f aca="false">O1785-(Draws!P1764+Draws!AB1764)</f>
        <v>0</v>
      </c>
      <c r="Q1785" s="18" t="n">
        <f aca="false">P1785-(Draws!Q1764+Draws!AC1764)</f>
        <v>0</v>
      </c>
      <c r="R1785" s="18" t="n">
        <f aca="false">Q1785-(Draws!R1764+Draws!AD1764)</f>
        <v>0</v>
      </c>
      <c r="S1785" s="18" t="n">
        <f aca="false">R1785-(Draws!S1764+Draws!AE1764)</f>
        <v>0</v>
      </c>
      <c r="T1785" s="18" t="n">
        <f aca="false">S1785-(Draws!T1764+Draws!AF1764)</f>
        <v>0</v>
      </c>
      <c r="U1785" s="18" t="n">
        <f aca="false">T1785-(Draws!U1764+Draws!AG1764)</f>
        <v>0</v>
      </c>
      <c r="V1785" s="18" t="n">
        <f aca="false">U1785-(Draws!V1764+Draws!AH1764)</f>
        <v>0</v>
      </c>
      <c r="W1785" s="18" t="n">
        <f aca="false">V1785-(Draws!W1764+Draws!AI1764)</f>
        <v>0</v>
      </c>
      <c r="X1785" s="18" t="n">
        <f aca="false">W1785-(Draws!X1764+Draws!AJ1764)</f>
        <v>-123.28150846131</v>
      </c>
      <c r="Y1785" s="18" t="n">
        <f aca="false">X1785-(Draws!Y1764+Draws!AK1764)</f>
        <v>-123.28150846131</v>
      </c>
      <c r="Z1785" s="18" t="n">
        <f aca="false">0-(MAX(Draws!N1764-Line_cap,0)+MAX(Draws!Z1764-Line_cap,0))</f>
        <v>0</v>
      </c>
      <c r="AA1785" s="18" t="n">
        <f aca="false">Z1785-(MAX(Draws!O1764-Line_cap,0)+MAX(Draws!AA1764-Line_cap,0))</f>
        <v>0</v>
      </c>
      <c r="AB1785" s="18" t="n">
        <f aca="false">AA1785-(MAX(Draws!P1764-Line_cap,0)+MAX(Draws!AB1764-Line_cap,0))</f>
        <v>0</v>
      </c>
      <c r="AC1785" s="18" t="n">
        <f aca="false">AB1785-(MAX(Draws!Q1764-Line_cap,0)+MAX(Draws!AC1764-Line_cap,0))</f>
        <v>0</v>
      </c>
      <c r="AD1785" s="18" t="n">
        <f aca="false">AC1785-(MAX(Draws!R1764-Line_cap,0)+MAX(Draws!AD1764-Line_cap,0))</f>
        <v>0</v>
      </c>
      <c r="AE1785" s="18" t="n">
        <f aca="false">AD1785-(MAX(Draws!S1764-Line_cap,0)+MAX(Draws!AE1764-Line_cap,0))</f>
        <v>0</v>
      </c>
      <c r="AF1785" s="18" t="n">
        <f aca="false">AE1785-(MAX(Draws!T1764-Line_cap,0)+MAX(Draws!AF1764-Line_cap,0))</f>
        <v>0</v>
      </c>
      <c r="AG1785" s="18" t="n">
        <f aca="false">AF1785-(MAX(Draws!U1764-Line_cap,0)+MAX(Draws!AG1764-Line_cap,0))</f>
        <v>0</v>
      </c>
      <c r="AH1785" s="18" t="n">
        <f aca="false">AG1785-(MAX(Draws!V1764-Line_cap,0)+MAX(Draws!AH1764-Line_cap,0))</f>
        <v>0</v>
      </c>
      <c r="AI1785" s="18" t="n">
        <f aca="false">AH1785-(MAX(Draws!W1764-Line_cap,0)+MAX(Draws!AI1764-Line_cap,0))</f>
        <v>0</v>
      </c>
      <c r="AJ1785" s="18" t="n">
        <f aca="false">AI1785-(MAX(Draws!X1764-Line_cap,0)+MAX(Draws!AJ1764-Line_cap,0))</f>
        <v>-23.2815084613097</v>
      </c>
      <c r="AK1785" s="18" t="n">
        <f aca="false">AJ1785-(MAX(Draws!Y1764-Line_cap,0)+MAX(Draws!AK1764-Line_cap,0))</f>
        <v>-23.2815084613097</v>
      </c>
      <c r="AL1785" s="18" t="n">
        <f aca="false">SUMPRODUCT(MIN($B$22:$M$22+B1785:M1785+N1785:Y1785))</f>
        <v>362.215316120841</v>
      </c>
      <c r="AM1785" s="18" t="n">
        <f aca="false">SUMPRODUCT(MIN($B$22:$M$22+B1785:M1785))</f>
        <v>381.91400664149</v>
      </c>
      <c r="AN1785" s="18" t="n">
        <f aca="false">SUMPRODUCT(MIN($B$22:$M$22+N1785:Y1785))</f>
        <v>378.646439103071</v>
      </c>
      <c r="AO1785" s="18" t="n">
        <f aca="false">SUMPRODUCT(MIN($B$22:$M$22+B1785:M1785+Z1785:AK1785))</f>
        <v>381.91400664149</v>
      </c>
      <c r="AP1785" s="18" t="n">
        <f aca="false">SUMPRODUCT(MIN($B$23:$M$23+B1785:M1785+N1785:Y1785))</f>
        <v>409.088444934385</v>
      </c>
      <c r="AQ1785" s="18" t="n">
        <f aca="false">SUMPRODUCT(MIN($B$23:$M$23+B1785:M1785+Z1785:AK1785))</f>
        <v>431.157333805711</v>
      </c>
      <c r="AR1785" s="13" t="n">
        <f aca="false">IF(Y1785&lt;0,1,0)</f>
        <v>1</v>
      </c>
    </row>
    <row r="1786" customFormat="false" ht="15" hidden="false" customHeight="false" outlineLevel="0" collapsed="false">
      <c r="A1786" s="13" t="n">
        <v>1761</v>
      </c>
      <c r="B1786" s="18" t="n">
        <f aca="false">Shock_sd*Draws!B1765</f>
        <v>7.21946666042506</v>
      </c>
      <c r="C1786" s="18" t="n">
        <f aca="false">Persist_a*B1786+Shock_sd*Draws!C1765</f>
        <v>27.7440429583086</v>
      </c>
      <c r="D1786" s="18" t="n">
        <f aca="false">Persist_a*C1786+Shock_sd*Draws!D1765</f>
        <v>-25.0129997945767</v>
      </c>
      <c r="E1786" s="18" t="n">
        <f aca="false">Persist_a*D1786+Shock_sd*Draws!E1765</f>
        <v>10.7160231773784</v>
      </c>
      <c r="F1786" s="18" t="n">
        <f aca="false">Persist_a*E1786+Shock_sd*Draws!F1765</f>
        <v>46.8847565620539</v>
      </c>
      <c r="G1786" s="18" t="n">
        <f aca="false">Persist_a*F1786+Shock_sd*Draws!G1765</f>
        <v>-11.4694530590884</v>
      </c>
      <c r="H1786" s="18" t="n">
        <f aca="false">Persist_a*G1786+Shock_sd*Draws!H1765</f>
        <v>61.8684891789866</v>
      </c>
      <c r="I1786" s="18" t="n">
        <f aca="false">Persist_a*H1786+Shock_sd*Draws!I1765</f>
        <v>75.6490105700215</v>
      </c>
      <c r="J1786" s="18" t="n">
        <f aca="false">Persist_a*I1786+Shock_sd*Draws!J1765</f>
        <v>60.7052489531506</v>
      </c>
      <c r="K1786" s="18" t="n">
        <f aca="false">Persist_a*J1786+Shock_sd*Draws!K1765</f>
        <v>25.7597360591222</v>
      </c>
      <c r="L1786" s="18" t="n">
        <f aca="false">Persist_a*K1786+Shock_sd*Draws!L1765</f>
        <v>3.91190322292231</v>
      </c>
      <c r="M1786" s="18" t="n">
        <f aca="false">Persist_a*L1786+Shock_sd*Draws!M1765</f>
        <v>-17.1698734043927</v>
      </c>
      <c r="N1786" s="18" t="n">
        <f aca="false">0-(Draws!N1765+Draws!Z1765)</f>
        <v>0</v>
      </c>
      <c r="O1786" s="18" t="n">
        <f aca="false">N1786-(Draws!O1765+Draws!AA1765)</f>
        <v>0</v>
      </c>
      <c r="P1786" s="18" t="n">
        <f aca="false">O1786-(Draws!P1765+Draws!AB1765)</f>
        <v>0</v>
      </c>
      <c r="Q1786" s="18" t="n">
        <f aca="false">P1786-(Draws!Q1765+Draws!AC1765)</f>
        <v>0</v>
      </c>
      <c r="R1786" s="18" t="n">
        <f aca="false">Q1786-(Draws!R1765+Draws!AD1765)</f>
        <v>0</v>
      </c>
      <c r="S1786" s="18" t="n">
        <f aca="false">R1786-(Draws!S1765+Draws!AE1765)</f>
        <v>0</v>
      </c>
      <c r="T1786" s="18" t="n">
        <f aca="false">S1786-(Draws!T1765+Draws!AF1765)</f>
        <v>0</v>
      </c>
      <c r="U1786" s="18" t="n">
        <f aca="false">T1786-(Draws!U1765+Draws!AG1765)</f>
        <v>0</v>
      </c>
      <c r="V1786" s="18" t="n">
        <f aca="false">U1786-(Draws!V1765+Draws!AH1765)</f>
        <v>0</v>
      </c>
      <c r="W1786" s="18" t="n">
        <f aca="false">V1786-(Draws!W1765+Draws!AI1765)</f>
        <v>0</v>
      </c>
      <c r="X1786" s="18" t="n">
        <f aca="false">W1786-(Draws!X1765+Draws!AJ1765)</f>
        <v>0</v>
      </c>
      <c r="Y1786" s="18" t="n">
        <f aca="false">X1786-(Draws!Y1765+Draws!AK1765)</f>
        <v>0</v>
      </c>
      <c r="Z1786" s="18" t="n">
        <f aca="false">0-(MAX(Draws!N1765-Line_cap,0)+MAX(Draws!Z1765-Line_cap,0))</f>
        <v>0</v>
      </c>
      <c r="AA1786" s="18" t="n">
        <f aca="false">Z1786-(MAX(Draws!O1765-Line_cap,0)+MAX(Draws!AA1765-Line_cap,0))</f>
        <v>0</v>
      </c>
      <c r="AB1786" s="18" t="n">
        <f aca="false">AA1786-(MAX(Draws!P1765-Line_cap,0)+MAX(Draws!AB1765-Line_cap,0))</f>
        <v>0</v>
      </c>
      <c r="AC1786" s="18" t="n">
        <f aca="false">AB1786-(MAX(Draws!Q1765-Line_cap,0)+MAX(Draws!AC1765-Line_cap,0))</f>
        <v>0</v>
      </c>
      <c r="AD1786" s="18" t="n">
        <f aca="false">AC1786-(MAX(Draws!R1765-Line_cap,0)+MAX(Draws!AD1765-Line_cap,0))</f>
        <v>0</v>
      </c>
      <c r="AE1786" s="18" t="n">
        <f aca="false">AD1786-(MAX(Draws!S1765-Line_cap,0)+MAX(Draws!AE1765-Line_cap,0))</f>
        <v>0</v>
      </c>
      <c r="AF1786" s="18" t="n">
        <f aca="false">AE1786-(MAX(Draws!T1765-Line_cap,0)+MAX(Draws!AF1765-Line_cap,0))</f>
        <v>0</v>
      </c>
      <c r="AG1786" s="18" t="n">
        <f aca="false">AF1786-(MAX(Draws!U1765-Line_cap,0)+MAX(Draws!AG1765-Line_cap,0))</f>
        <v>0</v>
      </c>
      <c r="AH1786" s="18" t="n">
        <f aca="false">AG1786-(MAX(Draws!V1765-Line_cap,0)+MAX(Draws!AH1765-Line_cap,0))</f>
        <v>0</v>
      </c>
      <c r="AI1786" s="18" t="n">
        <f aca="false">AH1786-(MAX(Draws!W1765-Line_cap,0)+MAX(Draws!AI1765-Line_cap,0))</f>
        <v>0</v>
      </c>
      <c r="AJ1786" s="18" t="n">
        <f aca="false">AI1786-(MAX(Draws!X1765-Line_cap,0)+MAX(Draws!AJ1765-Line_cap,0))</f>
        <v>0</v>
      </c>
      <c r="AK1786" s="18" t="n">
        <f aca="false">AJ1786-(MAX(Draws!Y1765-Line_cap,0)+MAX(Draws!AK1765-Line_cap,0))</f>
        <v>0</v>
      </c>
      <c r="AL1786" s="18" t="n">
        <f aca="false">SUMPRODUCT(MIN($B$22:$M$22+B1786:M1786+N1786:Y1786))</f>
        <v>471.738718579277</v>
      </c>
      <c r="AM1786" s="18" t="n">
        <f aca="false">SUMPRODUCT(MIN($B$22:$M$22+B1786:M1786))</f>
        <v>471.738718579277</v>
      </c>
      <c r="AN1786" s="18" t="n">
        <f aca="false">SUMPRODUCT(MIN($B$22:$M$22+N1786:Y1786))</f>
        <v>481.950382357786</v>
      </c>
      <c r="AO1786" s="18" t="n">
        <f aca="false">SUMPRODUCT(MIN($B$22:$M$22+B1786:M1786+Z1786:AK1786))</f>
        <v>471.738718579277</v>
      </c>
      <c r="AP1786" s="18" t="n">
        <f aca="false">SUMPRODUCT(MIN($B$23:$M$23+B1786:M1786+N1786:Y1786))</f>
        <v>519.504464080061</v>
      </c>
      <c r="AQ1786" s="18" t="n">
        <f aca="false">SUMPRODUCT(MIN($B$23:$M$23+B1786:M1786+Z1786:AK1786))</f>
        <v>519.504464080061</v>
      </c>
      <c r="AR1786" s="13" t="n">
        <f aca="false">IF(Y1786&lt;0,1,0)</f>
        <v>0</v>
      </c>
    </row>
    <row r="1787" customFormat="false" ht="15" hidden="false" customHeight="false" outlineLevel="0" collapsed="false">
      <c r="A1787" s="13" t="n">
        <v>1762</v>
      </c>
      <c r="B1787" s="18" t="n">
        <f aca="false">Shock_sd*Draws!B1766</f>
        <v>72.389326576892</v>
      </c>
      <c r="C1787" s="18" t="n">
        <f aca="false">Persist_a*B1787+Shock_sd*Draws!C1766</f>
        <v>65.0799355609118</v>
      </c>
      <c r="D1787" s="18" t="n">
        <f aca="false">Persist_a*C1787+Shock_sd*Draws!D1766</f>
        <v>39.4461973007523</v>
      </c>
      <c r="E1787" s="18" t="n">
        <f aca="false">Persist_a*D1787+Shock_sd*Draws!E1766</f>
        <v>-62.3045122296964</v>
      </c>
      <c r="F1787" s="18" t="n">
        <f aca="false">Persist_a*E1787+Shock_sd*Draws!F1766</f>
        <v>-24.5618130004847</v>
      </c>
      <c r="G1787" s="18" t="n">
        <f aca="false">Persist_a*F1787+Shock_sd*Draws!G1766</f>
        <v>-31.5647383812396</v>
      </c>
      <c r="H1787" s="18" t="n">
        <f aca="false">Persist_a*G1787+Shock_sd*Draws!H1766</f>
        <v>23.8927374516098</v>
      </c>
      <c r="I1787" s="18" t="n">
        <f aca="false">Persist_a*H1787+Shock_sd*Draws!I1766</f>
        <v>8.13441048287944</v>
      </c>
      <c r="J1787" s="18" t="n">
        <f aca="false">Persist_a*I1787+Shock_sd*Draws!J1766</f>
        <v>7.79107630999655</v>
      </c>
      <c r="K1787" s="18" t="n">
        <f aca="false">Persist_a*J1787+Shock_sd*Draws!K1766</f>
        <v>41.1050414267243</v>
      </c>
      <c r="L1787" s="18" t="n">
        <f aca="false">Persist_a*K1787+Shock_sd*Draws!L1766</f>
        <v>21.1842854098033</v>
      </c>
      <c r="M1787" s="18" t="n">
        <f aca="false">Persist_a*L1787+Shock_sd*Draws!M1766</f>
        <v>-41.8877892691686</v>
      </c>
      <c r="N1787" s="18" t="n">
        <f aca="false">0-(Draws!N1766+Draws!Z1766)</f>
        <v>0</v>
      </c>
      <c r="O1787" s="18" t="n">
        <f aca="false">N1787-(Draws!O1766+Draws!AA1766)</f>
        <v>0</v>
      </c>
      <c r="P1787" s="18" t="n">
        <f aca="false">O1787-(Draws!P1766+Draws!AB1766)</f>
        <v>0</v>
      </c>
      <c r="Q1787" s="18" t="n">
        <f aca="false">P1787-(Draws!Q1766+Draws!AC1766)</f>
        <v>0</v>
      </c>
      <c r="R1787" s="18" t="n">
        <f aca="false">Q1787-(Draws!R1766+Draws!AD1766)</f>
        <v>0</v>
      </c>
      <c r="S1787" s="18" t="n">
        <f aca="false">R1787-(Draws!S1766+Draws!AE1766)</f>
        <v>0</v>
      </c>
      <c r="T1787" s="18" t="n">
        <f aca="false">S1787-(Draws!T1766+Draws!AF1766)</f>
        <v>0</v>
      </c>
      <c r="U1787" s="18" t="n">
        <f aca="false">T1787-(Draws!U1766+Draws!AG1766)</f>
        <v>0</v>
      </c>
      <c r="V1787" s="18" t="n">
        <f aca="false">U1787-(Draws!V1766+Draws!AH1766)</f>
        <v>0</v>
      </c>
      <c r="W1787" s="18" t="n">
        <f aca="false">V1787-(Draws!W1766+Draws!AI1766)</f>
        <v>0</v>
      </c>
      <c r="X1787" s="18" t="n">
        <f aca="false">W1787-(Draws!X1766+Draws!AJ1766)</f>
        <v>0</v>
      </c>
      <c r="Y1787" s="18" t="n">
        <f aca="false">X1787-(Draws!Y1766+Draws!AK1766)</f>
        <v>0</v>
      </c>
      <c r="Z1787" s="18" t="n">
        <f aca="false">0-(MAX(Draws!N1766-Line_cap,0)+MAX(Draws!Z1766-Line_cap,0))</f>
        <v>0</v>
      </c>
      <c r="AA1787" s="18" t="n">
        <f aca="false">Z1787-(MAX(Draws!O1766-Line_cap,0)+MAX(Draws!AA1766-Line_cap,0))</f>
        <v>0</v>
      </c>
      <c r="AB1787" s="18" t="n">
        <f aca="false">AA1787-(MAX(Draws!P1766-Line_cap,0)+MAX(Draws!AB1766-Line_cap,0))</f>
        <v>0</v>
      </c>
      <c r="AC1787" s="18" t="n">
        <f aca="false">AB1787-(MAX(Draws!Q1766-Line_cap,0)+MAX(Draws!AC1766-Line_cap,0))</f>
        <v>0</v>
      </c>
      <c r="AD1787" s="18" t="n">
        <f aca="false">AC1787-(MAX(Draws!R1766-Line_cap,0)+MAX(Draws!AD1766-Line_cap,0))</f>
        <v>0</v>
      </c>
      <c r="AE1787" s="18" t="n">
        <f aca="false">AD1787-(MAX(Draws!S1766-Line_cap,0)+MAX(Draws!AE1766-Line_cap,0))</f>
        <v>0</v>
      </c>
      <c r="AF1787" s="18" t="n">
        <f aca="false">AE1787-(MAX(Draws!T1766-Line_cap,0)+MAX(Draws!AF1766-Line_cap,0))</f>
        <v>0</v>
      </c>
      <c r="AG1787" s="18" t="n">
        <f aca="false">AF1787-(MAX(Draws!U1766-Line_cap,0)+MAX(Draws!AG1766-Line_cap,0))</f>
        <v>0</v>
      </c>
      <c r="AH1787" s="18" t="n">
        <f aca="false">AG1787-(MAX(Draws!V1766-Line_cap,0)+MAX(Draws!AH1766-Line_cap,0))</f>
        <v>0</v>
      </c>
      <c r="AI1787" s="18" t="n">
        <f aca="false">AH1787-(MAX(Draws!W1766-Line_cap,0)+MAX(Draws!AI1766-Line_cap,0))</f>
        <v>0</v>
      </c>
      <c r="AJ1787" s="18" t="n">
        <f aca="false">AI1787-(MAX(Draws!X1766-Line_cap,0)+MAX(Draws!AJ1766-Line_cap,0))</f>
        <v>0</v>
      </c>
      <c r="AK1787" s="18" t="n">
        <f aca="false">AJ1787-(MAX(Draws!Y1766-Line_cap,0)+MAX(Draws!AK1766-Line_cap,0))</f>
        <v>0</v>
      </c>
      <c r="AL1787" s="18" t="n">
        <f aca="false">SUMPRODUCT(MIN($B$22:$M$22+B1787:M1787+N1787:Y1787))</f>
        <v>436.55768759846</v>
      </c>
      <c r="AM1787" s="18" t="n">
        <f aca="false">SUMPRODUCT(MIN($B$22:$M$22+B1787:M1787))</f>
        <v>436.55768759846</v>
      </c>
      <c r="AN1787" s="18" t="n">
        <f aca="false">SUMPRODUCT(MIN($B$22:$M$22+N1787:Y1787))</f>
        <v>481.950382357786</v>
      </c>
      <c r="AO1787" s="18" t="n">
        <f aca="false">SUMPRODUCT(MIN($B$22:$M$22+B1787:M1787+Z1787:AK1787))</f>
        <v>436.55768759846</v>
      </c>
      <c r="AP1787" s="18" t="n">
        <f aca="false">SUMPRODUCT(MIN($B$23:$M$23+B1787:M1787+N1787:Y1787))</f>
        <v>477.445975111823</v>
      </c>
      <c r="AQ1787" s="18" t="n">
        <f aca="false">SUMPRODUCT(MIN($B$23:$M$23+B1787:M1787+Z1787:AK1787))</f>
        <v>477.445975111823</v>
      </c>
      <c r="AR1787" s="13" t="n">
        <f aca="false">IF(Y1787&lt;0,1,0)</f>
        <v>0</v>
      </c>
    </row>
    <row r="1788" customFormat="false" ht="15" hidden="false" customHeight="false" outlineLevel="0" collapsed="false">
      <c r="A1788" s="13" t="n">
        <v>1763</v>
      </c>
      <c r="B1788" s="18" t="n">
        <f aca="false">Shock_sd*Draws!B1767</f>
        <v>43.8895126322197</v>
      </c>
      <c r="C1788" s="18" t="n">
        <f aca="false">Persist_a*B1788+Shock_sd*Draws!C1767</f>
        <v>-9.95474119275184</v>
      </c>
      <c r="D1788" s="18" t="n">
        <f aca="false">Persist_a*C1788+Shock_sd*Draws!D1767</f>
        <v>63.3993623576961</v>
      </c>
      <c r="E1788" s="18" t="n">
        <f aca="false">Persist_a*D1788+Shock_sd*Draws!E1767</f>
        <v>21.524923414592</v>
      </c>
      <c r="F1788" s="18" t="n">
        <f aca="false">Persist_a*E1788+Shock_sd*Draws!F1767</f>
        <v>2.02089803845617</v>
      </c>
      <c r="G1788" s="18" t="n">
        <f aca="false">Persist_a*F1788+Shock_sd*Draws!G1767</f>
        <v>-21.1479199609802</v>
      </c>
      <c r="H1788" s="18" t="n">
        <f aca="false">Persist_a*G1788+Shock_sd*Draws!H1767</f>
        <v>47.0191100887457</v>
      </c>
      <c r="I1788" s="18" t="n">
        <f aca="false">Persist_a*H1788+Shock_sd*Draws!I1767</f>
        <v>-42.7493466407235</v>
      </c>
      <c r="J1788" s="18" t="n">
        <f aca="false">Persist_a*I1788+Shock_sd*Draws!J1767</f>
        <v>-6.36706332974796</v>
      </c>
      <c r="K1788" s="18" t="n">
        <f aca="false">Persist_a*J1788+Shock_sd*Draws!K1767</f>
        <v>3.36269010636221</v>
      </c>
      <c r="L1788" s="18" t="n">
        <f aca="false">Persist_a*K1788+Shock_sd*Draws!L1767</f>
        <v>54.9149473227391</v>
      </c>
      <c r="M1788" s="18" t="n">
        <f aca="false">Persist_a*L1788+Shock_sd*Draws!M1767</f>
        <v>62.1980091309155</v>
      </c>
      <c r="N1788" s="18" t="n">
        <f aca="false">0-(Draws!N1767+Draws!Z1767)</f>
        <v>0</v>
      </c>
      <c r="O1788" s="18" t="n">
        <f aca="false">N1788-(Draws!O1767+Draws!AA1767)</f>
        <v>0</v>
      </c>
      <c r="P1788" s="18" t="n">
        <f aca="false">O1788-(Draws!P1767+Draws!AB1767)</f>
        <v>0</v>
      </c>
      <c r="Q1788" s="18" t="n">
        <f aca="false">P1788-(Draws!Q1767+Draws!AC1767)</f>
        <v>0</v>
      </c>
      <c r="R1788" s="18" t="n">
        <f aca="false">Q1788-(Draws!R1767+Draws!AD1767)</f>
        <v>0</v>
      </c>
      <c r="S1788" s="18" t="n">
        <f aca="false">R1788-(Draws!S1767+Draws!AE1767)</f>
        <v>0</v>
      </c>
      <c r="T1788" s="18" t="n">
        <f aca="false">S1788-(Draws!T1767+Draws!AF1767)</f>
        <v>0</v>
      </c>
      <c r="U1788" s="18" t="n">
        <f aca="false">T1788-(Draws!U1767+Draws!AG1767)</f>
        <v>0</v>
      </c>
      <c r="V1788" s="18" t="n">
        <f aca="false">U1788-(Draws!V1767+Draws!AH1767)</f>
        <v>0</v>
      </c>
      <c r="W1788" s="18" t="n">
        <f aca="false">V1788-(Draws!W1767+Draws!AI1767)</f>
        <v>0</v>
      </c>
      <c r="X1788" s="18" t="n">
        <f aca="false">W1788-(Draws!X1767+Draws!AJ1767)</f>
        <v>0</v>
      </c>
      <c r="Y1788" s="18" t="n">
        <f aca="false">X1788-(Draws!Y1767+Draws!AK1767)</f>
        <v>0</v>
      </c>
      <c r="Z1788" s="18" t="n">
        <f aca="false">0-(MAX(Draws!N1767-Line_cap,0)+MAX(Draws!Z1767-Line_cap,0))</f>
        <v>0</v>
      </c>
      <c r="AA1788" s="18" t="n">
        <f aca="false">Z1788-(MAX(Draws!O1767-Line_cap,0)+MAX(Draws!AA1767-Line_cap,0))</f>
        <v>0</v>
      </c>
      <c r="AB1788" s="18" t="n">
        <f aca="false">AA1788-(MAX(Draws!P1767-Line_cap,0)+MAX(Draws!AB1767-Line_cap,0))</f>
        <v>0</v>
      </c>
      <c r="AC1788" s="18" t="n">
        <f aca="false">AB1788-(MAX(Draws!Q1767-Line_cap,0)+MAX(Draws!AC1767-Line_cap,0))</f>
        <v>0</v>
      </c>
      <c r="AD1788" s="18" t="n">
        <f aca="false">AC1788-(MAX(Draws!R1767-Line_cap,0)+MAX(Draws!AD1767-Line_cap,0))</f>
        <v>0</v>
      </c>
      <c r="AE1788" s="18" t="n">
        <f aca="false">AD1788-(MAX(Draws!S1767-Line_cap,0)+MAX(Draws!AE1767-Line_cap,0))</f>
        <v>0</v>
      </c>
      <c r="AF1788" s="18" t="n">
        <f aca="false">AE1788-(MAX(Draws!T1767-Line_cap,0)+MAX(Draws!AF1767-Line_cap,0))</f>
        <v>0</v>
      </c>
      <c r="AG1788" s="18" t="n">
        <f aca="false">AF1788-(MAX(Draws!U1767-Line_cap,0)+MAX(Draws!AG1767-Line_cap,0))</f>
        <v>0</v>
      </c>
      <c r="AH1788" s="18" t="n">
        <f aca="false">AG1788-(MAX(Draws!V1767-Line_cap,0)+MAX(Draws!AH1767-Line_cap,0))</f>
        <v>0</v>
      </c>
      <c r="AI1788" s="18" t="n">
        <f aca="false">AH1788-(MAX(Draws!W1767-Line_cap,0)+MAX(Draws!AI1767-Line_cap,0))</f>
        <v>0</v>
      </c>
      <c r="AJ1788" s="18" t="n">
        <f aca="false">AI1788-(MAX(Draws!X1767-Line_cap,0)+MAX(Draws!AJ1767-Line_cap,0))</f>
        <v>0</v>
      </c>
      <c r="AK1788" s="18" t="n">
        <f aca="false">AJ1788-(MAX(Draws!Y1767-Line_cap,0)+MAX(Draws!AK1767-Line_cap,0))</f>
        <v>0</v>
      </c>
      <c r="AL1788" s="18" t="n">
        <f aca="false">SUMPRODUCT(MIN($B$22:$M$22+B1788:M1788+N1788:Y1788))</f>
        <v>441.104706757196</v>
      </c>
      <c r="AM1788" s="18" t="n">
        <f aca="false">SUMPRODUCT(MIN($B$22:$M$22+B1788:M1788))</f>
        <v>441.104706757196</v>
      </c>
      <c r="AN1788" s="18" t="n">
        <f aca="false">SUMPRODUCT(MIN($B$22:$M$22+N1788:Y1788))</f>
        <v>481.950382357786</v>
      </c>
      <c r="AO1788" s="18" t="n">
        <f aca="false">SUMPRODUCT(MIN($B$22:$M$22+B1788:M1788+Z1788:AK1788))</f>
        <v>441.104706757196</v>
      </c>
      <c r="AP1788" s="18" t="n">
        <f aca="false">SUMPRODUCT(MIN($B$23:$M$23+B1788:M1788+N1788:Y1788))</f>
        <v>490.704706757196</v>
      </c>
      <c r="AQ1788" s="18" t="n">
        <f aca="false">SUMPRODUCT(MIN($B$23:$M$23+B1788:M1788+Z1788:AK1788))</f>
        <v>490.704706757196</v>
      </c>
      <c r="AR1788" s="13" t="n">
        <f aca="false">IF(Y1788&lt;0,1,0)</f>
        <v>0</v>
      </c>
    </row>
    <row r="1789" customFormat="false" ht="15" hidden="false" customHeight="false" outlineLevel="0" collapsed="false">
      <c r="A1789" s="13" t="n">
        <v>1764</v>
      </c>
      <c r="B1789" s="18" t="n">
        <f aca="false">Shock_sd*Draws!B1768</f>
        <v>16.6219828984856</v>
      </c>
      <c r="C1789" s="18" t="n">
        <f aca="false">Persist_a*B1789+Shock_sd*Draws!C1768</f>
        <v>-35.81352355343</v>
      </c>
      <c r="D1789" s="18" t="n">
        <f aca="false">Persist_a*C1789+Shock_sd*Draws!D1768</f>
        <v>-81.094202748779</v>
      </c>
      <c r="E1789" s="18" t="n">
        <f aca="false">Persist_a*D1789+Shock_sd*Draws!E1768</f>
        <v>-25.6550114058213</v>
      </c>
      <c r="F1789" s="18" t="n">
        <f aca="false">Persist_a*E1789+Shock_sd*Draws!F1768</f>
        <v>27.1642880124385</v>
      </c>
      <c r="G1789" s="18" t="n">
        <f aca="false">Persist_a*F1789+Shock_sd*Draws!G1768</f>
        <v>3.75268521136242</v>
      </c>
      <c r="H1789" s="18" t="n">
        <f aca="false">Persist_a*G1789+Shock_sd*Draws!H1768</f>
        <v>-40.1968026730644</v>
      </c>
      <c r="I1789" s="18" t="n">
        <f aca="false">Persist_a*H1789+Shock_sd*Draws!I1768</f>
        <v>-71.8200097367195</v>
      </c>
      <c r="J1789" s="18" t="n">
        <f aca="false">Persist_a*I1789+Shock_sd*Draws!J1768</f>
        <v>11.4153636098048</v>
      </c>
      <c r="K1789" s="18" t="n">
        <f aca="false">Persist_a*J1789+Shock_sd*Draws!K1768</f>
        <v>10.0003824100556</v>
      </c>
      <c r="L1789" s="18" t="n">
        <f aca="false">Persist_a*K1789+Shock_sd*Draws!L1768</f>
        <v>-1.79561877047897</v>
      </c>
      <c r="M1789" s="18" t="n">
        <f aca="false">Persist_a*L1789+Shock_sd*Draws!M1768</f>
        <v>37.2650495083133</v>
      </c>
      <c r="N1789" s="18" t="n">
        <f aca="false">0-(Draws!N1768+Draws!Z1768)</f>
        <v>0</v>
      </c>
      <c r="O1789" s="18" t="n">
        <f aca="false">N1789-(Draws!O1768+Draws!AA1768)</f>
        <v>0</v>
      </c>
      <c r="P1789" s="18" t="n">
        <f aca="false">O1789-(Draws!P1768+Draws!AB1768)</f>
        <v>0</v>
      </c>
      <c r="Q1789" s="18" t="n">
        <f aca="false">P1789-(Draws!Q1768+Draws!AC1768)</f>
        <v>0</v>
      </c>
      <c r="R1789" s="18" t="n">
        <f aca="false">Q1789-(Draws!R1768+Draws!AD1768)</f>
        <v>0</v>
      </c>
      <c r="S1789" s="18" t="n">
        <f aca="false">R1789-(Draws!S1768+Draws!AE1768)</f>
        <v>0</v>
      </c>
      <c r="T1789" s="18" t="n">
        <f aca="false">S1789-(Draws!T1768+Draws!AF1768)</f>
        <v>0</v>
      </c>
      <c r="U1789" s="18" t="n">
        <f aca="false">T1789-(Draws!U1768+Draws!AG1768)</f>
        <v>0</v>
      </c>
      <c r="V1789" s="18" t="n">
        <f aca="false">U1789-(Draws!V1768+Draws!AH1768)</f>
        <v>0</v>
      </c>
      <c r="W1789" s="18" t="n">
        <f aca="false">V1789-(Draws!W1768+Draws!AI1768)</f>
        <v>0</v>
      </c>
      <c r="X1789" s="18" t="n">
        <f aca="false">W1789-(Draws!X1768+Draws!AJ1768)</f>
        <v>0</v>
      </c>
      <c r="Y1789" s="18" t="n">
        <f aca="false">X1789-(Draws!Y1768+Draws!AK1768)</f>
        <v>0</v>
      </c>
      <c r="Z1789" s="18" t="n">
        <f aca="false">0-(MAX(Draws!N1768-Line_cap,0)+MAX(Draws!Z1768-Line_cap,0))</f>
        <v>0</v>
      </c>
      <c r="AA1789" s="18" t="n">
        <f aca="false">Z1789-(MAX(Draws!O1768-Line_cap,0)+MAX(Draws!AA1768-Line_cap,0))</f>
        <v>0</v>
      </c>
      <c r="AB1789" s="18" t="n">
        <f aca="false">AA1789-(MAX(Draws!P1768-Line_cap,0)+MAX(Draws!AB1768-Line_cap,0))</f>
        <v>0</v>
      </c>
      <c r="AC1789" s="18" t="n">
        <f aca="false">AB1789-(MAX(Draws!Q1768-Line_cap,0)+MAX(Draws!AC1768-Line_cap,0))</f>
        <v>0</v>
      </c>
      <c r="AD1789" s="18" t="n">
        <f aca="false">AC1789-(MAX(Draws!R1768-Line_cap,0)+MAX(Draws!AD1768-Line_cap,0))</f>
        <v>0</v>
      </c>
      <c r="AE1789" s="18" t="n">
        <f aca="false">AD1789-(MAX(Draws!S1768-Line_cap,0)+MAX(Draws!AE1768-Line_cap,0))</f>
        <v>0</v>
      </c>
      <c r="AF1789" s="18" t="n">
        <f aca="false">AE1789-(MAX(Draws!T1768-Line_cap,0)+MAX(Draws!AF1768-Line_cap,0))</f>
        <v>0</v>
      </c>
      <c r="AG1789" s="18" t="n">
        <f aca="false">AF1789-(MAX(Draws!U1768-Line_cap,0)+MAX(Draws!AG1768-Line_cap,0))</f>
        <v>0</v>
      </c>
      <c r="AH1789" s="18" t="n">
        <f aca="false">AG1789-(MAX(Draws!V1768-Line_cap,0)+MAX(Draws!AH1768-Line_cap,0))</f>
        <v>0</v>
      </c>
      <c r="AI1789" s="18" t="n">
        <f aca="false">AH1789-(MAX(Draws!W1768-Line_cap,0)+MAX(Draws!AI1768-Line_cap,0))</f>
        <v>0</v>
      </c>
      <c r="AJ1789" s="18" t="n">
        <f aca="false">AI1789-(MAX(Draws!X1768-Line_cap,0)+MAX(Draws!AJ1768-Line_cap,0))</f>
        <v>0</v>
      </c>
      <c r="AK1789" s="18" t="n">
        <f aca="false">AJ1789-(MAX(Draws!Y1768-Line_cap,0)+MAX(Draws!AK1768-Line_cap,0))</f>
        <v>0</v>
      </c>
      <c r="AL1789" s="18" t="n">
        <f aca="false">SUMPRODUCT(MIN($B$22:$M$22+B1789:M1789+N1789:Y1789))</f>
        <v>412.0340436612</v>
      </c>
      <c r="AM1789" s="18" t="n">
        <f aca="false">SUMPRODUCT(MIN($B$22:$M$22+B1789:M1789))</f>
        <v>412.0340436612</v>
      </c>
      <c r="AN1789" s="18" t="n">
        <f aca="false">SUMPRODUCT(MIN($B$22:$M$22+N1789:Y1789))</f>
        <v>481.950382357786</v>
      </c>
      <c r="AO1789" s="18" t="n">
        <f aca="false">SUMPRODUCT(MIN($B$22:$M$22+B1789:M1789+Z1789:AK1789))</f>
        <v>412.0340436612</v>
      </c>
      <c r="AP1789" s="18" t="n">
        <f aca="false">SUMPRODUCT(MIN($B$23:$M$23+B1789:M1789+N1789:Y1789))</f>
        <v>461.6340436612</v>
      </c>
      <c r="AQ1789" s="18" t="n">
        <f aca="false">SUMPRODUCT(MIN($B$23:$M$23+B1789:M1789+Z1789:AK1789))</f>
        <v>461.6340436612</v>
      </c>
      <c r="AR1789" s="13" t="n">
        <f aca="false">IF(Y1789&lt;0,1,0)</f>
        <v>0</v>
      </c>
    </row>
    <row r="1790" customFormat="false" ht="15" hidden="false" customHeight="false" outlineLevel="0" collapsed="false">
      <c r="A1790" s="13" t="n">
        <v>1765</v>
      </c>
      <c r="B1790" s="18" t="n">
        <f aca="false">Shock_sd*Draws!B1769</f>
        <v>11.2715015859165</v>
      </c>
      <c r="C1790" s="18" t="n">
        <f aca="false">Persist_a*B1790+Shock_sd*Draws!C1769</f>
        <v>22.3268485286367</v>
      </c>
      <c r="D1790" s="18" t="n">
        <f aca="false">Persist_a*C1790+Shock_sd*Draws!D1769</f>
        <v>7.08378493506045</v>
      </c>
      <c r="E1790" s="18" t="n">
        <f aca="false">Persist_a*D1790+Shock_sd*Draws!E1769</f>
        <v>-13.9429370808374</v>
      </c>
      <c r="F1790" s="18" t="n">
        <f aca="false">Persist_a*E1790+Shock_sd*Draws!F1769</f>
        <v>41.927764840253</v>
      </c>
      <c r="G1790" s="18" t="n">
        <f aca="false">Persist_a*F1790+Shock_sd*Draws!G1769</f>
        <v>-43.2487568383673</v>
      </c>
      <c r="H1790" s="18" t="n">
        <f aca="false">Persist_a*G1790+Shock_sd*Draws!H1769</f>
        <v>-79.9455535580778</v>
      </c>
      <c r="I1790" s="18" t="n">
        <f aca="false">Persist_a*H1790+Shock_sd*Draws!I1769</f>
        <v>-92.6457877998513</v>
      </c>
      <c r="J1790" s="18" t="n">
        <f aca="false">Persist_a*I1790+Shock_sd*Draws!J1769</f>
        <v>29.6379121479894</v>
      </c>
      <c r="K1790" s="18" t="n">
        <f aca="false">Persist_a*J1790+Shock_sd*Draws!K1769</f>
        <v>-13.4466544617875</v>
      </c>
      <c r="L1790" s="18" t="n">
        <f aca="false">Persist_a*K1790+Shock_sd*Draws!L1769</f>
        <v>19.9815530545728</v>
      </c>
      <c r="M1790" s="18" t="n">
        <f aca="false">Persist_a*L1790+Shock_sd*Draws!M1769</f>
        <v>100.72031443075</v>
      </c>
      <c r="N1790" s="18" t="n">
        <f aca="false">0-(Draws!N1769+Draws!Z1769)</f>
        <v>0</v>
      </c>
      <c r="O1790" s="18" t="n">
        <f aca="false">N1790-(Draws!O1769+Draws!AA1769)</f>
        <v>0</v>
      </c>
      <c r="P1790" s="18" t="n">
        <f aca="false">O1790-(Draws!P1769+Draws!AB1769)</f>
        <v>0</v>
      </c>
      <c r="Q1790" s="18" t="n">
        <f aca="false">P1790-(Draws!Q1769+Draws!AC1769)</f>
        <v>0</v>
      </c>
      <c r="R1790" s="18" t="n">
        <f aca="false">Q1790-(Draws!R1769+Draws!AD1769)</f>
        <v>0</v>
      </c>
      <c r="S1790" s="18" t="n">
        <f aca="false">R1790-(Draws!S1769+Draws!AE1769)</f>
        <v>0</v>
      </c>
      <c r="T1790" s="18" t="n">
        <f aca="false">S1790-(Draws!T1769+Draws!AF1769)</f>
        <v>0</v>
      </c>
      <c r="U1790" s="18" t="n">
        <f aca="false">T1790-(Draws!U1769+Draws!AG1769)</f>
        <v>0</v>
      </c>
      <c r="V1790" s="18" t="n">
        <f aca="false">U1790-(Draws!V1769+Draws!AH1769)</f>
        <v>0</v>
      </c>
      <c r="W1790" s="18" t="n">
        <f aca="false">V1790-(Draws!W1769+Draws!AI1769)</f>
        <v>0</v>
      </c>
      <c r="X1790" s="18" t="n">
        <f aca="false">W1790-(Draws!X1769+Draws!AJ1769)</f>
        <v>0</v>
      </c>
      <c r="Y1790" s="18" t="n">
        <f aca="false">X1790-(Draws!Y1769+Draws!AK1769)</f>
        <v>0</v>
      </c>
      <c r="Z1790" s="18" t="n">
        <f aca="false">0-(MAX(Draws!N1769-Line_cap,0)+MAX(Draws!Z1769-Line_cap,0))</f>
        <v>0</v>
      </c>
      <c r="AA1790" s="18" t="n">
        <f aca="false">Z1790-(MAX(Draws!O1769-Line_cap,0)+MAX(Draws!AA1769-Line_cap,0))</f>
        <v>0</v>
      </c>
      <c r="AB1790" s="18" t="n">
        <f aca="false">AA1790-(MAX(Draws!P1769-Line_cap,0)+MAX(Draws!AB1769-Line_cap,0))</f>
        <v>0</v>
      </c>
      <c r="AC1790" s="18" t="n">
        <f aca="false">AB1790-(MAX(Draws!Q1769-Line_cap,0)+MAX(Draws!AC1769-Line_cap,0))</f>
        <v>0</v>
      </c>
      <c r="AD1790" s="18" t="n">
        <f aca="false">AC1790-(MAX(Draws!R1769-Line_cap,0)+MAX(Draws!AD1769-Line_cap,0))</f>
        <v>0</v>
      </c>
      <c r="AE1790" s="18" t="n">
        <f aca="false">AD1790-(MAX(Draws!S1769-Line_cap,0)+MAX(Draws!AE1769-Line_cap,0))</f>
        <v>0</v>
      </c>
      <c r="AF1790" s="18" t="n">
        <f aca="false">AE1790-(MAX(Draws!T1769-Line_cap,0)+MAX(Draws!AF1769-Line_cap,0))</f>
        <v>0</v>
      </c>
      <c r="AG1790" s="18" t="n">
        <f aca="false">AF1790-(MAX(Draws!U1769-Line_cap,0)+MAX(Draws!AG1769-Line_cap,0))</f>
        <v>0</v>
      </c>
      <c r="AH1790" s="18" t="n">
        <f aca="false">AG1790-(MAX(Draws!V1769-Line_cap,0)+MAX(Draws!AH1769-Line_cap,0))</f>
        <v>0</v>
      </c>
      <c r="AI1790" s="18" t="n">
        <f aca="false">AH1790-(MAX(Draws!W1769-Line_cap,0)+MAX(Draws!AI1769-Line_cap,0))</f>
        <v>0</v>
      </c>
      <c r="AJ1790" s="18" t="n">
        <f aca="false">AI1790-(MAX(Draws!X1769-Line_cap,0)+MAX(Draws!AJ1769-Line_cap,0))</f>
        <v>0</v>
      </c>
      <c r="AK1790" s="18" t="n">
        <f aca="false">AJ1790-(MAX(Draws!Y1769-Line_cap,0)+MAX(Draws!AK1769-Line_cap,0))</f>
        <v>0</v>
      </c>
      <c r="AL1790" s="18" t="n">
        <f aca="false">SUMPRODUCT(MIN($B$22:$M$22+B1790:M1790+N1790:Y1790))</f>
        <v>391.208265598068</v>
      </c>
      <c r="AM1790" s="18" t="n">
        <f aca="false">SUMPRODUCT(MIN($B$22:$M$22+B1790:M1790))</f>
        <v>391.208265598068</v>
      </c>
      <c r="AN1790" s="18" t="n">
        <f aca="false">SUMPRODUCT(MIN($B$22:$M$22+N1790:Y1790))</f>
        <v>481.950382357786</v>
      </c>
      <c r="AO1790" s="18" t="n">
        <f aca="false">SUMPRODUCT(MIN($B$22:$M$22+B1790:M1790+Z1790:AK1790))</f>
        <v>391.208265598068</v>
      </c>
      <c r="AP1790" s="18" t="n">
        <f aca="false">SUMPRODUCT(MIN($B$23:$M$23+B1790:M1790+N1790:Y1790))</f>
        <v>440.808265598068</v>
      </c>
      <c r="AQ1790" s="18" t="n">
        <f aca="false">SUMPRODUCT(MIN($B$23:$M$23+B1790:M1790+Z1790:AK1790))</f>
        <v>440.808265598068</v>
      </c>
      <c r="AR1790" s="13" t="n">
        <f aca="false">IF(Y1790&lt;0,1,0)</f>
        <v>0</v>
      </c>
    </row>
    <row r="1791" customFormat="false" ht="15" hidden="false" customHeight="false" outlineLevel="0" collapsed="false">
      <c r="A1791" s="13" t="n">
        <v>1766</v>
      </c>
      <c r="B1791" s="18" t="n">
        <f aca="false">Shock_sd*Draws!B1770</f>
        <v>4.96076625542757</v>
      </c>
      <c r="C1791" s="18" t="n">
        <f aca="false">Persist_a*B1791+Shock_sd*Draws!C1770</f>
        <v>-13.2185712567322</v>
      </c>
      <c r="D1791" s="18" t="n">
        <f aca="false">Persist_a*C1791+Shock_sd*Draws!D1770</f>
        <v>-21.9473638438395</v>
      </c>
      <c r="E1791" s="18" t="n">
        <f aca="false">Persist_a*D1791+Shock_sd*Draws!E1770</f>
        <v>33.0317085464714</v>
      </c>
      <c r="F1791" s="18" t="n">
        <f aca="false">Persist_a*E1791+Shock_sd*Draws!F1770</f>
        <v>80.5498924863009</v>
      </c>
      <c r="G1791" s="18" t="n">
        <f aca="false">Persist_a*F1791+Shock_sd*Draws!G1770</f>
        <v>81.8713555913723</v>
      </c>
      <c r="H1791" s="18" t="n">
        <f aca="false">Persist_a*G1791+Shock_sd*Draws!H1770</f>
        <v>85.7200309995969</v>
      </c>
      <c r="I1791" s="18" t="n">
        <f aca="false">Persist_a*H1791+Shock_sd*Draws!I1770</f>
        <v>-7.70575499115863</v>
      </c>
      <c r="J1791" s="18" t="n">
        <f aca="false">Persist_a*I1791+Shock_sd*Draws!J1770</f>
        <v>-143.703083327669</v>
      </c>
      <c r="K1791" s="18" t="n">
        <f aca="false">Persist_a*J1791+Shock_sd*Draws!K1770</f>
        <v>-120.396492876392</v>
      </c>
      <c r="L1791" s="18" t="n">
        <f aca="false">Persist_a*K1791+Shock_sd*Draws!L1770</f>
        <v>-58.8466658573136</v>
      </c>
      <c r="M1791" s="18" t="n">
        <f aca="false">Persist_a*L1791+Shock_sd*Draws!M1770</f>
        <v>-36.7574052850322</v>
      </c>
      <c r="N1791" s="18" t="n">
        <f aca="false">0-(Draws!N1770+Draws!Z1770)</f>
        <v>0</v>
      </c>
      <c r="O1791" s="18" t="n">
        <f aca="false">N1791-(Draws!O1770+Draws!AA1770)</f>
        <v>0</v>
      </c>
      <c r="P1791" s="18" t="n">
        <f aca="false">O1791-(Draws!P1770+Draws!AB1770)</f>
        <v>0</v>
      </c>
      <c r="Q1791" s="18" t="n">
        <f aca="false">P1791-(Draws!Q1770+Draws!AC1770)</f>
        <v>0</v>
      </c>
      <c r="R1791" s="18" t="n">
        <f aca="false">Q1791-(Draws!R1770+Draws!AD1770)</f>
        <v>0</v>
      </c>
      <c r="S1791" s="18" t="n">
        <f aca="false">R1791-(Draws!S1770+Draws!AE1770)</f>
        <v>0</v>
      </c>
      <c r="T1791" s="18" t="n">
        <f aca="false">S1791-(Draws!T1770+Draws!AF1770)</f>
        <v>0</v>
      </c>
      <c r="U1791" s="18" t="n">
        <f aca="false">T1791-(Draws!U1770+Draws!AG1770)</f>
        <v>0</v>
      </c>
      <c r="V1791" s="18" t="n">
        <f aca="false">U1791-(Draws!V1770+Draws!AH1770)</f>
        <v>0</v>
      </c>
      <c r="W1791" s="18" t="n">
        <f aca="false">V1791-(Draws!W1770+Draws!AI1770)</f>
        <v>0</v>
      </c>
      <c r="X1791" s="18" t="n">
        <f aca="false">W1791-(Draws!X1770+Draws!AJ1770)</f>
        <v>0</v>
      </c>
      <c r="Y1791" s="18" t="n">
        <f aca="false">X1791-(Draws!Y1770+Draws!AK1770)</f>
        <v>0</v>
      </c>
      <c r="Z1791" s="18" t="n">
        <f aca="false">0-(MAX(Draws!N1770-Line_cap,0)+MAX(Draws!Z1770-Line_cap,0))</f>
        <v>0</v>
      </c>
      <c r="AA1791" s="18" t="n">
        <f aca="false">Z1791-(MAX(Draws!O1770-Line_cap,0)+MAX(Draws!AA1770-Line_cap,0))</f>
        <v>0</v>
      </c>
      <c r="AB1791" s="18" t="n">
        <f aca="false">AA1791-(MAX(Draws!P1770-Line_cap,0)+MAX(Draws!AB1770-Line_cap,0))</f>
        <v>0</v>
      </c>
      <c r="AC1791" s="18" t="n">
        <f aca="false">AB1791-(MAX(Draws!Q1770-Line_cap,0)+MAX(Draws!AC1770-Line_cap,0))</f>
        <v>0</v>
      </c>
      <c r="AD1791" s="18" t="n">
        <f aca="false">AC1791-(MAX(Draws!R1770-Line_cap,0)+MAX(Draws!AD1770-Line_cap,0))</f>
        <v>0</v>
      </c>
      <c r="AE1791" s="18" t="n">
        <f aca="false">AD1791-(MAX(Draws!S1770-Line_cap,0)+MAX(Draws!AE1770-Line_cap,0))</f>
        <v>0</v>
      </c>
      <c r="AF1791" s="18" t="n">
        <f aca="false">AE1791-(MAX(Draws!T1770-Line_cap,0)+MAX(Draws!AF1770-Line_cap,0))</f>
        <v>0</v>
      </c>
      <c r="AG1791" s="18" t="n">
        <f aca="false">AF1791-(MAX(Draws!U1770-Line_cap,0)+MAX(Draws!AG1770-Line_cap,0))</f>
        <v>0</v>
      </c>
      <c r="AH1791" s="18" t="n">
        <f aca="false">AG1791-(MAX(Draws!V1770-Line_cap,0)+MAX(Draws!AH1770-Line_cap,0))</f>
        <v>0</v>
      </c>
      <c r="AI1791" s="18" t="n">
        <f aca="false">AH1791-(MAX(Draws!W1770-Line_cap,0)+MAX(Draws!AI1770-Line_cap,0))</f>
        <v>0</v>
      </c>
      <c r="AJ1791" s="18" t="n">
        <f aca="false">AI1791-(MAX(Draws!X1770-Line_cap,0)+MAX(Draws!AJ1770-Line_cap,0))</f>
        <v>0</v>
      </c>
      <c r="AK1791" s="18" t="n">
        <f aca="false">AJ1791-(MAX(Draws!Y1770-Line_cap,0)+MAX(Draws!AK1770-Line_cap,0))</f>
        <v>0</v>
      </c>
      <c r="AL1791" s="18" t="n">
        <f aca="false">SUMPRODUCT(MIN($B$22:$M$22+B1791:M1791+N1791:Y1791))</f>
        <v>344.494698089728</v>
      </c>
      <c r="AM1791" s="18" t="n">
        <f aca="false">SUMPRODUCT(MIN($B$22:$M$22+B1791:M1791))</f>
        <v>344.494698089728</v>
      </c>
      <c r="AN1791" s="18" t="n">
        <f aca="false">SUMPRODUCT(MIN($B$22:$M$22+N1791:Y1791))</f>
        <v>481.950382357786</v>
      </c>
      <c r="AO1791" s="18" t="n">
        <f aca="false">SUMPRODUCT(MIN($B$22:$M$22+B1791:M1791+Z1791:AK1791))</f>
        <v>344.494698089728</v>
      </c>
      <c r="AP1791" s="18" t="n">
        <f aca="false">SUMPRODUCT(MIN($B$23:$M$23+B1791:M1791+N1791:Y1791))</f>
        <v>393.738025253948</v>
      </c>
      <c r="AQ1791" s="18" t="n">
        <f aca="false">SUMPRODUCT(MIN($B$23:$M$23+B1791:M1791+Z1791:AK1791))</f>
        <v>393.738025253948</v>
      </c>
      <c r="AR1791" s="13" t="n">
        <f aca="false">IF(Y1791&lt;0,1,0)</f>
        <v>0</v>
      </c>
    </row>
    <row r="1792" customFormat="false" ht="15" hidden="false" customHeight="false" outlineLevel="0" collapsed="false">
      <c r="A1792" s="13" t="n">
        <v>1767</v>
      </c>
      <c r="B1792" s="18" t="n">
        <f aca="false">Shock_sd*Draws!B1771</f>
        <v>-9.1584282336699</v>
      </c>
      <c r="C1792" s="18" t="n">
        <f aca="false">Persist_a*B1792+Shock_sd*Draws!C1771</f>
        <v>5.34797004070773</v>
      </c>
      <c r="D1792" s="18" t="n">
        <f aca="false">Persist_a*C1792+Shock_sd*Draws!D1771</f>
        <v>-17.3868203719809</v>
      </c>
      <c r="E1792" s="18" t="n">
        <f aca="false">Persist_a*D1792+Shock_sd*Draws!E1771</f>
        <v>48.6106693078803</v>
      </c>
      <c r="F1792" s="18" t="n">
        <f aca="false">Persist_a*E1792+Shock_sd*Draws!F1771</f>
        <v>-28.0537584405488</v>
      </c>
      <c r="G1792" s="18" t="n">
        <f aca="false">Persist_a*F1792+Shock_sd*Draws!G1771</f>
        <v>-54.5170916308136</v>
      </c>
      <c r="H1792" s="18" t="n">
        <f aca="false">Persist_a*G1792+Shock_sd*Draws!H1771</f>
        <v>-20.5960636664684</v>
      </c>
      <c r="I1792" s="18" t="n">
        <f aca="false">Persist_a*H1792+Shock_sd*Draws!I1771</f>
        <v>72.6537243785107</v>
      </c>
      <c r="J1792" s="18" t="n">
        <f aca="false">Persist_a*I1792+Shock_sd*Draws!J1771</f>
        <v>198.860139065004</v>
      </c>
      <c r="K1792" s="18" t="n">
        <f aca="false">Persist_a*J1792+Shock_sd*Draws!K1771</f>
        <v>119.778756804985</v>
      </c>
      <c r="L1792" s="18" t="n">
        <f aca="false">Persist_a*K1792+Shock_sd*Draws!L1771</f>
        <v>139.368536877063</v>
      </c>
      <c r="M1792" s="18" t="n">
        <f aca="false">Persist_a*L1792+Shock_sd*Draws!M1771</f>
        <v>73.0568578718293</v>
      </c>
      <c r="N1792" s="18" t="n">
        <f aca="false">0-(Draws!N1771+Draws!Z1771)</f>
        <v>0</v>
      </c>
      <c r="O1792" s="18" t="n">
        <f aca="false">N1792-(Draws!O1771+Draws!AA1771)</f>
        <v>0</v>
      </c>
      <c r="P1792" s="18" t="n">
        <f aca="false">O1792-(Draws!P1771+Draws!AB1771)</f>
        <v>0</v>
      </c>
      <c r="Q1792" s="18" t="n">
        <f aca="false">P1792-(Draws!Q1771+Draws!AC1771)</f>
        <v>0</v>
      </c>
      <c r="R1792" s="18" t="n">
        <f aca="false">Q1792-(Draws!R1771+Draws!AD1771)</f>
        <v>0</v>
      </c>
      <c r="S1792" s="18" t="n">
        <f aca="false">R1792-(Draws!S1771+Draws!AE1771)</f>
        <v>0</v>
      </c>
      <c r="T1792" s="18" t="n">
        <f aca="false">S1792-(Draws!T1771+Draws!AF1771)</f>
        <v>0</v>
      </c>
      <c r="U1792" s="18" t="n">
        <f aca="false">T1792-(Draws!U1771+Draws!AG1771)</f>
        <v>0</v>
      </c>
      <c r="V1792" s="18" t="n">
        <f aca="false">U1792-(Draws!V1771+Draws!AH1771)</f>
        <v>0</v>
      </c>
      <c r="W1792" s="18" t="n">
        <f aca="false">V1792-(Draws!W1771+Draws!AI1771)</f>
        <v>0</v>
      </c>
      <c r="X1792" s="18" t="n">
        <f aca="false">W1792-(Draws!X1771+Draws!AJ1771)</f>
        <v>0</v>
      </c>
      <c r="Y1792" s="18" t="n">
        <f aca="false">X1792-(Draws!Y1771+Draws!AK1771)</f>
        <v>0</v>
      </c>
      <c r="Z1792" s="18" t="n">
        <f aca="false">0-(MAX(Draws!N1771-Line_cap,0)+MAX(Draws!Z1771-Line_cap,0))</f>
        <v>0</v>
      </c>
      <c r="AA1792" s="18" t="n">
        <f aca="false">Z1792-(MAX(Draws!O1771-Line_cap,0)+MAX(Draws!AA1771-Line_cap,0))</f>
        <v>0</v>
      </c>
      <c r="AB1792" s="18" t="n">
        <f aca="false">AA1792-(MAX(Draws!P1771-Line_cap,0)+MAX(Draws!AB1771-Line_cap,0))</f>
        <v>0</v>
      </c>
      <c r="AC1792" s="18" t="n">
        <f aca="false">AB1792-(MAX(Draws!Q1771-Line_cap,0)+MAX(Draws!AC1771-Line_cap,0))</f>
        <v>0</v>
      </c>
      <c r="AD1792" s="18" t="n">
        <f aca="false">AC1792-(MAX(Draws!R1771-Line_cap,0)+MAX(Draws!AD1771-Line_cap,0))</f>
        <v>0</v>
      </c>
      <c r="AE1792" s="18" t="n">
        <f aca="false">AD1792-(MAX(Draws!S1771-Line_cap,0)+MAX(Draws!AE1771-Line_cap,0))</f>
        <v>0</v>
      </c>
      <c r="AF1792" s="18" t="n">
        <f aca="false">AE1792-(MAX(Draws!T1771-Line_cap,0)+MAX(Draws!AF1771-Line_cap,0))</f>
        <v>0</v>
      </c>
      <c r="AG1792" s="18" t="n">
        <f aca="false">AF1792-(MAX(Draws!U1771-Line_cap,0)+MAX(Draws!AG1771-Line_cap,0))</f>
        <v>0</v>
      </c>
      <c r="AH1792" s="18" t="n">
        <f aca="false">AG1792-(MAX(Draws!V1771-Line_cap,0)+MAX(Draws!AH1771-Line_cap,0))</f>
        <v>0</v>
      </c>
      <c r="AI1792" s="18" t="n">
        <f aca="false">AH1792-(MAX(Draws!W1771-Line_cap,0)+MAX(Draws!AI1771-Line_cap,0))</f>
        <v>0</v>
      </c>
      <c r="AJ1792" s="18" t="n">
        <f aca="false">AI1792-(MAX(Draws!X1771-Line_cap,0)+MAX(Draws!AJ1771-Line_cap,0))</f>
        <v>0</v>
      </c>
      <c r="AK1792" s="18" t="n">
        <f aca="false">AJ1792-(MAX(Draws!Y1771-Line_cap,0)+MAX(Draws!AK1771-Line_cap,0))</f>
        <v>0</v>
      </c>
      <c r="AL1792" s="18" t="n">
        <f aca="false">SUMPRODUCT(MIN($B$22:$M$22+B1792:M1792+N1792:Y1792))</f>
        <v>428.691080007551</v>
      </c>
      <c r="AM1792" s="18" t="n">
        <f aca="false">SUMPRODUCT(MIN($B$22:$M$22+B1792:M1792))</f>
        <v>428.691080007551</v>
      </c>
      <c r="AN1792" s="18" t="n">
        <f aca="false">SUMPRODUCT(MIN($B$22:$M$22+N1792:Y1792))</f>
        <v>481.950382357786</v>
      </c>
      <c r="AO1792" s="18" t="n">
        <f aca="false">SUMPRODUCT(MIN($B$22:$M$22+B1792:M1792+Z1792:AK1792))</f>
        <v>428.691080007551</v>
      </c>
      <c r="AP1792" s="18" t="n">
        <f aca="false">SUMPRODUCT(MIN($B$23:$M$23+B1792:M1792+N1792:Y1792))</f>
        <v>476.456825508335</v>
      </c>
      <c r="AQ1792" s="18" t="n">
        <f aca="false">SUMPRODUCT(MIN($B$23:$M$23+B1792:M1792+Z1792:AK1792))</f>
        <v>476.456825508335</v>
      </c>
      <c r="AR1792" s="13" t="n">
        <f aca="false">IF(Y1792&lt;0,1,0)</f>
        <v>0</v>
      </c>
    </row>
    <row r="1793" customFormat="false" ht="15" hidden="false" customHeight="false" outlineLevel="0" collapsed="false">
      <c r="A1793" s="13" t="n">
        <v>1768</v>
      </c>
      <c r="B1793" s="18" t="n">
        <f aca="false">Shock_sd*Draws!B1772</f>
        <v>-70.4157590669983</v>
      </c>
      <c r="C1793" s="18" t="n">
        <f aca="false">Persist_a*B1793+Shock_sd*Draws!C1772</f>
        <v>-60.2438134002712</v>
      </c>
      <c r="D1793" s="18" t="n">
        <f aca="false">Persist_a*C1793+Shock_sd*Draws!D1772</f>
        <v>-59.0059858718137</v>
      </c>
      <c r="E1793" s="18" t="n">
        <f aca="false">Persist_a*D1793+Shock_sd*Draws!E1772</f>
        <v>-67.6349869211903</v>
      </c>
      <c r="F1793" s="18" t="n">
        <f aca="false">Persist_a*E1793+Shock_sd*Draws!F1772</f>
        <v>-125.762848375475</v>
      </c>
      <c r="G1793" s="18" t="n">
        <f aca="false">Persist_a*F1793+Shock_sd*Draws!G1772</f>
        <v>-48.2858556395415</v>
      </c>
      <c r="H1793" s="18" t="n">
        <f aca="false">Persist_a*G1793+Shock_sd*Draws!H1772</f>
        <v>-0.0323500336198599</v>
      </c>
      <c r="I1793" s="18" t="n">
        <f aca="false">Persist_a*H1793+Shock_sd*Draws!I1772</f>
        <v>-55.9811204947036</v>
      </c>
      <c r="J1793" s="18" t="n">
        <f aca="false">Persist_a*I1793+Shock_sd*Draws!J1772</f>
        <v>14.5884170237739</v>
      </c>
      <c r="K1793" s="18" t="n">
        <f aca="false">Persist_a*J1793+Shock_sd*Draws!K1772</f>
        <v>-12.9737992497352</v>
      </c>
      <c r="L1793" s="18" t="n">
        <f aca="false">Persist_a*K1793+Shock_sd*Draws!L1772</f>
        <v>79.6873043623632</v>
      </c>
      <c r="M1793" s="18" t="n">
        <f aca="false">Persist_a*L1793+Shock_sd*Draws!M1772</f>
        <v>29.4069184521815</v>
      </c>
      <c r="N1793" s="18" t="n">
        <f aca="false">0-(Draws!N1772+Draws!Z1772)</f>
        <v>0</v>
      </c>
      <c r="O1793" s="18" t="n">
        <f aca="false">N1793-(Draws!O1772+Draws!AA1772)</f>
        <v>0</v>
      </c>
      <c r="P1793" s="18" t="n">
        <f aca="false">O1793-(Draws!P1772+Draws!AB1772)</f>
        <v>0</v>
      </c>
      <c r="Q1793" s="18" t="n">
        <f aca="false">P1793-(Draws!Q1772+Draws!AC1772)</f>
        <v>0</v>
      </c>
      <c r="R1793" s="18" t="n">
        <f aca="false">Q1793-(Draws!R1772+Draws!AD1772)</f>
        <v>0</v>
      </c>
      <c r="S1793" s="18" t="n">
        <f aca="false">R1793-(Draws!S1772+Draws!AE1772)</f>
        <v>0</v>
      </c>
      <c r="T1793" s="18" t="n">
        <f aca="false">S1793-(Draws!T1772+Draws!AF1772)</f>
        <v>0</v>
      </c>
      <c r="U1793" s="18" t="n">
        <f aca="false">T1793-(Draws!U1772+Draws!AG1772)</f>
        <v>-84.4253785996317</v>
      </c>
      <c r="V1793" s="18" t="n">
        <f aca="false">U1793-(Draws!V1772+Draws!AH1772)</f>
        <v>-84.4253785996317</v>
      </c>
      <c r="W1793" s="18" t="n">
        <f aca="false">V1793-(Draws!W1772+Draws!AI1772)</f>
        <v>-84.4253785996317</v>
      </c>
      <c r="X1793" s="18" t="n">
        <f aca="false">W1793-(Draws!X1772+Draws!AJ1772)</f>
        <v>-84.4253785996317</v>
      </c>
      <c r="Y1793" s="18" t="n">
        <f aca="false">X1793-(Draws!Y1772+Draws!AK1772)</f>
        <v>-84.4253785996317</v>
      </c>
      <c r="Z1793" s="18" t="n">
        <f aca="false">0-(MAX(Draws!N1772-Line_cap,0)+MAX(Draws!Z1772-Line_cap,0))</f>
        <v>0</v>
      </c>
      <c r="AA1793" s="18" t="n">
        <f aca="false">Z1793-(MAX(Draws!O1772-Line_cap,0)+MAX(Draws!AA1772-Line_cap,0))</f>
        <v>0</v>
      </c>
      <c r="AB1793" s="18" t="n">
        <f aca="false">AA1793-(MAX(Draws!P1772-Line_cap,0)+MAX(Draws!AB1772-Line_cap,0))</f>
        <v>0</v>
      </c>
      <c r="AC1793" s="18" t="n">
        <f aca="false">AB1793-(MAX(Draws!Q1772-Line_cap,0)+MAX(Draws!AC1772-Line_cap,0))</f>
        <v>0</v>
      </c>
      <c r="AD1793" s="18" t="n">
        <f aca="false">AC1793-(MAX(Draws!R1772-Line_cap,0)+MAX(Draws!AD1772-Line_cap,0))</f>
        <v>0</v>
      </c>
      <c r="AE1793" s="18" t="n">
        <f aca="false">AD1793-(MAX(Draws!S1772-Line_cap,0)+MAX(Draws!AE1772-Line_cap,0))</f>
        <v>0</v>
      </c>
      <c r="AF1793" s="18" t="n">
        <f aca="false">AE1793-(MAX(Draws!T1772-Line_cap,0)+MAX(Draws!AF1772-Line_cap,0))</f>
        <v>0</v>
      </c>
      <c r="AG1793" s="18" t="n">
        <f aca="false">AF1793-(MAX(Draws!U1772-Line_cap,0)+MAX(Draws!AG1772-Line_cap,0))</f>
        <v>0</v>
      </c>
      <c r="AH1793" s="18" t="n">
        <f aca="false">AG1793-(MAX(Draws!V1772-Line_cap,0)+MAX(Draws!AH1772-Line_cap,0))</f>
        <v>0</v>
      </c>
      <c r="AI1793" s="18" t="n">
        <f aca="false">AH1793-(MAX(Draws!W1772-Line_cap,0)+MAX(Draws!AI1772-Line_cap,0))</f>
        <v>0</v>
      </c>
      <c r="AJ1793" s="18" t="n">
        <f aca="false">AI1793-(MAX(Draws!X1772-Line_cap,0)+MAX(Draws!AJ1772-Line_cap,0))</f>
        <v>0</v>
      </c>
      <c r="AK1793" s="18" t="n">
        <f aca="false">AJ1793-(MAX(Draws!Y1772-Line_cap,0)+MAX(Draws!AK1772-Line_cap,0))</f>
        <v>0</v>
      </c>
      <c r="AL1793" s="18" t="n">
        <f aca="false">SUMPRODUCT(MIN($B$22:$M$22+B1793:M1793+N1793:Y1793))</f>
        <v>343.447554303584</v>
      </c>
      <c r="AM1793" s="18" t="n">
        <f aca="false">SUMPRODUCT(MIN($B$22:$M$22+B1793:M1793))</f>
        <v>362.734332772215</v>
      </c>
      <c r="AN1793" s="18" t="n">
        <f aca="false">SUMPRODUCT(MIN($B$22:$M$22+N1793:Y1793))</f>
        <v>399.428674798287</v>
      </c>
      <c r="AO1793" s="18" t="n">
        <f aca="false">SUMPRODUCT(MIN($B$22:$M$22+B1793:M1793+Z1793:AK1793))</f>
        <v>362.734332772215</v>
      </c>
      <c r="AP1793" s="18" t="n">
        <f aca="false">SUMPRODUCT(MIN($B$23:$M$23+B1793:M1793+N1793:Y1793))</f>
        <v>393.047554303584</v>
      </c>
      <c r="AQ1793" s="18" t="n">
        <f aca="false">SUMPRODUCT(MIN($B$23:$M$23+B1793:M1793+Z1793:AK1793))</f>
        <v>407.839066625379</v>
      </c>
      <c r="AR1793" s="13" t="n">
        <f aca="false">IF(Y1793&lt;0,1,0)</f>
        <v>1</v>
      </c>
    </row>
    <row r="1794" customFormat="false" ht="15" hidden="false" customHeight="false" outlineLevel="0" collapsed="false">
      <c r="A1794" s="13" t="n">
        <v>1769</v>
      </c>
      <c r="B1794" s="18" t="n">
        <f aca="false">Shock_sd*Draws!B1773</f>
        <v>54.8472074364442</v>
      </c>
      <c r="C1794" s="18" t="n">
        <f aca="false">Persist_a*B1794+Shock_sd*Draws!C1773</f>
        <v>117.80729739479</v>
      </c>
      <c r="D1794" s="18" t="n">
        <f aca="false">Persist_a*C1794+Shock_sd*Draws!D1773</f>
        <v>59.7688380035988</v>
      </c>
      <c r="E1794" s="18" t="n">
        <f aca="false">Persist_a*D1794+Shock_sd*Draws!E1773</f>
        <v>-81.0627206417183</v>
      </c>
      <c r="F1794" s="18" t="n">
        <f aca="false">Persist_a*E1794+Shock_sd*Draws!F1773</f>
        <v>-53.1807694695665</v>
      </c>
      <c r="G1794" s="18" t="n">
        <f aca="false">Persist_a*F1794+Shock_sd*Draws!G1773</f>
        <v>-26.6679327373348</v>
      </c>
      <c r="H1794" s="18" t="n">
        <f aca="false">Persist_a*G1794+Shock_sd*Draws!H1773</f>
        <v>28.0282583139383</v>
      </c>
      <c r="I1794" s="18" t="n">
        <f aca="false">Persist_a*H1794+Shock_sd*Draws!I1773</f>
        <v>104.507808002785</v>
      </c>
      <c r="J1794" s="18" t="n">
        <f aca="false">Persist_a*I1794+Shock_sd*Draws!J1773</f>
        <v>-67.0507651436019</v>
      </c>
      <c r="K1794" s="18" t="n">
        <f aca="false">Persist_a*J1794+Shock_sd*Draws!K1773</f>
        <v>-66.8457653746919</v>
      </c>
      <c r="L1794" s="18" t="n">
        <f aca="false">Persist_a*K1794+Shock_sd*Draws!L1773</f>
        <v>-146.075432613564</v>
      </c>
      <c r="M1794" s="18" t="n">
        <f aca="false">Persist_a*L1794+Shock_sd*Draws!M1773</f>
        <v>-181.4508054051</v>
      </c>
      <c r="N1794" s="18" t="n">
        <f aca="false">0-(Draws!N1773+Draws!Z1773)</f>
        <v>0</v>
      </c>
      <c r="O1794" s="18" t="n">
        <f aca="false">N1794-(Draws!O1773+Draws!AA1773)</f>
        <v>0</v>
      </c>
      <c r="P1794" s="18" t="n">
        <f aca="false">O1794-(Draws!P1773+Draws!AB1773)</f>
        <v>0</v>
      </c>
      <c r="Q1794" s="18" t="n">
        <f aca="false">P1794-(Draws!Q1773+Draws!AC1773)</f>
        <v>0</v>
      </c>
      <c r="R1794" s="18" t="n">
        <f aca="false">Q1794-(Draws!R1773+Draws!AD1773)</f>
        <v>0</v>
      </c>
      <c r="S1794" s="18" t="n">
        <f aca="false">R1794-(Draws!S1773+Draws!AE1773)</f>
        <v>0</v>
      </c>
      <c r="T1794" s="18" t="n">
        <f aca="false">S1794-(Draws!T1773+Draws!AF1773)</f>
        <v>0</v>
      </c>
      <c r="U1794" s="18" t="n">
        <f aca="false">T1794-(Draws!U1773+Draws!AG1773)</f>
        <v>0</v>
      </c>
      <c r="V1794" s="18" t="n">
        <f aca="false">U1794-(Draws!V1773+Draws!AH1773)</f>
        <v>-164.74450496825</v>
      </c>
      <c r="W1794" s="18" t="n">
        <f aca="false">V1794-(Draws!W1773+Draws!AI1773)</f>
        <v>-164.74450496825</v>
      </c>
      <c r="X1794" s="18" t="n">
        <f aca="false">W1794-(Draws!X1773+Draws!AJ1773)</f>
        <v>-164.74450496825</v>
      </c>
      <c r="Y1794" s="18" t="n">
        <f aca="false">X1794-(Draws!Y1773+Draws!AK1773)</f>
        <v>-164.74450496825</v>
      </c>
      <c r="Z1794" s="18" t="n">
        <f aca="false">0-(MAX(Draws!N1773-Line_cap,0)+MAX(Draws!Z1773-Line_cap,0))</f>
        <v>0</v>
      </c>
      <c r="AA1794" s="18" t="n">
        <f aca="false">Z1794-(MAX(Draws!O1773-Line_cap,0)+MAX(Draws!AA1773-Line_cap,0))</f>
        <v>0</v>
      </c>
      <c r="AB1794" s="18" t="n">
        <f aca="false">AA1794-(MAX(Draws!P1773-Line_cap,0)+MAX(Draws!AB1773-Line_cap,0))</f>
        <v>0</v>
      </c>
      <c r="AC1794" s="18" t="n">
        <f aca="false">AB1794-(MAX(Draws!Q1773-Line_cap,0)+MAX(Draws!AC1773-Line_cap,0))</f>
        <v>0</v>
      </c>
      <c r="AD1794" s="18" t="n">
        <f aca="false">AC1794-(MAX(Draws!R1773-Line_cap,0)+MAX(Draws!AD1773-Line_cap,0))</f>
        <v>0</v>
      </c>
      <c r="AE1794" s="18" t="n">
        <f aca="false">AD1794-(MAX(Draws!S1773-Line_cap,0)+MAX(Draws!AE1773-Line_cap,0))</f>
        <v>0</v>
      </c>
      <c r="AF1794" s="18" t="n">
        <f aca="false">AE1794-(MAX(Draws!T1773-Line_cap,0)+MAX(Draws!AF1773-Line_cap,0))</f>
        <v>0</v>
      </c>
      <c r="AG1794" s="18" t="n">
        <f aca="false">AF1794-(MAX(Draws!U1773-Line_cap,0)+MAX(Draws!AG1773-Line_cap,0))</f>
        <v>0</v>
      </c>
      <c r="AH1794" s="18" t="n">
        <f aca="false">AG1794-(MAX(Draws!V1773-Line_cap,0)+MAX(Draws!AH1773-Line_cap,0))</f>
        <v>-64.7445049682499</v>
      </c>
      <c r="AI1794" s="18" t="n">
        <f aca="false">AH1794-(MAX(Draws!W1773-Line_cap,0)+MAX(Draws!AI1773-Line_cap,0))</f>
        <v>-64.7445049682499</v>
      </c>
      <c r="AJ1794" s="18" t="n">
        <f aca="false">AI1794-(MAX(Draws!X1773-Line_cap,0)+MAX(Draws!AJ1773-Line_cap,0))</f>
        <v>-64.7445049682499</v>
      </c>
      <c r="AK1794" s="18" t="n">
        <f aca="false">AJ1794-(MAX(Draws!Y1773-Line_cap,0)+MAX(Draws!AK1773-Line_cap,0))</f>
        <v>-64.7445049682499</v>
      </c>
      <c r="AL1794" s="18" t="n">
        <f aca="false">SUMPRODUCT(MIN($B$22:$M$22+B1794:M1794+N1794:Y1794))</f>
        <v>164.228737303611</v>
      </c>
      <c r="AM1794" s="18" t="n">
        <f aca="false">SUMPRODUCT(MIN($B$22:$M$22+B1794:M1794))</f>
        <v>328.973242271861</v>
      </c>
      <c r="AN1794" s="18" t="n">
        <f aca="false">SUMPRODUCT(MIN($B$22:$M$22+N1794:Y1794))</f>
        <v>323.453276449147</v>
      </c>
      <c r="AO1794" s="18" t="n">
        <f aca="false">SUMPRODUCT(MIN($B$22:$M$22+B1794:M1794+Z1794:AK1794))</f>
        <v>264.228737303611</v>
      </c>
      <c r="AP1794" s="18" t="n">
        <f aca="false">SUMPRODUCT(MIN($B$23:$M$23+B1794:M1794+N1794:Y1794))</f>
        <v>209.354618386231</v>
      </c>
      <c r="AQ1794" s="18" t="n">
        <f aca="false">SUMPRODUCT(MIN($B$23:$M$23+B1794:M1794+Z1794:AK1794))</f>
        <v>309.354618386231</v>
      </c>
      <c r="AR1794" s="13" t="n">
        <f aca="false">IF(Y1794&lt;0,1,0)</f>
        <v>1</v>
      </c>
    </row>
    <row r="1795" customFormat="false" ht="15" hidden="false" customHeight="false" outlineLevel="0" collapsed="false">
      <c r="A1795" s="13" t="n">
        <v>1770</v>
      </c>
      <c r="B1795" s="18" t="n">
        <f aca="false">Shock_sd*Draws!B1774</f>
        <v>0.0260785520450101</v>
      </c>
      <c r="C1795" s="18" t="n">
        <f aca="false">Persist_a*B1795+Shock_sd*Draws!C1774</f>
        <v>3.01439692956309</v>
      </c>
      <c r="D1795" s="18" t="n">
        <f aca="false">Persist_a*C1795+Shock_sd*Draws!D1774</f>
        <v>-22.6934751687881</v>
      </c>
      <c r="E1795" s="18" t="n">
        <f aca="false">Persist_a*D1795+Shock_sd*Draws!E1774</f>
        <v>37.3297362194739</v>
      </c>
      <c r="F1795" s="18" t="n">
        <f aca="false">Persist_a*E1795+Shock_sd*Draws!F1774</f>
        <v>90.1601465510828</v>
      </c>
      <c r="G1795" s="18" t="n">
        <f aca="false">Persist_a*F1795+Shock_sd*Draws!G1774</f>
        <v>36.6417208177272</v>
      </c>
      <c r="H1795" s="18" t="n">
        <f aca="false">Persist_a*G1795+Shock_sd*Draws!H1774</f>
        <v>94.9101080208154</v>
      </c>
      <c r="I1795" s="18" t="n">
        <f aca="false">Persist_a*H1795+Shock_sd*Draws!I1774</f>
        <v>143.233729443522</v>
      </c>
      <c r="J1795" s="18" t="n">
        <f aca="false">Persist_a*I1795+Shock_sd*Draws!J1774</f>
        <v>39.1895954031887</v>
      </c>
      <c r="K1795" s="18" t="n">
        <f aca="false">Persist_a*J1795+Shock_sd*Draws!K1774</f>
        <v>44.4985886906316</v>
      </c>
      <c r="L1795" s="18" t="n">
        <f aca="false">Persist_a*K1795+Shock_sd*Draws!L1774</f>
        <v>122.614225968308</v>
      </c>
      <c r="M1795" s="18" t="n">
        <f aca="false">Persist_a*L1795+Shock_sd*Draws!M1774</f>
        <v>39.8641028943325</v>
      </c>
      <c r="N1795" s="18" t="n">
        <f aca="false">0-(Draws!N1774+Draws!Z1774)</f>
        <v>0</v>
      </c>
      <c r="O1795" s="18" t="n">
        <f aca="false">N1795-(Draws!O1774+Draws!AA1774)</f>
        <v>0</v>
      </c>
      <c r="P1795" s="18" t="n">
        <f aca="false">O1795-(Draws!P1774+Draws!AB1774)</f>
        <v>0</v>
      </c>
      <c r="Q1795" s="18" t="n">
        <f aca="false">P1795-(Draws!Q1774+Draws!AC1774)</f>
        <v>0</v>
      </c>
      <c r="R1795" s="18" t="n">
        <f aca="false">Q1795-(Draws!R1774+Draws!AD1774)</f>
        <v>0</v>
      </c>
      <c r="S1795" s="18" t="n">
        <f aca="false">R1795-(Draws!S1774+Draws!AE1774)</f>
        <v>0</v>
      </c>
      <c r="T1795" s="18" t="n">
        <f aca="false">S1795-(Draws!T1774+Draws!AF1774)</f>
        <v>0</v>
      </c>
      <c r="U1795" s="18" t="n">
        <f aca="false">T1795-(Draws!U1774+Draws!AG1774)</f>
        <v>0</v>
      </c>
      <c r="V1795" s="18" t="n">
        <f aca="false">U1795-(Draws!V1774+Draws!AH1774)</f>
        <v>0</v>
      </c>
      <c r="W1795" s="18" t="n">
        <f aca="false">V1795-(Draws!W1774+Draws!AI1774)</f>
        <v>0</v>
      </c>
      <c r="X1795" s="18" t="n">
        <f aca="false">W1795-(Draws!X1774+Draws!AJ1774)</f>
        <v>0</v>
      </c>
      <c r="Y1795" s="18" t="n">
        <f aca="false">X1795-(Draws!Y1774+Draws!AK1774)</f>
        <v>0</v>
      </c>
      <c r="Z1795" s="18" t="n">
        <f aca="false">0-(MAX(Draws!N1774-Line_cap,0)+MAX(Draws!Z1774-Line_cap,0))</f>
        <v>0</v>
      </c>
      <c r="AA1795" s="18" t="n">
        <f aca="false">Z1795-(MAX(Draws!O1774-Line_cap,0)+MAX(Draws!AA1774-Line_cap,0))</f>
        <v>0</v>
      </c>
      <c r="AB1795" s="18" t="n">
        <f aca="false">AA1795-(MAX(Draws!P1774-Line_cap,0)+MAX(Draws!AB1774-Line_cap,0))</f>
        <v>0</v>
      </c>
      <c r="AC1795" s="18" t="n">
        <f aca="false">AB1795-(MAX(Draws!Q1774-Line_cap,0)+MAX(Draws!AC1774-Line_cap,0))</f>
        <v>0</v>
      </c>
      <c r="AD1795" s="18" t="n">
        <f aca="false">AC1795-(MAX(Draws!R1774-Line_cap,0)+MAX(Draws!AD1774-Line_cap,0))</f>
        <v>0</v>
      </c>
      <c r="AE1795" s="18" t="n">
        <f aca="false">AD1795-(MAX(Draws!S1774-Line_cap,0)+MAX(Draws!AE1774-Line_cap,0))</f>
        <v>0</v>
      </c>
      <c r="AF1795" s="18" t="n">
        <f aca="false">AE1795-(MAX(Draws!T1774-Line_cap,0)+MAX(Draws!AF1774-Line_cap,0))</f>
        <v>0</v>
      </c>
      <c r="AG1795" s="18" t="n">
        <f aca="false">AF1795-(MAX(Draws!U1774-Line_cap,0)+MAX(Draws!AG1774-Line_cap,0))</f>
        <v>0</v>
      </c>
      <c r="AH1795" s="18" t="n">
        <f aca="false">AG1795-(MAX(Draws!V1774-Line_cap,0)+MAX(Draws!AH1774-Line_cap,0))</f>
        <v>0</v>
      </c>
      <c r="AI1795" s="18" t="n">
        <f aca="false">AH1795-(MAX(Draws!W1774-Line_cap,0)+MAX(Draws!AI1774-Line_cap,0))</f>
        <v>0</v>
      </c>
      <c r="AJ1795" s="18" t="n">
        <f aca="false">AI1795-(MAX(Draws!X1774-Line_cap,0)+MAX(Draws!AJ1774-Line_cap,0))</f>
        <v>0</v>
      </c>
      <c r="AK1795" s="18" t="n">
        <f aca="false">AJ1795-(MAX(Draws!Y1774-Line_cap,0)+MAX(Draws!AK1774-Line_cap,0))</f>
        <v>0</v>
      </c>
      <c r="AL1795" s="18" t="n">
        <f aca="false">SUMPRODUCT(MIN($B$22:$M$22+B1795:M1795+N1795:Y1795))</f>
        <v>492.860711493353</v>
      </c>
      <c r="AM1795" s="18" t="n">
        <f aca="false">SUMPRODUCT(MIN($B$22:$M$22+B1795:M1795))</f>
        <v>492.860711493353</v>
      </c>
      <c r="AN1795" s="18" t="n">
        <f aca="false">SUMPRODUCT(MIN($B$22:$M$22+N1795:Y1795))</f>
        <v>481.950382357786</v>
      </c>
      <c r="AO1795" s="18" t="n">
        <f aca="false">SUMPRODUCT(MIN($B$22:$M$22+B1795:M1795+Z1795:AK1795))</f>
        <v>492.860711493353</v>
      </c>
      <c r="AP1795" s="18" t="n">
        <f aca="false">SUMPRODUCT(MIN($B$23:$M$23+B1795:M1795+N1795:Y1795))</f>
        <v>527.610086301592</v>
      </c>
      <c r="AQ1795" s="18" t="n">
        <f aca="false">SUMPRODUCT(MIN($B$23:$M$23+B1795:M1795+Z1795:AK1795))</f>
        <v>527.610086301592</v>
      </c>
      <c r="AR1795" s="13" t="n">
        <f aca="false">IF(Y1795&lt;0,1,0)</f>
        <v>0</v>
      </c>
    </row>
    <row r="1796" customFormat="false" ht="15" hidden="false" customHeight="false" outlineLevel="0" collapsed="false">
      <c r="A1796" s="13" t="n">
        <v>1771</v>
      </c>
      <c r="B1796" s="18" t="n">
        <f aca="false">Shock_sd*Draws!B1775</f>
        <v>-5.83689407389818</v>
      </c>
      <c r="C1796" s="18" t="n">
        <f aca="false">Persist_a*B1796+Shock_sd*Draws!C1775</f>
        <v>50.5251800909494</v>
      </c>
      <c r="D1796" s="18" t="n">
        <f aca="false">Persist_a*C1796+Shock_sd*Draws!D1775</f>
        <v>32.4854462074428</v>
      </c>
      <c r="E1796" s="18" t="n">
        <f aca="false">Persist_a*D1796+Shock_sd*Draws!E1775</f>
        <v>55.8184910369153</v>
      </c>
      <c r="F1796" s="18" t="n">
        <f aca="false">Persist_a*E1796+Shock_sd*Draws!F1775</f>
        <v>57.3725382098789</v>
      </c>
      <c r="G1796" s="18" t="n">
        <f aca="false">Persist_a*F1796+Shock_sd*Draws!G1775</f>
        <v>-40.7208981065444</v>
      </c>
      <c r="H1796" s="18" t="n">
        <f aca="false">Persist_a*G1796+Shock_sd*Draws!H1775</f>
        <v>44.3335832685366</v>
      </c>
      <c r="I1796" s="18" t="n">
        <f aca="false">Persist_a*H1796+Shock_sd*Draws!I1775</f>
        <v>0.222385491021711</v>
      </c>
      <c r="J1796" s="18" t="n">
        <f aca="false">Persist_a*I1796+Shock_sd*Draws!J1775</f>
        <v>-18.8290486172806</v>
      </c>
      <c r="K1796" s="18" t="n">
        <f aca="false">Persist_a*J1796+Shock_sd*Draws!K1775</f>
        <v>-56.7130130781033</v>
      </c>
      <c r="L1796" s="18" t="n">
        <f aca="false">Persist_a*K1796+Shock_sd*Draws!L1775</f>
        <v>-31.4509901121641</v>
      </c>
      <c r="M1796" s="18" t="n">
        <f aca="false">Persist_a*L1796+Shock_sd*Draws!M1775</f>
        <v>-20.5914813229249</v>
      </c>
      <c r="N1796" s="18" t="n">
        <f aca="false">0-(Draws!N1775+Draws!Z1775)</f>
        <v>0</v>
      </c>
      <c r="O1796" s="18" t="n">
        <f aca="false">N1796-(Draws!O1775+Draws!AA1775)</f>
        <v>0</v>
      </c>
      <c r="P1796" s="18" t="n">
        <f aca="false">O1796-(Draws!P1775+Draws!AB1775)</f>
        <v>0</v>
      </c>
      <c r="Q1796" s="18" t="n">
        <f aca="false">P1796-(Draws!Q1775+Draws!AC1775)</f>
        <v>-94.3471339443646</v>
      </c>
      <c r="R1796" s="18" t="n">
        <f aca="false">Q1796-(Draws!R1775+Draws!AD1775)</f>
        <v>-94.3471339443646</v>
      </c>
      <c r="S1796" s="18" t="n">
        <f aca="false">R1796-(Draws!S1775+Draws!AE1775)</f>
        <v>-94.3471339443646</v>
      </c>
      <c r="T1796" s="18" t="n">
        <f aca="false">S1796-(Draws!T1775+Draws!AF1775)</f>
        <v>-94.3471339443646</v>
      </c>
      <c r="U1796" s="18" t="n">
        <f aca="false">T1796-(Draws!U1775+Draws!AG1775)</f>
        <v>-120.385930177731</v>
      </c>
      <c r="V1796" s="18" t="n">
        <f aca="false">U1796-(Draws!V1775+Draws!AH1775)</f>
        <v>-120.385930177731</v>
      </c>
      <c r="W1796" s="18" t="n">
        <f aca="false">V1796-(Draws!W1775+Draws!AI1775)</f>
        <v>-120.385930177731</v>
      </c>
      <c r="X1796" s="18" t="n">
        <f aca="false">W1796-(Draws!X1775+Draws!AJ1775)</f>
        <v>-120.385930177731</v>
      </c>
      <c r="Y1796" s="18" t="n">
        <f aca="false">X1796-(Draws!Y1775+Draws!AK1775)</f>
        <v>-120.385930177731</v>
      </c>
      <c r="Z1796" s="18" t="n">
        <f aca="false">0-(MAX(Draws!N1775-Line_cap,0)+MAX(Draws!Z1775-Line_cap,0))</f>
        <v>0</v>
      </c>
      <c r="AA1796" s="18" t="n">
        <f aca="false">Z1796-(MAX(Draws!O1775-Line_cap,0)+MAX(Draws!AA1775-Line_cap,0))</f>
        <v>0</v>
      </c>
      <c r="AB1796" s="18" t="n">
        <f aca="false">AA1796-(MAX(Draws!P1775-Line_cap,0)+MAX(Draws!AB1775-Line_cap,0))</f>
        <v>0</v>
      </c>
      <c r="AC1796" s="18" t="n">
        <f aca="false">AB1796-(MAX(Draws!Q1775-Line_cap,0)+MAX(Draws!AC1775-Line_cap,0))</f>
        <v>0</v>
      </c>
      <c r="AD1796" s="18" t="n">
        <f aca="false">AC1796-(MAX(Draws!R1775-Line_cap,0)+MAX(Draws!AD1775-Line_cap,0))</f>
        <v>0</v>
      </c>
      <c r="AE1796" s="18" t="n">
        <f aca="false">AD1796-(MAX(Draws!S1775-Line_cap,0)+MAX(Draws!AE1775-Line_cap,0))</f>
        <v>0</v>
      </c>
      <c r="AF1796" s="18" t="n">
        <f aca="false">AE1796-(MAX(Draws!T1775-Line_cap,0)+MAX(Draws!AF1775-Line_cap,0))</f>
        <v>0</v>
      </c>
      <c r="AG1796" s="18" t="n">
        <f aca="false">AF1796-(MAX(Draws!U1775-Line_cap,0)+MAX(Draws!AG1775-Line_cap,0))</f>
        <v>0</v>
      </c>
      <c r="AH1796" s="18" t="n">
        <f aca="false">AG1796-(MAX(Draws!V1775-Line_cap,0)+MAX(Draws!AH1775-Line_cap,0))</f>
        <v>0</v>
      </c>
      <c r="AI1796" s="18" t="n">
        <f aca="false">AH1796-(MAX(Draws!W1775-Line_cap,0)+MAX(Draws!AI1775-Line_cap,0))</f>
        <v>0</v>
      </c>
      <c r="AJ1796" s="18" t="n">
        <f aca="false">AI1796-(MAX(Draws!X1775-Line_cap,0)+MAX(Draws!AJ1775-Line_cap,0))</f>
        <v>0</v>
      </c>
      <c r="AK1796" s="18" t="n">
        <f aca="false">AJ1796-(MAX(Draws!Y1775-Line_cap,0)+MAX(Draws!AK1775-Line_cap,0))</f>
        <v>0</v>
      </c>
      <c r="AL1796" s="18" t="n">
        <f aca="false">SUMPRODUCT(MIN($B$22:$M$22+B1796:M1796+N1796:Y1796))</f>
        <v>317.28675255359</v>
      </c>
      <c r="AM1796" s="18" t="n">
        <f aca="false">SUMPRODUCT(MIN($B$22:$M$22+B1796:M1796))</f>
        <v>437.672682731321</v>
      </c>
      <c r="AN1796" s="18" t="n">
        <f aca="false">SUMPRODUCT(MIN($B$22:$M$22+N1796:Y1796))</f>
        <v>363.468123220188</v>
      </c>
      <c r="AO1796" s="18" t="n">
        <f aca="false">SUMPRODUCT(MIN($B$22:$M$22+B1796:M1796+Z1796:AK1796))</f>
        <v>437.672682731321</v>
      </c>
      <c r="AP1796" s="18" t="n">
        <f aca="false">SUMPRODUCT(MIN($B$23:$M$23+B1796:M1796+N1796:Y1796))</f>
        <v>365.572401104017</v>
      </c>
      <c r="AQ1796" s="18" t="n">
        <f aca="false">SUMPRODUCT(MIN($B$23:$M$23+B1796:M1796+Z1796:AK1796))</f>
        <v>485.958331281748</v>
      </c>
      <c r="AR1796" s="13" t="n">
        <f aca="false">IF(Y1796&lt;0,1,0)</f>
        <v>1</v>
      </c>
    </row>
    <row r="1797" customFormat="false" ht="15" hidden="false" customHeight="false" outlineLevel="0" collapsed="false">
      <c r="A1797" s="13" t="n">
        <v>1772</v>
      </c>
      <c r="B1797" s="18" t="n">
        <f aca="false">Shock_sd*Draws!B1776</f>
        <v>38.2531792164439</v>
      </c>
      <c r="C1797" s="18" t="n">
        <f aca="false">Persist_a*B1797+Shock_sd*Draws!C1776</f>
        <v>94.792612401336</v>
      </c>
      <c r="D1797" s="18" t="n">
        <f aca="false">Persist_a*C1797+Shock_sd*Draws!D1776</f>
        <v>123.057336792546</v>
      </c>
      <c r="E1797" s="18" t="n">
        <f aca="false">Persist_a*D1797+Shock_sd*Draws!E1776</f>
        <v>31.9674086061596</v>
      </c>
      <c r="F1797" s="18" t="n">
        <f aca="false">Persist_a*E1797+Shock_sd*Draws!F1776</f>
        <v>6.33320691108919</v>
      </c>
      <c r="G1797" s="18" t="n">
        <f aca="false">Persist_a*F1797+Shock_sd*Draws!G1776</f>
        <v>93.3680579608552</v>
      </c>
      <c r="H1797" s="18" t="n">
        <f aca="false">Persist_a*G1797+Shock_sd*Draws!H1776</f>
        <v>83.9719249684518</v>
      </c>
      <c r="I1797" s="18" t="n">
        <f aca="false">Persist_a*H1797+Shock_sd*Draws!I1776</f>
        <v>41.9221990374385</v>
      </c>
      <c r="J1797" s="18" t="n">
        <f aca="false">Persist_a*I1797+Shock_sd*Draws!J1776</f>
        <v>115.793318892633</v>
      </c>
      <c r="K1797" s="18" t="n">
        <f aca="false">Persist_a*J1797+Shock_sd*Draws!K1776</f>
        <v>56.2755274779975</v>
      </c>
      <c r="L1797" s="18" t="n">
        <f aca="false">Persist_a*K1797+Shock_sd*Draws!L1776</f>
        <v>0.0851276408095174</v>
      </c>
      <c r="M1797" s="18" t="n">
        <f aca="false">Persist_a*L1797+Shock_sd*Draws!M1776</f>
        <v>11.4229340893633</v>
      </c>
      <c r="N1797" s="18" t="n">
        <f aca="false">0-(Draws!N1776+Draws!Z1776)</f>
        <v>0</v>
      </c>
      <c r="O1797" s="18" t="n">
        <f aca="false">N1797-(Draws!O1776+Draws!AA1776)</f>
        <v>0</v>
      </c>
      <c r="P1797" s="18" t="n">
        <f aca="false">O1797-(Draws!P1776+Draws!AB1776)</f>
        <v>0</v>
      </c>
      <c r="Q1797" s="18" t="n">
        <f aca="false">P1797-(Draws!Q1776+Draws!AC1776)</f>
        <v>0</v>
      </c>
      <c r="R1797" s="18" t="n">
        <f aca="false">Q1797-(Draws!R1776+Draws!AD1776)</f>
        <v>-78.9721538742282</v>
      </c>
      <c r="S1797" s="18" t="n">
        <f aca="false">R1797-(Draws!S1776+Draws!AE1776)</f>
        <v>-78.9721538742282</v>
      </c>
      <c r="T1797" s="18" t="n">
        <f aca="false">S1797-(Draws!T1776+Draws!AF1776)</f>
        <v>-78.9721538742282</v>
      </c>
      <c r="U1797" s="18" t="n">
        <f aca="false">T1797-(Draws!U1776+Draws!AG1776)</f>
        <v>-78.9721538742282</v>
      </c>
      <c r="V1797" s="18" t="n">
        <f aca="false">U1797-(Draws!V1776+Draws!AH1776)</f>
        <v>-78.9721538742282</v>
      </c>
      <c r="W1797" s="18" t="n">
        <f aca="false">V1797-(Draws!W1776+Draws!AI1776)</f>
        <v>-78.9721538742282</v>
      </c>
      <c r="X1797" s="18" t="n">
        <f aca="false">W1797-(Draws!X1776+Draws!AJ1776)</f>
        <v>-78.9721538742282</v>
      </c>
      <c r="Y1797" s="18" t="n">
        <f aca="false">X1797-(Draws!Y1776+Draws!AK1776)</f>
        <v>-78.9721538742282</v>
      </c>
      <c r="Z1797" s="18" t="n">
        <f aca="false">0-(MAX(Draws!N1776-Line_cap,0)+MAX(Draws!Z1776-Line_cap,0))</f>
        <v>0</v>
      </c>
      <c r="AA1797" s="18" t="n">
        <f aca="false">Z1797-(MAX(Draws!O1776-Line_cap,0)+MAX(Draws!AA1776-Line_cap,0))</f>
        <v>0</v>
      </c>
      <c r="AB1797" s="18" t="n">
        <f aca="false">AA1797-(MAX(Draws!P1776-Line_cap,0)+MAX(Draws!AB1776-Line_cap,0))</f>
        <v>0</v>
      </c>
      <c r="AC1797" s="18" t="n">
        <f aca="false">AB1797-(MAX(Draws!Q1776-Line_cap,0)+MAX(Draws!AC1776-Line_cap,0))</f>
        <v>0</v>
      </c>
      <c r="AD1797" s="18" t="n">
        <f aca="false">AC1797-(MAX(Draws!R1776-Line_cap,0)+MAX(Draws!AD1776-Line_cap,0))</f>
        <v>0</v>
      </c>
      <c r="AE1797" s="18" t="n">
        <f aca="false">AD1797-(MAX(Draws!S1776-Line_cap,0)+MAX(Draws!AE1776-Line_cap,0))</f>
        <v>0</v>
      </c>
      <c r="AF1797" s="18" t="n">
        <f aca="false">AE1797-(MAX(Draws!T1776-Line_cap,0)+MAX(Draws!AF1776-Line_cap,0))</f>
        <v>0</v>
      </c>
      <c r="AG1797" s="18" t="n">
        <f aca="false">AF1797-(MAX(Draws!U1776-Line_cap,0)+MAX(Draws!AG1776-Line_cap,0))</f>
        <v>0</v>
      </c>
      <c r="AH1797" s="18" t="n">
        <f aca="false">AG1797-(MAX(Draws!V1776-Line_cap,0)+MAX(Draws!AH1776-Line_cap,0))</f>
        <v>0</v>
      </c>
      <c r="AI1797" s="18" t="n">
        <f aca="false">AH1797-(MAX(Draws!W1776-Line_cap,0)+MAX(Draws!AI1776-Line_cap,0))</f>
        <v>0</v>
      </c>
      <c r="AJ1797" s="18" t="n">
        <f aca="false">AI1797-(MAX(Draws!X1776-Line_cap,0)+MAX(Draws!AJ1776-Line_cap,0))</f>
        <v>0</v>
      </c>
      <c r="AK1797" s="18" t="n">
        <f aca="false">AJ1797-(MAX(Draws!Y1776-Line_cap,0)+MAX(Draws!AK1776-Line_cap,0))</f>
        <v>0</v>
      </c>
      <c r="AL1797" s="18" t="n">
        <f aca="false">SUMPRODUCT(MIN($B$22:$M$22+B1797:M1797+N1797:Y1797))</f>
        <v>415.858234184551</v>
      </c>
      <c r="AM1797" s="18" t="n">
        <f aca="false">SUMPRODUCT(MIN($B$22:$M$22+B1797:M1797))</f>
        <v>494.830388058779</v>
      </c>
      <c r="AN1797" s="18" t="n">
        <f aca="false">SUMPRODUCT(MIN($B$22:$M$22+N1797:Y1797))</f>
        <v>402.978228483557</v>
      </c>
      <c r="AO1797" s="18" t="n">
        <f aca="false">SUMPRODUCT(MIN($B$22:$M$22+B1797:M1797+Z1797:AK1797))</f>
        <v>494.830388058779</v>
      </c>
      <c r="AP1797" s="18" t="n">
        <f aca="false">SUMPRODUCT(MIN($B$23:$M$23+B1797:M1797+N1797:Y1797))</f>
        <v>460.962968037715</v>
      </c>
      <c r="AQ1797" s="18" t="n">
        <f aca="false">SUMPRODUCT(MIN($B$23:$M$23+B1797:M1797+Z1797:AK1797))</f>
        <v>539.935121911943</v>
      </c>
      <c r="AR1797" s="13" t="n">
        <f aca="false">IF(Y1797&lt;0,1,0)</f>
        <v>1</v>
      </c>
    </row>
    <row r="1798" customFormat="false" ht="15" hidden="false" customHeight="false" outlineLevel="0" collapsed="false">
      <c r="A1798" s="13" t="n">
        <v>1773</v>
      </c>
      <c r="B1798" s="18" t="n">
        <f aca="false">Shock_sd*Draws!B1777</f>
        <v>-35.351386453429</v>
      </c>
      <c r="C1798" s="18" t="n">
        <f aca="false">Persist_a*B1798+Shock_sd*Draws!C1777</f>
        <v>19.0261167064138</v>
      </c>
      <c r="D1798" s="18" t="n">
        <f aca="false">Persist_a*C1798+Shock_sd*Draws!D1777</f>
        <v>-49.8357821166546</v>
      </c>
      <c r="E1798" s="18" t="n">
        <f aca="false">Persist_a*D1798+Shock_sd*Draws!E1777</f>
        <v>14.4587527406072</v>
      </c>
      <c r="F1798" s="18" t="n">
        <f aca="false">Persist_a*E1798+Shock_sd*Draws!F1777</f>
        <v>42.8387118156552</v>
      </c>
      <c r="G1798" s="18" t="n">
        <f aca="false">Persist_a*F1798+Shock_sd*Draws!G1777</f>
        <v>20.0625297369688</v>
      </c>
      <c r="H1798" s="18" t="n">
        <f aca="false">Persist_a*G1798+Shock_sd*Draws!H1777</f>
        <v>20.3414385986264</v>
      </c>
      <c r="I1798" s="18" t="n">
        <f aca="false">Persist_a*H1798+Shock_sd*Draws!I1777</f>
        <v>30.2381975725674</v>
      </c>
      <c r="J1798" s="18" t="n">
        <f aca="false">Persist_a*I1798+Shock_sd*Draws!J1777</f>
        <v>18.5963513120238</v>
      </c>
      <c r="K1798" s="18" t="n">
        <f aca="false">Persist_a*J1798+Shock_sd*Draws!K1777</f>
        <v>2.90748616941418</v>
      </c>
      <c r="L1798" s="18" t="n">
        <f aca="false">Persist_a*K1798+Shock_sd*Draws!L1777</f>
        <v>110.172787366753</v>
      </c>
      <c r="M1798" s="18" t="n">
        <f aca="false">Persist_a*L1798+Shock_sd*Draws!M1777</f>
        <v>169.75232916683</v>
      </c>
      <c r="N1798" s="18" t="n">
        <f aca="false">0-(Draws!N1777+Draws!Z1777)</f>
        <v>0</v>
      </c>
      <c r="O1798" s="18" t="n">
        <f aca="false">N1798-(Draws!O1777+Draws!AA1777)</f>
        <v>0</v>
      </c>
      <c r="P1798" s="18" t="n">
        <f aca="false">O1798-(Draws!P1777+Draws!AB1777)</f>
        <v>0</v>
      </c>
      <c r="Q1798" s="18" t="n">
        <f aca="false">P1798-(Draws!Q1777+Draws!AC1777)</f>
        <v>0</v>
      </c>
      <c r="R1798" s="18" t="n">
        <f aca="false">Q1798-(Draws!R1777+Draws!AD1777)</f>
        <v>0</v>
      </c>
      <c r="S1798" s="18" t="n">
        <f aca="false">R1798-(Draws!S1777+Draws!AE1777)</f>
        <v>0</v>
      </c>
      <c r="T1798" s="18" t="n">
        <f aca="false">S1798-(Draws!T1777+Draws!AF1777)</f>
        <v>0</v>
      </c>
      <c r="U1798" s="18" t="n">
        <f aca="false">T1798-(Draws!U1777+Draws!AG1777)</f>
        <v>0</v>
      </c>
      <c r="V1798" s="18" t="n">
        <f aca="false">U1798-(Draws!V1777+Draws!AH1777)</f>
        <v>0</v>
      </c>
      <c r="W1798" s="18" t="n">
        <f aca="false">V1798-(Draws!W1777+Draws!AI1777)</f>
        <v>0</v>
      </c>
      <c r="X1798" s="18" t="n">
        <f aca="false">W1798-(Draws!X1777+Draws!AJ1777)</f>
        <v>0</v>
      </c>
      <c r="Y1798" s="18" t="n">
        <f aca="false">X1798-(Draws!Y1777+Draws!AK1777)</f>
        <v>0</v>
      </c>
      <c r="Z1798" s="18" t="n">
        <f aca="false">0-(MAX(Draws!N1777-Line_cap,0)+MAX(Draws!Z1777-Line_cap,0))</f>
        <v>0</v>
      </c>
      <c r="AA1798" s="18" t="n">
        <f aca="false">Z1798-(MAX(Draws!O1777-Line_cap,0)+MAX(Draws!AA1777-Line_cap,0))</f>
        <v>0</v>
      </c>
      <c r="AB1798" s="18" t="n">
        <f aca="false">AA1798-(MAX(Draws!P1777-Line_cap,0)+MAX(Draws!AB1777-Line_cap,0))</f>
        <v>0</v>
      </c>
      <c r="AC1798" s="18" t="n">
        <f aca="false">AB1798-(MAX(Draws!Q1777-Line_cap,0)+MAX(Draws!AC1777-Line_cap,0))</f>
        <v>0</v>
      </c>
      <c r="AD1798" s="18" t="n">
        <f aca="false">AC1798-(MAX(Draws!R1777-Line_cap,0)+MAX(Draws!AD1777-Line_cap,0))</f>
        <v>0</v>
      </c>
      <c r="AE1798" s="18" t="n">
        <f aca="false">AD1798-(MAX(Draws!S1777-Line_cap,0)+MAX(Draws!AE1777-Line_cap,0))</f>
        <v>0</v>
      </c>
      <c r="AF1798" s="18" t="n">
        <f aca="false">AE1798-(MAX(Draws!T1777-Line_cap,0)+MAX(Draws!AF1777-Line_cap,0))</f>
        <v>0</v>
      </c>
      <c r="AG1798" s="18" t="n">
        <f aca="false">AF1798-(MAX(Draws!U1777-Line_cap,0)+MAX(Draws!AG1777-Line_cap,0))</f>
        <v>0</v>
      </c>
      <c r="AH1798" s="18" t="n">
        <f aca="false">AG1798-(MAX(Draws!V1777-Line_cap,0)+MAX(Draws!AH1777-Line_cap,0))</f>
        <v>0</v>
      </c>
      <c r="AI1798" s="18" t="n">
        <f aca="false">AH1798-(MAX(Draws!W1777-Line_cap,0)+MAX(Draws!AI1777-Line_cap,0))</f>
        <v>0</v>
      </c>
      <c r="AJ1798" s="18" t="n">
        <f aca="false">AI1798-(MAX(Draws!X1777-Line_cap,0)+MAX(Draws!AJ1777-Line_cap,0))</f>
        <v>0</v>
      </c>
      <c r="AK1798" s="18" t="n">
        <f aca="false">AJ1798-(MAX(Draws!Y1777-Line_cap,0)+MAX(Draws!AK1777-Line_cap,0))</f>
        <v>0</v>
      </c>
      <c r="AL1798" s="18" t="n">
        <f aca="false">SUMPRODUCT(MIN($B$22:$M$22+B1798:M1798+N1798:Y1798))</f>
        <v>465.718404545486</v>
      </c>
      <c r="AM1798" s="18" t="n">
        <f aca="false">SUMPRODUCT(MIN($B$22:$M$22+B1798:M1798))</f>
        <v>465.718404545486</v>
      </c>
      <c r="AN1798" s="18" t="n">
        <f aca="false">SUMPRODUCT(MIN($B$22:$M$22+N1798:Y1798))</f>
        <v>481.950382357786</v>
      </c>
      <c r="AO1798" s="18" t="n">
        <f aca="false">SUMPRODUCT(MIN($B$22:$M$22+B1798:M1798+Z1798:AK1798))</f>
        <v>465.718404545486</v>
      </c>
      <c r="AP1798" s="18" t="n">
        <f aca="false">SUMPRODUCT(MIN($B$23:$M$23+B1798:M1798+N1798:Y1798))</f>
        <v>500.467779353725</v>
      </c>
      <c r="AQ1798" s="18" t="n">
        <f aca="false">SUMPRODUCT(MIN($B$23:$M$23+B1798:M1798+Z1798:AK1798))</f>
        <v>500.467779353725</v>
      </c>
      <c r="AR1798" s="13" t="n">
        <f aca="false">IF(Y1798&lt;0,1,0)</f>
        <v>0</v>
      </c>
    </row>
    <row r="1799" customFormat="false" ht="15" hidden="false" customHeight="false" outlineLevel="0" collapsed="false">
      <c r="A1799" s="13" t="n">
        <v>1774</v>
      </c>
      <c r="B1799" s="18" t="n">
        <f aca="false">Shock_sd*Draws!B1778</f>
        <v>-21.338493539979</v>
      </c>
      <c r="C1799" s="18" t="n">
        <f aca="false">Persist_a*B1799+Shock_sd*Draws!C1778</f>
        <v>0.633224893685769</v>
      </c>
      <c r="D1799" s="18" t="n">
        <f aca="false">Persist_a*C1799+Shock_sd*Draws!D1778</f>
        <v>-55.4258788984198</v>
      </c>
      <c r="E1799" s="18" t="n">
        <f aca="false">Persist_a*D1799+Shock_sd*Draws!E1778</f>
        <v>36.563748021524</v>
      </c>
      <c r="F1799" s="18" t="n">
        <f aca="false">Persist_a*E1799+Shock_sd*Draws!F1778</f>
        <v>-1.68715717490793</v>
      </c>
      <c r="G1799" s="18" t="n">
        <f aca="false">Persist_a*F1799+Shock_sd*Draws!G1778</f>
        <v>-35.9441925637152</v>
      </c>
      <c r="H1799" s="18" t="n">
        <f aca="false">Persist_a*G1799+Shock_sd*Draws!H1778</f>
        <v>53.8526067695668</v>
      </c>
      <c r="I1799" s="18" t="n">
        <f aca="false">Persist_a*H1799+Shock_sd*Draws!I1778</f>
        <v>128.2577110726</v>
      </c>
      <c r="J1799" s="18" t="n">
        <f aca="false">Persist_a*I1799+Shock_sd*Draws!J1778</f>
        <v>-29.7387788459998</v>
      </c>
      <c r="K1799" s="18" t="n">
        <f aca="false">Persist_a*J1799+Shock_sd*Draws!K1778</f>
        <v>-1.06614161029206</v>
      </c>
      <c r="L1799" s="18" t="n">
        <f aca="false">Persist_a*K1799+Shock_sd*Draws!L1778</f>
        <v>-70.3242836391403</v>
      </c>
      <c r="M1799" s="18" t="n">
        <f aca="false">Persist_a*L1799+Shock_sd*Draws!M1778</f>
        <v>8.74607223168287</v>
      </c>
      <c r="N1799" s="18" t="n">
        <f aca="false">0-(Draws!N1778+Draws!Z1778)</f>
        <v>0</v>
      </c>
      <c r="O1799" s="18" t="n">
        <f aca="false">N1799-(Draws!O1778+Draws!AA1778)</f>
        <v>0</v>
      </c>
      <c r="P1799" s="18" t="n">
        <f aca="false">O1799-(Draws!P1778+Draws!AB1778)</f>
        <v>0</v>
      </c>
      <c r="Q1799" s="18" t="n">
        <f aca="false">P1799-(Draws!Q1778+Draws!AC1778)</f>
        <v>0</v>
      </c>
      <c r="R1799" s="18" t="n">
        <f aca="false">Q1799-(Draws!R1778+Draws!AD1778)</f>
        <v>0</v>
      </c>
      <c r="S1799" s="18" t="n">
        <f aca="false">R1799-(Draws!S1778+Draws!AE1778)</f>
        <v>0</v>
      </c>
      <c r="T1799" s="18" t="n">
        <f aca="false">S1799-(Draws!T1778+Draws!AF1778)</f>
        <v>0</v>
      </c>
      <c r="U1799" s="18" t="n">
        <f aca="false">T1799-(Draws!U1778+Draws!AG1778)</f>
        <v>0</v>
      </c>
      <c r="V1799" s="18" t="n">
        <f aca="false">U1799-(Draws!V1778+Draws!AH1778)</f>
        <v>0</v>
      </c>
      <c r="W1799" s="18" t="n">
        <f aca="false">V1799-(Draws!W1778+Draws!AI1778)</f>
        <v>0</v>
      </c>
      <c r="X1799" s="18" t="n">
        <f aca="false">W1799-(Draws!X1778+Draws!AJ1778)</f>
        <v>0</v>
      </c>
      <c r="Y1799" s="18" t="n">
        <f aca="false">X1799-(Draws!Y1778+Draws!AK1778)</f>
        <v>0</v>
      </c>
      <c r="Z1799" s="18" t="n">
        <f aca="false">0-(MAX(Draws!N1778-Line_cap,0)+MAX(Draws!Z1778-Line_cap,0))</f>
        <v>0</v>
      </c>
      <c r="AA1799" s="18" t="n">
        <f aca="false">Z1799-(MAX(Draws!O1778-Line_cap,0)+MAX(Draws!AA1778-Line_cap,0))</f>
        <v>0</v>
      </c>
      <c r="AB1799" s="18" t="n">
        <f aca="false">AA1799-(MAX(Draws!P1778-Line_cap,0)+MAX(Draws!AB1778-Line_cap,0))</f>
        <v>0</v>
      </c>
      <c r="AC1799" s="18" t="n">
        <f aca="false">AB1799-(MAX(Draws!Q1778-Line_cap,0)+MAX(Draws!AC1778-Line_cap,0))</f>
        <v>0</v>
      </c>
      <c r="AD1799" s="18" t="n">
        <f aca="false">AC1799-(MAX(Draws!R1778-Line_cap,0)+MAX(Draws!AD1778-Line_cap,0))</f>
        <v>0</v>
      </c>
      <c r="AE1799" s="18" t="n">
        <f aca="false">AD1799-(MAX(Draws!S1778-Line_cap,0)+MAX(Draws!AE1778-Line_cap,0))</f>
        <v>0</v>
      </c>
      <c r="AF1799" s="18" t="n">
        <f aca="false">AE1799-(MAX(Draws!T1778-Line_cap,0)+MAX(Draws!AF1778-Line_cap,0))</f>
        <v>0</v>
      </c>
      <c r="AG1799" s="18" t="n">
        <f aca="false">AF1799-(MAX(Draws!U1778-Line_cap,0)+MAX(Draws!AG1778-Line_cap,0))</f>
        <v>0</v>
      </c>
      <c r="AH1799" s="18" t="n">
        <f aca="false">AG1799-(MAX(Draws!V1778-Line_cap,0)+MAX(Draws!AH1778-Line_cap,0))</f>
        <v>0</v>
      </c>
      <c r="AI1799" s="18" t="n">
        <f aca="false">AH1799-(MAX(Draws!W1778-Line_cap,0)+MAX(Draws!AI1778-Line_cap,0))</f>
        <v>0</v>
      </c>
      <c r="AJ1799" s="18" t="n">
        <f aca="false">AI1799-(MAX(Draws!X1778-Line_cap,0)+MAX(Draws!AJ1778-Line_cap,0))</f>
        <v>0</v>
      </c>
      <c r="AK1799" s="18" t="n">
        <f aca="false">AJ1799-(MAX(Draws!Y1778-Line_cap,0)+MAX(Draws!AK1778-Line_cap,0))</f>
        <v>0</v>
      </c>
      <c r="AL1799" s="18" t="n">
        <f aca="false">SUMPRODUCT(MIN($B$22:$M$22+B1799:M1799+N1799:Y1799))</f>
        <v>431.603663925241</v>
      </c>
      <c r="AM1799" s="18" t="n">
        <f aca="false">SUMPRODUCT(MIN($B$22:$M$22+B1799:M1799))</f>
        <v>431.603663925241</v>
      </c>
      <c r="AN1799" s="18" t="n">
        <f aca="false">SUMPRODUCT(MIN($B$22:$M$22+N1799:Y1799))</f>
        <v>481.950382357786</v>
      </c>
      <c r="AO1799" s="18" t="n">
        <f aca="false">SUMPRODUCT(MIN($B$22:$M$22+B1799:M1799+Z1799:AK1799))</f>
        <v>431.603663925241</v>
      </c>
      <c r="AP1799" s="18" t="n">
        <f aca="false">SUMPRODUCT(MIN($B$23:$M$23+B1799:M1799+N1799:Y1799))</f>
        <v>478.476792738785</v>
      </c>
      <c r="AQ1799" s="18" t="n">
        <f aca="false">SUMPRODUCT(MIN($B$23:$M$23+B1799:M1799+Z1799:AK1799))</f>
        <v>478.476792738785</v>
      </c>
      <c r="AR1799" s="13" t="n">
        <f aca="false">IF(Y1799&lt;0,1,0)</f>
        <v>0</v>
      </c>
    </row>
    <row r="1800" customFormat="false" ht="15" hidden="false" customHeight="false" outlineLevel="0" collapsed="false">
      <c r="A1800" s="13" t="n">
        <v>1775</v>
      </c>
      <c r="B1800" s="18" t="n">
        <f aca="false">Shock_sd*Draws!B1779</f>
        <v>34.3844762585912</v>
      </c>
      <c r="C1800" s="18" t="n">
        <f aca="false">Persist_a*B1800+Shock_sd*Draws!C1779</f>
        <v>-0.596024076944374</v>
      </c>
      <c r="D1800" s="18" t="n">
        <f aca="false">Persist_a*C1800+Shock_sd*Draws!D1779</f>
        <v>-88.987738454864</v>
      </c>
      <c r="E1800" s="18" t="n">
        <f aca="false">Persist_a*D1800+Shock_sd*Draws!E1779</f>
        <v>-46.4896345918803</v>
      </c>
      <c r="F1800" s="18" t="n">
        <f aca="false">Persist_a*E1800+Shock_sd*Draws!F1779</f>
        <v>-33.8718264797206</v>
      </c>
      <c r="G1800" s="18" t="n">
        <f aca="false">Persist_a*F1800+Shock_sd*Draws!G1779</f>
        <v>-9.01025953564317</v>
      </c>
      <c r="H1800" s="18" t="n">
        <f aca="false">Persist_a*G1800+Shock_sd*Draws!H1779</f>
        <v>-76.7479908038083</v>
      </c>
      <c r="I1800" s="18" t="n">
        <f aca="false">Persist_a*H1800+Shock_sd*Draws!I1779</f>
        <v>-40.0413089074125</v>
      </c>
      <c r="J1800" s="18" t="n">
        <f aca="false">Persist_a*I1800+Shock_sd*Draws!J1779</f>
        <v>-42.2417073394904</v>
      </c>
      <c r="K1800" s="18" t="n">
        <f aca="false">Persist_a*J1800+Shock_sd*Draws!K1779</f>
        <v>-28.3011416937846</v>
      </c>
      <c r="L1800" s="18" t="n">
        <f aca="false">Persist_a*K1800+Shock_sd*Draws!L1779</f>
        <v>-11.6738977983963</v>
      </c>
      <c r="M1800" s="18" t="n">
        <f aca="false">Persist_a*L1800+Shock_sd*Draws!M1779</f>
        <v>-100.738413680591</v>
      </c>
      <c r="N1800" s="18" t="n">
        <f aca="false">0-(Draws!N1779+Draws!Z1779)</f>
        <v>0</v>
      </c>
      <c r="O1800" s="18" t="n">
        <f aca="false">N1800-(Draws!O1779+Draws!AA1779)</f>
        <v>0</v>
      </c>
      <c r="P1800" s="18" t="n">
        <f aca="false">O1800-(Draws!P1779+Draws!AB1779)</f>
        <v>0</v>
      </c>
      <c r="Q1800" s="18" t="n">
        <f aca="false">P1800-(Draws!Q1779+Draws!AC1779)</f>
        <v>0</v>
      </c>
      <c r="R1800" s="18" t="n">
        <f aca="false">Q1800-(Draws!R1779+Draws!AD1779)</f>
        <v>0</v>
      </c>
      <c r="S1800" s="18" t="n">
        <f aca="false">R1800-(Draws!S1779+Draws!AE1779)</f>
        <v>0</v>
      </c>
      <c r="T1800" s="18" t="n">
        <f aca="false">S1800-(Draws!T1779+Draws!AF1779)</f>
        <v>-89.5292138720064</v>
      </c>
      <c r="U1800" s="18" t="n">
        <f aca="false">T1800-(Draws!U1779+Draws!AG1779)</f>
        <v>-89.5292138720064</v>
      </c>
      <c r="V1800" s="18" t="n">
        <f aca="false">U1800-(Draws!V1779+Draws!AH1779)</f>
        <v>-89.5292138720064</v>
      </c>
      <c r="W1800" s="18" t="n">
        <f aca="false">V1800-(Draws!W1779+Draws!AI1779)</f>
        <v>-89.5292138720064</v>
      </c>
      <c r="X1800" s="18" t="n">
        <f aca="false">W1800-(Draws!X1779+Draws!AJ1779)</f>
        <v>-89.5292138720064</v>
      </c>
      <c r="Y1800" s="18" t="n">
        <f aca="false">X1800-(Draws!Y1779+Draws!AK1779)</f>
        <v>-89.5292138720064</v>
      </c>
      <c r="Z1800" s="18" t="n">
        <f aca="false">0-(MAX(Draws!N1779-Line_cap,0)+MAX(Draws!Z1779-Line_cap,0))</f>
        <v>0</v>
      </c>
      <c r="AA1800" s="18" t="n">
        <f aca="false">Z1800-(MAX(Draws!O1779-Line_cap,0)+MAX(Draws!AA1779-Line_cap,0))</f>
        <v>0</v>
      </c>
      <c r="AB1800" s="18" t="n">
        <f aca="false">AA1800-(MAX(Draws!P1779-Line_cap,0)+MAX(Draws!AB1779-Line_cap,0))</f>
        <v>0</v>
      </c>
      <c r="AC1800" s="18" t="n">
        <f aca="false">AB1800-(MAX(Draws!Q1779-Line_cap,0)+MAX(Draws!AC1779-Line_cap,0))</f>
        <v>0</v>
      </c>
      <c r="AD1800" s="18" t="n">
        <f aca="false">AC1800-(MAX(Draws!R1779-Line_cap,0)+MAX(Draws!AD1779-Line_cap,0))</f>
        <v>0</v>
      </c>
      <c r="AE1800" s="18" t="n">
        <f aca="false">AD1800-(MAX(Draws!S1779-Line_cap,0)+MAX(Draws!AE1779-Line_cap,0))</f>
        <v>0</v>
      </c>
      <c r="AF1800" s="18" t="n">
        <f aca="false">AE1800-(MAX(Draws!T1779-Line_cap,0)+MAX(Draws!AF1779-Line_cap,0))</f>
        <v>0</v>
      </c>
      <c r="AG1800" s="18" t="n">
        <f aca="false">AF1800-(MAX(Draws!U1779-Line_cap,0)+MAX(Draws!AG1779-Line_cap,0))</f>
        <v>0</v>
      </c>
      <c r="AH1800" s="18" t="n">
        <f aca="false">AG1800-(MAX(Draws!V1779-Line_cap,0)+MAX(Draws!AH1779-Line_cap,0))</f>
        <v>0</v>
      </c>
      <c r="AI1800" s="18" t="n">
        <f aca="false">AH1800-(MAX(Draws!W1779-Line_cap,0)+MAX(Draws!AI1779-Line_cap,0))</f>
        <v>0</v>
      </c>
      <c r="AJ1800" s="18" t="n">
        <f aca="false">AI1800-(MAX(Draws!X1779-Line_cap,0)+MAX(Draws!AJ1779-Line_cap,0))</f>
        <v>0</v>
      </c>
      <c r="AK1800" s="18" t="n">
        <f aca="false">AJ1800-(MAX(Draws!Y1779-Line_cap,0)+MAX(Draws!AK1779-Line_cap,0))</f>
        <v>0</v>
      </c>
      <c r="AL1800" s="18" t="n">
        <f aca="false">SUMPRODUCT(MIN($B$22:$M$22+B1800:M1800+N1800:Y1800))</f>
        <v>315.673177681971</v>
      </c>
      <c r="AM1800" s="18" t="n">
        <f aca="false">SUMPRODUCT(MIN($B$22:$M$22+B1800:M1800))</f>
        <v>405.202391553977</v>
      </c>
      <c r="AN1800" s="18" t="n">
        <f aca="false">SUMPRODUCT(MIN($B$22:$M$22+N1800:Y1800))</f>
        <v>392.421168485779</v>
      </c>
      <c r="AO1800" s="18" t="n">
        <f aca="false">SUMPRODUCT(MIN($B$22:$M$22+B1800:M1800+Z1800:AK1800))</f>
        <v>405.202391553977</v>
      </c>
      <c r="AP1800" s="18" t="n">
        <f aca="false">SUMPRODUCT(MIN($B$23:$M$23+B1800:M1800+N1800:Y1800))</f>
        <v>364.851820545071</v>
      </c>
      <c r="AQ1800" s="18" t="n">
        <f aca="false">SUMPRODUCT(MIN($B$23:$M$23+B1800:M1800+Z1800:AK1800))</f>
        <v>454.381034417078</v>
      </c>
      <c r="AR1800" s="13" t="n">
        <f aca="false">IF(Y1800&lt;0,1,0)</f>
        <v>1</v>
      </c>
    </row>
    <row r="1801" customFormat="false" ht="15" hidden="false" customHeight="false" outlineLevel="0" collapsed="false">
      <c r="A1801" s="13" t="n">
        <v>1776</v>
      </c>
      <c r="B1801" s="18" t="n">
        <f aca="false">Shock_sd*Draws!B1780</f>
        <v>-11.8178446356389</v>
      </c>
      <c r="C1801" s="18" t="n">
        <f aca="false">Persist_a*B1801+Shock_sd*Draws!C1780</f>
        <v>94.3416157642445</v>
      </c>
      <c r="D1801" s="18" t="n">
        <f aca="false">Persist_a*C1801+Shock_sd*Draws!D1780</f>
        <v>0.196000805831517</v>
      </c>
      <c r="E1801" s="18" t="n">
        <f aca="false">Persist_a*D1801+Shock_sd*Draws!E1780</f>
        <v>49.0087741259937</v>
      </c>
      <c r="F1801" s="18" t="n">
        <f aca="false">Persist_a*E1801+Shock_sd*Draws!F1780</f>
        <v>25.5383914893509</v>
      </c>
      <c r="G1801" s="18" t="n">
        <f aca="false">Persist_a*F1801+Shock_sd*Draws!G1780</f>
        <v>-56.814138624981</v>
      </c>
      <c r="H1801" s="18" t="n">
        <f aca="false">Persist_a*G1801+Shock_sd*Draws!H1780</f>
        <v>-41.6810693118829</v>
      </c>
      <c r="I1801" s="18" t="n">
        <f aca="false">Persist_a*H1801+Shock_sd*Draws!I1780</f>
        <v>24.442623633637</v>
      </c>
      <c r="J1801" s="18" t="n">
        <f aca="false">Persist_a*I1801+Shock_sd*Draws!J1780</f>
        <v>-103.16599534541</v>
      </c>
      <c r="K1801" s="18" t="n">
        <f aca="false">Persist_a*J1801+Shock_sd*Draws!K1780</f>
        <v>21.6496111620683</v>
      </c>
      <c r="L1801" s="18" t="n">
        <f aca="false">Persist_a*K1801+Shock_sd*Draws!L1780</f>
        <v>-31.683104697957</v>
      </c>
      <c r="M1801" s="18" t="n">
        <f aca="false">Persist_a*L1801+Shock_sd*Draws!M1780</f>
        <v>-105.40018430358</v>
      </c>
      <c r="N1801" s="18" t="n">
        <f aca="false">0-(Draws!N1780+Draws!Z1780)</f>
        <v>0</v>
      </c>
      <c r="O1801" s="18" t="n">
        <f aca="false">N1801-(Draws!O1780+Draws!AA1780)</f>
        <v>0</v>
      </c>
      <c r="P1801" s="18" t="n">
        <f aca="false">O1801-(Draws!P1780+Draws!AB1780)</f>
        <v>0</v>
      </c>
      <c r="Q1801" s="18" t="n">
        <f aca="false">P1801-(Draws!Q1780+Draws!AC1780)</f>
        <v>0</v>
      </c>
      <c r="R1801" s="18" t="n">
        <f aca="false">Q1801-(Draws!R1780+Draws!AD1780)</f>
        <v>0</v>
      </c>
      <c r="S1801" s="18" t="n">
        <f aca="false">R1801-(Draws!S1780+Draws!AE1780)</f>
        <v>0</v>
      </c>
      <c r="T1801" s="18" t="n">
        <f aca="false">S1801-(Draws!T1780+Draws!AF1780)</f>
        <v>0</v>
      </c>
      <c r="U1801" s="18" t="n">
        <f aca="false">T1801-(Draws!U1780+Draws!AG1780)</f>
        <v>0</v>
      </c>
      <c r="V1801" s="18" t="n">
        <f aca="false">U1801-(Draws!V1780+Draws!AH1780)</f>
        <v>0</v>
      </c>
      <c r="W1801" s="18" t="n">
        <f aca="false">V1801-(Draws!W1780+Draws!AI1780)</f>
        <v>0</v>
      </c>
      <c r="X1801" s="18" t="n">
        <f aca="false">W1801-(Draws!X1780+Draws!AJ1780)</f>
        <v>0</v>
      </c>
      <c r="Y1801" s="18" t="n">
        <f aca="false">X1801-(Draws!Y1780+Draws!AK1780)</f>
        <v>0</v>
      </c>
      <c r="Z1801" s="18" t="n">
        <f aca="false">0-(MAX(Draws!N1780-Line_cap,0)+MAX(Draws!Z1780-Line_cap,0))</f>
        <v>0</v>
      </c>
      <c r="AA1801" s="18" t="n">
        <f aca="false">Z1801-(MAX(Draws!O1780-Line_cap,0)+MAX(Draws!AA1780-Line_cap,0))</f>
        <v>0</v>
      </c>
      <c r="AB1801" s="18" t="n">
        <f aca="false">AA1801-(MAX(Draws!P1780-Line_cap,0)+MAX(Draws!AB1780-Line_cap,0))</f>
        <v>0</v>
      </c>
      <c r="AC1801" s="18" t="n">
        <f aca="false">AB1801-(MAX(Draws!Q1780-Line_cap,0)+MAX(Draws!AC1780-Line_cap,0))</f>
        <v>0</v>
      </c>
      <c r="AD1801" s="18" t="n">
        <f aca="false">AC1801-(MAX(Draws!R1780-Line_cap,0)+MAX(Draws!AD1780-Line_cap,0))</f>
        <v>0</v>
      </c>
      <c r="AE1801" s="18" t="n">
        <f aca="false">AD1801-(MAX(Draws!S1780-Line_cap,0)+MAX(Draws!AE1780-Line_cap,0))</f>
        <v>0</v>
      </c>
      <c r="AF1801" s="18" t="n">
        <f aca="false">AE1801-(MAX(Draws!T1780-Line_cap,0)+MAX(Draws!AF1780-Line_cap,0))</f>
        <v>0</v>
      </c>
      <c r="AG1801" s="18" t="n">
        <f aca="false">AF1801-(MAX(Draws!U1780-Line_cap,0)+MAX(Draws!AG1780-Line_cap,0))</f>
        <v>0</v>
      </c>
      <c r="AH1801" s="18" t="n">
        <f aca="false">AG1801-(MAX(Draws!V1780-Line_cap,0)+MAX(Draws!AH1780-Line_cap,0))</f>
        <v>0</v>
      </c>
      <c r="AI1801" s="18" t="n">
        <f aca="false">AH1801-(MAX(Draws!W1780-Line_cap,0)+MAX(Draws!AI1780-Line_cap,0))</f>
        <v>0</v>
      </c>
      <c r="AJ1801" s="18" t="n">
        <f aca="false">AI1801-(MAX(Draws!X1780-Line_cap,0)+MAX(Draws!AJ1780-Line_cap,0))</f>
        <v>0</v>
      </c>
      <c r="AK1801" s="18" t="n">
        <f aca="false">AJ1801-(MAX(Draws!Y1780-Line_cap,0)+MAX(Draws!AK1780-Line_cap,0))</f>
        <v>0</v>
      </c>
      <c r="AL1801" s="18" t="n">
        <f aca="false">SUMPRODUCT(MIN($B$22:$M$22+B1801:M1801+N1801:Y1801))</f>
        <v>385.031786071987</v>
      </c>
      <c r="AM1801" s="18" t="n">
        <f aca="false">SUMPRODUCT(MIN($B$22:$M$22+B1801:M1801))</f>
        <v>385.031786071987</v>
      </c>
      <c r="AN1801" s="18" t="n">
        <f aca="false">SUMPRODUCT(MIN($B$22:$M$22+N1801:Y1801))</f>
        <v>481.950382357786</v>
      </c>
      <c r="AO1801" s="18" t="n">
        <f aca="false">SUMPRODUCT(MIN($B$22:$M$22+B1801:M1801+Z1801:AK1801))</f>
        <v>385.031786071987</v>
      </c>
      <c r="AP1801" s="18" t="n">
        <f aca="false">SUMPRODUCT(MIN($B$23:$M$23+B1801:M1801+N1801:Y1801))</f>
        <v>434.275113236207</v>
      </c>
      <c r="AQ1801" s="18" t="n">
        <f aca="false">SUMPRODUCT(MIN($B$23:$M$23+B1801:M1801+Z1801:AK1801))</f>
        <v>434.275113236207</v>
      </c>
      <c r="AR1801" s="13" t="n">
        <f aca="false">IF(Y1801&lt;0,1,0)</f>
        <v>0</v>
      </c>
    </row>
    <row r="1802" customFormat="false" ht="15" hidden="false" customHeight="false" outlineLevel="0" collapsed="false">
      <c r="A1802" s="13" t="n">
        <v>1777</v>
      </c>
      <c r="B1802" s="18" t="n">
        <f aca="false">Shock_sd*Draws!B1781</f>
        <v>-56.6203360772341</v>
      </c>
      <c r="C1802" s="18" t="n">
        <f aca="false">Persist_a*B1802+Shock_sd*Draws!C1781</f>
        <v>-66.293566620691</v>
      </c>
      <c r="D1802" s="18" t="n">
        <f aca="false">Persist_a*C1802+Shock_sd*Draws!D1781</f>
        <v>-38.5224638138971</v>
      </c>
      <c r="E1802" s="18" t="n">
        <f aca="false">Persist_a*D1802+Shock_sd*Draws!E1781</f>
        <v>-67.4514375037629</v>
      </c>
      <c r="F1802" s="18" t="n">
        <f aca="false">Persist_a*E1802+Shock_sd*Draws!F1781</f>
        <v>-82.5670049996535</v>
      </c>
      <c r="G1802" s="18" t="n">
        <f aca="false">Persist_a*F1802+Shock_sd*Draws!G1781</f>
        <v>-147.586184836917</v>
      </c>
      <c r="H1802" s="18" t="n">
        <f aca="false">Persist_a*G1802+Shock_sd*Draws!H1781</f>
        <v>-36.4230373176838</v>
      </c>
      <c r="I1802" s="18" t="n">
        <f aca="false">Persist_a*H1802+Shock_sd*Draws!I1781</f>
        <v>-24.1839167932595</v>
      </c>
      <c r="J1802" s="18" t="n">
        <f aca="false">Persist_a*I1802+Shock_sd*Draws!J1781</f>
        <v>126.750321737721</v>
      </c>
      <c r="K1802" s="18" t="n">
        <f aca="false">Persist_a*J1802+Shock_sd*Draws!K1781</f>
        <v>106.16184195505</v>
      </c>
      <c r="L1802" s="18" t="n">
        <f aca="false">Persist_a*K1802+Shock_sd*Draws!L1781</f>
        <v>30.6690236008577</v>
      </c>
      <c r="M1802" s="18" t="n">
        <f aca="false">Persist_a*L1802+Shock_sd*Draws!M1781</f>
        <v>-51.7692181853891</v>
      </c>
      <c r="N1802" s="18" t="n">
        <f aca="false">0-(Draws!N1781+Draws!Z1781)</f>
        <v>0</v>
      </c>
      <c r="O1802" s="18" t="n">
        <f aca="false">N1802-(Draws!O1781+Draws!AA1781)</f>
        <v>0</v>
      </c>
      <c r="P1802" s="18" t="n">
        <f aca="false">O1802-(Draws!P1781+Draws!AB1781)</f>
        <v>0</v>
      </c>
      <c r="Q1802" s="18" t="n">
        <f aca="false">P1802-(Draws!Q1781+Draws!AC1781)</f>
        <v>0</v>
      </c>
      <c r="R1802" s="18" t="n">
        <f aca="false">Q1802-(Draws!R1781+Draws!AD1781)</f>
        <v>0</v>
      </c>
      <c r="S1802" s="18" t="n">
        <f aca="false">R1802-(Draws!S1781+Draws!AE1781)</f>
        <v>0</v>
      </c>
      <c r="T1802" s="18" t="n">
        <f aca="false">S1802-(Draws!T1781+Draws!AF1781)</f>
        <v>0</v>
      </c>
      <c r="U1802" s="18" t="n">
        <f aca="false">T1802-(Draws!U1781+Draws!AG1781)</f>
        <v>0</v>
      </c>
      <c r="V1802" s="18" t="n">
        <f aca="false">U1802-(Draws!V1781+Draws!AH1781)</f>
        <v>0</v>
      </c>
      <c r="W1802" s="18" t="n">
        <f aca="false">V1802-(Draws!W1781+Draws!AI1781)</f>
        <v>0</v>
      </c>
      <c r="X1802" s="18" t="n">
        <f aca="false">W1802-(Draws!X1781+Draws!AJ1781)</f>
        <v>0</v>
      </c>
      <c r="Y1802" s="18" t="n">
        <f aca="false">X1802-(Draws!Y1781+Draws!AK1781)</f>
        <v>0</v>
      </c>
      <c r="Z1802" s="18" t="n">
        <f aca="false">0-(MAX(Draws!N1781-Line_cap,0)+MAX(Draws!Z1781-Line_cap,0))</f>
        <v>0</v>
      </c>
      <c r="AA1802" s="18" t="n">
        <f aca="false">Z1802-(MAX(Draws!O1781-Line_cap,0)+MAX(Draws!AA1781-Line_cap,0))</f>
        <v>0</v>
      </c>
      <c r="AB1802" s="18" t="n">
        <f aca="false">AA1802-(MAX(Draws!P1781-Line_cap,0)+MAX(Draws!AB1781-Line_cap,0))</f>
        <v>0</v>
      </c>
      <c r="AC1802" s="18" t="n">
        <f aca="false">AB1802-(MAX(Draws!Q1781-Line_cap,0)+MAX(Draws!AC1781-Line_cap,0))</f>
        <v>0</v>
      </c>
      <c r="AD1802" s="18" t="n">
        <f aca="false">AC1802-(MAX(Draws!R1781-Line_cap,0)+MAX(Draws!AD1781-Line_cap,0))</f>
        <v>0</v>
      </c>
      <c r="AE1802" s="18" t="n">
        <f aca="false">AD1802-(MAX(Draws!S1781-Line_cap,0)+MAX(Draws!AE1781-Line_cap,0))</f>
        <v>0</v>
      </c>
      <c r="AF1802" s="18" t="n">
        <f aca="false">AE1802-(MAX(Draws!T1781-Line_cap,0)+MAX(Draws!AF1781-Line_cap,0))</f>
        <v>0</v>
      </c>
      <c r="AG1802" s="18" t="n">
        <f aca="false">AF1802-(MAX(Draws!U1781-Line_cap,0)+MAX(Draws!AG1781-Line_cap,0))</f>
        <v>0</v>
      </c>
      <c r="AH1802" s="18" t="n">
        <f aca="false">AG1802-(MAX(Draws!V1781-Line_cap,0)+MAX(Draws!AH1781-Line_cap,0))</f>
        <v>0</v>
      </c>
      <c r="AI1802" s="18" t="n">
        <f aca="false">AH1802-(MAX(Draws!W1781-Line_cap,0)+MAX(Draws!AI1781-Line_cap,0))</f>
        <v>0</v>
      </c>
      <c r="AJ1802" s="18" t="n">
        <f aca="false">AI1802-(MAX(Draws!X1781-Line_cap,0)+MAX(Draws!AJ1781-Line_cap,0))</f>
        <v>0</v>
      </c>
      <c r="AK1802" s="18" t="n">
        <f aca="false">AJ1802-(MAX(Draws!Y1781-Line_cap,0)+MAX(Draws!AK1781-Line_cap,0))</f>
        <v>0</v>
      </c>
      <c r="AL1802" s="18" t="n">
        <f aca="false">SUMPRODUCT(MIN($B$22:$M$22+B1802:M1802+N1802:Y1802))</f>
        <v>335.621986801448</v>
      </c>
      <c r="AM1802" s="18" t="n">
        <f aca="false">SUMPRODUCT(MIN($B$22:$M$22+B1802:M1802))</f>
        <v>335.621986801448</v>
      </c>
      <c r="AN1802" s="18" t="n">
        <f aca="false">SUMPRODUCT(MIN($B$22:$M$22+N1802:Y1802))</f>
        <v>481.950382357786</v>
      </c>
      <c r="AO1802" s="18" t="n">
        <f aca="false">SUMPRODUCT(MIN($B$22:$M$22+B1802:M1802+Z1802:AK1802))</f>
        <v>335.621986801448</v>
      </c>
      <c r="AP1802" s="18" t="n">
        <f aca="false">SUMPRODUCT(MIN($B$23:$M$23+B1802:M1802+N1802:Y1802))</f>
        <v>383.387732302232</v>
      </c>
      <c r="AQ1802" s="18" t="n">
        <f aca="false">SUMPRODUCT(MIN($B$23:$M$23+B1802:M1802+Z1802:AK1802))</f>
        <v>383.387732302232</v>
      </c>
      <c r="AR1802" s="13" t="n">
        <f aca="false">IF(Y1802&lt;0,1,0)</f>
        <v>0</v>
      </c>
    </row>
    <row r="1803" customFormat="false" ht="15" hidden="false" customHeight="false" outlineLevel="0" collapsed="false">
      <c r="A1803" s="13" t="n">
        <v>1778</v>
      </c>
      <c r="B1803" s="18" t="n">
        <f aca="false">Shock_sd*Draws!B1782</f>
        <v>-54.2688558946375</v>
      </c>
      <c r="C1803" s="18" t="n">
        <f aca="false">Persist_a*B1803+Shock_sd*Draws!C1782</f>
        <v>53.5960706609167</v>
      </c>
      <c r="D1803" s="18" t="n">
        <f aca="false">Persist_a*C1803+Shock_sd*Draws!D1782</f>
        <v>-43.1276269216569</v>
      </c>
      <c r="E1803" s="18" t="n">
        <f aca="false">Persist_a*D1803+Shock_sd*Draws!E1782</f>
        <v>-22.0282009167519</v>
      </c>
      <c r="F1803" s="18" t="n">
        <f aca="false">Persist_a*E1803+Shock_sd*Draws!F1782</f>
        <v>-65.208679125183</v>
      </c>
      <c r="G1803" s="18" t="n">
        <f aca="false">Persist_a*F1803+Shock_sd*Draws!G1782</f>
        <v>-15.4629457192499</v>
      </c>
      <c r="H1803" s="18" t="n">
        <f aca="false">Persist_a*G1803+Shock_sd*Draws!H1782</f>
        <v>3.2408614945589</v>
      </c>
      <c r="I1803" s="18" t="n">
        <f aca="false">Persist_a*H1803+Shock_sd*Draws!I1782</f>
        <v>-75.2329752943678</v>
      </c>
      <c r="J1803" s="18" t="n">
        <f aca="false">Persist_a*I1803+Shock_sd*Draws!J1782</f>
        <v>-2.89054278810292</v>
      </c>
      <c r="K1803" s="18" t="n">
        <f aca="false">Persist_a*J1803+Shock_sd*Draws!K1782</f>
        <v>0.836189621107307</v>
      </c>
      <c r="L1803" s="18" t="n">
        <f aca="false">Persist_a*K1803+Shock_sd*Draws!L1782</f>
        <v>-76.1062104256158</v>
      </c>
      <c r="M1803" s="18" t="n">
        <f aca="false">Persist_a*L1803+Shock_sd*Draws!M1782</f>
        <v>-66.2927623589694</v>
      </c>
      <c r="N1803" s="18" t="n">
        <f aca="false">0-(Draws!N1782+Draws!Z1782)</f>
        <v>0</v>
      </c>
      <c r="O1803" s="18" t="n">
        <f aca="false">N1803-(Draws!O1782+Draws!AA1782)</f>
        <v>0</v>
      </c>
      <c r="P1803" s="18" t="n">
        <f aca="false">O1803-(Draws!P1782+Draws!AB1782)</f>
        <v>0</v>
      </c>
      <c r="Q1803" s="18" t="n">
        <f aca="false">P1803-(Draws!Q1782+Draws!AC1782)</f>
        <v>0</v>
      </c>
      <c r="R1803" s="18" t="n">
        <f aca="false">Q1803-(Draws!R1782+Draws!AD1782)</f>
        <v>0</v>
      </c>
      <c r="S1803" s="18" t="n">
        <f aca="false">R1803-(Draws!S1782+Draws!AE1782)</f>
        <v>0</v>
      </c>
      <c r="T1803" s="18" t="n">
        <f aca="false">S1803-(Draws!T1782+Draws!AF1782)</f>
        <v>0</v>
      </c>
      <c r="U1803" s="18" t="n">
        <f aca="false">T1803-(Draws!U1782+Draws!AG1782)</f>
        <v>0</v>
      </c>
      <c r="V1803" s="18" t="n">
        <f aca="false">U1803-(Draws!V1782+Draws!AH1782)</f>
        <v>0</v>
      </c>
      <c r="W1803" s="18" t="n">
        <f aca="false">V1803-(Draws!W1782+Draws!AI1782)</f>
        <v>0</v>
      </c>
      <c r="X1803" s="18" t="n">
        <f aca="false">W1803-(Draws!X1782+Draws!AJ1782)</f>
        <v>0</v>
      </c>
      <c r="Y1803" s="18" t="n">
        <f aca="false">X1803-(Draws!Y1782+Draws!AK1782)</f>
        <v>0</v>
      </c>
      <c r="Z1803" s="18" t="n">
        <f aca="false">0-(MAX(Draws!N1782-Line_cap,0)+MAX(Draws!Z1782-Line_cap,0))</f>
        <v>0</v>
      </c>
      <c r="AA1803" s="18" t="n">
        <f aca="false">Z1803-(MAX(Draws!O1782-Line_cap,0)+MAX(Draws!AA1782-Line_cap,0))</f>
        <v>0</v>
      </c>
      <c r="AB1803" s="18" t="n">
        <f aca="false">AA1803-(MAX(Draws!P1782-Line_cap,0)+MAX(Draws!AB1782-Line_cap,0))</f>
        <v>0</v>
      </c>
      <c r="AC1803" s="18" t="n">
        <f aca="false">AB1803-(MAX(Draws!Q1782-Line_cap,0)+MAX(Draws!AC1782-Line_cap,0))</f>
        <v>0</v>
      </c>
      <c r="AD1803" s="18" t="n">
        <f aca="false">AC1803-(MAX(Draws!R1782-Line_cap,0)+MAX(Draws!AD1782-Line_cap,0))</f>
        <v>0</v>
      </c>
      <c r="AE1803" s="18" t="n">
        <f aca="false">AD1803-(MAX(Draws!S1782-Line_cap,0)+MAX(Draws!AE1782-Line_cap,0))</f>
        <v>0</v>
      </c>
      <c r="AF1803" s="18" t="n">
        <f aca="false">AE1803-(MAX(Draws!T1782-Line_cap,0)+MAX(Draws!AF1782-Line_cap,0))</f>
        <v>0</v>
      </c>
      <c r="AG1803" s="18" t="n">
        <f aca="false">AF1803-(MAX(Draws!U1782-Line_cap,0)+MAX(Draws!AG1782-Line_cap,0))</f>
        <v>0</v>
      </c>
      <c r="AH1803" s="18" t="n">
        <f aca="false">AG1803-(MAX(Draws!V1782-Line_cap,0)+MAX(Draws!AH1782-Line_cap,0))</f>
        <v>0</v>
      </c>
      <c r="AI1803" s="18" t="n">
        <f aca="false">AH1803-(MAX(Draws!W1782-Line_cap,0)+MAX(Draws!AI1782-Line_cap,0))</f>
        <v>0</v>
      </c>
      <c r="AJ1803" s="18" t="n">
        <f aca="false">AI1803-(MAX(Draws!X1782-Line_cap,0)+MAX(Draws!AJ1782-Line_cap,0))</f>
        <v>0</v>
      </c>
      <c r="AK1803" s="18" t="n">
        <f aca="false">AJ1803-(MAX(Draws!Y1782-Line_cap,0)+MAX(Draws!AK1782-Line_cap,0))</f>
        <v>0</v>
      </c>
      <c r="AL1803" s="18" t="n">
        <f aca="false">SUMPRODUCT(MIN($B$22:$M$22+B1803:M1803+N1803:Y1803))</f>
        <v>408.621078103551</v>
      </c>
      <c r="AM1803" s="18" t="n">
        <f aca="false">SUMPRODUCT(MIN($B$22:$M$22+B1803:M1803))</f>
        <v>408.621078103551</v>
      </c>
      <c r="AN1803" s="18" t="n">
        <f aca="false">SUMPRODUCT(MIN($B$22:$M$22+N1803:Y1803))</f>
        <v>481.950382357786</v>
      </c>
      <c r="AO1803" s="18" t="n">
        <f aca="false">SUMPRODUCT(MIN($B$22:$M$22+B1803:M1803+Z1803:AK1803))</f>
        <v>408.621078103551</v>
      </c>
      <c r="AP1803" s="18" t="n">
        <f aca="false">SUMPRODUCT(MIN($B$23:$M$23+B1803:M1803+N1803:Y1803))</f>
        <v>458.221078103551</v>
      </c>
      <c r="AQ1803" s="18" t="n">
        <f aca="false">SUMPRODUCT(MIN($B$23:$M$23+B1803:M1803+Z1803:AK1803))</f>
        <v>458.221078103551</v>
      </c>
      <c r="AR1803" s="13" t="n">
        <f aca="false">IF(Y1803&lt;0,1,0)</f>
        <v>0</v>
      </c>
    </row>
    <row r="1804" customFormat="false" ht="15" hidden="false" customHeight="false" outlineLevel="0" collapsed="false">
      <c r="A1804" s="13" t="n">
        <v>1779</v>
      </c>
      <c r="B1804" s="18" t="n">
        <f aca="false">Shock_sd*Draws!B1783</f>
        <v>148.400758339083</v>
      </c>
      <c r="C1804" s="18" t="n">
        <f aca="false">Persist_a*B1804+Shock_sd*Draws!C1783</f>
        <v>48.0973036982816</v>
      </c>
      <c r="D1804" s="18" t="n">
        <f aca="false">Persist_a*C1804+Shock_sd*Draws!D1783</f>
        <v>6.53787610676212</v>
      </c>
      <c r="E1804" s="18" t="n">
        <f aca="false">Persist_a*D1804+Shock_sd*Draws!E1783</f>
        <v>6.86570047186503</v>
      </c>
      <c r="F1804" s="18" t="n">
        <f aca="false">Persist_a*E1804+Shock_sd*Draws!F1783</f>
        <v>31.7715306036046</v>
      </c>
      <c r="G1804" s="18" t="n">
        <f aca="false">Persist_a*F1804+Shock_sd*Draws!G1783</f>
        <v>-11.8802829830622</v>
      </c>
      <c r="H1804" s="18" t="n">
        <f aca="false">Persist_a*G1804+Shock_sd*Draws!H1783</f>
        <v>-80.0630128410726</v>
      </c>
      <c r="I1804" s="18" t="n">
        <f aca="false">Persist_a*H1804+Shock_sd*Draws!I1783</f>
        <v>8.26696555376939</v>
      </c>
      <c r="J1804" s="18" t="n">
        <f aca="false">Persist_a*I1804+Shock_sd*Draws!J1783</f>
        <v>4.96822189578156</v>
      </c>
      <c r="K1804" s="18" t="n">
        <f aca="false">Persist_a*J1804+Shock_sd*Draws!K1783</f>
        <v>-14.812805864079</v>
      </c>
      <c r="L1804" s="18" t="n">
        <f aca="false">Persist_a*K1804+Shock_sd*Draws!L1783</f>
        <v>-3.75330310624812</v>
      </c>
      <c r="M1804" s="18" t="n">
        <f aca="false">Persist_a*L1804+Shock_sd*Draws!M1783</f>
        <v>14.5328571316565</v>
      </c>
      <c r="N1804" s="18" t="n">
        <f aca="false">0-(Draws!N1783+Draws!Z1783)</f>
        <v>0</v>
      </c>
      <c r="O1804" s="18" t="n">
        <f aca="false">N1804-(Draws!O1783+Draws!AA1783)</f>
        <v>0</v>
      </c>
      <c r="P1804" s="18" t="n">
        <f aca="false">O1804-(Draws!P1783+Draws!AB1783)</f>
        <v>0</v>
      </c>
      <c r="Q1804" s="18" t="n">
        <f aca="false">P1804-(Draws!Q1783+Draws!AC1783)</f>
        <v>0</v>
      </c>
      <c r="R1804" s="18" t="n">
        <f aca="false">Q1804-(Draws!R1783+Draws!AD1783)</f>
        <v>0</v>
      </c>
      <c r="S1804" s="18" t="n">
        <f aca="false">R1804-(Draws!S1783+Draws!AE1783)</f>
        <v>0</v>
      </c>
      <c r="T1804" s="18" t="n">
        <f aca="false">S1804-(Draws!T1783+Draws!AF1783)</f>
        <v>0</v>
      </c>
      <c r="U1804" s="18" t="n">
        <f aca="false">T1804-(Draws!U1783+Draws!AG1783)</f>
        <v>0</v>
      </c>
      <c r="V1804" s="18" t="n">
        <f aca="false">U1804-(Draws!V1783+Draws!AH1783)</f>
        <v>0</v>
      </c>
      <c r="W1804" s="18" t="n">
        <f aca="false">V1804-(Draws!W1783+Draws!AI1783)</f>
        <v>0</v>
      </c>
      <c r="X1804" s="18" t="n">
        <f aca="false">W1804-(Draws!X1783+Draws!AJ1783)</f>
        <v>0</v>
      </c>
      <c r="Y1804" s="18" t="n">
        <f aca="false">X1804-(Draws!Y1783+Draws!AK1783)</f>
        <v>0</v>
      </c>
      <c r="Z1804" s="18" t="n">
        <f aca="false">0-(MAX(Draws!N1783-Line_cap,0)+MAX(Draws!Z1783-Line_cap,0))</f>
        <v>0</v>
      </c>
      <c r="AA1804" s="18" t="n">
        <f aca="false">Z1804-(MAX(Draws!O1783-Line_cap,0)+MAX(Draws!AA1783-Line_cap,0))</f>
        <v>0</v>
      </c>
      <c r="AB1804" s="18" t="n">
        <f aca="false">AA1804-(MAX(Draws!P1783-Line_cap,0)+MAX(Draws!AB1783-Line_cap,0))</f>
        <v>0</v>
      </c>
      <c r="AC1804" s="18" t="n">
        <f aca="false">AB1804-(MAX(Draws!Q1783-Line_cap,0)+MAX(Draws!AC1783-Line_cap,0))</f>
        <v>0</v>
      </c>
      <c r="AD1804" s="18" t="n">
        <f aca="false">AC1804-(MAX(Draws!R1783-Line_cap,0)+MAX(Draws!AD1783-Line_cap,0))</f>
        <v>0</v>
      </c>
      <c r="AE1804" s="18" t="n">
        <f aca="false">AD1804-(MAX(Draws!S1783-Line_cap,0)+MAX(Draws!AE1783-Line_cap,0))</f>
        <v>0</v>
      </c>
      <c r="AF1804" s="18" t="n">
        <f aca="false">AE1804-(MAX(Draws!T1783-Line_cap,0)+MAX(Draws!AF1783-Line_cap,0))</f>
        <v>0</v>
      </c>
      <c r="AG1804" s="18" t="n">
        <f aca="false">AF1804-(MAX(Draws!U1783-Line_cap,0)+MAX(Draws!AG1783-Line_cap,0))</f>
        <v>0</v>
      </c>
      <c r="AH1804" s="18" t="n">
        <f aca="false">AG1804-(MAX(Draws!V1783-Line_cap,0)+MAX(Draws!AH1783-Line_cap,0))</f>
        <v>0</v>
      </c>
      <c r="AI1804" s="18" t="n">
        <f aca="false">AH1804-(MAX(Draws!W1783-Line_cap,0)+MAX(Draws!AI1783-Line_cap,0))</f>
        <v>0</v>
      </c>
      <c r="AJ1804" s="18" t="n">
        <f aca="false">AI1804-(MAX(Draws!X1783-Line_cap,0)+MAX(Draws!AJ1783-Line_cap,0))</f>
        <v>0</v>
      </c>
      <c r="AK1804" s="18" t="n">
        <f aca="false">AJ1804-(MAX(Draws!Y1783-Line_cap,0)+MAX(Draws!AK1783-Line_cap,0))</f>
        <v>0</v>
      </c>
      <c r="AL1804" s="18" t="n">
        <f aca="false">SUMPRODUCT(MIN($B$22:$M$22+B1804:M1804+N1804:Y1804))</f>
        <v>401.887369516713</v>
      </c>
      <c r="AM1804" s="18" t="n">
        <f aca="false">SUMPRODUCT(MIN($B$22:$M$22+B1804:M1804))</f>
        <v>401.887369516713</v>
      </c>
      <c r="AN1804" s="18" t="n">
        <f aca="false">SUMPRODUCT(MIN($B$22:$M$22+N1804:Y1804))</f>
        <v>481.950382357786</v>
      </c>
      <c r="AO1804" s="18" t="n">
        <f aca="false">SUMPRODUCT(MIN($B$22:$M$22+B1804:M1804+Z1804:AK1804))</f>
        <v>401.887369516713</v>
      </c>
      <c r="AP1804" s="18" t="n">
        <f aca="false">SUMPRODUCT(MIN($B$23:$M$23+B1804:M1804+N1804:Y1804))</f>
        <v>451.066012379813</v>
      </c>
      <c r="AQ1804" s="18" t="n">
        <f aca="false">SUMPRODUCT(MIN($B$23:$M$23+B1804:M1804+Z1804:AK1804))</f>
        <v>451.066012379813</v>
      </c>
      <c r="AR1804" s="13" t="n">
        <f aca="false">IF(Y1804&lt;0,1,0)</f>
        <v>0</v>
      </c>
    </row>
    <row r="1805" customFormat="false" ht="15" hidden="false" customHeight="false" outlineLevel="0" collapsed="false">
      <c r="A1805" s="13" t="n">
        <v>1780</v>
      </c>
      <c r="B1805" s="18" t="n">
        <f aca="false">Shock_sd*Draws!B1784</f>
        <v>-28.7978411622811</v>
      </c>
      <c r="C1805" s="18" t="n">
        <f aca="false">Persist_a*B1805+Shock_sd*Draws!C1784</f>
        <v>30.1743871819721</v>
      </c>
      <c r="D1805" s="18" t="n">
        <f aca="false">Persist_a*C1805+Shock_sd*Draws!D1784</f>
        <v>22.6812829821883</v>
      </c>
      <c r="E1805" s="18" t="n">
        <f aca="false">Persist_a*D1805+Shock_sd*Draws!E1784</f>
        <v>11.6087523520457</v>
      </c>
      <c r="F1805" s="18" t="n">
        <f aca="false">Persist_a*E1805+Shock_sd*Draws!F1784</f>
        <v>32.9031375009272</v>
      </c>
      <c r="G1805" s="18" t="n">
        <f aca="false">Persist_a*F1805+Shock_sd*Draws!G1784</f>
        <v>42.6390776543791</v>
      </c>
      <c r="H1805" s="18" t="n">
        <f aca="false">Persist_a*G1805+Shock_sd*Draws!H1784</f>
        <v>83.9800864873236</v>
      </c>
      <c r="I1805" s="18" t="n">
        <f aca="false">Persist_a*H1805+Shock_sd*Draws!I1784</f>
        <v>-0.98174029444592</v>
      </c>
      <c r="J1805" s="18" t="n">
        <f aca="false">Persist_a*I1805+Shock_sd*Draws!J1784</f>
        <v>19.3192230100913</v>
      </c>
      <c r="K1805" s="18" t="n">
        <f aca="false">Persist_a*J1805+Shock_sd*Draws!K1784</f>
        <v>-22.0576316253436</v>
      </c>
      <c r="L1805" s="18" t="n">
        <f aca="false">Persist_a*K1805+Shock_sd*Draws!L1784</f>
        <v>62.0208067330664</v>
      </c>
      <c r="M1805" s="18" t="n">
        <f aca="false">Persist_a*L1805+Shock_sd*Draws!M1784</f>
        <v>98.948060654004</v>
      </c>
      <c r="N1805" s="18" t="n">
        <f aca="false">0-(Draws!N1784+Draws!Z1784)</f>
        <v>0</v>
      </c>
      <c r="O1805" s="18" t="n">
        <f aca="false">N1805-(Draws!O1784+Draws!AA1784)</f>
        <v>0</v>
      </c>
      <c r="P1805" s="18" t="n">
        <f aca="false">O1805-(Draws!P1784+Draws!AB1784)</f>
        <v>0</v>
      </c>
      <c r="Q1805" s="18" t="n">
        <f aca="false">P1805-(Draws!Q1784+Draws!AC1784)</f>
        <v>0</v>
      </c>
      <c r="R1805" s="18" t="n">
        <f aca="false">Q1805-(Draws!R1784+Draws!AD1784)</f>
        <v>0</v>
      </c>
      <c r="S1805" s="18" t="n">
        <f aca="false">R1805-(Draws!S1784+Draws!AE1784)</f>
        <v>0</v>
      </c>
      <c r="T1805" s="18" t="n">
        <f aca="false">S1805-(Draws!T1784+Draws!AF1784)</f>
        <v>0</v>
      </c>
      <c r="U1805" s="18" t="n">
        <f aca="false">T1805-(Draws!U1784+Draws!AG1784)</f>
        <v>0</v>
      </c>
      <c r="V1805" s="18" t="n">
        <f aca="false">U1805-(Draws!V1784+Draws!AH1784)</f>
        <v>0</v>
      </c>
      <c r="W1805" s="18" t="n">
        <f aca="false">V1805-(Draws!W1784+Draws!AI1784)</f>
        <v>0</v>
      </c>
      <c r="X1805" s="18" t="n">
        <f aca="false">W1805-(Draws!X1784+Draws!AJ1784)</f>
        <v>0</v>
      </c>
      <c r="Y1805" s="18" t="n">
        <f aca="false">X1805-(Draws!Y1784+Draws!AK1784)</f>
        <v>0</v>
      </c>
      <c r="Z1805" s="18" t="n">
        <f aca="false">0-(MAX(Draws!N1784-Line_cap,0)+MAX(Draws!Z1784-Line_cap,0))</f>
        <v>0</v>
      </c>
      <c r="AA1805" s="18" t="n">
        <f aca="false">Z1805-(MAX(Draws!O1784-Line_cap,0)+MAX(Draws!AA1784-Line_cap,0))</f>
        <v>0</v>
      </c>
      <c r="AB1805" s="18" t="n">
        <f aca="false">AA1805-(MAX(Draws!P1784-Line_cap,0)+MAX(Draws!AB1784-Line_cap,0))</f>
        <v>0</v>
      </c>
      <c r="AC1805" s="18" t="n">
        <f aca="false">AB1805-(MAX(Draws!Q1784-Line_cap,0)+MAX(Draws!AC1784-Line_cap,0))</f>
        <v>0</v>
      </c>
      <c r="AD1805" s="18" t="n">
        <f aca="false">AC1805-(MAX(Draws!R1784-Line_cap,0)+MAX(Draws!AD1784-Line_cap,0))</f>
        <v>0</v>
      </c>
      <c r="AE1805" s="18" t="n">
        <f aca="false">AD1805-(MAX(Draws!S1784-Line_cap,0)+MAX(Draws!AE1784-Line_cap,0))</f>
        <v>0</v>
      </c>
      <c r="AF1805" s="18" t="n">
        <f aca="false">AE1805-(MAX(Draws!T1784-Line_cap,0)+MAX(Draws!AF1784-Line_cap,0))</f>
        <v>0</v>
      </c>
      <c r="AG1805" s="18" t="n">
        <f aca="false">AF1805-(MAX(Draws!U1784-Line_cap,0)+MAX(Draws!AG1784-Line_cap,0))</f>
        <v>0</v>
      </c>
      <c r="AH1805" s="18" t="n">
        <f aca="false">AG1805-(MAX(Draws!V1784-Line_cap,0)+MAX(Draws!AH1784-Line_cap,0))</f>
        <v>0</v>
      </c>
      <c r="AI1805" s="18" t="n">
        <f aca="false">AH1805-(MAX(Draws!W1784-Line_cap,0)+MAX(Draws!AI1784-Line_cap,0))</f>
        <v>0</v>
      </c>
      <c r="AJ1805" s="18" t="n">
        <f aca="false">AI1805-(MAX(Draws!X1784-Line_cap,0)+MAX(Draws!AJ1784-Line_cap,0))</f>
        <v>0</v>
      </c>
      <c r="AK1805" s="18" t="n">
        <f aca="false">AJ1805-(MAX(Draws!Y1784-Line_cap,0)+MAX(Draws!AK1784-Line_cap,0))</f>
        <v>0</v>
      </c>
      <c r="AL1805" s="18" t="n">
        <f aca="false">SUMPRODUCT(MIN($B$22:$M$22+B1805:M1805+N1805:Y1805))</f>
        <v>472.32806418408</v>
      </c>
      <c r="AM1805" s="18" t="n">
        <f aca="false">SUMPRODUCT(MIN($B$22:$M$22+B1805:M1805))</f>
        <v>472.32806418408</v>
      </c>
      <c r="AN1805" s="18" t="n">
        <f aca="false">SUMPRODUCT(MIN($B$22:$M$22+N1805:Y1805))</f>
        <v>481.950382357786</v>
      </c>
      <c r="AO1805" s="18" t="n">
        <f aca="false">SUMPRODUCT(MIN($B$22:$M$22+B1805:M1805+Z1805:AK1805))</f>
        <v>472.32806418408</v>
      </c>
      <c r="AP1805" s="18" t="n">
        <f aca="false">SUMPRODUCT(MIN($B$23:$M$23+B1805:M1805+N1805:Y1805))</f>
        <v>520.613712734508</v>
      </c>
      <c r="AQ1805" s="18" t="n">
        <f aca="false">SUMPRODUCT(MIN($B$23:$M$23+B1805:M1805+Z1805:AK1805))</f>
        <v>520.613712734508</v>
      </c>
      <c r="AR1805" s="13" t="n">
        <f aca="false">IF(Y1805&lt;0,1,0)</f>
        <v>0</v>
      </c>
    </row>
    <row r="1806" customFormat="false" ht="15" hidden="false" customHeight="false" outlineLevel="0" collapsed="false">
      <c r="A1806" s="13" t="n">
        <v>1781</v>
      </c>
      <c r="B1806" s="18" t="n">
        <f aca="false">Shock_sd*Draws!B1785</f>
        <v>112.832460703807</v>
      </c>
      <c r="C1806" s="18" t="n">
        <f aca="false">Persist_a*B1806+Shock_sd*Draws!C1785</f>
        <v>-30.2454521654955</v>
      </c>
      <c r="D1806" s="18" t="n">
        <f aca="false">Persist_a*C1806+Shock_sd*Draws!D1785</f>
        <v>16.4600669766772</v>
      </c>
      <c r="E1806" s="18" t="n">
        <f aca="false">Persist_a*D1806+Shock_sd*Draws!E1785</f>
        <v>43.3936964483594</v>
      </c>
      <c r="F1806" s="18" t="n">
        <f aca="false">Persist_a*E1806+Shock_sd*Draws!F1785</f>
        <v>-2.80489160616476</v>
      </c>
      <c r="G1806" s="18" t="n">
        <f aca="false">Persist_a*F1806+Shock_sd*Draws!G1785</f>
        <v>54.0742653885158</v>
      </c>
      <c r="H1806" s="18" t="n">
        <f aca="false">Persist_a*G1806+Shock_sd*Draws!H1785</f>
        <v>39.2981980514443</v>
      </c>
      <c r="I1806" s="18" t="n">
        <f aca="false">Persist_a*H1806+Shock_sd*Draws!I1785</f>
        <v>55.5283532562875</v>
      </c>
      <c r="J1806" s="18" t="n">
        <f aca="false">Persist_a*I1806+Shock_sd*Draws!J1785</f>
        <v>28.8936739226549</v>
      </c>
      <c r="K1806" s="18" t="n">
        <f aca="false">Persist_a*J1806+Shock_sd*Draws!K1785</f>
        <v>-60.0297398118287</v>
      </c>
      <c r="L1806" s="18" t="n">
        <f aca="false">Persist_a*K1806+Shock_sd*Draws!L1785</f>
        <v>20.2893900658169</v>
      </c>
      <c r="M1806" s="18" t="n">
        <f aca="false">Persist_a*L1806+Shock_sd*Draws!M1785</f>
        <v>29.0345206333969</v>
      </c>
      <c r="N1806" s="18" t="n">
        <f aca="false">0-(Draws!N1785+Draws!Z1785)</f>
        <v>0</v>
      </c>
      <c r="O1806" s="18" t="n">
        <f aca="false">N1806-(Draws!O1785+Draws!AA1785)</f>
        <v>0</v>
      </c>
      <c r="P1806" s="18" t="n">
        <f aca="false">O1806-(Draws!P1785+Draws!AB1785)</f>
        <v>0</v>
      </c>
      <c r="Q1806" s="18" t="n">
        <f aca="false">P1806-(Draws!Q1785+Draws!AC1785)</f>
        <v>0</v>
      </c>
      <c r="R1806" s="18" t="n">
        <f aca="false">Q1806-(Draws!R1785+Draws!AD1785)</f>
        <v>0</v>
      </c>
      <c r="S1806" s="18" t="n">
        <f aca="false">R1806-(Draws!S1785+Draws!AE1785)</f>
        <v>0</v>
      </c>
      <c r="T1806" s="18" t="n">
        <f aca="false">S1806-(Draws!T1785+Draws!AF1785)</f>
        <v>0</v>
      </c>
      <c r="U1806" s="18" t="n">
        <f aca="false">T1806-(Draws!U1785+Draws!AG1785)</f>
        <v>0</v>
      </c>
      <c r="V1806" s="18" t="n">
        <f aca="false">U1806-(Draws!V1785+Draws!AH1785)</f>
        <v>0</v>
      </c>
      <c r="W1806" s="18" t="n">
        <f aca="false">V1806-(Draws!W1785+Draws!AI1785)</f>
        <v>0</v>
      </c>
      <c r="X1806" s="18" t="n">
        <f aca="false">W1806-(Draws!X1785+Draws!AJ1785)</f>
        <v>0</v>
      </c>
      <c r="Y1806" s="18" t="n">
        <f aca="false">X1806-(Draws!Y1785+Draws!AK1785)</f>
        <v>0</v>
      </c>
      <c r="Z1806" s="18" t="n">
        <f aca="false">0-(MAX(Draws!N1785-Line_cap,0)+MAX(Draws!Z1785-Line_cap,0))</f>
        <v>0</v>
      </c>
      <c r="AA1806" s="18" t="n">
        <f aca="false">Z1806-(MAX(Draws!O1785-Line_cap,0)+MAX(Draws!AA1785-Line_cap,0))</f>
        <v>0</v>
      </c>
      <c r="AB1806" s="18" t="n">
        <f aca="false">AA1806-(MAX(Draws!P1785-Line_cap,0)+MAX(Draws!AB1785-Line_cap,0))</f>
        <v>0</v>
      </c>
      <c r="AC1806" s="18" t="n">
        <f aca="false">AB1806-(MAX(Draws!Q1785-Line_cap,0)+MAX(Draws!AC1785-Line_cap,0))</f>
        <v>0</v>
      </c>
      <c r="AD1806" s="18" t="n">
        <f aca="false">AC1806-(MAX(Draws!R1785-Line_cap,0)+MAX(Draws!AD1785-Line_cap,0))</f>
        <v>0</v>
      </c>
      <c r="AE1806" s="18" t="n">
        <f aca="false">AD1806-(MAX(Draws!S1785-Line_cap,0)+MAX(Draws!AE1785-Line_cap,0))</f>
        <v>0</v>
      </c>
      <c r="AF1806" s="18" t="n">
        <f aca="false">AE1806-(MAX(Draws!T1785-Line_cap,0)+MAX(Draws!AF1785-Line_cap,0))</f>
        <v>0</v>
      </c>
      <c r="AG1806" s="18" t="n">
        <f aca="false">AF1806-(MAX(Draws!U1785-Line_cap,0)+MAX(Draws!AG1785-Line_cap,0))</f>
        <v>0</v>
      </c>
      <c r="AH1806" s="18" t="n">
        <f aca="false">AG1806-(MAX(Draws!V1785-Line_cap,0)+MAX(Draws!AH1785-Line_cap,0))</f>
        <v>0</v>
      </c>
      <c r="AI1806" s="18" t="n">
        <f aca="false">AH1806-(MAX(Draws!W1785-Line_cap,0)+MAX(Draws!AI1785-Line_cap,0))</f>
        <v>0</v>
      </c>
      <c r="AJ1806" s="18" t="n">
        <f aca="false">AI1806-(MAX(Draws!X1785-Line_cap,0)+MAX(Draws!AJ1785-Line_cap,0))</f>
        <v>0</v>
      </c>
      <c r="AK1806" s="18" t="n">
        <f aca="false">AJ1806-(MAX(Draws!Y1785-Line_cap,0)+MAX(Draws!AK1785-Line_cap,0))</f>
        <v>0</v>
      </c>
      <c r="AL1806" s="18" t="n">
        <f aca="false">SUMPRODUCT(MIN($B$22:$M$22+B1806:M1806+N1806:Y1806))</f>
        <v>434.355955997595</v>
      </c>
      <c r="AM1806" s="18" t="n">
        <f aca="false">SUMPRODUCT(MIN($B$22:$M$22+B1806:M1806))</f>
        <v>434.355955997595</v>
      </c>
      <c r="AN1806" s="18" t="n">
        <f aca="false">SUMPRODUCT(MIN($B$22:$M$22+N1806:Y1806))</f>
        <v>481.950382357786</v>
      </c>
      <c r="AO1806" s="18" t="n">
        <f aca="false">SUMPRODUCT(MIN($B$22:$M$22+B1806:M1806+Z1806:AK1806))</f>
        <v>434.355955997595</v>
      </c>
      <c r="AP1806" s="18" t="n">
        <f aca="false">SUMPRODUCT(MIN($B$23:$M$23+B1806:M1806+N1806:Y1806))</f>
        <v>482.641604548023</v>
      </c>
      <c r="AQ1806" s="18" t="n">
        <f aca="false">SUMPRODUCT(MIN($B$23:$M$23+B1806:M1806+Z1806:AK1806))</f>
        <v>482.641604548023</v>
      </c>
      <c r="AR1806" s="13" t="n">
        <f aca="false">IF(Y1806&lt;0,1,0)</f>
        <v>0</v>
      </c>
    </row>
    <row r="1807" customFormat="false" ht="15" hidden="false" customHeight="false" outlineLevel="0" collapsed="false">
      <c r="A1807" s="13" t="n">
        <v>1782</v>
      </c>
      <c r="B1807" s="18" t="n">
        <f aca="false">Shock_sd*Draws!B1786</f>
        <v>-37.9114481120769</v>
      </c>
      <c r="C1807" s="18" t="n">
        <f aca="false">Persist_a*B1807+Shock_sd*Draws!C1786</f>
        <v>-55.3210818093945</v>
      </c>
      <c r="D1807" s="18" t="n">
        <f aca="false">Persist_a*C1807+Shock_sd*Draws!D1786</f>
        <v>-108.092356510585</v>
      </c>
      <c r="E1807" s="18" t="n">
        <f aca="false">Persist_a*D1807+Shock_sd*Draws!E1786</f>
        <v>17.9308853754874</v>
      </c>
      <c r="F1807" s="18" t="n">
        <f aca="false">Persist_a*E1807+Shock_sd*Draws!F1786</f>
        <v>18.8525693042657</v>
      </c>
      <c r="G1807" s="18" t="n">
        <f aca="false">Persist_a*F1807+Shock_sd*Draws!G1786</f>
        <v>-5.54833144663003</v>
      </c>
      <c r="H1807" s="18" t="n">
        <f aca="false">Persist_a*G1807+Shock_sd*Draws!H1786</f>
        <v>23.8046934541834</v>
      </c>
      <c r="I1807" s="18" t="n">
        <f aca="false">Persist_a*H1807+Shock_sd*Draws!I1786</f>
        <v>-20.2789396849521</v>
      </c>
      <c r="J1807" s="18" t="n">
        <f aca="false">Persist_a*I1807+Shock_sd*Draws!J1786</f>
        <v>18.8560502133017</v>
      </c>
      <c r="K1807" s="18" t="n">
        <f aca="false">Persist_a*J1807+Shock_sd*Draws!K1786</f>
        <v>4.16992069308652</v>
      </c>
      <c r="L1807" s="18" t="n">
        <f aca="false">Persist_a*K1807+Shock_sd*Draws!L1786</f>
        <v>19.7657116874777</v>
      </c>
      <c r="M1807" s="18" t="n">
        <f aca="false">Persist_a*L1807+Shock_sd*Draws!M1786</f>
        <v>4.58896071094841</v>
      </c>
      <c r="N1807" s="18" t="n">
        <f aca="false">0-(Draws!N1786+Draws!Z1786)</f>
        <v>0</v>
      </c>
      <c r="O1807" s="18" t="n">
        <f aca="false">N1807-(Draws!O1786+Draws!AA1786)</f>
        <v>0</v>
      </c>
      <c r="P1807" s="18" t="n">
        <f aca="false">O1807-(Draws!P1786+Draws!AB1786)</f>
        <v>0</v>
      </c>
      <c r="Q1807" s="18" t="n">
        <f aca="false">P1807-(Draws!Q1786+Draws!AC1786)</f>
        <v>0</v>
      </c>
      <c r="R1807" s="18" t="n">
        <f aca="false">Q1807-(Draws!R1786+Draws!AD1786)</f>
        <v>0</v>
      </c>
      <c r="S1807" s="18" t="n">
        <f aca="false">R1807-(Draws!S1786+Draws!AE1786)</f>
        <v>0</v>
      </c>
      <c r="T1807" s="18" t="n">
        <f aca="false">S1807-(Draws!T1786+Draws!AF1786)</f>
        <v>0</v>
      </c>
      <c r="U1807" s="18" t="n">
        <f aca="false">T1807-(Draws!U1786+Draws!AG1786)</f>
        <v>0</v>
      </c>
      <c r="V1807" s="18" t="n">
        <f aca="false">U1807-(Draws!V1786+Draws!AH1786)</f>
        <v>0</v>
      </c>
      <c r="W1807" s="18" t="n">
        <f aca="false">V1807-(Draws!W1786+Draws!AI1786)</f>
        <v>0</v>
      </c>
      <c r="X1807" s="18" t="n">
        <f aca="false">W1807-(Draws!X1786+Draws!AJ1786)</f>
        <v>0</v>
      </c>
      <c r="Y1807" s="18" t="n">
        <f aca="false">X1807-(Draws!Y1786+Draws!AK1786)</f>
        <v>0</v>
      </c>
      <c r="Z1807" s="18" t="n">
        <f aca="false">0-(MAX(Draws!N1786-Line_cap,0)+MAX(Draws!Z1786-Line_cap,0))</f>
        <v>0</v>
      </c>
      <c r="AA1807" s="18" t="n">
        <f aca="false">Z1807-(MAX(Draws!O1786-Line_cap,0)+MAX(Draws!AA1786-Line_cap,0))</f>
        <v>0</v>
      </c>
      <c r="AB1807" s="18" t="n">
        <f aca="false">AA1807-(MAX(Draws!P1786-Line_cap,0)+MAX(Draws!AB1786-Line_cap,0))</f>
        <v>0</v>
      </c>
      <c r="AC1807" s="18" t="n">
        <f aca="false">AB1807-(MAX(Draws!Q1786-Line_cap,0)+MAX(Draws!AC1786-Line_cap,0))</f>
        <v>0</v>
      </c>
      <c r="AD1807" s="18" t="n">
        <f aca="false">AC1807-(MAX(Draws!R1786-Line_cap,0)+MAX(Draws!AD1786-Line_cap,0))</f>
        <v>0</v>
      </c>
      <c r="AE1807" s="18" t="n">
        <f aca="false">AD1807-(MAX(Draws!S1786-Line_cap,0)+MAX(Draws!AE1786-Line_cap,0))</f>
        <v>0</v>
      </c>
      <c r="AF1807" s="18" t="n">
        <f aca="false">AE1807-(MAX(Draws!T1786-Line_cap,0)+MAX(Draws!AF1786-Line_cap,0))</f>
        <v>0</v>
      </c>
      <c r="AG1807" s="18" t="n">
        <f aca="false">AF1807-(MAX(Draws!U1786-Line_cap,0)+MAX(Draws!AG1786-Line_cap,0))</f>
        <v>0</v>
      </c>
      <c r="AH1807" s="18" t="n">
        <f aca="false">AG1807-(MAX(Draws!V1786-Line_cap,0)+MAX(Draws!AH1786-Line_cap,0))</f>
        <v>0</v>
      </c>
      <c r="AI1807" s="18" t="n">
        <f aca="false">AH1807-(MAX(Draws!W1786-Line_cap,0)+MAX(Draws!AI1786-Line_cap,0))</f>
        <v>0</v>
      </c>
      <c r="AJ1807" s="18" t="n">
        <f aca="false">AI1807-(MAX(Draws!X1786-Line_cap,0)+MAX(Draws!AJ1786-Line_cap,0))</f>
        <v>0</v>
      </c>
      <c r="AK1807" s="18" t="n">
        <f aca="false">AJ1807-(MAX(Draws!Y1786-Line_cap,0)+MAX(Draws!AK1786-Line_cap,0))</f>
        <v>0</v>
      </c>
      <c r="AL1807" s="18" t="n">
        <f aca="false">SUMPRODUCT(MIN($B$22:$M$22+B1807:M1807+N1807:Y1807))</f>
        <v>407.461830151555</v>
      </c>
      <c r="AM1807" s="18" t="n">
        <f aca="false">SUMPRODUCT(MIN($B$22:$M$22+B1807:M1807))</f>
        <v>407.461830151555</v>
      </c>
      <c r="AN1807" s="18" t="n">
        <f aca="false">SUMPRODUCT(MIN($B$22:$M$22+N1807:Y1807))</f>
        <v>481.950382357786</v>
      </c>
      <c r="AO1807" s="18" t="n">
        <f aca="false">SUMPRODUCT(MIN($B$22:$M$22+B1807:M1807+Z1807:AK1807))</f>
        <v>407.461830151555</v>
      </c>
      <c r="AP1807" s="18" t="n">
        <f aca="false">SUMPRODUCT(MIN($B$23:$M$23+B1807:M1807+N1807:Y1807))</f>
        <v>442.211204959794</v>
      </c>
      <c r="AQ1807" s="18" t="n">
        <f aca="false">SUMPRODUCT(MIN($B$23:$M$23+B1807:M1807+Z1807:AK1807))</f>
        <v>442.211204959794</v>
      </c>
      <c r="AR1807" s="13" t="n">
        <f aca="false">IF(Y1807&lt;0,1,0)</f>
        <v>0</v>
      </c>
    </row>
    <row r="1808" customFormat="false" ht="15" hidden="false" customHeight="false" outlineLevel="0" collapsed="false">
      <c r="A1808" s="13" t="n">
        <v>1783</v>
      </c>
      <c r="B1808" s="18" t="n">
        <f aca="false">Shock_sd*Draws!B1787</f>
        <v>17.9917240268516</v>
      </c>
      <c r="C1808" s="18" t="n">
        <f aca="false">Persist_a*B1808+Shock_sd*Draws!C1787</f>
        <v>61.8217750454102</v>
      </c>
      <c r="D1808" s="18" t="n">
        <f aca="false">Persist_a*C1808+Shock_sd*Draws!D1787</f>
        <v>-19.0880179960452</v>
      </c>
      <c r="E1808" s="18" t="n">
        <f aca="false">Persist_a*D1808+Shock_sd*Draws!E1787</f>
        <v>10.0545983520186</v>
      </c>
      <c r="F1808" s="18" t="n">
        <f aca="false">Persist_a*E1808+Shock_sd*Draws!F1787</f>
        <v>-13.6228028809758</v>
      </c>
      <c r="G1808" s="18" t="n">
        <f aca="false">Persist_a*F1808+Shock_sd*Draws!G1787</f>
        <v>20.1661771170911</v>
      </c>
      <c r="H1808" s="18" t="n">
        <f aca="false">Persist_a*G1808+Shock_sd*Draws!H1787</f>
        <v>-31.5601016470535</v>
      </c>
      <c r="I1808" s="18" t="n">
        <f aca="false">Persist_a*H1808+Shock_sd*Draws!I1787</f>
        <v>-4.23590722283545</v>
      </c>
      <c r="J1808" s="18" t="n">
        <f aca="false">Persist_a*I1808+Shock_sd*Draws!J1787</f>
        <v>59.3516335774259</v>
      </c>
      <c r="K1808" s="18" t="n">
        <f aca="false">Persist_a*J1808+Shock_sd*Draws!K1787</f>
        <v>51.7637365070058</v>
      </c>
      <c r="L1808" s="18" t="n">
        <f aca="false">Persist_a*K1808+Shock_sd*Draws!L1787</f>
        <v>67.2430269159181</v>
      </c>
      <c r="M1808" s="18" t="n">
        <f aca="false">Persist_a*L1808+Shock_sd*Draws!M1787</f>
        <v>-44.5384679121556</v>
      </c>
      <c r="N1808" s="18" t="n">
        <f aca="false">0-(Draws!N1787+Draws!Z1787)</f>
        <v>0</v>
      </c>
      <c r="O1808" s="18" t="n">
        <f aca="false">N1808-(Draws!O1787+Draws!AA1787)</f>
        <v>0</v>
      </c>
      <c r="P1808" s="18" t="n">
        <f aca="false">O1808-(Draws!P1787+Draws!AB1787)</f>
        <v>0</v>
      </c>
      <c r="Q1808" s="18" t="n">
        <f aca="false">P1808-(Draws!Q1787+Draws!AC1787)</f>
        <v>0</v>
      </c>
      <c r="R1808" s="18" t="n">
        <f aca="false">Q1808-(Draws!R1787+Draws!AD1787)</f>
        <v>0</v>
      </c>
      <c r="S1808" s="18" t="n">
        <f aca="false">R1808-(Draws!S1787+Draws!AE1787)</f>
        <v>0</v>
      </c>
      <c r="T1808" s="18" t="n">
        <f aca="false">S1808-(Draws!T1787+Draws!AF1787)</f>
        <v>0</v>
      </c>
      <c r="U1808" s="18" t="n">
        <f aca="false">T1808-(Draws!U1787+Draws!AG1787)</f>
        <v>0</v>
      </c>
      <c r="V1808" s="18" t="n">
        <f aca="false">U1808-(Draws!V1787+Draws!AH1787)</f>
        <v>0</v>
      </c>
      <c r="W1808" s="18" t="n">
        <f aca="false">V1808-(Draws!W1787+Draws!AI1787)</f>
        <v>0</v>
      </c>
      <c r="X1808" s="18" t="n">
        <f aca="false">W1808-(Draws!X1787+Draws!AJ1787)</f>
        <v>0</v>
      </c>
      <c r="Y1808" s="18" t="n">
        <f aca="false">X1808-(Draws!Y1787+Draws!AK1787)</f>
        <v>0</v>
      </c>
      <c r="Z1808" s="18" t="n">
        <f aca="false">0-(MAX(Draws!N1787-Line_cap,0)+MAX(Draws!Z1787-Line_cap,0))</f>
        <v>0</v>
      </c>
      <c r="AA1808" s="18" t="n">
        <f aca="false">Z1808-(MAX(Draws!O1787-Line_cap,0)+MAX(Draws!AA1787-Line_cap,0))</f>
        <v>0</v>
      </c>
      <c r="AB1808" s="18" t="n">
        <f aca="false">AA1808-(MAX(Draws!P1787-Line_cap,0)+MAX(Draws!AB1787-Line_cap,0))</f>
        <v>0</v>
      </c>
      <c r="AC1808" s="18" t="n">
        <f aca="false">AB1808-(MAX(Draws!Q1787-Line_cap,0)+MAX(Draws!AC1787-Line_cap,0))</f>
        <v>0</v>
      </c>
      <c r="AD1808" s="18" t="n">
        <f aca="false">AC1808-(MAX(Draws!R1787-Line_cap,0)+MAX(Draws!AD1787-Line_cap,0))</f>
        <v>0</v>
      </c>
      <c r="AE1808" s="18" t="n">
        <f aca="false">AD1808-(MAX(Draws!S1787-Line_cap,0)+MAX(Draws!AE1787-Line_cap,0))</f>
        <v>0</v>
      </c>
      <c r="AF1808" s="18" t="n">
        <f aca="false">AE1808-(MAX(Draws!T1787-Line_cap,0)+MAX(Draws!AF1787-Line_cap,0))</f>
        <v>0</v>
      </c>
      <c r="AG1808" s="18" t="n">
        <f aca="false">AF1808-(MAX(Draws!U1787-Line_cap,0)+MAX(Draws!AG1787-Line_cap,0))</f>
        <v>0</v>
      </c>
      <c r="AH1808" s="18" t="n">
        <f aca="false">AG1808-(MAX(Draws!V1787-Line_cap,0)+MAX(Draws!AH1787-Line_cap,0))</f>
        <v>0</v>
      </c>
      <c r="AI1808" s="18" t="n">
        <f aca="false">AH1808-(MAX(Draws!W1787-Line_cap,0)+MAX(Draws!AI1787-Line_cap,0))</f>
        <v>0</v>
      </c>
      <c r="AJ1808" s="18" t="n">
        <f aca="false">AI1808-(MAX(Draws!X1787-Line_cap,0)+MAX(Draws!AJ1787-Line_cap,0))</f>
        <v>0</v>
      </c>
      <c r="AK1808" s="18" t="n">
        <f aca="false">AJ1808-(MAX(Draws!Y1787-Line_cap,0)+MAX(Draws!AK1787-Line_cap,0))</f>
        <v>0</v>
      </c>
      <c r="AL1808" s="18" t="n">
        <f aca="false">SUMPRODUCT(MIN($B$22:$M$22+B1808:M1808+N1808:Y1808))</f>
        <v>450.390280710732</v>
      </c>
      <c r="AM1808" s="18" t="n">
        <f aca="false">SUMPRODUCT(MIN($B$22:$M$22+B1808:M1808))</f>
        <v>450.390280710732</v>
      </c>
      <c r="AN1808" s="18" t="n">
        <f aca="false">SUMPRODUCT(MIN($B$22:$M$22+N1808:Y1808))</f>
        <v>481.950382357786</v>
      </c>
      <c r="AO1808" s="18" t="n">
        <f aca="false">SUMPRODUCT(MIN($B$22:$M$22+B1808:M1808+Z1808:AK1808))</f>
        <v>450.390280710732</v>
      </c>
      <c r="AP1808" s="18" t="n">
        <f aca="false">SUMPRODUCT(MIN($B$23:$M$23+B1808:M1808+N1808:Y1808))</f>
        <v>499.568923573832</v>
      </c>
      <c r="AQ1808" s="18" t="n">
        <f aca="false">SUMPRODUCT(MIN($B$23:$M$23+B1808:M1808+Z1808:AK1808))</f>
        <v>499.568923573832</v>
      </c>
      <c r="AR1808" s="13" t="n">
        <f aca="false">IF(Y1808&lt;0,1,0)</f>
        <v>0</v>
      </c>
    </row>
    <row r="1809" customFormat="false" ht="15" hidden="false" customHeight="false" outlineLevel="0" collapsed="false">
      <c r="A1809" s="13" t="n">
        <v>1784</v>
      </c>
      <c r="B1809" s="18" t="n">
        <f aca="false">Shock_sd*Draws!B1788</f>
        <v>-24.1561400341914</v>
      </c>
      <c r="C1809" s="18" t="n">
        <f aca="false">Persist_a*B1809+Shock_sd*Draws!C1788</f>
        <v>73.1381361732731</v>
      </c>
      <c r="D1809" s="18" t="n">
        <f aca="false">Persist_a*C1809+Shock_sd*Draws!D1788</f>
        <v>4.61461269492928</v>
      </c>
      <c r="E1809" s="18" t="n">
        <f aca="false">Persist_a*D1809+Shock_sd*Draws!E1788</f>
        <v>2.6281854357085</v>
      </c>
      <c r="F1809" s="18" t="n">
        <f aca="false">Persist_a*E1809+Shock_sd*Draws!F1788</f>
        <v>50.7647140914505</v>
      </c>
      <c r="G1809" s="18" t="n">
        <f aca="false">Persist_a*F1809+Shock_sd*Draws!G1788</f>
        <v>75.8066448691794</v>
      </c>
      <c r="H1809" s="18" t="n">
        <f aca="false">Persist_a*G1809+Shock_sd*Draws!H1788</f>
        <v>48.4374724787642</v>
      </c>
      <c r="I1809" s="18" t="n">
        <f aca="false">Persist_a*H1809+Shock_sd*Draws!I1788</f>
        <v>37.6605046705148</v>
      </c>
      <c r="J1809" s="18" t="n">
        <f aca="false">Persist_a*I1809+Shock_sd*Draws!J1788</f>
        <v>-68.8525561336431</v>
      </c>
      <c r="K1809" s="18" t="n">
        <f aca="false">Persist_a*J1809+Shock_sd*Draws!K1788</f>
        <v>47.2101232415603</v>
      </c>
      <c r="L1809" s="18" t="n">
        <f aca="false">Persist_a*K1809+Shock_sd*Draws!L1788</f>
        <v>-1.57379350643591</v>
      </c>
      <c r="M1809" s="18" t="n">
        <f aca="false">Persist_a*L1809+Shock_sd*Draws!M1788</f>
        <v>-49.334661082745</v>
      </c>
      <c r="N1809" s="18" t="n">
        <f aca="false">0-(Draws!N1788+Draws!Z1788)</f>
        <v>0</v>
      </c>
      <c r="O1809" s="18" t="n">
        <f aca="false">N1809-(Draws!O1788+Draws!AA1788)</f>
        <v>0</v>
      </c>
      <c r="P1809" s="18" t="n">
        <f aca="false">O1809-(Draws!P1788+Draws!AB1788)</f>
        <v>0</v>
      </c>
      <c r="Q1809" s="18" t="n">
        <f aca="false">P1809-(Draws!Q1788+Draws!AC1788)</f>
        <v>0</v>
      </c>
      <c r="R1809" s="18" t="n">
        <f aca="false">Q1809-(Draws!R1788+Draws!AD1788)</f>
        <v>0</v>
      </c>
      <c r="S1809" s="18" t="n">
        <f aca="false">R1809-(Draws!S1788+Draws!AE1788)</f>
        <v>0</v>
      </c>
      <c r="T1809" s="18" t="n">
        <f aca="false">S1809-(Draws!T1788+Draws!AF1788)</f>
        <v>0</v>
      </c>
      <c r="U1809" s="18" t="n">
        <f aca="false">T1809-(Draws!U1788+Draws!AG1788)</f>
        <v>0</v>
      </c>
      <c r="V1809" s="18" t="n">
        <f aca="false">U1809-(Draws!V1788+Draws!AH1788)</f>
        <v>0</v>
      </c>
      <c r="W1809" s="18" t="n">
        <f aca="false">V1809-(Draws!W1788+Draws!AI1788)</f>
        <v>0</v>
      </c>
      <c r="X1809" s="18" t="n">
        <f aca="false">W1809-(Draws!X1788+Draws!AJ1788)</f>
        <v>0</v>
      </c>
      <c r="Y1809" s="18" t="n">
        <f aca="false">X1809-(Draws!Y1788+Draws!AK1788)</f>
        <v>0</v>
      </c>
      <c r="Z1809" s="18" t="n">
        <f aca="false">0-(MAX(Draws!N1788-Line_cap,0)+MAX(Draws!Z1788-Line_cap,0))</f>
        <v>0</v>
      </c>
      <c r="AA1809" s="18" t="n">
        <f aca="false">Z1809-(MAX(Draws!O1788-Line_cap,0)+MAX(Draws!AA1788-Line_cap,0))</f>
        <v>0</v>
      </c>
      <c r="AB1809" s="18" t="n">
        <f aca="false">AA1809-(MAX(Draws!P1788-Line_cap,0)+MAX(Draws!AB1788-Line_cap,0))</f>
        <v>0</v>
      </c>
      <c r="AC1809" s="18" t="n">
        <f aca="false">AB1809-(MAX(Draws!Q1788-Line_cap,0)+MAX(Draws!AC1788-Line_cap,0))</f>
        <v>0</v>
      </c>
      <c r="AD1809" s="18" t="n">
        <f aca="false">AC1809-(MAX(Draws!R1788-Line_cap,0)+MAX(Draws!AD1788-Line_cap,0))</f>
        <v>0</v>
      </c>
      <c r="AE1809" s="18" t="n">
        <f aca="false">AD1809-(MAX(Draws!S1788-Line_cap,0)+MAX(Draws!AE1788-Line_cap,0))</f>
        <v>0</v>
      </c>
      <c r="AF1809" s="18" t="n">
        <f aca="false">AE1809-(MAX(Draws!T1788-Line_cap,0)+MAX(Draws!AF1788-Line_cap,0))</f>
        <v>0</v>
      </c>
      <c r="AG1809" s="18" t="n">
        <f aca="false">AF1809-(MAX(Draws!U1788-Line_cap,0)+MAX(Draws!AG1788-Line_cap,0))</f>
        <v>0</v>
      </c>
      <c r="AH1809" s="18" t="n">
        <f aca="false">AG1809-(MAX(Draws!V1788-Line_cap,0)+MAX(Draws!AH1788-Line_cap,0))</f>
        <v>0</v>
      </c>
      <c r="AI1809" s="18" t="n">
        <f aca="false">AH1809-(MAX(Draws!W1788-Line_cap,0)+MAX(Draws!AI1788-Line_cap,0))</f>
        <v>0</v>
      </c>
      <c r="AJ1809" s="18" t="n">
        <f aca="false">AI1809-(MAX(Draws!X1788-Line_cap,0)+MAX(Draws!AJ1788-Line_cap,0))</f>
        <v>0</v>
      </c>
      <c r="AK1809" s="18" t="n">
        <f aca="false">AJ1809-(MAX(Draws!Y1788-Line_cap,0)+MAX(Draws!AK1788-Line_cap,0))</f>
        <v>0</v>
      </c>
      <c r="AL1809" s="18" t="n">
        <f aca="false">SUMPRODUCT(MIN($B$22:$M$22+B1809:M1809+N1809:Y1809))</f>
        <v>419.345225283753</v>
      </c>
      <c r="AM1809" s="18" t="n">
        <f aca="false">SUMPRODUCT(MIN($B$22:$M$22+B1809:M1809))</f>
        <v>419.345225283753</v>
      </c>
      <c r="AN1809" s="18" t="n">
        <f aca="false">SUMPRODUCT(MIN($B$22:$M$22+N1809:Y1809))</f>
        <v>481.950382357786</v>
      </c>
      <c r="AO1809" s="18" t="n">
        <f aca="false">SUMPRODUCT(MIN($B$22:$M$22+B1809:M1809+Z1809:AK1809))</f>
        <v>419.345225283753</v>
      </c>
      <c r="AP1809" s="18" t="n">
        <f aca="false">SUMPRODUCT(MIN($B$23:$M$23+B1809:M1809+N1809:Y1809))</f>
        <v>468.588552447974</v>
      </c>
      <c r="AQ1809" s="18" t="n">
        <f aca="false">SUMPRODUCT(MIN($B$23:$M$23+B1809:M1809+Z1809:AK1809))</f>
        <v>468.588552447974</v>
      </c>
      <c r="AR1809" s="13" t="n">
        <f aca="false">IF(Y1809&lt;0,1,0)</f>
        <v>0</v>
      </c>
    </row>
    <row r="1810" customFormat="false" ht="15" hidden="false" customHeight="false" outlineLevel="0" collapsed="false">
      <c r="A1810" s="13" t="n">
        <v>1785</v>
      </c>
      <c r="B1810" s="18" t="n">
        <f aca="false">Shock_sd*Draws!B1789</f>
        <v>-61.00571872552</v>
      </c>
      <c r="C1810" s="18" t="n">
        <f aca="false">Persist_a*B1810+Shock_sd*Draws!C1789</f>
        <v>8.15234702550114</v>
      </c>
      <c r="D1810" s="18" t="n">
        <f aca="false">Persist_a*C1810+Shock_sd*Draws!D1789</f>
        <v>53.3770201563666</v>
      </c>
      <c r="E1810" s="18" t="n">
        <f aca="false">Persist_a*D1810+Shock_sd*Draws!E1789</f>
        <v>100.878997843107</v>
      </c>
      <c r="F1810" s="18" t="n">
        <f aca="false">Persist_a*E1810+Shock_sd*Draws!F1789</f>
        <v>46.8610314392902</v>
      </c>
      <c r="G1810" s="18" t="n">
        <f aca="false">Persist_a*F1810+Shock_sd*Draws!G1789</f>
        <v>39.7664086108066</v>
      </c>
      <c r="H1810" s="18" t="n">
        <f aca="false">Persist_a*G1810+Shock_sd*Draws!H1789</f>
        <v>40.4956549516994</v>
      </c>
      <c r="I1810" s="18" t="n">
        <f aca="false">Persist_a*H1810+Shock_sd*Draws!I1789</f>
        <v>-1.6595206750098</v>
      </c>
      <c r="J1810" s="18" t="n">
        <f aca="false">Persist_a*I1810+Shock_sd*Draws!J1789</f>
        <v>63.2944110369292</v>
      </c>
      <c r="K1810" s="18" t="n">
        <f aca="false">Persist_a*J1810+Shock_sd*Draws!K1789</f>
        <v>21.5251331283983</v>
      </c>
      <c r="L1810" s="18" t="n">
        <f aca="false">Persist_a*K1810+Shock_sd*Draws!L1789</f>
        <v>-20.4366210225518</v>
      </c>
      <c r="M1810" s="18" t="n">
        <f aca="false">Persist_a*L1810+Shock_sd*Draws!M1789</f>
        <v>-3.64241901503538</v>
      </c>
      <c r="N1810" s="18" t="n">
        <f aca="false">0-(Draws!N1789+Draws!Z1789)</f>
        <v>0</v>
      </c>
      <c r="O1810" s="18" t="n">
        <f aca="false">N1810-(Draws!O1789+Draws!AA1789)</f>
        <v>0</v>
      </c>
      <c r="P1810" s="18" t="n">
        <f aca="false">O1810-(Draws!P1789+Draws!AB1789)</f>
        <v>0</v>
      </c>
      <c r="Q1810" s="18" t="n">
        <f aca="false">P1810-(Draws!Q1789+Draws!AC1789)</f>
        <v>0</v>
      </c>
      <c r="R1810" s="18" t="n">
        <f aca="false">Q1810-(Draws!R1789+Draws!AD1789)</f>
        <v>0</v>
      </c>
      <c r="S1810" s="18" t="n">
        <f aca="false">R1810-(Draws!S1789+Draws!AE1789)</f>
        <v>0</v>
      </c>
      <c r="T1810" s="18" t="n">
        <f aca="false">S1810-(Draws!T1789+Draws!AF1789)</f>
        <v>0</v>
      </c>
      <c r="U1810" s="18" t="n">
        <f aca="false">T1810-(Draws!U1789+Draws!AG1789)</f>
        <v>0</v>
      </c>
      <c r="V1810" s="18" t="n">
        <f aca="false">U1810-(Draws!V1789+Draws!AH1789)</f>
        <v>0</v>
      </c>
      <c r="W1810" s="18" t="n">
        <f aca="false">V1810-(Draws!W1789+Draws!AI1789)</f>
        <v>0</v>
      </c>
      <c r="X1810" s="18" t="n">
        <f aca="false">W1810-(Draws!X1789+Draws!AJ1789)</f>
        <v>0</v>
      </c>
      <c r="Y1810" s="18" t="n">
        <f aca="false">X1810-(Draws!Y1789+Draws!AK1789)</f>
        <v>0</v>
      </c>
      <c r="Z1810" s="18" t="n">
        <f aca="false">0-(MAX(Draws!N1789-Line_cap,0)+MAX(Draws!Z1789-Line_cap,0))</f>
        <v>0</v>
      </c>
      <c r="AA1810" s="18" t="n">
        <f aca="false">Z1810-(MAX(Draws!O1789-Line_cap,0)+MAX(Draws!AA1789-Line_cap,0))</f>
        <v>0</v>
      </c>
      <c r="AB1810" s="18" t="n">
        <f aca="false">AA1810-(MAX(Draws!P1789-Line_cap,0)+MAX(Draws!AB1789-Line_cap,0))</f>
        <v>0</v>
      </c>
      <c r="AC1810" s="18" t="n">
        <f aca="false">AB1810-(MAX(Draws!Q1789-Line_cap,0)+MAX(Draws!AC1789-Line_cap,0))</f>
        <v>0</v>
      </c>
      <c r="AD1810" s="18" t="n">
        <f aca="false">AC1810-(MAX(Draws!R1789-Line_cap,0)+MAX(Draws!AD1789-Line_cap,0))</f>
        <v>0</v>
      </c>
      <c r="AE1810" s="18" t="n">
        <f aca="false">AD1810-(MAX(Draws!S1789-Line_cap,0)+MAX(Draws!AE1789-Line_cap,0))</f>
        <v>0</v>
      </c>
      <c r="AF1810" s="18" t="n">
        <f aca="false">AE1810-(MAX(Draws!T1789-Line_cap,0)+MAX(Draws!AF1789-Line_cap,0))</f>
        <v>0</v>
      </c>
      <c r="AG1810" s="18" t="n">
        <f aca="false">AF1810-(MAX(Draws!U1789-Line_cap,0)+MAX(Draws!AG1789-Line_cap,0))</f>
        <v>0</v>
      </c>
      <c r="AH1810" s="18" t="n">
        <f aca="false">AG1810-(MAX(Draws!V1789-Line_cap,0)+MAX(Draws!AH1789-Line_cap,0))</f>
        <v>0</v>
      </c>
      <c r="AI1810" s="18" t="n">
        <f aca="false">AH1810-(MAX(Draws!W1789-Line_cap,0)+MAX(Draws!AI1789-Line_cap,0))</f>
        <v>0</v>
      </c>
      <c r="AJ1810" s="18" t="n">
        <f aca="false">AI1810-(MAX(Draws!X1789-Line_cap,0)+MAX(Draws!AJ1789-Line_cap,0))</f>
        <v>0</v>
      </c>
      <c r="AK1810" s="18" t="n">
        <f aca="false">AJ1810-(MAX(Draws!Y1789-Line_cap,0)+MAX(Draws!AK1789-Line_cap,0))</f>
        <v>0</v>
      </c>
      <c r="AL1810" s="18" t="n">
        <f aca="false">SUMPRODUCT(MIN($B$22:$M$22+B1810:M1810+N1810:Y1810))</f>
        <v>481.491326541829</v>
      </c>
      <c r="AM1810" s="18" t="n">
        <f aca="false">SUMPRODUCT(MIN($B$22:$M$22+B1810:M1810))</f>
        <v>481.491326541829</v>
      </c>
      <c r="AN1810" s="18" t="n">
        <f aca="false">SUMPRODUCT(MIN($B$22:$M$22+N1810:Y1810))</f>
        <v>481.950382357786</v>
      </c>
      <c r="AO1810" s="18" t="n">
        <f aca="false">SUMPRODUCT(MIN($B$22:$M$22+B1810:M1810+Z1810:AK1810))</f>
        <v>481.491326541829</v>
      </c>
      <c r="AP1810" s="18" t="n">
        <f aca="false">SUMPRODUCT(MIN($B$23:$M$23+B1810:M1810+N1810:Y1810))</f>
        <v>528.045030167165</v>
      </c>
      <c r="AQ1810" s="18" t="n">
        <f aca="false">SUMPRODUCT(MIN($B$23:$M$23+B1810:M1810+Z1810:AK1810))</f>
        <v>528.045030167165</v>
      </c>
      <c r="AR1810" s="13" t="n">
        <f aca="false">IF(Y1810&lt;0,1,0)</f>
        <v>0</v>
      </c>
    </row>
    <row r="1811" customFormat="false" ht="15" hidden="false" customHeight="false" outlineLevel="0" collapsed="false">
      <c r="A1811" s="13" t="n">
        <v>1786</v>
      </c>
      <c r="B1811" s="18" t="n">
        <f aca="false">Shock_sd*Draws!B1790</f>
        <v>-17.7344233227641</v>
      </c>
      <c r="C1811" s="18" t="n">
        <f aca="false">Persist_a*B1811+Shock_sd*Draws!C1790</f>
        <v>-19.1882243330079</v>
      </c>
      <c r="D1811" s="18" t="n">
        <f aca="false">Persist_a*C1811+Shock_sd*Draws!D1790</f>
        <v>-48.3192099799742</v>
      </c>
      <c r="E1811" s="18" t="n">
        <f aca="false">Persist_a*D1811+Shock_sd*Draws!E1790</f>
        <v>6.0229852550399</v>
      </c>
      <c r="F1811" s="18" t="n">
        <f aca="false">Persist_a*E1811+Shock_sd*Draws!F1790</f>
        <v>-33.5547794947865</v>
      </c>
      <c r="G1811" s="18" t="n">
        <f aca="false">Persist_a*F1811+Shock_sd*Draws!G1790</f>
        <v>-13.3153103604305</v>
      </c>
      <c r="H1811" s="18" t="n">
        <f aca="false">Persist_a*G1811+Shock_sd*Draws!H1790</f>
        <v>-11.3547799646338</v>
      </c>
      <c r="I1811" s="18" t="n">
        <f aca="false">Persist_a*H1811+Shock_sd*Draws!I1790</f>
        <v>-8.45249887677832</v>
      </c>
      <c r="J1811" s="18" t="n">
        <f aca="false">Persist_a*I1811+Shock_sd*Draws!J1790</f>
        <v>-78.8717273405273</v>
      </c>
      <c r="K1811" s="18" t="n">
        <f aca="false">Persist_a*J1811+Shock_sd*Draws!K1790</f>
        <v>-59.3169567170033</v>
      </c>
      <c r="L1811" s="18" t="n">
        <f aca="false">Persist_a*K1811+Shock_sd*Draws!L1790</f>
        <v>-83.6135394618871</v>
      </c>
      <c r="M1811" s="18" t="n">
        <f aca="false">Persist_a*L1811+Shock_sd*Draws!M1790</f>
        <v>-187.103918995979</v>
      </c>
      <c r="N1811" s="18" t="n">
        <f aca="false">0-(Draws!N1790+Draws!Z1790)</f>
        <v>0</v>
      </c>
      <c r="O1811" s="18" t="n">
        <f aca="false">N1811-(Draws!O1790+Draws!AA1790)</f>
        <v>0</v>
      </c>
      <c r="P1811" s="18" t="n">
        <f aca="false">O1811-(Draws!P1790+Draws!AB1790)</f>
        <v>0</v>
      </c>
      <c r="Q1811" s="18" t="n">
        <f aca="false">P1811-(Draws!Q1790+Draws!AC1790)</f>
        <v>0</v>
      </c>
      <c r="R1811" s="18" t="n">
        <f aca="false">Q1811-(Draws!R1790+Draws!AD1790)</f>
        <v>0</v>
      </c>
      <c r="S1811" s="18" t="n">
        <f aca="false">R1811-(Draws!S1790+Draws!AE1790)</f>
        <v>0</v>
      </c>
      <c r="T1811" s="18" t="n">
        <f aca="false">S1811-(Draws!T1790+Draws!AF1790)</f>
        <v>0</v>
      </c>
      <c r="U1811" s="18" t="n">
        <f aca="false">T1811-(Draws!U1790+Draws!AG1790)</f>
        <v>0</v>
      </c>
      <c r="V1811" s="18" t="n">
        <f aca="false">U1811-(Draws!V1790+Draws!AH1790)</f>
        <v>0</v>
      </c>
      <c r="W1811" s="18" t="n">
        <f aca="false">V1811-(Draws!W1790+Draws!AI1790)</f>
        <v>0</v>
      </c>
      <c r="X1811" s="18" t="n">
        <f aca="false">W1811-(Draws!X1790+Draws!AJ1790)</f>
        <v>0</v>
      </c>
      <c r="Y1811" s="18" t="n">
        <f aca="false">X1811-(Draws!Y1790+Draws!AK1790)</f>
        <v>0</v>
      </c>
      <c r="Z1811" s="18" t="n">
        <f aca="false">0-(MAX(Draws!N1790-Line_cap,0)+MAX(Draws!Z1790-Line_cap,0))</f>
        <v>0</v>
      </c>
      <c r="AA1811" s="18" t="n">
        <f aca="false">Z1811-(MAX(Draws!O1790-Line_cap,0)+MAX(Draws!AA1790-Line_cap,0))</f>
        <v>0</v>
      </c>
      <c r="AB1811" s="18" t="n">
        <f aca="false">AA1811-(MAX(Draws!P1790-Line_cap,0)+MAX(Draws!AB1790-Line_cap,0))</f>
        <v>0</v>
      </c>
      <c r="AC1811" s="18" t="n">
        <f aca="false">AB1811-(MAX(Draws!Q1790-Line_cap,0)+MAX(Draws!AC1790-Line_cap,0))</f>
        <v>0</v>
      </c>
      <c r="AD1811" s="18" t="n">
        <f aca="false">AC1811-(MAX(Draws!R1790-Line_cap,0)+MAX(Draws!AD1790-Line_cap,0))</f>
        <v>0</v>
      </c>
      <c r="AE1811" s="18" t="n">
        <f aca="false">AD1811-(MAX(Draws!S1790-Line_cap,0)+MAX(Draws!AE1790-Line_cap,0))</f>
        <v>0</v>
      </c>
      <c r="AF1811" s="18" t="n">
        <f aca="false">AE1811-(MAX(Draws!T1790-Line_cap,0)+MAX(Draws!AF1790-Line_cap,0))</f>
        <v>0</v>
      </c>
      <c r="AG1811" s="18" t="n">
        <f aca="false">AF1811-(MAX(Draws!U1790-Line_cap,0)+MAX(Draws!AG1790-Line_cap,0))</f>
        <v>0</v>
      </c>
      <c r="AH1811" s="18" t="n">
        <f aca="false">AG1811-(MAX(Draws!V1790-Line_cap,0)+MAX(Draws!AH1790-Line_cap,0))</f>
        <v>0</v>
      </c>
      <c r="AI1811" s="18" t="n">
        <f aca="false">AH1811-(MAX(Draws!W1790-Line_cap,0)+MAX(Draws!AI1790-Line_cap,0))</f>
        <v>0</v>
      </c>
      <c r="AJ1811" s="18" t="n">
        <f aca="false">AI1811-(MAX(Draws!X1790-Line_cap,0)+MAX(Draws!AJ1790-Line_cap,0))</f>
        <v>0</v>
      </c>
      <c r="AK1811" s="18" t="n">
        <f aca="false">AJ1811-(MAX(Draws!Y1790-Line_cap,0)+MAX(Draws!AK1790-Line_cap,0))</f>
        <v>0</v>
      </c>
      <c r="AL1811" s="18" t="n">
        <f aca="false">SUMPRODUCT(MIN($B$22:$M$22+B1811:M1811+N1811:Y1811))</f>
        <v>323.320128680981</v>
      </c>
      <c r="AM1811" s="18" t="n">
        <f aca="false">SUMPRODUCT(MIN($B$22:$M$22+B1811:M1811))</f>
        <v>323.320128680981</v>
      </c>
      <c r="AN1811" s="18" t="n">
        <f aca="false">SUMPRODUCT(MIN($B$22:$M$22+N1811:Y1811))</f>
        <v>481.950382357786</v>
      </c>
      <c r="AO1811" s="18" t="n">
        <f aca="false">SUMPRODUCT(MIN($B$22:$M$22+B1811:M1811+Z1811:AK1811))</f>
        <v>323.320128680981</v>
      </c>
      <c r="AP1811" s="18" t="n">
        <f aca="false">SUMPRODUCT(MIN($B$23:$M$23+B1811:M1811+N1811:Y1811))</f>
        <v>368.446009763601</v>
      </c>
      <c r="AQ1811" s="18" t="n">
        <f aca="false">SUMPRODUCT(MIN($B$23:$M$23+B1811:M1811+Z1811:AK1811))</f>
        <v>368.446009763601</v>
      </c>
      <c r="AR1811" s="13" t="n">
        <f aca="false">IF(Y1811&lt;0,1,0)</f>
        <v>0</v>
      </c>
    </row>
    <row r="1812" customFormat="false" ht="15" hidden="false" customHeight="false" outlineLevel="0" collapsed="false">
      <c r="A1812" s="13" t="n">
        <v>1787</v>
      </c>
      <c r="B1812" s="18" t="n">
        <f aca="false">Shock_sd*Draws!B1791</f>
        <v>105.695740690831</v>
      </c>
      <c r="C1812" s="18" t="n">
        <f aca="false">Persist_a*B1812+Shock_sd*Draws!C1791</f>
        <v>73.9431089682852</v>
      </c>
      <c r="D1812" s="18" t="n">
        <f aca="false">Persist_a*C1812+Shock_sd*Draws!D1791</f>
        <v>-12.4462214560951</v>
      </c>
      <c r="E1812" s="18" t="n">
        <f aca="false">Persist_a*D1812+Shock_sd*Draws!E1791</f>
        <v>3.28214590613419</v>
      </c>
      <c r="F1812" s="18" t="n">
        <f aca="false">Persist_a*E1812+Shock_sd*Draws!F1791</f>
        <v>58.903279295383</v>
      </c>
      <c r="G1812" s="18" t="n">
        <f aca="false">Persist_a*F1812+Shock_sd*Draws!G1791</f>
        <v>-1.93534310532365</v>
      </c>
      <c r="H1812" s="18" t="n">
        <f aca="false">Persist_a*G1812+Shock_sd*Draws!H1791</f>
        <v>10.6979873721221</v>
      </c>
      <c r="I1812" s="18" t="n">
        <f aca="false">Persist_a*H1812+Shock_sd*Draws!I1791</f>
        <v>-69.6873403740049</v>
      </c>
      <c r="J1812" s="18" t="n">
        <f aca="false">Persist_a*I1812+Shock_sd*Draws!J1791</f>
        <v>-96.2798710277393</v>
      </c>
      <c r="K1812" s="18" t="n">
        <f aca="false">Persist_a*J1812+Shock_sd*Draws!K1791</f>
        <v>-19.2426649178908</v>
      </c>
      <c r="L1812" s="18" t="n">
        <f aca="false">Persist_a*K1812+Shock_sd*Draws!L1791</f>
        <v>-47.0988011483977</v>
      </c>
      <c r="M1812" s="18" t="n">
        <f aca="false">Persist_a*L1812+Shock_sd*Draws!M1791</f>
        <v>-8.81513096510405</v>
      </c>
      <c r="N1812" s="18" t="n">
        <f aca="false">0-(Draws!N1791+Draws!Z1791)</f>
        <v>0</v>
      </c>
      <c r="O1812" s="18" t="n">
        <f aca="false">N1812-(Draws!O1791+Draws!AA1791)</f>
        <v>0</v>
      </c>
      <c r="P1812" s="18" t="n">
        <f aca="false">O1812-(Draws!P1791+Draws!AB1791)</f>
        <v>0</v>
      </c>
      <c r="Q1812" s="18" t="n">
        <f aca="false">P1812-(Draws!Q1791+Draws!AC1791)</f>
        <v>0</v>
      </c>
      <c r="R1812" s="18" t="n">
        <f aca="false">Q1812-(Draws!R1791+Draws!AD1791)</f>
        <v>0</v>
      </c>
      <c r="S1812" s="18" t="n">
        <f aca="false">R1812-(Draws!S1791+Draws!AE1791)</f>
        <v>0</v>
      </c>
      <c r="T1812" s="18" t="n">
        <f aca="false">S1812-(Draws!T1791+Draws!AF1791)</f>
        <v>0</v>
      </c>
      <c r="U1812" s="18" t="n">
        <f aca="false">T1812-(Draws!U1791+Draws!AG1791)</f>
        <v>0</v>
      </c>
      <c r="V1812" s="18" t="n">
        <f aca="false">U1812-(Draws!V1791+Draws!AH1791)</f>
        <v>0</v>
      </c>
      <c r="W1812" s="18" t="n">
        <f aca="false">V1812-(Draws!W1791+Draws!AI1791)</f>
        <v>0</v>
      </c>
      <c r="X1812" s="18" t="n">
        <f aca="false">W1812-(Draws!X1791+Draws!AJ1791)</f>
        <v>0</v>
      </c>
      <c r="Y1812" s="18" t="n">
        <f aca="false">X1812-(Draws!Y1791+Draws!AK1791)</f>
        <v>0</v>
      </c>
      <c r="Z1812" s="18" t="n">
        <f aca="false">0-(MAX(Draws!N1791-Line_cap,0)+MAX(Draws!Z1791-Line_cap,0))</f>
        <v>0</v>
      </c>
      <c r="AA1812" s="18" t="n">
        <f aca="false">Z1812-(MAX(Draws!O1791-Line_cap,0)+MAX(Draws!AA1791-Line_cap,0))</f>
        <v>0</v>
      </c>
      <c r="AB1812" s="18" t="n">
        <f aca="false">AA1812-(MAX(Draws!P1791-Line_cap,0)+MAX(Draws!AB1791-Line_cap,0))</f>
        <v>0</v>
      </c>
      <c r="AC1812" s="18" t="n">
        <f aca="false">AB1812-(MAX(Draws!Q1791-Line_cap,0)+MAX(Draws!AC1791-Line_cap,0))</f>
        <v>0</v>
      </c>
      <c r="AD1812" s="18" t="n">
        <f aca="false">AC1812-(MAX(Draws!R1791-Line_cap,0)+MAX(Draws!AD1791-Line_cap,0))</f>
        <v>0</v>
      </c>
      <c r="AE1812" s="18" t="n">
        <f aca="false">AD1812-(MAX(Draws!S1791-Line_cap,0)+MAX(Draws!AE1791-Line_cap,0))</f>
        <v>0</v>
      </c>
      <c r="AF1812" s="18" t="n">
        <f aca="false">AE1812-(MAX(Draws!T1791-Line_cap,0)+MAX(Draws!AF1791-Line_cap,0))</f>
        <v>0</v>
      </c>
      <c r="AG1812" s="18" t="n">
        <f aca="false">AF1812-(MAX(Draws!U1791-Line_cap,0)+MAX(Draws!AG1791-Line_cap,0))</f>
        <v>0</v>
      </c>
      <c r="AH1812" s="18" t="n">
        <f aca="false">AG1812-(MAX(Draws!V1791-Line_cap,0)+MAX(Draws!AH1791-Line_cap,0))</f>
        <v>0</v>
      </c>
      <c r="AI1812" s="18" t="n">
        <f aca="false">AH1812-(MAX(Draws!W1791-Line_cap,0)+MAX(Draws!AI1791-Line_cap,0))</f>
        <v>0</v>
      </c>
      <c r="AJ1812" s="18" t="n">
        <f aca="false">AI1812-(MAX(Draws!X1791-Line_cap,0)+MAX(Draws!AJ1791-Line_cap,0))</f>
        <v>0</v>
      </c>
      <c r="AK1812" s="18" t="n">
        <f aca="false">AJ1812-(MAX(Draws!Y1791-Line_cap,0)+MAX(Draws!AK1791-Line_cap,0))</f>
        <v>0</v>
      </c>
      <c r="AL1812" s="18" t="n">
        <f aca="false">SUMPRODUCT(MIN($B$22:$M$22+B1812:M1812+N1812:Y1812))</f>
        <v>391.917910389657</v>
      </c>
      <c r="AM1812" s="18" t="n">
        <f aca="false">SUMPRODUCT(MIN($B$22:$M$22+B1812:M1812))</f>
        <v>391.917910389657</v>
      </c>
      <c r="AN1812" s="18" t="n">
        <f aca="false">SUMPRODUCT(MIN($B$22:$M$22+N1812:Y1812))</f>
        <v>481.950382357786</v>
      </c>
      <c r="AO1812" s="18" t="n">
        <f aca="false">SUMPRODUCT(MIN($B$22:$M$22+B1812:M1812+Z1812:AK1812))</f>
        <v>391.917910389657</v>
      </c>
      <c r="AP1812" s="18" t="n">
        <f aca="false">SUMPRODUCT(MIN($B$23:$M$23+B1812:M1812+N1812:Y1812))</f>
        <v>441.161237553878</v>
      </c>
      <c r="AQ1812" s="18" t="n">
        <f aca="false">SUMPRODUCT(MIN($B$23:$M$23+B1812:M1812+Z1812:AK1812))</f>
        <v>441.161237553878</v>
      </c>
      <c r="AR1812" s="13" t="n">
        <f aca="false">IF(Y1812&lt;0,1,0)</f>
        <v>0</v>
      </c>
    </row>
    <row r="1813" customFormat="false" ht="15" hidden="false" customHeight="false" outlineLevel="0" collapsed="false">
      <c r="A1813" s="13" t="n">
        <v>1788</v>
      </c>
      <c r="B1813" s="18" t="n">
        <f aca="false">Shock_sd*Draws!B1792</f>
        <v>-40.7558043365318</v>
      </c>
      <c r="C1813" s="18" t="n">
        <f aca="false">Persist_a*B1813+Shock_sd*Draws!C1792</f>
        <v>-29.0930836762812</v>
      </c>
      <c r="D1813" s="18" t="n">
        <f aca="false">Persist_a*C1813+Shock_sd*Draws!D1792</f>
        <v>24.3007850403961</v>
      </c>
      <c r="E1813" s="18" t="n">
        <f aca="false">Persist_a*D1813+Shock_sd*Draws!E1792</f>
        <v>-6.89015101697423</v>
      </c>
      <c r="F1813" s="18" t="n">
        <f aca="false">Persist_a*E1813+Shock_sd*Draws!F1792</f>
        <v>117.492595980048</v>
      </c>
      <c r="G1813" s="18" t="n">
        <f aca="false">Persist_a*F1813+Shock_sd*Draws!G1792</f>
        <v>124.640562095453</v>
      </c>
      <c r="H1813" s="18" t="n">
        <f aca="false">Persist_a*G1813+Shock_sd*Draws!H1792</f>
        <v>155.296147694451</v>
      </c>
      <c r="I1813" s="18" t="n">
        <f aca="false">Persist_a*H1813+Shock_sd*Draws!I1792</f>
        <v>212.096596607587</v>
      </c>
      <c r="J1813" s="18" t="n">
        <f aca="false">Persist_a*I1813+Shock_sd*Draws!J1792</f>
        <v>51.7320212093161</v>
      </c>
      <c r="K1813" s="18" t="n">
        <f aca="false">Persist_a*J1813+Shock_sd*Draws!K1792</f>
        <v>69.1239795273809</v>
      </c>
      <c r="L1813" s="18" t="n">
        <f aca="false">Persist_a*K1813+Shock_sd*Draws!L1792</f>
        <v>82.7270632791642</v>
      </c>
      <c r="M1813" s="18" t="n">
        <f aca="false">Persist_a*L1813+Shock_sd*Draws!M1792</f>
        <v>-12.1553924018794</v>
      </c>
      <c r="N1813" s="18" t="n">
        <f aca="false">0-(Draws!N1792+Draws!Z1792)</f>
        <v>0</v>
      </c>
      <c r="O1813" s="18" t="n">
        <f aca="false">N1813-(Draws!O1792+Draws!AA1792)</f>
        <v>0</v>
      </c>
      <c r="P1813" s="18" t="n">
        <f aca="false">O1813-(Draws!P1792+Draws!AB1792)</f>
        <v>0</v>
      </c>
      <c r="Q1813" s="18" t="n">
        <f aca="false">P1813-(Draws!Q1792+Draws!AC1792)</f>
        <v>0</v>
      </c>
      <c r="R1813" s="18" t="n">
        <f aca="false">Q1813-(Draws!R1792+Draws!AD1792)</f>
        <v>0</v>
      </c>
      <c r="S1813" s="18" t="n">
        <f aca="false">R1813-(Draws!S1792+Draws!AE1792)</f>
        <v>0</v>
      </c>
      <c r="T1813" s="18" t="n">
        <f aca="false">S1813-(Draws!T1792+Draws!AF1792)</f>
        <v>0</v>
      </c>
      <c r="U1813" s="18" t="n">
        <f aca="false">T1813-(Draws!U1792+Draws!AG1792)</f>
        <v>0</v>
      </c>
      <c r="V1813" s="18" t="n">
        <f aca="false">U1813-(Draws!V1792+Draws!AH1792)</f>
        <v>0</v>
      </c>
      <c r="W1813" s="18" t="n">
        <f aca="false">V1813-(Draws!W1792+Draws!AI1792)</f>
        <v>0</v>
      </c>
      <c r="X1813" s="18" t="n">
        <f aca="false">W1813-(Draws!X1792+Draws!AJ1792)</f>
        <v>0</v>
      </c>
      <c r="Y1813" s="18" t="n">
        <f aca="false">X1813-(Draws!Y1792+Draws!AK1792)</f>
        <v>0</v>
      </c>
      <c r="Z1813" s="18" t="n">
        <f aca="false">0-(MAX(Draws!N1792-Line_cap,0)+MAX(Draws!Z1792-Line_cap,0))</f>
        <v>0</v>
      </c>
      <c r="AA1813" s="18" t="n">
        <f aca="false">Z1813-(MAX(Draws!O1792-Line_cap,0)+MAX(Draws!AA1792-Line_cap,0))</f>
        <v>0</v>
      </c>
      <c r="AB1813" s="18" t="n">
        <f aca="false">AA1813-(MAX(Draws!P1792-Line_cap,0)+MAX(Draws!AB1792-Line_cap,0))</f>
        <v>0</v>
      </c>
      <c r="AC1813" s="18" t="n">
        <f aca="false">AB1813-(MAX(Draws!Q1792-Line_cap,0)+MAX(Draws!AC1792-Line_cap,0))</f>
        <v>0</v>
      </c>
      <c r="AD1813" s="18" t="n">
        <f aca="false">AC1813-(MAX(Draws!R1792-Line_cap,0)+MAX(Draws!AD1792-Line_cap,0))</f>
        <v>0</v>
      </c>
      <c r="AE1813" s="18" t="n">
        <f aca="false">AD1813-(MAX(Draws!S1792-Line_cap,0)+MAX(Draws!AE1792-Line_cap,0))</f>
        <v>0</v>
      </c>
      <c r="AF1813" s="18" t="n">
        <f aca="false">AE1813-(MAX(Draws!T1792-Line_cap,0)+MAX(Draws!AF1792-Line_cap,0))</f>
        <v>0</v>
      </c>
      <c r="AG1813" s="18" t="n">
        <f aca="false">AF1813-(MAX(Draws!U1792-Line_cap,0)+MAX(Draws!AG1792-Line_cap,0))</f>
        <v>0</v>
      </c>
      <c r="AH1813" s="18" t="n">
        <f aca="false">AG1813-(MAX(Draws!V1792-Line_cap,0)+MAX(Draws!AH1792-Line_cap,0))</f>
        <v>0</v>
      </c>
      <c r="AI1813" s="18" t="n">
        <f aca="false">AH1813-(MAX(Draws!W1792-Line_cap,0)+MAX(Draws!AI1792-Line_cap,0))</f>
        <v>0</v>
      </c>
      <c r="AJ1813" s="18" t="n">
        <f aca="false">AI1813-(MAX(Draws!X1792-Line_cap,0)+MAX(Draws!AJ1792-Line_cap,0))</f>
        <v>0</v>
      </c>
      <c r="AK1813" s="18" t="n">
        <f aca="false">AJ1813-(MAX(Draws!Y1792-Line_cap,0)+MAX(Draws!AK1792-Line_cap,0))</f>
        <v>0</v>
      </c>
      <c r="AL1813" s="18" t="n">
        <f aca="false">SUMPRODUCT(MIN($B$22:$M$22+B1813:M1813+N1813:Y1813))</f>
        <v>491.972048811182</v>
      </c>
      <c r="AM1813" s="18" t="n">
        <f aca="false">SUMPRODUCT(MIN($B$22:$M$22+B1813:M1813))</f>
        <v>491.972048811182</v>
      </c>
      <c r="AN1813" s="18" t="n">
        <f aca="false">SUMPRODUCT(MIN($B$22:$M$22+N1813:Y1813))</f>
        <v>481.950382357786</v>
      </c>
      <c r="AO1813" s="18" t="n">
        <f aca="false">SUMPRODUCT(MIN($B$22:$M$22+B1813:M1813+Z1813:AK1813))</f>
        <v>491.972048811182</v>
      </c>
      <c r="AP1813" s="18" t="n">
        <f aca="false">SUMPRODUCT(MIN($B$23:$M$23+B1813:M1813+N1813:Y1813))</f>
        <v>532.860336324546</v>
      </c>
      <c r="AQ1813" s="18" t="n">
        <f aca="false">SUMPRODUCT(MIN($B$23:$M$23+B1813:M1813+Z1813:AK1813))</f>
        <v>532.860336324546</v>
      </c>
      <c r="AR1813" s="13" t="n">
        <f aca="false">IF(Y1813&lt;0,1,0)</f>
        <v>0</v>
      </c>
    </row>
    <row r="1814" customFormat="false" ht="15" hidden="false" customHeight="false" outlineLevel="0" collapsed="false">
      <c r="A1814" s="13" t="n">
        <v>1789</v>
      </c>
      <c r="B1814" s="18" t="n">
        <f aca="false">Shock_sd*Draws!B1793</f>
        <v>-53.5230110188535</v>
      </c>
      <c r="C1814" s="18" t="n">
        <f aca="false">Persist_a*B1814+Shock_sd*Draws!C1793</f>
        <v>25.937230951703</v>
      </c>
      <c r="D1814" s="18" t="n">
        <f aca="false">Persist_a*C1814+Shock_sd*Draws!D1793</f>
        <v>-19.3007720279963</v>
      </c>
      <c r="E1814" s="18" t="n">
        <f aca="false">Persist_a*D1814+Shock_sd*Draws!E1793</f>
        <v>-16.4357505658731</v>
      </c>
      <c r="F1814" s="18" t="n">
        <f aca="false">Persist_a*E1814+Shock_sd*Draws!F1793</f>
        <v>-8.37882885327097</v>
      </c>
      <c r="G1814" s="18" t="n">
        <f aca="false">Persist_a*F1814+Shock_sd*Draws!G1793</f>
        <v>12.2035160473747</v>
      </c>
      <c r="H1814" s="18" t="n">
        <f aca="false">Persist_a*G1814+Shock_sd*Draws!H1793</f>
        <v>-41.1807490964732</v>
      </c>
      <c r="I1814" s="18" t="n">
        <f aca="false">Persist_a*H1814+Shock_sd*Draws!I1793</f>
        <v>-103.89900564453</v>
      </c>
      <c r="J1814" s="18" t="n">
        <f aca="false">Persist_a*I1814+Shock_sd*Draws!J1793</f>
        <v>39.2377180426319</v>
      </c>
      <c r="K1814" s="18" t="n">
        <f aca="false">Persist_a*J1814+Shock_sd*Draws!K1793</f>
        <v>-101.80653855142</v>
      </c>
      <c r="L1814" s="18" t="n">
        <f aca="false">Persist_a*K1814+Shock_sd*Draws!L1793</f>
        <v>-118.689998923138</v>
      </c>
      <c r="M1814" s="18" t="n">
        <f aca="false">Persist_a*L1814+Shock_sd*Draws!M1793</f>
        <v>-138.864064369597</v>
      </c>
      <c r="N1814" s="18" t="n">
        <f aca="false">0-(Draws!N1793+Draws!Z1793)</f>
        <v>0</v>
      </c>
      <c r="O1814" s="18" t="n">
        <f aca="false">N1814-(Draws!O1793+Draws!AA1793)</f>
        <v>0</v>
      </c>
      <c r="P1814" s="18" t="n">
        <f aca="false">O1814-(Draws!P1793+Draws!AB1793)</f>
        <v>-215.003090446418</v>
      </c>
      <c r="Q1814" s="18" t="n">
        <f aca="false">P1814-(Draws!Q1793+Draws!AC1793)</f>
        <v>-215.003090446418</v>
      </c>
      <c r="R1814" s="18" t="n">
        <f aca="false">Q1814-(Draws!R1793+Draws!AD1793)</f>
        <v>-215.003090446418</v>
      </c>
      <c r="S1814" s="18" t="n">
        <f aca="false">R1814-(Draws!S1793+Draws!AE1793)</f>
        <v>-215.003090446418</v>
      </c>
      <c r="T1814" s="18" t="n">
        <f aca="false">S1814-(Draws!T1793+Draws!AF1793)</f>
        <v>-215.003090446418</v>
      </c>
      <c r="U1814" s="18" t="n">
        <f aca="false">T1814-(Draws!U1793+Draws!AG1793)</f>
        <v>-215.003090446418</v>
      </c>
      <c r="V1814" s="18" t="n">
        <f aca="false">U1814-(Draws!V1793+Draws!AH1793)</f>
        <v>-215.003090446418</v>
      </c>
      <c r="W1814" s="18" t="n">
        <f aca="false">V1814-(Draws!W1793+Draws!AI1793)</f>
        <v>-215.003090446418</v>
      </c>
      <c r="X1814" s="18" t="n">
        <f aca="false">W1814-(Draws!X1793+Draws!AJ1793)</f>
        <v>-215.003090446418</v>
      </c>
      <c r="Y1814" s="18" t="n">
        <f aca="false">X1814-(Draws!Y1793+Draws!AK1793)</f>
        <v>-276.243521201161</v>
      </c>
      <c r="Z1814" s="18" t="n">
        <f aca="false">0-(MAX(Draws!N1793-Line_cap,0)+MAX(Draws!Z1793-Line_cap,0))</f>
        <v>0</v>
      </c>
      <c r="AA1814" s="18" t="n">
        <f aca="false">Z1814-(MAX(Draws!O1793-Line_cap,0)+MAX(Draws!AA1793-Line_cap,0))</f>
        <v>0</v>
      </c>
      <c r="AB1814" s="18" t="n">
        <f aca="false">AA1814-(MAX(Draws!P1793-Line_cap,0)+MAX(Draws!AB1793-Line_cap,0))</f>
        <v>-115.003090446418</v>
      </c>
      <c r="AC1814" s="18" t="n">
        <f aca="false">AB1814-(MAX(Draws!Q1793-Line_cap,0)+MAX(Draws!AC1793-Line_cap,0))</f>
        <v>-115.003090446418</v>
      </c>
      <c r="AD1814" s="18" t="n">
        <f aca="false">AC1814-(MAX(Draws!R1793-Line_cap,0)+MAX(Draws!AD1793-Line_cap,0))</f>
        <v>-115.003090446418</v>
      </c>
      <c r="AE1814" s="18" t="n">
        <f aca="false">AD1814-(MAX(Draws!S1793-Line_cap,0)+MAX(Draws!AE1793-Line_cap,0))</f>
        <v>-115.003090446418</v>
      </c>
      <c r="AF1814" s="18" t="n">
        <f aca="false">AE1814-(MAX(Draws!T1793-Line_cap,0)+MAX(Draws!AF1793-Line_cap,0))</f>
        <v>-115.003090446418</v>
      </c>
      <c r="AG1814" s="18" t="n">
        <f aca="false">AF1814-(MAX(Draws!U1793-Line_cap,0)+MAX(Draws!AG1793-Line_cap,0))</f>
        <v>-115.003090446418</v>
      </c>
      <c r="AH1814" s="18" t="n">
        <f aca="false">AG1814-(MAX(Draws!V1793-Line_cap,0)+MAX(Draws!AH1793-Line_cap,0))</f>
        <v>-115.003090446418</v>
      </c>
      <c r="AI1814" s="18" t="n">
        <f aca="false">AH1814-(MAX(Draws!W1793-Line_cap,0)+MAX(Draws!AI1793-Line_cap,0))</f>
        <v>-115.003090446418</v>
      </c>
      <c r="AJ1814" s="18" t="n">
        <f aca="false">AI1814-(MAX(Draws!X1793-Line_cap,0)+MAX(Draws!AJ1793-Line_cap,0))</f>
        <v>-115.003090446418</v>
      </c>
      <c r="AK1814" s="18" t="n">
        <f aca="false">AJ1814-(MAX(Draws!Y1793-Line_cap,0)+MAX(Draws!AK1793-Line_cap,0))</f>
        <v>-115.003090446418</v>
      </c>
      <c r="AL1814" s="18" t="n">
        <f aca="false">SUMPRODUCT(MIN($B$22:$M$22+B1814:M1814+N1814:Y1814))</f>
        <v>95.3164621062031</v>
      </c>
      <c r="AM1814" s="18" t="n">
        <f aca="false">SUMPRODUCT(MIN($B$22:$M$22+B1814:M1814))</f>
        <v>371.559983307364</v>
      </c>
      <c r="AN1814" s="18" t="n">
        <f aca="false">SUMPRODUCT(MIN($B$22:$M$22+N1814:Y1814))</f>
        <v>234.1805264758</v>
      </c>
      <c r="AO1814" s="18" t="n">
        <f aca="false">SUMPRODUCT(MIN($B$22:$M$22+B1814:M1814+Z1814:AK1814))</f>
        <v>256.556892860946</v>
      </c>
      <c r="AP1814" s="18" t="n">
        <f aca="false">SUMPRODUCT(MIN($B$23:$M$23+B1814:M1814+N1814:Y1814))</f>
        <v>140.442343188823</v>
      </c>
      <c r="AQ1814" s="18" t="n">
        <f aca="false">SUMPRODUCT(MIN($B$23:$M$23+B1814:M1814+Z1814:AK1814))</f>
        <v>301.682773943566</v>
      </c>
      <c r="AR1814" s="13" t="n">
        <f aca="false">IF(Y1814&lt;0,1,0)</f>
        <v>1</v>
      </c>
    </row>
    <row r="1815" customFormat="false" ht="15" hidden="false" customHeight="false" outlineLevel="0" collapsed="false">
      <c r="A1815" s="13" t="n">
        <v>1790</v>
      </c>
      <c r="B1815" s="18" t="n">
        <f aca="false">Shock_sd*Draws!B1794</f>
        <v>18.9184671575032</v>
      </c>
      <c r="C1815" s="18" t="n">
        <f aca="false">Persist_a*B1815+Shock_sd*Draws!C1794</f>
        <v>64.3574645573294</v>
      </c>
      <c r="D1815" s="18" t="n">
        <f aca="false">Persist_a*C1815+Shock_sd*Draws!D1794</f>
        <v>143.037346428891</v>
      </c>
      <c r="E1815" s="18" t="n">
        <f aca="false">Persist_a*D1815+Shock_sd*Draws!E1794</f>
        <v>195.520606453708</v>
      </c>
      <c r="F1815" s="18" t="n">
        <f aca="false">Persist_a*E1815+Shock_sd*Draws!F1794</f>
        <v>116.784894711072</v>
      </c>
      <c r="G1815" s="18" t="n">
        <f aca="false">Persist_a*F1815+Shock_sd*Draws!G1794</f>
        <v>76.5702584166264</v>
      </c>
      <c r="H1815" s="18" t="n">
        <f aca="false">Persist_a*G1815+Shock_sd*Draws!H1794</f>
        <v>67.654348365842</v>
      </c>
      <c r="I1815" s="18" t="n">
        <f aca="false">Persist_a*H1815+Shock_sd*Draws!I1794</f>
        <v>67.7364495062229</v>
      </c>
      <c r="J1815" s="18" t="n">
        <f aca="false">Persist_a*I1815+Shock_sd*Draws!J1794</f>
        <v>43.0968843175373</v>
      </c>
      <c r="K1815" s="18" t="n">
        <f aca="false">Persist_a*J1815+Shock_sd*Draws!K1794</f>
        <v>132.829572535089</v>
      </c>
      <c r="L1815" s="18" t="n">
        <f aca="false">Persist_a*K1815+Shock_sd*Draws!L1794</f>
        <v>192.142032727227</v>
      </c>
      <c r="M1815" s="18" t="n">
        <f aca="false">Persist_a*L1815+Shock_sd*Draws!M1794</f>
        <v>151.452724971804</v>
      </c>
      <c r="N1815" s="18" t="n">
        <f aca="false">0-(Draws!N1794+Draws!Z1794)</f>
        <v>0</v>
      </c>
      <c r="O1815" s="18" t="n">
        <f aca="false">N1815-(Draws!O1794+Draws!AA1794)</f>
        <v>0</v>
      </c>
      <c r="P1815" s="18" t="n">
        <f aca="false">O1815-(Draws!P1794+Draws!AB1794)</f>
        <v>0</v>
      </c>
      <c r="Q1815" s="18" t="n">
        <f aca="false">P1815-(Draws!Q1794+Draws!AC1794)</f>
        <v>0</v>
      </c>
      <c r="R1815" s="18" t="n">
        <f aca="false">Q1815-(Draws!R1794+Draws!AD1794)</f>
        <v>0</v>
      </c>
      <c r="S1815" s="18" t="n">
        <f aca="false">R1815-(Draws!S1794+Draws!AE1794)</f>
        <v>0</v>
      </c>
      <c r="T1815" s="18" t="n">
        <f aca="false">S1815-(Draws!T1794+Draws!AF1794)</f>
        <v>0</v>
      </c>
      <c r="U1815" s="18" t="n">
        <f aca="false">T1815-(Draws!U1794+Draws!AG1794)</f>
        <v>0</v>
      </c>
      <c r="V1815" s="18" t="n">
        <f aca="false">U1815-(Draws!V1794+Draws!AH1794)</f>
        <v>0</v>
      </c>
      <c r="W1815" s="18" t="n">
        <f aca="false">V1815-(Draws!W1794+Draws!AI1794)</f>
        <v>0</v>
      </c>
      <c r="X1815" s="18" t="n">
        <f aca="false">W1815-(Draws!X1794+Draws!AJ1794)</f>
        <v>0</v>
      </c>
      <c r="Y1815" s="18" t="n">
        <f aca="false">X1815-(Draws!Y1794+Draws!AK1794)</f>
        <v>0</v>
      </c>
      <c r="Z1815" s="18" t="n">
        <f aca="false">0-(MAX(Draws!N1794-Line_cap,0)+MAX(Draws!Z1794-Line_cap,0))</f>
        <v>0</v>
      </c>
      <c r="AA1815" s="18" t="n">
        <f aca="false">Z1815-(MAX(Draws!O1794-Line_cap,0)+MAX(Draws!AA1794-Line_cap,0))</f>
        <v>0</v>
      </c>
      <c r="AB1815" s="18" t="n">
        <f aca="false">AA1815-(MAX(Draws!P1794-Line_cap,0)+MAX(Draws!AB1794-Line_cap,0))</f>
        <v>0</v>
      </c>
      <c r="AC1815" s="18" t="n">
        <f aca="false">AB1815-(MAX(Draws!Q1794-Line_cap,0)+MAX(Draws!AC1794-Line_cap,0))</f>
        <v>0</v>
      </c>
      <c r="AD1815" s="18" t="n">
        <f aca="false">AC1815-(MAX(Draws!R1794-Line_cap,0)+MAX(Draws!AD1794-Line_cap,0))</f>
        <v>0</v>
      </c>
      <c r="AE1815" s="18" t="n">
        <f aca="false">AD1815-(MAX(Draws!S1794-Line_cap,0)+MAX(Draws!AE1794-Line_cap,0))</f>
        <v>0</v>
      </c>
      <c r="AF1815" s="18" t="n">
        <f aca="false">AE1815-(MAX(Draws!T1794-Line_cap,0)+MAX(Draws!AF1794-Line_cap,0))</f>
        <v>0</v>
      </c>
      <c r="AG1815" s="18" t="n">
        <f aca="false">AF1815-(MAX(Draws!U1794-Line_cap,0)+MAX(Draws!AG1794-Line_cap,0))</f>
        <v>0</v>
      </c>
      <c r="AH1815" s="18" t="n">
        <f aca="false">AG1815-(MAX(Draws!V1794-Line_cap,0)+MAX(Draws!AH1794-Line_cap,0))</f>
        <v>0</v>
      </c>
      <c r="AI1815" s="18" t="n">
        <f aca="false">AH1815-(MAX(Draws!W1794-Line_cap,0)+MAX(Draws!AI1794-Line_cap,0))</f>
        <v>0</v>
      </c>
      <c r="AJ1815" s="18" t="n">
        <f aca="false">AI1815-(MAX(Draws!X1794-Line_cap,0)+MAX(Draws!AJ1794-Line_cap,0))</f>
        <v>0</v>
      </c>
      <c r="AK1815" s="18" t="n">
        <f aca="false">AJ1815-(MAX(Draws!Y1794-Line_cap,0)+MAX(Draws!AK1794-Line_cap,0))</f>
        <v>0</v>
      </c>
      <c r="AL1815" s="18" t="n">
        <f aca="false">SUMPRODUCT(MIN($B$22:$M$22+B1815:M1815+N1815:Y1815))</f>
        <v>531.294665734934</v>
      </c>
      <c r="AM1815" s="18" t="n">
        <f aca="false">SUMPRODUCT(MIN($B$22:$M$22+B1815:M1815))</f>
        <v>531.294665734934</v>
      </c>
      <c r="AN1815" s="18" t="n">
        <f aca="false">SUMPRODUCT(MIN($B$22:$M$22+N1815:Y1815))</f>
        <v>481.950382357786</v>
      </c>
      <c r="AO1815" s="18" t="n">
        <f aca="false">SUMPRODUCT(MIN($B$22:$M$22+B1815:M1815+Z1815:AK1815))</f>
        <v>531.294665734934</v>
      </c>
      <c r="AP1815" s="18" t="n">
        <f aca="false">SUMPRODUCT(MIN($B$23:$M$23+B1815:M1815+N1815:Y1815))</f>
        <v>580.537992899154</v>
      </c>
      <c r="AQ1815" s="18" t="n">
        <f aca="false">SUMPRODUCT(MIN($B$23:$M$23+B1815:M1815+Z1815:AK1815))</f>
        <v>580.537992899154</v>
      </c>
      <c r="AR1815" s="13" t="n">
        <f aca="false">IF(Y1815&lt;0,1,0)</f>
        <v>0</v>
      </c>
    </row>
    <row r="1816" customFormat="false" ht="15" hidden="false" customHeight="false" outlineLevel="0" collapsed="false">
      <c r="A1816" s="13" t="n">
        <v>1791</v>
      </c>
      <c r="B1816" s="18" t="n">
        <f aca="false">Shock_sd*Draws!B1795</f>
        <v>-53.5369568777453</v>
      </c>
      <c r="C1816" s="18" t="n">
        <f aca="false">Persist_a*B1816+Shock_sd*Draws!C1795</f>
        <v>-49.3864942175311</v>
      </c>
      <c r="D1816" s="18" t="n">
        <f aca="false">Persist_a*C1816+Shock_sd*Draws!D1795</f>
        <v>-122.381109074303</v>
      </c>
      <c r="E1816" s="18" t="n">
        <f aca="false">Persist_a*D1816+Shock_sd*Draws!E1795</f>
        <v>-45.4229327005793</v>
      </c>
      <c r="F1816" s="18" t="n">
        <f aca="false">Persist_a*E1816+Shock_sd*Draws!F1795</f>
        <v>-56.8458550164086</v>
      </c>
      <c r="G1816" s="18" t="n">
        <f aca="false">Persist_a*F1816+Shock_sd*Draws!G1795</f>
        <v>-101.282521976845</v>
      </c>
      <c r="H1816" s="18" t="n">
        <f aca="false">Persist_a*G1816+Shock_sd*Draws!H1795</f>
        <v>-60.1302402682756</v>
      </c>
      <c r="I1816" s="18" t="n">
        <f aca="false">Persist_a*H1816+Shock_sd*Draws!I1795</f>
        <v>12.8499959812605</v>
      </c>
      <c r="J1816" s="18" t="n">
        <f aca="false">Persist_a*I1816+Shock_sd*Draws!J1795</f>
        <v>-32.7288415308963</v>
      </c>
      <c r="K1816" s="18" t="n">
        <f aca="false">Persist_a*J1816+Shock_sd*Draws!K1795</f>
        <v>23.4689895841365</v>
      </c>
      <c r="L1816" s="18" t="n">
        <f aca="false">Persist_a*K1816+Shock_sd*Draws!L1795</f>
        <v>-80.6885943007392</v>
      </c>
      <c r="M1816" s="18" t="n">
        <f aca="false">Persist_a*L1816+Shock_sd*Draws!M1795</f>
        <v>-94.263666677345</v>
      </c>
      <c r="N1816" s="18" t="n">
        <f aca="false">0-(Draws!N1795+Draws!Z1795)</f>
        <v>0</v>
      </c>
      <c r="O1816" s="18" t="n">
        <f aca="false">N1816-(Draws!O1795+Draws!AA1795)</f>
        <v>0</v>
      </c>
      <c r="P1816" s="18" t="n">
        <f aca="false">O1816-(Draws!P1795+Draws!AB1795)</f>
        <v>0</v>
      </c>
      <c r="Q1816" s="18" t="n">
        <f aca="false">P1816-(Draws!Q1795+Draws!AC1795)</f>
        <v>0</v>
      </c>
      <c r="R1816" s="18" t="n">
        <f aca="false">Q1816-(Draws!R1795+Draws!AD1795)</f>
        <v>0</v>
      </c>
      <c r="S1816" s="18" t="n">
        <f aca="false">R1816-(Draws!S1795+Draws!AE1795)</f>
        <v>0</v>
      </c>
      <c r="T1816" s="18" t="n">
        <f aca="false">S1816-(Draws!T1795+Draws!AF1795)</f>
        <v>0</v>
      </c>
      <c r="U1816" s="18" t="n">
        <f aca="false">T1816-(Draws!U1795+Draws!AG1795)</f>
        <v>0</v>
      </c>
      <c r="V1816" s="18" t="n">
        <f aca="false">U1816-(Draws!V1795+Draws!AH1795)</f>
        <v>0</v>
      </c>
      <c r="W1816" s="18" t="n">
        <f aca="false">V1816-(Draws!W1795+Draws!AI1795)</f>
        <v>0</v>
      </c>
      <c r="X1816" s="18" t="n">
        <f aca="false">W1816-(Draws!X1795+Draws!AJ1795)</f>
        <v>0</v>
      </c>
      <c r="Y1816" s="18" t="n">
        <f aca="false">X1816-(Draws!Y1795+Draws!AK1795)</f>
        <v>0</v>
      </c>
      <c r="Z1816" s="18" t="n">
        <f aca="false">0-(MAX(Draws!N1795-Line_cap,0)+MAX(Draws!Z1795-Line_cap,0))</f>
        <v>0</v>
      </c>
      <c r="AA1816" s="18" t="n">
        <f aca="false">Z1816-(MAX(Draws!O1795-Line_cap,0)+MAX(Draws!AA1795-Line_cap,0))</f>
        <v>0</v>
      </c>
      <c r="AB1816" s="18" t="n">
        <f aca="false">AA1816-(MAX(Draws!P1795-Line_cap,0)+MAX(Draws!AB1795-Line_cap,0))</f>
        <v>0</v>
      </c>
      <c r="AC1816" s="18" t="n">
        <f aca="false">AB1816-(MAX(Draws!Q1795-Line_cap,0)+MAX(Draws!AC1795-Line_cap,0))</f>
        <v>0</v>
      </c>
      <c r="AD1816" s="18" t="n">
        <f aca="false">AC1816-(MAX(Draws!R1795-Line_cap,0)+MAX(Draws!AD1795-Line_cap,0))</f>
        <v>0</v>
      </c>
      <c r="AE1816" s="18" t="n">
        <f aca="false">AD1816-(MAX(Draws!S1795-Line_cap,0)+MAX(Draws!AE1795-Line_cap,0))</f>
        <v>0</v>
      </c>
      <c r="AF1816" s="18" t="n">
        <f aca="false">AE1816-(MAX(Draws!T1795-Line_cap,0)+MAX(Draws!AF1795-Line_cap,0))</f>
        <v>0</v>
      </c>
      <c r="AG1816" s="18" t="n">
        <f aca="false">AF1816-(MAX(Draws!U1795-Line_cap,0)+MAX(Draws!AG1795-Line_cap,0))</f>
        <v>0</v>
      </c>
      <c r="AH1816" s="18" t="n">
        <f aca="false">AG1816-(MAX(Draws!V1795-Line_cap,0)+MAX(Draws!AH1795-Line_cap,0))</f>
        <v>0</v>
      </c>
      <c r="AI1816" s="18" t="n">
        <f aca="false">AH1816-(MAX(Draws!W1795-Line_cap,0)+MAX(Draws!AI1795-Line_cap,0))</f>
        <v>0</v>
      </c>
      <c r="AJ1816" s="18" t="n">
        <f aca="false">AI1816-(MAX(Draws!X1795-Line_cap,0)+MAX(Draws!AJ1795-Line_cap,0))</f>
        <v>0</v>
      </c>
      <c r="AK1816" s="18" t="n">
        <f aca="false">AJ1816-(MAX(Draws!Y1795-Line_cap,0)+MAX(Draws!AK1795-Line_cap,0))</f>
        <v>0</v>
      </c>
      <c r="AL1816" s="18" t="n">
        <f aca="false">SUMPRODUCT(MIN($B$22:$M$22+B1816:M1816+N1816:Y1816))</f>
        <v>381.92564966152</v>
      </c>
      <c r="AM1816" s="18" t="n">
        <f aca="false">SUMPRODUCT(MIN($B$22:$M$22+B1816:M1816))</f>
        <v>381.92564966152</v>
      </c>
      <c r="AN1816" s="18" t="n">
        <f aca="false">SUMPRODUCT(MIN($B$22:$M$22+N1816:Y1816))</f>
        <v>481.950382357786</v>
      </c>
      <c r="AO1816" s="18" t="n">
        <f aca="false">SUMPRODUCT(MIN($B$22:$M$22+B1816:M1816+Z1816:AK1816))</f>
        <v>381.92564966152</v>
      </c>
      <c r="AP1816" s="18" t="n">
        <f aca="false">SUMPRODUCT(MIN($B$23:$M$23+B1816:M1816+N1816:Y1816))</f>
        <v>427.922452396077</v>
      </c>
      <c r="AQ1816" s="18" t="n">
        <f aca="false">SUMPRODUCT(MIN($B$23:$M$23+B1816:M1816+Z1816:AK1816))</f>
        <v>427.922452396077</v>
      </c>
      <c r="AR1816" s="13" t="n">
        <f aca="false">IF(Y1816&lt;0,1,0)</f>
        <v>0</v>
      </c>
    </row>
    <row r="1817" customFormat="false" ht="15" hidden="false" customHeight="false" outlineLevel="0" collapsed="false">
      <c r="A1817" s="13" t="n">
        <v>1792</v>
      </c>
      <c r="B1817" s="18" t="n">
        <f aca="false">Shock_sd*Draws!B1796</f>
        <v>-43.5050496775414</v>
      </c>
      <c r="C1817" s="18" t="n">
        <f aca="false">Persist_a*B1817+Shock_sd*Draws!C1796</f>
        <v>-106.436013031356</v>
      </c>
      <c r="D1817" s="18" t="n">
        <f aca="false">Persist_a*C1817+Shock_sd*Draws!D1796</f>
        <v>-98.578356198555</v>
      </c>
      <c r="E1817" s="18" t="n">
        <f aca="false">Persist_a*D1817+Shock_sd*Draws!E1796</f>
        <v>-97.0079742578504</v>
      </c>
      <c r="F1817" s="18" t="n">
        <f aca="false">Persist_a*E1817+Shock_sd*Draws!F1796</f>
        <v>-59.177184516946</v>
      </c>
      <c r="G1817" s="18" t="n">
        <f aca="false">Persist_a*F1817+Shock_sd*Draws!G1796</f>
        <v>47.7226730395615</v>
      </c>
      <c r="H1817" s="18" t="n">
        <f aca="false">Persist_a*G1817+Shock_sd*Draws!H1796</f>
        <v>103.312419731244</v>
      </c>
      <c r="I1817" s="18" t="n">
        <f aca="false">Persist_a*H1817+Shock_sd*Draws!I1796</f>
        <v>43.5682673631361</v>
      </c>
      <c r="J1817" s="18" t="n">
        <f aca="false">Persist_a*I1817+Shock_sd*Draws!J1796</f>
        <v>47.2674133367074</v>
      </c>
      <c r="K1817" s="18" t="n">
        <f aca="false">Persist_a*J1817+Shock_sd*Draws!K1796</f>
        <v>-19.2313927032609</v>
      </c>
      <c r="L1817" s="18" t="n">
        <f aca="false">Persist_a*K1817+Shock_sd*Draws!L1796</f>
        <v>52.755654822693</v>
      </c>
      <c r="M1817" s="18" t="n">
        <f aca="false">Persist_a*L1817+Shock_sd*Draws!M1796</f>
        <v>6.32723985255641</v>
      </c>
      <c r="N1817" s="18" t="n">
        <f aca="false">0-(Draws!N1796+Draws!Z1796)</f>
        <v>0</v>
      </c>
      <c r="O1817" s="18" t="n">
        <f aca="false">N1817-(Draws!O1796+Draws!AA1796)</f>
        <v>0</v>
      </c>
      <c r="P1817" s="18" t="n">
        <f aca="false">O1817-(Draws!P1796+Draws!AB1796)</f>
        <v>0</v>
      </c>
      <c r="Q1817" s="18" t="n">
        <f aca="false">P1817-(Draws!Q1796+Draws!AC1796)</f>
        <v>0</v>
      </c>
      <c r="R1817" s="18" t="n">
        <f aca="false">Q1817-(Draws!R1796+Draws!AD1796)</f>
        <v>-131.703912781299</v>
      </c>
      <c r="S1817" s="18" t="n">
        <f aca="false">R1817-(Draws!S1796+Draws!AE1796)</f>
        <v>-131.703912781299</v>
      </c>
      <c r="T1817" s="18" t="n">
        <f aca="false">S1817-(Draws!T1796+Draws!AF1796)</f>
        <v>-131.703912781299</v>
      </c>
      <c r="U1817" s="18" t="n">
        <f aca="false">T1817-(Draws!U1796+Draws!AG1796)</f>
        <v>-131.703912781299</v>
      </c>
      <c r="V1817" s="18" t="n">
        <f aca="false">U1817-(Draws!V1796+Draws!AH1796)</f>
        <v>-131.703912781299</v>
      </c>
      <c r="W1817" s="18" t="n">
        <f aca="false">V1817-(Draws!W1796+Draws!AI1796)</f>
        <v>-131.703912781299</v>
      </c>
      <c r="X1817" s="18" t="n">
        <f aca="false">W1817-(Draws!X1796+Draws!AJ1796)</f>
        <v>-131.703912781299</v>
      </c>
      <c r="Y1817" s="18" t="n">
        <f aca="false">X1817-(Draws!Y1796+Draws!AK1796)</f>
        <v>-131.703912781299</v>
      </c>
      <c r="Z1817" s="18" t="n">
        <f aca="false">0-(MAX(Draws!N1796-Line_cap,0)+MAX(Draws!Z1796-Line_cap,0))</f>
        <v>0</v>
      </c>
      <c r="AA1817" s="18" t="n">
        <f aca="false">Z1817-(MAX(Draws!O1796-Line_cap,0)+MAX(Draws!AA1796-Line_cap,0))</f>
        <v>0</v>
      </c>
      <c r="AB1817" s="18" t="n">
        <f aca="false">AA1817-(MAX(Draws!P1796-Line_cap,0)+MAX(Draws!AB1796-Line_cap,0))</f>
        <v>0</v>
      </c>
      <c r="AC1817" s="18" t="n">
        <f aca="false">AB1817-(MAX(Draws!Q1796-Line_cap,0)+MAX(Draws!AC1796-Line_cap,0))</f>
        <v>0</v>
      </c>
      <c r="AD1817" s="18" t="n">
        <f aca="false">AC1817-(MAX(Draws!R1796-Line_cap,0)+MAX(Draws!AD1796-Line_cap,0))</f>
        <v>-31.7039127812985</v>
      </c>
      <c r="AE1817" s="18" t="n">
        <f aca="false">AD1817-(MAX(Draws!S1796-Line_cap,0)+MAX(Draws!AE1796-Line_cap,0))</f>
        <v>-31.7039127812985</v>
      </c>
      <c r="AF1817" s="18" t="n">
        <f aca="false">AE1817-(MAX(Draws!T1796-Line_cap,0)+MAX(Draws!AF1796-Line_cap,0))</f>
        <v>-31.7039127812985</v>
      </c>
      <c r="AG1817" s="18" t="n">
        <f aca="false">AF1817-(MAX(Draws!U1796-Line_cap,0)+MAX(Draws!AG1796-Line_cap,0))</f>
        <v>-31.7039127812985</v>
      </c>
      <c r="AH1817" s="18" t="n">
        <f aca="false">AG1817-(MAX(Draws!V1796-Line_cap,0)+MAX(Draws!AH1796-Line_cap,0))</f>
        <v>-31.7039127812985</v>
      </c>
      <c r="AI1817" s="18" t="n">
        <f aca="false">AH1817-(MAX(Draws!W1796-Line_cap,0)+MAX(Draws!AI1796-Line_cap,0))</f>
        <v>-31.7039127812985</v>
      </c>
      <c r="AJ1817" s="18" t="n">
        <f aca="false">AI1817-(MAX(Draws!X1796-Line_cap,0)+MAX(Draws!AJ1796-Line_cap,0))</f>
        <v>-31.7039127812985</v>
      </c>
      <c r="AK1817" s="18" t="n">
        <f aca="false">AJ1817-(MAX(Draws!Y1796-Line_cap,0)+MAX(Draws!AK1796-Line_cap,0))</f>
        <v>-31.7039127812985</v>
      </c>
      <c r="AL1817" s="18" t="n">
        <f aca="false">SUMPRODUCT(MIN($B$22:$M$22+B1817:M1817+N1817:Y1817))</f>
        <v>297.616083849446</v>
      </c>
      <c r="AM1817" s="18" t="n">
        <f aca="false">SUMPRODUCT(MIN($B$22:$M$22+B1817:M1817))</f>
        <v>401.854225570306</v>
      </c>
      <c r="AN1817" s="18" t="n">
        <f aca="false">SUMPRODUCT(MIN($B$22:$M$22+N1817:Y1817))</f>
        <v>350.246469576487</v>
      </c>
      <c r="AO1817" s="18" t="n">
        <f aca="false">SUMPRODUCT(MIN($B$22:$M$22+B1817:M1817+Z1817:AK1817))</f>
        <v>397.616083849446</v>
      </c>
      <c r="AP1817" s="18" t="n">
        <f aca="false">SUMPRODUCT(MIN($B$23:$M$23+B1817:M1817+N1817:Y1817))</f>
        <v>342.72081770261</v>
      </c>
      <c r="AQ1817" s="18" t="n">
        <f aca="false">SUMPRODUCT(MIN($B$23:$M$23+B1817:M1817+Z1817:AK1817))</f>
        <v>442.72081770261</v>
      </c>
      <c r="AR1817" s="13" t="n">
        <f aca="false">IF(Y1817&lt;0,1,0)</f>
        <v>1</v>
      </c>
    </row>
    <row r="1818" customFormat="false" ht="15" hidden="false" customHeight="false" outlineLevel="0" collapsed="false">
      <c r="A1818" s="13" t="n">
        <v>1793</v>
      </c>
      <c r="B1818" s="18" t="n">
        <f aca="false">Shock_sd*Draws!B1797</f>
        <v>-76.1104105206342</v>
      </c>
      <c r="C1818" s="18" t="n">
        <f aca="false">Persist_a*B1818+Shock_sd*Draws!C1797</f>
        <v>-9.19273206803513</v>
      </c>
      <c r="D1818" s="18" t="n">
        <f aca="false">Persist_a*C1818+Shock_sd*Draws!D1797</f>
        <v>60.4288440059196</v>
      </c>
      <c r="E1818" s="18" t="n">
        <f aca="false">Persist_a*D1818+Shock_sd*Draws!E1797</f>
        <v>-9.7453005156148</v>
      </c>
      <c r="F1818" s="18" t="n">
        <f aca="false">Persist_a*E1818+Shock_sd*Draws!F1797</f>
        <v>-13.5848903578974</v>
      </c>
      <c r="G1818" s="18" t="n">
        <f aca="false">Persist_a*F1818+Shock_sd*Draws!G1797</f>
        <v>48.5957702862714</v>
      </c>
      <c r="H1818" s="18" t="n">
        <f aca="false">Persist_a*G1818+Shock_sd*Draws!H1797</f>
        <v>78.4838158613623</v>
      </c>
      <c r="I1818" s="18" t="n">
        <f aca="false">Persist_a*H1818+Shock_sd*Draws!I1797</f>
        <v>153.415574506183</v>
      </c>
      <c r="J1818" s="18" t="n">
        <f aca="false">Persist_a*I1818+Shock_sd*Draws!J1797</f>
        <v>71.2269668230056</v>
      </c>
      <c r="K1818" s="18" t="n">
        <f aca="false">Persist_a*J1818+Shock_sd*Draws!K1797</f>
        <v>90.2540480945738</v>
      </c>
      <c r="L1818" s="18" t="n">
        <f aca="false">Persist_a*K1818+Shock_sd*Draws!L1797</f>
        <v>-16.2837701899593</v>
      </c>
      <c r="M1818" s="18" t="n">
        <f aca="false">Persist_a*L1818+Shock_sd*Draws!M1797</f>
        <v>-37.2916849706041</v>
      </c>
      <c r="N1818" s="18" t="n">
        <f aca="false">0-(Draws!N1797+Draws!Z1797)</f>
        <v>0</v>
      </c>
      <c r="O1818" s="18" t="n">
        <f aca="false">N1818-(Draws!O1797+Draws!AA1797)</f>
        <v>0</v>
      </c>
      <c r="P1818" s="18" t="n">
        <f aca="false">O1818-(Draws!P1797+Draws!AB1797)</f>
        <v>0</v>
      </c>
      <c r="Q1818" s="18" t="n">
        <f aca="false">P1818-(Draws!Q1797+Draws!AC1797)</f>
        <v>0</v>
      </c>
      <c r="R1818" s="18" t="n">
        <f aca="false">Q1818-(Draws!R1797+Draws!AD1797)</f>
        <v>0</v>
      </c>
      <c r="S1818" s="18" t="n">
        <f aca="false">R1818-(Draws!S1797+Draws!AE1797)</f>
        <v>0</v>
      </c>
      <c r="T1818" s="18" t="n">
        <f aca="false">S1818-(Draws!T1797+Draws!AF1797)</f>
        <v>0</v>
      </c>
      <c r="U1818" s="18" t="n">
        <f aca="false">T1818-(Draws!U1797+Draws!AG1797)</f>
        <v>0</v>
      </c>
      <c r="V1818" s="18" t="n">
        <f aca="false">U1818-(Draws!V1797+Draws!AH1797)</f>
        <v>0</v>
      </c>
      <c r="W1818" s="18" t="n">
        <f aca="false">V1818-(Draws!W1797+Draws!AI1797)</f>
        <v>0</v>
      </c>
      <c r="X1818" s="18" t="n">
        <f aca="false">W1818-(Draws!X1797+Draws!AJ1797)</f>
        <v>0</v>
      </c>
      <c r="Y1818" s="18" t="n">
        <f aca="false">X1818-(Draws!Y1797+Draws!AK1797)</f>
        <v>0</v>
      </c>
      <c r="Z1818" s="18" t="n">
        <f aca="false">0-(MAX(Draws!N1797-Line_cap,0)+MAX(Draws!Z1797-Line_cap,0))</f>
        <v>0</v>
      </c>
      <c r="AA1818" s="18" t="n">
        <f aca="false">Z1818-(MAX(Draws!O1797-Line_cap,0)+MAX(Draws!AA1797-Line_cap,0))</f>
        <v>0</v>
      </c>
      <c r="AB1818" s="18" t="n">
        <f aca="false">AA1818-(MAX(Draws!P1797-Line_cap,0)+MAX(Draws!AB1797-Line_cap,0))</f>
        <v>0</v>
      </c>
      <c r="AC1818" s="18" t="n">
        <f aca="false">AB1818-(MAX(Draws!Q1797-Line_cap,0)+MAX(Draws!AC1797-Line_cap,0))</f>
        <v>0</v>
      </c>
      <c r="AD1818" s="18" t="n">
        <f aca="false">AC1818-(MAX(Draws!R1797-Line_cap,0)+MAX(Draws!AD1797-Line_cap,0))</f>
        <v>0</v>
      </c>
      <c r="AE1818" s="18" t="n">
        <f aca="false">AD1818-(MAX(Draws!S1797-Line_cap,0)+MAX(Draws!AE1797-Line_cap,0))</f>
        <v>0</v>
      </c>
      <c r="AF1818" s="18" t="n">
        <f aca="false">AE1818-(MAX(Draws!T1797-Line_cap,0)+MAX(Draws!AF1797-Line_cap,0))</f>
        <v>0</v>
      </c>
      <c r="AG1818" s="18" t="n">
        <f aca="false">AF1818-(MAX(Draws!U1797-Line_cap,0)+MAX(Draws!AG1797-Line_cap,0))</f>
        <v>0</v>
      </c>
      <c r="AH1818" s="18" t="n">
        <f aca="false">AG1818-(MAX(Draws!V1797-Line_cap,0)+MAX(Draws!AH1797-Line_cap,0))</f>
        <v>0</v>
      </c>
      <c r="AI1818" s="18" t="n">
        <f aca="false">AH1818-(MAX(Draws!W1797-Line_cap,0)+MAX(Draws!AI1797-Line_cap,0))</f>
        <v>0</v>
      </c>
      <c r="AJ1818" s="18" t="n">
        <f aca="false">AI1818-(MAX(Draws!X1797-Line_cap,0)+MAX(Draws!AJ1797-Line_cap,0))</f>
        <v>0</v>
      </c>
      <c r="AK1818" s="18" t="n">
        <f aca="false">AJ1818-(MAX(Draws!Y1797-Line_cap,0)+MAX(Draws!AK1797-Line_cap,0))</f>
        <v>0</v>
      </c>
      <c r="AL1818" s="18" t="n">
        <f aca="false">SUMPRODUCT(MIN($B$22:$M$22+B1818:M1818+N1818:Y1818))</f>
        <v>473.132362706356</v>
      </c>
      <c r="AM1818" s="18" t="n">
        <f aca="false">SUMPRODUCT(MIN($B$22:$M$22+B1818:M1818))</f>
        <v>473.132362706356</v>
      </c>
      <c r="AN1818" s="18" t="n">
        <f aca="false">SUMPRODUCT(MIN($B$22:$M$22+N1818:Y1818))</f>
        <v>481.950382357786</v>
      </c>
      <c r="AO1818" s="18" t="n">
        <f aca="false">SUMPRODUCT(MIN($B$22:$M$22+B1818:M1818+Z1818:AK1818))</f>
        <v>473.132362706356</v>
      </c>
      <c r="AP1818" s="18" t="n">
        <f aca="false">SUMPRODUCT(MIN($B$23:$M$23+B1818:M1818+N1818:Y1818))</f>
        <v>512.940338372051</v>
      </c>
      <c r="AQ1818" s="18" t="n">
        <f aca="false">SUMPRODUCT(MIN($B$23:$M$23+B1818:M1818+Z1818:AK1818))</f>
        <v>512.940338372051</v>
      </c>
      <c r="AR1818" s="13" t="n">
        <f aca="false">IF(Y1818&lt;0,1,0)</f>
        <v>0</v>
      </c>
    </row>
    <row r="1819" customFormat="false" ht="15" hidden="false" customHeight="false" outlineLevel="0" collapsed="false">
      <c r="A1819" s="13" t="n">
        <v>1794</v>
      </c>
      <c r="B1819" s="18" t="n">
        <f aca="false">Shock_sd*Draws!B1798</f>
        <v>47.8591558400588</v>
      </c>
      <c r="C1819" s="18" t="n">
        <f aca="false">Persist_a*B1819+Shock_sd*Draws!C1798</f>
        <v>111.103738542856</v>
      </c>
      <c r="D1819" s="18" t="n">
        <f aca="false">Persist_a*C1819+Shock_sd*Draws!D1798</f>
        <v>-9.91100715038272</v>
      </c>
      <c r="E1819" s="18" t="n">
        <f aca="false">Persist_a*D1819+Shock_sd*Draws!E1798</f>
        <v>-36.1415186327935</v>
      </c>
      <c r="F1819" s="18" t="n">
        <f aca="false">Persist_a*E1819+Shock_sd*Draws!F1798</f>
        <v>-33.2156872667645</v>
      </c>
      <c r="G1819" s="18" t="n">
        <f aca="false">Persist_a*F1819+Shock_sd*Draws!G1798</f>
        <v>-7.3233278016314</v>
      </c>
      <c r="H1819" s="18" t="n">
        <f aca="false">Persist_a*G1819+Shock_sd*Draws!H1798</f>
        <v>36.0723152037211</v>
      </c>
      <c r="I1819" s="18" t="n">
        <f aca="false">Persist_a*H1819+Shock_sd*Draws!I1798</f>
        <v>30.0845572164782</v>
      </c>
      <c r="J1819" s="18" t="n">
        <f aca="false">Persist_a*I1819+Shock_sd*Draws!J1798</f>
        <v>-44.7579358901671</v>
      </c>
      <c r="K1819" s="18" t="n">
        <f aca="false">Persist_a*J1819+Shock_sd*Draws!K1798</f>
        <v>-99.7565467486604</v>
      </c>
      <c r="L1819" s="18" t="n">
        <f aca="false">Persist_a*K1819+Shock_sd*Draws!L1798</f>
        <v>-126.509133751027</v>
      </c>
      <c r="M1819" s="18" t="n">
        <f aca="false">Persist_a*L1819+Shock_sd*Draws!M1798</f>
        <v>-30.0264392328021</v>
      </c>
      <c r="N1819" s="18" t="n">
        <f aca="false">0-(Draws!N1798+Draws!Z1798)</f>
        <v>0</v>
      </c>
      <c r="O1819" s="18" t="n">
        <f aca="false">N1819-(Draws!O1798+Draws!AA1798)</f>
        <v>0</v>
      </c>
      <c r="P1819" s="18" t="n">
        <f aca="false">O1819-(Draws!P1798+Draws!AB1798)</f>
        <v>0</v>
      </c>
      <c r="Q1819" s="18" t="n">
        <f aca="false">P1819-(Draws!Q1798+Draws!AC1798)</f>
        <v>0</v>
      </c>
      <c r="R1819" s="18" t="n">
        <f aca="false">Q1819-(Draws!R1798+Draws!AD1798)</f>
        <v>0</v>
      </c>
      <c r="S1819" s="18" t="n">
        <f aca="false">R1819-(Draws!S1798+Draws!AE1798)</f>
        <v>0</v>
      </c>
      <c r="T1819" s="18" t="n">
        <f aca="false">S1819-(Draws!T1798+Draws!AF1798)</f>
        <v>0</v>
      </c>
      <c r="U1819" s="18" t="n">
        <f aca="false">T1819-(Draws!U1798+Draws!AG1798)</f>
        <v>0</v>
      </c>
      <c r="V1819" s="18" t="n">
        <f aca="false">U1819-(Draws!V1798+Draws!AH1798)</f>
        <v>0</v>
      </c>
      <c r="W1819" s="18" t="n">
        <f aca="false">V1819-(Draws!W1798+Draws!AI1798)</f>
        <v>0</v>
      </c>
      <c r="X1819" s="18" t="n">
        <f aca="false">W1819-(Draws!X1798+Draws!AJ1798)</f>
        <v>0</v>
      </c>
      <c r="Y1819" s="18" t="n">
        <f aca="false">X1819-(Draws!Y1798+Draws!AK1798)</f>
        <v>0</v>
      </c>
      <c r="Z1819" s="18" t="n">
        <f aca="false">0-(MAX(Draws!N1798-Line_cap,0)+MAX(Draws!Z1798-Line_cap,0))</f>
        <v>0</v>
      </c>
      <c r="AA1819" s="18" t="n">
        <f aca="false">Z1819-(MAX(Draws!O1798-Line_cap,0)+MAX(Draws!AA1798-Line_cap,0))</f>
        <v>0</v>
      </c>
      <c r="AB1819" s="18" t="n">
        <f aca="false">AA1819-(MAX(Draws!P1798-Line_cap,0)+MAX(Draws!AB1798-Line_cap,0))</f>
        <v>0</v>
      </c>
      <c r="AC1819" s="18" t="n">
        <f aca="false">AB1819-(MAX(Draws!Q1798-Line_cap,0)+MAX(Draws!AC1798-Line_cap,0))</f>
        <v>0</v>
      </c>
      <c r="AD1819" s="18" t="n">
        <f aca="false">AC1819-(MAX(Draws!R1798-Line_cap,0)+MAX(Draws!AD1798-Line_cap,0))</f>
        <v>0</v>
      </c>
      <c r="AE1819" s="18" t="n">
        <f aca="false">AD1819-(MAX(Draws!S1798-Line_cap,0)+MAX(Draws!AE1798-Line_cap,0))</f>
        <v>0</v>
      </c>
      <c r="AF1819" s="18" t="n">
        <f aca="false">AE1819-(MAX(Draws!T1798-Line_cap,0)+MAX(Draws!AF1798-Line_cap,0))</f>
        <v>0</v>
      </c>
      <c r="AG1819" s="18" t="n">
        <f aca="false">AF1819-(MAX(Draws!U1798-Line_cap,0)+MAX(Draws!AG1798-Line_cap,0))</f>
        <v>0</v>
      </c>
      <c r="AH1819" s="18" t="n">
        <f aca="false">AG1819-(MAX(Draws!V1798-Line_cap,0)+MAX(Draws!AH1798-Line_cap,0))</f>
        <v>0</v>
      </c>
      <c r="AI1819" s="18" t="n">
        <f aca="false">AH1819-(MAX(Draws!W1798-Line_cap,0)+MAX(Draws!AI1798-Line_cap,0))</f>
        <v>0</v>
      </c>
      <c r="AJ1819" s="18" t="n">
        <f aca="false">AI1819-(MAX(Draws!X1798-Line_cap,0)+MAX(Draws!AJ1798-Line_cap,0))</f>
        <v>0</v>
      </c>
      <c r="AK1819" s="18" t="n">
        <f aca="false">AJ1819-(MAX(Draws!Y1798-Line_cap,0)+MAX(Draws!AK1798-Line_cap,0))</f>
        <v>0</v>
      </c>
      <c r="AL1819" s="18" t="n">
        <f aca="false">SUMPRODUCT(MIN($B$22:$M$22+B1819:M1819+N1819:Y1819))</f>
        <v>375.418813813355</v>
      </c>
      <c r="AM1819" s="18" t="n">
        <f aca="false">SUMPRODUCT(MIN($B$22:$M$22+B1819:M1819))</f>
        <v>375.418813813355</v>
      </c>
      <c r="AN1819" s="18" t="n">
        <f aca="false">SUMPRODUCT(MIN($B$22:$M$22+N1819:Y1819))</f>
        <v>481.950382357786</v>
      </c>
      <c r="AO1819" s="18" t="n">
        <f aca="false">SUMPRODUCT(MIN($B$22:$M$22+B1819:M1819+Z1819:AK1819))</f>
        <v>375.418813813355</v>
      </c>
      <c r="AP1819" s="18" t="n">
        <f aca="false">SUMPRODUCT(MIN($B$23:$M$23+B1819:M1819+N1819:Y1819))</f>
        <v>422.291942626899</v>
      </c>
      <c r="AQ1819" s="18" t="n">
        <f aca="false">SUMPRODUCT(MIN($B$23:$M$23+B1819:M1819+Z1819:AK1819))</f>
        <v>422.291942626899</v>
      </c>
      <c r="AR1819" s="13" t="n">
        <f aca="false">IF(Y1819&lt;0,1,0)</f>
        <v>0</v>
      </c>
    </row>
    <row r="1820" customFormat="false" ht="15" hidden="false" customHeight="false" outlineLevel="0" collapsed="false">
      <c r="A1820" s="13" t="n">
        <v>1795</v>
      </c>
      <c r="B1820" s="18" t="n">
        <f aca="false">Shock_sd*Draws!B1799</f>
        <v>32.9476596004344</v>
      </c>
      <c r="C1820" s="18" t="n">
        <f aca="false">Persist_a*B1820+Shock_sd*Draws!C1799</f>
        <v>-55.153788275611</v>
      </c>
      <c r="D1820" s="18" t="n">
        <f aca="false">Persist_a*C1820+Shock_sd*Draws!D1799</f>
        <v>-91.7349172158003</v>
      </c>
      <c r="E1820" s="18" t="n">
        <f aca="false">Persist_a*D1820+Shock_sd*Draws!E1799</f>
        <v>49.7197878808634</v>
      </c>
      <c r="F1820" s="18" t="n">
        <f aca="false">Persist_a*E1820+Shock_sd*Draws!F1799</f>
        <v>18.1986588276283</v>
      </c>
      <c r="G1820" s="18" t="n">
        <f aca="false">Persist_a*F1820+Shock_sd*Draws!G1799</f>
        <v>-53.3149406542787</v>
      </c>
      <c r="H1820" s="18" t="n">
        <f aca="false">Persist_a*G1820+Shock_sd*Draws!H1799</f>
        <v>-34.6923405132505</v>
      </c>
      <c r="I1820" s="18" t="n">
        <f aca="false">Persist_a*H1820+Shock_sd*Draws!I1799</f>
        <v>1.69713445163372</v>
      </c>
      <c r="J1820" s="18" t="n">
        <f aca="false">Persist_a*I1820+Shock_sd*Draws!J1799</f>
        <v>-29.6153962700042</v>
      </c>
      <c r="K1820" s="18" t="n">
        <f aca="false">Persist_a*J1820+Shock_sd*Draws!K1799</f>
        <v>-27.5474568154232</v>
      </c>
      <c r="L1820" s="18" t="n">
        <f aca="false">Persist_a*K1820+Shock_sd*Draws!L1799</f>
        <v>-70.3289114720446</v>
      </c>
      <c r="M1820" s="18" t="n">
        <f aca="false">Persist_a*L1820+Shock_sd*Draws!M1799</f>
        <v>-95.5713930301468</v>
      </c>
      <c r="N1820" s="18" t="n">
        <f aca="false">0-(Draws!N1799+Draws!Z1799)</f>
        <v>0</v>
      </c>
      <c r="O1820" s="18" t="n">
        <f aca="false">N1820-(Draws!O1799+Draws!AA1799)</f>
        <v>0</v>
      </c>
      <c r="P1820" s="18" t="n">
        <f aca="false">O1820-(Draws!P1799+Draws!AB1799)</f>
        <v>0</v>
      </c>
      <c r="Q1820" s="18" t="n">
        <f aca="false">P1820-(Draws!Q1799+Draws!AC1799)</f>
        <v>0</v>
      </c>
      <c r="R1820" s="18" t="n">
        <f aca="false">Q1820-(Draws!R1799+Draws!AD1799)</f>
        <v>0</v>
      </c>
      <c r="S1820" s="18" t="n">
        <f aca="false">R1820-(Draws!S1799+Draws!AE1799)</f>
        <v>0</v>
      </c>
      <c r="T1820" s="18" t="n">
        <f aca="false">S1820-(Draws!T1799+Draws!AF1799)</f>
        <v>0</v>
      </c>
      <c r="U1820" s="18" t="n">
        <f aca="false">T1820-(Draws!U1799+Draws!AG1799)</f>
        <v>0</v>
      </c>
      <c r="V1820" s="18" t="n">
        <f aca="false">U1820-(Draws!V1799+Draws!AH1799)</f>
        <v>0</v>
      </c>
      <c r="W1820" s="18" t="n">
        <f aca="false">V1820-(Draws!W1799+Draws!AI1799)</f>
        <v>0</v>
      </c>
      <c r="X1820" s="18" t="n">
        <f aca="false">W1820-(Draws!X1799+Draws!AJ1799)</f>
        <v>0</v>
      </c>
      <c r="Y1820" s="18" t="n">
        <f aca="false">X1820-(Draws!Y1799+Draws!AK1799)</f>
        <v>0</v>
      </c>
      <c r="Z1820" s="18" t="n">
        <f aca="false">0-(MAX(Draws!N1799-Line_cap,0)+MAX(Draws!Z1799-Line_cap,0))</f>
        <v>0</v>
      </c>
      <c r="AA1820" s="18" t="n">
        <f aca="false">Z1820-(MAX(Draws!O1799-Line_cap,0)+MAX(Draws!AA1799-Line_cap,0))</f>
        <v>0</v>
      </c>
      <c r="AB1820" s="18" t="n">
        <f aca="false">AA1820-(MAX(Draws!P1799-Line_cap,0)+MAX(Draws!AB1799-Line_cap,0))</f>
        <v>0</v>
      </c>
      <c r="AC1820" s="18" t="n">
        <f aca="false">AB1820-(MAX(Draws!Q1799-Line_cap,0)+MAX(Draws!AC1799-Line_cap,0))</f>
        <v>0</v>
      </c>
      <c r="AD1820" s="18" t="n">
        <f aca="false">AC1820-(MAX(Draws!R1799-Line_cap,0)+MAX(Draws!AD1799-Line_cap,0))</f>
        <v>0</v>
      </c>
      <c r="AE1820" s="18" t="n">
        <f aca="false">AD1820-(MAX(Draws!S1799-Line_cap,0)+MAX(Draws!AE1799-Line_cap,0))</f>
        <v>0</v>
      </c>
      <c r="AF1820" s="18" t="n">
        <f aca="false">AE1820-(MAX(Draws!T1799-Line_cap,0)+MAX(Draws!AF1799-Line_cap,0))</f>
        <v>0</v>
      </c>
      <c r="AG1820" s="18" t="n">
        <f aca="false">AF1820-(MAX(Draws!U1799-Line_cap,0)+MAX(Draws!AG1799-Line_cap,0))</f>
        <v>0</v>
      </c>
      <c r="AH1820" s="18" t="n">
        <f aca="false">AG1820-(MAX(Draws!V1799-Line_cap,0)+MAX(Draws!AH1799-Line_cap,0))</f>
        <v>0</v>
      </c>
      <c r="AI1820" s="18" t="n">
        <f aca="false">AH1820-(MAX(Draws!W1799-Line_cap,0)+MAX(Draws!AI1799-Line_cap,0))</f>
        <v>0</v>
      </c>
      <c r="AJ1820" s="18" t="n">
        <f aca="false">AI1820-(MAX(Draws!X1799-Line_cap,0)+MAX(Draws!AJ1799-Line_cap,0))</f>
        <v>0</v>
      </c>
      <c r="AK1820" s="18" t="n">
        <f aca="false">AJ1820-(MAX(Draws!Y1799-Line_cap,0)+MAX(Draws!AK1799-Line_cap,0))</f>
        <v>0</v>
      </c>
      <c r="AL1820" s="18" t="n">
        <f aca="false">SUMPRODUCT(MIN($B$22:$M$22+B1820:M1820+N1820:Y1820))</f>
        <v>414.852654646813</v>
      </c>
      <c r="AM1820" s="18" t="n">
        <f aca="false">SUMPRODUCT(MIN($B$22:$M$22+B1820:M1820))</f>
        <v>414.852654646813</v>
      </c>
      <c r="AN1820" s="18" t="n">
        <f aca="false">SUMPRODUCT(MIN($B$22:$M$22+N1820:Y1820))</f>
        <v>481.950382357786</v>
      </c>
      <c r="AO1820" s="18" t="n">
        <f aca="false">SUMPRODUCT(MIN($B$22:$M$22+B1820:M1820+Z1820:AK1820))</f>
        <v>414.852654646813</v>
      </c>
      <c r="AP1820" s="18" t="n">
        <f aca="false">SUMPRODUCT(MIN($B$23:$M$23+B1820:M1820+N1820:Y1820))</f>
        <v>458.56864425458</v>
      </c>
      <c r="AQ1820" s="18" t="n">
        <f aca="false">SUMPRODUCT(MIN($B$23:$M$23+B1820:M1820+Z1820:AK1820))</f>
        <v>458.56864425458</v>
      </c>
      <c r="AR1820" s="13" t="n">
        <f aca="false">IF(Y1820&lt;0,1,0)</f>
        <v>0</v>
      </c>
    </row>
    <row r="1821" customFormat="false" ht="15" hidden="false" customHeight="false" outlineLevel="0" collapsed="false">
      <c r="A1821" s="13" t="n">
        <v>1796</v>
      </c>
      <c r="B1821" s="18" t="n">
        <f aca="false">Shock_sd*Draws!B1800</f>
        <v>-124.519514770752</v>
      </c>
      <c r="C1821" s="18" t="n">
        <f aca="false">Persist_a*B1821+Shock_sd*Draws!C1800</f>
        <v>-66.6330446993998</v>
      </c>
      <c r="D1821" s="18" t="n">
        <f aca="false">Persist_a*C1821+Shock_sd*Draws!D1800</f>
        <v>-77.1945079301433</v>
      </c>
      <c r="E1821" s="18" t="n">
        <f aca="false">Persist_a*D1821+Shock_sd*Draws!E1800</f>
        <v>-26.5517679449248</v>
      </c>
      <c r="F1821" s="18" t="n">
        <f aca="false">Persist_a*E1821+Shock_sd*Draws!F1800</f>
        <v>-20.8165951873051</v>
      </c>
      <c r="G1821" s="18" t="n">
        <f aca="false">Persist_a*F1821+Shock_sd*Draws!G1800</f>
        <v>-12.1449054763212</v>
      </c>
      <c r="H1821" s="18" t="n">
        <f aca="false">Persist_a*G1821+Shock_sd*Draws!H1800</f>
        <v>-28.5402164131397</v>
      </c>
      <c r="I1821" s="18" t="n">
        <f aca="false">Persist_a*H1821+Shock_sd*Draws!I1800</f>
        <v>-93.1575459735027</v>
      </c>
      <c r="J1821" s="18" t="n">
        <f aca="false">Persist_a*I1821+Shock_sd*Draws!J1800</f>
        <v>-108.940249775661</v>
      </c>
      <c r="K1821" s="18" t="n">
        <f aca="false">Persist_a*J1821+Shock_sd*Draws!K1800</f>
        <v>-91.0940877400602</v>
      </c>
      <c r="L1821" s="18" t="n">
        <f aca="false">Persist_a*K1821+Shock_sd*Draws!L1800</f>
        <v>-29.6592203077508</v>
      </c>
      <c r="M1821" s="18" t="n">
        <f aca="false">Persist_a*L1821+Shock_sd*Draws!M1800</f>
        <v>-77.2744641488051</v>
      </c>
      <c r="N1821" s="18" t="n">
        <f aca="false">0-(Draws!N1800+Draws!Z1800)</f>
        <v>0</v>
      </c>
      <c r="O1821" s="18" t="n">
        <f aca="false">N1821-(Draws!O1800+Draws!AA1800)</f>
        <v>0</v>
      </c>
      <c r="P1821" s="18" t="n">
        <f aca="false">O1821-(Draws!P1800+Draws!AB1800)</f>
        <v>0</v>
      </c>
      <c r="Q1821" s="18" t="n">
        <f aca="false">P1821-(Draws!Q1800+Draws!AC1800)</f>
        <v>0</v>
      </c>
      <c r="R1821" s="18" t="n">
        <f aca="false">Q1821-(Draws!R1800+Draws!AD1800)</f>
        <v>0</v>
      </c>
      <c r="S1821" s="18" t="n">
        <f aca="false">R1821-(Draws!S1800+Draws!AE1800)</f>
        <v>0</v>
      </c>
      <c r="T1821" s="18" t="n">
        <f aca="false">S1821-(Draws!T1800+Draws!AF1800)</f>
        <v>0</v>
      </c>
      <c r="U1821" s="18" t="n">
        <f aca="false">T1821-(Draws!U1800+Draws!AG1800)</f>
        <v>0</v>
      </c>
      <c r="V1821" s="18" t="n">
        <f aca="false">U1821-(Draws!V1800+Draws!AH1800)</f>
        <v>0</v>
      </c>
      <c r="W1821" s="18" t="n">
        <f aca="false">V1821-(Draws!W1800+Draws!AI1800)</f>
        <v>0</v>
      </c>
      <c r="X1821" s="18" t="n">
        <f aca="false">W1821-(Draws!X1800+Draws!AJ1800)</f>
        <v>0</v>
      </c>
      <c r="Y1821" s="18" t="n">
        <f aca="false">X1821-(Draws!Y1800+Draws!AK1800)</f>
        <v>0</v>
      </c>
      <c r="Z1821" s="18" t="n">
        <f aca="false">0-(MAX(Draws!N1800-Line_cap,0)+MAX(Draws!Z1800-Line_cap,0))</f>
        <v>0</v>
      </c>
      <c r="AA1821" s="18" t="n">
        <f aca="false">Z1821-(MAX(Draws!O1800-Line_cap,0)+MAX(Draws!AA1800-Line_cap,0))</f>
        <v>0</v>
      </c>
      <c r="AB1821" s="18" t="n">
        <f aca="false">AA1821-(MAX(Draws!P1800-Line_cap,0)+MAX(Draws!AB1800-Line_cap,0))</f>
        <v>0</v>
      </c>
      <c r="AC1821" s="18" t="n">
        <f aca="false">AB1821-(MAX(Draws!Q1800-Line_cap,0)+MAX(Draws!AC1800-Line_cap,0))</f>
        <v>0</v>
      </c>
      <c r="AD1821" s="18" t="n">
        <f aca="false">AC1821-(MAX(Draws!R1800-Line_cap,0)+MAX(Draws!AD1800-Line_cap,0))</f>
        <v>0</v>
      </c>
      <c r="AE1821" s="18" t="n">
        <f aca="false">AD1821-(MAX(Draws!S1800-Line_cap,0)+MAX(Draws!AE1800-Line_cap,0))</f>
        <v>0</v>
      </c>
      <c r="AF1821" s="18" t="n">
        <f aca="false">AE1821-(MAX(Draws!T1800-Line_cap,0)+MAX(Draws!AF1800-Line_cap,0))</f>
        <v>0</v>
      </c>
      <c r="AG1821" s="18" t="n">
        <f aca="false">AF1821-(MAX(Draws!U1800-Line_cap,0)+MAX(Draws!AG1800-Line_cap,0))</f>
        <v>0</v>
      </c>
      <c r="AH1821" s="18" t="n">
        <f aca="false">AG1821-(MAX(Draws!V1800-Line_cap,0)+MAX(Draws!AH1800-Line_cap,0))</f>
        <v>0</v>
      </c>
      <c r="AI1821" s="18" t="n">
        <f aca="false">AH1821-(MAX(Draws!W1800-Line_cap,0)+MAX(Draws!AI1800-Line_cap,0))</f>
        <v>0</v>
      </c>
      <c r="AJ1821" s="18" t="n">
        <f aca="false">AI1821-(MAX(Draws!X1800-Line_cap,0)+MAX(Draws!AJ1800-Line_cap,0))</f>
        <v>0</v>
      </c>
      <c r="AK1821" s="18" t="n">
        <f aca="false">AJ1821-(MAX(Draws!Y1800-Line_cap,0)+MAX(Draws!AK1800-Line_cap,0))</f>
        <v>0</v>
      </c>
      <c r="AL1821" s="18" t="n">
        <f aca="false">SUMPRODUCT(MIN($B$22:$M$22+B1821:M1821+N1821:Y1821))</f>
        <v>379.257531641735</v>
      </c>
      <c r="AM1821" s="18" t="n">
        <f aca="false">SUMPRODUCT(MIN($B$22:$M$22+B1821:M1821))</f>
        <v>379.257531641735</v>
      </c>
      <c r="AN1821" s="18" t="n">
        <f aca="false">SUMPRODUCT(MIN($B$22:$M$22+N1821:Y1821))</f>
        <v>481.950382357786</v>
      </c>
      <c r="AO1821" s="18" t="n">
        <f aca="false">SUMPRODUCT(MIN($B$22:$M$22+B1821:M1821+Z1821:AK1821))</f>
        <v>379.257531641735</v>
      </c>
      <c r="AP1821" s="18" t="n">
        <f aca="false">SUMPRODUCT(MIN($B$23:$M$23+B1821:M1821+N1821:Y1821))</f>
        <v>428.500858805956</v>
      </c>
      <c r="AQ1821" s="18" t="n">
        <f aca="false">SUMPRODUCT(MIN($B$23:$M$23+B1821:M1821+Z1821:AK1821))</f>
        <v>428.500858805956</v>
      </c>
      <c r="AR1821" s="13" t="n">
        <f aca="false">IF(Y1821&lt;0,1,0)</f>
        <v>0</v>
      </c>
    </row>
    <row r="1822" customFormat="false" ht="15" hidden="false" customHeight="false" outlineLevel="0" collapsed="false">
      <c r="A1822" s="13" t="n">
        <v>1797</v>
      </c>
      <c r="B1822" s="18" t="n">
        <f aca="false">Shock_sd*Draws!B1801</f>
        <v>32.6998356772307</v>
      </c>
      <c r="C1822" s="18" t="n">
        <f aca="false">Persist_a*B1822+Shock_sd*Draws!C1801</f>
        <v>82.356127491365</v>
      </c>
      <c r="D1822" s="18" t="n">
        <f aca="false">Persist_a*C1822+Shock_sd*Draws!D1801</f>
        <v>169.313633938871</v>
      </c>
      <c r="E1822" s="18" t="n">
        <f aca="false">Persist_a*D1822+Shock_sd*Draws!E1801</f>
        <v>62.0789524027696</v>
      </c>
      <c r="F1822" s="18" t="n">
        <f aca="false">Persist_a*E1822+Shock_sd*Draws!F1801</f>
        <v>37.0741983715129</v>
      </c>
      <c r="G1822" s="18" t="n">
        <f aca="false">Persist_a*F1822+Shock_sd*Draws!G1801</f>
        <v>12.8912559452861</v>
      </c>
      <c r="H1822" s="18" t="n">
        <f aca="false">Persist_a*G1822+Shock_sd*Draws!H1801</f>
        <v>-15.3984950939794</v>
      </c>
      <c r="I1822" s="18" t="n">
        <f aca="false">Persist_a*H1822+Shock_sd*Draws!I1801</f>
        <v>53.0494145263666</v>
      </c>
      <c r="J1822" s="18" t="n">
        <f aca="false">Persist_a*I1822+Shock_sd*Draws!J1801</f>
        <v>49.0399570467968</v>
      </c>
      <c r="K1822" s="18" t="n">
        <f aca="false">Persist_a*J1822+Shock_sd*Draws!K1801</f>
        <v>3.86072039174662</v>
      </c>
      <c r="L1822" s="18" t="n">
        <f aca="false">Persist_a*K1822+Shock_sd*Draws!L1801</f>
        <v>7.78685421584304</v>
      </c>
      <c r="M1822" s="18" t="n">
        <f aca="false">Persist_a*L1822+Shock_sd*Draws!M1801</f>
        <v>-26.9261116940969</v>
      </c>
      <c r="N1822" s="18" t="n">
        <f aca="false">0-(Draws!N1801+Draws!Z1801)</f>
        <v>0</v>
      </c>
      <c r="O1822" s="18" t="n">
        <f aca="false">N1822-(Draws!O1801+Draws!AA1801)</f>
        <v>0</v>
      </c>
      <c r="P1822" s="18" t="n">
        <f aca="false">O1822-(Draws!P1801+Draws!AB1801)</f>
        <v>0</v>
      </c>
      <c r="Q1822" s="18" t="n">
        <f aca="false">P1822-(Draws!Q1801+Draws!AC1801)</f>
        <v>0</v>
      </c>
      <c r="R1822" s="18" t="n">
        <f aca="false">Q1822-(Draws!R1801+Draws!AD1801)</f>
        <v>0</v>
      </c>
      <c r="S1822" s="18" t="n">
        <f aca="false">R1822-(Draws!S1801+Draws!AE1801)</f>
        <v>0</v>
      </c>
      <c r="T1822" s="18" t="n">
        <f aca="false">S1822-(Draws!T1801+Draws!AF1801)</f>
        <v>0</v>
      </c>
      <c r="U1822" s="18" t="n">
        <f aca="false">T1822-(Draws!U1801+Draws!AG1801)</f>
        <v>0</v>
      </c>
      <c r="V1822" s="18" t="n">
        <f aca="false">U1822-(Draws!V1801+Draws!AH1801)</f>
        <v>0</v>
      </c>
      <c r="W1822" s="18" t="n">
        <f aca="false">V1822-(Draws!W1801+Draws!AI1801)</f>
        <v>0</v>
      </c>
      <c r="X1822" s="18" t="n">
        <f aca="false">W1822-(Draws!X1801+Draws!AJ1801)</f>
        <v>0</v>
      </c>
      <c r="Y1822" s="18" t="n">
        <f aca="false">X1822-(Draws!Y1801+Draws!AK1801)</f>
        <v>0</v>
      </c>
      <c r="Z1822" s="18" t="n">
        <f aca="false">0-(MAX(Draws!N1801-Line_cap,0)+MAX(Draws!Z1801-Line_cap,0))</f>
        <v>0</v>
      </c>
      <c r="AA1822" s="18" t="n">
        <f aca="false">Z1822-(MAX(Draws!O1801-Line_cap,0)+MAX(Draws!AA1801-Line_cap,0))</f>
        <v>0</v>
      </c>
      <c r="AB1822" s="18" t="n">
        <f aca="false">AA1822-(MAX(Draws!P1801-Line_cap,0)+MAX(Draws!AB1801-Line_cap,0))</f>
        <v>0</v>
      </c>
      <c r="AC1822" s="18" t="n">
        <f aca="false">AB1822-(MAX(Draws!Q1801-Line_cap,0)+MAX(Draws!AC1801-Line_cap,0))</f>
        <v>0</v>
      </c>
      <c r="AD1822" s="18" t="n">
        <f aca="false">AC1822-(MAX(Draws!R1801-Line_cap,0)+MAX(Draws!AD1801-Line_cap,0))</f>
        <v>0</v>
      </c>
      <c r="AE1822" s="18" t="n">
        <f aca="false">AD1822-(MAX(Draws!S1801-Line_cap,0)+MAX(Draws!AE1801-Line_cap,0))</f>
        <v>0</v>
      </c>
      <c r="AF1822" s="18" t="n">
        <f aca="false">AE1822-(MAX(Draws!T1801-Line_cap,0)+MAX(Draws!AF1801-Line_cap,0))</f>
        <v>0</v>
      </c>
      <c r="AG1822" s="18" t="n">
        <f aca="false">AF1822-(MAX(Draws!U1801-Line_cap,0)+MAX(Draws!AG1801-Line_cap,0))</f>
        <v>0</v>
      </c>
      <c r="AH1822" s="18" t="n">
        <f aca="false">AG1822-(MAX(Draws!V1801-Line_cap,0)+MAX(Draws!AH1801-Line_cap,0))</f>
        <v>0</v>
      </c>
      <c r="AI1822" s="18" t="n">
        <f aca="false">AH1822-(MAX(Draws!W1801-Line_cap,0)+MAX(Draws!AI1801-Line_cap,0))</f>
        <v>0</v>
      </c>
      <c r="AJ1822" s="18" t="n">
        <f aca="false">AI1822-(MAX(Draws!X1801-Line_cap,0)+MAX(Draws!AJ1801-Line_cap,0))</f>
        <v>0</v>
      </c>
      <c r="AK1822" s="18" t="n">
        <f aca="false">AJ1822-(MAX(Draws!Y1801-Line_cap,0)+MAX(Draws!AK1801-Line_cap,0))</f>
        <v>0</v>
      </c>
      <c r="AL1822" s="18" t="n">
        <f aca="false">SUMPRODUCT(MIN($B$22:$M$22+B1822:M1822+N1822:Y1822))</f>
        <v>466.551887263806</v>
      </c>
      <c r="AM1822" s="18" t="n">
        <f aca="false">SUMPRODUCT(MIN($B$22:$M$22+B1822:M1822))</f>
        <v>466.551887263806</v>
      </c>
      <c r="AN1822" s="18" t="n">
        <f aca="false">SUMPRODUCT(MIN($B$22:$M$22+N1822:Y1822))</f>
        <v>481.950382357786</v>
      </c>
      <c r="AO1822" s="18" t="n">
        <f aca="false">SUMPRODUCT(MIN($B$22:$M$22+B1822:M1822+Z1822:AK1822))</f>
        <v>466.551887263806</v>
      </c>
      <c r="AP1822" s="18" t="n">
        <f aca="false">SUMPRODUCT(MIN($B$23:$M$23+B1822:M1822+N1822:Y1822))</f>
        <v>515.730530126907</v>
      </c>
      <c r="AQ1822" s="18" t="n">
        <f aca="false">SUMPRODUCT(MIN($B$23:$M$23+B1822:M1822+Z1822:AK1822))</f>
        <v>515.730530126907</v>
      </c>
      <c r="AR1822" s="13" t="n">
        <f aca="false">IF(Y1822&lt;0,1,0)</f>
        <v>0</v>
      </c>
    </row>
    <row r="1823" customFormat="false" ht="15" hidden="false" customHeight="false" outlineLevel="0" collapsed="false">
      <c r="A1823" s="13" t="n">
        <v>1798</v>
      </c>
      <c r="B1823" s="18" t="n">
        <f aca="false">Shock_sd*Draws!B1802</f>
        <v>-14.6605697336769</v>
      </c>
      <c r="C1823" s="18" t="n">
        <f aca="false">Persist_a*B1823+Shock_sd*Draws!C1802</f>
        <v>-25.7895467130157</v>
      </c>
      <c r="D1823" s="18" t="n">
        <f aca="false">Persist_a*C1823+Shock_sd*Draws!D1802</f>
        <v>-113.914392213894</v>
      </c>
      <c r="E1823" s="18" t="n">
        <f aca="false">Persist_a*D1823+Shock_sd*Draws!E1802</f>
        <v>-111.956366567069</v>
      </c>
      <c r="F1823" s="18" t="n">
        <f aca="false">Persist_a*E1823+Shock_sd*Draws!F1802</f>
        <v>-2.99966948461443</v>
      </c>
      <c r="G1823" s="18" t="n">
        <f aca="false">Persist_a*F1823+Shock_sd*Draws!G1802</f>
        <v>-79.8215538603132</v>
      </c>
      <c r="H1823" s="18" t="n">
        <f aca="false">Persist_a*G1823+Shock_sd*Draws!H1802</f>
        <v>-46.6736822671972</v>
      </c>
      <c r="I1823" s="18" t="n">
        <f aca="false">Persist_a*H1823+Shock_sd*Draws!I1802</f>
        <v>-107.428415314388</v>
      </c>
      <c r="J1823" s="18" t="n">
        <f aca="false">Persist_a*I1823+Shock_sd*Draws!J1802</f>
        <v>-11.3313325097908</v>
      </c>
      <c r="K1823" s="18" t="n">
        <f aca="false">Persist_a*J1823+Shock_sd*Draws!K1802</f>
        <v>22.0826982712674</v>
      </c>
      <c r="L1823" s="18" t="n">
        <f aca="false">Persist_a*K1823+Shock_sd*Draws!L1802</f>
        <v>111.062692688275</v>
      </c>
      <c r="M1823" s="18" t="n">
        <f aca="false">Persist_a*L1823+Shock_sd*Draws!M1802</f>
        <v>87.0464021649685</v>
      </c>
      <c r="N1823" s="18" t="n">
        <f aca="false">0-(Draws!N1802+Draws!Z1802)</f>
        <v>0</v>
      </c>
      <c r="O1823" s="18" t="n">
        <f aca="false">N1823-(Draws!O1802+Draws!AA1802)</f>
        <v>0</v>
      </c>
      <c r="P1823" s="18" t="n">
        <f aca="false">O1823-(Draws!P1802+Draws!AB1802)</f>
        <v>0</v>
      </c>
      <c r="Q1823" s="18" t="n">
        <f aca="false">P1823-(Draws!Q1802+Draws!AC1802)</f>
        <v>0</v>
      </c>
      <c r="R1823" s="18" t="n">
        <f aca="false">Q1823-(Draws!R1802+Draws!AD1802)</f>
        <v>0</v>
      </c>
      <c r="S1823" s="18" t="n">
        <f aca="false">R1823-(Draws!S1802+Draws!AE1802)</f>
        <v>0</v>
      </c>
      <c r="T1823" s="18" t="n">
        <f aca="false">S1823-(Draws!T1802+Draws!AF1802)</f>
        <v>0</v>
      </c>
      <c r="U1823" s="18" t="n">
        <f aca="false">T1823-(Draws!U1802+Draws!AG1802)</f>
        <v>0</v>
      </c>
      <c r="V1823" s="18" t="n">
        <f aca="false">U1823-(Draws!V1802+Draws!AH1802)</f>
        <v>0</v>
      </c>
      <c r="W1823" s="18" t="n">
        <f aca="false">V1823-(Draws!W1802+Draws!AI1802)</f>
        <v>0</v>
      </c>
      <c r="X1823" s="18" t="n">
        <f aca="false">W1823-(Draws!X1802+Draws!AJ1802)</f>
        <v>0</v>
      </c>
      <c r="Y1823" s="18" t="n">
        <f aca="false">X1823-(Draws!Y1802+Draws!AK1802)</f>
        <v>0</v>
      </c>
      <c r="Z1823" s="18" t="n">
        <f aca="false">0-(MAX(Draws!N1802-Line_cap,0)+MAX(Draws!Z1802-Line_cap,0))</f>
        <v>0</v>
      </c>
      <c r="AA1823" s="18" t="n">
        <f aca="false">Z1823-(MAX(Draws!O1802-Line_cap,0)+MAX(Draws!AA1802-Line_cap,0))</f>
        <v>0</v>
      </c>
      <c r="AB1823" s="18" t="n">
        <f aca="false">AA1823-(MAX(Draws!P1802-Line_cap,0)+MAX(Draws!AB1802-Line_cap,0))</f>
        <v>0</v>
      </c>
      <c r="AC1823" s="18" t="n">
        <f aca="false">AB1823-(MAX(Draws!Q1802-Line_cap,0)+MAX(Draws!AC1802-Line_cap,0))</f>
        <v>0</v>
      </c>
      <c r="AD1823" s="18" t="n">
        <f aca="false">AC1823-(MAX(Draws!R1802-Line_cap,0)+MAX(Draws!AD1802-Line_cap,0))</f>
        <v>0</v>
      </c>
      <c r="AE1823" s="18" t="n">
        <f aca="false">AD1823-(MAX(Draws!S1802-Line_cap,0)+MAX(Draws!AE1802-Line_cap,0))</f>
        <v>0</v>
      </c>
      <c r="AF1823" s="18" t="n">
        <f aca="false">AE1823-(MAX(Draws!T1802-Line_cap,0)+MAX(Draws!AF1802-Line_cap,0))</f>
        <v>0</v>
      </c>
      <c r="AG1823" s="18" t="n">
        <f aca="false">AF1823-(MAX(Draws!U1802-Line_cap,0)+MAX(Draws!AG1802-Line_cap,0))</f>
        <v>0</v>
      </c>
      <c r="AH1823" s="18" t="n">
        <f aca="false">AG1823-(MAX(Draws!V1802-Line_cap,0)+MAX(Draws!AH1802-Line_cap,0))</f>
        <v>0</v>
      </c>
      <c r="AI1823" s="18" t="n">
        <f aca="false">AH1823-(MAX(Draws!W1802-Line_cap,0)+MAX(Draws!AI1802-Line_cap,0))</f>
        <v>0</v>
      </c>
      <c r="AJ1823" s="18" t="n">
        <f aca="false">AI1823-(MAX(Draws!X1802-Line_cap,0)+MAX(Draws!AJ1802-Line_cap,0))</f>
        <v>0</v>
      </c>
      <c r="AK1823" s="18" t="n">
        <f aca="false">AJ1823-(MAX(Draws!Y1802-Line_cap,0)+MAX(Draws!AK1802-Line_cap,0))</f>
        <v>0</v>
      </c>
      <c r="AL1823" s="18" t="n">
        <f aca="false">SUMPRODUCT(MIN($B$22:$M$22+B1823:M1823+N1823:Y1823))</f>
        <v>376.425638083531</v>
      </c>
      <c r="AM1823" s="18" t="n">
        <f aca="false">SUMPRODUCT(MIN($B$22:$M$22+B1823:M1823))</f>
        <v>376.425638083531</v>
      </c>
      <c r="AN1823" s="18" t="n">
        <f aca="false">SUMPRODUCT(MIN($B$22:$M$22+N1823:Y1823))</f>
        <v>481.950382357786</v>
      </c>
      <c r="AO1823" s="18" t="n">
        <f aca="false">SUMPRODUCT(MIN($B$22:$M$22+B1823:M1823+Z1823:AK1823))</f>
        <v>376.425638083531</v>
      </c>
      <c r="AP1823" s="18" t="n">
        <f aca="false">SUMPRODUCT(MIN($B$23:$M$23+B1823:M1823+N1823:Y1823))</f>
        <v>426.025638083531</v>
      </c>
      <c r="AQ1823" s="18" t="n">
        <f aca="false">SUMPRODUCT(MIN($B$23:$M$23+B1823:M1823+Z1823:AK1823))</f>
        <v>426.025638083531</v>
      </c>
      <c r="AR1823" s="13" t="n">
        <f aca="false">IF(Y1823&lt;0,1,0)</f>
        <v>0</v>
      </c>
    </row>
    <row r="1824" customFormat="false" ht="15" hidden="false" customHeight="false" outlineLevel="0" collapsed="false">
      <c r="A1824" s="13" t="n">
        <v>1799</v>
      </c>
      <c r="B1824" s="18" t="n">
        <f aca="false">Shock_sd*Draws!B1803</f>
        <v>-6.75362947160709</v>
      </c>
      <c r="C1824" s="18" t="n">
        <f aca="false">Persist_a*B1824+Shock_sd*Draws!C1803</f>
        <v>29.2965762787304</v>
      </c>
      <c r="D1824" s="18" t="n">
        <f aca="false">Persist_a*C1824+Shock_sd*Draws!D1803</f>
        <v>-16.5404157281146</v>
      </c>
      <c r="E1824" s="18" t="n">
        <f aca="false">Persist_a*D1824+Shock_sd*Draws!E1803</f>
        <v>18.2919651831082</v>
      </c>
      <c r="F1824" s="18" t="n">
        <f aca="false">Persist_a*E1824+Shock_sd*Draws!F1803</f>
        <v>54.9743246784048</v>
      </c>
      <c r="G1824" s="18" t="n">
        <f aca="false">Persist_a*F1824+Shock_sd*Draws!G1803</f>
        <v>-41.1080352239993</v>
      </c>
      <c r="H1824" s="18" t="n">
        <f aca="false">Persist_a*G1824+Shock_sd*Draws!H1803</f>
        <v>-41.0817118508322</v>
      </c>
      <c r="I1824" s="18" t="n">
        <f aca="false">Persist_a*H1824+Shock_sd*Draws!I1803</f>
        <v>12.9771911262789</v>
      </c>
      <c r="J1824" s="18" t="n">
        <f aca="false">Persist_a*I1824+Shock_sd*Draws!J1803</f>
        <v>-1.68957480056579</v>
      </c>
      <c r="K1824" s="18" t="n">
        <f aca="false">Persist_a*J1824+Shock_sd*Draws!K1803</f>
        <v>114.989540821866</v>
      </c>
      <c r="L1824" s="18" t="n">
        <f aca="false">Persist_a*K1824+Shock_sd*Draws!L1803</f>
        <v>-5.41698724475086</v>
      </c>
      <c r="M1824" s="18" t="n">
        <f aca="false">Persist_a*L1824+Shock_sd*Draws!M1803</f>
        <v>105.848749050191</v>
      </c>
      <c r="N1824" s="18" t="n">
        <f aca="false">0-(Draws!N1803+Draws!Z1803)</f>
        <v>0</v>
      </c>
      <c r="O1824" s="18" t="n">
        <f aca="false">N1824-(Draws!O1803+Draws!AA1803)</f>
        <v>0</v>
      </c>
      <c r="P1824" s="18" t="n">
        <f aca="false">O1824-(Draws!P1803+Draws!AB1803)</f>
        <v>0</v>
      </c>
      <c r="Q1824" s="18" t="n">
        <f aca="false">P1824-(Draws!Q1803+Draws!AC1803)</f>
        <v>0</v>
      </c>
      <c r="R1824" s="18" t="n">
        <f aca="false">Q1824-(Draws!R1803+Draws!AD1803)</f>
        <v>0</v>
      </c>
      <c r="S1824" s="18" t="n">
        <f aca="false">R1824-(Draws!S1803+Draws!AE1803)</f>
        <v>0</v>
      </c>
      <c r="T1824" s="18" t="n">
        <f aca="false">S1824-(Draws!T1803+Draws!AF1803)</f>
        <v>-146.554635152216</v>
      </c>
      <c r="U1824" s="18" t="n">
        <f aca="false">T1824-(Draws!U1803+Draws!AG1803)</f>
        <v>-146.554635152216</v>
      </c>
      <c r="V1824" s="18" t="n">
        <f aca="false">U1824-(Draws!V1803+Draws!AH1803)</f>
        <v>-146.554635152216</v>
      </c>
      <c r="W1824" s="18" t="n">
        <f aca="false">V1824-(Draws!W1803+Draws!AI1803)</f>
        <v>-146.554635152216</v>
      </c>
      <c r="X1824" s="18" t="n">
        <f aca="false">W1824-(Draws!X1803+Draws!AJ1803)</f>
        <v>-146.554635152216</v>
      </c>
      <c r="Y1824" s="18" t="n">
        <f aca="false">X1824-(Draws!Y1803+Draws!AK1803)</f>
        <v>-146.554635152216</v>
      </c>
      <c r="Z1824" s="18" t="n">
        <f aca="false">0-(MAX(Draws!N1803-Line_cap,0)+MAX(Draws!Z1803-Line_cap,0))</f>
        <v>0</v>
      </c>
      <c r="AA1824" s="18" t="n">
        <f aca="false">Z1824-(MAX(Draws!O1803-Line_cap,0)+MAX(Draws!AA1803-Line_cap,0))</f>
        <v>0</v>
      </c>
      <c r="AB1824" s="18" t="n">
        <f aca="false">AA1824-(MAX(Draws!P1803-Line_cap,0)+MAX(Draws!AB1803-Line_cap,0))</f>
        <v>0</v>
      </c>
      <c r="AC1824" s="18" t="n">
        <f aca="false">AB1824-(MAX(Draws!Q1803-Line_cap,0)+MAX(Draws!AC1803-Line_cap,0))</f>
        <v>0</v>
      </c>
      <c r="AD1824" s="18" t="n">
        <f aca="false">AC1824-(MAX(Draws!R1803-Line_cap,0)+MAX(Draws!AD1803-Line_cap,0))</f>
        <v>0</v>
      </c>
      <c r="AE1824" s="18" t="n">
        <f aca="false">AD1824-(MAX(Draws!S1803-Line_cap,0)+MAX(Draws!AE1803-Line_cap,0))</f>
        <v>0</v>
      </c>
      <c r="AF1824" s="18" t="n">
        <f aca="false">AE1824-(MAX(Draws!T1803-Line_cap,0)+MAX(Draws!AF1803-Line_cap,0))</f>
        <v>-46.5546351522164</v>
      </c>
      <c r="AG1824" s="18" t="n">
        <f aca="false">AF1824-(MAX(Draws!U1803-Line_cap,0)+MAX(Draws!AG1803-Line_cap,0))</f>
        <v>-46.5546351522164</v>
      </c>
      <c r="AH1824" s="18" t="n">
        <f aca="false">AG1824-(MAX(Draws!V1803-Line_cap,0)+MAX(Draws!AH1803-Line_cap,0))</f>
        <v>-46.5546351522164</v>
      </c>
      <c r="AI1824" s="18" t="n">
        <f aca="false">AH1824-(MAX(Draws!W1803-Line_cap,0)+MAX(Draws!AI1803-Line_cap,0))</f>
        <v>-46.5546351522164</v>
      </c>
      <c r="AJ1824" s="18" t="n">
        <f aca="false">AI1824-(MAX(Draws!X1803-Line_cap,0)+MAX(Draws!AJ1803-Line_cap,0))</f>
        <v>-46.5546351522164</v>
      </c>
      <c r="AK1824" s="18" t="n">
        <f aca="false">AJ1824-(MAX(Draws!Y1803-Line_cap,0)+MAX(Draws!AK1803-Line_cap,0))</f>
        <v>-46.5546351522164</v>
      </c>
      <c r="AL1824" s="18" t="n">
        <f aca="false">SUMPRODUCT(MIN($B$22:$M$22+B1824:M1824+N1824:Y1824))</f>
        <v>294.314035354737</v>
      </c>
      <c r="AM1824" s="18" t="n">
        <f aca="false">SUMPRODUCT(MIN($B$22:$M$22+B1824:M1824))</f>
        <v>440.868670506953</v>
      </c>
      <c r="AN1824" s="18" t="n">
        <f aca="false">SUMPRODUCT(MIN($B$22:$M$22+N1824:Y1824))</f>
        <v>335.395747205569</v>
      </c>
      <c r="AO1824" s="18" t="n">
        <f aca="false">SUMPRODUCT(MIN($B$22:$M$22+B1824:M1824+Z1824:AK1824))</f>
        <v>394.314035354737</v>
      </c>
      <c r="AP1824" s="18" t="n">
        <f aca="false">SUMPRODUCT(MIN($B$23:$M$23+B1824:M1824+N1824:Y1824))</f>
        <v>343.492678217837</v>
      </c>
      <c r="AQ1824" s="18" t="n">
        <f aca="false">SUMPRODUCT(MIN($B$23:$M$23+B1824:M1824+Z1824:AK1824))</f>
        <v>443.492678217837</v>
      </c>
      <c r="AR1824" s="13" t="n">
        <f aca="false">IF(Y1824&lt;0,1,0)</f>
        <v>1</v>
      </c>
    </row>
    <row r="1825" customFormat="false" ht="15" hidden="false" customHeight="false" outlineLevel="0" collapsed="false">
      <c r="A1825" s="13" t="n">
        <v>1800</v>
      </c>
      <c r="B1825" s="18" t="n">
        <f aca="false">Shock_sd*Draws!B1804</f>
        <v>-40.7523362552099</v>
      </c>
      <c r="C1825" s="18" t="n">
        <f aca="false">Persist_a*B1825+Shock_sd*Draws!C1804</f>
        <v>26.1222920554039</v>
      </c>
      <c r="D1825" s="18" t="n">
        <f aca="false">Persist_a*C1825+Shock_sd*Draws!D1804</f>
        <v>11.8039063639152</v>
      </c>
      <c r="E1825" s="18" t="n">
        <f aca="false">Persist_a*D1825+Shock_sd*Draws!E1804</f>
        <v>14.7656432199767</v>
      </c>
      <c r="F1825" s="18" t="n">
        <f aca="false">Persist_a*E1825+Shock_sd*Draws!F1804</f>
        <v>-18.5914857901625</v>
      </c>
      <c r="G1825" s="18" t="n">
        <f aca="false">Persist_a*F1825+Shock_sd*Draws!G1804</f>
        <v>-108.202806045614</v>
      </c>
      <c r="H1825" s="18" t="n">
        <f aca="false">Persist_a*G1825+Shock_sd*Draws!H1804</f>
        <v>-78.8235392667955</v>
      </c>
      <c r="I1825" s="18" t="n">
        <f aca="false">Persist_a*H1825+Shock_sd*Draws!I1804</f>
        <v>-85.1674012882562</v>
      </c>
      <c r="J1825" s="18" t="n">
        <f aca="false">Persist_a*I1825+Shock_sd*Draws!J1804</f>
        <v>-28.5769117164938</v>
      </c>
      <c r="K1825" s="18" t="n">
        <f aca="false">Persist_a*J1825+Shock_sd*Draws!K1804</f>
        <v>34.0814647583812</v>
      </c>
      <c r="L1825" s="18" t="n">
        <f aca="false">Persist_a*K1825+Shock_sd*Draws!L1804</f>
        <v>-6.97268756204766</v>
      </c>
      <c r="M1825" s="18" t="n">
        <f aca="false">Persist_a*L1825+Shock_sd*Draws!M1804</f>
        <v>4.52555379653916</v>
      </c>
      <c r="N1825" s="18" t="n">
        <f aca="false">0-(Draws!N1804+Draws!Z1804)</f>
        <v>0</v>
      </c>
      <c r="O1825" s="18" t="n">
        <f aca="false">N1825-(Draws!O1804+Draws!AA1804)</f>
        <v>0</v>
      </c>
      <c r="P1825" s="18" t="n">
        <f aca="false">O1825-(Draws!P1804+Draws!AB1804)</f>
        <v>0</v>
      </c>
      <c r="Q1825" s="18" t="n">
        <f aca="false">P1825-(Draws!Q1804+Draws!AC1804)</f>
        <v>0</v>
      </c>
      <c r="R1825" s="18" t="n">
        <f aca="false">Q1825-(Draws!R1804+Draws!AD1804)</f>
        <v>0</v>
      </c>
      <c r="S1825" s="18" t="n">
        <f aca="false">R1825-(Draws!S1804+Draws!AE1804)</f>
        <v>0</v>
      </c>
      <c r="T1825" s="18" t="n">
        <f aca="false">S1825-(Draws!T1804+Draws!AF1804)</f>
        <v>0</v>
      </c>
      <c r="U1825" s="18" t="n">
        <f aca="false">T1825-(Draws!U1804+Draws!AG1804)</f>
        <v>0</v>
      </c>
      <c r="V1825" s="18" t="n">
        <f aca="false">U1825-(Draws!V1804+Draws!AH1804)</f>
        <v>0</v>
      </c>
      <c r="W1825" s="18" t="n">
        <f aca="false">V1825-(Draws!W1804+Draws!AI1804)</f>
        <v>0</v>
      </c>
      <c r="X1825" s="18" t="n">
        <f aca="false">W1825-(Draws!X1804+Draws!AJ1804)</f>
        <v>0</v>
      </c>
      <c r="Y1825" s="18" t="n">
        <f aca="false">X1825-(Draws!Y1804+Draws!AK1804)</f>
        <v>0</v>
      </c>
      <c r="Z1825" s="18" t="n">
        <f aca="false">0-(MAX(Draws!N1804-Line_cap,0)+MAX(Draws!Z1804-Line_cap,0))</f>
        <v>0</v>
      </c>
      <c r="AA1825" s="18" t="n">
        <f aca="false">Z1825-(MAX(Draws!O1804-Line_cap,0)+MAX(Draws!AA1804-Line_cap,0))</f>
        <v>0</v>
      </c>
      <c r="AB1825" s="18" t="n">
        <f aca="false">AA1825-(MAX(Draws!P1804-Line_cap,0)+MAX(Draws!AB1804-Line_cap,0))</f>
        <v>0</v>
      </c>
      <c r="AC1825" s="18" t="n">
        <f aca="false">AB1825-(MAX(Draws!Q1804-Line_cap,0)+MAX(Draws!AC1804-Line_cap,0))</f>
        <v>0</v>
      </c>
      <c r="AD1825" s="18" t="n">
        <f aca="false">AC1825-(MAX(Draws!R1804-Line_cap,0)+MAX(Draws!AD1804-Line_cap,0))</f>
        <v>0</v>
      </c>
      <c r="AE1825" s="18" t="n">
        <f aca="false">AD1825-(MAX(Draws!S1804-Line_cap,0)+MAX(Draws!AE1804-Line_cap,0))</f>
        <v>0</v>
      </c>
      <c r="AF1825" s="18" t="n">
        <f aca="false">AE1825-(MAX(Draws!T1804-Line_cap,0)+MAX(Draws!AF1804-Line_cap,0))</f>
        <v>0</v>
      </c>
      <c r="AG1825" s="18" t="n">
        <f aca="false">AF1825-(MAX(Draws!U1804-Line_cap,0)+MAX(Draws!AG1804-Line_cap,0))</f>
        <v>0</v>
      </c>
      <c r="AH1825" s="18" t="n">
        <f aca="false">AG1825-(MAX(Draws!V1804-Line_cap,0)+MAX(Draws!AH1804-Line_cap,0))</f>
        <v>0</v>
      </c>
      <c r="AI1825" s="18" t="n">
        <f aca="false">AH1825-(MAX(Draws!W1804-Line_cap,0)+MAX(Draws!AI1804-Line_cap,0))</f>
        <v>0</v>
      </c>
      <c r="AJ1825" s="18" t="n">
        <f aca="false">AI1825-(MAX(Draws!X1804-Line_cap,0)+MAX(Draws!AJ1804-Line_cap,0))</f>
        <v>0</v>
      </c>
      <c r="AK1825" s="18" t="n">
        <f aca="false">AJ1825-(MAX(Draws!Y1804-Line_cap,0)+MAX(Draws!AK1804-Line_cap,0))</f>
        <v>0</v>
      </c>
      <c r="AL1825" s="18" t="n">
        <f aca="false">SUMPRODUCT(MIN($B$22:$M$22+B1825:M1825+N1825:Y1825))</f>
        <v>375.005365592751</v>
      </c>
      <c r="AM1825" s="18" t="n">
        <f aca="false">SUMPRODUCT(MIN($B$22:$M$22+B1825:M1825))</f>
        <v>375.005365592751</v>
      </c>
      <c r="AN1825" s="18" t="n">
        <f aca="false">SUMPRODUCT(MIN($B$22:$M$22+N1825:Y1825))</f>
        <v>481.950382357786</v>
      </c>
      <c r="AO1825" s="18" t="n">
        <f aca="false">SUMPRODUCT(MIN($B$22:$M$22+B1825:M1825+Z1825:AK1825))</f>
        <v>375.005365592751</v>
      </c>
      <c r="AP1825" s="18" t="n">
        <f aca="false">SUMPRODUCT(MIN($B$23:$M$23+B1825:M1825+N1825:Y1825))</f>
        <v>422.771111093535</v>
      </c>
      <c r="AQ1825" s="18" t="n">
        <f aca="false">SUMPRODUCT(MIN($B$23:$M$23+B1825:M1825+Z1825:AK1825))</f>
        <v>422.771111093535</v>
      </c>
      <c r="AR1825" s="13" t="n">
        <f aca="false">IF(Y1825&lt;0,1,0)</f>
        <v>0</v>
      </c>
    </row>
    <row r="1826" customFormat="false" ht="15" hidden="false" customHeight="false" outlineLevel="0" collapsed="false">
      <c r="A1826" s="13" t="n">
        <v>1801</v>
      </c>
      <c r="B1826" s="18" t="n">
        <f aca="false">Shock_sd*Draws!B1805</f>
        <v>8.6535836584313</v>
      </c>
      <c r="C1826" s="18" t="n">
        <f aca="false">Persist_a*B1826+Shock_sd*Draws!C1805</f>
        <v>-2.14586544556347</v>
      </c>
      <c r="D1826" s="18" t="n">
        <f aca="false">Persist_a*C1826+Shock_sd*Draws!D1805</f>
        <v>-115.613636420689</v>
      </c>
      <c r="E1826" s="18" t="n">
        <f aca="false">Persist_a*D1826+Shock_sd*Draws!E1805</f>
        <v>-83.966792761525</v>
      </c>
      <c r="F1826" s="18" t="n">
        <f aca="false">Persist_a*E1826+Shock_sd*Draws!F1805</f>
        <v>28.5643944257477</v>
      </c>
      <c r="G1826" s="18" t="n">
        <f aca="false">Persist_a*F1826+Shock_sd*Draws!G1805</f>
        <v>-38.6385066325712</v>
      </c>
      <c r="H1826" s="18" t="n">
        <f aca="false">Persist_a*G1826+Shock_sd*Draws!H1805</f>
        <v>-58.7034914439839</v>
      </c>
      <c r="I1826" s="18" t="n">
        <f aca="false">Persist_a*H1826+Shock_sd*Draws!I1805</f>
        <v>-1.20063560222404</v>
      </c>
      <c r="J1826" s="18" t="n">
        <f aca="false">Persist_a*I1826+Shock_sd*Draws!J1805</f>
        <v>-13.9889939771427</v>
      </c>
      <c r="K1826" s="18" t="n">
        <f aca="false">Persist_a*J1826+Shock_sd*Draws!K1805</f>
        <v>-16.3257989235661</v>
      </c>
      <c r="L1826" s="18" t="n">
        <f aca="false">Persist_a*K1826+Shock_sd*Draws!L1805</f>
        <v>-66.4303712749982</v>
      </c>
      <c r="M1826" s="18" t="n">
        <f aca="false">Persist_a*L1826+Shock_sd*Draws!M1805</f>
        <v>-71.3956277597208</v>
      </c>
      <c r="N1826" s="18" t="n">
        <f aca="false">0-(Draws!N1805+Draws!Z1805)</f>
        <v>0</v>
      </c>
      <c r="O1826" s="18" t="n">
        <f aca="false">N1826-(Draws!O1805+Draws!AA1805)</f>
        <v>0</v>
      </c>
      <c r="P1826" s="18" t="n">
        <f aca="false">O1826-(Draws!P1805+Draws!AB1805)</f>
        <v>0</v>
      </c>
      <c r="Q1826" s="18" t="n">
        <f aca="false">P1826-(Draws!Q1805+Draws!AC1805)</f>
        <v>0</v>
      </c>
      <c r="R1826" s="18" t="n">
        <f aca="false">Q1826-(Draws!R1805+Draws!AD1805)</f>
        <v>0</v>
      </c>
      <c r="S1826" s="18" t="n">
        <f aca="false">R1826-(Draws!S1805+Draws!AE1805)</f>
        <v>0</v>
      </c>
      <c r="T1826" s="18" t="n">
        <f aca="false">S1826-(Draws!T1805+Draws!AF1805)</f>
        <v>0</v>
      </c>
      <c r="U1826" s="18" t="n">
        <f aca="false">T1826-(Draws!U1805+Draws!AG1805)</f>
        <v>0</v>
      </c>
      <c r="V1826" s="18" t="n">
        <f aca="false">U1826-(Draws!V1805+Draws!AH1805)</f>
        <v>0</v>
      </c>
      <c r="W1826" s="18" t="n">
        <f aca="false">V1826-(Draws!W1805+Draws!AI1805)</f>
        <v>0</v>
      </c>
      <c r="X1826" s="18" t="n">
        <f aca="false">W1826-(Draws!X1805+Draws!AJ1805)</f>
        <v>0</v>
      </c>
      <c r="Y1826" s="18" t="n">
        <f aca="false">X1826-(Draws!Y1805+Draws!AK1805)</f>
        <v>-170.805665568999</v>
      </c>
      <c r="Z1826" s="18" t="n">
        <f aca="false">0-(MAX(Draws!N1805-Line_cap,0)+MAX(Draws!Z1805-Line_cap,0))</f>
        <v>0</v>
      </c>
      <c r="AA1826" s="18" t="n">
        <f aca="false">Z1826-(MAX(Draws!O1805-Line_cap,0)+MAX(Draws!AA1805-Line_cap,0))</f>
        <v>0</v>
      </c>
      <c r="AB1826" s="18" t="n">
        <f aca="false">AA1826-(MAX(Draws!P1805-Line_cap,0)+MAX(Draws!AB1805-Line_cap,0))</f>
        <v>0</v>
      </c>
      <c r="AC1826" s="18" t="n">
        <f aca="false">AB1826-(MAX(Draws!Q1805-Line_cap,0)+MAX(Draws!AC1805-Line_cap,0))</f>
        <v>0</v>
      </c>
      <c r="AD1826" s="18" t="n">
        <f aca="false">AC1826-(MAX(Draws!R1805-Line_cap,0)+MAX(Draws!AD1805-Line_cap,0))</f>
        <v>0</v>
      </c>
      <c r="AE1826" s="18" t="n">
        <f aca="false">AD1826-(MAX(Draws!S1805-Line_cap,0)+MAX(Draws!AE1805-Line_cap,0))</f>
        <v>0</v>
      </c>
      <c r="AF1826" s="18" t="n">
        <f aca="false">AE1826-(MAX(Draws!T1805-Line_cap,0)+MAX(Draws!AF1805-Line_cap,0))</f>
        <v>0</v>
      </c>
      <c r="AG1826" s="18" t="n">
        <f aca="false">AF1826-(MAX(Draws!U1805-Line_cap,0)+MAX(Draws!AG1805-Line_cap,0))</f>
        <v>0</v>
      </c>
      <c r="AH1826" s="18" t="n">
        <f aca="false">AG1826-(MAX(Draws!V1805-Line_cap,0)+MAX(Draws!AH1805-Line_cap,0))</f>
        <v>0</v>
      </c>
      <c r="AI1826" s="18" t="n">
        <f aca="false">AH1826-(MAX(Draws!W1805-Line_cap,0)+MAX(Draws!AI1805-Line_cap,0))</f>
        <v>0</v>
      </c>
      <c r="AJ1826" s="18" t="n">
        <f aca="false">AI1826-(MAX(Draws!X1805-Line_cap,0)+MAX(Draws!AJ1805-Line_cap,0))</f>
        <v>0</v>
      </c>
      <c r="AK1826" s="18" t="n">
        <f aca="false">AJ1826-(MAX(Draws!Y1805-Line_cap,0)+MAX(Draws!AK1805-Line_cap,0))</f>
        <v>-70.8056655689992</v>
      </c>
      <c r="AL1826" s="18" t="n">
        <f aca="false">SUMPRODUCT(MIN($B$22:$M$22+B1826:M1826+N1826:Y1826))</f>
        <v>268.22275434824</v>
      </c>
      <c r="AM1826" s="18" t="n">
        <f aca="false">SUMPRODUCT(MIN($B$22:$M$22+B1826:M1826))</f>
        <v>399.940550241451</v>
      </c>
      <c r="AN1826" s="18" t="n">
        <f aca="false">SUMPRODUCT(MIN($B$22:$M$22+N1826:Y1826))</f>
        <v>339.618382107961</v>
      </c>
      <c r="AO1826" s="18" t="n">
        <f aca="false">SUMPRODUCT(MIN($B$22:$M$22+B1826:M1826+Z1826:AK1826))</f>
        <v>368.22275434824</v>
      </c>
      <c r="AP1826" s="18" t="n">
        <f aca="false">SUMPRODUCT(MIN($B$23:$M$23+B1826:M1826+N1826:Y1826))</f>
        <v>313.34863543086</v>
      </c>
      <c r="AQ1826" s="18" t="n">
        <f aca="false">SUMPRODUCT(MIN($B$23:$M$23+B1826:M1826+Z1826:AK1826))</f>
        <v>413.34863543086</v>
      </c>
      <c r="AR1826" s="13" t="n">
        <f aca="false">IF(Y1826&lt;0,1,0)</f>
        <v>1</v>
      </c>
    </row>
    <row r="1827" customFormat="false" ht="15" hidden="false" customHeight="false" outlineLevel="0" collapsed="false">
      <c r="A1827" s="13" t="n">
        <v>1802</v>
      </c>
      <c r="B1827" s="18" t="n">
        <f aca="false">Shock_sd*Draws!B1806</f>
        <v>29.6384980030771</v>
      </c>
      <c r="C1827" s="18" t="n">
        <f aca="false">Persist_a*B1827+Shock_sd*Draws!C1806</f>
        <v>74.8838894622047</v>
      </c>
      <c r="D1827" s="18" t="n">
        <f aca="false">Persist_a*C1827+Shock_sd*Draws!D1806</f>
        <v>-4.36389368745577</v>
      </c>
      <c r="E1827" s="18" t="n">
        <f aca="false">Persist_a*D1827+Shock_sd*Draws!E1806</f>
        <v>-33.0223056800511</v>
      </c>
      <c r="F1827" s="18" t="n">
        <f aca="false">Persist_a*E1827+Shock_sd*Draws!F1806</f>
        <v>-40.5637202683323</v>
      </c>
      <c r="G1827" s="18" t="n">
        <f aca="false">Persist_a*F1827+Shock_sd*Draws!G1806</f>
        <v>-80.5461538888888</v>
      </c>
      <c r="H1827" s="18" t="n">
        <f aca="false">Persist_a*G1827+Shock_sd*Draws!H1806</f>
        <v>-33.2125531794039</v>
      </c>
      <c r="I1827" s="18" t="n">
        <f aca="false">Persist_a*H1827+Shock_sd*Draws!I1806</f>
        <v>5.1702207981773</v>
      </c>
      <c r="J1827" s="18" t="n">
        <f aca="false">Persist_a*I1827+Shock_sd*Draws!J1806</f>
        <v>18.9759613819559</v>
      </c>
      <c r="K1827" s="18" t="n">
        <f aca="false">Persist_a*J1827+Shock_sd*Draws!K1806</f>
        <v>40.8412604305299</v>
      </c>
      <c r="L1827" s="18" t="n">
        <f aca="false">Persist_a*K1827+Shock_sd*Draws!L1806</f>
        <v>6.10152432337843</v>
      </c>
      <c r="M1827" s="18" t="n">
        <f aca="false">Persist_a*L1827+Shock_sd*Draws!M1806</f>
        <v>71.8834251874446</v>
      </c>
      <c r="N1827" s="18" t="n">
        <f aca="false">0-(Draws!N1806+Draws!Z1806)</f>
        <v>0</v>
      </c>
      <c r="O1827" s="18" t="n">
        <f aca="false">N1827-(Draws!O1806+Draws!AA1806)</f>
        <v>0</v>
      </c>
      <c r="P1827" s="18" t="n">
        <f aca="false">O1827-(Draws!P1806+Draws!AB1806)</f>
        <v>0</v>
      </c>
      <c r="Q1827" s="18" t="n">
        <f aca="false">P1827-(Draws!Q1806+Draws!AC1806)</f>
        <v>0</v>
      </c>
      <c r="R1827" s="18" t="n">
        <f aca="false">Q1827-(Draws!R1806+Draws!AD1806)</f>
        <v>0</v>
      </c>
      <c r="S1827" s="18" t="n">
        <f aca="false">R1827-(Draws!S1806+Draws!AE1806)</f>
        <v>0</v>
      </c>
      <c r="T1827" s="18" t="n">
        <f aca="false">S1827-(Draws!T1806+Draws!AF1806)</f>
        <v>0</v>
      </c>
      <c r="U1827" s="18" t="n">
        <f aca="false">T1827-(Draws!U1806+Draws!AG1806)</f>
        <v>0</v>
      </c>
      <c r="V1827" s="18" t="n">
        <f aca="false">U1827-(Draws!V1806+Draws!AH1806)</f>
        <v>0</v>
      </c>
      <c r="W1827" s="18" t="n">
        <f aca="false">V1827-(Draws!W1806+Draws!AI1806)</f>
        <v>0</v>
      </c>
      <c r="X1827" s="18" t="n">
        <f aca="false">W1827-(Draws!X1806+Draws!AJ1806)</f>
        <v>0</v>
      </c>
      <c r="Y1827" s="18" t="n">
        <f aca="false">X1827-(Draws!Y1806+Draws!AK1806)</f>
        <v>0</v>
      </c>
      <c r="Z1827" s="18" t="n">
        <f aca="false">0-(MAX(Draws!N1806-Line_cap,0)+MAX(Draws!Z1806-Line_cap,0))</f>
        <v>0</v>
      </c>
      <c r="AA1827" s="18" t="n">
        <f aca="false">Z1827-(MAX(Draws!O1806-Line_cap,0)+MAX(Draws!AA1806-Line_cap,0))</f>
        <v>0</v>
      </c>
      <c r="AB1827" s="18" t="n">
        <f aca="false">AA1827-(MAX(Draws!P1806-Line_cap,0)+MAX(Draws!AB1806-Line_cap,0))</f>
        <v>0</v>
      </c>
      <c r="AC1827" s="18" t="n">
        <f aca="false">AB1827-(MAX(Draws!Q1806-Line_cap,0)+MAX(Draws!AC1806-Line_cap,0))</f>
        <v>0</v>
      </c>
      <c r="AD1827" s="18" t="n">
        <f aca="false">AC1827-(MAX(Draws!R1806-Line_cap,0)+MAX(Draws!AD1806-Line_cap,0))</f>
        <v>0</v>
      </c>
      <c r="AE1827" s="18" t="n">
        <f aca="false">AD1827-(MAX(Draws!S1806-Line_cap,0)+MAX(Draws!AE1806-Line_cap,0))</f>
        <v>0</v>
      </c>
      <c r="AF1827" s="18" t="n">
        <f aca="false">AE1827-(MAX(Draws!T1806-Line_cap,0)+MAX(Draws!AF1806-Line_cap,0))</f>
        <v>0</v>
      </c>
      <c r="AG1827" s="18" t="n">
        <f aca="false">AF1827-(MAX(Draws!U1806-Line_cap,0)+MAX(Draws!AG1806-Line_cap,0))</f>
        <v>0</v>
      </c>
      <c r="AH1827" s="18" t="n">
        <f aca="false">AG1827-(MAX(Draws!V1806-Line_cap,0)+MAX(Draws!AH1806-Line_cap,0))</f>
        <v>0</v>
      </c>
      <c r="AI1827" s="18" t="n">
        <f aca="false">AH1827-(MAX(Draws!W1806-Line_cap,0)+MAX(Draws!AI1806-Line_cap,0))</f>
        <v>0</v>
      </c>
      <c r="AJ1827" s="18" t="n">
        <f aca="false">AI1827-(MAX(Draws!X1806-Line_cap,0)+MAX(Draws!AJ1806-Line_cap,0))</f>
        <v>0</v>
      </c>
      <c r="AK1827" s="18" t="n">
        <f aca="false">AJ1827-(MAX(Draws!Y1806-Line_cap,0)+MAX(Draws!AK1806-Line_cap,0))</f>
        <v>0</v>
      </c>
      <c r="AL1827" s="18" t="n">
        <f aca="false">SUMPRODUCT(MIN($B$22:$M$22+B1827:M1827+N1827:Y1827))</f>
        <v>402.662017749476</v>
      </c>
      <c r="AM1827" s="18" t="n">
        <f aca="false">SUMPRODUCT(MIN($B$22:$M$22+B1827:M1827))</f>
        <v>402.662017749476</v>
      </c>
      <c r="AN1827" s="18" t="n">
        <f aca="false">SUMPRODUCT(MIN($B$22:$M$22+N1827:Y1827))</f>
        <v>481.950382357786</v>
      </c>
      <c r="AO1827" s="18" t="n">
        <f aca="false">SUMPRODUCT(MIN($B$22:$M$22+B1827:M1827+Z1827:AK1827))</f>
        <v>402.662017749476</v>
      </c>
      <c r="AP1827" s="18" t="n">
        <f aca="false">SUMPRODUCT(MIN($B$23:$M$23+B1827:M1827+N1827:Y1827))</f>
        <v>450.42776325026</v>
      </c>
      <c r="AQ1827" s="18" t="n">
        <f aca="false">SUMPRODUCT(MIN($B$23:$M$23+B1827:M1827+Z1827:AK1827))</f>
        <v>450.42776325026</v>
      </c>
      <c r="AR1827" s="13" t="n">
        <f aca="false">IF(Y1827&lt;0,1,0)</f>
        <v>0</v>
      </c>
    </row>
    <row r="1828" customFormat="false" ht="15" hidden="false" customHeight="false" outlineLevel="0" collapsed="false">
      <c r="A1828" s="13" t="n">
        <v>1803</v>
      </c>
      <c r="B1828" s="18" t="n">
        <f aca="false">Shock_sd*Draws!B1807</f>
        <v>-44.1289668710637</v>
      </c>
      <c r="C1828" s="18" t="n">
        <f aca="false">Persist_a*B1828+Shock_sd*Draws!C1807</f>
        <v>2.24803768325458</v>
      </c>
      <c r="D1828" s="18" t="n">
        <f aca="false">Persist_a*C1828+Shock_sd*Draws!D1807</f>
        <v>11.0604636966299</v>
      </c>
      <c r="E1828" s="18" t="n">
        <f aca="false">Persist_a*D1828+Shock_sd*Draws!E1807</f>
        <v>13.2920759511352</v>
      </c>
      <c r="F1828" s="18" t="n">
        <f aca="false">Persist_a*E1828+Shock_sd*Draws!F1807</f>
        <v>-52.5754928973919</v>
      </c>
      <c r="G1828" s="18" t="n">
        <f aca="false">Persist_a*F1828+Shock_sd*Draws!G1807</f>
        <v>-24.4052831476609</v>
      </c>
      <c r="H1828" s="18" t="n">
        <f aca="false">Persist_a*G1828+Shock_sd*Draws!H1807</f>
        <v>-67.5742735112284</v>
      </c>
      <c r="I1828" s="18" t="n">
        <f aca="false">Persist_a*H1828+Shock_sd*Draws!I1807</f>
        <v>7.42595087221864</v>
      </c>
      <c r="J1828" s="18" t="n">
        <f aca="false">Persist_a*I1828+Shock_sd*Draws!J1807</f>
        <v>25.1578999213848</v>
      </c>
      <c r="K1828" s="18" t="n">
        <f aca="false">Persist_a*J1828+Shock_sd*Draws!K1807</f>
        <v>47.2106581503157</v>
      </c>
      <c r="L1828" s="18" t="n">
        <f aca="false">Persist_a*K1828+Shock_sd*Draws!L1807</f>
        <v>115.06649919543</v>
      </c>
      <c r="M1828" s="18" t="n">
        <f aca="false">Persist_a*L1828+Shock_sd*Draws!M1807</f>
        <v>92.210792731059</v>
      </c>
      <c r="N1828" s="18" t="n">
        <f aca="false">0-(Draws!N1807+Draws!Z1807)</f>
        <v>0</v>
      </c>
      <c r="O1828" s="18" t="n">
        <f aca="false">N1828-(Draws!O1807+Draws!AA1807)</f>
        <v>0</v>
      </c>
      <c r="P1828" s="18" t="n">
        <f aca="false">O1828-(Draws!P1807+Draws!AB1807)</f>
        <v>0</v>
      </c>
      <c r="Q1828" s="18" t="n">
        <f aca="false">P1828-(Draws!Q1807+Draws!AC1807)</f>
        <v>0</v>
      </c>
      <c r="R1828" s="18" t="n">
        <f aca="false">Q1828-(Draws!R1807+Draws!AD1807)</f>
        <v>0</v>
      </c>
      <c r="S1828" s="18" t="n">
        <f aca="false">R1828-(Draws!S1807+Draws!AE1807)</f>
        <v>0</v>
      </c>
      <c r="T1828" s="18" t="n">
        <f aca="false">S1828-(Draws!T1807+Draws!AF1807)</f>
        <v>0</v>
      </c>
      <c r="U1828" s="18" t="n">
        <f aca="false">T1828-(Draws!U1807+Draws!AG1807)</f>
        <v>0</v>
      </c>
      <c r="V1828" s="18" t="n">
        <f aca="false">U1828-(Draws!V1807+Draws!AH1807)</f>
        <v>0</v>
      </c>
      <c r="W1828" s="18" t="n">
        <f aca="false">V1828-(Draws!W1807+Draws!AI1807)</f>
        <v>0</v>
      </c>
      <c r="X1828" s="18" t="n">
        <f aca="false">W1828-(Draws!X1807+Draws!AJ1807)</f>
        <v>0</v>
      </c>
      <c r="Y1828" s="18" t="n">
        <f aca="false">X1828-(Draws!Y1807+Draws!AK1807)</f>
        <v>0</v>
      </c>
      <c r="Z1828" s="18" t="n">
        <f aca="false">0-(MAX(Draws!N1807-Line_cap,0)+MAX(Draws!Z1807-Line_cap,0))</f>
        <v>0</v>
      </c>
      <c r="AA1828" s="18" t="n">
        <f aca="false">Z1828-(MAX(Draws!O1807-Line_cap,0)+MAX(Draws!AA1807-Line_cap,0))</f>
        <v>0</v>
      </c>
      <c r="AB1828" s="18" t="n">
        <f aca="false">AA1828-(MAX(Draws!P1807-Line_cap,0)+MAX(Draws!AB1807-Line_cap,0))</f>
        <v>0</v>
      </c>
      <c r="AC1828" s="18" t="n">
        <f aca="false">AB1828-(MAX(Draws!Q1807-Line_cap,0)+MAX(Draws!AC1807-Line_cap,0))</f>
        <v>0</v>
      </c>
      <c r="AD1828" s="18" t="n">
        <f aca="false">AC1828-(MAX(Draws!R1807-Line_cap,0)+MAX(Draws!AD1807-Line_cap,0))</f>
        <v>0</v>
      </c>
      <c r="AE1828" s="18" t="n">
        <f aca="false">AD1828-(MAX(Draws!S1807-Line_cap,0)+MAX(Draws!AE1807-Line_cap,0))</f>
        <v>0</v>
      </c>
      <c r="AF1828" s="18" t="n">
        <f aca="false">AE1828-(MAX(Draws!T1807-Line_cap,0)+MAX(Draws!AF1807-Line_cap,0))</f>
        <v>0</v>
      </c>
      <c r="AG1828" s="18" t="n">
        <f aca="false">AF1828-(MAX(Draws!U1807-Line_cap,0)+MAX(Draws!AG1807-Line_cap,0))</f>
        <v>0</v>
      </c>
      <c r="AH1828" s="18" t="n">
        <f aca="false">AG1828-(MAX(Draws!V1807-Line_cap,0)+MAX(Draws!AH1807-Line_cap,0))</f>
        <v>0</v>
      </c>
      <c r="AI1828" s="18" t="n">
        <f aca="false">AH1828-(MAX(Draws!W1807-Line_cap,0)+MAX(Draws!AI1807-Line_cap,0))</f>
        <v>0</v>
      </c>
      <c r="AJ1828" s="18" t="n">
        <f aca="false">AI1828-(MAX(Draws!X1807-Line_cap,0)+MAX(Draws!AJ1807-Line_cap,0))</f>
        <v>0</v>
      </c>
      <c r="AK1828" s="18" t="n">
        <f aca="false">AJ1828-(MAX(Draws!Y1807-Line_cap,0)+MAX(Draws!AK1807-Line_cap,0))</f>
        <v>0</v>
      </c>
      <c r="AL1828" s="18" t="n">
        <f aca="false">SUMPRODUCT(MIN($B$22:$M$22+B1828:M1828+N1828:Y1828))</f>
        <v>414.376108846557</v>
      </c>
      <c r="AM1828" s="18" t="n">
        <f aca="false">SUMPRODUCT(MIN($B$22:$M$22+B1828:M1828))</f>
        <v>414.376108846557</v>
      </c>
      <c r="AN1828" s="18" t="n">
        <f aca="false">SUMPRODUCT(MIN($B$22:$M$22+N1828:Y1828))</f>
        <v>481.950382357786</v>
      </c>
      <c r="AO1828" s="18" t="n">
        <f aca="false">SUMPRODUCT(MIN($B$22:$M$22+B1828:M1828+Z1828:AK1828))</f>
        <v>414.376108846557</v>
      </c>
      <c r="AP1828" s="18" t="n">
        <f aca="false">SUMPRODUCT(MIN($B$23:$M$23+B1828:M1828+N1828:Y1828))</f>
        <v>463.554751709658</v>
      </c>
      <c r="AQ1828" s="18" t="n">
        <f aca="false">SUMPRODUCT(MIN($B$23:$M$23+B1828:M1828+Z1828:AK1828))</f>
        <v>463.554751709658</v>
      </c>
      <c r="AR1828" s="13" t="n">
        <f aca="false">IF(Y1828&lt;0,1,0)</f>
        <v>0</v>
      </c>
    </row>
    <row r="1829" customFormat="false" ht="15" hidden="false" customHeight="false" outlineLevel="0" collapsed="false">
      <c r="A1829" s="13" t="n">
        <v>1804</v>
      </c>
      <c r="B1829" s="18" t="n">
        <f aca="false">Shock_sd*Draws!B1808</f>
        <v>-3.4110920543405</v>
      </c>
      <c r="C1829" s="18" t="n">
        <f aca="false">Persist_a*B1829+Shock_sd*Draws!C1808</f>
        <v>-47.979421792965</v>
      </c>
      <c r="D1829" s="18" t="n">
        <f aca="false">Persist_a*C1829+Shock_sd*Draws!D1808</f>
        <v>-32.2879568629398</v>
      </c>
      <c r="E1829" s="18" t="n">
        <f aca="false">Persist_a*D1829+Shock_sd*Draws!E1808</f>
        <v>28.0027756628827</v>
      </c>
      <c r="F1829" s="18" t="n">
        <f aca="false">Persist_a*E1829+Shock_sd*Draws!F1808</f>
        <v>-81.9286478158229</v>
      </c>
      <c r="G1829" s="18" t="n">
        <f aca="false">Persist_a*F1829+Shock_sd*Draws!G1808</f>
        <v>-4.48994007408201</v>
      </c>
      <c r="H1829" s="18" t="n">
        <f aca="false">Persist_a*G1829+Shock_sd*Draws!H1808</f>
        <v>-23.5950679902482</v>
      </c>
      <c r="I1829" s="18" t="n">
        <f aca="false">Persist_a*H1829+Shock_sd*Draws!I1808</f>
        <v>-18.7183104972059</v>
      </c>
      <c r="J1829" s="18" t="n">
        <f aca="false">Persist_a*I1829+Shock_sd*Draws!J1808</f>
        <v>4.23971438345312</v>
      </c>
      <c r="K1829" s="18" t="n">
        <f aca="false">Persist_a*J1829+Shock_sd*Draws!K1808</f>
        <v>49.481829322293</v>
      </c>
      <c r="L1829" s="18" t="n">
        <f aca="false">Persist_a*K1829+Shock_sd*Draws!L1808</f>
        <v>97.925241400926</v>
      </c>
      <c r="M1829" s="18" t="n">
        <f aca="false">Persist_a*L1829+Shock_sd*Draws!M1808</f>
        <v>-0.793967097847315</v>
      </c>
      <c r="N1829" s="18" t="n">
        <f aca="false">0-(Draws!N1808+Draws!Z1808)</f>
        <v>0</v>
      </c>
      <c r="O1829" s="18" t="n">
        <f aca="false">N1829-(Draws!O1808+Draws!AA1808)</f>
        <v>0</v>
      </c>
      <c r="P1829" s="18" t="n">
        <f aca="false">O1829-(Draws!P1808+Draws!AB1808)</f>
        <v>0</v>
      </c>
      <c r="Q1829" s="18" t="n">
        <f aca="false">P1829-(Draws!Q1808+Draws!AC1808)</f>
        <v>0</v>
      </c>
      <c r="R1829" s="18" t="n">
        <f aca="false">Q1829-(Draws!R1808+Draws!AD1808)</f>
        <v>0</v>
      </c>
      <c r="S1829" s="18" t="n">
        <f aca="false">R1829-(Draws!S1808+Draws!AE1808)</f>
        <v>0</v>
      </c>
      <c r="T1829" s="18" t="n">
        <f aca="false">S1829-(Draws!T1808+Draws!AF1808)</f>
        <v>0</v>
      </c>
      <c r="U1829" s="18" t="n">
        <f aca="false">T1829-(Draws!U1808+Draws!AG1808)</f>
        <v>0</v>
      </c>
      <c r="V1829" s="18" t="n">
        <f aca="false">U1829-(Draws!V1808+Draws!AH1808)</f>
        <v>0</v>
      </c>
      <c r="W1829" s="18" t="n">
        <f aca="false">V1829-(Draws!W1808+Draws!AI1808)</f>
        <v>0</v>
      </c>
      <c r="X1829" s="18" t="n">
        <f aca="false">W1829-(Draws!X1808+Draws!AJ1808)</f>
        <v>0</v>
      </c>
      <c r="Y1829" s="18" t="n">
        <f aca="false">X1829-(Draws!Y1808+Draws!AK1808)</f>
        <v>0</v>
      </c>
      <c r="Z1829" s="18" t="n">
        <f aca="false">0-(MAX(Draws!N1808-Line_cap,0)+MAX(Draws!Z1808-Line_cap,0))</f>
        <v>0</v>
      </c>
      <c r="AA1829" s="18" t="n">
        <f aca="false">Z1829-(MAX(Draws!O1808-Line_cap,0)+MAX(Draws!AA1808-Line_cap,0))</f>
        <v>0</v>
      </c>
      <c r="AB1829" s="18" t="n">
        <f aca="false">AA1829-(MAX(Draws!P1808-Line_cap,0)+MAX(Draws!AB1808-Line_cap,0))</f>
        <v>0</v>
      </c>
      <c r="AC1829" s="18" t="n">
        <f aca="false">AB1829-(MAX(Draws!Q1808-Line_cap,0)+MAX(Draws!AC1808-Line_cap,0))</f>
        <v>0</v>
      </c>
      <c r="AD1829" s="18" t="n">
        <f aca="false">AC1829-(MAX(Draws!R1808-Line_cap,0)+MAX(Draws!AD1808-Line_cap,0))</f>
        <v>0</v>
      </c>
      <c r="AE1829" s="18" t="n">
        <f aca="false">AD1829-(MAX(Draws!S1808-Line_cap,0)+MAX(Draws!AE1808-Line_cap,0))</f>
        <v>0</v>
      </c>
      <c r="AF1829" s="18" t="n">
        <f aca="false">AE1829-(MAX(Draws!T1808-Line_cap,0)+MAX(Draws!AF1808-Line_cap,0))</f>
        <v>0</v>
      </c>
      <c r="AG1829" s="18" t="n">
        <f aca="false">AF1829-(MAX(Draws!U1808-Line_cap,0)+MAX(Draws!AG1808-Line_cap,0))</f>
        <v>0</v>
      </c>
      <c r="AH1829" s="18" t="n">
        <f aca="false">AG1829-(MAX(Draws!V1808-Line_cap,0)+MAX(Draws!AH1808-Line_cap,0))</f>
        <v>0</v>
      </c>
      <c r="AI1829" s="18" t="n">
        <f aca="false">AH1829-(MAX(Draws!W1808-Line_cap,0)+MAX(Draws!AI1808-Line_cap,0))</f>
        <v>0</v>
      </c>
      <c r="AJ1829" s="18" t="n">
        <f aca="false">AI1829-(MAX(Draws!X1808-Line_cap,0)+MAX(Draws!AJ1808-Line_cap,0))</f>
        <v>0</v>
      </c>
      <c r="AK1829" s="18" t="n">
        <f aca="false">AJ1829-(MAX(Draws!Y1808-Line_cap,0)+MAX(Draws!AK1808-Line_cap,0))</f>
        <v>0</v>
      </c>
      <c r="AL1829" s="18" t="n">
        <f aca="false">SUMPRODUCT(MIN($B$22:$M$22+B1829:M1829+N1829:Y1829))</f>
        <v>406.568533331867</v>
      </c>
      <c r="AM1829" s="18" t="n">
        <f aca="false">SUMPRODUCT(MIN($B$22:$M$22+B1829:M1829))</f>
        <v>406.568533331867</v>
      </c>
      <c r="AN1829" s="18" t="n">
        <f aca="false">SUMPRODUCT(MIN($B$22:$M$22+N1829:Y1829))</f>
        <v>481.950382357786</v>
      </c>
      <c r="AO1829" s="18" t="n">
        <f aca="false">SUMPRODUCT(MIN($B$22:$M$22+B1829:M1829+Z1829:AK1829))</f>
        <v>406.568533331867</v>
      </c>
      <c r="AP1829" s="18" t="n">
        <f aca="false">SUMPRODUCT(MIN($B$23:$M$23+B1829:M1829+N1829:Y1829))</f>
        <v>451.673267185031</v>
      </c>
      <c r="AQ1829" s="18" t="n">
        <f aca="false">SUMPRODUCT(MIN($B$23:$M$23+B1829:M1829+Z1829:AK1829))</f>
        <v>451.673267185031</v>
      </c>
      <c r="AR1829" s="13" t="n">
        <f aca="false">IF(Y1829&lt;0,1,0)</f>
        <v>0</v>
      </c>
    </row>
    <row r="1830" customFormat="false" ht="15" hidden="false" customHeight="false" outlineLevel="0" collapsed="false">
      <c r="A1830" s="13" t="n">
        <v>1805</v>
      </c>
      <c r="B1830" s="18" t="n">
        <f aca="false">Shock_sd*Draws!B1809</f>
        <v>-5.35638360649188</v>
      </c>
      <c r="C1830" s="18" t="n">
        <f aca="false">Persist_a*B1830+Shock_sd*Draws!C1809</f>
        <v>-24.3214200499055</v>
      </c>
      <c r="D1830" s="18" t="n">
        <f aca="false">Persist_a*C1830+Shock_sd*Draws!D1809</f>
        <v>36.0439740436963</v>
      </c>
      <c r="E1830" s="18" t="n">
        <f aca="false">Persist_a*D1830+Shock_sd*Draws!E1809</f>
        <v>80.5509736661964</v>
      </c>
      <c r="F1830" s="18" t="n">
        <f aca="false">Persist_a*E1830+Shock_sd*Draws!F1809</f>
        <v>69.6142566000978</v>
      </c>
      <c r="G1830" s="18" t="n">
        <f aca="false">Persist_a*F1830+Shock_sd*Draws!G1809</f>
        <v>40.2047256342358</v>
      </c>
      <c r="H1830" s="18" t="n">
        <f aca="false">Persist_a*G1830+Shock_sd*Draws!H1809</f>
        <v>27.588836848513</v>
      </c>
      <c r="I1830" s="18" t="n">
        <f aca="false">Persist_a*H1830+Shock_sd*Draws!I1809</f>
        <v>34.6338711702919</v>
      </c>
      <c r="J1830" s="18" t="n">
        <f aca="false">Persist_a*I1830+Shock_sd*Draws!J1809</f>
        <v>-16.0812898678079</v>
      </c>
      <c r="K1830" s="18" t="n">
        <f aca="false">Persist_a*J1830+Shock_sd*Draws!K1809</f>
        <v>113.527493674973</v>
      </c>
      <c r="L1830" s="18" t="n">
        <f aca="false">Persist_a*K1830+Shock_sd*Draws!L1809</f>
        <v>-26.6840198256538</v>
      </c>
      <c r="M1830" s="18" t="n">
        <f aca="false">Persist_a*L1830+Shock_sd*Draws!M1809</f>
        <v>33.3745969601645</v>
      </c>
      <c r="N1830" s="18" t="n">
        <f aca="false">0-(Draws!N1809+Draws!Z1809)</f>
        <v>0</v>
      </c>
      <c r="O1830" s="18" t="n">
        <f aca="false">N1830-(Draws!O1809+Draws!AA1809)</f>
        <v>0</v>
      </c>
      <c r="P1830" s="18" t="n">
        <f aca="false">O1830-(Draws!P1809+Draws!AB1809)</f>
        <v>0</v>
      </c>
      <c r="Q1830" s="18" t="n">
        <f aca="false">P1830-(Draws!Q1809+Draws!AC1809)</f>
        <v>0</v>
      </c>
      <c r="R1830" s="18" t="n">
        <f aca="false">Q1830-(Draws!R1809+Draws!AD1809)</f>
        <v>0</v>
      </c>
      <c r="S1830" s="18" t="n">
        <f aca="false">R1830-(Draws!S1809+Draws!AE1809)</f>
        <v>0</v>
      </c>
      <c r="T1830" s="18" t="n">
        <f aca="false">S1830-(Draws!T1809+Draws!AF1809)</f>
        <v>0</v>
      </c>
      <c r="U1830" s="18" t="n">
        <f aca="false">T1830-(Draws!U1809+Draws!AG1809)</f>
        <v>0</v>
      </c>
      <c r="V1830" s="18" t="n">
        <f aca="false">U1830-(Draws!V1809+Draws!AH1809)</f>
        <v>0</v>
      </c>
      <c r="W1830" s="18" t="n">
        <f aca="false">V1830-(Draws!W1809+Draws!AI1809)</f>
        <v>0</v>
      </c>
      <c r="X1830" s="18" t="n">
        <f aca="false">W1830-(Draws!X1809+Draws!AJ1809)</f>
        <v>0</v>
      </c>
      <c r="Y1830" s="18" t="n">
        <f aca="false">X1830-(Draws!Y1809+Draws!AK1809)</f>
        <v>0</v>
      </c>
      <c r="Z1830" s="18" t="n">
        <f aca="false">0-(MAX(Draws!N1809-Line_cap,0)+MAX(Draws!Z1809-Line_cap,0))</f>
        <v>0</v>
      </c>
      <c r="AA1830" s="18" t="n">
        <f aca="false">Z1830-(MAX(Draws!O1809-Line_cap,0)+MAX(Draws!AA1809-Line_cap,0))</f>
        <v>0</v>
      </c>
      <c r="AB1830" s="18" t="n">
        <f aca="false">AA1830-(MAX(Draws!P1809-Line_cap,0)+MAX(Draws!AB1809-Line_cap,0))</f>
        <v>0</v>
      </c>
      <c r="AC1830" s="18" t="n">
        <f aca="false">AB1830-(MAX(Draws!Q1809-Line_cap,0)+MAX(Draws!AC1809-Line_cap,0))</f>
        <v>0</v>
      </c>
      <c r="AD1830" s="18" t="n">
        <f aca="false">AC1830-(MAX(Draws!R1809-Line_cap,0)+MAX(Draws!AD1809-Line_cap,0))</f>
        <v>0</v>
      </c>
      <c r="AE1830" s="18" t="n">
        <f aca="false">AD1830-(MAX(Draws!S1809-Line_cap,0)+MAX(Draws!AE1809-Line_cap,0))</f>
        <v>0</v>
      </c>
      <c r="AF1830" s="18" t="n">
        <f aca="false">AE1830-(MAX(Draws!T1809-Line_cap,0)+MAX(Draws!AF1809-Line_cap,0))</f>
        <v>0</v>
      </c>
      <c r="AG1830" s="18" t="n">
        <f aca="false">AF1830-(MAX(Draws!U1809-Line_cap,0)+MAX(Draws!AG1809-Line_cap,0))</f>
        <v>0</v>
      </c>
      <c r="AH1830" s="18" t="n">
        <f aca="false">AG1830-(MAX(Draws!V1809-Line_cap,0)+MAX(Draws!AH1809-Line_cap,0))</f>
        <v>0</v>
      </c>
      <c r="AI1830" s="18" t="n">
        <f aca="false">AH1830-(MAX(Draws!W1809-Line_cap,0)+MAX(Draws!AI1809-Line_cap,0))</f>
        <v>0</v>
      </c>
      <c r="AJ1830" s="18" t="n">
        <f aca="false">AI1830-(MAX(Draws!X1809-Line_cap,0)+MAX(Draws!AJ1809-Line_cap,0))</f>
        <v>0</v>
      </c>
      <c r="AK1830" s="18" t="n">
        <f aca="false">AJ1830-(MAX(Draws!Y1809-Line_cap,0)+MAX(Draws!AK1809-Line_cap,0))</f>
        <v>0</v>
      </c>
      <c r="AL1830" s="18" t="n">
        <f aca="false">SUMPRODUCT(MIN($B$22:$M$22+B1830:M1830+N1830:Y1830))</f>
        <v>472.116491549589</v>
      </c>
      <c r="AM1830" s="18" t="n">
        <f aca="false">SUMPRODUCT(MIN($B$22:$M$22+B1830:M1830))</f>
        <v>472.116491549589</v>
      </c>
      <c r="AN1830" s="18" t="n">
        <f aca="false">SUMPRODUCT(MIN($B$22:$M$22+N1830:Y1830))</f>
        <v>481.950382357786</v>
      </c>
      <c r="AO1830" s="18" t="n">
        <f aca="false">SUMPRODUCT(MIN($B$22:$M$22+B1830:M1830+Z1830:AK1830))</f>
        <v>472.116491549589</v>
      </c>
      <c r="AP1830" s="18" t="n">
        <f aca="false">SUMPRODUCT(MIN($B$23:$M$23+B1830:M1830+N1830:Y1830))</f>
        <v>521.359818713809</v>
      </c>
      <c r="AQ1830" s="18" t="n">
        <f aca="false">SUMPRODUCT(MIN($B$23:$M$23+B1830:M1830+Z1830:AK1830))</f>
        <v>521.359818713809</v>
      </c>
      <c r="AR1830" s="13" t="n">
        <f aca="false">IF(Y1830&lt;0,1,0)</f>
        <v>0</v>
      </c>
    </row>
    <row r="1831" customFormat="false" ht="15" hidden="false" customHeight="false" outlineLevel="0" collapsed="false">
      <c r="A1831" s="13" t="n">
        <v>1806</v>
      </c>
      <c r="B1831" s="18" t="n">
        <f aca="false">Shock_sd*Draws!B1810</f>
        <v>-44.2167346983385</v>
      </c>
      <c r="C1831" s="18" t="n">
        <f aca="false">Persist_a*B1831+Shock_sd*Draws!C1810</f>
        <v>3.09136180108928</v>
      </c>
      <c r="D1831" s="18" t="n">
        <f aca="false">Persist_a*C1831+Shock_sd*Draws!D1810</f>
        <v>-36.375641067101</v>
      </c>
      <c r="E1831" s="18" t="n">
        <f aca="false">Persist_a*D1831+Shock_sd*Draws!E1810</f>
        <v>-34.393565049992</v>
      </c>
      <c r="F1831" s="18" t="n">
        <f aca="false">Persist_a*E1831+Shock_sd*Draws!F1810</f>
        <v>-95.2624435216999</v>
      </c>
      <c r="G1831" s="18" t="n">
        <f aca="false">Persist_a*F1831+Shock_sd*Draws!G1810</f>
        <v>-93.9879137948444</v>
      </c>
      <c r="H1831" s="18" t="n">
        <f aca="false">Persist_a*G1831+Shock_sd*Draws!H1810</f>
        <v>-58.0062545351981</v>
      </c>
      <c r="I1831" s="18" t="n">
        <f aca="false">Persist_a*H1831+Shock_sd*Draws!I1810</f>
        <v>-7.76255197583404</v>
      </c>
      <c r="J1831" s="18" t="n">
        <f aca="false">Persist_a*I1831+Shock_sd*Draws!J1810</f>
        <v>34.1985216072486</v>
      </c>
      <c r="K1831" s="18" t="n">
        <f aca="false">Persist_a*J1831+Shock_sd*Draws!K1810</f>
        <v>48.7251696151182</v>
      </c>
      <c r="L1831" s="18" t="n">
        <f aca="false">Persist_a*K1831+Shock_sd*Draws!L1810</f>
        <v>55.3837460347364</v>
      </c>
      <c r="M1831" s="18" t="n">
        <f aca="false">Persist_a*L1831+Shock_sd*Draws!M1810</f>
        <v>5.52337818662948</v>
      </c>
      <c r="N1831" s="18" t="n">
        <f aca="false">0-(Draws!N1810+Draws!Z1810)</f>
        <v>0</v>
      </c>
      <c r="O1831" s="18" t="n">
        <f aca="false">N1831-(Draws!O1810+Draws!AA1810)</f>
        <v>0</v>
      </c>
      <c r="P1831" s="18" t="n">
        <f aca="false">O1831-(Draws!P1810+Draws!AB1810)</f>
        <v>0</v>
      </c>
      <c r="Q1831" s="18" t="n">
        <f aca="false">P1831-(Draws!Q1810+Draws!AC1810)</f>
        <v>0</v>
      </c>
      <c r="R1831" s="18" t="n">
        <f aca="false">Q1831-(Draws!R1810+Draws!AD1810)</f>
        <v>0</v>
      </c>
      <c r="S1831" s="18" t="n">
        <f aca="false">R1831-(Draws!S1810+Draws!AE1810)</f>
        <v>0</v>
      </c>
      <c r="T1831" s="18" t="n">
        <f aca="false">S1831-(Draws!T1810+Draws!AF1810)</f>
        <v>0</v>
      </c>
      <c r="U1831" s="18" t="n">
        <f aca="false">T1831-(Draws!U1810+Draws!AG1810)</f>
        <v>0</v>
      </c>
      <c r="V1831" s="18" t="n">
        <f aca="false">U1831-(Draws!V1810+Draws!AH1810)</f>
        <v>0</v>
      </c>
      <c r="W1831" s="18" t="n">
        <f aca="false">V1831-(Draws!W1810+Draws!AI1810)</f>
        <v>0</v>
      </c>
      <c r="X1831" s="18" t="n">
        <f aca="false">W1831-(Draws!X1810+Draws!AJ1810)</f>
        <v>0</v>
      </c>
      <c r="Y1831" s="18" t="n">
        <f aca="false">X1831-(Draws!Y1810+Draws!AK1810)</f>
        <v>0</v>
      </c>
      <c r="Z1831" s="18" t="n">
        <f aca="false">0-(MAX(Draws!N1810-Line_cap,0)+MAX(Draws!Z1810-Line_cap,0))</f>
        <v>0</v>
      </c>
      <c r="AA1831" s="18" t="n">
        <f aca="false">Z1831-(MAX(Draws!O1810-Line_cap,0)+MAX(Draws!AA1810-Line_cap,0))</f>
        <v>0</v>
      </c>
      <c r="AB1831" s="18" t="n">
        <f aca="false">AA1831-(MAX(Draws!P1810-Line_cap,0)+MAX(Draws!AB1810-Line_cap,0))</f>
        <v>0</v>
      </c>
      <c r="AC1831" s="18" t="n">
        <f aca="false">AB1831-(MAX(Draws!Q1810-Line_cap,0)+MAX(Draws!AC1810-Line_cap,0))</f>
        <v>0</v>
      </c>
      <c r="AD1831" s="18" t="n">
        <f aca="false">AC1831-(MAX(Draws!R1810-Line_cap,0)+MAX(Draws!AD1810-Line_cap,0))</f>
        <v>0</v>
      </c>
      <c r="AE1831" s="18" t="n">
        <f aca="false">AD1831-(MAX(Draws!S1810-Line_cap,0)+MAX(Draws!AE1810-Line_cap,0))</f>
        <v>0</v>
      </c>
      <c r="AF1831" s="18" t="n">
        <f aca="false">AE1831-(MAX(Draws!T1810-Line_cap,0)+MAX(Draws!AF1810-Line_cap,0))</f>
        <v>0</v>
      </c>
      <c r="AG1831" s="18" t="n">
        <f aca="false">AF1831-(MAX(Draws!U1810-Line_cap,0)+MAX(Draws!AG1810-Line_cap,0))</f>
        <v>0</v>
      </c>
      <c r="AH1831" s="18" t="n">
        <f aca="false">AG1831-(MAX(Draws!V1810-Line_cap,0)+MAX(Draws!AH1810-Line_cap,0))</f>
        <v>0</v>
      </c>
      <c r="AI1831" s="18" t="n">
        <f aca="false">AH1831-(MAX(Draws!W1810-Line_cap,0)+MAX(Draws!AI1810-Line_cap,0))</f>
        <v>0</v>
      </c>
      <c r="AJ1831" s="18" t="n">
        <f aca="false">AI1831-(MAX(Draws!X1810-Line_cap,0)+MAX(Draws!AJ1810-Line_cap,0))</f>
        <v>0</v>
      </c>
      <c r="AK1831" s="18" t="n">
        <f aca="false">AJ1831-(MAX(Draws!Y1810-Line_cap,0)+MAX(Draws!AK1810-Line_cap,0))</f>
        <v>0</v>
      </c>
      <c r="AL1831" s="18" t="n">
        <f aca="false">SUMPRODUCT(MIN($B$22:$M$22+B1831:M1831+N1831:Y1831))</f>
        <v>389.220257843521</v>
      </c>
      <c r="AM1831" s="18" t="n">
        <f aca="false">SUMPRODUCT(MIN($B$22:$M$22+B1831:M1831))</f>
        <v>389.220257843521</v>
      </c>
      <c r="AN1831" s="18" t="n">
        <f aca="false">SUMPRODUCT(MIN($B$22:$M$22+N1831:Y1831))</f>
        <v>481.950382357786</v>
      </c>
      <c r="AO1831" s="18" t="n">
        <f aca="false">SUMPRODUCT(MIN($B$22:$M$22+B1831:M1831+Z1831:AK1831))</f>
        <v>389.220257843521</v>
      </c>
      <c r="AP1831" s="18" t="n">
        <f aca="false">SUMPRODUCT(MIN($B$23:$M$23+B1831:M1831+N1831:Y1831))</f>
        <v>436.986003344305</v>
      </c>
      <c r="AQ1831" s="18" t="n">
        <f aca="false">SUMPRODUCT(MIN($B$23:$M$23+B1831:M1831+Z1831:AK1831))</f>
        <v>436.986003344305</v>
      </c>
      <c r="AR1831" s="13" t="n">
        <f aca="false">IF(Y1831&lt;0,1,0)</f>
        <v>0</v>
      </c>
    </row>
    <row r="1832" customFormat="false" ht="15" hidden="false" customHeight="false" outlineLevel="0" collapsed="false">
      <c r="A1832" s="13" t="n">
        <v>1807</v>
      </c>
      <c r="B1832" s="18" t="n">
        <f aca="false">Shock_sd*Draws!B1811</f>
        <v>-30.8197583464881</v>
      </c>
      <c r="C1832" s="18" t="n">
        <f aca="false">Persist_a*B1832+Shock_sd*Draws!C1811</f>
        <v>38.6787181264478</v>
      </c>
      <c r="D1832" s="18" t="n">
        <f aca="false">Persist_a*C1832+Shock_sd*Draws!D1811</f>
        <v>-48.2580193294922</v>
      </c>
      <c r="E1832" s="18" t="n">
        <f aca="false">Persist_a*D1832+Shock_sd*Draws!E1811</f>
        <v>-70.5198887848099</v>
      </c>
      <c r="F1832" s="18" t="n">
        <f aca="false">Persist_a*E1832+Shock_sd*Draws!F1811</f>
        <v>-32.57496879101</v>
      </c>
      <c r="G1832" s="18" t="n">
        <f aca="false">Persist_a*F1832+Shock_sd*Draws!G1811</f>
        <v>-47.3498608350373</v>
      </c>
      <c r="H1832" s="18" t="n">
        <f aca="false">Persist_a*G1832+Shock_sd*Draws!H1811</f>
        <v>-66.6504699616893</v>
      </c>
      <c r="I1832" s="18" t="n">
        <f aca="false">Persist_a*H1832+Shock_sd*Draws!I1811</f>
        <v>11.2813108980006</v>
      </c>
      <c r="J1832" s="18" t="n">
        <f aca="false">Persist_a*I1832+Shock_sd*Draws!J1811</f>
        <v>-18.6885997323726</v>
      </c>
      <c r="K1832" s="18" t="n">
        <f aca="false">Persist_a*J1832+Shock_sd*Draws!K1811</f>
        <v>16.1482687866493</v>
      </c>
      <c r="L1832" s="18" t="n">
        <f aca="false">Persist_a*K1832+Shock_sd*Draws!L1811</f>
        <v>87.5672038276213</v>
      </c>
      <c r="M1832" s="18" t="n">
        <f aca="false">Persist_a*L1832+Shock_sd*Draws!M1811</f>
        <v>70.9743184186953</v>
      </c>
      <c r="N1832" s="18" t="n">
        <f aca="false">0-(Draws!N1811+Draws!Z1811)</f>
        <v>0</v>
      </c>
      <c r="O1832" s="18" t="n">
        <f aca="false">N1832-(Draws!O1811+Draws!AA1811)</f>
        <v>0</v>
      </c>
      <c r="P1832" s="18" t="n">
        <f aca="false">O1832-(Draws!P1811+Draws!AB1811)</f>
        <v>0</v>
      </c>
      <c r="Q1832" s="18" t="n">
        <f aca="false">P1832-(Draws!Q1811+Draws!AC1811)</f>
        <v>0</v>
      </c>
      <c r="R1832" s="18" t="n">
        <f aca="false">Q1832-(Draws!R1811+Draws!AD1811)</f>
        <v>0</v>
      </c>
      <c r="S1832" s="18" t="n">
        <f aca="false">R1832-(Draws!S1811+Draws!AE1811)</f>
        <v>0</v>
      </c>
      <c r="T1832" s="18" t="n">
        <f aca="false">S1832-(Draws!T1811+Draws!AF1811)</f>
        <v>0</v>
      </c>
      <c r="U1832" s="18" t="n">
        <f aca="false">T1832-(Draws!U1811+Draws!AG1811)</f>
        <v>0</v>
      </c>
      <c r="V1832" s="18" t="n">
        <f aca="false">U1832-(Draws!V1811+Draws!AH1811)</f>
        <v>0</v>
      </c>
      <c r="W1832" s="18" t="n">
        <f aca="false">V1832-(Draws!W1811+Draws!AI1811)</f>
        <v>0</v>
      </c>
      <c r="X1832" s="18" t="n">
        <f aca="false">W1832-(Draws!X1811+Draws!AJ1811)</f>
        <v>0</v>
      </c>
      <c r="Y1832" s="18" t="n">
        <f aca="false">X1832-(Draws!Y1811+Draws!AK1811)</f>
        <v>0</v>
      </c>
      <c r="Z1832" s="18" t="n">
        <f aca="false">0-(MAX(Draws!N1811-Line_cap,0)+MAX(Draws!Z1811-Line_cap,0))</f>
        <v>0</v>
      </c>
      <c r="AA1832" s="18" t="n">
        <f aca="false">Z1832-(MAX(Draws!O1811-Line_cap,0)+MAX(Draws!AA1811-Line_cap,0))</f>
        <v>0</v>
      </c>
      <c r="AB1832" s="18" t="n">
        <f aca="false">AA1832-(MAX(Draws!P1811-Line_cap,0)+MAX(Draws!AB1811-Line_cap,0))</f>
        <v>0</v>
      </c>
      <c r="AC1832" s="18" t="n">
        <f aca="false">AB1832-(MAX(Draws!Q1811-Line_cap,0)+MAX(Draws!AC1811-Line_cap,0))</f>
        <v>0</v>
      </c>
      <c r="AD1832" s="18" t="n">
        <f aca="false">AC1832-(MAX(Draws!R1811-Line_cap,0)+MAX(Draws!AD1811-Line_cap,0))</f>
        <v>0</v>
      </c>
      <c r="AE1832" s="18" t="n">
        <f aca="false">AD1832-(MAX(Draws!S1811-Line_cap,0)+MAX(Draws!AE1811-Line_cap,0))</f>
        <v>0</v>
      </c>
      <c r="AF1832" s="18" t="n">
        <f aca="false">AE1832-(MAX(Draws!T1811-Line_cap,0)+MAX(Draws!AF1811-Line_cap,0))</f>
        <v>0</v>
      </c>
      <c r="AG1832" s="18" t="n">
        <f aca="false">AF1832-(MAX(Draws!U1811-Line_cap,0)+MAX(Draws!AG1811-Line_cap,0))</f>
        <v>0</v>
      </c>
      <c r="AH1832" s="18" t="n">
        <f aca="false">AG1832-(MAX(Draws!V1811-Line_cap,0)+MAX(Draws!AH1811-Line_cap,0))</f>
        <v>0</v>
      </c>
      <c r="AI1832" s="18" t="n">
        <f aca="false">AH1832-(MAX(Draws!W1811-Line_cap,0)+MAX(Draws!AI1811-Line_cap,0))</f>
        <v>0</v>
      </c>
      <c r="AJ1832" s="18" t="n">
        <f aca="false">AI1832-(MAX(Draws!X1811-Line_cap,0)+MAX(Draws!AJ1811-Line_cap,0))</f>
        <v>0</v>
      </c>
      <c r="AK1832" s="18" t="n">
        <f aca="false">AJ1832-(MAX(Draws!Y1811-Line_cap,0)+MAX(Draws!AK1811-Line_cap,0))</f>
        <v>0</v>
      </c>
      <c r="AL1832" s="18" t="n">
        <f aca="false">SUMPRODUCT(MIN($B$22:$M$22+B1832:M1832+N1832:Y1832))</f>
        <v>415.299912396096</v>
      </c>
      <c r="AM1832" s="18" t="n">
        <f aca="false">SUMPRODUCT(MIN($B$22:$M$22+B1832:M1832))</f>
        <v>415.299912396096</v>
      </c>
      <c r="AN1832" s="18" t="n">
        <f aca="false">SUMPRODUCT(MIN($B$22:$M$22+N1832:Y1832))</f>
        <v>481.950382357786</v>
      </c>
      <c r="AO1832" s="18" t="n">
        <f aca="false">SUMPRODUCT(MIN($B$22:$M$22+B1832:M1832+Z1832:AK1832))</f>
        <v>415.299912396096</v>
      </c>
      <c r="AP1832" s="18" t="n">
        <f aca="false">SUMPRODUCT(MIN($B$23:$M$23+B1832:M1832+N1832:Y1832))</f>
        <v>464.478555259197</v>
      </c>
      <c r="AQ1832" s="18" t="n">
        <f aca="false">SUMPRODUCT(MIN($B$23:$M$23+B1832:M1832+Z1832:AK1832))</f>
        <v>464.478555259197</v>
      </c>
      <c r="AR1832" s="13" t="n">
        <f aca="false">IF(Y1832&lt;0,1,0)</f>
        <v>0</v>
      </c>
    </row>
    <row r="1833" customFormat="false" ht="15" hidden="false" customHeight="false" outlineLevel="0" collapsed="false">
      <c r="A1833" s="13" t="n">
        <v>1808</v>
      </c>
      <c r="B1833" s="18" t="n">
        <f aca="false">Shock_sd*Draws!B1812</f>
        <v>-8.60564914106124</v>
      </c>
      <c r="C1833" s="18" t="n">
        <f aca="false">Persist_a*B1833+Shock_sd*Draws!C1812</f>
        <v>50.8300147805027</v>
      </c>
      <c r="D1833" s="18" t="n">
        <f aca="false">Persist_a*C1833+Shock_sd*Draws!D1812</f>
        <v>-17.3330008928696</v>
      </c>
      <c r="E1833" s="18" t="n">
        <f aca="false">Persist_a*D1833+Shock_sd*Draws!E1812</f>
        <v>-32.897103284457</v>
      </c>
      <c r="F1833" s="18" t="n">
        <f aca="false">Persist_a*E1833+Shock_sd*Draws!F1812</f>
        <v>36.6141843206117</v>
      </c>
      <c r="G1833" s="18" t="n">
        <f aca="false">Persist_a*F1833+Shock_sd*Draws!G1812</f>
        <v>-79.8818046493546</v>
      </c>
      <c r="H1833" s="18" t="n">
        <f aca="false">Persist_a*G1833+Shock_sd*Draws!H1812</f>
        <v>-39.2580342685099</v>
      </c>
      <c r="I1833" s="18" t="n">
        <f aca="false">Persist_a*H1833+Shock_sd*Draws!I1812</f>
        <v>1.61655908149022</v>
      </c>
      <c r="J1833" s="18" t="n">
        <f aca="false">Persist_a*I1833+Shock_sd*Draws!J1812</f>
        <v>64.2726165885587</v>
      </c>
      <c r="K1833" s="18" t="n">
        <f aca="false">Persist_a*J1833+Shock_sd*Draws!K1812</f>
        <v>55.0978007677111</v>
      </c>
      <c r="L1833" s="18" t="n">
        <f aca="false">Persist_a*K1833+Shock_sd*Draws!L1812</f>
        <v>66.3383349219172</v>
      </c>
      <c r="M1833" s="18" t="n">
        <f aca="false">Persist_a*L1833+Shock_sd*Draws!M1812</f>
        <v>20.7015415699143</v>
      </c>
      <c r="N1833" s="18" t="n">
        <f aca="false">0-(Draws!N1812+Draws!Z1812)</f>
        <v>0</v>
      </c>
      <c r="O1833" s="18" t="n">
        <f aca="false">N1833-(Draws!O1812+Draws!AA1812)</f>
        <v>0</v>
      </c>
      <c r="P1833" s="18" t="n">
        <f aca="false">O1833-(Draws!P1812+Draws!AB1812)</f>
        <v>0</v>
      </c>
      <c r="Q1833" s="18" t="n">
        <f aca="false">P1833-(Draws!Q1812+Draws!AC1812)</f>
        <v>0</v>
      </c>
      <c r="R1833" s="18" t="n">
        <f aca="false">Q1833-(Draws!R1812+Draws!AD1812)</f>
        <v>0</v>
      </c>
      <c r="S1833" s="18" t="n">
        <f aca="false">R1833-(Draws!S1812+Draws!AE1812)</f>
        <v>0</v>
      </c>
      <c r="T1833" s="18" t="n">
        <f aca="false">S1833-(Draws!T1812+Draws!AF1812)</f>
        <v>0</v>
      </c>
      <c r="U1833" s="18" t="n">
        <f aca="false">T1833-(Draws!U1812+Draws!AG1812)</f>
        <v>0</v>
      </c>
      <c r="V1833" s="18" t="n">
        <f aca="false">U1833-(Draws!V1812+Draws!AH1812)</f>
        <v>0</v>
      </c>
      <c r="W1833" s="18" t="n">
        <f aca="false">V1833-(Draws!W1812+Draws!AI1812)</f>
        <v>0</v>
      </c>
      <c r="X1833" s="18" t="n">
        <f aca="false">W1833-(Draws!X1812+Draws!AJ1812)</f>
        <v>0</v>
      </c>
      <c r="Y1833" s="18" t="n">
        <f aca="false">X1833-(Draws!Y1812+Draws!AK1812)</f>
        <v>0</v>
      </c>
      <c r="Z1833" s="18" t="n">
        <f aca="false">0-(MAX(Draws!N1812-Line_cap,0)+MAX(Draws!Z1812-Line_cap,0))</f>
        <v>0</v>
      </c>
      <c r="AA1833" s="18" t="n">
        <f aca="false">Z1833-(MAX(Draws!O1812-Line_cap,0)+MAX(Draws!AA1812-Line_cap,0))</f>
        <v>0</v>
      </c>
      <c r="AB1833" s="18" t="n">
        <f aca="false">AA1833-(MAX(Draws!P1812-Line_cap,0)+MAX(Draws!AB1812-Line_cap,0))</f>
        <v>0</v>
      </c>
      <c r="AC1833" s="18" t="n">
        <f aca="false">AB1833-(MAX(Draws!Q1812-Line_cap,0)+MAX(Draws!AC1812-Line_cap,0))</f>
        <v>0</v>
      </c>
      <c r="AD1833" s="18" t="n">
        <f aca="false">AC1833-(MAX(Draws!R1812-Line_cap,0)+MAX(Draws!AD1812-Line_cap,0))</f>
        <v>0</v>
      </c>
      <c r="AE1833" s="18" t="n">
        <f aca="false">AD1833-(MAX(Draws!S1812-Line_cap,0)+MAX(Draws!AE1812-Line_cap,0))</f>
        <v>0</v>
      </c>
      <c r="AF1833" s="18" t="n">
        <f aca="false">AE1833-(MAX(Draws!T1812-Line_cap,0)+MAX(Draws!AF1812-Line_cap,0))</f>
        <v>0</v>
      </c>
      <c r="AG1833" s="18" t="n">
        <f aca="false">AF1833-(MAX(Draws!U1812-Line_cap,0)+MAX(Draws!AG1812-Line_cap,0))</f>
        <v>0</v>
      </c>
      <c r="AH1833" s="18" t="n">
        <f aca="false">AG1833-(MAX(Draws!V1812-Line_cap,0)+MAX(Draws!AH1812-Line_cap,0))</f>
        <v>0</v>
      </c>
      <c r="AI1833" s="18" t="n">
        <f aca="false">AH1833-(MAX(Draws!W1812-Line_cap,0)+MAX(Draws!AI1812-Line_cap,0))</f>
        <v>0</v>
      </c>
      <c r="AJ1833" s="18" t="n">
        <f aca="false">AI1833-(MAX(Draws!X1812-Line_cap,0)+MAX(Draws!AJ1812-Line_cap,0))</f>
        <v>0</v>
      </c>
      <c r="AK1833" s="18" t="n">
        <f aca="false">AJ1833-(MAX(Draws!Y1812-Line_cap,0)+MAX(Draws!AK1812-Line_cap,0))</f>
        <v>0</v>
      </c>
      <c r="AL1833" s="18" t="n">
        <f aca="false">SUMPRODUCT(MIN($B$22:$M$22+B1833:M1833+N1833:Y1833))</f>
        <v>403.32636698901</v>
      </c>
      <c r="AM1833" s="18" t="n">
        <f aca="false">SUMPRODUCT(MIN($B$22:$M$22+B1833:M1833))</f>
        <v>403.32636698901</v>
      </c>
      <c r="AN1833" s="18" t="n">
        <f aca="false">SUMPRODUCT(MIN($B$22:$M$22+N1833:Y1833))</f>
        <v>481.950382357786</v>
      </c>
      <c r="AO1833" s="18" t="n">
        <f aca="false">SUMPRODUCT(MIN($B$22:$M$22+B1833:M1833+Z1833:AK1833))</f>
        <v>403.32636698901</v>
      </c>
      <c r="AP1833" s="18" t="n">
        <f aca="false">SUMPRODUCT(MIN($B$23:$M$23+B1833:M1833+N1833:Y1833))</f>
        <v>451.092112489795</v>
      </c>
      <c r="AQ1833" s="18" t="n">
        <f aca="false">SUMPRODUCT(MIN($B$23:$M$23+B1833:M1833+Z1833:AK1833))</f>
        <v>451.092112489795</v>
      </c>
      <c r="AR1833" s="13" t="n">
        <f aca="false">IF(Y1833&lt;0,1,0)</f>
        <v>0</v>
      </c>
    </row>
    <row r="1834" customFormat="false" ht="15" hidden="false" customHeight="false" outlineLevel="0" collapsed="false">
      <c r="A1834" s="13" t="n">
        <v>1809</v>
      </c>
      <c r="B1834" s="18" t="n">
        <f aca="false">Shock_sd*Draws!B1813</f>
        <v>39.7443419109687</v>
      </c>
      <c r="C1834" s="18" t="n">
        <f aca="false">Persist_a*B1834+Shock_sd*Draws!C1813</f>
        <v>31.304014600621</v>
      </c>
      <c r="D1834" s="18" t="n">
        <f aca="false">Persist_a*C1834+Shock_sd*Draws!D1813</f>
        <v>8.02550077452375</v>
      </c>
      <c r="E1834" s="18" t="n">
        <f aca="false">Persist_a*D1834+Shock_sd*Draws!E1813</f>
        <v>-71.5958754952033</v>
      </c>
      <c r="F1834" s="18" t="n">
        <f aca="false">Persist_a*E1834+Shock_sd*Draws!F1813</f>
        <v>19.7634005750195</v>
      </c>
      <c r="G1834" s="18" t="n">
        <f aca="false">Persist_a*F1834+Shock_sd*Draws!G1813</f>
        <v>-22.5731809114368</v>
      </c>
      <c r="H1834" s="18" t="n">
        <f aca="false">Persist_a*G1834+Shock_sd*Draws!H1813</f>
        <v>-41.7060944498397</v>
      </c>
      <c r="I1834" s="18" t="n">
        <f aca="false">Persist_a*H1834+Shock_sd*Draws!I1813</f>
        <v>-17.2471110450122</v>
      </c>
      <c r="J1834" s="18" t="n">
        <f aca="false">Persist_a*I1834+Shock_sd*Draws!J1813</f>
        <v>21.277119939228</v>
      </c>
      <c r="K1834" s="18" t="n">
        <f aca="false">Persist_a*J1834+Shock_sd*Draws!K1813</f>
        <v>76.6190926051384</v>
      </c>
      <c r="L1834" s="18" t="n">
        <f aca="false">Persist_a*K1834+Shock_sd*Draws!L1813</f>
        <v>23.870527129027</v>
      </c>
      <c r="M1834" s="18" t="n">
        <f aca="false">Persist_a*L1834+Shock_sd*Draws!M1813</f>
        <v>106.100496962596</v>
      </c>
      <c r="N1834" s="18" t="n">
        <f aca="false">0-(Draws!N1813+Draws!Z1813)</f>
        <v>0</v>
      </c>
      <c r="O1834" s="18" t="n">
        <f aca="false">N1834-(Draws!O1813+Draws!AA1813)</f>
        <v>0</v>
      </c>
      <c r="P1834" s="18" t="n">
        <f aca="false">O1834-(Draws!P1813+Draws!AB1813)</f>
        <v>0</v>
      </c>
      <c r="Q1834" s="18" t="n">
        <f aca="false">P1834-(Draws!Q1813+Draws!AC1813)</f>
        <v>0</v>
      </c>
      <c r="R1834" s="18" t="n">
        <f aca="false">Q1834-(Draws!R1813+Draws!AD1813)</f>
        <v>0</v>
      </c>
      <c r="S1834" s="18" t="n">
        <f aca="false">R1834-(Draws!S1813+Draws!AE1813)</f>
        <v>0</v>
      </c>
      <c r="T1834" s="18" t="n">
        <f aca="false">S1834-(Draws!T1813+Draws!AF1813)</f>
        <v>0</v>
      </c>
      <c r="U1834" s="18" t="n">
        <f aca="false">T1834-(Draws!U1813+Draws!AG1813)</f>
        <v>0</v>
      </c>
      <c r="V1834" s="18" t="n">
        <f aca="false">U1834-(Draws!V1813+Draws!AH1813)</f>
        <v>0</v>
      </c>
      <c r="W1834" s="18" t="n">
        <f aca="false">V1834-(Draws!W1813+Draws!AI1813)</f>
        <v>0</v>
      </c>
      <c r="X1834" s="18" t="n">
        <f aca="false">W1834-(Draws!X1813+Draws!AJ1813)</f>
        <v>0</v>
      </c>
      <c r="Y1834" s="18" t="n">
        <f aca="false">X1834-(Draws!Y1813+Draws!AK1813)</f>
        <v>0</v>
      </c>
      <c r="Z1834" s="18" t="n">
        <f aca="false">0-(MAX(Draws!N1813-Line_cap,0)+MAX(Draws!Z1813-Line_cap,0))</f>
        <v>0</v>
      </c>
      <c r="AA1834" s="18" t="n">
        <f aca="false">Z1834-(MAX(Draws!O1813-Line_cap,0)+MAX(Draws!AA1813-Line_cap,0))</f>
        <v>0</v>
      </c>
      <c r="AB1834" s="18" t="n">
        <f aca="false">AA1834-(MAX(Draws!P1813-Line_cap,0)+MAX(Draws!AB1813-Line_cap,0))</f>
        <v>0</v>
      </c>
      <c r="AC1834" s="18" t="n">
        <f aca="false">AB1834-(MAX(Draws!Q1813-Line_cap,0)+MAX(Draws!AC1813-Line_cap,0))</f>
        <v>0</v>
      </c>
      <c r="AD1834" s="18" t="n">
        <f aca="false">AC1834-(MAX(Draws!R1813-Line_cap,0)+MAX(Draws!AD1813-Line_cap,0))</f>
        <v>0</v>
      </c>
      <c r="AE1834" s="18" t="n">
        <f aca="false">AD1834-(MAX(Draws!S1813-Line_cap,0)+MAX(Draws!AE1813-Line_cap,0))</f>
        <v>0</v>
      </c>
      <c r="AF1834" s="18" t="n">
        <f aca="false">AE1834-(MAX(Draws!T1813-Line_cap,0)+MAX(Draws!AF1813-Line_cap,0))</f>
        <v>0</v>
      </c>
      <c r="AG1834" s="18" t="n">
        <f aca="false">AF1834-(MAX(Draws!U1813-Line_cap,0)+MAX(Draws!AG1813-Line_cap,0))</f>
        <v>0</v>
      </c>
      <c r="AH1834" s="18" t="n">
        <f aca="false">AG1834-(MAX(Draws!V1813-Line_cap,0)+MAX(Draws!AH1813-Line_cap,0))</f>
        <v>0</v>
      </c>
      <c r="AI1834" s="18" t="n">
        <f aca="false">AH1834-(MAX(Draws!W1813-Line_cap,0)+MAX(Draws!AI1813-Line_cap,0))</f>
        <v>0</v>
      </c>
      <c r="AJ1834" s="18" t="n">
        <f aca="false">AI1834-(MAX(Draws!X1813-Line_cap,0)+MAX(Draws!AJ1813-Line_cap,0))</f>
        <v>0</v>
      </c>
      <c r="AK1834" s="18" t="n">
        <f aca="false">AJ1834-(MAX(Draws!Y1813-Line_cap,0)+MAX(Draws!AK1813-Line_cap,0))</f>
        <v>0</v>
      </c>
      <c r="AL1834" s="18" t="n">
        <f aca="false">SUMPRODUCT(MIN($B$22:$M$22+B1834:M1834+N1834:Y1834))</f>
        <v>427.266324332953</v>
      </c>
      <c r="AM1834" s="18" t="n">
        <f aca="false">SUMPRODUCT(MIN($B$22:$M$22+B1834:M1834))</f>
        <v>427.266324332953</v>
      </c>
      <c r="AN1834" s="18" t="n">
        <f aca="false">SUMPRODUCT(MIN($B$22:$M$22+N1834:Y1834))</f>
        <v>481.950382357786</v>
      </c>
      <c r="AO1834" s="18" t="n">
        <f aca="false">SUMPRODUCT(MIN($B$22:$M$22+B1834:M1834+Z1834:AK1834))</f>
        <v>427.266324332953</v>
      </c>
      <c r="AP1834" s="18" t="n">
        <f aca="false">SUMPRODUCT(MIN($B$23:$M$23+B1834:M1834+N1834:Y1834))</f>
        <v>468.154611846316</v>
      </c>
      <c r="AQ1834" s="18" t="n">
        <f aca="false">SUMPRODUCT(MIN($B$23:$M$23+B1834:M1834+Z1834:AK1834))</f>
        <v>468.154611846316</v>
      </c>
      <c r="AR1834" s="13" t="n">
        <f aca="false">IF(Y1834&lt;0,1,0)</f>
        <v>0</v>
      </c>
    </row>
    <row r="1835" customFormat="false" ht="15" hidden="false" customHeight="false" outlineLevel="0" collapsed="false">
      <c r="A1835" s="13" t="n">
        <v>1810</v>
      </c>
      <c r="B1835" s="18" t="n">
        <f aca="false">Shock_sd*Draws!B1814</f>
        <v>-37.0255470778346</v>
      </c>
      <c r="C1835" s="18" t="n">
        <f aca="false">Persist_a*B1835+Shock_sd*Draws!C1814</f>
        <v>-50.6454815386701</v>
      </c>
      <c r="D1835" s="18" t="n">
        <f aca="false">Persist_a*C1835+Shock_sd*Draws!D1814</f>
        <v>19.3584167019269</v>
      </c>
      <c r="E1835" s="18" t="n">
        <f aca="false">Persist_a*D1835+Shock_sd*Draws!E1814</f>
        <v>-21.8317090441688</v>
      </c>
      <c r="F1835" s="18" t="n">
        <f aca="false">Persist_a*E1835+Shock_sd*Draws!F1814</f>
        <v>-66.9183551649742</v>
      </c>
      <c r="G1835" s="18" t="n">
        <f aca="false">Persist_a*F1835+Shock_sd*Draws!G1814</f>
        <v>-31.5285781174371</v>
      </c>
      <c r="H1835" s="18" t="n">
        <f aca="false">Persist_a*G1835+Shock_sd*Draws!H1814</f>
        <v>-56.2635974665072</v>
      </c>
      <c r="I1835" s="18" t="n">
        <f aca="false">Persist_a*H1835+Shock_sd*Draws!I1814</f>
        <v>0.103414439067485</v>
      </c>
      <c r="J1835" s="18" t="n">
        <f aca="false">Persist_a*I1835+Shock_sd*Draws!J1814</f>
        <v>-96.8465871620589</v>
      </c>
      <c r="K1835" s="18" t="n">
        <f aca="false">Persist_a*J1835+Shock_sd*Draws!K1814</f>
        <v>-104.298037116107</v>
      </c>
      <c r="L1835" s="18" t="n">
        <f aca="false">Persist_a*K1835+Shock_sd*Draws!L1814</f>
        <v>-64.1167696804259</v>
      </c>
      <c r="M1835" s="18" t="n">
        <f aca="false">Persist_a*L1835+Shock_sd*Draws!M1814</f>
        <v>40.8364293240091</v>
      </c>
      <c r="N1835" s="18" t="n">
        <f aca="false">0-(Draws!N1814+Draws!Z1814)</f>
        <v>0</v>
      </c>
      <c r="O1835" s="18" t="n">
        <f aca="false">N1835-(Draws!O1814+Draws!AA1814)</f>
        <v>0</v>
      </c>
      <c r="P1835" s="18" t="n">
        <f aca="false">O1835-(Draws!P1814+Draws!AB1814)</f>
        <v>0</v>
      </c>
      <c r="Q1835" s="18" t="n">
        <f aca="false">P1835-(Draws!Q1814+Draws!AC1814)</f>
        <v>0</v>
      </c>
      <c r="R1835" s="18" t="n">
        <f aca="false">Q1835-(Draws!R1814+Draws!AD1814)</f>
        <v>0</v>
      </c>
      <c r="S1835" s="18" t="n">
        <f aca="false">R1835-(Draws!S1814+Draws!AE1814)</f>
        <v>0</v>
      </c>
      <c r="T1835" s="18" t="n">
        <f aca="false">S1835-(Draws!T1814+Draws!AF1814)</f>
        <v>0</v>
      </c>
      <c r="U1835" s="18" t="n">
        <f aca="false">T1835-(Draws!U1814+Draws!AG1814)</f>
        <v>0</v>
      </c>
      <c r="V1835" s="18" t="n">
        <f aca="false">U1835-(Draws!V1814+Draws!AH1814)</f>
        <v>0</v>
      </c>
      <c r="W1835" s="18" t="n">
        <f aca="false">V1835-(Draws!W1814+Draws!AI1814)</f>
        <v>0</v>
      </c>
      <c r="X1835" s="18" t="n">
        <f aca="false">W1835-(Draws!X1814+Draws!AJ1814)</f>
        <v>0</v>
      </c>
      <c r="Y1835" s="18" t="n">
        <f aca="false">X1835-(Draws!Y1814+Draws!AK1814)</f>
        <v>0</v>
      </c>
      <c r="Z1835" s="18" t="n">
        <f aca="false">0-(MAX(Draws!N1814-Line_cap,0)+MAX(Draws!Z1814-Line_cap,0))</f>
        <v>0</v>
      </c>
      <c r="AA1835" s="18" t="n">
        <f aca="false">Z1835-(MAX(Draws!O1814-Line_cap,0)+MAX(Draws!AA1814-Line_cap,0))</f>
        <v>0</v>
      </c>
      <c r="AB1835" s="18" t="n">
        <f aca="false">AA1835-(MAX(Draws!P1814-Line_cap,0)+MAX(Draws!AB1814-Line_cap,0))</f>
        <v>0</v>
      </c>
      <c r="AC1835" s="18" t="n">
        <f aca="false">AB1835-(MAX(Draws!Q1814-Line_cap,0)+MAX(Draws!AC1814-Line_cap,0))</f>
        <v>0</v>
      </c>
      <c r="AD1835" s="18" t="n">
        <f aca="false">AC1835-(MAX(Draws!R1814-Line_cap,0)+MAX(Draws!AD1814-Line_cap,0))</f>
        <v>0</v>
      </c>
      <c r="AE1835" s="18" t="n">
        <f aca="false">AD1835-(MAX(Draws!S1814-Line_cap,0)+MAX(Draws!AE1814-Line_cap,0))</f>
        <v>0</v>
      </c>
      <c r="AF1835" s="18" t="n">
        <f aca="false">AE1835-(MAX(Draws!T1814-Line_cap,0)+MAX(Draws!AF1814-Line_cap,0))</f>
        <v>0</v>
      </c>
      <c r="AG1835" s="18" t="n">
        <f aca="false">AF1835-(MAX(Draws!U1814-Line_cap,0)+MAX(Draws!AG1814-Line_cap,0))</f>
        <v>0</v>
      </c>
      <c r="AH1835" s="18" t="n">
        <f aca="false">AG1835-(MAX(Draws!V1814-Line_cap,0)+MAX(Draws!AH1814-Line_cap,0))</f>
        <v>0</v>
      </c>
      <c r="AI1835" s="18" t="n">
        <f aca="false">AH1835-(MAX(Draws!W1814-Line_cap,0)+MAX(Draws!AI1814-Line_cap,0))</f>
        <v>0</v>
      </c>
      <c r="AJ1835" s="18" t="n">
        <f aca="false">AI1835-(MAX(Draws!X1814-Line_cap,0)+MAX(Draws!AJ1814-Line_cap,0))</f>
        <v>0</v>
      </c>
      <c r="AK1835" s="18" t="n">
        <f aca="false">AJ1835-(MAX(Draws!Y1814-Line_cap,0)+MAX(Draws!AK1814-Line_cap,0))</f>
        <v>0</v>
      </c>
      <c r="AL1835" s="18" t="n">
        <f aca="false">SUMPRODUCT(MIN($B$22:$M$22+B1835:M1835+N1835:Y1835))</f>
        <v>390.087658693317</v>
      </c>
      <c r="AM1835" s="18" t="n">
        <f aca="false">SUMPRODUCT(MIN($B$22:$M$22+B1835:M1835))</f>
        <v>390.087658693317</v>
      </c>
      <c r="AN1835" s="18" t="n">
        <f aca="false">SUMPRODUCT(MIN($B$22:$M$22+N1835:Y1835))</f>
        <v>481.950382357786</v>
      </c>
      <c r="AO1835" s="18" t="n">
        <f aca="false">SUMPRODUCT(MIN($B$22:$M$22+B1835:M1835+Z1835:AK1835))</f>
        <v>390.087658693317</v>
      </c>
      <c r="AP1835" s="18" t="n">
        <f aca="false">SUMPRODUCT(MIN($B$23:$M$23+B1835:M1835+N1835:Y1835))</f>
        <v>438.373307243745</v>
      </c>
      <c r="AQ1835" s="18" t="n">
        <f aca="false">SUMPRODUCT(MIN($B$23:$M$23+B1835:M1835+Z1835:AK1835))</f>
        <v>438.373307243745</v>
      </c>
      <c r="AR1835" s="13" t="n">
        <f aca="false">IF(Y1835&lt;0,1,0)</f>
        <v>0</v>
      </c>
    </row>
    <row r="1836" customFormat="false" ht="15" hidden="false" customHeight="false" outlineLevel="0" collapsed="false">
      <c r="A1836" s="13" t="n">
        <v>1811</v>
      </c>
      <c r="B1836" s="18" t="n">
        <f aca="false">Shock_sd*Draws!B1815</f>
        <v>-2.18805705389411</v>
      </c>
      <c r="C1836" s="18" t="n">
        <f aca="false">Persist_a*B1836+Shock_sd*Draws!C1815</f>
        <v>85.2587598548621</v>
      </c>
      <c r="D1836" s="18" t="n">
        <f aca="false">Persist_a*C1836+Shock_sd*Draws!D1815</f>
        <v>67.4756801175518</v>
      </c>
      <c r="E1836" s="18" t="n">
        <f aca="false">Persist_a*D1836+Shock_sd*Draws!E1815</f>
        <v>75.8517322822204</v>
      </c>
      <c r="F1836" s="18" t="n">
        <f aca="false">Persist_a*E1836+Shock_sd*Draws!F1815</f>
        <v>15.2725770350959</v>
      </c>
      <c r="G1836" s="18" t="n">
        <f aca="false">Persist_a*F1836+Shock_sd*Draws!G1815</f>
        <v>-50.6480075328073</v>
      </c>
      <c r="H1836" s="18" t="n">
        <f aca="false">Persist_a*G1836+Shock_sd*Draws!H1815</f>
        <v>-47.8234625242571</v>
      </c>
      <c r="I1836" s="18" t="n">
        <f aca="false">Persist_a*H1836+Shock_sd*Draws!I1815</f>
        <v>-117.760311683941</v>
      </c>
      <c r="J1836" s="18" t="n">
        <f aca="false">Persist_a*I1836+Shock_sd*Draws!J1815</f>
        <v>-85.3826862126399</v>
      </c>
      <c r="K1836" s="18" t="n">
        <f aca="false">Persist_a*J1836+Shock_sd*Draws!K1815</f>
        <v>-64.6283904344679</v>
      </c>
      <c r="L1836" s="18" t="n">
        <f aca="false">Persist_a*K1836+Shock_sd*Draws!L1815</f>
        <v>-63.5987760799273</v>
      </c>
      <c r="M1836" s="18" t="n">
        <f aca="false">Persist_a*L1836+Shock_sd*Draws!M1815</f>
        <v>34.8395300439632</v>
      </c>
      <c r="N1836" s="18" t="n">
        <f aca="false">0-(Draws!N1815+Draws!Z1815)</f>
        <v>0</v>
      </c>
      <c r="O1836" s="18" t="n">
        <f aca="false">N1836-(Draws!O1815+Draws!AA1815)</f>
        <v>0</v>
      </c>
      <c r="P1836" s="18" t="n">
        <f aca="false">O1836-(Draws!P1815+Draws!AB1815)</f>
        <v>0</v>
      </c>
      <c r="Q1836" s="18" t="n">
        <f aca="false">P1836-(Draws!Q1815+Draws!AC1815)</f>
        <v>0</v>
      </c>
      <c r="R1836" s="18" t="n">
        <f aca="false">Q1836-(Draws!R1815+Draws!AD1815)</f>
        <v>0</v>
      </c>
      <c r="S1836" s="18" t="n">
        <f aca="false">R1836-(Draws!S1815+Draws!AE1815)</f>
        <v>0</v>
      </c>
      <c r="T1836" s="18" t="n">
        <f aca="false">S1836-(Draws!T1815+Draws!AF1815)</f>
        <v>0</v>
      </c>
      <c r="U1836" s="18" t="n">
        <f aca="false">T1836-(Draws!U1815+Draws!AG1815)</f>
        <v>0</v>
      </c>
      <c r="V1836" s="18" t="n">
        <f aca="false">U1836-(Draws!V1815+Draws!AH1815)</f>
        <v>0</v>
      </c>
      <c r="W1836" s="18" t="n">
        <f aca="false">V1836-(Draws!W1815+Draws!AI1815)</f>
        <v>0</v>
      </c>
      <c r="X1836" s="18" t="n">
        <f aca="false">W1836-(Draws!X1815+Draws!AJ1815)</f>
        <v>0</v>
      </c>
      <c r="Y1836" s="18" t="n">
        <f aca="false">X1836-(Draws!Y1815+Draws!AK1815)</f>
        <v>0</v>
      </c>
      <c r="Z1836" s="18" t="n">
        <f aca="false">0-(MAX(Draws!N1815-Line_cap,0)+MAX(Draws!Z1815-Line_cap,0))</f>
        <v>0</v>
      </c>
      <c r="AA1836" s="18" t="n">
        <f aca="false">Z1836-(MAX(Draws!O1815-Line_cap,0)+MAX(Draws!AA1815-Line_cap,0))</f>
        <v>0</v>
      </c>
      <c r="AB1836" s="18" t="n">
        <f aca="false">AA1836-(MAX(Draws!P1815-Line_cap,0)+MAX(Draws!AB1815-Line_cap,0))</f>
        <v>0</v>
      </c>
      <c r="AC1836" s="18" t="n">
        <f aca="false">AB1836-(MAX(Draws!Q1815-Line_cap,0)+MAX(Draws!AC1815-Line_cap,0))</f>
        <v>0</v>
      </c>
      <c r="AD1836" s="18" t="n">
        <f aca="false">AC1836-(MAX(Draws!R1815-Line_cap,0)+MAX(Draws!AD1815-Line_cap,0))</f>
        <v>0</v>
      </c>
      <c r="AE1836" s="18" t="n">
        <f aca="false">AD1836-(MAX(Draws!S1815-Line_cap,0)+MAX(Draws!AE1815-Line_cap,0))</f>
        <v>0</v>
      </c>
      <c r="AF1836" s="18" t="n">
        <f aca="false">AE1836-(MAX(Draws!T1815-Line_cap,0)+MAX(Draws!AF1815-Line_cap,0))</f>
        <v>0</v>
      </c>
      <c r="AG1836" s="18" t="n">
        <f aca="false">AF1836-(MAX(Draws!U1815-Line_cap,0)+MAX(Draws!AG1815-Line_cap,0))</f>
        <v>0</v>
      </c>
      <c r="AH1836" s="18" t="n">
        <f aca="false">AG1836-(MAX(Draws!V1815-Line_cap,0)+MAX(Draws!AH1815-Line_cap,0))</f>
        <v>0</v>
      </c>
      <c r="AI1836" s="18" t="n">
        <f aca="false">AH1836-(MAX(Draws!W1815-Line_cap,0)+MAX(Draws!AI1815-Line_cap,0))</f>
        <v>0</v>
      </c>
      <c r="AJ1836" s="18" t="n">
        <f aca="false">AI1836-(MAX(Draws!X1815-Line_cap,0)+MAX(Draws!AJ1815-Line_cap,0))</f>
        <v>0</v>
      </c>
      <c r="AK1836" s="18" t="n">
        <f aca="false">AJ1836-(MAX(Draws!Y1815-Line_cap,0)+MAX(Draws!AK1815-Line_cap,0))</f>
        <v>0</v>
      </c>
      <c r="AL1836" s="18" t="n">
        <f aca="false">SUMPRODUCT(MIN($B$22:$M$22+B1836:M1836+N1836:Y1836))</f>
        <v>366.093741713978</v>
      </c>
      <c r="AM1836" s="18" t="n">
        <f aca="false">SUMPRODUCT(MIN($B$22:$M$22+B1836:M1836))</f>
        <v>366.093741713978</v>
      </c>
      <c r="AN1836" s="18" t="n">
        <f aca="false">SUMPRODUCT(MIN($B$22:$M$22+N1836:Y1836))</f>
        <v>481.950382357786</v>
      </c>
      <c r="AO1836" s="18" t="n">
        <f aca="false">SUMPRODUCT(MIN($B$22:$M$22+B1836:M1836+Z1836:AK1836))</f>
        <v>366.093741713978</v>
      </c>
      <c r="AP1836" s="18" t="n">
        <f aca="false">SUMPRODUCT(MIN($B$23:$M$23+B1836:M1836+N1836:Y1836))</f>
        <v>415.693741713978</v>
      </c>
      <c r="AQ1836" s="18" t="n">
        <f aca="false">SUMPRODUCT(MIN($B$23:$M$23+B1836:M1836+Z1836:AK1836))</f>
        <v>415.693741713978</v>
      </c>
      <c r="AR1836" s="13" t="n">
        <f aca="false">IF(Y1836&lt;0,1,0)</f>
        <v>0</v>
      </c>
    </row>
    <row r="1837" customFormat="false" ht="15" hidden="false" customHeight="false" outlineLevel="0" collapsed="false">
      <c r="A1837" s="13" t="n">
        <v>1812</v>
      </c>
      <c r="B1837" s="18" t="n">
        <f aca="false">Shock_sd*Draws!B1816</f>
        <v>48.7944117722138</v>
      </c>
      <c r="C1837" s="18" t="n">
        <f aca="false">Persist_a*B1837+Shock_sd*Draws!C1816</f>
        <v>62.121299430505</v>
      </c>
      <c r="D1837" s="18" t="n">
        <f aca="false">Persist_a*C1837+Shock_sd*Draws!D1816</f>
        <v>72.9879955158878</v>
      </c>
      <c r="E1837" s="18" t="n">
        <f aca="false">Persist_a*D1837+Shock_sd*Draws!E1816</f>
        <v>50.4363641083535</v>
      </c>
      <c r="F1837" s="18" t="n">
        <f aca="false">Persist_a*E1837+Shock_sd*Draws!F1816</f>
        <v>6.15787780232125</v>
      </c>
      <c r="G1837" s="18" t="n">
        <f aca="false">Persist_a*F1837+Shock_sd*Draws!G1816</f>
        <v>26.1823820172603</v>
      </c>
      <c r="H1837" s="18" t="n">
        <f aca="false">Persist_a*G1837+Shock_sd*Draws!H1816</f>
        <v>-15.199308288357</v>
      </c>
      <c r="I1837" s="18" t="n">
        <f aca="false">Persist_a*H1837+Shock_sd*Draws!I1816</f>
        <v>-3.18173467763615</v>
      </c>
      <c r="J1837" s="18" t="n">
        <f aca="false">Persist_a*I1837+Shock_sd*Draws!J1816</f>
        <v>73.8817769147758</v>
      </c>
      <c r="K1837" s="18" t="n">
        <f aca="false">Persist_a*J1837+Shock_sd*Draws!K1816</f>
        <v>51.8291303969525</v>
      </c>
      <c r="L1837" s="18" t="n">
        <f aca="false">Persist_a*K1837+Shock_sd*Draws!L1816</f>
        <v>101.853897065466</v>
      </c>
      <c r="M1837" s="18" t="n">
        <f aca="false">Persist_a*L1837+Shock_sd*Draws!M1816</f>
        <v>28.8823065715152</v>
      </c>
      <c r="N1837" s="18" t="n">
        <f aca="false">0-(Draws!N1816+Draws!Z1816)</f>
        <v>0</v>
      </c>
      <c r="O1837" s="18" t="n">
        <f aca="false">N1837-(Draws!O1816+Draws!AA1816)</f>
        <v>0</v>
      </c>
      <c r="P1837" s="18" t="n">
        <f aca="false">O1837-(Draws!P1816+Draws!AB1816)</f>
        <v>0</v>
      </c>
      <c r="Q1837" s="18" t="n">
        <f aca="false">P1837-(Draws!Q1816+Draws!AC1816)</f>
        <v>0</v>
      </c>
      <c r="R1837" s="18" t="n">
        <f aca="false">Q1837-(Draws!R1816+Draws!AD1816)</f>
        <v>0</v>
      </c>
      <c r="S1837" s="18" t="n">
        <f aca="false">R1837-(Draws!S1816+Draws!AE1816)</f>
        <v>0</v>
      </c>
      <c r="T1837" s="18" t="n">
        <f aca="false">S1837-(Draws!T1816+Draws!AF1816)</f>
        <v>0</v>
      </c>
      <c r="U1837" s="18" t="n">
        <f aca="false">T1837-(Draws!U1816+Draws!AG1816)</f>
        <v>0</v>
      </c>
      <c r="V1837" s="18" t="n">
        <f aca="false">U1837-(Draws!V1816+Draws!AH1816)</f>
        <v>0</v>
      </c>
      <c r="W1837" s="18" t="n">
        <f aca="false">V1837-(Draws!W1816+Draws!AI1816)</f>
        <v>0</v>
      </c>
      <c r="X1837" s="18" t="n">
        <f aca="false">W1837-(Draws!X1816+Draws!AJ1816)</f>
        <v>0</v>
      </c>
      <c r="Y1837" s="18" t="n">
        <f aca="false">X1837-(Draws!Y1816+Draws!AK1816)</f>
        <v>0</v>
      </c>
      <c r="Z1837" s="18" t="n">
        <f aca="false">0-(MAX(Draws!N1816-Line_cap,0)+MAX(Draws!Z1816-Line_cap,0))</f>
        <v>0</v>
      </c>
      <c r="AA1837" s="18" t="n">
        <f aca="false">Z1837-(MAX(Draws!O1816-Line_cap,0)+MAX(Draws!AA1816-Line_cap,0))</f>
        <v>0</v>
      </c>
      <c r="AB1837" s="18" t="n">
        <f aca="false">AA1837-(MAX(Draws!P1816-Line_cap,0)+MAX(Draws!AB1816-Line_cap,0))</f>
        <v>0</v>
      </c>
      <c r="AC1837" s="18" t="n">
        <f aca="false">AB1837-(MAX(Draws!Q1816-Line_cap,0)+MAX(Draws!AC1816-Line_cap,0))</f>
        <v>0</v>
      </c>
      <c r="AD1837" s="18" t="n">
        <f aca="false">AC1837-(MAX(Draws!R1816-Line_cap,0)+MAX(Draws!AD1816-Line_cap,0))</f>
        <v>0</v>
      </c>
      <c r="AE1837" s="18" t="n">
        <f aca="false">AD1837-(MAX(Draws!S1816-Line_cap,0)+MAX(Draws!AE1816-Line_cap,0))</f>
        <v>0</v>
      </c>
      <c r="AF1837" s="18" t="n">
        <f aca="false">AE1837-(MAX(Draws!T1816-Line_cap,0)+MAX(Draws!AF1816-Line_cap,0))</f>
        <v>0</v>
      </c>
      <c r="AG1837" s="18" t="n">
        <f aca="false">AF1837-(MAX(Draws!U1816-Line_cap,0)+MAX(Draws!AG1816-Line_cap,0))</f>
        <v>0</v>
      </c>
      <c r="AH1837" s="18" t="n">
        <f aca="false">AG1837-(MAX(Draws!V1816-Line_cap,0)+MAX(Draws!AH1816-Line_cap,0))</f>
        <v>0</v>
      </c>
      <c r="AI1837" s="18" t="n">
        <f aca="false">AH1837-(MAX(Draws!W1816-Line_cap,0)+MAX(Draws!AI1816-Line_cap,0))</f>
        <v>0</v>
      </c>
      <c r="AJ1837" s="18" t="n">
        <f aca="false">AI1837-(MAX(Draws!X1816-Line_cap,0)+MAX(Draws!AJ1816-Line_cap,0))</f>
        <v>0</v>
      </c>
      <c r="AK1837" s="18" t="n">
        <f aca="false">AJ1837-(MAX(Draws!Y1816-Line_cap,0)+MAX(Draws!AK1816-Line_cap,0))</f>
        <v>0</v>
      </c>
      <c r="AL1837" s="18" t="n">
        <f aca="false">SUMPRODUCT(MIN($B$22:$M$22+B1837:M1837+N1837:Y1837))</f>
        <v>466.751074069429</v>
      </c>
      <c r="AM1837" s="18" t="n">
        <f aca="false">SUMPRODUCT(MIN($B$22:$M$22+B1837:M1837))</f>
        <v>466.751074069429</v>
      </c>
      <c r="AN1837" s="18" t="n">
        <f aca="false">SUMPRODUCT(MIN($B$22:$M$22+N1837:Y1837))</f>
        <v>481.950382357786</v>
      </c>
      <c r="AO1837" s="18" t="n">
        <f aca="false">SUMPRODUCT(MIN($B$22:$M$22+B1837:M1837+Z1837:AK1837))</f>
        <v>466.751074069429</v>
      </c>
      <c r="AP1837" s="18" t="n">
        <f aca="false">SUMPRODUCT(MIN($B$23:$M$23+B1837:M1837+N1837:Y1837))</f>
        <v>515.929716932529</v>
      </c>
      <c r="AQ1837" s="18" t="n">
        <f aca="false">SUMPRODUCT(MIN($B$23:$M$23+B1837:M1837+Z1837:AK1837))</f>
        <v>515.929716932529</v>
      </c>
      <c r="AR1837" s="13" t="n">
        <f aca="false">IF(Y1837&lt;0,1,0)</f>
        <v>0</v>
      </c>
    </row>
    <row r="1838" customFormat="false" ht="15" hidden="false" customHeight="false" outlineLevel="0" collapsed="false">
      <c r="A1838" s="13" t="n">
        <v>1813</v>
      </c>
      <c r="B1838" s="18" t="n">
        <f aca="false">Shock_sd*Draws!B1817</f>
        <v>68.0762716611869</v>
      </c>
      <c r="C1838" s="18" t="n">
        <f aca="false">Persist_a*B1838+Shock_sd*Draws!C1817</f>
        <v>-18.5595163272198</v>
      </c>
      <c r="D1838" s="18" t="n">
        <f aca="false">Persist_a*C1838+Shock_sd*Draws!D1817</f>
        <v>-30.4448972050808</v>
      </c>
      <c r="E1838" s="18" t="n">
        <f aca="false">Persist_a*D1838+Shock_sd*Draws!E1817</f>
        <v>-17.0608002001672</v>
      </c>
      <c r="F1838" s="18" t="n">
        <f aca="false">Persist_a*E1838+Shock_sd*Draws!F1817</f>
        <v>-10.5874141426343</v>
      </c>
      <c r="G1838" s="18" t="n">
        <f aca="false">Persist_a*F1838+Shock_sd*Draws!G1817</f>
        <v>-59.1790012887629</v>
      </c>
      <c r="H1838" s="18" t="n">
        <f aca="false">Persist_a*G1838+Shock_sd*Draws!H1817</f>
        <v>-95.4461284109176</v>
      </c>
      <c r="I1838" s="18" t="n">
        <f aca="false">Persist_a*H1838+Shock_sd*Draws!I1817</f>
        <v>21.9740883099452</v>
      </c>
      <c r="J1838" s="18" t="n">
        <f aca="false">Persist_a*I1838+Shock_sd*Draws!J1817</f>
        <v>82.3866585500187</v>
      </c>
      <c r="K1838" s="18" t="n">
        <f aca="false">Persist_a*J1838+Shock_sd*Draws!K1817</f>
        <v>46.5827859290017</v>
      </c>
      <c r="L1838" s="18" t="n">
        <f aca="false">Persist_a*K1838+Shock_sd*Draws!L1817</f>
        <v>32.6307752036548</v>
      </c>
      <c r="M1838" s="18" t="n">
        <f aca="false">Persist_a*L1838+Shock_sd*Draws!M1817</f>
        <v>32.8809524136138</v>
      </c>
      <c r="N1838" s="18" t="n">
        <f aca="false">0-(Draws!N1817+Draws!Z1817)</f>
        <v>0</v>
      </c>
      <c r="O1838" s="18" t="n">
        <f aca="false">N1838-(Draws!O1817+Draws!AA1817)</f>
        <v>0</v>
      </c>
      <c r="P1838" s="18" t="n">
        <f aca="false">O1838-(Draws!P1817+Draws!AB1817)</f>
        <v>0</v>
      </c>
      <c r="Q1838" s="18" t="n">
        <f aca="false">P1838-(Draws!Q1817+Draws!AC1817)</f>
        <v>0</v>
      </c>
      <c r="R1838" s="18" t="n">
        <f aca="false">Q1838-(Draws!R1817+Draws!AD1817)</f>
        <v>0</v>
      </c>
      <c r="S1838" s="18" t="n">
        <f aca="false">R1838-(Draws!S1817+Draws!AE1817)</f>
        <v>0</v>
      </c>
      <c r="T1838" s="18" t="n">
        <f aca="false">S1838-(Draws!T1817+Draws!AF1817)</f>
        <v>0</v>
      </c>
      <c r="U1838" s="18" t="n">
        <f aca="false">T1838-(Draws!U1817+Draws!AG1817)</f>
        <v>0</v>
      </c>
      <c r="V1838" s="18" t="n">
        <f aca="false">U1838-(Draws!V1817+Draws!AH1817)</f>
        <v>0</v>
      </c>
      <c r="W1838" s="18" t="n">
        <f aca="false">V1838-(Draws!W1817+Draws!AI1817)</f>
        <v>0</v>
      </c>
      <c r="X1838" s="18" t="n">
        <f aca="false">W1838-(Draws!X1817+Draws!AJ1817)</f>
        <v>0</v>
      </c>
      <c r="Y1838" s="18" t="n">
        <f aca="false">X1838-(Draws!Y1817+Draws!AK1817)</f>
        <v>0</v>
      </c>
      <c r="Z1838" s="18" t="n">
        <f aca="false">0-(MAX(Draws!N1817-Line_cap,0)+MAX(Draws!Z1817-Line_cap,0))</f>
        <v>0</v>
      </c>
      <c r="AA1838" s="18" t="n">
        <f aca="false">Z1838-(MAX(Draws!O1817-Line_cap,0)+MAX(Draws!AA1817-Line_cap,0))</f>
        <v>0</v>
      </c>
      <c r="AB1838" s="18" t="n">
        <f aca="false">AA1838-(MAX(Draws!P1817-Line_cap,0)+MAX(Draws!AB1817-Line_cap,0))</f>
        <v>0</v>
      </c>
      <c r="AC1838" s="18" t="n">
        <f aca="false">AB1838-(MAX(Draws!Q1817-Line_cap,0)+MAX(Draws!AC1817-Line_cap,0))</f>
        <v>0</v>
      </c>
      <c r="AD1838" s="18" t="n">
        <f aca="false">AC1838-(MAX(Draws!R1817-Line_cap,0)+MAX(Draws!AD1817-Line_cap,0))</f>
        <v>0</v>
      </c>
      <c r="AE1838" s="18" t="n">
        <f aca="false">AD1838-(MAX(Draws!S1817-Line_cap,0)+MAX(Draws!AE1817-Line_cap,0))</f>
        <v>0</v>
      </c>
      <c r="AF1838" s="18" t="n">
        <f aca="false">AE1838-(MAX(Draws!T1817-Line_cap,0)+MAX(Draws!AF1817-Line_cap,0))</f>
        <v>0</v>
      </c>
      <c r="AG1838" s="18" t="n">
        <f aca="false">AF1838-(MAX(Draws!U1817-Line_cap,0)+MAX(Draws!AG1817-Line_cap,0))</f>
        <v>0</v>
      </c>
      <c r="AH1838" s="18" t="n">
        <f aca="false">AG1838-(MAX(Draws!V1817-Line_cap,0)+MAX(Draws!AH1817-Line_cap,0))</f>
        <v>0</v>
      </c>
      <c r="AI1838" s="18" t="n">
        <f aca="false">AH1838-(MAX(Draws!W1817-Line_cap,0)+MAX(Draws!AI1817-Line_cap,0))</f>
        <v>0</v>
      </c>
      <c r="AJ1838" s="18" t="n">
        <f aca="false">AI1838-(MAX(Draws!X1817-Line_cap,0)+MAX(Draws!AJ1817-Line_cap,0))</f>
        <v>0</v>
      </c>
      <c r="AK1838" s="18" t="n">
        <f aca="false">AJ1838-(MAX(Draws!Y1817-Line_cap,0)+MAX(Draws!AK1817-Line_cap,0))</f>
        <v>0</v>
      </c>
      <c r="AL1838" s="18" t="n">
        <f aca="false">SUMPRODUCT(MIN($B$22:$M$22+B1838:M1838+N1838:Y1838))</f>
        <v>386.504253946868</v>
      </c>
      <c r="AM1838" s="18" t="n">
        <f aca="false">SUMPRODUCT(MIN($B$22:$M$22+B1838:M1838))</f>
        <v>386.504253946868</v>
      </c>
      <c r="AN1838" s="18" t="n">
        <f aca="false">SUMPRODUCT(MIN($B$22:$M$22+N1838:Y1838))</f>
        <v>481.950382357786</v>
      </c>
      <c r="AO1838" s="18" t="n">
        <f aca="false">SUMPRODUCT(MIN($B$22:$M$22+B1838:M1838+Z1838:AK1838))</f>
        <v>386.504253946868</v>
      </c>
      <c r="AP1838" s="18" t="n">
        <f aca="false">SUMPRODUCT(MIN($B$23:$M$23+B1838:M1838+N1838:Y1838))</f>
        <v>435.682896809968</v>
      </c>
      <c r="AQ1838" s="18" t="n">
        <f aca="false">SUMPRODUCT(MIN($B$23:$M$23+B1838:M1838+Z1838:AK1838))</f>
        <v>435.682896809968</v>
      </c>
      <c r="AR1838" s="13" t="n">
        <f aca="false">IF(Y1838&lt;0,1,0)</f>
        <v>0</v>
      </c>
    </row>
    <row r="1839" customFormat="false" ht="15" hidden="false" customHeight="false" outlineLevel="0" collapsed="false">
      <c r="A1839" s="13" t="n">
        <v>1814</v>
      </c>
      <c r="B1839" s="18" t="n">
        <f aca="false">Shock_sd*Draws!B1818</f>
        <v>-76.4362907579572</v>
      </c>
      <c r="C1839" s="18" t="n">
        <f aca="false">Persist_a*B1839+Shock_sd*Draws!C1818</f>
        <v>-119.830914723923</v>
      </c>
      <c r="D1839" s="18" t="n">
        <f aca="false">Persist_a*C1839+Shock_sd*Draws!D1818</f>
        <v>-35.8269664413888</v>
      </c>
      <c r="E1839" s="18" t="n">
        <f aca="false">Persist_a*D1839+Shock_sd*Draws!E1818</f>
        <v>-3.9098770435</v>
      </c>
      <c r="F1839" s="18" t="n">
        <f aca="false">Persist_a*E1839+Shock_sd*Draws!F1818</f>
        <v>-82.9238419419701</v>
      </c>
      <c r="G1839" s="18" t="n">
        <f aca="false">Persist_a*F1839+Shock_sd*Draws!G1818</f>
        <v>-113.126913539434</v>
      </c>
      <c r="H1839" s="18" t="n">
        <f aca="false">Persist_a*G1839+Shock_sd*Draws!H1818</f>
        <v>-74.4690361917247</v>
      </c>
      <c r="I1839" s="18" t="n">
        <f aca="false">Persist_a*H1839+Shock_sd*Draws!I1818</f>
        <v>55.5870969676521</v>
      </c>
      <c r="J1839" s="18" t="n">
        <f aca="false">Persist_a*I1839+Shock_sd*Draws!J1818</f>
        <v>-19.9984160991204</v>
      </c>
      <c r="K1839" s="18" t="n">
        <f aca="false">Persist_a*J1839+Shock_sd*Draws!K1818</f>
        <v>-104.632465006373</v>
      </c>
      <c r="L1839" s="18" t="n">
        <f aca="false">Persist_a*K1839+Shock_sd*Draws!L1818</f>
        <v>-12.0750035781012</v>
      </c>
      <c r="M1839" s="18" t="n">
        <f aca="false">Persist_a*L1839+Shock_sd*Draws!M1818</f>
        <v>-8.91872821263382</v>
      </c>
      <c r="N1839" s="18" t="n">
        <f aca="false">0-(Draws!N1818+Draws!Z1818)</f>
        <v>0</v>
      </c>
      <c r="O1839" s="18" t="n">
        <f aca="false">N1839-(Draws!O1818+Draws!AA1818)</f>
        <v>0</v>
      </c>
      <c r="P1839" s="18" t="n">
        <f aca="false">O1839-(Draws!P1818+Draws!AB1818)</f>
        <v>0</v>
      </c>
      <c r="Q1839" s="18" t="n">
        <f aca="false">P1839-(Draws!Q1818+Draws!AC1818)</f>
        <v>0</v>
      </c>
      <c r="R1839" s="18" t="n">
        <f aca="false">Q1839-(Draws!R1818+Draws!AD1818)</f>
        <v>0</v>
      </c>
      <c r="S1839" s="18" t="n">
        <f aca="false">R1839-(Draws!S1818+Draws!AE1818)</f>
        <v>0</v>
      </c>
      <c r="T1839" s="18" t="n">
        <f aca="false">S1839-(Draws!T1818+Draws!AF1818)</f>
        <v>0</v>
      </c>
      <c r="U1839" s="18" t="n">
        <f aca="false">T1839-(Draws!U1818+Draws!AG1818)</f>
        <v>0</v>
      </c>
      <c r="V1839" s="18" t="n">
        <f aca="false">U1839-(Draws!V1818+Draws!AH1818)</f>
        <v>0</v>
      </c>
      <c r="W1839" s="18" t="n">
        <f aca="false">V1839-(Draws!W1818+Draws!AI1818)</f>
        <v>0</v>
      </c>
      <c r="X1839" s="18" t="n">
        <f aca="false">W1839-(Draws!X1818+Draws!AJ1818)</f>
        <v>0</v>
      </c>
      <c r="Y1839" s="18" t="n">
        <f aca="false">X1839-(Draws!Y1818+Draws!AK1818)</f>
        <v>-70.3705207005305</v>
      </c>
      <c r="Z1839" s="18" t="n">
        <f aca="false">0-(MAX(Draws!N1818-Line_cap,0)+MAX(Draws!Z1818-Line_cap,0))</f>
        <v>0</v>
      </c>
      <c r="AA1839" s="18" t="n">
        <f aca="false">Z1839-(MAX(Draws!O1818-Line_cap,0)+MAX(Draws!AA1818-Line_cap,0))</f>
        <v>0</v>
      </c>
      <c r="AB1839" s="18" t="n">
        <f aca="false">AA1839-(MAX(Draws!P1818-Line_cap,0)+MAX(Draws!AB1818-Line_cap,0))</f>
        <v>0</v>
      </c>
      <c r="AC1839" s="18" t="n">
        <f aca="false">AB1839-(MAX(Draws!Q1818-Line_cap,0)+MAX(Draws!AC1818-Line_cap,0))</f>
        <v>0</v>
      </c>
      <c r="AD1839" s="18" t="n">
        <f aca="false">AC1839-(MAX(Draws!R1818-Line_cap,0)+MAX(Draws!AD1818-Line_cap,0))</f>
        <v>0</v>
      </c>
      <c r="AE1839" s="18" t="n">
        <f aca="false">AD1839-(MAX(Draws!S1818-Line_cap,0)+MAX(Draws!AE1818-Line_cap,0))</f>
        <v>0</v>
      </c>
      <c r="AF1839" s="18" t="n">
        <f aca="false">AE1839-(MAX(Draws!T1818-Line_cap,0)+MAX(Draws!AF1818-Line_cap,0))</f>
        <v>0</v>
      </c>
      <c r="AG1839" s="18" t="n">
        <f aca="false">AF1839-(MAX(Draws!U1818-Line_cap,0)+MAX(Draws!AG1818-Line_cap,0))</f>
        <v>0</v>
      </c>
      <c r="AH1839" s="18" t="n">
        <f aca="false">AG1839-(MAX(Draws!V1818-Line_cap,0)+MAX(Draws!AH1818-Line_cap,0))</f>
        <v>0</v>
      </c>
      <c r="AI1839" s="18" t="n">
        <f aca="false">AH1839-(MAX(Draws!W1818-Line_cap,0)+MAX(Draws!AI1818-Line_cap,0))</f>
        <v>0</v>
      </c>
      <c r="AJ1839" s="18" t="n">
        <f aca="false">AI1839-(MAX(Draws!X1818-Line_cap,0)+MAX(Draws!AJ1818-Line_cap,0))</f>
        <v>0</v>
      </c>
      <c r="AK1839" s="18" t="n">
        <f aca="false">AJ1839-(MAX(Draws!Y1818-Line_cap,0)+MAX(Draws!AK1818-Line_cap,0))</f>
        <v>0</v>
      </c>
      <c r="AL1839" s="18" t="n">
        <f aca="false">SUMPRODUCT(MIN($B$22:$M$22+B1839:M1839+N1839:Y1839))</f>
        <v>370.081258098931</v>
      </c>
      <c r="AM1839" s="18" t="n">
        <f aca="false">SUMPRODUCT(MIN($B$22:$M$22+B1839:M1839))</f>
        <v>370.081258098931</v>
      </c>
      <c r="AN1839" s="18" t="n">
        <f aca="false">SUMPRODUCT(MIN($B$22:$M$22+N1839:Y1839))</f>
        <v>440.05352697643</v>
      </c>
      <c r="AO1839" s="18" t="n">
        <f aca="false">SUMPRODUCT(MIN($B$22:$M$22+B1839:M1839+Z1839:AK1839))</f>
        <v>370.081258098931</v>
      </c>
      <c r="AP1839" s="18" t="n">
        <f aca="false">SUMPRODUCT(MIN($B$23:$M$23+B1839:M1839+N1839:Y1839))</f>
        <v>417.847003599715</v>
      </c>
      <c r="AQ1839" s="18" t="n">
        <f aca="false">SUMPRODUCT(MIN($B$23:$M$23+B1839:M1839+Z1839:AK1839))</f>
        <v>417.847003599715</v>
      </c>
      <c r="AR1839" s="13" t="n">
        <f aca="false">IF(Y1839&lt;0,1,0)</f>
        <v>1</v>
      </c>
    </row>
    <row r="1840" customFormat="false" ht="15" hidden="false" customHeight="false" outlineLevel="0" collapsed="false">
      <c r="A1840" s="13" t="n">
        <v>1815</v>
      </c>
      <c r="B1840" s="18" t="n">
        <f aca="false">Shock_sd*Draws!B1819</f>
        <v>8.44141335943951</v>
      </c>
      <c r="C1840" s="18" t="n">
        <f aca="false">Persist_a*B1840+Shock_sd*Draws!C1819</f>
        <v>64.8017190711059</v>
      </c>
      <c r="D1840" s="18" t="n">
        <f aca="false">Persist_a*C1840+Shock_sd*Draws!D1819</f>
        <v>-16.4036067650895</v>
      </c>
      <c r="E1840" s="18" t="n">
        <f aca="false">Persist_a*D1840+Shock_sd*Draws!E1819</f>
        <v>-55.8573618666733</v>
      </c>
      <c r="F1840" s="18" t="n">
        <f aca="false">Persist_a*E1840+Shock_sd*Draws!F1819</f>
        <v>48.5216196272844</v>
      </c>
      <c r="G1840" s="18" t="n">
        <f aca="false">Persist_a*F1840+Shock_sd*Draws!G1819</f>
        <v>-53.4309670923209</v>
      </c>
      <c r="H1840" s="18" t="n">
        <f aca="false">Persist_a*G1840+Shock_sd*Draws!H1819</f>
        <v>40.9105886143954</v>
      </c>
      <c r="I1840" s="18" t="n">
        <f aca="false">Persist_a*H1840+Shock_sd*Draws!I1819</f>
        <v>-49.6022605663256</v>
      </c>
      <c r="J1840" s="18" t="n">
        <f aca="false">Persist_a*I1840+Shock_sd*Draws!J1819</f>
        <v>-23.8552371950768</v>
      </c>
      <c r="K1840" s="18" t="n">
        <f aca="false">Persist_a*J1840+Shock_sd*Draws!K1819</f>
        <v>-51.9895521600988</v>
      </c>
      <c r="L1840" s="18" t="n">
        <f aca="false">Persist_a*K1840+Shock_sd*Draws!L1819</f>
        <v>17.077544128224</v>
      </c>
      <c r="M1840" s="18" t="n">
        <f aca="false">Persist_a*L1840+Shock_sd*Draws!M1819</f>
        <v>-17.6168250625359</v>
      </c>
      <c r="N1840" s="18" t="n">
        <f aca="false">0-(Draws!N1819+Draws!Z1819)</f>
        <v>0</v>
      </c>
      <c r="O1840" s="18" t="n">
        <f aca="false">N1840-(Draws!O1819+Draws!AA1819)</f>
        <v>0</v>
      </c>
      <c r="P1840" s="18" t="n">
        <f aca="false">O1840-(Draws!P1819+Draws!AB1819)</f>
        <v>-113.773030360717</v>
      </c>
      <c r="Q1840" s="18" t="n">
        <f aca="false">P1840-(Draws!Q1819+Draws!AC1819)</f>
        <v>-113.773030360717</v>
      </c>
      <c r="R1840" s="18" t="n">
        <f aca="false">Q1840-(Draws!R1819+Draws!AD1819)</f>
        <v>-113.773030360717</v>
      </c>
      <c r="S1840" s="18" t="n">
        <f aca="false">R1840-(Draws!S1819+Draws!AE1819)</f>
        <v>-113.773030360717</v>
      </c>
      <c r="T1840" s="18" t="n">
        <f aca="false">S1840-(Draws!T1819+Draws!AF1819)</f>
        <v>-113.773030360717</v>
      </c>
      <c r="U1840" s="18" t="n">
        <f aca="false">T1840-(Draws!U1819+Draws!AG1819)</f>
        <v>-113.773030360717</v>
      </c>
      <c r="V1840" s="18" t="n">
        <f aca="false">U1840-(Draws!V1819+Draws!AH1819)</f>
        <v>-113.773030360717</v>
      </c>
      <c r="W1840" s="18" t="n">
        <f aca="false">V1840-(Draws!W1819+Draws!AI1819)</f>
        <v>-113.773030360717</v>
      </c>
      <c r="X1840" s="18" t="n">
        <f aca="false">W1840-(Draws!X1819+Draws!AJ1819)</f>
        <v>-113.773030360717</v>
      </c>
      <c r="Y1840" s="18" t="n">
        <f aca="false">X1840-(Draws!Y1819+Draws!AK1819)</f>
        <v>-113.773030360717</v>
      </c>
      <c r="Z1840" s="18" t="n">
        <f aca="false">0-(MAX(Draws!N1819-Line_cap,0)+MAX(Draws!Z1819-Line_cap,0))</f>
        <v>0</v>
      </c>
      <c r="AA1840" s="18" t="n">
        <f aca="false">Z1840-(MAX(Draws!O1819-Line_cap,0)+MAX(Draws!AA1819-Line_cap,0))</f>
        <v>0</v>
      </c>
      <c r="AB1840" s="18" t="n">
        <f aca="false">AA1840-(MAX(Draws!P1819-Line_cap,0)+MAX(Draws!AB1819-Line_cap,0))</f>
        <v>-13.7730303607169</v>
      </c>
      <c r="AC1840" s="18" t="n">
        <f aca="false">AB1840-(MAX(Draws!Q1819-Line_cap,0)+MAX(Draws!AC1819-Line_cap,0))</f>
        <v>-13.7730303607169</v>
      </c>
      <c r="AD1840" s="18" t="n">
        <f aca="false">AC1840-(MAX(Draws!R1819-Line_cap,0)+MAX(Draws!AD1819-Line_cap,0))</f>
        <v>-13.7730303607169</v>
      </c>
      <c r="AE1840" s="18" t="n">
        <f aca="false">AD1840-(MAX(Draws!S1819-Line_cap,0)+MAX(Draws!AE1819-Line_cap,0))</f>
        <v>-13.7730303607169</v>
      </c>
      <c r="AF1840" s="18" t="n">
        <f aca="false">AE1840-(MAX(Draws!T1819-Line_cap,0)+MAX(Draws!AF1819-Line_cap,0))</f>
        <v>-13.7730303607169</v>
      </c>
      <c r="AG1840" s="18" t="n">
        <f aca="false">AF1840-(MAX(Draws!U1819-Line_cap,0)+MAX(Draws!AG1819-Line_cap,0))</f>
        <v>-13.7730303607169</v>
      </c>
      <c r="AH1840" s="18" t="n">
        <f aca="false">AG1840-(MAX(Draws!V1819-Line_cap,0)+MAX(Draws!AH1819-Line_cap,0))</f>
        <v>-13.7730303607169</v>
      </c>
      <c r="AI1840" s="18" t="n">
        <f aca="false">AH1840-(MAX(Draws!W1819-Line_cap,0)+MAX(Draws!AI1819-Line_cap,0))</f>
        <v>-13.7730303607169</v>
      </c>
      <c r="AJ1840" s="18" t="n">
        <f aca="false">AI1840-(MAX(Draws!X1819-Line_cap,0)+MAX(Draws!AJ1819-Line_cap,0))</f>
        <v>-13.7730303607169</v>
      </c>
      <c r="AK1840" s="18" t="n">
        <f aca="false">AJ1840-(MAX(Draws!Y1819-Line_cap,0)+MAX(Draws!AK1819-Line_cap,0))</f>
        <v>-13.7730303607169</v>
      </c>
      <c r="AL1840" s="18" t="n">
        <f aca="false">SUMPRODUCT(MIN($B$22:$M$22+B1840:M1840+N1840:Y1840))</f>
        <v>316.004174185327</v>
      </c>
      <c r="AM1840" s="18" t="n">
        <f aca="false">SUMPRODUCT(MIN($B$22:$M$22+B1840:M1840))</f>
        <v>429.777204546044</v>
      </c>
      <c r="AN1840" s="18" t="n">
        <f aca="false">SUMPRODUCT(MIN($B$22:$M$22+N1840:Y1840))</f>
        <v>368.177351997069</v>
      </c>
      <c r="AO1840" s="18" t="n">
        <f aca="false">SUMPRODUCT(MIN($B$22:$M$22+B1840:M1840+Z1840:AK1840))</f>
        <v>416.004174185327</v>
      </c>
      <c r="AP1840" s="18" t="n">
        <f aca="false">SUMPRODUCT(MIN($B$23:$M$23+B1840:M1840+N1840:Y1840))</f>
        <v>363.769919686111</v>
      </c>
      <c r="AQ1840" s="18" t="n">
        <f aca="false">SUMPRODUCT(MIN($B$23:$M$23+B1840:M1840+Z1840:AK1840))</f>
        <v>463.769919686111</v>
      </c>
      <c r="AR1840" s="13" t="n">
        <f aca="false">IF(Y1840&lt;0,1,0)</f>
        <v>1</v>
      </c>
    </row>
    <row r="1841" customFormat="false" ht="15" hidden="false" customHeight="false" outlineLevel="0" collapsed="false">
      <c r="A1841" s="13" t="n">
        <v>1816</v>
      </c>
      <c r="B1841" s="18" t="n">
        <f aca="false">Shock_sd*Draws!B1820</f>
        <v>-14.4566821503864</v>
      </c>
      <c r="C1841" s="18" t="n">
        <f aca="false">Persist_a*B1841+Shock_sd*Draws!C1820</f>
        <v>51.9356471085731</v>
      </c>
      <c r="D1841" s="18" t="n">
        <f aca="false">Persist_a*C1841+Shock_sd*Draws!D1820</f>
        <v>-22.9586295123479</v>
      </c>
      <c r="E1841" s="18" t="n">
        <f aca="false">Persist_a*D1841+Shock_sd*Draws!E1820</f>
        <v>78.1605835366093</v>
      </c>
      <c r="F1841" s="18" t="n">
        <f aca="false">Persist_a*E1841+Shock_sd*Draws!F1820</f>
        <v>69.3905221651374</v>
      </c>
      <c r="G1841" s="18" t="n">
        <f aca="false">Persist_a*F1841+Shock_sd*Draws!G1820</f>
        <v>8.57906420975159</v>
      </c>
      <c r="H1841" s="18" t="n">
        <f aca="false">Persist_a*G1841+Shock_sd*Draws!H1820</f>
        <v>64.6515539341935</v>
      </c>
      <c r="I1841" s="18" t="n">
        <f aca="false">Persist_a*H1841+Shock_sd*Draws!I1820</f>
        <v>67.5897119411932</v>
      </c>
      <c r="J1841" s="18" t="n">
        <f aca="false">Persist_a*I1841+Shock_sd*Draws!J1820</f>
        <v>-52.8557423020023</v>
      </c>
      <c r="K1841" s="18" t="n">
        <f aca="false">Persist_a*J1841+Shock_sd*Draws!K1820</f>
        <v>49.4129507433173</v>
      </c>
      <c r="L1841" s="18" t="n">
        <f aca="false">Persist_a*K1841+Shock_sd*Draws!L1820</f>
        <v>1.62768582192142</v>
      </c>
      <c r="M1841" s="18" t="n">
        <f aca="false">Persist_a*L1841+Shock_sd*Draws!M1820</f>
        <v>16.3166132353497</v>
      </c>
      <c r="N1841" s="18" t="n">
        <f aca="false">0-(Draws!N1820+Draws!Z1820)</f>
        <v>0</v>
      </c>
      <c r="O1841" s="18" t="n">
        <f aca="false">N1841-(Draws!O1820+Draws!AA1820)</f>
        <v>0</v>
      </c>
      <c r="P1841" s="18" t="n">
        <f aca="false">O1841-(Draws!P1820+Draws!AB1820)</f>
        <v>0</v>
      </c>
      <c r="Q1841" s="18" t="n">
        <f aca="false">P1841-(Draws!Q1820+Draws!AC1820)</f>
        <v>0</v>
      </c>
      <c r="R1841" s="18" t="n">
        <f aca="false">Q1841-(Draws!R1820+Draws!AD1820)</f>
        <v>0</v>
      </c>
      <c r="S1841" s="18" t="n">
        <f aca="false">R1841-(Draws!S1820+Draws!AE1820)</f>
        <v>0</v>
      </c>
      <c r="T1841" s="18" t="n">
        <f aca="false">S1841-(Draws!T1820+Draws!AF1820)</f>
        <v>0</v>
      </c>
      <c r="U1841" s="18" t="n">
        <f aca="false">T1841-(Draws!U1820+Draws!AG1820)</f>
        <v>0</v>
      </c>
      <c r="V1841" s="18" t="n">
        <f aca="false">U1841-(Draws!V1820+Draws!AH1820)</f>
        <v>0</v>
      </c>
      <c r="W1841" s="18" t="n">
        <f aca="false">V1841-(Draws!W1820+Draws!AI1820)</f>
        <v>0</v>
      </c>
      <c r="X1841" s="18" t="n">
        <f aca="false">W1841-(Draws!X1820+Draws!AJ1820)</f>
        <v>0</v>
      </c>
      <c r="Y1841" s="18" t="n">
        <f aca="false">X1841-(Draws!Y1820+Draws!AK1820)</f>
        <v>0</v>
      </c>
      <c r="Z1841" s="18" t="n">
        <f aca="false">0-(MAX(Draws!N1820-Line_cap,0)+MAX(Draws!Z1820-Line_cap,0))</f>
        <v>0</v>
      </c>
      <c r="AA1841" s="18" t="n">
        <f aca="false">Z1841-(MAX(Draws!O1820-Line_cap,0)+MAX(Draws!AA1820-Line_cap,0))</f>
        <v>0</v>
      </c>
      <c r="AB1841" s="18" t="n">
        <f aca="false">AA1841-(MAX(Draws!P1820-Line_cap,0)+MAX(Draws!AB1820-Line_cap,0))</f>
        <v>0</v>
      </c>
      <c r="AC1841" s="18" t="n">
        <f aca="false">AB1841-(MAX(Draws!Q1820-Line_cap,0)+MAX(Draws!AC1820-Line_cap,0))</f>
        <v>0</v>
      </c>
      <c r="AD1841" s="18" t="n">
        <f aca="false">AC1841-(MAX(Draws!R1820-Line_cap,0)+MAX(Draws!AD1820-Line_cap,0))</f>
        <v>0</v>
      </c>
      <c r="AE1841" s="18" t="n">
        <f aca="false">AD1841-(MAX(Draws!S1820-Line_cap,0)+MAX(Draws!AE1820-Line_cap,0))</f>
        <v>0</v>
      </c>
      <c r="AF1841" s="18" t="n">
        <f aca="false">AE1841-(MAX(Draws!T1820-Line_cap,0)+MAX(Draws!AF1820-Line_cap,0))</f>
        <v>0</v>
      </c>
      <c r="AG1841" s="18" t="n">
        <f aca="false">AF1841-(MAX(Draws!U1820-Line_cap,0)+MAX(Draws!AG1820-Line_cap,0))</f>
        <v>0</v>
      </c>
      <c r="AH1841" s="18" t="n">
        <f aca="false">AG1841-(MAX(Draws!V1820-Line_cap,0)+MAX(Draws!AH1820-Line_cap,0))</f>
        <v>0</v>
      </c>
      <c r="AI1841" s="18" t="n">
        <f aca="false">AH1841-(MAX(Draws!W1820-Line_cap,0)+MAX(Draws!AI1820-Line_cap,0))</f>
        <v>0</v>
      </c>
      <c r="AJ1841" s="18" t="n">
        <f aca="false">AI1841-(MAX(Draws!X1820-Line_cap,0)+MAX(Draws!AJ1820-Line_cap,0))</f>
        <v>0</v>
      </c>
      <c r="AK1841" s="18" t="n">
        <f aca="false">AJ1841-(MAX(Draws!Y1820-Line_cap,0)+MAX(Draws!AK1820-Line_cap,0))</f>
        <v>0</v>
      </c>
      <c r="AL1841" s="18" t="n">
        <f aca="false">SUMPRODUCT(MIN($B$22:$M$22+B1841:M1841+N1841:Y1841))</f>
        <v>435.342039115394</v>
      </c>
      <c r="AM1841" s="18" t="n">
        <f aca="false">SUMPRODUCT(MIN($B$22:$M$22+B1841:M1841))</f>
        <v>435.342039115394</v>
      </c>
      <c r="AN1841" s="18" t="n">
        <f aca="false">SUMPRODUCT(MIN($B$22:$M$22+N1841:Y1841))</f>
        <v>481.950382357786</v>
      </c>
      <c r="AO1841" s="18" t="n">
        <f aca="false">SUMPRODUCT(MIN($B$22:$M$22+B1841:M1841+Z1841:AK1841))</f>
        <v>435.342039115394</v>
      </c>
      <c r="AP1841" s="18" t="n">
        <f aca="false">SUMPRODUCT(MIN($B$23:$M$23+B1841:M1841+N1841:Y1841))</f>
        <v>484.585366279615</v>
      </c>
      <c r="AQ1841" s="18" t="n">
        <f aca="false">SUMPRODUCT(MIN($B$23:$M$23+B1841:M1841+Z1841:AK1841))</f>
        <v>484.585366279615</v>
      </c>
      <c r="AR1841" s="13" t="n">
        <f aca="false">IF(Y1841&lt;0,1,0)</f>
        <v>0</v>
      </c>
    </row>
    <row r="1842" customFormat="false" ht="15" hidden="false" customHeight="false" outlineLevel="0" collapsed="false">
      <c r="A1842" s="13" t="n">
        <v>1817</v>
      </c>
      <c r="B1842" s="18" t="n">
        <f aca="false">Shock_sd*Draws!B1821</f>
        <v>-30.1784062590368</v>
      </c>
      <c r="C1842" s="18" t="n">
        <f aca="false">Persist_a*B1842+Shock_sd*Draws!C1821</f>
        <v>63.2979833720786</v>
      </c>
      <c r="D1842" s="18" t="n">
        <f aca="false">Persist_a*C1842+Shock_sd*Draws!D1821</f>
        <v>130.863647258604</v>
      </c>
      <c r="E1842" s="18" t="n">
        <f aca="false">Persist_a*D1842+Shock_sd*Draws!E1821</f>
        <v>20.4357110831212</v>
      </c>
      <c r="F1842" s="18" t="n">
        <f aca="false">Persist_a*E1842+Shock_sd*Draws!F1821</f>
        <v>-82.5618295771682</v>
      </c>
      <c r="G1842" s="18" t="n">
        <f aca="false">Persist_a*F1842+Shock_sd*Draws!G1821</f>
        <v>-88.7141493647864</v>
      </c>
      <c r="H1842" s="18" t="n">
        <f aca="false">Persist_a*G1842+Shock_sd*Draws!H1821</f>
        <v>-111.235854419531</v>
      </c>
      <c r="I1842" s="18" t="n">
        <f aca="false">Persist_a*H1842+Shock_sd*Draws!I1821</f>
        <v>-47.5235928058806</v>
      </c>
      <c r="J1842" s="18" t="n">
        <f aca="false">Persist_a*I1842+Shock_sd*Draws!J1821</f>
        <v>8.23231707062591</v>
      </c>
      <c r="K1842" s="18" t="n">
        <f aca="false">Persist_a*J1842+Shock_sd*Draws!K1821</f>
        <v>-38.4108006010999</v>
      </c>
      <c r="L1842" s="18" t="n">
        <f aca="false">Persist_a*K1842+Shock_sd*Draws!L1821</f>
        <v>7.32691140812854</v>
      </c>
      <c r="M1842" s="18" t="n">
        <f aca="false">Persist_a*L1842+Shock_sd*Draws!M1821</f>
        <v>13.4001246696738</v>
      </c>
      <c r="N1842" s="18" t="n">
        <f aca="false">0-(Draws!N1821+Draws!Z1821)</f>
        <v>0</v>
      </c>
      <c r="O1842" s="18" t="n">
        <f aca="false">N1842-(Draws!O1821+Draws!AA1821)</f>
        <v>0</v>
      </c>
      <c r="P1842" s="18" t="n">
        <f aca="false">O1842-(Draws!P1821+Draws!AB1821)</f>
        <v>0</v>
      </c>
      <c r="Q1842" s="18" t="n">
        <f aca="false">P1842-(Draws!Q1821+Draws!AC1821)</f>
        <v>0</v>
      </c>
      <c r="R1842" s="18" t="n">
        <f aca="false">Q1842-(Draws!R1821+Draws!AD1821)</f>
        <v>0</v>
      </c>
      <c r="S1842" s="18" t="n">
        <f aca="false">R1842-(Draws!S1821+Draws!AE1821)</f>
        <v>0</v>
      </c>
      <c r="T1842" s="18" t="n">
        <f aca="false">S1842-(Draws!T1821+Draws!AF1821)</f>
        <v>0</v>
      </c>
      <c r="U1842" s="18" t="n">
        <f aca="false">T1842-(Draws!U1821+Draws!AG1821)</f>
        <v>0</v>
      </c>
      <c r="V1842" s="18" t="n">
        <f aca="false">U1842-(Draws!V1821+Draws!AH1821)</f>
        <v>0</v>
      </c>
      <c r="W1842" s="18" t="n">
        <f aca="false">V1842-(Draws!W1821+Draws!AI1821)</f>
        <v>0</v>
      </c>
      <c r="X1842" s="18" t="n">
        <f aca="false">W1842-(Draws!X1821+Draws!AJ1821)</f>
        <v>0</v>
      </c>
      <c r="Y1842" s="18" t="n">
        <f aca="false">X1842-(Draws!Y1821+Draws!AK1821)</f>
        <v>0</v>
      </c>
      <c r="Z1842" s="18" t="n">
        <f aca="false">0-(MAX(Draws!N1821-Line_cap,0)+MAX(Draws!Z1821-Line_cap,0))</f>
        <v>0</v>
      </c>
      <c r="AA1842" s="18" t="n">
        <f aca="false">Z1842-(MAX(Draws!O1821-Line_cap,0)+MAX(Draws!AA1821-Line_cap,0))</f>
        <v>0</v>
      </c>
      <c r="AB1842" s="18" t="n">
        <f aca="false">AA1842-(MAX(Draws!P1821-Line_cap,0)+MAX(Draws!AB1821-Line_cap,0))</f>
        <v>0</v>
      </c>
      <c r="AC1842" s="18" t="n">
        <f aca="false">AB1842-(MAX(Draws!Q1821-Line_cap,0)+MAX(Draws!AC1821-Line_cap,0))</f>
        <v>0</v>
      </c>
      <c r="AD1842" s="18" t="n">
        <f aca="false">AC1842-(MAX(Draws!R1821-Line_cap,0)+MAX(Draws!AD1821-Line_cap,0))</f>
        <v>0</v>
      </c>
      <c r="AE1842" s="18" t="n">
        <f aca="false">AD1842-(MAX(Draws!S1821-Line_cap,0)+MAX(Draws!AE1821-Line_cap,0))</f>
        <v>0</v>
      </c>
      <c r="AF1842" s="18" t="n">
        <f aca="false">AE1842-(MAX(Draws!T1821-Line_cap,0)+MAX(Draws!AF1821-Line_cap,0))</f>
        <v>0</v>
      </c>
      <c r="AG1842" s="18" t="n">
        <f aca="false">AF1842-(MAX(Draws!U1821-Line_cap,0)+MAX(Draws!AG1821-Line_cap,0))</f>
        <v>0</v>
      </c>
      <c r="AH1842" s="18" t="n">
        <f aca="false">AG1842-(MAX(Draws!V1821-Line_cap,0)+MAX(Draws!AH1821-Line_cap,0))</f>
        <v>0</v>
      </c>
      <c r="AI1842" s="18" t="n">
        <f aca="false">AH1842-(MAX(Draws!W1821-Line_cap,0)+MAX(Draws!AI1821-Line_cap,0))</f>
        <v>0</v>
      </c>
      <c r="AJ1842" s="18" t="n">
        <f aca="false">AI1842-(MAX(Draws!X1821-Line_cap,0)+MAX(Draws!AJ1821-Line_cap,0))</f>
        <v>0</v>
      </c>
      <c r="AK1842" s="18" t="n">
        <f aca="false">AJ1842-(MAX(Draws!Y1821-Line_cap,0)+MAX(Draws!AK1821-Line_cap,0))</f>
        <v>0</v>
      </c>
      <c r="AL1842" s="18" t="n">
        <f aca="false">SUMPRODUCT(MIN($B$22:$M$22+B1842:M1842+N1842:Y1842))</f>
        <v>370.714527938255</v>
      </c>
      <c r="AM1842" s="18" t="n">
        <f aca="false">SUMPRODUCT(MIN($B$22:$M$22+B1842:M1842))</f>
        <v>370.714527938255</v>
      </c>
      <c r="AN1842" s="18" t="n">
        <f aca="false">SUMPRODUCT(MIN($B$22:$M$22+N1842:Y1842))</f>
        <v>481.950382357786</v>
      </c>
      <c r="AO1842" s="18" t="n">
        <f aca="false">SUMPRODUCT(MIN($B$22:$M$22+B1842:M1842+Z1842:AK1842))</f>
        <v>370.714527938255</v>
      </c>
      <c r="AP1842" s="18" t="n">
        <f aca="false">SUMPRODUCT(MIN($B$23:$M$23+B1842:M1842+N1842:Y1842))</f>
        <v>419.893170801355</v>
      </c>
      <c r="AQ1842" s="18" t="n">
        <f aca="false">SUMPRODUCT(MIN($B$23:$M$23+B1842:M1842+Z1842:AK1842))</f>
        <v>419.893170801355</v>
      </c>
      <c r="AR1842" s="13" t="n">
        <f aca="false">IF(Y1842&lt;0,1,0)</f>
        <v>0</v>
      </c>
    </row>
    <row r="1843" customFormat="false" ht="15" hidden="false" customHeight="false" outlineLevel="0" collapsed="false">
      <c r="A1843" s="13" t="n">
        <v>1818</v>
      </c>
      <c r="B1843" s="18" t="n">
        <f aca="false">Shock_sd*Draws!B1822</f>
        <v>-39.0124324893757</v>
      </c>
      <c r="C1843" s="18" t="n">
        <f aca="false">Persist_a*B1843+Shock_sd*Draws!C1822</f>
        <v>30.1775701815148</v>
      </c>
      <c r="D1843" s="18" t="n">
        <f aca="false">Persist_a*C1843+Shock_sd*Draws!D1822</f>
        <v>11.9200674036128</v>
      </c>
      <c r="E1843" s="18" t="n">
        <f aca="false">Persist_a*D1843+Shock_sd*Draws!E1822</f>
        <v>14.3453724440086</v>
      </c>
      <c r="F1843" s="18" t="n">
        <f aca="false">Persist_a*E1843+Shock_sd*Draws!F1822</f>
        <v>-70.0957653376539</v>
      </c>
      <c r="G1843" s="18" t="n">
        <f aca="false">Persist_a*F1843+Shock_sd*Draws!G1822</f>
        <v>-8.48240599890908</v>
      </c>
      <c r="H1843" s="18" t="n">
        <f aca="false">Persist_a*G1843+Shock_sd*Draws!H1822</f>
        <v>-20.9352992222113</v>
      </c>
      <c r="I1843" s="18" t="n">
        <f aca="false">Persist_a*H1843+Shock_sd*Draws!I1822</f>
        <v>69.2308228932175</v>
      </c>
      <c r="J1843" s="18" t="n">
        <f aca="false">Persist_a*I1843+Shock_sd*Draws!J1822</f>
        <v>76.364405747618</v>
      </c>
      <c r="K1843" s="18" t="n">
        <f aca="false">Persist_a*J1843+Shock_sd*Draws!K1822</f>
        <v>15.6609704083847</v>
      </c>
      <c r="L1843" s="18" t="n">
        <f aca="false">Persist_a*K1843+Shock_sd*Draws!L1822</f>
        <v>16.5635276425202</v>
      </c>
      <c r="M1843" s="18" t="n">
        <f aca="false">Persist_a*L1843+Shock_sd*Draws!M1822</f>
        <v>39.727166019025</v>
      </c>
      <c r="N1843" s="18" t="n">
        <f aca="false">0-(Draws!N1822+Draws!Z1822)</f>
        <v>0</v>
      </c>
      <c r="O1843" s="18" t="n">
        <f aca="false">N1843-(Draws!O1822+Draws!AA1822)</f>
        <v>0</v>
      </c>
      <c r="P1843" s="18" t="n">
        <f aca="false">O1843-(Draws!P1822+Draws!AB1822)</f>
        <v>0</v>
      </c>
      <c r="Q1843" s="18" t="n">
        <f aca="false">P1843-(Draws!Q1822+Draws!AC1822)</f>
        <v>0</v>
      </c>
      <c r="R1843" s="18" t="n">
        <f aca="false">Q1843-(Draws!R1822+Draws!AD1822)</f>
        <v>0</v>
      </c>
      <c r="S1843" s="18" t="n">
        <f aca="false">R1843-(Draws!S1822+Draws!AE1822)</f>
        <v>0</v>
      </c>
      <c r="T1843" s="18" t="n">
        <f aca="false">S1843-(Draws!T1822+Draws!AF1822)</f>
        <v>0</v>
      </c>
      <c r="U1843" s="18" t="n">
        <f aca="false">T1843-(Draws!U1822+Draws!AG1822)</f>
        <v>0</v>
      </c>
      <c r="V1843" s="18" t="n">
        <f aca="false">U1843-(Draws!V1822+Draws!AH1822)</f>
        <v>0</v>
      </c>
      <c r="W1843" s="18" t="n">
        <f aca="false">V1843-(Draws!W1822+Draws!AI1822)</f>
        <v>0</v>
      </c>
      <c r="X1843" s="18" t="n">
        <f aca="false">W1843-(Draws!X1822+Draws!AJ1822)</f>
        <v>0</v>
      </c>
      <c r="Y1843" s="18" t="n">
        <f aca="false">X1843-(Draws!Y1822+Draws!AK1822)</f>
        <v>0</v>
      </c>
      <c r="Z1843" s="18" t="n">
        <f aca="false">0-(MAX(Draws!N1822-Line_cap,0)+MAX(Draws!Z1822-Line_cap,0))</f>
        <v>0</v>
      </c>
      <c r="AA1843" s="18" t="n">
        <f aca="false">Z1843-(MAX(Draws!O1822-Line_cap,0)+MAX(Draws!AA1822-Line_cap,0))</f>
        <v>0</v>
      </c>
      <c r="AB1843" s="18" t="n">
        <f aca="false">AA1843-(MAX(Draws!P1822-Line_cap,0)+MAX(Draws!AB1822-Line_cap,0))</f>
        <v>0</v>
      </c>
      <c r="AC1843" s="18" t="n">
        <f aca="false">AB1843-(MAX(Draws!Q1822-Line_cap,0)+MAX(Draws!AC1822-Line_cap,0))</f>
        <v>0</v>
      </c>
      <c r="AD1843" s="18" t="n">
        <f aca="false">AC1843-(MAX(Draws!R1822-Line_cap,0)+MAX(Draws!AD1822-Line_cap,0))</f>
        <v>0</v>
      </c>
      <c r="AE1843" s="18" t="n">
        <f aca="false">AD1843-(MAX(Draws!S1822-Line_cap,0)+MAX(Draws!AE1822-Line_cap,0))</f>
        <v>0</v>
      </c>
      <c r="AF1843" s="18" t="n">
        <f aca="false">AE1843-(MAX(Draws!T1822-Line_cap,0)+MAX(Draws!AF1822-Line_cap,0))</f>
        <v>0</v>
      </c>
      <c r="AG1843" s="18" t="n">
        <f aca="false">AF1843-(MAX(Draws!U1822-Line_cap,0)+MAX(Draws!AG1822-Line_cap,0))</f>
        <v>0</v>
      </c>
      <c r="AH1843" s="18" t="n">
        <f aca="false">AG1843-(MAX(Draws!V1822-Line_cap,0)+MAX(Draws!AH1822-Line_cap,0))</f>
        <v>0</v>
      </c>
      <c r="AI1843" s="18" t="n">
        <f aca="false">AH1843-(MAX(Draws!W1822-Line_cap,0)+MAX(Draws!AI1822-Line_cap,0))</f>
        <v>0</v>
      </c>
      <c r="AJ1843" s="18" t="n">
        <f aca="false">AI1843-(MAX(Draws!X1822-Line_cap,0)+MAX(Draws!AJ1822-Line_cap,0))</f>
        <v>0</v>
      </c>
      <c r="AK1843" s="18" t="n">
        <f aca="false">AJ1843-(MAX(Draws!Y1822-Line_cap,0)+MAX(Draws!AK1822-Line_cap,0))</f>
        <v>0</v>
      </c>
      <c r="AL1843" s="18" t="n">
        <f aca="false">SUMPRODUCT(MIN($B$22:$M$22+B1843:M1843+N1843:Y1843))</f>
        <v>418.401415810036</v>
      </c>
      <c r="AM1843" s="18" t="n">
        <f aca="false">SUMPRODUCT(MIN($B$22:$M$22+B1843:M1843))</f>
        <v>418.401415810036</v>
      </c>
      <c r="AN1843" s="18" t="n">
        <f aca="false">SUMPRODUCT(MIN($B$22:$M$22+N1843:Y1843))</f>
        <v>481.950382357786</v>
      </c>
      <c r="AO1843" s="18" t="n">
        <f aca="false">SUMPRODUCT(MIN($B$22:$M$22+B1843:M1843+Z1843:AK1843))</f>
        <v>418.401415810036</v>
      </c>
      <c r="AP1843" s="18" t="n">
        <f aca="false">SUMPRODUCT(MIN($B$23:$M$23+B1843:M1843+N1843:Y1843))</f>
        <v>463.5061496632</v>
      </c>
      <c r="AQ1843" s="18" t="n">
        <f aca="false">SUMPRODUCT(MIN($B$23:$M$23+B1843:M1843+Z1843:AK1843))</f>
        <v>463.5061496632</v>
      </c>
      <c r="AR1843" s="13" t="n">
        <f aca="false">IF(Y1843&lt;0,1,0)</f>
        <v>0</v>
      </c>
    </row>
    <row r="1844" customFormat="false" ht="15" hidden="false" customHeight="false" outlineLevel="0" collapsed="false">
      <c r="A1844" s="13" t="n">
        <v>1819</v>
      </c>
      <c r="B1844" s="18" t="n">
        <f aca="false">Shock_sd*Draws!B1823</f>
        <v>83.8719035241981</v>
      </c>
      <c r="C1844" s="18" t="n">
        <f aca="false">Persist_a*B1844+Shock_sd*Draws!C1823</f>
        <v>73.8331274594377</v>
      </c>
      <c r="D1844" s="18" t="n">
        <f aca="false">Persist_a*C1844+Shock_sd*Draws!D1823</f>
        <v>125.894084145348</v>
      </c>
      <c r="E1844" s="18" t="n">
        <f aca="false">Persist_a*D1844+Shock_sd*Draws!E1823</f>
        <v>40.3147100767972</v>
      </c>
      <c r="F1844" s="18" t="n">
        <f aca="false">Persist_a*E1844+Shock_sd*Draws!F1823</f>
        <v>63.0802518336853</v>
      </c>
      <c r="G1844" s="18" t="n">
        <f aca="false">Persist_a*F1844+Shock_sd*Draws!G1823</f>
        <v>94.3722733822434</v>
      </c>
      <c r="H1844" s="18" t="n">
        <f aca="false">Persist_a*G1844+Shock_sd*Draws!H1823</f>
        <v>3.76899514738347</v>
      </c>
      <c r="I1844" s="18" t="n">
        <f aca="false">Persist_a*H1844+Shock_sd*Draws!I1823</f>
        <v>-71.6632058343515</v>
      </c>
      <c r="J1844" s="18" t="n">
        <f aca="false">Persist_a*I1844+Shock_sd*Draws!J1823</f>
        <v>-117.847168926995</v>
      </c>
      <c r="K1844" s="18" t="n">
        <f aca="false">Persist_a*J1844+Shock_sd*Draws!K1823</f>
        <v>-129.293009691766</v>
      </c>
      <c r="L1844" s="18" t="n">
        <f aca="false">Persist_a*K1844+Shock_sd*Draws!L1823</f>
        <v>-105.046777610023</v>
      </c>
      <c r="M1844" s="18" t="n">
        <f aca="false">Persist_a*L1844+Shock_sd*Draws!M1823</f>
        <v>32.1693513853769</v>
      </c>
      <c r="N1844" s="18" t="n">
        <f aca="false">0-(Draws!N1823+Draws!Z1823)</f>
        <v>0</v>
      </c>
      <c r="O1844" s="18" t="n">
        <f aca="false">N1844-(Draws!O1823+Draws!AA1823)</f>
        <v>0</v>
      </c>
      <c r="P1844" s="18" t="n">
        <f aca="false">O1844-(Draws!P1823+Draws!AB1823)</f>
        <v>0</v>
      </c>
      <c r="Q1844" s="18" t="n">
        <f aca="false">P1844-(Draws!Q1823+Draws!AC1823)</f>
        <v>0</v>
      </c>
      <c r="R1844" s="18" t="n">
        <f aca="false">Q1844-(Draws!R1823+Draws!AD1823)</f>
        <v>0</v>
      </c>
      <c r="S1844" s="18" t="n">
        <f aca="false">R1844-(Draws!S1823+Draws!AE1823)</f>
        <v>0</v>
      </c>
      <c r="T1844" s="18" t="n">
        <f aca="false">S1844-(Draws!T1823+Draws!AF1823)</f>
        <v>0</v>
      </c>
      <c r="U1844" s="18" t="n">
        <f aca="false">T1844-(Draws!U1823+Draws!AG1823)</f>
        <v>0</v>
      </c>
      <c r="V1844" s="18" t="n">
        <f aca="false">U1844-(Draws!V1823+Draws!AH1823)</f>
        <v>0</v>
      </c>
      <c r="W1844" s="18" t="n">
        <f aca="false">V1844-(Draws!W1823+Draws!AI1823)</f>
        <v>0</v>
      </c>
      <c r="X1844" s="18" t="n">
        <f aca="false">W1844-(Draws!X1823+Draws!AJ1823)</f>
        <v>0</v>
      </c>
      <c r="Y1844" s="18" t="n">
        <f aca="false">X1844-(Draws!Y1823+Draws!AK1823)</f>
        <v>0</v>
      </c>
      <c r="Z1844" s="18" t="n">
        <f aca="false">0-(MAX(Draws!N1823-Line_cap,0)+MAX(Draws!Z1823-Line_cap,0))</f>
        <v>0</v>
      </c>
      <c r="AA1844" s="18" t="n">
        <f aca="false">Z1844-(MAX(Draws!O1823-Line_cap,0)+MAX(Draws!AA1823-Line_cap,0))</f>
        <v>0</v>
      </c>
      <c r="AB1844" s="18" t="n">
        <f aca="false">AA1844-(MAX(Draws!P1823-Line_cap,0)+MAX(Draws!AB1823-Line_cap,0))</f>
        <v>0</v>
      </c>
      <c r="AC1844" s="18" t="n">
        <f aca="false">AB1844-(MAX(Draws!Q1823-Line_cap,0)+MAX(Draws!AC1823-Line_cap,0))</f>
        <v>0</v>
      </c>
      <c r="AD1844" s="18" t="n">
        <f aca="false">AC1844-(MAX(Draws!R1823-Line_cap,0)+MAX(Draws!AD1823-Line_cap,0))</f>
        <v>0</v>
      </c>
      <c r="AE1844" s="18" t="n">
        <f aca="false">AD1844-(MAX(Draws!S1823-Line_cap,0)+MAX(Draws!AE1823-Line_cap,0))</f>
        <v>0</v>
      </c>
      <c r="AF1844" s="18" t="n">
        <f aca="false">AE1844-(MAX(Draws!T1823-Line_cap,0)+MAX(Draws!AF1823-Line_cap,0))</f>
        <v>0</v>
      </c>
      <c r="AG1844" s="18" t="n">
        <f aca="false">AF1844-(MAX(Draws!U1823-Line_cap,0)+MAX(Draws!AG1823-Line_cap,0))</f>
        <v>0</v>
      </c>
      <c r="AH1844" s="18" t="n">
        <f aca="false">AG1844-(MAX(Draws!V1823-Line_cap,0)+MAX(Draws!AH1823-Line_cap,0))</f>
        <v>0</v>
      </c>
      <c r="AI1844" s="18" t="n">
        <f aca="false">AH1844-(MAX(Draws!W1823-Line_cap,0)+MAX(Draws!AI1823-Line_cap,0))</f>
        <v>0</v>
      </c>
      <c r="AJ1844" s="18" t="n">
        <f aca="false">AI1844-(MAX(Draws!X1823-Line_cap,0)+MAX(Draws!AJ1823-Line_cap,0))</f>
        <v>0</v>
      </c>
      <c r="AK1844" s="18" t="n">
        <f aca="false">AJ1844-(MAX(Draws!Y1823-Line_cap,0)+MAX(Draws!AK1823-Line_cap,0))</f>
        <v>0</v>
      </c>
      <c r="AL1844" s="18" t="n">
        <f aca="false">SUMPRODUCT(MIN($B$22:$M$22+B1844:M1844+N1844:Y1844))</f>
        <v>365.092686117658</v>
      </c>
      <c r="AM1844" s="18" t="n">
        <f aca="false">SUMPRODUCT(MIN($B$22:$M$22+B1844:M1844))</f>
        <v>365.092686117658</v>
      </c>
      <c r="AN1844" s="18" t="n">
        <f aca="false">SUMPRODUCT(MIN($B$22:$M$22+N1844:Y1844))</f>
        <v>481.950382357786</v>
      </c>
      <c r="AO1844" s="18" t="n">
        <f aca="false">SUMPRODUCT(MIN($B$22:$M$22+B1844:M1844+Z1844:AK1844))</f>
        <v>365.092686117658</v>
      </c>
      <c r="AP1844" s="18" t="n">
        <f aca="false">SUMPRODUCT(MIN($B$23:$M$23+B1844:M1844+N1844:Y1844))</f>
        <v>413.378334668085</v>
      </c>
      <c r="AQ1844" s="18" t="n">
        <f aca="false">SUMPRODUCT(MIN($B$23:$M$23+B1844:M1844+Z1844:AK1844))</f>
        <v>413.378334668085</v>
      </c>
      <c r="AR1844" s="13" t="n">
        <f aca="false">IF(Y1844&lt;0,1,0)</f>
        <v>0</v>
      </c>
    </row>
    <row r="1845" customFormat="false" ht="15" hidden="false" customHeight="false" outlineLevel="0" collapsed="false">
      <c r="A1845" s="13" t="n">
        <v>1820</v>
      </c>
      <c r="B1845" s="18" t="n">
        <f aca="false">Shock_sd*Draws!B1824</f>
        <v>48.975530953102</v>
      </c>
      <c r="C1845" s="18" t="n">
        <f aca="false">Persist_a*B1845+Shock_sd*Draws!C1824</f>
        <v>65.8748765157521</v>
      </c>
      <c r="D1845" s="18" t="n">
        <f aca="false">Persist_a*C1845+Shock_sd*Draws!D1824</f>
        <v>29.2802886838047</v>
      </c>
      <c r="E1845" s="18" t="n">
        <f aca="false">Persist_a*D1845+Shock_sd*Draws!E1824</f>
        <v>17.5605026656937</v>
      </c>
      <c r="F1845" s="18" t="n">
        <f aca="false">Persist_a*E1845+Shock_sd*Draws!F1824</f>
        <v>33.7980370771031</v>
      </c>
      <c r="G1845" s="18" t="n">
        <f aca="false">Persist_a*F1845+Shock_sd*Draws!G1824</f>
        <v>-39.1341130422371</v>
      </c>
      <c r="H1845" s="18" t="n">
        <f aca="false">Persist_a*G1845+Shock_sd*Draws!H1824</f>
        <v>-12.3367223489563</v>
      </c>
      <c r="I1845" s="18" t="n">
        <f aca="false">Persist_a*H1845+Shock_sd*Draws!I1824</f>
        <v>161.795395297682</v>
      </c>
      <c r="J1845" s="18" t="n">
        <f aca="false">Persist_a*I1845+Shock_sd*Draws!J1824</f>
        <v>176.944554966888</v>
      </c>
      <c r="K1845" s="18" t="n">
        <f aca="false">Persist_a*J1845+Shock_sd*Draws!K1824</f>
        <v>75.1948500995534</v>
      </c>
      <c r="L1845" s="18" t="n">
        <f aca="false">Persist_a*K1845+Shock_sd*Draws!L1824</f>
        <v>61.2340030400621</v>
      </c>
      <c r="M1845" s="18" t="n">
        <f aca="false">Persist_a*L1845+Shock_sd*Draws!M1824</f>
        <v>46.8118348386986</v>
      </c>
      <c r="N1845" s="18" t="n">
        <f aca="false">0-(Draws!N1824+Draws!Z1824)</f>
        <v>0</v>
      </c>
      <c r="O1845" s="18" t="n">
        <f aca="false">N1845-(Draws!O1824+Draws!AA1824)</f>
        <v>0</v>
      </c>
      <c r="P1845" s="18" t="n">
        <f aca="false">O1845-(Draws!P1824+Draws!AB1824)</f>
        <v>0</v>
      </c>
      <c r="Q1845" s="18" t="n">
        <f aca="false">P1845-(Draws!Q1824+Draws!AC1824)</f>
        <v>0</v>
      </c>
      <c r="R1845" s="18" t="n">
        <f aca="false">Q1845-(Draws!R1824+Draws!AD1824)</f>
        <v>0</v>
      </c>
      <c r="S1845" s="18" t="n">
        <f aca="false">R1845-(Draws!S1824+Draws!AE1824)</f>
        <v>0</v>
      </c>
      <c r="T1845" s="18" t="n">
        <f aca="false">S1845-(Draws!T1824+Draws!AF1824)</f>
        <v>0</v>
      </c>
      <c r="U1845" s="18" t="n">
        <f aca="false">T1845-(Draws!U1824+Draws!AG1824)</f>
        <v>0</v>
      </c>
      <c r="V1845" s="18" t="n">
        <f aca="false">U1845-(Draws!V1824+Draws!AH1824)</f>
        <v>0</v>
      </c>
      <c r="W1845" s="18" t="n">
        <f aca="false">V1845-(Draws!W1824+Draws!AI1824)</f>
        <v>0</v>
      </c>
      <c r="X1845" s="18" t="n">
        <f aca="false">W1845-(Draws!X1824+Draws!AJ1824)</f>
        <v>0</v>
      </c>
      <c r="Y1845" s="18" t="n">
        <f aca="false">X1845-(Draws!Y1824+Draws!AK1824)</f>
        <v>0</v>
      </c>
      <c r="Z1845" s="18" t="n">
        <f aca="false">0-(MAX(Draws!N1824-Line_cap,0)+MAX(Draws!Z1824-Line_cap,0))</f>
        <v>0</v>
      </c>
      <c r="AA1845" s="18" t="n">
        <f aca="false">Z1845-(MAX(Draws!O1824-Line_cap,0)+MAX(Draws!AA1824-Line_cap,0))</f>
        <v>0</v>
      </c>
      <c r="AB1845" s="18" t="n">
        <f aca="false">AA1845-(MAX(Draws!P1824-Line_cap,0)+MAX(Draws!AB1824-Line_cap,0))</f>
        <v>0</v>
      </c>
      <c r="AC1845" s="18" t="n">
        <f aca="false">AB1845-(MAX(Draws!Q1824-Line_cap,0)+MAX(Draws!AC1824-Line_cap,0))</f>
        <v>0</v>
      </c>
      <c r="AD1845" s="18" t="n">
        <f aca="false">AC1845-(MAX(Draws!R1824-Line_cap,0)+MAX(Draws!AD1824-Line_cap,0))</f>
        <v>0</v>
      </c>
      <c r="AE1845" s="18" t="n">
        <f aca="false">AD1845-(MAX(Draws!S1824-Line_cap,0)+MAX(Draws!AE1824-Line_cap,0))</f>
        <v>0</v>
      </c>
      <c r="AF1845" s="18" t="n">
        <f aca="false">AE1845-(MAX(Draws!T1824-Line_cap,0)+MAX(Draws!AF1824-Line_cap,0))</f>
        <v>0</v>
      </c>
      <c r="AG1845" s="18" t="n">
        <f aca="false">AF1845-(MAX(Draws!U1824-Line_cap,0)+MAX(Draws!AG1824-Line_cap,0))</f>
        <v>0</v>
      </c>
      <c r="AH1845" s="18" t="n">
        <f aca="false">AG1845-(MAX(Draws!V1824-Line_cap,0)+MAX(Draws!AH1824-Line_cap,0))</f>
        <v>0</v>
      </c>
      <c r="AI1845" s="18" t="n">
        <f aca="false">AH1845-(MAX(Draws!W1824-Line_cap,0)+MAX(Draws!AI1824-Line_cap,0))</f>
        <v>0</v>
      </c>
      <c r="AJ1845" s="18" t="n">
        <f aca="false">AI1845-(MAX(Draws!X1824-Line_cap,0)+MAX(Draws!AJ1824-Line_cap,0))</f>
        <v>0</v>
      </c>
      <c r="AK1845" s="18" t="n">
        <f aca="false">AJ1845-(MAX(Draws!Y1824-Line_cap,0)+MAX(Draws!AK1824-Line_cap,0))</f>
        <v>0</v>
      </c>
      <c r="AL1845" s="18" t="n">
        <f aca="false">SUMPRODUCT(MIN($B$22:$M$22+B1845:M1845+N1845:Y1845))</f>
        <v>444.074058596128</v>
      </c>
      <c r="AM1845" s="18" t="n">
        <f aca="false">SUMPRODUCT(MIN($B$22:$M$22+B1845:M1845))</f>
        <v>444.074058596128</v>
      </c>
      <c r="AN1845" s="18" t="n">
        <f aca="false">SUMPRODUCT(MIN($B$22:$M$22+N1845:Y1845))</f>
        <v>481.950382357786</v>
      </c>
      <c r="AO1845" s="18" t="n">
        <f aca="false">SUMPRODUCT(MIN($B$22:$M$22+B1845:M1845+Z1845:AK1845))</f>
        <v>444.074058596128</v>
      </c>
      <c r="AP1845" s="18" t="n">
        <f aca="false">SUMPRODUCT(MIN($B$23:$M$23+B1845:M1845+N1845:Y1845))</f>
        <v>491.839804096912</v>
      </c>
      <c r="AQ1845" s="18" t="n">
        <f aca="false">SUMPRODUCT(MIN($B$23:$M$23+B1845:M1845+Z1845:AK1845))</f>
        <v>491.839804096912</v>
      </c>
      <c r="AR1845" s="13" t="n">
        <f aca="false">IF(Y1845&lt;0,1,0)</f>
        <v>0</v>
      </c>
    </row>
    <row r="1846" customFormat="false" ht="15" hidden="false" customHeight="false" outlineLevel="0" collapsed="false">
      <c r="A1846" s="13" t="n">
        <v>1821</v>
      </c>
      <c r="B1846" s="18" t="n">
        <f aca="false">Shock_sd*Draws!B1825</f>
        <v>-15.4145367838814</v>
      </c>
      <c r="C1846" s="18" t="n">
        <f aca="false">Persist_a*B1846+Shock_sd*Draws!C1825</f>
        <v>-92.4948063282247</v>
      </c>
      <c r="D1846" s="18" t="n">
        <f aca="false">Persist_a*C1846+Shock_sd*Draws!D1825</f>
        <v>-78.6792243689498</v>
      </c>
      <c r="E1846" s="18" t="n">
        <f aca="false">Persist_a*D1846+Shock_sd*Draws!E1825</f>
        <v>-66.2095903849498</v>
      </c>
      <c r="F1846" s="18" t="n">
        <f aca="false">Persist_a*E1846+Shock_sd*Draws!F1825</f>
        <v>89.9457588919616</v>
      </c>
      <c r="G1846" s="18" t="n">
        <f aca="false">Persist_a*F1846+Shock_sd*Draws!G1825</f>
        <v>-0.836336539656678</v>
      </c>
      <c r="H1846" s="18" t="n">
        <f aca="false">Persist_a*G1846+Shock_sd*Draws!H1825</f>
        <v>-61.4093489803365</v>
      </c>
      <c r="I1846" s="18" t="n">
        <f aca="false">Persist_a*H1846+Shock_sd*Draws!I1825</f>
        <v>-42.9215151598061</v>
      </c>
      <c r="J1846" s="18" t="n">
        <f aca="false">Persist_a*I1846+Shock_sd*Draws!J1825</f>
        <v>31.753320862261</v>
      </c>
      <c r="K1846" s="18" t="n">
        <f aca="false">Persist_a*J1846+Shock_sd*Draws!K1825</f>
        <v>-49.8341309115877</v>
      </c>
      <c r="L1846" s="18" t="n">
        <f aca="false">Persist_a*K1846+Shock_sd*Draws!L1825</f>
        <v>12.7927833785277</v>
      </c>
      <c r="M1846" s="18" t="n">
        <f aca="false">Persist_a*L1846+Shock_sd*Draws!M1825</f>
        <v>-45.2152354642966</v>
      </c>
      <c r="N1846" s="18" t="n">
        <f aca="false">0-(Draws!N1825+Draws!Z1825)</f>
        <v>0</v>
      </c>
      <c r="O1846" s="18" t="n">
        <f aca="false">N1846-(Draws!O1825+Draws!AA1825)</f>
        <v>0</v>
      </c>
      <c r="P1846" s="18" t="n">
        <f aca="false">O1846-(Draws!P1825+Draws!AB1825)</f>
        <v>0</v>
      </c>
      <c r="Q1846" s="18" t="n">
        <f aca="false">P1846-(Draws!Q1825+Draws!AC1825)</f>
        <v>0</v>
      </c>
      <c r="R1846" s="18" t="n">
        <f aca="false">Q1846-(Draws!R1825+Draws!AD1825)</f>
        <v>0</v>
      </c>
      <c r="S1846" s="18" t="n">
        <f aca="false">R1846-(Draws!S1825+Draws!AE1825)</f>
        <v>0</v>
      </c>
      <c r="T1846" s="18" t="n">
        <f aca="false">S1846-(Draws!T1825+Draws!AF1825)</f>
        <v>0</v>
      </c>
      <c r="U1846" s="18" t="n">
        <f aca="false">T1846-(Draws!U1825+Draws!AG1825)</f>
        <v>-225.379515279381</v>
      </c>
      <c r="V1846" s="18" t="n">
        <f aca="false">U1846-(Draws!V1825+Draws!AH1825)</f>
        <v>-225.379515279381</v>
      </c>
      <c r="W1846" s="18" t="n">
        <f aca="false">V1846-(Draws!W1825+Draws!AI1825)</f>
        <v>-225.379515279381</v>
      </c>
      <c r="X1846" s="18" t="n">
        <f aca="false">W1846-(Draws!X1825+Draws!AJ1825)</f>
        <v>-225.379515279381</v>
      </c>
      <c r="Y1846" s="18" t="n">
        <f aca="false">X1846-(Draws!Y1825+Draws!AK1825)</f>
        <v>-225.379515279381</v>
      </c>
      <c r="Z1846" s="18" t="n">
        <f aca="false">0-(MAX(Draws!N1825-Line_cap,0)+MAX(Draws!Z1825-Line_cap,0))</f>
        <v>0</v>
      </c>
      <c r="AA1846" s="18" t="n">
        <f aca="false">Z1846-(MAX(Draws!O1825-Line_cap,0)+MAX(Draws!AA1825-Line_cap,0))</f>
        <v>0</v>
      </c>
      <c r="AB1846" s="18" t="n">
        <f aca="false">AA1846-(MAX(Draws!P1825-Line_cap,0)+MAX(Draws!AB1825-Line_cap,0))</f>
        <v>0</v>
      </c>
      <c r="AC1846" s="18" t="n">
        <f aca="false">AB1846-(MAX(Draws!Q1825-Line_cap,0)+MAX(Draws!AC1825-Line_cap,0))</f>
        <v>0</v>
      </c>
      <c r="AD1846" s="18" t="n">
        <f aca="false">AC1846-(MAX(Draws!R1825-Line_cap,0)+MAX(Draws!AD1825-Line_cap,0))</f>
        <v>0</v>
      </c>
      <c r="AE1846" s="18" t="n">
        <f aca="false">AD1846-(MAX(Draws!S1825-Line_cap,0)+MAX(Draws!AE1825-Line_cap,0))</f>
        <v>0</v>
      </c>
      <c r="AF1846" s="18" t="n">
        <f aca="false">AE1846-(MAX(Draws!T1825-Line_cap,0)+MAX(Draws!AF1825-Line_cap,0))</f>
        <v>0</v>
      </c>
      <c r="AG1846" s="18" t="n">
        <f aca="false">AF1846-(MAX(Draws!U1825-Line_cap,0)+MAX(Draws!AG1825-Line_cap,0))</f>
        <v>-125.379515279381</v>
      </c>
      <c r="AH1846" s="18" t="n">
        <f aca="false">AG1846-(MAX(Draws!V1825-Line_cap,0)+MAX(Draws!AH1825-Line_cap,0))</f>
        <v>-125.379515279381</v>
      </c>
      <c r="AI1846" s="18" t="n">
        <f aca="false">AH1846-(MAX(Draws!W1825-Line_cap,0)+MAX(Draws!AI1825-Line_cap,0))</f>
        <v>-125.379515279381</v>
      </c>
      <c r="AJ1846" s="18" t="n">
        <f aca="false">AI1846-(MAX(Draws!X1825-Line_cap,0)+MAX(Draws!AJ1825-Line_cap,0))</f>
        <v>-125.379515279381</v>
      </c>
      <c r="AK1846" s="18" t="n">
        <f aca="false">AJ1846-(MAX(Draws!Y1825-Line_cap,0)+MAX(Draws!AK1825-Line_cap,0))</f>
        <v>-125.379515279381</v>
      </c>
      <c r="AL1846" s="18" t="n">
        <f aca="false">SUMPRODUCT(MIN($B$22:$M$22+B1846:M1846+N1846:Y1846))</f>
        <v>215.553022958732</v>
      </c>
      <c r="AM1846" s="18" t="n">
        <f aca="false">SUMPRODUCT(MIN($B$22:$M$22+B1846:M1846))</f>
        <v>420.541033377449</v>
      </c>
      <c r="AN1846" s="18" t="n">
        <f aca="false">SUMPRODUCT(MIN($B$22:$M$22+N1846:Y1846))</f>
        <v>258.474538118538</v>
      </c>
      <c r="AO1846" s="18" t="n">
        <f aca="false">SUMPRODUCT(MIN($B$22:$M$22+B1846:M1846+Z1846:AK1846))</f>
        <v>315.553022958732</v>
      </c>
      <c r="AP1846" s="18" t="n">
        <f aca="false">SUMPRODUCT(MIN($B$23:$M$23+B1846:M1846+N1846:Y1846))</f>
        <v>265.153022958732</v>
      </c>
      <c r="AQ1846" s="18" t="n">
        <f aca="false">SUMPRODUCT(MIN($B$23:$M$23+B1846:M1846+Z1846:AK1846))</f>
        <v>365.153022958732</v>
      </c>
      <c r="AR1846" s="13" t="n">
        <f aca="false">IF(Y1846&lt;0,1,0)</f>
        <v>1</v>
      </c>
    </row>
    <row r="1847" customFormat="false" ht="15" hidden="false" customHeight="false" outlineLevel="0" collapsed="false">
      <c r="A1847" s="13" t="n">
        <v>1822</v>
      </c>
      <c r="B1847" s="18" t="n">
        <f aca="false">Shock_sd*Draws!B1826</f>
        <v>3.16958951165501</v>
      </c>
      <c r="C1847" s="18" t="n">
        <f aca="false">Persist_a*B1847+Shock_sd*Draws!C1826</f>
        <v>15.2153376327411</v>
      </c>
      <c r="D1847" s="18" t="n">
        <f aca="false">Persist_a*C1847+Shock_sd*Draws!D1826</f>
        <v>70.2620753406365</v>
      </c>
      <c r="E1847" s="18" t="n">
        <f aca="false">Persist_a*D1847+Shock_sd*Draws!E1826</f>
        <v>82.1683498595829</v>
      </c>
      <c r="F1847" s="18" t="n">
        <f aca="false">Persist_a*E1847+Shock_sd*Draws!F1826</f>
        <v>53.1316026655358</v>
      </c>
      <c r="G1847" s="18" t="n">
        <f aca="false">Persist_a*F1847+Shock_sd*Draws!G1826</f>
        <v>73.4206029113643</v>
      </c>
      <c r="H1847" s="18" t="n">
        <f aca="false">Persist_a*G1847+Shock_sd*Draws!H1826</f>
        <v>-7.24985745716064</v>
      </c>
      <c r="I1847" s="18" t="n">
        <f aca="false">Persist_a*H1847+Shock_sd*Draws!I1826</f>
        <v>-30.4193476554973</v>
      </c>
      <c r="J1847" s="18" t="n">
        <f aca="false">Persist_a*I1847+Shock_sd*Draws!J1826</f>
        <v>61.5175021280292</v>
      </c>
      <c r="K1847" s="18" t="n">
        <f aca="false">Persist_a*J1847+Shock_sd*Draws!K1826</f>
        <v>-6.43251248075727</v>
      </c>
      <c r="L1847" s="18" t="n">
        <f aca="false">Persist_a*K1847+Shock_sd*Draws!L1826</f>
        <v>-136.055218911939</v>
      </c>
      <c r="M1847" s="18" t="n">
        <f aca="false">Persist_a*L1847+Shock_sd*Draws!M1826</f>
        <v>-31.5996166718278</v>
      </c>
      <c r="N1847" s="18" t="n">
        <f aca="false">0-(Draws!N1826+Draws!Z1826)</f>
        <v>0</v>
      </c>
      <c r="O1847" s="18" t="n">
        <f aca="false">N1847-(Draws!O1826+Draws!AA1826)</f>
        <v>0</v>
      </c>
      <c r="P1847" s="18" t="n">
        <f aca="false">O1847-(Draws!P1826+Draws!AB1826)</f>
        <v>0</v>
      </c>
      <c r="Q1847" s="18" t="n">
        <f aca="false">P1847-(Draws!Q1826+Draws!AC1826)</f>
        <v>0</v>
      </c>
      <c r="R1847" s="18" t="n">
        <f aca="false">Q1847-(Draws!R1826+Draws!AD1826)</f>
        <v>0</v>
      </c>
      <c r="S1847" s="18" t="n">
        <f aca="false">R1847-(Draws!S1826+Draws!AE1826)</f>
        <v>0</v>
      </c>
      <c r="T1847" s="18" t="n">
        <f aca="false">S1847-(Draws!T1826+Draws!AF1826)</f>
        <v>0</v>
      </c>
      <c r="U1847" s="18" t="n">
        <f aca="false">T1847-(Draws!U1826+Draws!AG1826)</f>
        <v>0</v>
      </c>
      <c r="V1847" s="18" t="n">
        <f aca="false">U1847-(Draws!V1826+Draws!AH1826)</f>
        <v>0</v>
      </c>
      <c r="W1847" s="18" t="n">
        <f aca="false">V1847-(Draws!W1826+Draws!AI1826)</f>
        <v>0</v>
      </c>
      <c r="X1847" s="18" t="n">
        <f aca="false">W1847-(Draws!X1826+Draws!AJ1826)</f>
        <v>0</v>
      </c>
      <c r="Y1847" s="18" t="n">
        <f aca="false">X1847-(Draws!Y1826+Draws!AK1826)</f>
        <v>0</v>
      </c>
      <c r="Z1847" s="18" t="n">
        <f aca="false">0-(MAX(Draws!N1826-Line_cap,0)+MAX(Draws!Z1826-Line_cap,0))</f>
        <v>0</v>
      </c>
      <c r="AA1847" s="18" t="n">
        <f aca="false">Z1847-(MAX(Draws!O1826-Line_cap,0)+MAX(Draws!AA1826-Line_cap,0))</f>
        <v>0</v>
      </c>
      <c r="AB1847" s="18" t="n">
        <f aca="false">AA1847-(MAX(Draws!P1826-Line_cap,0)+MAX(Draws!AB1826-Line_cap,0))</f>
        <v>0</v>
      </c>
      <c r="AC1847" s="18" t="n">
        <f aca="false">AB1847-(MAX(Draws!Q1826-Line_cap,0)+MAX(Draws!AC1826-Line_cap,0))</f>
        <v>0</v>
      </c>
      <c r="AD1847" s="18" t="n">
        <f aca="false">AC1847-(MAX(Draws!R1826-Line_cap,0)+MAX(Draws!AD1826-Line_cap,0))</f>
        <v>0</v>
      </c>
      <c r="AE1847" s="18" t="n">
        <f aca="false">AD1847-(MAX(Draws!S1826-Line_cap,0)+MAX(Draws!AE1826-Line_cap,0))</f>
        <v>0</v>
      </c>
      <c r="AF1847" s="18" t="n">
        <f aca="false">AE1847-(MAX(Draws!T1826-Line_cap,0)+MAX(Draws!AF1826-Line_cap,0))</f>
        <v>0</v>
      </c>
      <c r="AG1847" s="18" t="n">
        <f aca="false">AF1847-(MAX(Draws!U1826-Line_cap,0)+MAX(Draws!AG1826-Line_cap,0))</f>
        <v>0</v>
      </c>
      <c r="AH1847" s="18" t="n">
        <f aca="false">AG1847-(MAX(Draws!V1826-Line_cap,0)+MAX(Draws!AH1826-Line_cap,0))</f>
        <v>0</v>
      </c>
      <c r="AI1847" s="18" t="n">
        <f aca="false">AH1847-(MAX(Draws!W1826-Line_cap,0)+MAX(Draws!AI1826-Line_cap,0))</f>
        <v>0</v>
      </c>
      <c r="AJ1847" s="18" t="n">
        <f aca="false">AI1847-(MAX(Draws!X1826-Line_cap,0)+MAX(Draws!AJ1826-Line_cap,0))</f>
        <v>0</v>
      </c>
      <c r="AK1847" s="18" t="n">
        <f aca="false">AJ1847-(MAX(Draws!Y1826-Line_cap,0)+MAX(Draws!AK1826-Line_cap,0))</f>
        <v>0</v>
      </c>
      <c r="AL1847" s="18" t="n">
        <f aca="false">SUMPRODUCT(MIN($B$22:$M$22+B1847:M1847+N1847:Y1847))</f>
        <v>365.872728652442</v>
      </c>
      <c r="AM1847" s="18" t="n">
        <f aca="false">SUMPRODUCT(MIN($B$22:$M$22+B1847:M1847))</f>
        <v>365.872728652442</v>
      </c>
      <c r="AN1847" s="18" t="n">
        <f aca="false">SUMPRODUCT(MIN($B$22:$M$22+N1847:Y1847))</f>
        <v>481.950382357786</v>
      </c>
      <c r="AO1847" s="18" t="n">
        <f aca="false">SUMPRODUCT(MIN($B$22:$M$22+B1847:M1847+Z1847:AK1847))</f>
        <v>365.872728652442</v>
      </c>
      <c r="AP1847" s="18" t="n">
        <f aca="false">SUMPRODUCT(MIN($B$23:$M$23+B1847:M1847+N1847:Y1847))</f>
        <v>412.745857465986</v>
      </c>
      <c r="AQ1847" s="18" t="n">
        <f aca="false">SUMPRODUCT(MIN($B$23:$M$23+B1847:M1847+Z1847:AK1847))</f>
        <v>412.745857465986</v>
      </c>
      <c r="AR1847" s="13" t="n">
        <f aca="false">IF(Y1847&lt;0,1,0)</f>
        <v>0</v>
      </c>
    </row>
    <row r="1848" customFormat="false" ht="15" hidden="false" customHeight="false" outlineLevel="0" collapsed="false">
      <c r="A1848" s="13" t="n">
        <v>1823</v>
      </c>
      <c r="B1848" s="18" t="n">
        <f aca="false">Shock_sd*Draws!B1827</f>
        <v>-5.99241904552301</v>
      </c>
      <c r="C1848" s="18" t="n">
        <f aca="false">Persist_a*B1848+Shock_sd*Draws!C1827</f>
        <v>-9.18049701973066</v>
      </c>
      <c r="D1848" s="18" t="n">
        <f aca="false">Persist_a*C1848+Shock_sd*Draws!D1827</f>
        <v>-44.2765518220809</v>
      </c>
      <c r="E1848" s="18" t="n">
        <f aca="false">Persist_a*D1848+Shock_sd*Draws!E1827</f>
        <v>-27.5116144912644</v>
      </c>
      <c r="F1848" s="18" t="n">
        <f aca="false">Persist_a*E1848+Shock_sd*Draws!F1827</f>
        <v>-111.758991235456</v>
      </c>
      <c r="G1848" s="18" t="n">
        <f aca="false">Persist_a*F1848+Shock_sd*Draws!G1827</f>
        <v>-15.9511506397149</v>
      </c>
      <c r="H1848" s="18" t="n">
        <f aca="false">Persist_a*G1848+Shock_sd*Draws!H1827</f>
        <v>-99.4714125338885</v>
      </c>
      <c r="I1848" s="18" t="n">
        <f aca="false">Persist_a*H1848+Shock_sd*Draws!I1827</f>
        <v>-22.2393031409149</v>
      </c>
      <c r="J1848" s="18" t="n">
        <f aca="false">Persist_a*I1848+Shock_sd*Draws!J1827</f>
        <v>53.9924589853077</v>
      </c>
      <c r="K1848" s="18" t="n">
        <f aca="false">Persist_a*J1848+Shock_sd*Draws!K1827</f>
        <v>51.5801829977286</v>
      </c>
      <c r="L1848" s="18" t="n">
        <f aca="false">Persist_a*K1848+Shock_sd*Draws!L1827</f>
        <v>-33.5211607069076</v>
      </c>
      <c r="M1848" s="18" t="n">
        <f aca="false">Persist_a*L1848+Shock_sd*Draws!M1827</f>
        <v>-35.4723477723926</v>
      </c>
      <c r="N1848" s="18" t="n">
        <f aca="false">0-(Draws!N1827+Draws!Z1827)</f>
        <v>0</v>
      </c>
      <c r="O1848" s="18" t="n">
        <f aca="false">N1848-(Draws!O1827+Draws!AA1827)</f>
        <v>0</v>
      </c>
      <c r="P1848" s="18" t="n">
        <f aca="false">O1848-(Draws!P1827+Draws!AB1827)</f>
        <v>0</v>
      </c>
      <c r="Q1848" s="18" t="n">
        <f aca="false">P1848-(Draws!Q1827+Draws!AC1827)</f>
        <v>0</v>
      </c>
      <c r="R1848" s="18" t="n">
        <f aca="false">Q1848-(Draws!R1827+Draws!AD1827)</f>
        <v>0</v>
      </c>
      <c r="S1848" s="18" t="n">
        <f aca="false">R1848-(Draws!S1827+Draws!AE1827)</f>
        <v>-149.911277101378</v>
      </c>
      <c r="T1848" s="18" t="n">
        <f aca="false">S1848-(Draws!T1827+Draws!AF1827)</f>
        <v>-149.911277101378</v>
      </c>
      <c r="U1848" s="18" t="n">
        <f aca="false">T1848-(Draws!U1827+Draws!AG1827)</f>
        <v>-149.911277101378</v>
      </c>
      <c r="V1848" s="18" t="n">
        <f aca="false">U1848-(Draws!V1827+Draws!AH1827)</f>
        <v>-149.911277101378</v>
      </c>
      <c r="W1848" s="18" t="n">
        <f aca="false">V1848-(Draws!W1827+Draws!AI1827)</f>
        <v>-149.911277101378</v>
      </c>
      <c r="X1848" s="18" t="n">
        <f aca="false">W1848-(Draws!X1827+Draws!AJ1827)</f>
        <v>-149.911277101378</v>
      </c>
      <c r="Y1848" s="18" t="n">
        <f aca="false">X1848-(Draws!Y1827+Draws!AK1827)</f>
        <v>-149.911277101378</v>
      </c>
      <c r="Z1848" s="18" t="n">
        <f aca="false">0-(MAX(Draws!N1827-Line_cap,0)+MAX(Draws!Z1827-Line_cap,0))</f>
        <v>0</v>
      </c>
      <c r="AA1848" s="18" t="n">
        <f aca="false">Z1848-(MAX(Draws!O1827-Line_cap,0)+MAX(Draws!AA1827-Line_cap,0))</f>
        <v>0</v>
      </c>
      <c r="AB1848" s="18" t="n">
        <f aca="false">AA1848-(MAX(Draws!P1827-Line_cap,0)+MAX(Draws!AB1827-Line_cap,0))</f>
        <v>0</v>
      </c>
      <c r="AC1848" s="18" t="n">
        <f aca="false">AB1848-(MAX(Draws!Q1827-Line_cap,0)+MAX(Draws!AC1827-Line_cap,0))</f>
        <v>0</v>
      </c>
      <c r="AD1848" s="18" t="n">
        <f aca="false">AC1848-(MAX(Draws!R1827-Line_cap,0)+MAX(Draws!AD1827-Line_cap,0))</f>
        <v>0</v>
      </c>
      <c r="AE1848" s="18" t="n">
        <f aca="false">AD1848-(MAX(Draws!S1827-Line_cap,0)+MAX(Draws!AE1827-Line_cap,0))</f>
        <v>-49.9112771013777</v>
      </c>
      <c r="AF1848" s="18" t="n">
        <f aca="false">AE1848-(MAX(Draws!T1827-Line_cap,0)+MAX(Draws!AF1827-Line_cap,0))</f>
        <v>-49.9112771013777</v>
      </c>
      <c r="AG1848" s="18" t="n">
        <f aca="false">AF1848-(MAX(Draws!U1827-Line_cap,0)+MAX(Draws!AG1827-Line_cap,0))</f>
        <v>-49.9112771013777</v>
      </c>
      <c r="AH1848" s="18" t="n">
        <f aca="false">AG1848-(MAX(Draws!V1827-Line_cap,0)+MAX(Draws!AH1827-Line_cap,0))</f>
        <v>-49.9112771013777</v>
      </c>
      <c r="AI1848" s="18" t="n">
        <f aca="false">AH1848-(MAX(Draws!W1827-Line_cap,0)+MAX(Draws!AI1827-Line_cap,0))</f>
        <v>-49.9112771013777</v>
      </c>
      <c r="AJ1848" s="18" t="n">
        <f aca="false">AI1848-(MAX(Draws!X1827-Line_cap,0)+MAX(Draws!AJ1827-Line_cap,0))</f>
        <v>-49.9112771013777</v>
      </c>
      <c r="AK1848" s="18" t="n">
        <f aca="false">AJ1848-(MAX(Draws!Y1827-Line_cap,0)+MAX(Draws!AK1827-Line_cap,0))</f>
        <v>-49.9112771013777</v>
      </c>
      <c r="AL1848" s="18" t="n">
        <f aca="false">SUMPRODUCT(MIN($B$22:$M$22+B1848:M1848+N1848:Y1848))</f>
        <v>232.567692722519</v>
      </c>
      <c r="AM1848" s="18" t="n">
        <f aca="false">SUMPRODUCT(MIN($B$22:$M$22+B1848:M1848))</f>
        <v>376.738189912234</v>
      </c>
      <c r="AN1848" s="18" t="n">
        <f aca="false">SUMPRODUCT(MIN($B$22:$M$22+N1848:Y1848))</f>
        <v>332.039105256408</v>
      </c>
      <c r="AO1848" s="18" t="n">
        <f aca="false">SUMPRODUCT(MIN($B$22:$M$22+B1848:M1848+Z1848:AK1848))</f>
        <v>332.567692722519</v>
      </c>
      <c r="AP1848" s="18" t="n">
        <f aca="false">SUMPRODUCT(MIN($B$23:$M$23+B1848:M1848+N1848:Y1848))</f>
        <v>281.74633558562</v>
      </c>
      <c r="AQ1848" s="18" t="n">
        <f aca="false">SUMPRODUCT(MIN($B$23:$M$23+B1848:M1848+Z1848:AK1848))</f>
        <v>381.74633558562</v>
      </c>
      <c r="AR1848" s="13" t="n">
        <f aca="false">IF(Y1848&lt;0,1,0)</f>
        <v>1</v>
      </c>
    </row>
    <row r="1849" customFormat="false" ht="15" hidden="false" customHeight="false" outlineLevel="0" collapsed="false">
      <c r="A1849" s="13" t="n">
        <v>1824</v>
      </c>
      <c r="B1849" s="18" t="n">
        <f aca="false">Shock_sd*Draws!B1828</f>
        <v>-11.9229988687337</v>
      </c>
      <c r="C1849" s="18" t="n">
        <f aca="false">Persist_a*B1849+Shock_sd*Draws!C1828</f>
        <v>-21.2250406399005</v>
      </c>
      <c r="D1849" s="18" t="n">
        <f aca="false">Persist_a*C1849+Shock_sd*Draws!D1828</f>
        <v>-40.9535339961637</v>
      </c>
      <c r="E1849" s="18" t="n">
        <f aca="false">Persist_a*D1849+Shock_sd*Draws!E1828</f>
        <v>-28.7206749419374</v>
      </c>
      <c r="F1849" s="18" t="n">
        <f aca="false">Persist_a*E1849+Shock_sd*Draws!F1828</f>
        <v>21.4087602684774</v>
      </c>
      <c r="G1849" s="18" t="n">
        <f aca="false">Persist_a*F1849+Shock_sd*Draws!G1828</f>
        <v>11.3023172627136</v>
      </c>
      <c r="H1849" s="18" t="n">
        <f aca="false">Persist_a*G1849+Shock_sd*Draws!H1828</f>
        <v>-44.5167217800593</v>
      </c>
      <c r="I1849" s="18" t="n">
        <f aca="false">Persist_a*H1849+Shock_sd*Draws!I1828</f>
        <v>21.0676867616353</v>
      </c>
      <c r="J1849" s="18" t="n">
        <f aca="false">Persist_a*I1849+Shock_sd*Draws!J1828</f>
        <v>14.3242214709899</v>
      </c>
      <c r="K1849" s="18" t="n">
        <f aca="false">Persist_a*J1849+Shock_sd*Draws!K1828</f>
        <v>46.5715462329664</v>
      </c>
      <c r="L1849" s="18" t="n">
        <f aca="false">Persist_a*K1849+Shock_sd*Draws!L1828</f>
        <v>53.8038871375997</v>
      </c>
      <c r="M1849" s="18" t="n">
        <f aca="false">Persist_a*L1849+Shock_sd*Draws!M1828</f>
        <v>23.0051021146012</v>
      </c>
      <c r="N1849" s="18" t="n">
        <f aca="false">0-(Draws!N1828+Draws!Z1828)</f>
        <v>0</v>
      </c>
      <c r="O1849" s="18" t="n">
        <f aca="false">N1849-(Draws!O1828+Draws!AA1828)</f>
        <v>0</v>
      </c>
      <c r="P1849" s="18" t="n">
        <f aca="false">O1849-(Draws!P1828+Draws!AB1828)</f>
        <v>0</v>
      </c>
      <c r="Q1849" s="18" t="n">
        <f aca="false">P1849-(Draws!Q1828+Draws!AC1828)</f>
        <v>0</v>
      </c>
      <c r="R1849" s="18" t="n">
        <f aca="false">Q1849-(Draws!R1828+Draws!AD1828)</f>
        <v>0</v>
      </c>
      <c r="S1849" s="18" t="n">
        <f aca="false">R1849-(Draws!S1828+Draws!AE1828)</f>
        <v>0</v>
      </c>
      <c r="T1849" s="18" t="n">
        <f aca="false">S1849-(Draws!T1828+Draws!AF1828)</f>
        <v>0</v>
      </c>
      <c r="U1849" s="18" t="n">
        <f aca="false">T1849-(Draws!U1828+Draws!AG1828)</f>
        <v>0</v>
      </c>
      <c r="V1849" s="18" t="n">
        <f aca="false">U1849-(Draws!V1828+Draws!AH1828)</f>
        <v>0</v>
      </c>
      <c r="W1849" s="18" t="n">
        <f aca="false">V1849-(Draws!W1828+Draws!AI1828)</f>
        <v>0</v>
      </c>
      <c r="X1849" s="18" t="n">
        <f aca="false">W1849-(Draws!X1828+Draws!AJ1828)</f>
        <v>0</v>
      </c>
      <c r="Y1849" s="18" t="n">
        <f aca="false">X1849-(Draws!Y1828+Draws!AK1828)</f>
        <v>0</v>
      </c>
      <c r="Z1849" s="18" t="n">
        <f aca="false">0-(MAX(Draws!N1828-Line_cap,0)+MAX(Draws!Z1828-Line_cap,0))</f>
        <v>0</v>
      </c>
      <c r="AA1849" s="18" t="n">
        <f aca="false">Z1849-(MAX(Draws!O1828-Line_cap,0)+MAX(Draws!AA1828-Line_cap,0))</f>
        <v>0</v>
      </c>
      <c r="AB1849" s="18" t="n">
        <f aca="false">AA1849-(MAX(Draws!P1828-Line_cap,0)+MAX(Draws!AB1828-Line_cap,0))</f>
        <v>0</v>
      </c>
      <c r="AC1849" s="18" t="n">
        <f aca="false">AB1849-(MAX(Draws!Q1828-Line_cap,0)+MAX(Draws!AC1828-Line_cap,0))</f>
        <v>0</v>
      </c>
      <c r="AD1849" s="18" t="n">
        <f aca="false">AC1849-(MAX(Draws!R1828-Line_cap,0)+MAX(Draws!AD1828-Line_cap,0))</f>
        <v>0</v>
      </c>
      <c r="AE1849" s="18" t="n">
        <f aca="false">AD1849-(MAX(Draws!S1828-Line_cap,0)+MAX(Draws!AE1828-Line_cap,0))</f>
        <v>0</v>
      </c>
      <c r="AF1849" s="18" t="n">
        <f aca="false">AE1849-(MAX(Draws!T1828-Line_cap,0)+MAX(Draws!AF1828-Line_cap,0))</f>
        <v>0</v>
      </c>
      <c r="AG1849" s="18" t="n">
        <f aca="false">AF1849-(MAX(Draws!U1828-Line_cap,0)+MAX(Draws!AG1828-Line_cap,0))</f>
        <v>0</v>
      </c>
      <c r="AH1849" s="18" t="n">
        <f aca="false">AG1849-(MAX(Draws!V1828-Line_cap,0)+MAX(Draws!AH1828-Line_cap,0))</f>
        <v>0</v>
      </c>
      <c r="AI1849" s="18" t="n">
        <f aca="false">AH1849-(MAX(Draws!W1828-Line_cap,0)+MAX(Draws!AI1828-Line_cap,0))</f>
        <v>0</v>
      </c>
      <c r="AJ1849" s="18" t="n">
        <f aca="false">AI1849-(MAX(Draws!X1828-Line_cap,0)+MAX(Draws!AJ1828-Line_cap,0))</f>
        <v>0</v>
      </c>
      <c r="AK1849" s="18" t="n">
        <f aca="false">AJ1849-(MAX(Draws!Y1828-Line_cap,0)+MAX(Draws!AK1828-Line_cap,0))</f>
        <v>0</v>
      </c>
      <c r="AL1849" s="18" t="n">
        <f aca="false">SUMPRODUCT(MIN($B$22:$M$22+B1849:M1849+N1849:Y1849))</f>
        <v>437.433660577726</v>
      </c>
      <c r="AM1849" s="18" t="n">
        <f aca="false">SUMPRODUCT(MIN($B$22:$M$22+B1849:M1849))</f>
        <v>437.433660577726</v>
      </c>
      <c r="AN1849" s="18" t="n">
        <f aca="false">SUMPRODUCT(MIN($B$22:$M$22+N1849:Y1849))</f>
        <v>481.950382357786</v>
      </c>
      <c r="AO1849" s="18" t="n">
        <f aca="false">SUMPRODUCT(MIN($B$22:$M$22+B1849:M1849+Z1849:AK1849))</f>
        <v>437.433660577726</v>
      </c>
      <c r="AP1849" s="18" t="n">
        <f aca="false">SUMPRODUCT(MIN($B$23:$M$23+B1849:M1849+N1849:Y1849))</f>
        <v>486.612303440827</v>
      </c>
      <c r="AQ1849" s="18" t="n">
        <f aca="false">SUMPRODUCT(MIN($B$23:$M$23+B1849:M1849+Z1849:AK1849))</f>
        <v>486.612303440827</v>
      </c>
      <c r="AR1849" s="13" t="n">
        <f aca="false">IF(Y1849&lt;0,1,0)</f>
        <v>0</v>
      </c>
    </row>
    <row r="1850" customFormat="false" ht="15" hidden="false" customHeight="false" outlineLevel="0" collapsed="false">
      <c r="A1850" s="13" t="n">
        <v>1825</v>
      </c>
      <c r="B1850" s="18" t="n">
        <f aca="false">Shock_sd*Draws!B1829</f>
        <v>39.8177101503216</v>
      </c>
      <c r="C1850" s="18" t="n">
        <f aca="false">Persist_a*B1850+Shock_sd*Draws!C1829</f>
        <v>-17.7470865712243</v>
      </c>
      <c r="D1850" s="18" t="n">
        <f aca="false">Persist_a*C1850+Shock_sd*Draws!D1829</f>
        <v>22.499327870826</v>
      </c>
      <c r="E1850" s="18" t="n">
        <f aca="false">Persist_a*D1850+Shock_sd*Draws!E1829</f>
        <v>40.4601769933508</v>
      </c>
      <c r="F1850" s="18" t="n">
        <f aca="false">Persist_a*E1850+Shock_sd*Draws!F1829</f>
        <v>19.1586573539448</v>
      </c>
      <c r="G1850" s="18" t="n">
        <f aca="false">Persist_a*F1850+Shock_sd*Draws!G1829</f>
        <v>19.0072335033197</v>
      </c>
      <c r="H1850" s="18" t="n">
        <f aca="false">Persist_a*G1850+Shock_sd*Draws!H1829</f>
        <v>-55.3654858797277</v>
      </c>
      <c r="I1850" s="18" t="n">
        <f aca="false">Persist_a*H1850+Shock_sd*Draws!I1829</f>
        <v>-51.7915504098106</v>
      </c>
      <c r="J1850" s="18" t="n">
        <f aca="false">Persist_a*I1850+Shock_sd*Draws!J1829</f>
        <v>-125.099532789241</v>
      </c>
      <c r="K1850" s="18" t="n">
        <f aca="false">Persist_a*J1850+Shock_sd*Draws!K1829</f>
        <v>28.059850729528</v>
      </c>
      <c r="L1850" s="18" t="n">
        <f aca="false">Persist_a*K1850+Shock_sd*Draws!L1829</f>
        <v>14.8541382871897</v>
      </c>
      <c r="M1850" s="18" t="n">
        <f aca="false">Persist_a*L1850+Shock_sd*Draws!M1829</f>
        <v>48.1086291063151</v>
      </c>
      <c r="N1850" s="18" t="n">
        <f aca="false">0-(Draws!N1829+Draws!Z1829)</f>
        <v>0</v>
      </c>
      <c r="O1850" s="18" t="n">
        <f aca="false">N1850-(Draws!O1829+Draws!AA1829)</f>
        <v>0</v>
      </c>
      <c r="P1850" s="18" t="n">
        <f aca="false">O1850-(Draws!P1829+Draws!AB1829)</f>
        <v>0</v>
      </c>
      <c r="Q1850" s="18" t="n">
        <f aca="false">P1850-(Draws!Q1829+Draws!AC1829)</f>
        <v>0</v>
      </c>
      <c r="R1850" s="18" t="n">
        <f aca="false">Q1850-(Draws!R1829+Draws!AD1829)</f>
        <v>0</v>
      </c>
      <c r="S1850" s="18" t="n">
        <f aca="false">R1850-(Draws!S1829+Draws!AE1829)</f>
        <v>0</v>
      </c>
      <c r="T1850" s="18" t="n">
        <f aca="false">S1850-(Draws!T1829+Draws!AF1829)</f>
        <v>0</v>
      </c>
      <c r="U1850" s="18" t="n">
        <f aca="false">T1850-(Draws!U1829+Draws!AG1829)</f>
        <v>0</v>
      </c>
      <c r="V1850" s="18" t="n">
        <f aca="false">U1850-(Draws!V1829+Draws!AH1829)</f>
        <v>0</v>
      </c>
      <c r="W1850" s="18" t="n">
        <f aca="false">V1850-(Draws!W1829+Draws!AI1829)</f>
        <v>0</v>
      </c>
      <c r="X1850" s="18" t="n">
        <f aca="false">W1850-(Draws!X1829+Draws!AJ1829)</f>
        <v>0</v>
      </c>
      <c r="Y1850" s="18" t="n">
        <f aca="false">X1850-(Draws!Y1829+Draws!AK1829)</f>
        <v>0</v>
      </c>
      <c r="Z1850" s="18" t="n">
        <f aca="false">0-(MAX(Draws!N1829-Line_cap,0)+MAX(Draws!Z1829-Line_cap,0))</f>
        <v>0</v>
      </c>
      <c r="AA1850" s="18" t="n">
        <f aca="false">Z1850-(MAX(Draws!O1829-Line_cap,0)+MAX(Draws!AA1829-Line_cap,0))</f>
        <v>0</v>
      </c>
      <c r="AB1850" s="18" t="n">
        <f aca="false">AA1850-(MAX(Draws!P1829-Line_cap,0)+MAX(Draws!AB1829-Line_cap,0))</f>
        <v>0</v>
      </c>
      <c r="AC1850" s="18" t="n">
        <f aca="false">AB1850-(MAX(Draws!Q1829-Line_cap,0)+MAX(Draws!AC1829-Line_cap,0))</f>
        <v>0</v>
      </c>
      <c r="AD1850" s="18" t="n">
        <f aca="false">AC1850-(MAX(Draws!R1829-Line_cap,0)+MAX(Draws!AD1829-Line_cap,0))</f>
        <v>0</v>
      </c>
      <c r="AE1850" s="18" t="n">
        <f aca="false">AD1850-(MAX(Draws!S1829-Line_cap,0)+MAX(Draws!AE1829-Line_cap,0))</f>
        <v>0</v>
      </c>
      <c r="AF1850" s="18" t="n">
        <f aca="false">AE1850-(MAX(Draws!T1829-Line_cap,0)+MAX(Draws!AF1829-Line_cap,0))</f>
        <v>0</v>
      </c>
      <c r="AG1850" s="18" t="n">
        <f aca="false">AF1850-(MAX(Draws!U1829-Line_cap,0)+MAX(Draws!AG1829-Line_cap,0))</f>
        <v>0</v>
      </c>
      <c r="AH1850" s="18" t="n">
        <f aca="false">AG1850-(MAX(Draws!V1829-Line_cap,0)+MAX(Draws!AH1829-Line_cap,0))</f>
        <v>0</v>
      </c>
      <c r="AI1850" s="18" t="n">
        <f aca="false">AH1850-(MAX(Draws!W1829-Line_cap,0)+MAX(Draws!AI1829-Line_cap,0))</f>
        <v>0</v>
      </c>
      <c r="AJ1850" s="18" t="n">
        <f aca="false">AI1850-(MAX(Draws!X1829-Line_cap,0)+MAX(Draws!AJ1829-Line_cap,0))</f>
        <v>0</v>
      </c>
      <c r="AK1850" s="18" t="n">
        <f aca="false">AJ1850-(MAX(Draws!Y1829-Line_cap,0)+MAX(Draws!AK1829-Line_cap,0))</f>
        <v>0</v>
      </c>
      <c r="AL1850" s="18" t="n">
        <f aca="false">SUMPRODUCT(MIN($B$22:$M$22+B1850:M1850+N1850:Y1850))</f>
        <v>363.098248628155</v>
      </c>
      <c r="AM1850" s="18" t="n">
        <f aca="false">SUMPRODUCT(MIN($B$22:$M$22+B1850:M1850))</f>
        <v>363.098248628155</v>
      </c>
      <c r="AN1850" s="18" t="n">
        <f aca="false">SUMPRODUCT(MIN($B$22:$M$22+N1850:Y1850))</f>
        <v>481.950382357786</v>
      </c>
      <c r="AO1850" s="18" t="n">
        <f aca="false">SUMPRODUCT(MIN($B$22:$M$22+B1850:M1850+Z1850:AK1850))</f>
        <v>363.098248628155</v>
      </c>
      <c r="AP1850" s="18" t="n">
        <f aca="false">SUMPRODUCT(MIN($B$23:$M$23+B1850:M1850+N1850:Y1850))</f>
        <v>412.341575792376</v>
      </c>
      <c r="AQ1850" s="18" t="n">
        <f aca="false">SUMPRODUCT(MIN($B$23:$M$23+B1850:M1850+Z1850:AK1850))</f>
        <v>412.341575792376</v>
      </c>
      <c r="AR1850" s="13" t="n">
        <f aca="false">IF(Y1850&lt;0,1,0)</f>
        <v>0</v>
      </c>
    </row>
    <row r="1851" customFormat="false" ht="15" hidden="false" customHeight="false" outlineLevel="0" collapsed="false">
      <c r="A1851" s="13" t="n">
        <v>1826</v>
      </c>
      <c r="B1851" s="18" t="n">
        <f aca="false">Shock_sd*Draws!B1830</f>
        <v>-25.5282011274679</v>
      </c>
      <c r="C1851" s="18" t="n">
        <f aca="false">Persist_a*B1851+Shock_sd*Draws!C1830</f>
        <v>-80.8364920967569</v>
      </c>
      <c r="D1851" s="18" t="n">
        <f aca="false">Persist_a*C1851+Shock_sd*Draws!D1830</f>
        <v>-51.8060917758735</v>
      </c>
      <c r="E1851" s="18" t="n">
        <f aca="false">Persist_a*D1851+Shock_sd*Draws!E1830</f>
        <v>-99.6450932544699</v>
      </c>
      <c r="F1851" s="18" t="n">
        <f aca="false">Persist_a*E1851+Shock_sd*Draws!F1830</f>
        <v>-65.9410373740896</v>
      </c>
      <c r="G1851" s="18" t="n">
        <f aca="false">Persist_a*F1851+Shock_sd*Draws!G1830</f>
        <v>47.5310116316306</v>
      </c>
      <c r="H1851" s="18" t="n">
        <f aca="false">Persist_a*G1851+Shock_sd*Draws!H1830</f>
        <v>5.63012583115381</v>
      </c>
      <c r="I1851" s="18" t="n">
        <f aca="false">Persist_a*H1851+Shock_sd*Draws!I1830</f>
        <v>36.5793271369475</v>
      </c>
      <c r="J1851" s="18" t="n">
        <f aca="false">Persist_a*I1851+Shock_sd*Draws!J1830</f>
        <v>-17.7960122837738</v>
      </c>
      <c r="K1851" s="18" t="n">
        <f aca="false">Persist_a*J1851+Shock_sd*Draws!K1830</f>
        <v>16.2336414052838</v>
      </c>
      <c r="L1851" s="18" t="n">
        <f aca="false">Persist_a*K1851+Shock_sd*Draws!L1830</f>
        <v>16.6108715724828</v>
      </c>
      <c r="M1851" s="18" t="n">
        <f aca="false">Persist_a*L1851+Shock_sd*Draws!M1830</f>
        <v>90.2544421595891</v>
      </c>
      <c r="N1851" s="18" t="n">
        <f aca="false">0-(Draws!N1830+Draws!Z1830)</f>
        <v>-133.001188786593</v>
      </c>
      <c r="O1851" s="18" t="n">
        <f aca="false">N1851-(Draws!O1830+Draws!AA1830)</f>
        <v>-133.001188786593</v>
      </c>
      <c r="P1851" s="18" t="n">
        <f aca="false">O1851-(Draws!P1830+Draws!AB1830)</f>
        <v>-133.001188786593</v>
      </c>
      <c r="Q1851" s="18" t="n">
        <f aca="false">P1851-(Draws!Q1830+Draws!AC1830)</f>
        <v>-133.001188786593</v>
      </c>
      <c r="R1851" s="18" t="n">
        <f aca="false">Q1851-(Draws!R1830+Draws!AD1830)</f>
        <v>-133.001188786593</v>
      </c>
      <c r="S1851" s="18" t="n">
        <f aca="false">R1851-(Draws!S1830+Draws!AE1830)</f>
        <v>-133.001188786593</v>
      </c>
      <c r="T1851" s="18" t="n">
        <f aca="false">S1851-(Draws!T1830+Draws!AF1830)</f>
        <v>-133.001188786593</v>
      </c>
      <c r="U1851" s="18" t="n">
        <f aca="false">T1851-(Draws!U1830+Draws!AG1830)</f>
        <v>-133.001188786593</v>
      </c>
      <c r="V1851" s="18" t="n">
        <f aca="false">U1851-(Draws!V1830+Draws!AH1830)</f>
        <v>-133.001188786593</v>
      </c>
      <c r="W1851" s="18" t="n">
        <f aca="false">V1851-(Draws!W1830+Draws!AI1830)</f>
        <v>-133.001188786593</v>
      </c>
      <c r="X1851" s="18" t="n">
        <f aca="false">W1851-(Draws!X1830+Draws!AJ1830)</f>
        <v>-133.001188786593</v>
      </c>
      <c r="Y1851" s="18" t="n">
        <f aca="false">X1851-(Draws!Y1830+Draws!AK1830)</f>
        <v>-133.001188786593</v>
      </c>
      <c r="Z1851" s="18" t="n">
        <f aca="false">0-(MAX(Draws!N1830-Line_cap,0)+MAX(Draws!Z1830-Line_cap,0))</f>
        <v>-33.0011887865934</v>
      </c>
      <c r="AA1851" s="18" t="n">
        <f aca="false">Z1851-(MAX(Draws!O1830-Line_cap,0)+MAX(Draws!AA1830-Line_cap,0))</f>
        <v>-33.0011887865934</v>
      </c>
      <c r="AB1851" s="18" t="n">
        <f aca="false">AA1851-(MAX(Draws!P1830-Line_cap,0)+MAX(Draws!AB1830-Line_cap,0))</f>
        <v>-33.0011887865934</v>
      </c>
      <c r="AC1851" s="18" t="n">
        <f aca="false">AB1851-(MAX(Draws!Q1830-Line_cap,0)+MAX(Draws!AC1830-Line_cap,0))</f>
        <v>-33.0011887865934</v>
      </c>
      <c r="AD1851" s="18" t="n">
        <f aca="false">AC1851-(MAX(Draws!R1830-Line_cap,0)+MAX(Draws!AD1830-Line_cap,0))</f>
        <v>-33.0011887865934</v>
      </c>
      <c r="AE1851" s="18" t="n">
        <f aca="false">AD1851-(MAX(Draws!S1830-Line_cap,0)+MAX(Draws!AE1830-Line_cap,0))</f>
        <v>-33.0011887865934</v>
      </c>
      <c r="AF1851" s="18" t="n">
        <f aca="false">AE1851-(MAX(Draws!T1830-Line_cap,0)+MAX(Draws!AF1830-Line_cap,0))</f>
        <v>-33.0011887865934</v>
      </c>
      <c r="AG1851" s="18" t="n">
        <f aca="false">AF1851-(MAX(Draws!U1830-Line_cap,0)+MAX(Draws!AG1830-Line_cap,0))</f>
        <v>-33.0011887865934</v>
      </c>
      <c r="AH1851" s="18" t="n">
        <f aca="false">AG1851-(MAX(Draws!V1830-Line_cap,0)+MAX(Draws!AH1830-Line_cap,0))</f>
        <v>-33.0011887865934</v>
      </c>
      <c r="AI1851" s="18" t="n">
        <f aca="false">AH1851-(MAX(Draws!W1830-Line_cap,0)+MAX(Draws!AI1830-Line_cap,0))</f>
        <v>-33.0011887865934</v>
      </c>
      <c r="AJ1851" s="18" t="n">
        <f aca="false">AI1851-(MAX(Draws!X1830-Line_cap,0)+MAX(Draws!AJ1830-Line_cap,0))</f>
        <v>-33.0011887865934</v>
      </c>
      <c r="AK1851" s="18" t="n">
        <f aca="false">AJ1851-(MAX(Draws!Y1830-Line_cap,0)+MAX(Draws!AK1830-Line_cap,0))</f>
        <v>-33.0011887865934</v>
      </c>
      <c r="AL1851" s="18" t="n">
        <f aca="false">SUMPRODUCT(MIN($B$22:$M$22+B1851:M1851+N1851:Y1851))</f>
        <v>266.215917787093</v>
      </c>
      <c r="AM1851" s="18" t="n">
        <f aca="false">SUMPRODUCT(MIN($B$22:$M$22+B1851:M1851))</f>
        <v>399.217106573687</v>
      </c>
      <c r="AN1851" s="18" t="n">
        <f aca="false">SUMPRODUCT(MIN($B$22:$M$22+N1851:Y1851))</f>
        <v>348.949193571192</v>
      </c>
      <c r="AO1851" s="18" t="n">
        <f aca="false">SUMPRODUCT(MIN($B$22:$M$22+B1851:M1851+Z1851:AK1851))</f>
        <v>366.215917787093</v>
      </c>
      <c r="AP1851" s="18" t="n">
        <f aca="false">SUMPRODUCT(MIN($B$23:$M$23+B1851:M1851+N1851:Y1851))</f>
        <v>307.104205300456</v>
      </c>
      <c r="AQ1851" s="18" t="n">
        <f aca="false">SUMPRODUCT(MIN($B$23:$M$23+B1851:M1851+Z1851:AK1851))</f>
        <v>407.104205300456</v>
      </c>
      <c r="AR1851" s="13" t="n">
        <f aca="false">IF(Y1851&lt;0,1,0)</f>
        <v>1</v>
      </c>
    </row>
    <row r="1852" customFormat="false" ht="15" hidden="false" customHeight="false" outlineLevel="0" collapsed="false">
      <c r="A1852" s="13" t="n">
        <v>1827</v>
      </c>
      <c r="B1852" s="18" t="n">
        <f aca="false">Shock_sd*Draws!B1831</f>
        <v>35.2600048378607</v>
      </c>
      <c r="C1852" s="18" t="n">
        <f aca="false">Persist_a*B1852+Shock_sd*Draws!C1831</f>
        <v>31.4998460384534</v>
      </c>
      <c r="D1852" s="18" t="n">
        <f aca="false">Persist_a*C1852+Shock_sd*Draws!D1831</f>
        <v>43.5863876748862</v>
      </c>
      <c r="E1852" s="18" t="n">
        <f aca="false">Persist_a*D1852+Shock_sd*Draws!E1831</f>
        <v>31.5532594346398</v>
      </c>
      <c r="F1852" s="18" t="n">
        <f aca="false">Persist_a*E1852+Shock_sd*Draws!F1831</f>
        <v>26.6680552324581</v>
      </c>
      <c r="G1852" s="18" t="n">
        <f aca="false">Persist_a*F1852+Shock_sd*Draws!G1831</f>
        <v>59.9155399356076</v>
      </c>
      <c r="H1852" s="18" t="n">
        <f aca="false">Persist_a*G1852+Shock_sd*Draws!H1831</f>
        <v>-19.447292781674</v>
      </c>
      <c r="I1852" s="18" t="n">
        <f aca="false">Persist_a*H1852+Shock_sd*Draws!I1831</f>
        <v>-32.2278189789462</v>
      </c>
      <c r="J1852" s="18" t="n">
        <f aca="false">Persist_a*I1852+Shock_sd*Draws!J1831</f>
        <v>7.00002357119888</v>
      </c>
      <c r="K1852" s="18" t="n">
        <f aca="false">Persist_a*J1852+Shock_sd*Draws!K1831</f>
        <v>31.1181627005264</v>
      </c>
      <c r="L1852" s="18" t="n">
        <f aca="false">Persist_a*K1852+Shock_sd*Draws!L1831</f>
        <v>-13.2168963831231</v>
      </c>
      <c r="M1852" s="18" t="n">
        <f aca="false">Persist_a*L1852+Shock_sd*Draws!M1831</f>
        <v>-17.1700765003833</v>
      </c>
      <c r="N1852" s="18" t="n">
        <f aca="false">0-(Draws!N1831+Draws!Z1831)</f>
        <v>0</v>
      </c>
      <c r="O1852" s="18" t="n">
        <f aca="false">N1852-(Draws!O1831+Draws!AA1831)</f>
        <v>0</v>
      </c>
      <c r="P1852" s="18" t="n">
        <f aca="false">O1852-(Draws!P1831+Draws!AB1831)</f>
        <v>0</v>
      </c>
      <c r="Q1852" s="18" t="n">
        <f aca="false">P1852-(Draws!Q1831+Draws!AC1831)</f>
        <v>0</v>
      </c>
      <c r="R1852" s="18" t="n">
        <f aca="false">Q1852-(Draws!R1831+Draws!AD1831)</f>
        <v>0</v>
      </c>
      <c r="S1852" s="18" t="n">
        <f aca="false">R1852-(Draws!S1831+Draws!AE1831)</f>
        <v>0</v>
      </c>
      <c r="T1852" s="18" t="n">
        <f aca="false">S1852-(Draws!T1831+Draws!AF1831)</f>
        <v>0</v>
      </c>
      <c r="U1852" s="18" t="n">
        <f aca="false">T1852-(Draws!U1831+Draws!AG1831)</f>
        <v>0</v>
      </c>
      <c r="V1852" s="18" t="n">
        <f aca="false">U1852-(Draws!V1831+Draws!AH1831)</f>
        <v>0</v>
      </c>
      <c r="W1852" s="18" t="n">
        <f aca="false">V1852-(Draws!W1831+Draws!AI1831)</f>
        <v>0</v>
      </c>
      <c r="X1852" s="18" t="n">
        <f aca="false">W1852-(Draws!X1831+Draws!AJ1831)</f>
        <v>0</v>
      </c>
      <c r="Y1852" s="18" t="n">
        <f aca="false">X1852-(Draws!Y1831+Draws!AK1831)</f>
        <v>0</v>
      </c>
      <c r="Z1852" s="18" t="n">
        <f aca="false">0-(MAX(Draws!N1831-Line_cap,0)+MAX(Draws!Z1831-Line_cap,0))</f>
        <v>0</v>
      </c>
      <c r="AA1852" s="18" t="n">
        <f aca="false">Z1852-(MAX(Draws!O1831-Line_cap,0)+MAX(Draws!AA1831-Line_cap,0))</f>
        <v>0</v>
      </c>
      <c r="AB1852" s="18" t="n">
        <f aca="false">AA1852-(MAX(Draws!P1831-Line_cap,0)+MAX(Draws!AB1831-Line_cap,0))</f>
        <v>0</v>
      </c>
      <c r="AC1852" s="18" t="n">
        <f aca="false">AB1852-(MAX(Draws!Q1831-Line_cap,0)+MAX(Draws!AC1831-Line_cap,0))</f>
        <v>0</v>
      </c>
      <c r="AD1852" s="18" t="n">
        <f aca="false">AC1852-(MAX(Draws!R1831-Line_cap,0)+MAX(Draws!AD1831-Line_cap,0))</f>
        <v>0</v>
      </c>
      <c r="AE1852" s="18" t="n">
        <f aca="false">AD1852-(MAX(Draws!S1831-Line_cap,0)+MAX(Draws!AE1831-Line_cap,0))</f>
        <v>0</v>
      </c>
      <c r="AF1852" s="18" t="n">
        <f aca="false">AE1852-(MAX(Draws!T1831-Line_cap,0)+MAX(Draws!AF1831-Line_cap,0))</f>
        <v>0</v>
      </c>
      <c r="AG1852" s="18" t="n">
        <f aca="false">AF1852-(MAX(Draws!U1831-Line_cap,0)+MAX(Draws!AG1831-Line_cap,0))</f>
        <v>0</v>
      </c>
      <c r="AH1852" s="18" t="n">
        <f aca="false">AG1852-(MAX(Draws!V1831-Line_cap,0)+MAX(Draws!AH1831-Line_cap,0))</f>
        <v>0</v>
      </c>
      <c r="AI1852" s="18" t="n">
        <f aca="false">AH1852-(MAX(Draws!W1831-Line_cap,0)+MAX(Draws!AI1831-Line_cap,0))</f>
        <v>0</v>
      </c>
      <c r="AJ1852" s="18" t="n">
        <f aca="false">AI1852-(MAX(Draws!X1831-Line_cap,0)+MAX(Draws!AJ1831-Line_cap,0))</f>
        <v>0</v>
      </c>
      <c r="AK1852" s="18" t="n">
        <f aca="false">AJ1852-(MAX(Draws!Y1831-Line_cap,0)+MAX(Draws!AK1831-Line_cap,0))</f>
        <v>0</v>
      </c>
      <c r="AL1852" s="18" t="n">
        <f aca="false">SUMPRODUCT(MIN($B$22:$M$22+B1852:M1852+N1852:Y1852))</f>
        <v>451.626234418973</v>
      </c>
      <c r="AM1852" s="18" t="n">
        <f aca="false">SUMPRODUCT(MIN($B$22:$M$22+B1852:M1852))</f>
        <v>451.626234418973</v>
      </c>
      <c r="AN1852" s="18" t="n">
        <f aca="false">SUMPRODUCT(MIN($B$22:$M$22+N1852:Y1852))</f>
        <v>481.950382357786</v>
      </c>
      <c r="AO1852" s="18" t="n">
        <f aca="false">SUMPRODUCT(MIN($B$22:$M$22+B1852:M1852+Z1852:AK1852))</f>
        <v>451.626234418973</v>
      </c>
      <c r="AP1852" s="18" t="n">
        <f aca="false">SUMPRODUCT(MIN($B$23:$M$23+B1852:M1852+N1852:Y1852))</f>
        <v>501.226234418973</v>
      </c>
      <c r="AQ1852" s="18" t="n">
        <f aca="false">SUMPRODUCT(MIN($B$23:$M$23+B1852:M1852+Z1852:AK1852))</f>
        <v>501.226234418973</v>
      </c>
      <c r="AR1852" s="13" t="n">
        <f aca="false">IF(Y1852&lt;0,1,0)</f>
        <v>0</v>
      </c>
    </row>
    <row r="1853" customFormat="false" ht="15" hidden="false" customHeight="false" outlineLevel="0" collapsed="false">
      <c r="A1853" s="13" t="n">
        <v>1828</v>
      </c>
      <c r="B1853" s="18" t="n">
        <f aca="false">Shock_sd*Draws!B1832</f>
        <v>-74.0474745635761</v>
      </c>
      <c r="C1853" s="18" t="n">
        <f aca="false">Persist_a*B1853+Shock_sd*Draws!C1832</f>
        <v>-27.2125844008509</v>
      </c>
      <c r="D1853" s="18" t="n">
        <f aca="false">Persist_a*C1853+Shock_sd*Draws!D1832</f>
        <v>49.0747524617283</v>
      </c>
      <c r="E1853" s="18" t="n">
        <f aca="false">Persist_a*D1853+Shock_sd*Draws!E1832</f>
        <v>111.295475751651</v>
      </c>
      <c r="F1853" s="18" t="n">
        <f aca="false">Persist_a*E1853+Shock_sd*Draws!F1832</f>
        <v>-9.08942252104646</v>
      </c>
      <c r="G1853" s="18" t="n">
        <f aca="false">Persist_a*F1853+Shock_sd*Draws!G1832</f>
        <v>-31.767623874457</v>
      </c>
      <c r="H1853" s="18" t="n">
        <f aca="false">Persist_a*G1853+Shock_sd*Draws!H1832</f>
        <v>12.1959689800938</v>
      </c>
      <c r="I1853" s="18" t="n">
        <f aca="false">Persist_a*H1853+Shock_sd*Draws!I1832</f>
        <v>8.04816137825899</v>
      </c>
      <c r="J1853" s="18" t="n">
        <f aca="false">Persist_a*I1853+Shock_sd*Draws!J1832</f>
        <v>3.45167425594724</v>
      </c>
      <c r="K1853" s="18" t="n">
        <f aca="false">Persist_a*J1853+Shock_sd*Draws!K1832</f>
        <v>51.8180244814886</v>
      </c>
      <c r="L1853" s="18" t="n">
        <f aca="false">Persist_a*K1853+Shock_sd*Draws!L1832</f>
        <v>38.008077777394</v>
      </c>
      <c r="M1853" s="18" t="n">
        <f aca="false">Persist_a*L1853+Shock_sd*Draws!M1832</f>
        <v>34.4530653156314</v>
      </c>
      <c r="N1853" s="18" t="n">
        <f aca="false">0-(Draws!N1832+Draws!Z1832)</f>
        <v>0</v>
      </c>
      <c r="O1853" s="18" t="n">
        <f aca="false">N1853-(Draws!O1832+Draws!AA1832)</f>
        <v>0</v>
      </c>
      <c r="P1853" s="18" t="n">
        <f aca="false">O1853-(Draws!P1832+Draws!AB1832)</f>
        <v>0</v>
      </c>
      <c r="Q1853" s="18" t="n">
        <f aca="false">P1853-(Draws!Q1832+Draws!AC1832)</f>
        <v>0</v>
      </c>
      <c r="R1853" s="18" t="n">
        <f aca="false">Q1853-(Draws!R1832+Draws!AD1832)</f>
        <v>0</v>
      </c>
      <c r="S1853" s="18" t="n">
        <f aca="false">R1853-(Draws!S1832+Draws!AE1832)</f>
        <v>0</v>
      </c>
      <c r="T1853" s="18" t="n">
        <f aca="false">S1853-(Draws!T1832+Draws!AF1832)</f>
        <v>0</v>
      </c>
      <c r="U1853" s="18" t="n">
        <f aca="false">T1853-(Draws!U1832+Draws!AG1832)</f>
        <v>0</v>
      </c>
      <c r="V1853" s="18" t="n">
        <f aca="false">U1853-(Draws!V1832+Draws!AH1832)</f>
        <v>0</v>
      </c>
      <c r="W1853" s="18" t="n">
        <f aca="false">V1853-(Draws!W1832+Draws!AI1832)</f>
        <v>0</v>
      </c>
      <c r="X1853" s="18" t="n">
        <f aca="false">W1853-(Draws!X1832+Draws!AJ1832)</f>
        <v>0</v>
      </c>
      <c r="Y1853" s="18" t="n">
        <f aca="false">X1853-(Draws!Y1832+Draws!AK1832)</f>
        <v>0</v>
      </c>
      <c r="Z1853" s="18" t="n">
        <f aca="false">0-(MAX(Draws!N1832-Line_cap,0)+MAX(Draws!Z1832-Line_cap,0))</f>
        <v>0</v>
      </c>
      <c r="AA1853" s="18" t="n">
        <f aca="false">Z1853-(MAX(Draws!O1832-Line_cap,0)+MAX(Draws!AA1832-Line_cap,0))</f>
        <v>0</v>
      </c>
      <c r="AB1853" s="18" t="n">
        <f aca="false">AA1853-(MAX(Draws!P1832-Line_cap,0)+MAX(Draws!AB1832-Line_cap,0))</f>
        <v>0</v>
      </c>
      <c r="AC1853" s="18" t="n">
        <f aca="false">AB1853-(MAX(Draws!Q1832-Line_cap,0)+MAX(Draws!AC1832-Line_cap,0))</f>
        <v>0</v>
      </c>
      <c r="AD1853" s="18" t="n">
        <f aca="false">AC1853-(MAX(Draws!R1832-Line_cap,0)+MAX(Draws!AD1832-Line_cap,0))</f>
        <v>0</v>
      </c>
      <c r="AE1853" s="18" t="n">
        <f aca="false">AD1853-(MAX(Draws!S1832-Line_cap,0)+MAX(Draws!AE1832-Line_cap,0))</f>
        <v>0</v>
      </c>
      <c r="AF1853" s="18" t="n">
        <f aca="false">AE1853-(MAX(Draws!T1832-Line_cap,0)+MAX(Draws!AF1832-Line_cap,0))</f>
        <v>0</v>
      </c>
      <c r="AG1853" s="18" t="n">
        <f aca="false">AF1853-(MAX(Draws!U1832-Line_cap,0)+MAX(Draws!AG1832-Line_cap,0))</f>
        <v>0</v>
      </c>
      <c r="AH1853" s="18" t="n">
        <f aca="false">AG1853-(MAX(Draws!V1832-Line_cap,0)+MAX(Draws!AH1832-Line_cap,0))</f>
        <v>0</v>
      </c>
      <c r="AI1853" s="18" t="n">
        <f aca="false">AH1853-(MAX(Draws!W1832-Line_cap,0)+MAX(Draws!AI1832-Line_cap,0))</f>
        <v>0</v>
      </c>
      <c r="AJ1853" s="18" t="n">
        <f aca="false">AI1853-(MAX(Draws!X1832-Line_cap,0)+MAX(Draws!AJ1832-Line_cap,0))</f>
        <v>0</v>
      </c>
      <c r="AK1853" s="18" t="n">
        <f aca="false">AJ1853-(MAX(Draws!Y1832-Line_cap,0)+MAX(Draws!AK1832-Line_cap,0))</f>
        <v>0</v>
      </c>
      <c r="AL1853" s="18" t="n">
        <f aca="false">SUMPRODUCT(MIN($B$22:$M$22+B1853:M1853+N1853:Y1853))</f>
        <v>451.440547763908</v>
      </c>
      <c r="AM1853" s="18" t="n">
        <f aca="false">SUMPRODUCT(MIN($B$22:$M$22+B1853:M1853))</f>
        <v>451.440547763908</v>
      </c>
      <c r="AN1853" s="18" t="n">
        <f aca="false">SUMPRODUCT(MIN($B$22:$M$22+N1853:Y1853))</f>
        <v>481.950382357786</v>
      </c>
      <c r="AO1853" s="18" t="n">
        <f aca="false">SUMPRODUCT(MIN($B$22:$M$22+B1853:M1853+Z1853:AK1853))</f>
        <v>451.440547763908</v>
      </c>
      <c r="AP1853" s="18" t="n">
        <f aca="false">SUMPRODUCT(MIN($B$23:$M$23+B1853:M1853+N1853:Y1853))</f>
        <v>499.206293264692</v>
      </c>
      <c r="AQ1853" s="18" t="n">
        <f aca="false">SUMPRODUCT(MIN($B$23:$M$23+B1853:M1853+Z1853:AK1853))</f>
        <v>499.206293264692</v>
      </c>
      <c r="AR1853" s="13" t="n">
        <f aca="false">IF(Y1853&lt;0,1,0)</f>
        <v>0</v>
      </c>
    </row>
    <row r="1854" customFormat="false" ht="15" hidden="false" customHeight="false" outlineLevel="0" collapsed="false">
      <c r="A1854" s="13" t="n">
        <v>1829</v>
      </c>
      <c r="B1854" s="18" t="n">
        <f aca="false">Shock_sd*Draws!B1833</f>
        <v>11.6317367429852</v>
      </c>
      <c r="C1854" s="18" t="n">
        <f aca="false">Persist_a*B1854+Shock_sd*Draws!C1833</f>
        <v>-64.0736887630347</v>
      </c>
      <c r="D1854" s="18" t="n">
        <f aca="false">Persist_a*C1854+Shock_sd*Draws!D1833</f>
        <v>-18.0220382548473</v>
      </c>
      <c r="E1854" s="18" t="n">
        <f aca="false">Persist_a*D1854+Shock_sd*Draws!E1833</f>
        <v>70.7372026826401</v>
      </c>
      <c r="F1854" s="18" t="n">
        <f aca="false">Persist_a*E1854+Shock_sd*Draws!F1833</f>
        <v>66.3638402872967</v>
      </c>
      <c r="G1854" s="18" t="n">
        <f aca="false">Persist_a*F1854+Shock_sd*Draws!G1833</f>
        <v>46.2527074289532</v>
      </c>
      <c r="H1854" s="18" t="n">
        <f aca="false">Persist_a*G1854+Shock_sd*Draws!H1833</f>
        <v>47.6685182401688</v>
      </c>
      <c r="I1854" s="18" t="n">
        <f aca="false">Persist_a*H1854+Shock_sd*Draws!I1833</f>
        <v>21.7331246385589</v>
      </c>
      <c r="J1854" s="18" t="n">
        <f aca="false">Persist_a*I1854+Shock_sd*Draws!J1833</f>
        <v>-61.5915174368555</v>
      </c>
      <c r="K1854" s="18" t="n">
        <f aca="false">Persist_a*J1854+Shock_sd*Draws!K1833</f>
        <v>0.597053953517587</v>
      </c>
      <c r="L1854" s="18" t="n">
        <f aca="false">Persist_a*K1854+Shock_sd*Draws!L1833</f>
        <v>56.6218526739953</v>
      </c>
      <c r="M1854" s="18" t="n">
        <f aca="false">Persist_a*L1854+Shock_sd*Draws!M1833</f>
        <v>43.3021886621608</v>
      </c>
      <c r="N1854" s="18" t="n">
        <f aca="false">0-(Draws!N1833+Draws!Z1833)</f>
        <v>0</v>
      </c>
      <c r="O1854" s="18" t="n">
        <f aca="false">N1854-(Draws!O1833+Draws!AA1833)</f>
        <v>0</v>
      </c>
      <c r="P1854" s="18" t="n">
        <f aca="false">O1854-(Draws!P1833+Draws!AB1833)</f>
        <v>0</v>
      </c>
      <c r="Q1854" s="18" t="n">
        <f aca="false">P1854-(Draws!Q1833+Draws!AC1833)</f>
        <v>0</v>
      </c>
      <c r="R1854" s="18" t="n">
        <f aca="false">Q1854-(Draws!R1833+Draws!AD1833)</f>
        <v>0</v>
      </c>
      <c r="S1854" s="18" t="n">
        <f aca="false">R1854-(Draws!S1833+Draws!AE1833)</f>
        <v>0</v>
      </c>
      <c r="T1854" s="18" t="n">
        <f aca="false">S1854-(Draws!T1833+Draws!AF1833)</f>
        <v>0</v>
      </c>
      <c r="U1854" s="18" t="n">
        <f aca="false">T1854-(Draws!U1833+Draws!AG1833)</f>
        <v>0</v>
      </c>
      <c r="V1854" s="18" t="n">
        <f aca="false">U1854-(Draws!V1833+Draws!AH1833)</f>
        <v>0</v>
      </c>
      <c r="W1854" s="18" t="n">
        <f aca="false">V1854-(Draws!W1833+Draws!AI1833)</f>
        <v>0</v>
      </c>
      <c r="X1854" s="18" t="n">
        <f aca="false">W1854-(Draws!X1833+Draws!AJ1833)</f>
        <v>0</v>
      </c>
      <c r="Y1854" s="18" t="n">
        <f aca="false">X1854-(Draws!Y1833+Draws!AK1833)</f>
        <v>0</v>
      </c>
      <c r="Z1854" s="18" t="n">
        <f aca="false">0-(MAX(Draws!N1833-Line_cap,0)+MAX(Draws!Z1833-Line_cap,0))</f>
        <v>0</v>
      </c>
      <c r="AA1854" s="18" t="n">
        <f aca="false">Z1854-(MAX(Draws!O1833-Line_cap,0)+MAX(Draws!AA1833-Line_cap,0))</f>
        <v>0</v>
      </c>
      <c r="AB1854" s="18" t="n">
        <f aca="false">AA1854-(MAX(Draws!P1833-Line_cap,0)+MAX(Draws!AB1833-Line_cap,0))</f>
        <v>0</v>
      </c>
      <c r="AC1854" s="18" t="n">
        <f aca="false">AB1854-(MAX(Draws!Q1833-Line_cap,0)+MAX(Draws!AC1833-Line_cap,0))</f>
        <v>0</v>
      </c>
      <c r="AD1854" s="18" t="n">
        <f aca="false">AC1854-(MAX(Draws!R1833-Line_cap,0)+MAX(Draws!AD1833-Line_cap,0))</f>
        <v>0</v>
      </c>
      <c r="AE1854" s="18" t="n">
        <f aca="false">AD1854-(MAX(Draws!S1833-Line_cap,0)+MAX(Draws!AE1833-Line_cap,0))</f>
        <v>0</v>
      </c>
      <c r="AF1854" s="18" t="n">
        <f aca="false">AE1854-(MAX(Draws!T1833-Line_cap,0)+MAX(Draws!AF1833-Line_cap,0))</f>
        <v>0</v>
      </c>
      <c r="AG1854" s="18" t="n">
        <f aca="false">AF1854-(MAX(Draws!U1833-Line_cap,0)+MAX(Draws!AG1833-Line_cap,0))</f>
        <v>0</v>
      </c>
      <c r="AH1854" s="18" t="n">
        <f aca="false">AG1854-(MAX(Draws!V1833-Line_cap,0)+MAX(Draws!AH1833-Line_cap,0))</f>
        <v>0</v>
      </c>
      <c r="AI1854" s="18" t="n">
        <f aca="false">AH1854-(MAX(Draws!W1833-Line_cap,0)+MAX(Draws!AI1833-Line_cap,0))</f>
        <v>0</v>
      </c>
      <c r="AJ1854" s="18" t="n">
        <f aca="false">AI1854-(MAX(Draws!X1833-Line_cap,0)+MAX(Draws!AJ1833-Line_cap,0))</f>
        <v>0</v>
      </c>
      <c r="AK1854" s="18" t="n">
        <f aca="false">AJ1854-(MAX(Draws!Y1833-Line_cap,0)+MAX(Draws!AK1833-Line_cap,0))</f>
        <v>0</v>
      </c>
      <c r="AL1854" s="18" t="n">
        <f aca="false">SUMPRODUCT(MIN($B$22:$M$22+B1854:M1854+N1854:Y1854))</f>
        <v>426.606263980541</v>
      </c>
      <c r="AM1854" s="18" t="n">
        <f aca="false">SUMPRODUCT(MIN($B$22:$M$22+B1854:M1854))</f>
        <v>426.606263980541</v>
      </c>
      <c r="AN1854" s="18" t="n">
        <f aca="false">SUMPRODUCT(MIN($B$22:$M$22+N1854:Y1854))</f>
        <v>481.950382357786</v>
      </c>
      <c r="AO1854" s="18" t="n">
        <f aca="false">SUMPRODUCT(MIN($B$22:$M$22+B1854:M1854+Z1854:AK1854))</f>
        <v>426.606263980541</v>
      </c>
      <c r="AP1854" s="18" t="n">
        <f aca="false">SUMPRODUCT(MIN($B$23:$M$23+B1854:M1854+N1854:Y1854))</f>
        <v>475.849591144761</v>
      </c>
      <c r="AQ1854" s="18" t="n">
        <f aca="false">SUMPRODUCT(MIN($B$23:$M$23+B1854:M1854+Z1854:AK1854))</f>
        <v>475.849591144761</v>
      </c>
      <c r="AR1854" s="13" t="n">
        <f aca="false">IF(Y1854&lt;0,1,0)</f>
        <v>0</v>
      </c>
    </row>
    <row r="1855" customFormat="false" ht="15" hidden="false" customHeight="false" outlineLevel="0" collapsed="false">
      <c r="A1855" s="13" t="n">
        <v>1830</v>
      </c>
      <c r="B1855" s="18" t="n">
        <f aca="false">Shock_sd*Draws!B1834</f>
        <v>-7.10276519032186</v>
      </c>
      <c r="C1855" s="18" t="n">
        <f aca="false">Persist_a*B1855+Shock_sd*Draws!C1834</f>
        <v>-11.8837251711839</v>
      </c>
      <c r="D1855" s="18" t="n">
        <f aca="false">Persist_a*C1855+Shock_sd*Draws!D1834</f>
        <v>29.4494289321719</v>
      </c>
      <c r="E1855" s="18" t="n">
        <f aca="false">Persist_a*D1855+Shock_sd*Draws!E1834</f>
        <v>46.1610375094899</v>
      </c>
      <c r="F1855" s="18" t="n">
        <f aca="false">Persist_a*E1855+Shock_sd*Draws!F1834</f>
        <v>64.9281554592293</v>
      </c>
      <c r="G1855" s="18" t="n">
        <f aca="false">Persist_a*F1855+Shock_sd*Draws!G1834</f>
        <v>55.4338529624284</v>
      </c>
      <c r="H1855" s="18" t="n">
        <f aca="false">Persist_a*G1855+Shock_sd*Draws!H1834</f>
        <v>9.50225022296786</v>
      </c>
      <c r="I1855" s="18" t="n">
        <f aca="false">Persist_a*H1855+Shock_sd*Draws!I1834</f>
        <v>19.6067439398455</v>
      </c>
      <c r="J1855" s="18" t="n">
        <f aca="false">Persist_a*I1855+Shock_sd*Draws!J1834</f>
        <v>50.5768673239707</v>
      </c>
      <c r="K1855" s="18" t="n">
        <f aca="false">Persist_a*J1855+Shock_sd*Draws!K1834</f>
        <v>16.2539937106665</v>
      </c>
      <c r="L1855" s="18" t="n">
        <f aca="false">Persist_a*K1855+Shock_sd*Draws!L1834</f>
        <v>-90.7905018027578</v>
      </c>
      <c r="M1855" s="18" t="n">
        <f aca="false">Persist_a*L1855+Shock_sd*Draws!M1834</f>
        <v>-103.003310196381</v>
      </c>
      <c r="N1855" s="18" t="n">
        <f aca="false">0-(Draws!N1834+Draws!Z1834)</f>
        <v>0</v>
      </c>
      <c r="O1855" s="18" t="n">
        <f aca="false">N1855-(Draws!O1834+Draws!AA1834)</f>
        <v>0</v>
      </c>
      <c r="P1855" s="18" t="n">
        <f aca="false">O1855-(Draws!P1834+Draws!AB1834)</f>
        <v>0</v>
      </c>
      <c r="Q1855" s="18" t="n">
        <f aca="false">P1855-(Draws!Q1834+Draws!AC1834)</f>
        <v>0</v>
      </c>
      <c r="R1855" s="18" t="n">
        <f aca="false">Q1855-(Draws!R1834+Draws!AD1834)</f>
        <v>0</v>
      </c>
      <c r="S1855" s="18" t="n">
        <f aca="false">R1855-(Draws!S1834+Draws!AE1834)</f>
        <v>0</v>
      </c>
      <c r="T1855" s="18" t="n">
        <f aca="false">S1855-(Draws!T1834+Draws!AF1834)</f>
        <v>0</v>
      </c>
      <c r="U1855" s="18" t="n">
        <f aca="false">T1855-(Draws!U1834+Draws!AG1834)</f>
        <v>0</v>
      </c>
      <c r="V1855" s="18" t="n">
        <f aca="false">U1855-(Draws!V1834+Draws!AH1834)</f>
        <v>0</v>
      </c>
      <c r="W1855" s="18" t="n">
        <f aca="false">V1855-(Draws!W1834+Draws!AI1834)</f>
        <v>0</v>
      </c>
      <c r="X1855" s="18" t="n">
        <f aca="false">W1855-(Draws!X1834+Draws!AJ1834)</f>
        <v>-242.712912780152</v>
      </c>
      <c r="Y1855" s="18" t="n">
        <f aca="false">X1855-(Draws!Y1834+Draws!AK1834)</f>
        <v>-242.712912780152</v>
      </c>
      <c r="Z1855" s="18" t="n">
        <f aca="false">0-(MAX(Draws!N1834-Line_cap,0)+MAX(Draws!Z1834-Line_cap,0))</f>
        <v>0</v>
      </c>
      <c r="AA1855" s="18" t="n">
        <f aca="false">Z1855-(MAX(Draws!O1834-Line_cap,0)+MAX(Draws!AA1834-Line_cap,0))</f>
        <v>0</v>
      </c>
      <c r="AB1855" s="18" t="n">
        <f aca="false">AA1855-(MAX(Draws!P1834-Line_cap,0)+MAX(Draws!AB1834-Line_cap,0))</f>
        <v>0</v>
      </c>
      <c r="AC1855" s="18" t="n">
        <f aca="false">AB1855-(MAX(Draws!Q1834-Line_cap,0)+MAX(Draws!AC1834-Line_cap,0))</f>
        <v>0</v>
      </c>
      <c r="AD1855" s="18" t="n">
        <f aca="false">AC1855-(MAX(Draws!R1834-Line_cap,0)+MAX(Draws!AD1834-Line_cap,0))</f>
        <v>0</v>
      </c>
      <c r="AE1855" s="18" t="n">
        <f aca="false">AD1855-(MAX(Draws!S1834-Line_cap,0)+MAX(Draws!AE1834-Line_cap,0))</f>
        <v>0</v>
      </c>
      <c r="AF1855" s="18" t="n">
        <f aca="false">AE1855-(MAX(Draws!T1834-Line_cap,0)+MAX(Draws!AF1834-Line_cap,0))</f>
        <v>0</v>
      </c>
      <c r="AG1855" s="18" t="n">
        <f aca="false">AF1855-(MAX(Draws!U1834-Line_cap,0)+MAX(Draws!AG1834-Line_cap,0))</f>
        <v>0</v>
      </c>
      <c r="AH1855" s="18" t="n">
        <f aca="false">AG1855-(MAX(Draws!V1834-Line_cap,0)+MAX(Draws!AH1834-Line_cap,0))</f>
        <v>0</v>
      </c>
      <c r="AI1855" s="18" t="n">
        <f aca="false">AH1855-(MAX(Draws!W1834-Line_cap,0)+MAX(Draws!AI1834-Line_cap,0))</f>
        <v>0</v>
      </c>
      <c r="AJ1855" s="18" t="n">
        <f aca="false">AI1855-(MAX(Draws!X1834-Line_cap,0)+MAX(Draws!AJ1834-Line_cap,0))</f>
        <v>-142.712912780152</v>
      </c>
      <c r="AK1855" s="18" t="n">
        <f aca="false">AJ1855-(MAX(Draws!Y1834-Line_cap,0)+MAX(Draws!AK1834-Line_cap,0))</f>
        <v>-142.712912780152</v>
      </c>
      <c r="AL1855" s="18" t="n">
        <f aca="false">SUMPRODUCT(MIN($B$22:$M$22+B1855:M1855+N1855:Y1855))</f>
        <v>164.707824700427</v>
      </c>
      <c r="AM1855" s="18" t="n">
        <f aca="false">SUMPRODUCT(MIN($B$22:$M$22+B1855:M1855))</f>
        <v>407.420737480579</v>
      </c>
      <c r="AN1855" s="18" t="n">
        <f aca="false">SUMPRODUCT(MIN($B$22:$M$22+N1855:Y1855))</f>
        <v>259.215034784229</v>
      </c>
      <c r="AO1855" s="18" t="n">
        <f aca="false">SUMPRODUCT(MIN($B$22:$M$22+B1855:M1855+Z1855:AK1855))</f>
        <v>264.707824700427</v>
      </c>
      <c r="AP1855" s="18" t="n">
        <f aca="false">SUMPRODUCT(MIN($B$23:$M$23+B1855:M1855+N1855:Y1855))</f>
        <v>209.833705783047</v>
      </c>
      <c r="AQ1855" s="18" t="n">
        <f aca="false">SUMPRODUCT(MIN($B$23:$M$23+B1855:M1855+Z1855:AK1855))</f>
        <v>309.833705783047</v>
      </c>
      <c r="AR1855" s="13" t="n">
        <f aca="false">IF(Y1855&lt;0,1,0)</f>
        <v>1</v>
      </c>
    </row>
    <row r="1856" customFormat="false" ht="15" hidden="false" customHeight="false" outlineLevel="0" collapsed="false">
      <c r="A1856" s="13" t="n">
        <v>1831</v>
      </c>
      <c r="B1856" s="18" t="n">
        <f aca="false">Shock_sd*Draws!B1835</f>
        <v>-30.0727575581551</v>
      </c>
      <c r="C1856" s="18" t="n">
        <f aca="false">Persist_a*B1856+Shock_sd*Draws!C1835</f>
        <v>-35.3224687577464</v>
      </c>
      <c r="D1856" s="18" t="n">
        <f aca="false">Persist_a*C1856+Shock_sd*Draws!D1835</f>
        <v>-77.8413568600802</v>
      </c>
      <c r="E1856" s="18" t="n">
        <f aca="false">Persist_a*D1856+Shock_sd*Draws!E1835</f>
        <v>-112.477206741863</v>
      </c>
      <c r="F1856" s="18" t="n">
        <f aca="false">Persist_a*E1856+Shock_sd*Draws!F1835</f>
        <v>-134.540431661382</v>
      </c>
      <c r="G1856" s="18" t="n">
        <f aca="false">Persist_a*F1856+Shock_sd*Draws!G1835</f>
        <v>-50.4572749034154</v>
      </c>
      <c r="H1856" s="18" t="n">
        <f aca="false">Persist_a*G1856+Shock_sd*Draws!H1835</f>
        <v>-22.5926799471435</v>
      </c>
      <c r="I1856" s="18" t="n">
        <f aca="false">Persist_a*H1856+Shock_sd*Draws!I1835</f>
        <v>21.135999266724</v>
      </c>
      <c r="J1856" s="18" t="n">
        <f aca="false">Persist_a*I1856+Shock_sd*Draws!J1835</f>
        <v>71.1331221052748</v>
      </c>
      <c r="K1856" s="18" t="n">
        <f aca="false">Persist_a*J1856+Shock_sd*Draws!K1835</f>
        <v>17.5533066688543</v>
      </c>
      <c r="L1856" s="18" t="n">
        <f aca="false">Persist_a*K1856+Shock_sd*Draws!L1835</f>
        <v>31.2441029809867</v>
      </c>
      <c r="M1856" s="18" t="n">
        <f aca="false">Persist_a*L1856+Shock_sd*Draws!M1835</f>
        <v>-49.8114680988504</v>
      </c>
      <c r="N1856" s="18" t="n">
        <f aca="false">0-(Draws!N1835+Draws!Z1835)</f>
        <v>-113.665745153379</v>
      </c>
      <c r="O1856" s="18" t="n">
        <f aca="false">N1856-(Draws!O1835+Draws!AA1835)</f>
        <v>-113.665745153379</v>
      </c>
      <c r="P1856" s="18" t="n">
        <f aca="false">O1856-(Draws!P1835+Draws!AB1835)</f>
        <v>-113.665745153379</v>
      </c>
      <c r="Q1856" s="18" t="n">
        <f aca="false">P1856-(Draws!Q1835+Draws!AC1835)</f>
        <v>-225.476813296214</v>
      </c>
      <c r="R1856" s="18" t="n">
        <f aca="false">Q1856-(Draws!R1835+Draws!AD1835)</f>
        <v>-225.476813296214</v>
      </c>
      <c r="S1856" s="18" t="n">
        <f aca="false">R1856-(Draws!S1835+Draws!AE1835)</f>
        <v>-225.476813296214</v>
      </c>
      <c r="T1856" s="18" t="n">
        <f aca="false">S1856-(Draws!T1835+Draws!AF1835)</f>
        <v>-225.476813296214</v>
      </c>
      <c r="U1856" s="18" t="n">
        <f aca="false">T1856-(Draws!U1835+Draws!AG1835)</f>
        <v>-225.476813296214</v>
      </c>
      <c r="V1856" s="18" t="n">
        <f aca="false">U1856-(Draws!V1835+Draws!AH1835)</f>
        <v>-329.73436546972</v>
      </c>
      <c r="W1856" s="18" t="n">
        <f aca="false">V1856-(Draws!W1835+Draws!AI1835)</f>
        <v>-329.73436546972</v>
      </c>
      <c r="X1856" s="18" t="n">
        <f aca="false">W1856-(Draws!X1835+Draws!AJ1835)</f>
        <v>-329.73436546972</v>
      </c>
      <c r="Y1856" s="18" t="n">
        <f aca="false">X1856-(Draws!Y1835+Draws!AK1835)</f>
        <v>-329.73436546972</v>
      </c>
      <c r="Z1856" s="18" t="n">
        <f aca="false">0-(MAX(Draws!N1835-Line_cap,0)+MAX(Draws!Z1835-Line_cap,0))</f>
        <v>-13.6657451533791</v>
      </c>
      <c r="AA1856" s="18" t="n">
        <f aca="false">Z1856-(MAX(Draws!O1835-Line_cap,0)+MAX(Draws!AA1835-Line_cap,0))</f>
        <v>-13.6657451533791</v>
      </c>
      <c r="AB1856" s="18" t="n">
        <f aca="false">AA1856-(MAX(Draws!P1835-Line_cap,0)+MAX(Draws!AB1835-Line_cap,0))</f>
        <v>-13.6657451533791</v>
      </c>
      <c r="AC1856" s="18" t="n">
        <f aca="false">AB1856-(MAX(Draws!Q1835-Line_cap,0)+MAX(Draws!AC1835-Line_cap,0))</f>
        <v>-25.4768132962135</v>
      </c>
      <c r="AD1856" s="18" t="n">
        <f aca="false">AC1856-(MAX(Draws!R1835-Line_cap,0)+MAX(Draws!AD1835-Line_cap,0))</f>
        <v>-25.4768132962135</v>
      </c>
      <c r="AE1856" s="18" t="n">
        <f aca="false">AD1856-(MAX(Draws!S1835-Line_cap,0)+MAX(Draws!AE1835-Line_cap,0))</f>
        <v>-25.4768132962135</v>
      </c>
      <c r="AF1856" s="18" t="n">
        <f aca="false">AE1856-(MAX(Draws!T1835-Line_cap,0)+MAX(Draws!AF1835-Line_cap,0))</f>
        <v>-25.4768132962135</v>
      </c>
      <c r="AG1856" s="18" t="n">
        <f aca="false">AF1856-(MAX(Draws!U1835-Line_cap,0)+MAX(Draws!AG1835-Line_cap,0))</f>
        <v>-25.4768132962135</v>
      </c>
      <c r="AH1856" s="18" t="n">
        <f aca="false">AG1856-(MAX(Draws!V1835-Line_cap,0)+MAX(Draws!AH1835-Line_cap,0))</f>
        <v>-29.7343654697199</v>
      </c>
      <c r="AI1856" s="18" t="n">
        <f aca="false">AH1856-(MAX(Draws!W1835-Line_cap,0)+MAX(Draws!AI1835-Line_cap,0))</f>
        <v>-29.7343654697199</v>
      </c>
      <c r="AJ1856" s="18" t="n">
        <f aca="false">AI1856-(MAX(Draws!X1835-Line_cap,0)+MAX(Draws!AJ1835-Line_cap,0))</f>
        <v>-29.7343654697199</v>
      </c>
      <c r="AK1856" s="18" t="n">
        <f aca="false">AJ1856-(MAX(Draws!Y1835-Line_cap,0)+MAX(Draws!AK1835-Line_cap,0))</f>
        <v>-29.7343654697199</v>
      </c>
      <c r="AL1856" s="18" t="n">
        <f aca="false">SUMPRODUCT(MIN($B$22:$M$22+B1856:M1856+N1856:Y1856))</f>
        <v>128.479936190094</v>
      </c>
      <c r="AM1856" s="18" t="n">
        <f aca="false">SUMPRODUCT(MIN($B$22:$M$22+B1856:M1856))</f>
        <v>353.956749486308</v>
      </c>
      <c r="AN1856" s="18" t="n">
        <f aca="false">SUMPRODUCT(MIN($B$22:$M$22+N1856:Y1856))</f>
        <v>158.463415947677</v>
      </c>
      <c r="AO1856" s="18" t="n">
        <f aca="false">SUMPRODUCT(MIN($B$22:$M$22+B1856:M1856+Z1856:AK1856))</f>
        <v>328.479936190094</v>
      </c>
      <c r="AP1856" s="18" t="n">
        <f aca="false">SUMPRODUCT(MIN($B$23:$M$23+B1856:M1856+N1856:Y1856))</f>
        <v>173.584670043259</v>
      </c>
      <c r="AQ1856" s="18" t="n">
        <f aca="false">SUMPRODUCT(MIN($B$23:$M$23+B1856:M1856+Z1856:AK1856))</f>
        <v>373.584670043259</v>
      </c>
      <c r="AR1856" s="13" t="n">
        <f aca="false">IF(Y1856&lt;0,1,0)</f>
        <v>1</v>
      </c>
    </row>
    <row r="1857" customFormat="false" ht="15" hidden="false" customHeight="false" outlineLevel="0" collapsed="false">
      <c r="A1857" s="13" t="n">
        <v>1832</v>
      </c>
      <c r="B1857" s="18" t="n">
        <f aca="false">Shock_sd*Draws!B1836</f>
        <v>20.4848841270241</v>
      </c>
      <c r="C1857" s="18" t="n">
        <f aca="false">Persist_a*B1857+Shock_sd*Draws!C1836</f>
        <v>-40.8691944725315</v>
      </c>
      <c r="D1857" s="18" t="n">
        <f aca="false">Persist_a*C1857+Shock_sd*Draws!D1836</f>
        <v>-41.5443502167041</v>
      </c>
      <c r="E1857" s="18" t="n">
        <f aca="false">Persist_a*D1857+Shock_sd*Draws!E1836</f>
        <v>-49.71582882384</v>
      </c>
      <c r="F1857" s="18" t="n">
        <f aca="false">Persist_a*E1857+Shock_sd*Draws!F1836</f>
        <v>-67.1836328904403</v>
      </c>
      <c r="G1857" s="18" t="n">
        <f aca="false">Persist_a*F1857+Shock_sd*Draws!G1836</f>
        <v>-60.6491651659314</v>
      </c>
      <c r="H1857" s="18" t="n">
        <f aca="false">Persist_a*G1857+Shock_sd*Draws!H1836</f>
        <v>26.0284256974872</v>
      </c>
      <c r="I1857" s="18" t="n">
        <f aca="false">Persist_a*H1857+Shock_sd*Draws!I1836</f>
        <v>-72.0915094261347</v>
      </c>
      <c r="J1857" s="18" t="n">
        <f aca="false">Persist_a*I1857+Shock_sd*Draws!J1836</f>
        <v>-31.991201752015</v>
      </c>
      <c r="K1857" s="18" t="n">
        <f aca="false">Persist_a*J1857+Shock_sd*Draws!K1836</f>
        <v>-103.556034590635</v>
      </c>
      <c r="L1857" s="18" t="n">
        <f aca="false">Persist_a*K1857+Shock_sd*Draws!L1836</f>
        <v>-133.524512329916</v>
      </c>
      <c r="M1857" s="18" t="n">
        <f aca="false">Persist_a*L1857+Shock_sd*Draws!M1836</f>
        <v>-44.8810548521467</v>
      </c>
      <c r="N1857" s="18" t="n">
        <f aca="false">0-(Draws!N1836+Draws!Z1836)</f>
        <v>0</v>
      </c>
      <c r="O1857" s="18" t="n">
        <f aca="false">N1857-(Draws!O1836+Draws!AA1836)</f>
        <v>0</v>
      </c>
      <c r="P1857" s="18" t="n">
        <f aca="false">O1857-(Draws!P1836+Draws!AB1836)</f>
        <v>0</v>
      </c>
      <c r="Q1857" s="18" t="n">
        <f aca="false">P1857-(Draws!Q1836+Draws!AC1836)</f>
        <v>0</v>
      </c>
      <c r="R1857" s="18" t="n">
        <f aca="false">Q1857-(Draws!R1836+Draws!AD1836)</f>
        <v>0</v>
      </c>
      <c r="S1857" s="18" t="n">
        <f aca="false">R1857-(Draws!S1836+Draws!AE1836)</f>
        <v>0</v>
      </c>
      <c r="T1857" s="18" t="n">
        <f aca="false">S1857-(Draws!T1836+Draws!AF1836)</f>
        <v>0</v>
      </c>
      <c r="U1857" s="18" t="n">
        <f aca="false">T1857-(Draws!U1836+Draws!AG1836)</f>
        <v>0</v>
      </c>
      <c r="V1857" s="18" t="n">
        <f aca="false">U1857-(Draws!V1836+Draws!AH1836)</f>
        <v>0</v>
      </c>
      <c r="W1857" s="18" t="n">
        <f aca="false">V1857-(Draws!W1836+Draws!AI1836)</f>
        <v>0</v>
      </c>
      <c r="X1857" s="18" t="n">
        <f aca="false">W1857-(Draws!X1836+Draws!AJ1836)</f>
        <v>0</v>
      </c>
      <c r="Y1857" s="18" t="n">
        <f aca="false">X1857-(Draws!Y1836+Draws!AK1836)</f>
        <v>0</v>
      </c>
      <c r="Z1857" s="18" t="n">
        <f aca="false">0-(MAX(Draws!N1836-Line_cap,0)+MAX(Draws!Z1836-Line_cap,0))</f>
        <v>0</v>
      </c>
      <c r="AA1857" s="18" t="n">
        <f aca="false">Z1857-(MAX(Draws!O1836-Line_cap,0)+MAX(Draws!AA1836-Line_cap,0))</f>
        <v>0</v>
      </c>
      <c r="AB1857" s="18" t="n">
        <f aca="false">AA1857-(MAX(Draws!P1836-Line_cap,0)+MAX(Draws!AB1836-Line_cap,0))</f>
        <v>0</v>
      </c>
      <c r="AC1857" s="18" t="n">
        <f aca="false">AB1857-(MAX(Draws!Q1836-Line_cap,0)+MAX(Draws!AC1836-Line_cap,0))</f>
        <v>0</v>
      </c>
      <c r="AD1857" s="18" t="n">
        <f aca="false">AC1857-(MAX(Draws!R1836-Line_cap,0)+MAX(Draws!AD1836-Line_cap,0))</f>
        <v>0</v>
      </c>
      <c r="AE1857" s="18" t="n">
        <f aca="false">AD1857-(MAX(Draws!S1836-Line_cap,0)+MAX(Draws!AE1836-Line_cap,0))</f>
        <v>0</v>
      </c>
      <c r="AF1857" s="18" t="n">
        <f aca="false">AE1857-(MAX(Draws!T1836-Line_cap,0)+MAX(Draws!AF1836-Line_cap,0))</f>
        <v>0</v>
      </c>
      <c r="AG1857" s="18" t="n">
        <f aca="false">AF1857-(MAX(Draws!U1836-Line_cap,0)+MAX(Draws!AG1836-Line_cap,0))</f>
        <v>0</v>
      </c>
      <c r="AH1857" s="18" t="n">
        <f aca="false">AG1857-(MAX(Draws!V1836-Line_cap,0)+MAX(Draws!AH1836-Line_cap,0))</f>
        <v>0</v>
      </c>
      <c r="AI1857" s="18" t="n">
        <f aca="false">AH1857-(MAX(Draws!W1836-Line_cap,0)+MAX(Draws!AI1836-Line_cap,0))</f>
        <v>0</v>
      </c>
      <c r="AJ1857" s="18" t="n">
        <f aca="false">AI1857-(MAX(Draws!X1836-Line_cap,0)+MAX(Draws!AJ1836-Line_cap,0))</f>
        <v>0</v>
      </c>
      <c r="AK1857" s="18" t="n">
        <f aca="false">AJ1857-(MAX(Draws!Y1836-Line_cap,0)+MAX(Draws!AK1836-Line_cap,0))</f>
        <v>0</v>
      </c>
      <c r="AL1857" s="18" t="n">
        <f aca="false">SUMPRODUCT(MIN($B$22:$M$22+B1857:M1857+N1857:Y1857))</f>
        <v>368.403435234465</v>
      </c>
      <c r="AM1857" s="18" t="n">
        <f aca="false">SUMPRODUCT(MIN($B$22:$M$22+B1857:M1857))</f>
        <v>368.403435234465</v>
      </c>
      <c r="AN1857" s="18" t="n">
        <f aca="false">SUMPRODUCT(MIN($B$22:$M$22+N1857:Y1857))</f>
        <v>481.950382357786</v>
      </c>
      <c r="AO1857" s="18" t="n">
        <f aca="false">SUMPRODUCT(MIN($B$22:$M$22+B1857:M1857+Z1857:AK1857))</f>
        <v>368.403435234465</v>
      </c>
      <c r="AP1857" s="18" t="n">
        <f aca="false">SUMPRODUCT(MIN($B$23:$M$23+B1857:M1857+N1857:Y1857))</f>
        <v>415.27656404801</v>
      </c>
      <c r="AQ1857" s="18" t="n">
        <f aca="false">SUMPRODUCT(MIN($B$23:$M$23+B1857:M1857+Z1857:AK1857))</f>
        <v>415.27656404801</v>
      </c>
      <c r="AR1857" s="13" t="n">
        <f aca="false">IF(Y1857&lt;0,1,0)</f>
        <v>0</v>
      </c>
    </row>
    <row r="1858" customFormat="false" ht="15" hidden="false" customHeight="false" outlineLevel="0" collapsed="false">
      <c r="A1858" s="13" t="n">
        <v>1833</v>
      </c>
      <c r="B1858" s="18" t="n">
        <f aca="false">Shock_sd*Draws!B1837</f>
        <v>6.11770027907039</v>
      </c>
      <c r="C1858" s="18" t="n">
        <f aca="false">Persist_a*B1858+Shock_sd*Draws!C1837</f>
        <v>-16.7514561066166</v>
      </c>
      <c r="D1858" s="18" t="n">
        <f aca="false">Persist_a*C1858+Shock_sd*Draws!D1837</f>
        <v>50.6667959911067</v>
      </c>
      <c r="E1858" s="18" t="n">
        <f aca="false">Persist_a*D1858+Shock_sd*Draws!E1837</f>
        <v>-33.6766916254955</v>
      </c>
      <c r="F1858" s="18" t="n">
        <f aca="false">Persist_a*E1858+Shock_sd*Draws!F1837</f>
        <v>-29.5348244462418</v>
      </c>
      <c r="G1858" s="18" t="n">
        <f aca="false">Persist_a*F1858+Shock_sd*Draws!G1837</f>
        <v>-8.45485072597965</v>
      </c>
      <c r="H1858" s="18" t="n">
        <f aca="false">Persist_a*G1858+Shock_sd*Draws!H1837</f>
        <v>18.5484870780076</v>
      </c>
      <c r="I1858" s="18" t="n">
        <f aca="false">Persist_a*H1858+Shock_sd*Draws!I1837</f>
        <v>-5.06796301820373</v>
      </c>
      <c r="J1858" s="18" t="n">
        <f aca="false">Persist_a*I1858+Shock_sd*Draws!J1837</f>
        <v>-21.9458539309143</v>
      </c>
      <c r="K1858" s="18" t="n">
        <f aca="false">Persist_a*J1858+Shock_sd*Draws!K1837</f>
        <v>-30.0946523281773</v>
      </c>
      <c r="L1858" s="18" t="n">
        <f aca="false">Persist_a*K1858+Shock_sd*Draws!L1837</f>
        <v>-11.1048821849538</v>
      </c>
      <c r="M1858" s="18" t="n">
        <f aca="false">Persist_a*L1858+Shock_sd*Draws!M1837</f>
        <v>7.18924580086457</v>
      </c>
      <c r="N1858" s="18" t="n">
        <f aca="false">0-(Draws!N1837+Draws!Z1837)</f>
        <v>0</v>
      </c>
      <c r="O1858" s="18" t="n">
        <f aca="false">N1858-(Draws!O1837+Draws!AA1837)</f>
        <v>-145.85815673895</v>
      </c>
      <c r="P1858" s="18" t="n">
        <f aca="false">O1858-(Draws!P1837+Draws!AB1837)</f>
        <v>-145.85815673895</v>
      </c>
      <c r="Q1858" s="18" t="n">
        <f aca="false">P1858-(Draws!Q1837+Draws!AC1837)</f>
        <v>-145.85815673895</v>
      </c>
      <c r="R1858" s="18" t="n">
        <f aca="false">Q1858-(Draws!R1837+Draws!AD1837)</f>
        <v>-145.85815673895</v>
      </c>
      <c r="S1858" s="18" t="n">
        <f aca="false">R1858-(Draws!S1837+Draws!AE1837)</f>
        <v>-145.85815673895</v>
      </c>
      <c r="T1858" s="18" t="n">
        <f aca="false">S1858-(Draws!T1837+Draws!AF1837)</f>
        <v>-145.85815673895</v>
      </c>
      <c r="U1858" s="18" t="n">
        <f aca="false">T1858-(Draws!U1837+Draws!AG1837)</f>
        <v>-145.85815673895</v>
      </c>
      <c r="V1858" s="18" t="n">
        <f aca="false">U1858-(Draws!V1837+Draws!AH1837)</f>
        <v>-145.85815673895</v>
      </c>
      <c r="W1858" s="18" t="n">
        <f aca="false">V1858-(Draws!W1837+Draws!AI1837)</f>
        <v>-145.85815673895</v>
      </c>
      <c r="X1858" s="18" t="n">
        <f aca="false">W1858-(Draws!X1837+Draws!AJ1837)</f>
        <v>-145.85815673895</v>
      </c>
      <c r="Y1858" s="18" t="n">
        <f aca="false">X1858-(Draws!Y1837+Draws!AK1837)</f>
        <v>-145.85815673895</v>
      </c>
      <c r="Z1858" s="18" t="n">
        <f aca="false">0-(MAX(Draws!N1837-Line_cap,0)+MAX(Draws!Z1837-Line_cap,0))</f>
        <v>0</v>
      </c>
      <c r="AA1858" s="18" t="n">
        <f aca="false">Z1858-(MAX(Draws!O1837-Line_cap,0)+MAX(Draws!AA1837-Line_cap,0))</f>
        <v>-45.8581567389497</v>
      </c>
      <c r="AB1858" s="18" t="n">
        <f aca="false">AA1858-(MAX(Draws!P1837-Line_cap,0)+MAX(Draws!AB1837-Line_cap,0))</f>
        <v>-45.8581567389497</v>
      </c>
      <c r="AC1858" s="18" t="n">
        <f aca="false">AB1858-(MAX(Draws!Q1837-Line_cap,0)+MAX(Draws!AC1837-Line_cap,0))</f>
        <v>-45.8581567389497</v>
      </c>
      <c r="AD1858" s="18" t="n">
        <f aca="false">AC1858-(MAX(Draws!R1837-Line_cap,0)+MAX(Draws!AD1837-Line_cap,0))</f>
        <v>-45.8581567389497</v>
      </c>
      <c r="AE1858" s="18" t="n">
        <f aca="false">AD1858-(MAX(Draws!S1837-Line_cap,0)+MAX(Draws!AE1837-Line_cap,0))</f>
        <v>-45.8581567389497</v>
      </c>
      <c r="AF1858" s="18" t="n">
        <f aca="false">AE1858-(MAX(Draws!T1837-Line_cap,0)+MAX(Draws!AF1837-Line_cap,0))</f>
        <v>-45.8581567389497</v>
      </c>
      <c r="AG1858" s="18" t="n">
        <f aca="false">AF1858-(MAX(Draws!U1837-Line_cap,0)+MAX(Draws!AG1837-Line_cap,0))</f>
        <v>-45.8581567389497</v>
      </c>
      <c r="AH1858" s="18" t="n">
        <f aca="false">AG1858-(MAX(Draws!V1837-Line_cap,0)+MAX(Draws!AH1837-Line_cap,0))</f>
        <v>-45.8581567389497</v>
      </c>
      <c r="AI1858" s="18" t="n">
        <f aca="false">AH1858-(MAX(Draws!W1837-Line_cap,0)+MAX(Draws!AI1837-Line_cap,0))</f>
        <v>-45.8581567389497</v>
      </c>
      <c r="AJ1858" s="18" t="n">
        <f aca="false">AI1858-(MAX(Draws!X1837-Line_cap,0)+MAX(Draws!AJ1837-Line_cap,0))</f>
        <v>-45.8581567389497</v>
      </c>
      <c r="AK1858" s="18" t="n">
        <f aca="false">AJ1858-(MAX(Draws!Y1837-Line_cap,0)+MAX(Draws!AK1837-Line_cap,0))</f>
        <v>-45.8581567389497</v>
      </c>
      <c r="AL1858" s="18" t="n">
        <f aca="false">SUMPRODUCT(MIN($B$22:$M$22+B1858:M1858+N1858:Y1858))</f>
        <v>313.104199962499</v>
      </c>
      <c r="AM1858" s="18" t="n">
        <f aca="false">SUMPRODUCT(MIN($B$22:$M$22+B1858:M1858))</f>
        <v>458.962356701448</v>
      </c>
      <c r="AN1858" s="18" t="n">
        <f aca="false">SUMPRODUCT(MIN($B$22:$M$22+N1858:Y1858))</f>
        <v>336.092225618836</v>
      </c>
      <c r="AO1858" s="18" t="n">
        <f aca="false">SUMPRODUCT(MIN($B$22:$M$22+B1858:M1858+Z1858:AK1858))</f>
        <v>413.104199962499</v>
      </c>
      <c r="AP1858" s="18" t="n">
        <f aca="false">SUMPRODUCT(MIN($B$23:$M$23+B1858:M1858+N1858:Y1858))</f>
        <v>358.208933815663</v>
      </c>
      <c r="AQ1858" s="18" t="n">
        <f aca="false">SUMPRODUCT(MIN($B$23:$M$23+B1858:M1858+Z1858:AK1858))</f>
        <v>458.208933815663</v>
      </c>
      <c r="AR1858" s="13" t="n">
        <f aca="false">IF(Y1858&lt;0,1,0)</f>
        <v>1</v>
      </c>
    </row>
    <row r="1859" customFormat="false" ht="15" hidden="false" customHeight="false" outlineLevel="0" collapsed="false">
      <c r="A1859" s="13" t="n">
        <v>1834</v>
      </c>
      <c r="B1859" s="18" t="n">
        <f aca="false">Shock_sd*Draws!B1838</f>
        <v>-16.9756469733714</v>
      </c>
      <c r="C1859" s="18" t="n">
        <f aca="false">Persist_a*B1859+Shock_sd*Draws!C1838</f>
        <v>-29.7231000463662</v>
      </c>
      <c r="D1859" s="18" t="n">
        <f aca="false">Persist_a*C1859+Shock_sd*Draws!D1838</f>
        <v>-78.3504450164263</v>
      </c>
      <c r="E1859" s="18" t="n">
        <f aca="false">Persist_a*D1859+Shock_sd*Draws!E1838</f>
        <v>8.80861387356408</v>
      </c>
      <c r="F1859" s="18" t="n">
        <f aca="false">Persist_a*E1859+Shock_sd*Draws!F1838</f>
        <v>79.2793416088315</v>
      </c>
      <c r="G1859" s="18" t="n">
        <f aca="false">Persist_a*F1859+Shock_sd*Draws!G1838</f>
        <v>-13.7312599294917</v>
      </c>
      <c r="H1859" s="18" t="n">
        <f aca="false">Persist_a*G1859+Shock_sd*Draws!H1838</f>
        <v>-85.6625931334542</v>
      </c>
      <c r="I1859" s="18" t="n">
        <f aca="false">Persist_a*H1859+Shock_sd*Draws!I1838</f>
        <v>-3.14907989034823</v>
      </c>
      <c r="J1859" s="18" t="n">
        <f aca="false">Persist_a*I1859+Shock_sd*Draws!J1838</f>
        <v>68.7420229522327</v>
      </c>
      <c r="K1859" s="18" t="n">
        <f aca="false">Persist_a*J1859+Shock_sd*Draws!K1838</f>
        <v>99.4956341047279</v>
      </c>
      <c r="L1859" s="18" t="n">
        <f aca="false">Persist_a*K1859+Shock_sd*Draws!L1838</f>
        <v>95.7240703361677</v>
      </c>
      <c r="M1859" s="18" t="n">
        <f aca="false">Persist_a*L1859+Shock_sd*Draws!M1838</f>
        <v>122.14131922554</v>
      </c>
      <c r="N1859" s="18" t="n">
        <f aca="false">0-(Draws!N1838+Draws!Z1838)</f>
        <v>0</v>
      </c>
      <c r="O1859" s="18" t="n">
        <f aca="false">N1859-(Draws!O1838+Draws!AA1838)</f>
        <v>0</v>
      </c>
      <c r="P1859" s="18" t="n">
        <f aca="false">O1859-(Draws!P1838+Draws!AB1838)</f>
        <v>0</v>
      </c>
      <c r="Q1859" s="18" t="n">
        <f aca="false">P1859-(Draws!Q1838+Draws!AC1838)</f>
        <v>0</v>
      </c>
      <c r="R1859" s="18" t="n">
        <f aca="false">Q1859-(Draws!R1838+Draws!AD1838)</f>
        <v>0</v>
      </c>
      <c r="S1859" s="18" t="n">
        <f aca="false">R1859-(Draws!S1838+Draws!AE1838)</f>
        <v>0</v>
      </c>
      <c r="T1859" s="18" t="n">
        <f aca="false">S1859-(Draws!T1838+Draws!AF1838)</f>
        <v>0</v>
      </c>
      <c r="U1859" s="18" t="n">
        <f aca="false">T1859-(Draws!U1838+Draws!AG1838)</f>
        <v>0</v>
      </c>
      <c r="V1859" s="18" t="n">
        <f aca="false">U1859-(Draws!V1838+Draws!AH1838)</f>
        <v>0</v>
      </c>
      <c r="W1859" s="18" t="n">
        <f aca="false">V1859-(Draws!W1838+Draws!AI1838)</f>
        <v>0</v>
      </c>
      <c r="X1859" s="18" t="n">
        <f aca="false">W1859-(Draws!X1838+Draws!AJ1838)</f>
        <v>0</v>
      </c>
      <c r="Y1859" s="18" t="n">
        <f aca="false">X1859-(Draws!Y1838+Draws!AK1838)</f>
        <v>0</v>
      </c>
      <c r="Z1859" s="18" t="n">
        <f aca="false">0-(MAX(Draws!N1838-Line_cap,0)+MAX(Draws!Z1838-Line_cap,0))</f>
        <v>0</v>
      </c>
      <c r="AA1859" s="18" t="n">
        <f aca="false">Z1859-(MAX(Draws!O1838-Line_cap,0)+MAX(Draws!AA1838-Line_cap,0))</f>
        <v>0</v>
      </c>
      <c r="AB1859" s="18" t="n">
        <f aca="false">AA1859-(MAX(Draws!P1838-Line_cap,0)+MAX(Draws!AB1838-Line_cap,0))</f>
        <v>0</v>
      </c>
      <c r="AC1859" s="18" t="n">
        <f aca="false">AB1859-(MAX(Draws!Q1838-Line_cap,0)+MAX(Draws!AC1838-Line_cap,0))</f>
        <v>0</v>
      </c>
      <c r="AD1859" s="18" t="n">
        <f aca="false">AC1859-(MAX(Draws!R1838-Line_cap,0)+MAX(Draws!AD1838-Line_cap,0))</f>
        <v>0</v>
      </c>
      <c r="AE1859" s="18" t="n">
        <f aca="false">AD1859-(MAX(Draws!S1838-Line_cap,0)+MAX(Draws!AE1838-Line_cap,0))</f>
        <v>0</v>
      </c>
      <c r="AF1859" s="18" t="n">
        <f aca="false">AE1859-(MAX(Draws!T1838-Line_cap,0)+MAX(Draws!AF1838-Line_cap,0))</f>
        <v>0</v>
      </c>
      <c r="AG1859" s="18" t="n">
        <f aca="false">AF1859-(MAX(Draws!U1838-Line_cap,0)+MAX(Draws!AG1838-Line_cap,0))</f>
        <v>0</v>
      </c>
      <c r="AH1859" s="18" t="n">
        <f aca="false">AG1859-(MAX(Draws!V1838-Line_cap,0)+MAX(Draws!AH1838-Line_cap,0))</f>
        <v>0</v>
      </c>
      <c r="AI1859" s="18" t="n">
        <f aca="false">AH1859-(MAX(Draws!W1838-Line_cap,0)+MAX(Draws!AI1838-Line_cap,0))</f>
        <v>0</v>
      </c>
      <c r="AJ1859" s="18" t="n">
        <f aca="false">AI1859-(MAX(Draws!X1838-Line_cap,0)+MAX(Draws!AJ1838-Line_cap,0))</f>
        <v>0</v>
      </c>
      <c r="AK1859" s="18" t="n">
        <f aca="false">AJ1859-(MAX(Draws!Y1838-Line_cap,0)+MAX(Draws!AK1838-Line_cap,0))</f>
        <v>0</v>
      </c>
      <c r="AL1859" s="18" t="n">
        <f aca="false">SUMPRODUCT(MIN($B$22:$M$22+B1859:M1859+N1859:Y1859))</f>
        <v>396.287789224331</v>
      </c>
      <c r="AM1859" s="18" t="n">
        <f aca="false">SUMPRODUCT(MIN($B$22:$M$22+B1859:M1859))</f>
        <v>396.287789224331</v>
      </c>
      <c r="AN1859" s="18" t="n">
        <f aca="false">SUMPRODUCT(MIN($B$22:$M$22+N1859:Y1859))</f>
        <v>481.950382357786</v>
      </c>
      <c r="AO1859" s="18" t="n">
        <f aca="false">SUMPRODUCT(MIN($B$22:$M$22+B1859:M1859+Z1859:AK1859))</f>
        <v>396.287789224331</v>
      </c>
      <c r="AP1859" s="18" t="n">
        <f aca="false">SUMPRODUCT(MIN($B$23:$M$23+B1859:M1859+N1859:Y1859))</f>
        <v>445.466432087432</v>
      </c>
      <c r="AQ1859" s="18" t="n">
        <f aca="false">SUMPRODUCT(MIN($B$23:$M$23+B1859:M1859+Z1859:AK1859))</f>
        <v>445.466432087432</v>
      </c>
      <c r="AR1859" s="13" t="n">
        <f aca="false">IF(Y1859&lt;0,1,0)</f>
        <v>0</v>
      </c>
    </row>
    <row r="1860" customFormat="false" ht="15" hidden="false" customHeight="false" outlineLevel="0" collapsed="false">
      <c r="A1860" s="13" t="n">
        <v>1835</v>
      </c>
      <c r="B1860" s="18" t="n">
        <f aca="false">Shock_sd*Draws!B1839</f>
        <v>66.9251346532145</v>
      </c>
      <c r="C1860" s="18" t="n">
        <f aca="false">Persist_a*B1860+Shock_sd*Draws!C1839</f>
        <v>76.1751286920303</v>
      </c>
      <c r="D1860" s="18" t="n">
        <f aca="false">Persist_a*C1860+Shock_sd*Draws!D1839</f>
        <v>54.7969321839456</v>
      </c>
      <c r="E1860" s="18" t="n">
        <f aca="false">Persist_a*D1860+Shock_sd*Draws!E1839</f>
        <v>78.8604060605338</v>
      </c>
      <c r="F1860" s="18" t="n">
        <f aca="false">Persist_a*E1860+Shock_sd*Draws!F1839</f>
        <v>12.0355859919103</v>
      </c>
      <c r="G1860" s="18" t="n">
        <f aca="false">Persist_a*F1860+Shock_sd*Draws!G1839</f>
        <v>115.567587027437</v>
      </c>
      <c r="H1860" s="18" t="n">
        <f aca="false">Persist_a*G1860+Shock_sd*Draws!H1839</f>
        <v>54.8859796993906</v>
      </c>
      <c r="I1860" s="18" t="n">
        <f aca="false">Persist_a*H1860+Shock_sd*Draws!I1839</f>
        <v>71.5913597303215</v>
      </c>
      <c r="J1860" s="18" t="n">
        <f aca="false">Persist_a*I1860+Shock_sd*Draws!J1839</f>
        <v>123.844708708033</v>
      </c>
      <c r="K1860" s="18" t="n">
        <f aca="false">Persist_a*J1860+Shock_sd*Draws!K1839</f>
        <v>52.5826767407398</v>
      </c>
      <c r="L1860" s="18" t="n">
        <f aca="false">Persist_a*K1860+Shock_sd*Draws!L1839</f>
        <v>-9.11859660291292</v>
      </c>
      <c r="M1860" s="18" t="n">
        <f aca="false">Persist_a*L1860+Shock_sd*Draws!M1839</f>
        <v>-13.7665306675325</v>
      </c>
      <c r="N1860" s="18" t="n">
        <f aca="false">0-(Draws!N1839+Draws!Z1839)</f>
        <v>0</v>
      </c>
      <c r="O1860" s="18" t="n">
        <f aca="false">N1860-(Draws!O1839+Draws!AA1839)</f>
        <v>0</v>
      </c>
      <c r="P1860" s="18" t="n">
        <f aca="false">O1860-(Draws!P1839+Draws!AB1839)</f>
        <v>0</v>
      </c>
      <c r="Q1860" s="18" t="n">
        <f aca="false">P1860-(Draws!Q1839+Draws!AC1839)</f>
        <v>0</v>
      </c>
      <c r="R1860" s="18" t="n">
        <f aca="false">Q1860-(Draws!R1839+Draws!AD1839)</f>
        <v>0</v>
      </c>
      <c r="S1860" s="18" t="n">
        <f aca="false">R1860-(Draws!S1839+Draws!AE1839)</f>
        <v>0</v>
      </c>
      <c r="T1860" s="18" t="n">
        <f aca="false">S1860-(Draws!T1839+Draws!AF1839)</f>
        <v>0</v>
      </c>
      <c r="U1860" s="18" t="n">
        <f aca="false">T1860-(Draws!U1839+Draws!AG1839)</f>
        <v>0</v>
      </c>
      <c r="V1860" s="18" t="n">
        <f aca="false">U1860-(Draws!V1839+Draws!AH1839)</f>
        <v>0</v>
      </c>
      <c r="W1860" s="18" t="n">
        <f aca="false">V1860-(Draws!W1839+Draws!AI1839)</f>
        <v>0</v>
      </c>
      <c r="X1860" s="18" t="n">
        <f aca="false">W1860-(Draws!X1839+Draws!AJ1839)</f>
        <v>0</v>
      </c>
      <c r="Y1860" s="18" t="n">
        <f aca="false">X1860-(Draws!Y1839+Draws!AK1839)</f>
        <v>0</v>
      </c>
      <c r="Z1860" s="18" t="n">
        <f aca="false">0-(MAX(Draws!N1839-Line_cap,0)+MAX(Draws!Z1839-Line_cap,0))</f>
        <v>0</v>
      </c>
      <c r="AA1860" s="18" t="n">
        <f aca="false">Z1860-(MAX(Draws!O1839-Line_cap,0)+MAX(Draws!AA1839-Line_cap,0))</f>
        <v>0</v>
      </c>
      <c r="AB1860" s="18" t="n">
        <f aca="false">AA1860-(MAX(Draws!P1839-Line_cap,0)+MAX(Draws!AB1839-Line_cap,0))</f>
        <v>0</v>
      </c>
      <c r="AC1860" s="18" t="n">
        <f aca="false">AB1860-(MAX(Draws!Q1839-Line_cap,0)+MAX(Draws!AC1839-Line_cap,0))</f>
        <v>0</v>
      </c>
      <c r="AD1860" s="18" t="n">
        <f aca="false">AC1860-(MAX(Draws!R1839-Line_cap,0)+MAX(Draws!AD1839-Line_cap,0))</f>
        <v>0</v>
      </c>
      <c r="AE1860" s="18" t="n">
        <f aca="false">AD1860-(MAX(Draws!S1839-Line_cap,0)+MAX(Draws!AE1839-Line_cap,0))</f>
        <v>0</v>
      </c>
      <c r="AF1860" s="18" t="n">
        <f aca="false">AE1860-(MAX(Draws!T1839-Line_cap,0)+MAX(Draws!AF1839-Line_cap,0))</f>
        <v>0</v>
      </c>
      <c r="AG1860" s="18" t="n">
        <f aca="false">AF1860-(MAX(Draws!U1839-Line_cap,0)+MAX(Draws!AG1839-Line_cap,0))</f>
        <v>0</v>
      </c>
      <c r="AH1860" s="18" t="n">
        <f aca="false">AG1860-(MAX(Draws!V1839-Line_cap,0)+MAX(Draws!AH1839-Line_cap,0))</f>
        <v>0</v>
      </c>
      <c r="AI1860" s="18" t="n">
        <f aca="false">AH1860-(MAX(Draws!W1839-Line_cap,0)+MAX(Draws!AI1839-Line_cap,0))</f>
        <v>0</v>
      </c>
      <c r="AJ1860" s="18" t="n">
        <f aca="false">AI1860-(MAX(Draws!X1839-Line_cap,0)+MAX(Draws!AJ1839-Line_cap,0))</f>
        <v>0</v>
      </c>
      <c r="AK1860" s="18" t="n">
        <f aca="false">AJ1860-(MAX(Draws!Y1839-Line_cap,0)+MAX(Draws!AK1839-Line_cap,0))</f>
        <v>0</v>
      </c>
      <c r="AL1860" s="18" t="n">
        <f aca="false">SUMPRODUCT(MIN($B$22:$M$22+B1860:M1860+N1860:Y1860))</f>
        <v>492.809350961468</v>
      </c>
      <c r="AM1860" s="18" t="n">
        <f aca="false">SUMPRODUCT(MIN($B$22:$M$22+B1860:M1860))</f>
        <v>492.809350961468</v>
      </c>
      <c r="AN1860" s="18" t="n">
        <f aca="false">SUMPRODUCT(MIN($B$22:$M$22+N1860:Y1860))</f>
        <v>481.950382357786</v>
      </c>
      <c r="AO1860" s="18" t="n">
        <f aca="false">SUMPRODUCT(MIN($B$22:$M$22+B1860:M1860+Z1860:AK1860))</f>
        <v>492.809350961468</v>
      </c>
      <c r="AP1860" s="18" t="n">
        <f aca="false">SUMPRODUCT(MIN($B$23:$M$23+B1860:M1860+N1860:Y1860))</f>
        <v>539.682479775013</v>
      </c>
      <c r="AQ1860" s="18" t="n">
        <f aca="false">SUMPRODUCT(MIN($B$23:$M$23+B1860:M1860+Z1860:AK1860))</f>
        <v>539.682479775013</v>
      </c>
      <c r="AR1860" s="13" t="n">
        <f aca="false">IF(Y1860&lt;0,1,0)</f>
        <v>0</v>
      </c>
    </row>
    <row r="1861" customFormat="false" ht="15" hidden="false" customHeight="false" outlineLevel="0" collapsed="false">
      <c r="A1861" s="13" t="n">
        <v>1836</v>
      </c>
      <c r="B1861" s="18" t="n">
        <f aca="false">Shock_sd*Draws!B1840</f>
        <v>-6.64198705429014</v>
      </c>
      <c r="C1861" s="18" t="n">
        <f aca="false">Persist_a*B1861+Shock_sd*Draws!C1840</f>
        <v>-13.3722099658732</v>
      </c>
      <c r="D1861" s="18" t="n">
        <f aca="false">Persist_a*C1861+Shock_sd*Draws!D1840</f>
        <v>1.71180350033141</v>
      </c>
      <c r="E1861" s="18" t="n">
        <f aca="false">Persist_a*D1861+Shock_sd*Draws!E1840</f>
        <v>-42.0747617857577</v>
      </c>
      <c r="F1861" s="18" t="n">
        <f aca="false">Persist_a*E1861+Shock_sd*Draws!F1840</f>
        <v>-37.795734524675</v>
      </c>
      <c r="G1861" s="18" t="n">
        <f aca="false">Persist_a*F1861+Shock_sd*Draws!G1840</f>
        <v>-33.6430149281322</v>
      </c>
      <c r="H1861" s="18" t="n">
        <f aca="false">Persist_a*G1861+Shock_sd*Draws!H1840</f>
        <v>-77.5877451433008</v>
      </c>
      <c r="I1861" s="18" t="n">
        <f aca="false">Persist_a*H1861+Shock_sd*Draws!I1840</f>
        <v>-43.5595177806602</v>
      </c>
      <c r="J1861" s="18" t="n">
        <f aca="false">Persist_a*I1861+Shock_sd*Draws!J1840</f>
        <v>-74.1591169408772</v>
      </c>
      <c r="K1861" s="18" t="n">
        <f aca="false">Persist_a*J1861+Shock_sd*Draws!K1840</f>
        <v>-39.6506474183291</v>
      </c>
      <c r="L1861" s="18" t="n">
        <f aca="false">Persist_a*K1861+Shock_sd*Draws!L1840</f>
        <v>-46.115593651949</v>
      </c>
      <c r="M1861" s="18" t="n">
        <f aca="false">Persist_a*L1861+Shock_sd*Draws!M1840</f>
        <v>-35.8666511272604</v>
      </c>
      <c r="N1861" s="18" t="n">
        <f aca="false">0-(Draws!N1840+Draws!Z1840)</f>
        <v>0</v>
      </c>
      <c r="O1861" s="18" t="n">
        <f aca="false">N1861-(Draws!O1840+Draws!AA1840)</f>
        <v>0</v>
      </c>
      <c r="P1861" s="18" t="n">
        <f aca="false">O1861-(Draws!P1840+Draws!AB1840)</f>
        <v>0</v>
      </c>
      <c r="Q1861" s="18" t="n">
        <f aca="false">P1861-(Draws!Q1840+Draws!AC1840)</f>
        <v>0</v>
      </c>
      <c r="R1861" s="18" t="n">
        <f aca="false">Q1861-(Draws!R1840+Draws!AD1840)</f>
        <v>0</v>
      </c>
      <c r="S1861" s="18" t="n">
        <f aca="false">R1861-(Draws!S1840+Draws!AE1840)</f>
        <v>0</v>
      </c>
      <c r="T1861" s="18" t="n">
        <f aca="false">S1861-(Draws!T1840+Draws!AF1840)</f>
        <v>0</v>
      </c>
      <c r="U1861" s="18" t="n">
        <f aca="false">T1861-(Draws!U1840+Draws!AG1840)</f>
        <v>0</v>
      </c>
      <c r="V1861" s="18" t="n">
        <f aca="false">U1861-(Draws!V1840+Draws!AH1840)</f>
        <v>0</v>
      </c>
      <c r="W1861" s="18" t="n">
        <f aca="false">V1861-(Draws!W1840+Draws!AI1840)</f>
        <v>0</v>
      </c>
      <c r="X1861" s="18" t="n">
        <f aca="false">W1861-(Draws!X1840+Draws!AJ1840)</f>
        <v>0</v>
      </c>
      <c r="Y1861" s="18" t="n">
        <f aca="false">X1861-(Draws!Y1840+Draws!AK1840)</f>
        <v>0</v>
      </c>
      <c r="Z1861" s="18" t="n">
        <f aca="false">0-(MAX(Draws!N1840-Line_cap,0)+MAX(Draws!Z1840-Line_cap,0))</f>
        <v>0</v>
      </c>
      <c r="AA1861" s="18" t="n">
        <f aca="false">Z1861-(MAX(Draws!O1840-Line_cap,0)+MAX(Draws!AA1840-Line_cap,0))</f>
        <v>0</v>
      </c>
      <c r="AB1861" s="18" t="n">
        <f aca="false">AA1861-(MAX(Draws!P1840-Line_cap,0)+MAX(Draws!AB1840-Line_cap,0))</f>
        <v>0</v>
      </c>
      <c r="AC1861" s="18" t="n">
        <f aca="false">AB1861-(MAX(Draws!Q1840-Line_cap,0)+MAX(Draws!AC1840-Line_cap,0))</f>
        <v>0</v>
      </c>
      <c r="AD1861" s="18" t="n">
        <f aca="false">AC1861-(MAX(Draws!R1840-Line_cap,0)+MAX(Draws!AD1840-Line_cap,0))</f>
        <v>0</v>
      </c>
      <c r="AE1861" s="18" t="n">
        <f aca="false">AD1861-(MAX(Draws!S1840-Line_cap,0)+MAX(Draws!AE1840-Line_cap,0))</f>
        <v>0</v>
      </c>
      <c r="AF1861" s="18" t="n">
        <f aca="false">AE1861-(MAX(Draws!T1840-Line_cap,0)+MAX(Draws!AF1840-Line_cap,0))</f>
        <v>0</v>
      </c>
      <c r="AG1861" s="18" t="n">
        <f aca="false">AF1861-(MAX(Draws!U1840-Line_cap,0)+MAX(Draws!AG1840-Line_cap,0))</f>
        <v>0</v>
      </c>
      <c r="AH1861" s="18" t="n">
        <f aca="false">AG1861-(MAX(Draws!V1840-Line_cap,0)+MAX(Draws!AH1840-Line_cap,0))</f>
        <v>0</v>
      </c>
      <c r="AI1861" s="18" t="n">
        <f aca="false">AH1861-(MAX(Draws!W1840-Line_cap,0)+MAX(Draws!AI1840-Line_cap,0))</f>
        <v>0</v>
      </c>
      <c r="AJ1861" s="18" t="n">
        <f aca="false">AI1861-(MAX(Draws!X1840-Line_cap,0)+MAX(Draws!AJ1840-Line_cap,0))</f>
        <v>0</v>
      </c>
      <c r="AK1861" s="18" t="n">
        <f aca="false">AJ1861-(MAX(Draws!Y1840-Line_cap,0)+MAX(Draws!AK1840-Line_cap,0))</f>
        <v>0</v>
      </c>
      <c r="AL1861" s="18" t="n">
        <f aca="false">SUMPRODUCT(MIN($B$22:$M$22+B1861:M1861+N1861:Y1861))</f>
        <v>404.362637214485</v>
      </c>
      <c r="AM1861" s="18" t="n">
        <f aca="false">SUMPRODUCT(MIN($B$22:$M$22+B1861:M1861))</f>
        <v>404.362637214485</v>
      </c>
      <c r="AN1861" s="18" t="n">
        <f aca="false">SUMPRODUCT(MIN($B$22:$M$22+N1861:Y1861))</f>
        <v>481.950382357786</v>
      </c>
      <c r="AO1861" s="18" t="n">
        <f aca="false">SUMPRODUCT(MIN($B$22:$M$22+B1861:M1861+Z1861:AK1861))</f>
        <v>404.362637214485</v>
      </c>
      <c r="AP1861" s="18" t="n">
        <f aca="false">SUMPRODUCT(MIN($B$23:$M$23+B1861:M1861+N1861:Y1861))</f>
        <v>453.541280077585</v>
      </c>
      <c r="AQ1861" s="18" t="n">
        <f aca="false">SUMPRODUCT(MIN($B$23:$M$23+B1861:M1861+Z1861:AK1861))</f>
        <v>453.541280077585</v>
      </c>
      <c r="AR1861" s="13" t="n">
        <f aca="false">IF(Y1861&lt;0,1,0)</f>
        <v>0</v>
      </c>
    </row>
    <row r="1862" customFormat="false" ht="15" hidden="false" customHeight="false" outlineLevel="0" collapsed="false">
      <c r="A1862" s="13" t="n">
        <v>1837</v>
      </c>
      <c r="B1862" s="18" t="n">
        <f aca="false">Shock_sd*Draws!B1841</f>
        <v>-9.870121810051</v>
      </c>
      <c r="C1862" s="18" t="n">
        <f aca="false">Persist_a*B1862+Shock_sd*Draws!C1841</f>
        <v>-80.642137928886</v>
      </c>
      <c r="D1862" s="18" t="n">
        <f aca="false">Persist_a*C1862+Shock_sd*Draws!D1841</f>
        <v>-42.1726691224976</v>
      </c>
      <c r="E1862" s="18" t="n">
        <f aca="false">Persist_a*D1862+Shock_sd*Draws!E1841</f>
        <v>-7.12453788225265</v>
      </c>
      <c r="F1862" s="18" t="n">
        <f aca="false">Persist_a*E1862+Shock_sd*Draws!F1841</f>
        <v>-35.7639072813683</v>
      </c>
      <c r="G1862" s="18" t="n">
        <f aca="false">Persist_a*F1862+Shock_sd*Draws!G1841</f>
        <v>-88.0116189062138</v>
      </c>
      <c r="H1862" s="18" t="n">
        <f aca="false">Persist_a*G1862+Shock_sd*Draws!H1841</f>
        <v>6.06046607408001</v>
      </c>
      <c r="I1862" s="18" t="n">
        <f aca="false">Persist_a*H1862+Shock_sd*Draws!I1841</f>
        <v>15.8670320258636</v>
      </c>
      <c r="J1862" s="18" t="n">
        <f aca="false">Persist_a*I1862+Shock_sd*Draws!J1841</f>
        <v>11.8356593897546</v>
      </c>
      <c r="K1862" s="18" t="n">
        <f aca="false">Persist_a*J1862+Shock_sd*Draws!K1841</f>
        <v>-8.95894515373149</v>
      </c>
      <c r="L1862" s="18" t="n">
        <f aca="false">Persist_a*K1862+Shock_sd*Draws!L1841</f>
        <v>1.75993196388589</v>
      </c>
      <c r="M1862" s="18" t="n">
        <f aca="false">Persist_a*L1862+Shock_sd*Draws!M1841</f>
        <v>101.146931553423</v>
      </c>
      <c r="N1862" s="18" t="n">
        <f aca="false">0-(Draws!N1841+Draws!Z1841)</f>
        <v>0</v>
      </c>
      <c r="O1862" s="18" t="n">
        <f aca="false">N1862-(Draws!O1841+Draws!AA1841)</f>
        <v>0</v>
      </c>
      <c r="P1862" s="18" t="n">
        <f aca="false">O1862-(Draws!P1841+Draws!AB1841)</f>
        <v>0</v>
      </c>
      <c r="Q1862" s="18" t="n">
        <f aca="false">P1862-(Draws!Q1841+Draws!AC1841)</f>
        <v>0</v>
      </c>
      <c r="R1862" s="18" t="n">
        <f aca="false">Q1862-(Draws!R1841+Draws!AD1841)</f>
        <v>0</v>
      </c>
      <c r="S1862" s="18" t="n">
        <f aca="false">R1862-(Draws!S1841+Draws!AE1841)</f>
        <v>0</v>
      </c>
      <c r="T1862" s="18" t="n">
        <f aca="false">S1862-(Draws!T1841+Draws!AF1841)</f>
        <v>0</v>
      </c>
      <c r="U1862" s="18" t="n">
        <f aca="false">T1862-(Draws!U1841+Draws!AG1841)</f>
        <v>0</v>
      </c>
      <c r="V1862" s="18" t="n">
        <f aca="false">U1862-(Draws!V1841+Draws!AH1841)</f>
        <v>0</v>
      </c>
      <c r="W1862" s="18" t="n">
        <f aca="false">V1862-(Draws!W1841+Draws!AI1841)</f>
        <v>0</v>
      </c>
      <c r="X1862" s="18" t="n">
        <f aca="false">W1862-(Draws!X1841+Draws!AJ1841)</f>
        <v>0</v>
      </c>
      <c r="Y1862" s="18" t="n">
        <f aca="false">X1862-(Draws!Y1841+Draws!AK1841)</f>
        <v>0</v>
      </c>
      <c r="Z1862" s="18" t="n">
        <f aca="false">0-(MAX(Draws!N1841-Line_cap,0)+MAX(Draws!Z1841-Line_cap,0))</f>
        <v>0</v>
      </c>
      <c r="AA1862" s="18" t="n">
        <f aca="false">Z1862-(MAX(Draws!O1841-Line_cap,0)+MAX(Draws!AA1841-Line_cap,0))</f>
        <v>0</v>
      </c>
      <c r="AB1862" s="18" t="n">
        <f aca="false">AA1862-(MAX(Draws!P1841-Line_cap,0)+MAX(Draws!AB1841-Line_cap,0))</f>
        <v>0</v>
      </c>
      <c r="AC1862" s="18" t="n">
        <f aca="false">AB1862-(MAX(Draws!Q1841-Line_cap,0)+MAX(Draws!AC1841-Line_cap,0))</f>
        <v>0</v>
      </c>
      <c r="AD1862" s="18" t="n">
        <f aca="false">AC1862-(MAX(Draws!R1841-Line_cap,0)+MAX(Draws!AD1841-Line_cap,0))</f>
        <v>0</v>
      </c>
      <c r="AE1862" s="18" t="n">
        <f aca="false">AD1862-(MAX(Draws!S1841-Line_cap,0)+MAX(Draws!AE1841-Line_cap,0))</f>
        <v>0</v>
      </c>
      <c r="AF1862" s="18" t="n">
        <f aca="false">AE1862-(MAX(Draws!T1841-Line_cap,0)+MAX(Draws!AF1841-Line_cap,0))</f>
        <v>0</v>
      </c>
      <c r="AG1862" s="18" t="n">
        <f aca="false">AF1862-(MAX(Draws!U1841-Line_cap,0)+MAX(Draws!AG1841-Line_cap,0))</f>
        <v>0</v>
      </c>
      <c r="AH1862" s="18" t="n">
        <f aca="false">AG1862-(MAX(Draws!V1841-Line_cap,0)+MAX(Draws!AH1841-Line_cap,0))</f>
        <v>0</v>
      </c>
      <c r="AI1862" s="18" t="n">
        <f aca="false">AH1862-(MAX(Draws!W1841-Line_cap,0)+MAX(Draws!AI1841-Line_cap,0))</f>
        <v>0</v>
      </c>
      <c r="AJ1862" s="18" t="n">
        <f aca="false">AI1862-(MAX(Draws!X1841-Line_cap,0)+MAX(Draws!AJ1841-Line_cap,0))</f>
        <v>0</v>
      </c>
      <c r="AK1862" s="18" t="n">
        <f aca="false">AJ1862-(MAX(Draws!Y1841-Line_cap,0)+MAX(Draws!AK1841-Line_cap,0))</f>
        <v>0</v>
      </c>
      <c r="AL1862" s="18" t="n">
        <f aca="false">SUMPRODUCT(MIN($B$22:$M$22+B1862:M1862+N1862:Y1862))</f>
        <v>395.196552732151</v>
      </c>
      <c r="AM1862" s="18" t="n">
        <f aca="false">SUMPRODUCT(MIN($B$22:$M$22+B1862:M1862))</f>
        <v>395.196552732151</v>
      </c>
      <c r="AN1862" s="18" t="n">
        <f aca="false">SUMPRODUCT(MIN($B$22:$M$22+N1862:Y1862))</f>
        <v>481.950382357786</v>
      </c>
      <c r="AO1862" s="18" t="n">
        <f aca="false">SUMPRODUCT(MIN($B$22:$M$22+B1862:M1862+Z1862:AK1862))</f>
        <v>395.196552732151</v>
      </c>
      <c r="AP1862" s="18" t="n">
        <f aca="false">SUMPRODUCT(MIN($B$23:$M$23+B1862:M1862+N1862:Y1862))</f>
        <v>442.962298232935</v>
      </c>
      <c r="AQ1862" s="18" t="n">
        <f aca="false">SUMPRODUCT(MIN($B$23:$M$23+B1862:M1862+Z1862:AK1862))</f>
        <v>442.962298232935</v>
      </c>
      <c r="AR1862" s="13" t="n">
        <f aca="false">IF(Y1862&lt;0,1,0)</f>
        <v>0</v>
      </c>
    </row>
    <row r="1863" customFormat="false" ht="15" hidden="false" customHeight="false" outlineLevel="0" collapsed="false">
      <c r="A1863" s="13" t="n">
        <v>1838</v>
      </c>
      <c r="B1863" s="18" t="n">
        <f aca="false">Shock_sd*Draws!B1842</f>
        <v>-27.3770183367327</v>
      </c>
      <c r="C1863" s="18" t="n">
        <f aca="false">Persist_a*B1863+Shock_sd*Draws!C1842</f>
        <v>-10.3384188487041</v>
      </c>
      <c r="D1863" s="18" t="n">
        <f aca="false">Persist_a*C1863+Shock_sd*Draws!D1842</f>
        <v>82.3783356915603</v>
      </c>
      <c r="E1863" s="18" t="n">
        <f aca="false">Persist_a*D1863+Shock_sd*Draws!E1842</f>
        <v>-52.5164368024291</v>
      </c>
      <c r="F1863" s="18" t="n">
        <f aca="false">Persist_a*E1863+Shock_sd*Draws!F1842</f>
        <v>-75.7323407198038</v>
      </c>
      <c r="G1863" s="18" t="n">
        <f aca="false">Persist_a*F1863+Shock_sd*Draws!G1842</f>
        <v>-108.833501361517</v>
      </c>
      <c r="H1863" s="18" t="n">
        <f aca="false">Persist_a*G1863+Shock_sd*Draws!H1842</f>
        <v>-29.0902024926341</v>
      </c>
      <c r="I1863" s="18" t="n">
        <f aca="false">Persist_a*H1863+Shock_sd*Draws!I1842</f>
        <v>-1.44789929576597</v>
      </c>
      <c r="J1863" s="18" t="n">
        <f aca="false">Persist_a*I1863+Shock_sd*Draws!J1842</f>
        <v>16.4704627548356</v>
      </c>
      <c r="K1863" s="18" t="n">
        <f aca="false">Persist_a*J1863+Shock_sd*Draws!K1842</f>
        <v>18.5134413628814</v>
      </c>
      <c r="L1863" s="18" t="n">
        <f aca="false">Persist_a*K1863+Shock_sd*Draws!L1842</f>
        <v>86.5966459289357</v>
      </c>
      <c r="M1863" s="18" t="n">
        <f aca="false">Persist_a*L1863+Shock_sd*Draws!M1842</f>
        <v>117.331918675683</v>
      </c>
      <c r="N1863" s="18" t="n">
        <f aca="false">0-(Draws!N1842+Draws!Z1842)</f>
        <v>0</v>
      </c>
      <c r="O1863" s="18" t="n">
        <f aca="false">N1863-(Draws!O1842+Draws!AA1842)</f>
        <v>0</v>
      </c>
      <c r="P1863" s="18" t="n">
        <f aca="false">O1863-(Draws!P1842+Draws!AB1842)</f>
        <v>-242.839382530345</v>
      </c>
      <c r="Q1863" s="18" t="n">
        <f aca="false">P1863-(Draws!Q1842+Draws!AC1842)</f>
        <v>-242.839382530345</v>
      </c>
      <c r="R1863" s="18" t="n">
        <f aca="false">Q1863-(Draws!R1842+Draws!AD1842)</f>
        <v>-242.839382530345</v>
      </c>
      <c r="S1863" s="18" t="n">
        <f aca="false">R1863-(Draws!S1842+Draws!AE1842)</f>
        <v>-242.839382530345</v>
      </c>
      <c r="T1863" s="18" t="n">
        <f aca="false">S1863-(Draws!T1842+Draws!AF1842)</f>
        <v>-242.839382530345</v>
      </c>
      <c r="U1863" s="18" t="n">
        <f aca="false">T1863-(Draws!U1842+Draws!AG1842)</f>
        <v>-242.839382530345</v>
      </c>
      <c r="V1863" s="18" t="n">
        <f aca="false">U1863-(Draws!V1842+Draws!AH1842)</f>
        <v>-242.839382530345</v>
      </c>
      <c r="W1863" s="18" t="n">
        <f aca="false">V1863-(Draws!W1842+Draws!AI1842)</f>
        <v>-242.839382530345</v>
      </c>
      <c r="X1863" s="18" t="n">
        <f aca="false">W1863-(Draws!X1842+Draws!AJ1842)</f>
        <v>-242.839382530345</v>
      </c>
      <c r="Y1863" s="18" t="n">
        <f aca="false">X1863-(Draws!Y1842+Draws!AK1842)</f>
        <v>-242.839382530345</v>
      </c>
      <c r="Z1863" s="18" t="n">
        <f aca="false">0-(MAX(Draws!N1842-Line_cap,0)+MAX(Draws!Z1842-Line_cap,0))</f>
        <v>0</v>
      </c>
      <c r="AA1863" s="18" t="n">
        <f aca="false">Z1863-(MAX(Draws!O1842-Line_cap,0)+MAX(Draws!AA1842-Line_cap,0))</f>
        <v>0</v>
      </c>
      <c r="AB1863" s="18" t="n">
        <f aca="false">AA1863-(MAX(Draws!P1842-Line_cap,0)+MAX(Draws!AB1842-Line_cap,0))</f>
        <v>-142.839382530345</v>
      </c>
      <c r="AC1863" s="18" t="n">
        <f aca="false">AB1863-(MAX(Draws!Q1842-Line_cap,0)+MAX(Draws!AC1842-Line_cap,0))</f>
        <v>-142.839382530345</v>
      </c>
      <c r="AD1863" s="18" t="n">
        <f aca="false">AC1863-(MAX(Draws!R1842-Line_cap,0)+MAX(Draws!AD1842-Line_cap,0))</f>
        <v>-142.839382530345</v>
      </c>
      <c r="AE1863" s="18" t="n">
        <f aca="false">AD1863-(MAX(Draws!S1842-Line_cap,0)+MAX(Draws!AE1842-Line_cap,0))</f>
        <v>-142.839382530345</v>
      </c>
      <c r="AF1863" s="18" t="n">
        <f aca="false">AE1863-(MAX(Draws!T1842-Line_cap,0)+MAX(Draws!AF1842-Line_cap,0))</f>
        <v>-142.839382530345</v>
      </c>
      <c r="AG1863" s="18" t="n">
        <f aca="false">AF1863-(MAX(Draws!U1842-Line_cap,0)+MAX(Draws!AG1842-Line_cap,0))</f>
        <v>-142.839382530345</v>
      </c>
      <c r="AH1863" s="18" t="n">
        <f aca="false">AG1863-(MAX(Draws!V1842-Line_cap,0)+MAX(Draws!AH1842-Line_cap,0))</f>
        <v>-142.839382530345</v>
      </c>
      <c r="AI1863" s="18" t="n">
        <f aca="false">AH1863-(MAX(Draws!W1842-Line_cap,0)+MAX(Draws!AI1842-Line_cap,0))</f>
        <v>-142.839382530345</v>
      </c>
      <c r="AJ1863" s="18" t="n">
        <f aca="false">AI1863-(MAX(Draws!X1842-Line_cap,0)+MAX(Draws!AJ1842-Line_cap,0))</f>
        <v>-142.839382530345</v>
      </c>
      <c r="AK1863" s="18" t="n">
        <f aca="false">AJ1863-(MAX(Draws!Y1842-Line_cap,0)+MAX(Draws!AK1842-Line_cap,0))</f>
        <v>-142.839382530345</v>
      </c>
      <c r="AL1863" s="18" t="n">
        <f aca="false">SUMPRODUCT(MIN($B$22:$M$22+B1863:M1863+N1863:Y1863))</f>
        <v>131.535287746503</v>
      </c>
      <c r="AM1863" s="18" t="n">
        <f aca="false">SUMPRODUCT(MIN($B$22:$M$22+B1863:M1863))</f>
        <v>374.374670276848</v>
      </c>
      <c r="AN1863" s="18" t="n">
        <f aca="false">SUMPRODUCT(MIN($B$22:$M$22+N1863:Y1863))</f>
        <v>239.11099982744</v>
      </c>
      <c r="AO1863" s="18" t="n">
        <f aca="false">SUMPRODUCT(MIN($B$22:$M$22+B1863:M1863+Z1863:AK1863))</f>
        <v>231.535287746503</v>
      </c>
      <c r="AP1863" s="18" t="n">
        <f aca="false">SUMPRODUCT(MIN($B$23:$M$23+B1863:M1863+N1863:Y1863))</f>
        <v>179.301033247287</v>
      </c>
      <c r="AQ1863" s="18" t="n">
        <f aca="false">SUMPRODUCT(MIN($B$23:$M$23+B1863:M1863+Z1863:AK1863))</f>
        <v>279.301033247287</v>
      </c>
      <c r="AR1863" s="13" t="n">
        <f aca="false">IF(Y1863&lt;0,1,0)</f>
        <v>1</v>
      </c>
    </row>
    <row r="1864" customFormat="false" ht="15" hidden="false" customHeight="false" outlineLevel="0" collapsed="false">
      <c r="A1864" s="13" t="n">
        <v>1839</v>
      </c>
      <c r="B1864" s="18" t="n">
        <f aca="false">Shock_sd*Draws!B1843</f>
        <v>55.4494195753744</v>
      </c>
      <c r="C1864" s="18" t="n">
        <f aca="false">Persist_a*B1864+Shock_sd*Draws!C1843</f>
        <v>102.053765850697</v>
      </c>
      <c r="D1864" s="18" t="n">
        <f aca="false">Persist_a*C1864+Shock_sd*Draws!D1843</f>
        <v>56.634025191256</v>
      </c>
      <c r="E1864" s="18" t="n">
        <f aca="false">Persist_a*D1864+Shock_sd*Draws!E1843</f>
        <v>26.3591217605816</v>
      </c>
      <c r="F1864" s="18" t="n">
        <f aca="false">Persist_a*E1864+Shock_sd*Draws!F1843</f>
        <v>11.520755525578</v>
      </c>
      <c r="G1864" s="18" t="n">
        <f aca="false">Persist_a*F1864+Shock_sd*Draws!G1843</f>
        <v>21.4964836892676</v>
      </c>
      <c r="H1864" s="18" t="n">
        <f aca="false">Persist_a*G1864+Shock_sd*Draws!H1843</f>
        <v>15.8945854581019</v>
      </c>
      <c r="I1864" s="18" t="n">
        <f aca="false">Persist_a*H1864+Shock_sd*Draws!I1843</f>
        <v>25.0957608785704</v>
      </c>
      <c r="J1864" s="18" t="n">
        <f aca="false">Persist_a*I1864+Shock_sd*Draws!J1843</f>
        <v>-36.2966372039755</v>
      </c>
      <c r="K1864" s="18" t="n">
        <f aca="false">Persist_a*J1864+Shock_sd*Draws!K1843</f>
        <v>-27.8078010538857</v>
      </c>
      <c r="L1864" s="18" t="n">
        <f aca="false">Persist_a*K1864+Shock_sd*Draws!L1843</f>
        <v>-35.6164881621312</v>
      </c>
      <c r="M1864" s="18" t="n">
        <f aca="false">Persist_a*L1864+Shock_sd*Draws!M1843</f>
        <v>-20.433236937448</v>
      </c>
      <c r="N1864" s="18" t="n">
        <f aca="false">0-(Draws!N1843+Draws!Z1843)</f>
        <v>0</v>
      </c>
      <c r="O1864" s="18" t="n">
        <f aca="false">N1864-(Draws!O1843+Draws!AA1843)</f>
        <v>0</v>
      </c>
      <c r="P1864" s="18" t="n">
        <f aca="false">O1864-(Draws!P1843+Draws!AB1843)</f>
        <v>0</v>
      </c>
      <c r="Q1864" s="18" t="n">
        <f aca="false">P1864-(Draws!Q1843+Draws!AC1843)</f>
        <v>-52.9417014909032</v>
      </c>
      <c r="R1864" s="18" t="n">
        <f aca="false">Q1864-(Draws!R1843+Draws!AD1843)</f>
        <v>-183.878060335937</v>
      </c>
      <c r="S1864" s="18" t="n">
        <f aca="false">R1864-(Draws!S1843+Draws!AE1843)</f>
        <v>-183.878060335937</v>
      </c>
      <c r="T1864" s="18" t="n">
        <f aca="false">S1864-(Draws!T1843+Draws!AF1843)</f>
        <v>-183.878060335937</v>
      </c>
      <c r="U1864" s="18" t="n">
        <f aca="false">T1864-(Draws!U1843+Draws!AG1843)</f>
        <v>-183.878060335937</v>
      </c>
      <c r="V1864" s="18" t="n">
        <f aca="false">U1864-(Draws!V1843+Draws!AH1843)</f>
        <v>-183.878060335937</v>
      </c>
      <c r="W1864" s="18" t="n">
        <f aca="false">V1864-(Draws!W1843+Draws!AI1843)</f>
        <v>-183.878060335937</v>
      </c>
      <c r="X1864" s="18" t="n">
        <f aca="false">W1864-(Draws!X1843+Draws!AJ1843)</f>
        <v>-183.878060335937</v>
      </c>
      <c r="Y1864" s="18" t="n">
        <f aca="false">X1864-(Draws!Y1843+Draws!AK1843)</f>
        <v>-183.878060335937</v>
      </c>
      <c r="Z1864" s="18" t="n">
        <f aca="false">0-(MAX(Draws!N1843-Line_cap,0)+MAX(Draws!Z1843-Line_cap,0))</f>
        <v>0</v>
      </c>
      <c r="AA1864" s="18" t="n">
        <f aca="false">Z1864-(MAX(Draws!O1843-Line_cap,0)+MAX(Draws!AA1843-Line_cap,0))</f>
        <v>0</v>
      </c>
      <c r="AB1864" s="18" t="n">
        <f aca="false">AA1864-(MAX(Draws!P1843-Line_cap,0)+MAX(Draws!AB1843-Line_cap,0))</f>
        <v>0</v>
      </c>
      <c r="AC1864" s="18" t="n">
        <f aca="false">AB1864-(MAX(Draws!Q1843-Line_cap,0)+MAX(Draws!AC1843-Line_cap,0))</f>
        <v>0</v>
      </c>
      <c r="AD1864" s="18" t="n">
        <f aca="false">AC1864-(MAX(Draws!R1843-Line_cap,0)+MAX(Draws!AD1843-Line_cap,0))</f>
        <v>-30.9363588450343</v>
      </c>
      <c r="AE1864" s="18" t="n">
        <f aca="false">AD1864-(MAX(Draws!S1843-Line_cap,0)+MAX(Draws!AE1843-Line_cap,0))</f>
        <v>-30.9363588450343</v>
      </c>
      <c r="AF1864" s="18" t="n">
        <f aca="false">AE1864-(MAX(Draws!T1843-Line_cap,0)+MAX(Draws!AF1843-Line_cap,0))</f>
        <v>-30.9363588450343</v>
      </c>
      <c r="AG1864" s="18" t="n">
        <f aca="false">AF1864-(MAX(Draws!U1843-Line_cap,0)+MAX(Draws!AG1843-Line_cap,0))</f>
        <v>-30.9363588450343</v>
      </c>
      <c r="AH1864" s="18" t="n">
        <f aca="false">AG1864-(MAX(Draws!V1843-Line_cap,0)+MAX(Draws!AH1843-Line_cap,0))</f>
        <v>-30.9363588450343</v>
      </c>
      <c r="AI1864" s="18" t="n">
        <f aca="false">AH1864-(MAX(Draws!W1843-Line_cap,0)+MAX(Draws!AI1843-Line_cap,0))</f>
        <v>-30.9363588450343</v>
      </c>
      <c r="AJ1864" s="18" t="n">
        <f aca="false">AI1864-(MAX(Draws!X1843-Line_cap,0)+MAX(Draws!AJ1843-Line_cap,0))</f>
        <v>-30.9363588450343</v>
      </c>
      <c r="AK1864" s="18" t="n">
        <f aca="false">AJ1864-(MAX(Draws!Y1843-Line_cap,0)+MAX(Draws!AK1843-Line_cap,0))</f>
        <v>-30.9363588450343</v>
      </c>
      <c r="AL1864" s="18" t="n">
        <f aca="false">SUMPRODUCT(MIN($B$22:$M$22+B1864:M1864+N1864:Y1864))</f>
        <v>268.023083877484</v>
      </c>
      <c r="AM1864" s="18" t="n">
        <f aca="false">SUMPRODUCT(MIN($B$22:$M$22+B1864:M1864))</f>
        <v>451.901144213421</v>
      </c>
      <c r="AN1864" s="18" t="n">
        <f aca="false">SUMPRODUCT(MIN($B$22:$M$22+N1864:Y1864))</f>
        <v>298.072322021848</v>
      </c>
      <c r="AO1864" s="18" t="n">
        <f aca="false">SUMPRODUCT(MIN($B$22:$M$22+B1864:M1864+Z1864:AK1864))</f>
        <v>420.964785368387</v>
      </c>
      <c r="AP1864" s="18" t="n">
        <f aca="false">SUMPRODUCT(MIN($B$23:$M$23+B1864:M1864+N1864:Y1864))</f>
        <v>317.266411041704</v>
      </c>
      <c r="AQ1864" s="18" t="n">
        <f aca="false">SUMPRODUCT(MIN($B$23:$M$23+B1864:M1864+Z1864:AK1864))</f>
        <v>470.208112532607</v>
      </c>
      <c r="AR1864" s="13" t="n">
        <f aca="false">IF(Y1864&lt;0,1,0)</f>
        <v>1</v>
      </c>
    </row>
    <row r="1865" customFormat="false" ht="15" hidden="false" customHeight="false" outlineLevel="0" collapsed="false">
      <c r="A1865" s="13" t="n">
        <v>1840</v>
      </c>
      <c r="B1865" s="18" t="n">
        <f aca="false">Shock_sd*Draws!B1844</f>
        <v>47.9400294323376</v>
      </c>
      <c r="C1865" s="18" t="n">
        <f aca="false">Persist_a*B1865+Shock_sd*Draws!C1844</f>
        <v>94.7422871758775</v>
      </c>
      <c r="D1865" s="18" t="n">
        <f aca="false">Persist_a*C1865+Shock_sd*Draws!D1844</f>
        <v>27.2611800951283</v>
      </c>
      <c r="E1865" s="18" t="n">
        <f aca="false">Persist_a*D1865+Shock_sd*Draws!E1844</f>
        <v>-4.30963520441738</v>
      </c>
      <c r="F1865" s="18" t="n">
        <f aca="false">Persist_a*E1865+Shock_sd*Draws!F1844</f>
        <v>-7.07602886572799</v>
      </c>
      <c r="G1865" s="18" t="n">
        <f aca="false">Persist_a*F1865+Shock_sd*Draws!G1844</f>
        <v>-125.813352994788</v>
      </c>
      <c r="H1865" s="18" t="n">
        <f aca="false">Persist_a*G1865+Shock_sd*Draws!H1844</f>
        <v>-71.3978262236293</v>
      </c>
      <c r="I1865" s="18" t="n">
        <f aca="false">Persist_a*H1865+Shock_sd*Draws!I1844</f>
        <v>-13.1248121001869</v>
      </c>
      <c r="J1865" s="18" t="n">
        <f aca="false">Persist_a*I1865+Shock_sd*Draws!J1844</f>
        <v>-63.6182653116794</v>
      </c>
      <c r="K1865" s="18" t="n">
        <f aca="false">Persist_a*J1865+Shock_sd*Draws!K1844</f>
        <v>-102.886435557499</v>
      </c>
      <c r="L1865" s="18" t="n">
        <f aca="false">Persist_a*K1865+Shock_sd*Draws!L1844</f>
        <v>-139.760813918045</v>
      </c>
      <c r="M1865" s="18" t="n">
        <f aca="false">Persist_a*L1865+Shock_sd*Draws!M1844</f>
        <v>-100.715501084223</v>
      </c>
      <c r="N1865" s="18" t="n">
        <f aca="false">0-(Draws!N1844+Draws!Z1844)</f>
        <v>0</v>
      </c>
      <c r="O1865" s="18" t="n">
        <f aca="false">N1865-(Draws!O1844+Draws!AA1844)</f>
        <v>0</v>
      </c>
      <c r="P1865" s="18" t="n">
        <f aca="false">O1865-(Draws!P1844+Draws!AB1844)</f>
        <v>0</v>
      </c>
      <c r="Q1865" s="18" t="n">
        <f aca="false">P1865-(Draws!Q1844+Draws!AC1844)</f>
        <v>-63.2331456994069</v>
      </c>
      <c r="R1865" s="18" t="n">
        <f aca="false">Q1865-(Draws!R1844+Draws!AD1844)</f>
        <v>-63.2331456994069</v>
      </c>
      <c r="S1865" s="18" t="n">
        <f aca="false">R1865-(Draws!S1844+Draws!AE1844)</f>
        <v>-63.2331456994069</v>
      </c>
      <c r="T1865" s="18" t="n">
        <f aca="false">S1865-(Draws!T1844+Draws!AF1844)</f>
        <v>-63.2331456994069</v>
      </c>
      <c r="U1865" s="18" t="n">
        <f aca="false">T1865-(Draws!U1844+Draws!AG1844)</f>
        <v>-63.2331456994069</v>
      </c>
      <c r="V1865" s="18" t="n">
        <f aca="false">U1865-(Draws!V1844+Draws!AH1844)</f>
        <v>-63.2331456994069</v>
      </c>
      <c r="W1865" s="18" t="n">
        <f aca="false">V1865-(Draws!W1844+Draws!AI1844)</f>
        <v>-63.2331456994069</v>
      </c>
      <c r="X1865" s="18" t="n">
        <f aca="false">W1865-(Draws!X1844+Draws!AJ1844)</f>
        <v>-63.2331456994069</v>
      </c>
      <c r="Y1865" s="18" t="n">
        <f aca="false">X1865-(Draws!Y1844+Draws!AK1844)</f>
        <v>-63.2331456994069</v>
      </c>
      <c r="Z1865" s="18" t="n">
        <f aca="false">0-(MAX(Draws!N1844-Line_cap,0)+MAX(Draws!Z1844-Line_cap,0))</f>
        <v>0</v>
      </c>
      <c r="AA1865" s="18" t="n">
        <f aca="false">Z1865-(MAX(Draws!O1844-Line_cap,0)+MAX(Draws!AA1844-Line_cap,0))</f>
        <v>0</v>
      </c>
      <c r="AB1865" s="18" t="n">
        <f aca="false">AA1865-(MAX(Draws!P1844-Line_cap,0)+MAX(Draws!AB1844-Line_cap,0))</f>
        <v>0</v>
      </c>
      <c r="AC1865" s="18" t="n">
        <f aca="false">AB1865-(MAX(Draws!Q1844-Line_cap,0)+MAX(Draws!AC1844-Line_cap,0))</f>
        <v>0</v>
      </c>
      <c r="AD1865" s="18" t="n">
        <f aca="false">AC1865-(MAX(Draws!R1844-Line_cap,0)+MAX(Draws!AD1844-Line_cap,0))</f>
        <v>0</v>
      </c>
      <c r="AE1865" s="18" t="n">
        <f aca="false">AD1865-(MAX(Draws!S1844-Line_cap,0)+MAX(Draws!AE1844-Line_cap,0))</f>
        <v>0</v>
      </c>
      <c r="AF1865" s="18" t="n">
        <f aca="false">AE1865-(MAX(Draws!T1844-Line_cap,0)+MAX(Draws!AF1844-Line_cap,0))</f>
        <v>0</v>
      </c>
      <c r="AG1865" s="18" t="n">
        <f aca="false">AF1865-(MAX(Draws!U1844-Line_cap,0)+MAX(Draws!AG1844-Line_cap,0))</f>
        <v>0</v>
      </c>
      <c r="AH1865" s="18" t="n">
        <f aca="false">AG1865-(MAX(Draws!V1844-Line_cap,0)+MAX(Draws!AH1844-Line_cap,0))</f>
        <v>0</v>
      </c>
      <c r="AI1865" s="18" t="n">
        <f aca="false">AH1865-(MAX(Draws!W1844-Line_cap,0)+MAX(Draws!AI1844-Line_cap,0))</f>
        <v>0</v>
      </c>
      <c r="AJ1865" s="18" t="n">
        <f aca="false">AI1865-(MAX(Draws!X1844-Line_cap,0)+MAX(Draws!AJ1844-Line_cap,0))</f>
        <v>0</v>
      </c>
      <c r="AK1865" s="18" t="n">
        <f aca="false">AJ1865-(MAX(Draws!Y1844-Line_cap,0)+MAX(Draws!AK1844-Line_cap,0))</f>
        <v>0</v>
      </c>
      <c r="AL1865" s="18" t="n">
        <f aca="false">SUMPRODUCT(MIN($B$22:$M$22+B1865:M1865+N1865:Y1865))</f>
        <v>294.161672944171</v>
      </c>
      <c r="AM1865" s="18" t="n">
        <f aca="false">SUMPRODUCT(MIN($B$22:$M$22+B1865:M1865))</f>
        <v>357.394818643577</v>
      </c>
      <c r="AN1865" s="18" t="n">
        <f aca="false">SUMPRODUCT(MIN($B$22:$M$22+N1865:Y1865))</f>
        <v>418.717236658379</v>
      </c>
      <c r="AO1865" s="18" t="n">
        <f aca="false">SUMPRODUCT(MIN($B$22:$M$22+B1865:M1865+Z1865:AK1865))</f>
        <v>357.394818643577</v>
      </c>
      <c r="AP1865" s="18" t="n">
        <f aca="false">SUMPRODUCT(MIN($B$23:$M$23+B1865:M1865+N1865:Y1865))</f>
        <v>341.927418444955</v>
      </c>
      <c r="AQ1865" s="18" t="n">
        <f aca="false">SUMPRODUCT(MIN($B$23:$M$23+B1865:M1865+Z1865:AK1865))</f>
        <v>405.160564144362</v>
      </c>
      <c r="AR1865" s="13" t="n">
        <f aca="false">IF(Y1865&lt;0,1,0)</f>
        <v>1</v>
      </c>
    </row>
    <row r="1866" customFormat="false" ht="15" hidden="false" customHeight="false" outlineLevel="0" collapsed="false">
      <c r="A1866" s="13" t="n">
        <v>1841</v>
      </c>
      <c r="B1866" s="18" t="n">
        <f aca="false">Shock_sd*Draws!B1845</f>
        <v>-118.972350382602</v>
      </c>
      <c r="C1866" s="18" t="n">
        <f aca="false">Persist_a*B1866+Shock_sd*Draws!C1845</f>
        <v>-110.909612561082</v>
      </c>
      <c r="D1866" s="18" t="n">
        <f aca="false">Persist_a*C1866+Shock_sd*Draws!D1845</f>
        <v>40.3676506519682</v>
      </c>
      <c r="E1866" s="18" t="n">
        <f aca="false">Persist_a*D1866+Shock_sd*Draws!E1845</f>
        <v>12.3568486935062</v>
      </c>
      <c r="F1866" s="18" t="n">
        <f aca="false">Persist_a*E1866+Shock_sd*Draws!F1845</f>
        <v>21.2936979351423</v>
      </c>
      <c r="G1866" s="18" t="n">
        <f aca="false">Persist_a*F1866+Shock_sd*Draws!G1845</f>
        <v>-121.191807880075</v>
      </c>
      <c r="H1866" s="18" t="n">
        <f aca="false">Persist_a*G1866+Shock_sd*Draws!H1845</f>
        <v>-92.0817210560823</v>
      </c>
      <c r="I1866" s="18" t="n">
        <f aca="false">Persist_a*H1866+Shock_sd*Draws!I1845</f>
        <v>-50.5219618802187</v>
      </c>
      <c r="J1866" s="18" t="n">
        <f aca="false">Persist_a*I1866+Shock_sd*Draws!J1845</f>
        <v>-28.4292101550526</v>
      </c>
      <c r="K1866" s="18" t="n">
        <f aca="false">Persist_a*J1866+Shock_sd*Draws!K1845</f>
        <v>-34.8888483660135</v>
      </c>
      <c r="L1866" s="18" t="n">
        <f aca="false">Persist_a*K1866+Shock_sd*Draws!L1845</f>
        <v>-45.1801358511525</v>
      </c>
      <c r="M1866" s="18" t="n">
        <f aca="false">Persist_a*L1866+Shock_sd*Draws!M1845</f>
        <v>-84.0010476980745</v>
      </c>
      <c r="N1866" s="18" t="n">
        <f aca="false">0-(Draws!N1845+Draws!Z1845)</f>
        <v>0</v>
      </c>
      <c r="O1866" s="18" t="n">
        <f aca="false">N1866-(Draws!O1845+Draws!AA1845)</f>
        <v>0</v>
      </c>
      <c r="P1866" s="18" t="n">
        <f aca="false">O1866-(Draws!P1845+Draws!AB1845)</f>
        <v>0</v>
      </c>
      <c r="Q1866" s="18" t="n">
        <f aca="false">P1866-(Draws!Q1845+Draws!AC1845)</f>
        <v>0</v>
      </c>
      <c r="R1866" s="18" t="n">
        <f aca="false">Q1866-(Draws!R1845+Draws!AD1845)</f>
        <v>0</v>
      </c>
      <c r="S1866" s="18" t="n">
        <f aca="false">R1866-(Draws!S1845+Draws!AE1845)</f>
        <v>0</v>
      </c>
      <c r="T1866" s="18" t="n">
        <f aca="false">S1866-(Draws!T1845+Draws!AF1845)</f>
        <v>0</v>
      </c>
      <c r="U1866" s="18" t="n">
        <f aca="false">T1866-(Draws!U1845+Draws!AG1845)</f>
        <v>0</v>
      </c>
      <c r="V1866" s="18" t="n">
        <f aca="false">U1866-(Draws!V1845+Draws!AH1845)</f>
        <v>0</v>
      </c>
      <c r="W1866" s="18" t="n">
        <f aca="false">V1866-(Draws!W1845+Draws!AI1845)</f>
        <v>0</v>
      </c>
      <c r="X1866" s="18" t="n">
        <f aca="false">W1866-(Draws!X1845+Draws!AJ1845)</f>
        <v>0</v>
      </c>
      <c r="Y1866" s="18" t="n">
        <f aca="false">X1866-(Draws!Y1845+Draws!AK1845)</f>
        <v>0</v>
      </c>
      <c r="Z1866" s="18" t="n">
        <f aca="false">0-(MAX(Draws!N1845-Line_cap,0)+MAX(Draws!Z1845-Line_cap,0))</f>
        <v>0</v>
      </c>
      <c r="AA1866" s="18" t="n">
        <f aca="false">Z1866-(MAX(Draws!O1845-Line_cap,0)+MAX(Draws!AA1845-Line_cap,0))</f>
        <v>0</v>
      </c>
      <c r="AB1866" s="18" t="n">
        <f aca="false">AA1866-(MAX(Draws!P1845-Line_cap,0)+MAX(Draws!AB1845-Line_cap,0))</f>
        <v>0</v>
      </c>
      <c r="AC1866" s="18" t="n">
        <f aca="false">AB1866-(MAX(Draws!Q1845-Line_cap,0)+MAX(Draws!AC1845-Line_cap,0))</f>
        <v>0</v>
      </c>
      <c r="AD1866" s="18" t="n">
        <f aca="false">AC1866-(MAX(Draws!R1845-Line_cap,0)+MAX(Draws!AD1845-Line_cap,0))</f>
        <v>0</v>
      </c>
      <c r="AE1866" s="18" t="n">
        <f aca="false">AD1866-(MAX(Draws!S1845-Line_cap,0)+MAX(Draws!AE1845-Line_cap,0))</f>
        <v>0</v>
      </c>
      <c r="AF1866" s="18" t="n">
        <f aca="false">AE1866-(MAX(Draws!T1845-Line_cap,0)+MAX(Draws!AF1845-Line_cap,0))</f>
        <v>0</v>
      </c>
      <c r="AG1866" s="18" t="n">
        <f aca="false">AF1866-(MAX(Draws!U1845-Line_cap,0)+MAX(Draws!AG1845-Line_cap,0))</f>
        <v>0</v>
      </c>
      <c r="AH1866" s="18" t="n">
        <f aca="false">AG1866-(MAX(Draws!V1845-Line_cap,0)+MAX(Draws!AH1845-Line_cap,0))</f>
        <v>0</v>
      </c>
      <c r="AI1866" s="18" t="n">
        <f aca="false">AH1866-(MAX(Draws!W1845-Line_cap,0)+MAX(Draws!AI1845-Line_cap,0))</f>
        <v>0</v>
      </c>
      <c r="AJ1866" s="18" t="n">
        <f aca="false">AI1866-(MAX(Draws!X1845-Line_cap,0)+MAX(Draws!AJ1845-Line_cap,0))</f>
        <v>0</v>
      </c>
      <c r="AK1866" s="18" t="n">
        <f aca="false">AJ1866-(MAX(Draws!Y1845-Line_cap,0)+MAX(Draws!AK1845-Line_cap,0))</f>
        <v>0</v>
      </c>
      <c r="AL1866" s="18" t="n">
        <f aca="false">SUMPRODUCT(MIN($B$22:$M$22+B1866:M1866+N1866:Y1866))</f>
        <v>362.016363758291</v>
      </c>
      <c r="AM1866" s="18" t="n">
        <f aca="false">SUMPRODUCT(MIN($B$22:$M$22+B1866:M1866))</f>
        <v>362.016363758291</v>
      </c>
      <c r="AN1866" s="18" t="n">
        <f aca="false">SUMPRODUCT(MIN($B$22:$M$22+N1866:Y1866))</f>
        <v>481.950382357786</v>
      </c>
      <c r="AO1866" s="18" t="n">
        <f aca="false">SUMPRODUCT(MIN($B$22:$M$22+B1866:M1866+Z1866:AK1866))</f>
        <v>362.016363758291</v>
      </c>
      <c r="AP1866" s="18" t="n">
        <f aca="false">SUMPRODUCT(MIN($B$23:$M$23+B1866:M1866+N1866:Y1866))</f>
        <v>409.782109259075</v>
      </c>
      <c r="AQ1866" s="18" t="n">
        <f aca="false">SUMPRODUCT(MIN($B$23:$M$23+B1866:M1866+Z1866:AK1866))</f>
        <v>409.782109259075</v>
      </c>
      <c r="AR1866" s="13" t="n">
        <f aca="false">IF(Y1866&lt;0,1,0)</f>
        <v>0</v>
      </c>
    </row>
    <row r="1867" customFormat="false" ht="15" hidden="false" customHeight="false" outlineLevel="0" collapsed="false">
      <c r="A1867" s="13" t="n">
        <v>1842</v>
      </c>
      <c r="B1867" s="18" t="n">
        <f aca="false">Shock_sd*Draws!B1846</f>
        <v>-46.1537233893708</v>
      </c>
      <c r="C1867" s="18" t="n">
        <f aca="false">Persist_a*B1867+Shock_sd*Draws!C1846</f>
        <v>12.5258683923881</v>
      </c>
      <c r="D1867" s="18" t="n">
        <f aca="false">Persist_a*C1867+Shock_sd*Draws!D1846</f>
        <v>41.8695098129846</v>
      </c>
      <c r="E1867" s="18" t="n">
        <f aca="false">Persist_a*D1867+Shock_sd*Draws!E1846</f>
        <v>71.705707275587</v>
      </c>
      <c r="F1867" s="18" t="n">
        <f aca="false">Persist_a*E1867+Shock_sd*Draws!F1846</f>
        <v>-25.37665658842</v>
      </c>
      <c r="G1867" s="18" t="n">
        <f aca="false">Persist_a*F1867+Shock_sd*Draws!G1846</f>
        <v>92.0178231772393</v>
      </c>
      <c r="H1867" s="18" t="n">
        <f aca="false">Persist_a*G1867+Shock_sd*Draws!H1846</f>
        <v>80.4691773734353</v>
      </c>
      <c r="I1867" s="18" t="n">
        <f aca="false">Persist_a*H1867+Shock_sd*Draws!I1846</f>
        <v>-14.7628662488776</v>
      </c>
      <c r="J1867" s="18" t="n">
        <f aca="false">Persist_a*I1867+Shock_sd*Draws!J1846</f>
        <v>4.12500404678555</v>
      </c>
      <c r="K1867" s="18" t="n">
        <f aca="false">Persist_a*J1867+Shock_sd*Draws!K1846</f>
        <v>19.7609225533014</v>
      </c>
      <c r="L1867" s="18" t="n">
        <f aca="false">Persist_a*K1867+Shock_sd*Draws!L1846</f>
        <v>73.5552425989785</v>
      </c>
      <c r="M1867" s="18" t="n">
        <f aca="false">Persist_a*L1867+Shock_sd*Draws!M1846</f>
        <v>142.361129528081</v>
      </c>
      <c r="N1867" s="18" t="n">
        <f aca="false">0-(Draws!N1846+Draws!Z1846)</f>
        <v>0</v>
      </c>
      <c r="O1867" s="18" t="n">
        <f aca="false">N1867-(Draws!O1846+Draws!AA1846)</f>
        <v>0</v>
      </c>
      <c r="P1867" s="18" t="n">
        <f aca="false">O1867-(Draws!P1846+Draws!AB1846)</f>
        <v>0</v>
      </c>
      <c r="Q1867" s="18" t="n">
        <f aca="false">P1867-(Draws!Q1846+Draws!AC1846)</f>
        <v>0</v>
      </c>
      <c r="R1867" s="18" t="n">
        <f aca="false">Q1867-(Draws!R1846+Draws!AD1846)</f>
        <v>0</v>
      </c>
      <c r="S1867" s="18" t="n">
        <f aca="false">R1867-(Draws!S1846+Draws!AE1846)</f>
        <v>0</v>
      </c>
      <c r="T1867" s="18" t="n">
        <f aca="false">S1867-(Draws!T1846+Draws!AF1846)</f>
        <v>0</v>
      </c>
      <c r="U1867" s="18" t="n">
        <f aca="false">T1867-(Draws!U1846+Draws!AG1846)</f>
        <v>0</v>
      </c>
      <c r="V1867" s="18" t="n">
        <f aca="false">U1867-(Draws!V1846+Draws!AH1846)</f>
        <v>0</v>
      </c>
      <c r="W1867" s="18" t="n">
        <f aca="false">V1867-(Draws!W1846+Draws!AI1846)</f>
        <v>0</v>
      </c>
      <c r="X1867" s="18" t="n">
        <f aca="false">W1867-(Draws!X1846+Draws!AJ1846)</f>
        <v>0</v>
      </c>
      <c r="Y1867" s="18" t="n">
        <f aca="false">X1867-(Draws!Y1846+Draws!AK1846)</f>
        <v>0</v>
      </c>
      <c r="Z1867" s="18" t="n">
        <f aca="false">0-(MAX(Draws!N1846-Line_cap,0)+MAX(Draws!Z1846-Line_cap,0))</f>
        <v>0</v>
      </c>
      <c r="AA1867" s="18" t="n">
        <f aca="false">Z1867-(MAX(Draws!O1846-Line_cap,0)+MAX(Draws!AA1846-Line_cap,0))</f>
        <v>0</v>
      </c>
      <c r="AB1867" s="18" t="n">
        <f aca="false">AA1867-(MAX(Draws!P1846-Line_cap,0)+MAX(Draws!AB1846-Line_cap,0))</f>
        <v>0</v>
      </c>
      <c r="AC1867" s="18" t="n">
        <f aca="false">AB1867-(MAX(Draws!Q1846-Line_cap,0)+MAX(Draws!AC1846-Line_cap,0))</f>
        <v>0</v>
      </c>
      <c r="AD1867" s="18" t="n">
        <f aca="false">AC1867-(MAX(Draws!R1846-Line_cap,0)+MAX(Draws!AD1846-Line_cap,0))</f>
        <v>0</v>
      </c>
      <c r="AE1867" s="18" t="n">
        <f aca="false">AD1867-(MAX(Draws!S1846-Line_cap,0)+MAX(Draws!AE1846-Line_cap,0))</f>
        <v>0</v>
      </c>
      <c r="AF1867" s="18" t="n">
        <f aca="false">AE1867-(MAX(Draws!T1846-Line_cap,0)+MAX(Draws!AF1846-Line_cap,0))</f>
        <v>0</v>
      </c>
      <c r="AG1867" s="18" t="n">
        <f aca="false">AF1867-(MAX(Draws!U1846-Line_cap,0)+MAX(Draws!AG1846-Line_cap,0))</f>
        <v>0</v>
      </c>
      <c r="AH1867" s="18" t="n">
        <f aca="false">AG1867-(MAX(Draws!V1846-Line_cap,0)+MAX(Draws!AH1846-Line_cap,0))</f>
        <v>0</v>
      </c>
      <c r="AI1867" s="18" t="n">
        <f aca="false">AH1867-(MAX(Draws!W1846-Line_cap,0)+MAX(Draws!AI1846-Line_cap,0))</f>
        <v>0</v>
      </c>
      <c r="AJ1867" s="18" t="n">
        <f aca="false">AI1867-(MAX(Draws!X1846-Line_cap,0)+MAX(Draws!AJ1846-Line_cap,0))</f>
        <v>0</v>
      </c>
      <c r="AK1867" s="18" t="n">
        <f aca="false">AJ1867-(MAX(Draws!Y1846-Line_cap,0)+MAX(Draws!AK1846-Line_cap,0))</f>
        <v>0</v>
      </c>
      <c r="AL1867" s="18" t="n">
        <f aca="false">SUMPRODUCT(MIN($B$22:$M$22+B1867:M1867+N1867:Y1867))</f>
        <v>463.12052455927</v>
      </c>
      <c r="AM1867" s="18" t="n">
        <f aca="false">SUMPRODUCT(MIN($B$22:$M$22+B1867:M1867))</f>
        <v>463.12052455927</v>
      </c>
      <c r="AN1867" s="18" t="n">
        <f aca="false">SUMPRODUCT(MIN($B$22:$M$22+N1867:Y1867))</f>
        <v>481.950382357786</v>
      </c>
      <c r="AO1867" s="18" t="n">
        <f aca="false">SUMPRODUCT(MIN($B$22:$M$22+B1867:M1867+Z1867:AK1867))</f>
        <v>463.12052455927</v>
      </c>
      <c r="AP1867" s="18" t="n">
        <f aca="false">SUMPRODUCT(MIN($B$23:$M$23+B1867:M1867+N1867:Y1867))</f>
        <v>508.225258412434</v>
      </c>
      <c r="AQ1867" s="18" t="n">
        <f aca="false">SUMPRODUCT(MIN($B$23:$M$23+B1867:M1867+Z1867:AK1867))</f>
        <v>508.225258412434</v>
      </c>
      <c r="AR1867" s="13" t="n">
        <f aca="false">IF(Y1867&lt;0,1,0)</f>
        <v>0</v>
      </c>
    </row>
    <row r="1868" customFormat="false" ht="15" hidden="false" customHeight="false" outlineLevel="0" collapsed="false">
      <c r="A1868" s="13" t="n">
        <v>1843</v>
      </c>
      <c r="B1868" s="18" t="n">
        <f aca="false">Shock_sd*Draws!B1847</f>
        <v>17.9198354817312</v>
      </c>
      <c r="C1868" s="18" t="n">
        <f aca="false">Persist_a*B1868+Shock_sd*Draws!C1847</f>
        <v>181.256243586965</v>
      </c>
      <c r="D1868" s="18" t="n">
        <f aca="false">Persist_a*C1868+Shock_sd*Draws!D1847</f>
        <v>80.1548907580562</v>
      </c>
      <c r="E1868" s="18" t="n">
        <f aca="false">Persist_a*D1868+Shock_sd*Draws!E1847</f>
        <v>24.672067714209</v>
      </c>
      <c r="F1868" s="18" t="n">
        <f aca="false">Persist_a*E1868+Shock_sd*Draws!F1847</f>
        <v>22.4981076135839</v>
      </c>
      <c r="G1868" s="18" t="n">
        <f aca="false">Persist_a*F1868+Shock_sd*Draws!G1847</f>
        <v>-21.2700043979026</v>
      </c>
      <c r="H1868" s="18" t="n">
        <f aca="false">Persist_a*G1868+Shock_sd*Draws!H1847</f>
        <v>30.5336427158279</v>
      </c>
      <c r="I1868" s="18" t="n">
        <f aca="false">Persist_a*H1868+Shock_sd*Draws!I1847</f>
        <v>57.0004053027044</v>
      </c>
      <c r="J1868" s="18" t="n">
        <f aca="false">Persist_a*I1868+Shock_sd*Draws!J1847</f>
        <v>100.299610683075</v>
      </c>
      <c r="K1868" s="18" t="n">
        <f aca="false">Persist_a*J1868+Shock_sd*Draws!K1847</f>
        <v>-20.4409966854771</v>
      </c>
      <c r="L1868" s="18" t="n">
        <f aca="false">Persist_a*K1868+Shock_sd*Draws!L1847</f>
        <v>-45.7143718038617</v>
      </c>
      <c r="M1868" s="18" t="n">
        <f aca="false">Persist_a*L1868+Shock_sd*Draws!M1847</f>
        <v>45.2148778186299</v>
      </c>
      <c r="N1868" s="18" t="n">
        <f aca="false">0-(Draws!N1847+Draws!Z1847)</f>
        <v>0</v>
      </c>
      <c r="O1868" s="18" t="n">
        <f aca="false">N1868-(Draws!O1847+Draws!AA1847)</f>
        <v>0</v>
      </c>
      <c r="P1868" s="18" t="n">
        <f aca="false">O1868-(Draws!P1847+Draws!AB1847)</f>
        <v>0</v>
      </c>
      <c r="Q1868" s="18" t="n">
        <f aca="false">P1868-(Draws!Q1847+Draws!AC1847)</f>
        <v>0</v>
      </c>
      <c r="R1868" s="18" t="n">
        <f aca="false">Q1868-(Draws!R1847+Draws!AD1847)</f>
        <v>-131.421147959513</v>
      </c>
      <c r="S1868" s="18" t="n">
        <f aca="false">R1868-(Draws!S1847+Draws!AE1847)</f>
        <v>-131.421147959513</v>
      </c>
      <c r="T1868" s="18" t="n">
        <f aca="false">S1868-(Draws!T1847+Draws!AF1847)</f>
        <v>-131.421147959513</v>
      </c>
      <c r="U1868" s="18" t="n">
        <f aca="false">T1868-(Draws!U1847+Draws!AG1847)</f>
        <v>-131.421147959513</v>
      </c>
      <c r="V1868" s="18" t="n">
        <f aca="false">U1868-(Draws!V1847+Draws!AH1847)</f>
        <v>-131.421147959513</v>
      </c>
      <c r="W1868" s="18" t="n">
        <f aca="false">V1868-(Draws!W1847+Draws!AI1847)</f>
        <v>-131.421147959513</v>
      </c>
      <c r="X1868" s="18" t="n">
        <f aca="false">W1868-(Draws!X1847+Draws!AJ1847)</f>
        <v>-131.421147959513</v>
      </c>
      <c r="Y1868" s="18" t="n">
        <f aca="false">X1868-(Draws!Y1847+Draws!AK1847)</f>
        <v>-131.421147959513</v>
      </c>
      <c r="Z1868" s="18" t="n">
        <f aca="false">0-(MAX(Draws!N1847-Line_cap,0)+MAX(Draws!Z1847-Line_cap,0))</f>
        <v>0</v>
      </c>
      <c r="AA1868" s="18" t="n">
        <f aca="false">Z1868-(MAX(Draws!O1847-Line_cap,0)+MAX(Draws!AA1847-Line_cap,0))</f>
        <v>0</v>
      </c>
      <c r="AB1868" s="18" t="n">
        <f aca="false">AA1868-(MAX(Draws!P1847-Line_cap,0)+MAX(Draws!AB1847-Line_cap,0))</f>
        <v>0</v>
      </c>
      <c r="AC1868" s="18" t="n">
        <f aca="false">AB1868-(MAX(Draws!Q1847-Line_cap,0)+MAX(Draws!AC1847-Line_cap,0))</f>
        <v>0</v>
      </c>
      <c r="AD1868" s="18" t="n">
        <f aca="false">AC1868-(MAX(Draws!R1847-Line_cap,0)+MAX(Draws!AD1847-Line_cap,0))</f>
        <v>-0.301301101669694</v>
      </c>
      <c r="AE1868" s="18" t="n">
        <f aca="false">AD1868-(MAX(Draws!S1847-Line_cap,0)+MAX(Draws!AE1847-Line_cap,0))</f>
        <v>-0.301301101669694</v>
      </c>
      <c r="AF1868" s="18" t="n">
        <f aca="false">AE1868-(MAX(Draws!T1847-Line_cap,0)+MAX(Draws!AF1847-Line_cap,0))</f>
        <v>-0.301301101669694</v>
      </c>
      <c r="AG1868" s="18" t="n">
        <f aca="false">AF1868-(MAX(Draws!U1847-Line_cap,0)+MAX(Draws!AG1847-Line_cap,0))</f>
        <v>-0.301301101669694</v>
      </c>
      <c r="AH1868" s="18" t="n">
        <f aca="false">AG1868-(MAX(Draws!V1847-Line_cap,0)+MAX(Draws!AH1847-Line_cap,0))</f>
        <v>-0.301301101669694</v>
      </c>
      <c r="AI1868" s="18" t="n">
        <f aca="false">AH1868-(MAX(Draws!W1847-Line_cap,0)+MAX(Draws!AI1847-Line_cap,0))</f>
        <v>-0.301301101669694</v>
      </c>
      <c r="AJ1868" s="18" t="n">
        <f aca="false">AI1868-(MAX(Draws!X1847-Line_cap,0)+MAX(Draws!AJ1847-Line_cap,0))</f>
        <v>-0.301301101669694</v>
      </c>
      <c r="AK1868" s="18" t="n">
        <f aca="false">AJ1868-(MAX(Draws!Y1847-Line_cap,0)+MAX(Draws!AK1847-Line_cap,0))</f>
        <v>-0.301301101669694</v>
      </c>
      <c r="AL1868" s="18" t="n">
        <f aca="false">SUMPRODUCT(MIN($B$22:$M$22+B1868:M1868+N1868:Y1868))</f>
        <v>324.792427801007</v>
      </c>
      <c r="AM1868" s="18" t="n">
        <f aca="false">SUMPRODUCT(MIN($B$22:$M$22+B1868:M1868))</f>
        <v>456.21357576052</v>
      </c>
      <c r="AN1868" s="18" t="n">
        <f aca="false">SUMPRODUCT(MIN($B$22:$M$22+N1868:Y1868))</f>
        <v>350.529234398273</v>
      </c>
      <c r="AO1868" s="18" t="n">
        <f aca="false">SUMPRODUCT(MIN($B$22:$M$22+B1868:M1868+Z1868:AK1868))</f>
        <v>455.91227465885</v>
      </c>
      <c r="AP1868" s="18" t="n">
        <f aca="false">SUMPRODUCT(MIN($B$23:$M$23+B1868:M1868+N1868:Y1868))</f>
        <v>371.665556614551</v>
      </c>
      <c r="AQ1868" s="18" t="n">
        <f aca="false">SUMPRODUCT(MIN($B$23:$M$23+B1868:M1868+Z1868:AK1868))</f>
        <v>502.785403472394</v>
      </c>
      <c r="AR1868" s="13" t="n">
        <f aca="false">IF(Y1868&lt;0,1,0)</f>
        <v>1</v>
      </c>
    </row>
    <row r="1869" customFormat="false" ht="15" hidden="false" customHeight="false" outlineLevel="0" collapsed="false">
      <c r="A1869" s="13" t="n">
        <v>1844</v>
      </c>
      <c r="B1869" s="18" t="n">
        <f aca="false">Shock_sd*Draws!B1848</f>
        <v>48.1795368717522</v>
      </c>
      <c r="C1869" s="18" t="n">
        <f aca="false">Persist_a*B1869+Shock_sd*Draws!C1848</f>
        <v>7.96687217851924</v>
      </c>
      <c r="D1869" s="18" t="n">
        <f aca="false">Persist_a*C1869+Shock_sd*Draws!D1848</f>
        <v>42.2327007603482</v>
      </c>
      <c r="E1869" s="18" t="n">
        <f aca="false">Persist_a*D1869+Shock_sd*Draws!E1848</f>
        <v>-59.9944175022862</v>
      </c>
      <c r="F1869" s="18" t="n">
        <f aca="false">Persist_a*E1869+Shock_sd*Draws!F1848</f>
        <v>11.1744007364106</v>
      </c>
      <c r="G1869" s="18" t="n">
        <f aca="false">Persist_a*F1869+Shock_sd*Draws!G1848</f>
        <v>23.0930507853873</v>
      </c>
      <c r="H1869" s="18" t="n">
        <f aca="false">Persist_a*G1869+Shock_sd*Draws!H1848</f>
        <v>54.1467658873086</v>
      </c>
      <c r="I1869" s="18" t="n">
        <f aca="false">Persist_a*H1869+Shock_sd*Draws!I1848</f>
        <v>53.4481709075607</v>
      </c>
      <c r="J1869" s="18" t="n">
        <f aca="false">Persist_a*I1869+Shock_sd*Draws!J1848</f>
        <v>-0.691210717344653</v>
      </c>
      <c r="K1869" s="18" t="n">
        <f aca="false">Persist_a*J1869+Shock_sd*Draws!K1848</f>
        <v>44.7779342978669</v>
      </c>
      <c r="L1869" s="18" t="n">
        <f aca="false">Persist_a*K1869+Shock_sd*Draws!L1848</f>
        <v>66.2114945846437</v>
      </c>
      <c r="M1869" s="18" t="n">
        <f aca="false">Persist_a*L1869+Shock_sd*Draws!M1848</f>
        <v>-47.9430212240087</v>
      </c>
      <c r="N1869" s="18" t="n">
        <f aca="false">0-(Draws!N1848+Draws!Z1848)</f>
        <v>0</v>
      </c>
      <c r="O1869" s="18" t="n">
        <f aca="false">N1869-(Draws!O1848+Draws!AA1848)</f>
        <v>0</v>
      </c>
      <c r="P1869" s="18" t="n">
        <f aca="false">O1869-(Draws!P1848+Draws!AB1848)</f>
        <v>0</v>
      </c>
      <c r="Q1869" s="18" t="n">
        <f aca="false">P1869-(Draws!Q1848+Draws!AC1848)</f>
        <v>-113.056854815363</v>
      </c>
      <c r="R1869" s="18" t="n">
        <f aca="false">Q1869-(Draws!R1848+Draws!AD1848)</f>
        <v>-113.056854815363</v>
      </c>
      <c r="S1869" s="18" t="n">
        <f aca="false">R1869-(Draws!S1848+Draws!AE1848)</f>
        <v>-113.056854815363</v>
      </c>
      <c r="T1869" s="18" t="n">
        <f aca="false">S1869-(Draws!T1848+Draws!AF1848)</f>
        <v>-113.056854815363</v>
      </c>
      <c r="U1869" s="18" t="n">
        <f aca="false">T1869-(Draws!U1848+Draws!AG1848)</f>
        <v>-113.056854815363</v>
      </c>
      <c r="V1869" s="18" t="n">
        <f aca="false">U1869-(Draws!V1848+Draws!AH1848)</f>
        <v>-113.056854815363</v>
      </c>
      <c r="W1869" s="18" t="n">
        <f aca="false">V1869-(Draws!W1848+Draws!AI1848)</f>
        <v>-113.056854815363</v>
      </c>
      <c r="X1869" s="18" t="n">
        <f aca="false">W1869-(Draws!X1848+Draws!AJ1848)</f>
        <v>-113.056854815363</v>
      </c>
      <c r="Y1869" s="18" t="n">
        <f aca="false">X1869-(Draws!Y1848+Draws!AK1848)</f>
        <v>-113.056854815363</v>
      </c>
      <c r="Z1869" s="18" t="n">
        <f aca="false">0-(MAX(Draws!N1848-Line_cap,0)+MAX(Draws!Z1848-Line_cap,0))</f>
        <v>0</v>
      </c>
      <c r="AA1869" s="18" t="n">
        <f aca="false">Z1869-(MAX(Draws!O1848-Line_cap,0)+MAX(Draws!AA1848-Line_cap,0))</f>
        <v>0</v>
      </c>
      <c r="AB1869" s="18" t="n">
        <f aca="false">AA1869-(MAX(Draws!P1848-Line_cap,0)+MAX(Draws!AB1848-Line_cap,0))</f>
        <v>0</v>
      </c>
      <c r="AC1869" s="18" t="n">
        <f aca="false">AB1869-(MAX(Draws!Q1848-Line_cap,0)+MAX(Draws!AC1848-Line_cap,0))</f>
        <v>-13.0568548153633</v>
      </c>
      <c r="AD1869" s="18" t="n">
        <f aca="false">AC1869-(MAX(Draws!R1848-Line_cap,0)+MAX(Draws!AD1848-Line_cap,0))</f>
        <v>-13.0568548153633</v>
      </c>
      <c r="AE1869" s="18" t="n">
        <f aca="false">AD1869-(MAX(Draws!S1848-Line_cap,0)+MAX(Draws!AE1848-Line_cap,0))</f>
        <v>-13.0568548153633</v>
      </c>
      <c r="AF1869" s="18" t="n">
        <f aca="false">AE1869-(MAX(Draws!T1848-Line_cap,0)+MAX(Draws!AF1848-Line_cap,0))</f>
        <v>-13.0568548153633</v>
      </c>
      <c r="AG1869" s="18" t="n">
        <f aca="false">AF1869-(MAX(Draws!U1848-Line_cap,0)+MAX(Draws!AG1848-Line_cap,0))</f>
        <v>-13.0568548153633</v>
      </c>
      <c r="AH1869" s="18" t="n">
        <f aca="false">AG1869-(MAX(Draws!V1848-Line_cap,0)+MAX(Draws!AH1848-Line_cap,0))</f>
        <v>-13.0568548153633</v>
      </c>
      <c r="AI1869" s="18" t="n">
        <f aca="false">AH1869-(MAX(Draws!W1848-Line_cap,0)+MAX(Draws!AI1848-Line_cap,0))</f>
        <v>-13.0568548153633</v>
      </c>
      <c r="AJ1869" s="18" t="n">
        <f aca="false">AI1869-(MAX(Draws!X1848-Line_cap,0)+MAX(Draws!AJ1848-Line_cap,0))</f>
        <v>-13.0568548153633</v>
      </c>
      <c r="AK1869" s="18" t="n">
        <f aca="false">AJ1869-(MAX(Draws!Y1848-Line_cap,0)+MAX(Draws!AK1848-Line_cap,0))</f>
        <v>-13.0568548153633</v>
      </c>
      <c r="AL1869" s="18" t="n">
        <f aca="false">SUMPRODUCT(MIN($B$22:$M$22+B1869:M1869+N1869:Y1869))</f>
        <v>325.810927510507</v>
      </c>
      <c r="AM1869" s="18" t="n">
        <f aca="false">SUMPRODUCT(MIN($B$22:$M$22+B1869:M1869))</f>
        <v>438.86778232587</v>
      </c>
      <c r="AN1869" s="18" t="n">
        <f aca="false">SUMPRODUCT(MIN($B$22:$M$22+N1869:Y1869))</f>
        <v>368.893527542422</v>
      </c>
      <c r="AO1869" s="18" t="n">
        <f aca="false">SUMPRODUCT(MIN($B$22:$M$22+B1869:M1869+Z1869:AK1869))</f>
        <v>425.810927510507</v>
      </c>
      <c r="AP1869" s="18" t="n">
        <f aca="false">SUMPRODUCT(MIN($B$23:$M$23+B1869:M1869+N1869:Y1869))</f>
        <v>366.69921502387</v>
      </c>
      <c r="AQ1869" s="18" t="n">
        <f aca="false">SUMPRODUCT(MIN($B$23:$M$23+B1869:M1869+Z1869:AK1869))</f>
        <v>466.69921502387</v>
      </c>
      <c r="AR1869" s="13" t="n">
        <f aca="false">IF(Y1869&lt;0,1,0)</f>
        <v>1</v>
      </c>
    </row>
    <row r="1870" customFormat="false" ht="15" hidden="false" customHeight="false" outlineLevel="0" collapsed="false">
      <c r="A1870" s="13" t="n">
        <v>1845</v>
      </c>
      <c r="B1870" s="18" t="n">
        <f aca="false">Shock_sd*Draws!B1849</f>
        <v>26.0117605499792</v>
      </c>
      <c r="C1870" s="18" t="n">
        <f aca="false">Persist_a*B1870+Shock_sd*Draws!C1849</f>
        <v>42.0224475421051</v>
      </c>
      <c r="D1870" s="18" t="n">
        <f aca="false">Persist_a*C1870+Shock_sd*Draws!D1849</f>
        <v>57.772451675627</v>
      </c>
      <c r="E1870" s="18" t="n">
        <f aca="false">Persist_a*D1870+Shock_sd*Draws!E1849</f>
        <v>-55.1497175544275</v>
      </c>
      <c r="F1870" s="18" t="n">
        <f aca="false">Persist_a*E1870+Shock_sd*Draws!F1849</f>
        <v>-59.5578995109146</v>
      </c>
      <c r="G1870" s="18" t="n">
        <f aca="false">Persist_a*F1870+Shock_sd*Draws!G1849</f>
        <v>-123.878026636626</v>
      </c>
      <c r="H1870" s="18" t="n">
        <f aca="false">Persist_a*G1870+Shock_sd*Draws!H1849</f>
        <v>-24.0584293505349</v>
      </c>
      <c r="I1870" s="18" t="n">
        <f aca="false">Persist_a*H1870+Shock_sd*Draws!I1849</f>
        <v>-29.4946984840349</v>
      </c>
      <c r="J1870" s="18" t="n">
        <f aca="false">Persist_a*I1870+Shock_sd*Draws!J1849</f>
        <v>-0.946458754543752</v>
      </c>
      <c r="K1870" s="18" t="n">
        <f aca="false">Persist_a*J1870+Shock_sd*Draws!K1849</f>
        <v>50.5790858418509</v>
      </c>
      <c r="L1870" s="18" t="n">
        <f aca="false">Persist_a*K1870+Shock_sd*Draws!L1849</f>
        <v>90.0561575464055</v>
      </c>
      <c r="M1870" s="18" t="n">
        <f aca="false">Persist_a*L1870+Shock_sd*Draws!M1849</f>
        <v>132.758244925436</v>
      </c>
      <c r="N1870" s="18" t="n">
        <f aca="false">0-(Draws!N1849+Draws!Z1849)</f>
        <v>0</v>
      </c>
      <c r="O1870" s="18" t="n">
        <f aca="false">N1870-(Draws!O1849+Draws!AA1849)</f>
        <v>0</v>
      </c>
      <c r="P1870" s="18" t="n">
        <f aca="false">O1870-(Draws!P1849+Draws!AB1849)</f>
        <v>0</v>
      </c>
      <c r="Q1870" s="18" t="n">
        <f aca="false">P1870-(Draws!Q1849+Draws!AC1849)</f>
        <v>0</v>
      </c>
      <c r="R1870" s="18" t="n">
        <f aca="false">Q1870-(Draws!R1849+Draws!AD1849)</f>
        <v>0</v>
      </c>
      <c r="S1870" s="18" t="n">
        <f aca="false">R1870-(Draws!S1849+Draws!AE1849)</f>
        <v>0</v>
      </c>
      <c r="T1870" s="18" t="n">
        <f aca="false">S1870-(Draws!T1849+Draws!AF1849)</f>
        <v>0</v>
      </c>
      <c r="U1870" s="18" t="n">
        <f aca="false">T1870-(Draws!U1849+Draws!AG1849)</f>
        <v>0</v>
      </c>
      <c r="V1870" s="18" t="n">
        <f aca="false">U1870-(Draws!V1849+Draws!AH1849)</f>
        <v>0</v>
      </c>
      <c r="W1870" s="18" t="n">
        <f aca="false">V1870-(Draws!W1849+Draws!AI1849)</f>
        <v>0</v>
      </c>
      <c r="X1870" s="18" t="n">
        <f aca="false">W1870-(Draws!X1849+Draws!AJ1849)</f>
        <v>0</v>
      </c>
      <c r="Y1870" s="18" t="n">
        <f aca="false">X1870-(Draws!Y1849+Draws!AK1849)</f>
        <v>0</v>
      </c>
      <c r="Z1870" s="18" t="n">
        <f aca="false">0-(MAX(Draws!N1849-Line_cap,0)+MAX(Draws!Z1849-Line_cap,0))</f>
        <v>0</v>
      </c>
      <c r="AA1870" s="18" t="n">
        <f aca="false">Z1870-(MAX(Draws!O1849-Line_cap,0)+MAX(Draws!AA1849-Line_cap,0))</f>
        <v>0</v>
      </c>
      <c r="AB1870" s="18" t="n">
        <f aca="false">AA1870-(MAX(Draws!P1849-Line_cap,0)+MAX(Draws!AB1849-Line_cap,0))</f>
        <v>0</v>
      </c>
      <c r="AC1870" s="18" t="n">
        <f aca="false">AB1870-(MAX(Draws!Q1849-Line_cap,0)+MAX(Draws!AC1849-Line_cap,0))</f>
        <v>0</v>
      </c>
      <c r="AD1870" s="18" t="n">
        <f aca="false">AC1870-(MAX(Draws!R1849-Line_cap,0)+MAX(Draws!AD1849-Line_cap,0))</f>
        <v>0</v>
      </c>
      <c r="AE1870" s="18" t="n">
        <f aca="false">AD1870-(MAX(Draws!S1849-Line_cap,0)+MAX(Draws!AE1849-Line_cap,0))</f>
        <v>0</v>
      </c>
      <c r="AF1870" s="18" t="n">
        <f aca="false">AE1870-(MAX(Draws!T1849-Line_cap,0)+MAX(Draws!AF1849-Line_cap,0))</f>
        <v>0</v>
      </c>
      <c r="AG1870" s="18" t="n">
        <f aca="false">AF1870-(MAX(Draws!U1849-Line_cap,0)+MAX(Draws!AG1849-Line_cap,0))</f>
        <v>0</v>
      </c>
      <c r="AH1870" s="18" t="n">
        <f aca="false">AG1870-(MAX(Draws!V1849-Line_cap,0)+MAX(Draws!AH1849-Line_cap,0))</f>
        <v>0</v>
      </c>
      <c r="AI1870" s="18" t="n">
        <f aca="false">AH1870-(MAX(Draws!W1849-Line_cap,0)+MAX(Draws!AI1849-Line_cap,0))</f>
        <v>0</v>
      </c>
      <c r="AJ1870" s="18" t="n">
        <f aca="false">AI1870-(MAX(Draws!X1849-Line_cap,0)+MAX(Draws!AJ1849-Line_cap,0))</f>
        <v>0</v>
      </c>
      <c r="AK1870" s="18" t="n">
        <f aca="false">AJ1870-(MAX(Draws!Y1849-Line_cap,0)+MAX(Draws!AK1849-Line_cap,0))</f>
        <v>0</v>
      </c>
      <c r="AL1870" s="18" t="n">
        <f aca="false">SUMPRODUCT(MIN($B$22:$M$22+B1870:M1870+N1870:Y1870))</f>
        <v>359.330145001739</v>
      </c>
      <c r="AM1870" s="18" t="n">
        <f aca="false">SUMPRODUCT(MIN($B$22:$M$22+B1870:M1870))</f>
        <v>359.330145001739</v>
      </c>
      <c r="AN1870" s="18" t="n">
        <f aca="false">SUMPRODUCT(MIN($B$22:$M$22+N1870:Y1870))</f>
        <v>481.950382357786</v>
      </c>
      <c r="AO1870" s="18" t="n">
        <f aca="false">SUMPRODUCT(MIN($B$22:$M$22+B1870:M1870+Z1870:AK1870))</f>
        <v>359.330145001739</v>
      </c>
      <c r="AP1870" s="18" t="n">
        <f aca="false">SUMPRODUCT(MIN($B$23:$M$23+B1870:M1870+N1870:Y1870))</f>
        <v>407.095890502523</v>
      </c>
      <c r="AQ1870" s="18" t="n">
        <f aca="false">SUMPRODUCT(MIN($B$23:$M$23+B1870:M1870+Z1870:AK1870))</f>
        <v>407.095890502523</v>
      </c>
      <c r="AR1870" s="13" t="n">
        <f aca="false">IF(Y1870&lt;0,1,0)</f>
        <v>0</v>
      </c>
    </row>
    <row r="1871" customFormat="false" ht="15" hidden="false" customHeight="false" outlineLevel="0" collapsed="false">
      <c r="A1871" s="13" t="n">
        <v>1846</v>
      </c>
      <c r="B1871" s="18" t="n">
        <f aca="false">Shock_sd*Draws!B1850</f>
        <v>-4.62380014577914</v>
      </c>
      <c r="C1871" s="18" t="n">
        <f aca="false">Persist_a*B1871+Shock_sd*Draws!C1850</f>
        <v>49.3290419118172</v>
      </c>
      <c r="D1871" s="18" t="n">
        <f aca="false">Persist_a*C1871+Shock_sd*Draws!D1850</f>
        <v>99.8688433496432</v>
      </c>
      <c r="E1871" s="18" t="n">
        <f aca="false">Persist_a*D1871+Shock_sd*Draws!E1850</f>
        <v>36.2442121307754</v>
      </c>
      <c r="F1871" s="18" t="n">
        <f aca="false">Persist_a*E1871+Shock_sd*Draws!F1850</f>
        <v>46.9585240435223</v>
      </c>
      <c r="G1871" s="18" t="n">
        <f aca="false">Persist_a*F1871+Shock_sd*Draws!G1850</f>
        <v>52.6750387270318</v>
      </c>
      <c r="H1871" s="18" t="n">
        <f aca="false">Persist_a*G1871+Shock_sd*Draws!H1850</f>
        <v>-36.7691890560564</v>
      </c>
      <c r="I1871" s="18" t="n">
        <f aca="false">Persist_a*H1871+Shock_sd*Draws!I1850</f>
        <v>-77.2588517885795</v>
      </c>
      <c r="J1871" s="18" t="n">
        <f aca="false">Persist_a*I1871+Shock_sd*Draws!J1850</f>
        <v>-74.6509985705877</v>
      </c>
      <c r="K1871" s="18" t="n">
        <f aca="false">Persist_a*J1871+Shock_sd*Draws!K1850</f>
        <v>-2.82053762287396</v>
      </c>
      <c r="L1871" s="18" t="n">
        <f aca="false">Persist_a*K1871+Shock_sd*Draws!L1850</f>
        <v>-55.4990955739066</v>
      </c>
      <c r="M1871" s="18" t="n">
        <f aca="false">Persist_a*L1871+Shock_sd*Draws!M1850</f>
        <v>44.7528237301584</v>
      </c>
      <c r="N1871" s="18" t="n">
        <f aca="false">0-(Draws!N1850+Draws!Z1850)</f>
        <v>0</v>
      </c>
      <c r="O1871" s="18" t="n">
        <f aca="false">N1871-(Draws!O1850+Draws!AA1850)</f>
        <v>0</v>
      </c>
      <c r="P1871" s="18" t="n">
        <f aca="false">O1871-(Draws!P1850+Draws!AB1850)</f>
        <v>0</v>
      </c>
      <c r="Q1871" s="18" t="n">
        <f aca="false">P1871-(Draws!Q1850+Draws!AC1850)</f>
        <v>0</v>
      </c>
      <c r="R1871" s="18" t="n">
        <f aca="false">Q1871-(Draws!R1850+Draws!AD1850)</f>
        <v>0</v>
      </c>
      <c r="S1871" s="18" t="n">
        <f aca="false">R1871-(Draws!S1850+Draws!AE1850)</f>
        <v>0</v>
      </c>
      <c r="T1871" s="18" t="n">
        <f aca="false">S1871-(Draws!T1850+Draws!AF1850)</f>
        <v>0</v>
      </c>
      <c r="U1871" s="18" t="n">
        <f aca="false">T1871-(Draws!U1850+Draws!AG1850)</f>
        <v>0</v>
      </c>
      <c r="V1871" s="18" t="n">
        <f aca="false">U1871-(Draws!V1850+Draws!AH1850)</f>
        <v>0</v>
      </c>
      <c r="W1871" s="18" t="n">
        <f aca="false">V1871-(Draws!W1850+Draws!AI1850)</f>
        <v>0</v>
      </c>
      <c r="X1871" s="18" t="n">
        <f aca="false">W1871-(Draws!X1850+Draws!AJ1850)</f>
        <v>0</v>
      </c>
      <c r="Y1871" s="18" t="n">
        <f aca="false">X1871-(Draws!Y1850+Draws!AK1850)</f>
        <v>0</v>
      </c>
      <c r="Z1871" s="18" t="n">
        <f aca="false">0-(MAX(Draws!N1850-Line_cap,0)+MAX(Draws!Z1850-Line_cap,0))</f>
        <v>0</v>
      </c>
      <c r="AA1871" s="18" t="n">
        <f aca="false">Z1871-(MAX(Draws!O1850-Line_cap,0)+MAX(Draws!AA1850-Line_cap,0))</f>
        <v>0</v>
      </c>
      <c r="AB1871" s="18" t="n">
        <f aca="false">AA1871-(MAX(Draws!P1850-Line_cap,0)+MAX(Draws!AB1850-Line_cap,0))</f>
        <v>0</v>
      </c>
      <c r="AC1871" s="18" t="n">
        <f aca="false">AB1871-(MAX(Draws!Q1850-Line_cap,0)+MAX(Draws!AC1850-Line_cap,0))</f>
        <v>0</v>
      </c>
      <c r="AD1871" s="18" t="n">
        <f aca="false">AC1871-(MAX(Draws!R1850-Line_cap,0)+MAX(Draws!AD1850-Line_cap,0))</f>
        <v>0</v>
      </c>
      <c r="AE1871" s="18" t="n">
        <f aca="false">AD1871-(MAX(Draws!S1850-Line_cap,0)+MAX(Draws!AE1850-Line_cap,0))</f>
        <v>0</v>
      </c>
      <c r="AF1871" s="18" t="n">
        <f aca="false">AE1871-(MAX(Draws!T1850-Line_cap,0)+MAX(Draws!AF1850-Line_cap,0))</f>
        <v>0</v>
      </c>
      <c r="AG1871" s="18" t="n">
        <f aca="false">AF1871-(MAX(Draws!U1850-Line_cap,0)+MAX(Draws!AG1850-Line_cap,0))</f>
        <v>0</v>
      </c>
      <c r="AH1871" s="18" t="n">
        <f aca="false">AG1871-(MAX(Draws!V1850-Line_cap,0)+MAX(Draws!AH1850-Line_cap,0))</f>
        <v>0</v>
      </c>
      <c r="AI1871" s="18" t="n">
        <f aca="false">AH1871-(MAX(Draws!W1850-Line_cap,0)+MAX(Draws!AI1850-Line_cap,0))</f>
        <v>0</v>
      </c>
      <c r="AJ1871" s="18" t="n">
        <f aca="false">AI1871-(MAX(Draws!X1850-Line_cap,0)+MAX(Draws!AJ1850-Line_cap,0))</f>
        <v>0</v>
      </c>
      <c r="AK1871" s="18" t="n">
        <f aca="false">AJ1871-(MAX(Draws!Y1850-Line_cap,0)+MAX(Draws!AK1850-Line_cap,0))</f>
        <v>0</v>
      </c>
      <c r="AL1871" s="18" t="n">
        <f aca="false">SUMPRODUCT(MIN($B$22:$M$22+B1871:M1871+N1871:Y1871))</f>
        <v>406.59520160934</v>
      </c>
      <c r="AM1871" s="18" t="n">
        <f aca="false">SUMPRODUCT(MIN($B$22:$M$22+B1871:M1871))</f>
        <v>406.59520160934</v>
      </c>
      <c r="AN1871" s="18" t="n">
        <f aca="false">SUMPRODUCT(MIN($B$22:$M$22+N1871:Y1871))</f>
        <v>481.950382357786</v>
      </c>
      <c r="AO1871" s="18" t="n">
        <f aca="false">SUMPRODUCT(MIN($B$22:$M$22+B1871:M1871+Z1871:AK1871))</f>
        <v>406.59520160934</v>
      </c>
      <c r="AP1871" s="18" t="n">
        <f aca="false">SUMPRODUCT(MIN($B$23:$M$23+B1871:M1871+N1871:Y1871))</f>
        <v>456.19520160934</v>
      </c>
      <c r="AQ1871" s="18" t="n">
        <f aca="false">SUMPRODUCT(MIN($B$23:$M$23+B1871:M1871+Z1871:AK1871))</f>
        <v>456.19520160934</v>
      </c>
      <c r="AR1871" s="13" t="n">
        <f aca="false">IF(Y1871&lt;0,1,0)</f>
        <v>0</v>
      </c>
    </row>
    <row r="1872" customFormat="false" ht="15" hidden="false" customHeight="false" outlineLevel="0" collapsed="false">
      <c r="A1872" s="13" t="n">
        <v>1847</v>
      </c>
      <c r="B1872" s="18" t="n">
        <f aca="false">Shock_sd*Draws!B1851</f>
        <v>74.4909404608148</v>
      </c>
      <c r="C1872" s="18" t="n">
        <f aca="false">Persist_a*B1872+Shock_sd*Draws!C1851</f>
        <v>-9.60282281647785</v>
      </c>
      <c r="D1872" s="18" t="n">
        <f aca="false">Persist_a*C1872+Shock_sd*Draws!D1851</f>
        <v>-54.3160277402597</v>
      </c>
      <c r="E1872" s="18" t="n">
        <f aca="false">Persist_a*D1872+Shock_sd*Draws!E1851</f>
        <v>52.1953465914414</v>
      </c>
      <c r="F1872" s="18" t="n">
        <f aca="false">Persist_a*E1872+Shock_sd*Draws!F1851</f>
        <v>85.1765102686276</v>
      </c>
      <c r="G1872" s="18" t="n">
        <f aca="false">Persist_a*F1872+Shock_sd*Draws!G1851</f>
        <v>25.8966798054705</v>
      </c>
      <c r="H1872" s="18" t="n">
        <f aca="false">Persist_a*G1872+Shock_sd*Draws!H1851</f>
        <v>118.569372859659</v>
      </c>
      <c r="I1872" s="18" t="n">
        <f aca="false">Persist_a*H1872+Shock_sd*Draws!I1851</f>
        <v>32.3482626961932</v>
      </c>
      <c r="J1872" s="18" t="n">
        <f aca="false">Persist_a*I1872+Shock_sd*Draws!J1851</f>
        <v>-1.21069350716048</v>
      </c>
      <c r="K1872" s="18" t="n">
        <f aca="false">Persist_a*J1872+Shock_sd*Draws!K1851</f>
        <v>86.1403078126618</v>
      </c>
      <c r="L1872" s="18" t="n">
        <f aca="false">Persist_a*K1872+Shock_sd*Draws!L1851</f>
        <v>78.8979817569927</v>
      </c>
      <c r="M1872" s="18" t="n">
        <f aca="false">Persist_a*L1872+Shock_sd*Draws!M1851</f>
        <v>46.9192986368059</v>
      </c>
      <c r="N1872" s="18" t="n">
        <f aca="false">0-(Draws!N1851+Draws!Z1851)</f>
        <v>0</v>
      </c>
      <c r="O1872" s="18" t="n">
        <f aca="false">N1872-(Draws!O1851+Draws!AA1851)</f>
        <v>0</v>
      </c>
      <c r="P1872" s="18" t="n">
        <f aca="false">O1872-(Draws!P1851+Draws!AB1851)</f>
        <v>0</v>
      </c>
      <c r="Q1872" s="18" t="n">
        <f aca="false">P1872-(Draws!Q1851+Draws!AC1851)</f>
        <v>0</v>
      </c>
      <c r="R1872" s="18" t="n">
        <f aca="false">Q1872-(Draws!R1851+Draws!AD1851)</f>
        <v>0</v>
      </c>
      <c r="S1872" s="18" t="n">
        <f aca="false">R1872-(Draws!S1851+Draws!AE1851)</f>
        <v>0</v>
      </c>
      <c r="T1872" s="18" t="n">
        <f aca="false">S1872-(Draws!T1851+Draws!AF1851)</f>
        <v>0</v>
      </c>
      <c r="U1872" s="18" t="n">
        <f aca="false">T1872-(Draws!U1851+Draws!AG1851)</f>
        <v>0</v>
      </c>
      <c r="V1872" s="18" t="n">
        <f aca="false">U1872-(Draws!V1851+Draws!AH1851)</f>
        <v>0</v>
      </c>
      <c r="W1872" s="18" t="n">
        <f aca="false">V1872-(Draws!W1851+Draws!AI1851)</f>
        <v>0</v>
      </c>
      <c r="X1872" s="18" t="n">
        <f aca="false">W1872-(Draws!X1851+Draws!AJ1851)</f>
        <v>0</v>
      </c>
      <c r="Y1872" s="18" t="n">
        <f aca="false">X1872-(Draws!Y1851+Draws!AK1851)</f>
        <v>0</v>
      </c>
      <c r="Z1872" s="18" t="n">
        <f aca="false">0-(MAX(Draws!N1851-Line_cap,0)+MAX(Draws!Z1851-Line_cap,0))</f>
        <v>0</v>
      </c>
      <c r="AA1872" s="18" t="n">
        <f aca="false">Z1872-(MAX(Draws!O1851-Line_cap,0)+MAX(Draws!AA1851-Line_cap,0))</f>
        <v>0</v>
      </c>
      <c r="AB1872" s="18" t="n">
        <f aca="false">AA1872-(MAX(Draws!P1851-Line_cap,0)+MAX(Draws!AB1851-Line_cap,0))</f>
        <v>0</v>
      </c>
      <c r="AC1872" s="18" t="n">
        <f aca="false">AB1872-(MAX(Draws!Q1851-Line_cap,0)+MAX(Draws!AC1851-Line_cap,0))</f>
        <v>0</v>
      </c>
      <c r="AD1872" s="18" t="n">
        <f aca="false">AC1872-(MAX(Draws!R1851-Line_cap,0)+MAX(Draws!AD1851-Line_cap,0))</f>
        <v>0</v>
      </c>
      <c r="AE1872" s="18" t="n">
        <f aca="false">AD1872-(MAX(Draws!S1851-Line_cap,0)+MAX(Draws!AE1851-Line_cap,0))</f>
        <v>0</v>
      </c>
      <c r="AF1872" s="18" t="n">
        <f aca="false">AE1872-(MAX(Draws!T1851-Line_cap,0)+MAX(Draws!AF1851-Line_cap,0))</f>
        <v>0</v>
      </c>
      <c r="AG1872" s="18" t="n">
        <f aca="false">AF1872-(MAX(Draws!U1851-Line_cap,0)+MAX(Draws!AG1851-Line_cap,0))</f>
        <v>0</v>
      </c>
      <c r="AH1872" s="18" t="n">
        <f aca="false">AG1872-(MAX(Draws!V1851-Line_cap,0)+MAX(Draws!AH1851-Line_cap,0))</f>
        <v>0</v>
      </c>
      <c r="AI1872" s="18" t="n">
        <f aca="false">AH1872-(MAX(Draws!W1851-Line_cap,0)+MAX(Draws!AI1851-Line_cap,0))</f>
        <v>0</v>
      </c>
      <c r="AJ1872" s="18" t="n">
        <f aca="false">AI1872-(MAX(Draws!X1851-Line_cap,0)+MAX(Draws!AJ1851-Line_cap,0))</f>
        <v>0</v>
      </c>
      <c r="AK1872" s="18" t="n">
        <f aca="false">AJ1872-(MAX(Draws!Y1851-Line_cap,0)+MAX(Draws!AK1851-Line_cap,0))</f>
        <v>0</v>
      </c>
      <c r="AL1872" s="18" t="n">
        <f aca="false">SUMPRODUCT(MIN($B$22:$M$22+B1872:M1872+N1872:Y1872))</f>
        <v>461.238158921881</v>
      </c>
      <c r="AM1872" s="18" t="n">
        <f aca="false">SUMPRODUCT(MIN($B$22:$M$22+B1872:M1872))</f>
        <v>461.238158921881</v>
      </c>
      <c r="AN1872" s="18" t="n">
        <f aca="false">SUMPRODUCT(MIN($B$22:$M$22+N1872:Y1872))</f>
        <v>481.950382357786</v>
      </c>
      <c r="AO1872" s="18" t="n">
        <f aca="false">SUMPRODUCT(MIN($B$22:$M$22+B1872:M1872+Z1872:AK1872))</f>
        <v>461.238158921881</v>
      </c>
      <c r="AP1872" s="18" t="n">
        <f aca="false">SUMPRODUCT(MIN($B$23:$M$23+B1872:M1872+N1872:Y1872))</f>
        <v>495.98753373012</v>
      </c>
      <c r="AQ1872" s="18" t="n">
        <f aca="false">SUMPRODUCT(MIN($B$23:$M$23+B1872:M1872+Z1872:AK1872))</f>
        <v>495.98753373012</v>
      </c>
      <c r="AR1872" s="13" t="n">
        <f aca="false">IF(Y1872&lt;0,1,0)</f>
        <v>0</v>
      </c>
    </row>
    <row r="1873" customFormat="false" ht="15" hidden="false" customHeight="false" outlineLevel="0" collapsed="false">
      <c r="A1873" s="13" t="n">
        <v>1848</v>
      </c>
      <c r="B1873" s="18" t="n">
        <f aca="false">Shock_sd*Draws!B1852</f>
        <v>-25.1916213326453</v>
      </c>
      <c r="C1873" s="18" t="n">
        <f aca="false">Persist_a*B1873+Shock_sd*Draws!C1852</f>
        <v>-60.9714399639501</v>
      </c>
      <c r="D1873" s="18" t="n">
        <f aca="false">Persist_a*C1873+Shock_sd*Draws!D1852</f>
        <v>-19.7373278823743</v>
      </c>
      <c r="E1873" s="18" t="n">
        <f aca="false">Persist_a*D1873+Shock_sd*Draws!E1852</f>
        <v>-26.0907460388285</v>
      </c>
      <c r="F1873" s="18" t="n">
        <f aca="false">Persist_a*E1873+Shock_sd*Draws!F1852</f>
        <v>-58.1082619218004</v>
      </c>
      <c r="G1873" s="18" t="n">
        <f aca="false">Persist_a*F1873+Shock_sd*Draws!G1852</f>
        <v>-52.912482539975</v>
      </c>
      <c r="H1873" s="18" t="n">
        <f aca="false">Persist_a*G1873+Shock_sd*Draws!H1852</f>
        <v>-136.7474689757</v>
      </c>
      <c r="I1873" s="18" t="n">
        <f aca="false">Persist_a*H1873+Shock_sd*Draws!I1852</f>
        <v>-14.7277897449586</v>
      </c>
      <c r="J1873" s="18" t="n">
        <f aca="false">Persist_a*I1873+Shock_sd*Draws!J1852</f>
        <v>-12.7918789855795</v>
      </c>
      <c r="K1873" s="18" t="n">
        <f aca="false">Persist_a*J1873+Shock_sd*Draws!K1852</f>
        <v>-32.7755151579329</v>
      </c>
      <c r="L1873" s="18" t="n">
        <f aca="false">Persist_a*K1873+Shock_sd*Draws!L1852</f>
        <v>-15.093180000454</v>
      </c>
      <c r="M1873" s="18" t="n">
        <f aca="false">Persist_a*L1873+Shock_sd*Draws!M1852</f>
        <v>-10.8868612365783</v>
      </c>
      <c r="N1873" s="18" t="n">
        <f aca="false">0-(Draws!N1852+Draws!Z1852)</f>
        <v>0</v>
      </c>
      <c r="O1873" s="18" t="n">
        <f aca="false">N1873-(Draws!O1852+Draws!AA1852)</f>
        <v>0</v>
      </c>
      <c r="P1873" s="18" t="n">
        <f aca="false">O1873-(Draws!P1852+Draws!AB1852)</f>
        <v>0</v>
      </c>
      <c r="Q1873" s="18" t="n">
        <f aca="false">P1873-(Draws!Q1852+Draws!AC1852)</f>
        <v>0</v>
      </c>
      <c r="R1873" s="18" t="n">
        <f aca="false">Q1873-(Draws!R1852+Draws!AD1852)</f>
        <v>0</v>
      </c>
      <c r="S1873" s="18" t="n">
        <f aca="false">R1873-(Draws!S1852+Draws!AE1852)</f>
        <v>0</v>
      </c>
      <c r="T1873" s="18" t="n">
        <f aca="false">S1873-(Draws!T1852+Draws!AF1852)</f>
        <v>0</v>
      </c>
      <c r="U1873" s="18" t="n">
        <f aca="false">T1873-(Draws!U1852+Draws!AG1852)</f>
        <v>0</v>
      </c>
      <c r="V1873" s="18" t="n">
        <f aca="false">U1873-(Draws!V1852+Draws!AH1852)</f>
        <v>0</v>
      </c>
      <c r="W1873" s="18" t="n">
        <f aca="false">V1873-(Draws!W1852+Draws!AI1852)</f>
        <v>0</v>
      </c>
      <c r="X1873" s="18" t="n">
        <f aca="false">W1873-(Draws!X1852+Draws!AJ1852)</f>
        <v>0</v>
      </c>
      <c r="Y1873" s="18" t="n">
        <f aca="false">X1873-(Draws!Y1852+Draws!AK1852)</f>
        <v>0</v>
      </c>
      <c r="Z1873" s="18" t="n">
        <f aca="false">0-(MAX(Draws!N1852-Line_cap,0)+MAX(Draws!Z1852-Line_cap,0))</f>
        <v>0</v>
      </c>
      <c r="AA1873" s="18" t="n">
        <f aca="false">Z1873-(MAX(Draws!O1852-Line_cap,0)+MAX(Draws!AA1852-Line_cap,0))</f>
        <v>0</v>
      </c>
      <c r="AB1873" s="18" t="n">
        <f aca="false">AA1873-(MAX(Draws!P1852-Line_cap,0)+MAX(Draws!AB1852-Line_cap,0))</f>
        <v>0</v>
      </c>
      <c r="AC1873" s="18" t="n">
        <f aca="false">AB1873-(MAX(Draws!Q1852-Line_cap,0)+MAX(Draws!AC1852-Line_cap,0))</f>
        <v>0</v>
      </c>
      <c r="AD1873" s="18" t="n">
        <f aca="false">AC1873-(MAX(Draws!R1852-Line_cap,0)+MAX(Draws!AD1852-Line_cap,0))</f>
        <v>0</v>
      </c>
      <c r="AE1873" s="18" t="n">
        <f aca="false">AD1873-(MAX(Draws!S1852-Line_cap,0)+MAX(Draws!AE1852-Line_cap,0))</f>
        <v>0</v>
      </c>
      <c r="AF1873" s="18" t="n">
        <f aca="false">AE1873-(MAX(Draws!T1852-Line_cap,0)+MAX(Draws!AF1852-Line_cap,0))</f>
        <v>0</v>
      </c>
      <c r="AG1873" s="18" t="n">
        <f aca="false">AF1873-(MAX(Draws!U1852-Line_cap,0)+MAX(Draws!AG1852-Line_cap,0))</f>
        <v>0</v>
      </c>
      <c r="AH1873" s="18" t="n">
        <f aca="false">AG1873-(MAX(Draws!V1852-Line_cap,0)+MAX(Draws!AH1852-Line_cap,0))</f>
        <v>0</v>
      </c>
      <c r="AI1873" s="18" t="n">
        <f aca="false">AH1873-(MAX(Draws!W1852-Line_cap,0)+MAX(Draws!AI1852-Line_cap,0))</f>
        <v>0</v>
      </c>
      <c r="AJ1873" s="18" t="n">
        <f aca="false">AI1873-(MAX(Draws!X1852-Line_cap,0)+MAX(Draws!AJ1852-Line_cap,0))</f>
        <v>0</v>
      </c>
      <c r="AK1873" s="18" t="n">
        <f aca="false">AJ1873-(MAX(Draws!Y1852-Line_cap,0)+MAX(Draws!AK1852-Line_cap,0))</f>
        <v>0</v>
      </c>
      <c r="AL1873" s="18" t="n">
        <f aca="false">SUMPRODUCT(MIN($B$22:$M$22+B1873:M1873+N1873:Y1873))</f>
        <v>345.202913382086</v>
      </c>
      <c r="AM1873" s="18" t="n">
        <f aca="false">SUMPRODUCT(MIN($B$22:$M$22+B1873:M1873))</f>
        <v>345.202913382086</v>
      </c>
      <c r="AN1873" s="18" t="n">
        <f aca="false">SUMPRODUCT(MIN($B$22:$M$22+N1873:Y1873))</f>
        <v>481.950382357786</v>
      </c>
      <c r="AO1873" s="18" t="n">
        <f aca="false">SUMPRODUCT(MIN($B$22:$M$22+B1873:M1873+Z1873:AK1873))</f>
        <v>345.202913382086</v>
      </c>
      <c r="AP1873" s="18" t="n">
        <f aca="false">SUMPRODUCT(MIN($B$23:$M$23+B1873:M1873+N1873:Y1873))</f>
        <v>394.381556245186</v>
      </c>
      <c r="AQ1873" s="18" t="n">
        <f aca="false">SUMPRODUCT(MIN($B$23:$M$23+B1873:M1873+Z1873:AK1873))</f>
        <v>394.381556245186</v>
      </c>
      <c r="AR1873" s="13" t="n">
        <f aca="false">IF(Y1873&lt;0,1,0)</f>
        <v>0</v>
      </c>
    </row>
    <row r="1874" customFormat="false" ht="15" hidden="false" customHeight="false" outlineLevel="0" collapsed="false">
      <c r="A1874" s="13" t="n">
        <v>1849</v>
      </c>
      <c r="B1874" s="18" t="n">
        <f aca="false">Shock_sd*Draws!B1853</f>
        <v>6.1897551295574</v>
      </c>
      <c r="C1874" s="18" t="n">
        <f aca="false">Persist_a*B1874+Shock_sd*Draws!C1853</f>
        <v>-27.4290336975123</v>
      </c>
      <c r="D1874" s="18" t="n">
        <f aca="false">Persist_a*C1874+Shock_sd*Draws!D1853</f>
        <v>30.9802155651774</v>
      </c>
      <c r="E1874" s="18" t="n">
        <f aca="false">Persist_a*D1874+Shock_sd*Draws!E1853</f>
        <v>86.0266787960811</v>
      </c>
      <c r="F1874" s="18" t="n">
        <f aca="false">Persist_a*E1874+Shock_sd*Draws!F1853</f>
        <v>67.5010390839335</v>
      </c>
      <c r="G1874" s="18" t="n">
        <f aca="false">Persist_a*F1874+Shock_sd*Draws!G1853</f>
        <v>-18.5470375430213</v>
      </c>
      <c r="H1874" s="18" t="n">
        <f aca="false">Persist_a*G1874+Shock_sd*Draws!H1853</f>
        <v>8.96062918767577</v>
      </c>
      <c r="I1874" s="18" t="n">
        <f aca="false">Persist_a*H1874+Shock_sd*Draws!I1853</f>
        <v>46.038325578167</v>
      </c>
      <c r="J1874" s="18" t="n">
        <f aca="false">Persist_a*I1874+Shock_sd*Draws!J1853</f>
        <v>84.6468608229411</v>
      </c>
      <c r="K1874" s="18" t="n">
        <f aca="false">Persist_a*J1874+Shock_sd*Draws!K1853</f>
        <v>112.518360393424</v>
      </c>
      <c r="L1874" s="18" t="n">
        <f aca="false">Persist_a*K1874+Shock_sd*Draws!L1853</f>
        <v>77.2380620622186</v>
      </c>
      <c r="M1874" s="18" t="n">
        <f aca="false">Persist_a*L1874+Shock_sd*Draws!M1853</f>
        <v>96.6433573354283</v>
      </c>
      <c r="N1874" s="18" t="n">
        <f aca="false">0-(Draws!N1853+Draws!Z1853)</f>
        <v>0</v>
      </c>
      <c r="O1874" s="18" t="n">
        <f aca="false">N1874-(Draws!O1853+Draws!AA1853)</f>
        <v>0</v>
      </c>
      <c r="P1874" s="18" t="n">
        <f aca="false">O1874-(Draws!P1853+Draws!AB1853)</f>
        <v>0</v>
      </c>
      <c r="Q1874" s="18" t="n">
        <f aca="false">P1874-(Draws!Q1853+Draws!AC1853)</f>
        <v>0</v>
      </c>
      <c r="R1874" s="18" t="n">
        <f aca="false">Q1874-(Draws!R1853+Draws!AD1853)</f>
        <v>0</v>
      </c>
      <c r="S1874" s="18" t="n">
        <f aca="false">R1874-(Draws!S1853+Draws!AE1853)</f>
        <v>0</v>
      </c>
      <c r="T1874" s="18" t="n">
        <f aca="false">S1874-(Draws!T1853+Draws!AF1853)</f>
        <v>0</v>
      </c>
      <c r="U1874" s="18" t="n">
        <f aca="false">T1874-(Draws!U1853+Draws!AG1853)</f>
        <v>0</v>
      </c>
      <c r="V1874" s="18" t="n">
        <f aca="false">U1874-(Draws!V1853+Draws!AH1853)</f>
        <v>0</v>
      </c>
      <c r="W1874" s="18" t="n">
        <f aca="false">V1874-(Draws!W1853+Draws!AI1853)</f>
        <v>0</v>
      </c>
      <c r="X1874" s="18" t="n">
        <f aca="false">W1874-(Draws!X1853+Draws!AJ1853)</f>
        <v>0</v>
      </c>
      <c r="Y1874" s="18" t="n">
        <f aca="false">X1874-(Draws!Y1853+Draws!AK1853)</f>
        <v>0</v>
      </c>
      <c r="Z1874" s="18" t="n">
        <f aca="false">0-(MAX(Draws!N1853-Line_cap,0)+MAX(Draws!Z1853-Line_cap,0))</f>
        <v>0</v>
      </c>
      <c r="AA1874" s="18" t="n">
        <f aca="false">Z1874-(MAX(Draws!O1853-Line_cap,0)+MAX(Draws!AA1853-Line_cap,0))</f>
        <v>0</v>
      </c>
      <c r="AB1874" s="18" t="n">
        <f aca="false">AA1874-(MAX(Draws!P1853-Line_cap,0)+MAX(Draws!AB1853-Line_cap,0))</f>
        <v>0</v>
      </c>
      <c r="AC1874" s="18" t="n">
        <f aca="false">AB1874-(MAX(Draws!Q1853-Line_cap,0)+MAX(Draws!AC1853-Line_cap,0))</f>
        <v>0</v>
      </c>
      <c r="AD1874" s="18" t="n">
        <f aca="false">AC1874-(MAX(Draws!R1853-Line_cap,0)+MAX(Draws!AD1853-Line_cap,0))</f>
        <v>0</v>
      </c>
      <c r="AE1874" s="18" t="n">
        <f aca="false">AD1874-(MAX(Draws!S1853-Line_cap,0)+MAX(Draws!AE1853-Line_cap,0))</f>
        <v>0</v>
      </c>
      <c r="AF1874" s="18" t="n">
        <f aca="false">AE1874-(MAX(Draws!T1853-Line_cap,0)+MAX(Draws!AF1853-Line_cap,0))</f>
        <v>0</v>
      </c>
      <c r="AG1874" s="18" t="n">
        <f aca="false">AF1874-(MAX(Draws!U1853-Line_cap,0)+MAX(Draws!AG1853-Line_cap,0))</f>
        <v>0</v>
      </c>
      <c r="AH1874" s="18" t="n">
        <f aca="false">AG1874-(MAX(Draws!V1853-Line_cap,0)+MAX(Draws!AH1853-Line_cap,0))</f>
        <v>0</v>
      </c>
      <c r="AI1874" s="18" t="n">
        <f aca="false">AH1874-(MAX(Draws!W1853-Line_cap,0)+MAX(Draws!AI1853-Line_cap,0))</f>
        <v>0</v>
      </c>
      <c r="AJ1874" s="18" t="n">
        <f aca="false">AI1874-(MAX(Draws!X1853-Line_cap,0)+MAX(Draws!AJ1853-Line_cap,0))</f>
        <v>0</v>
      </c>
      <c r="AK1874" s="18" t="n">
        <f aca="false">AJ1874-(MAX(Draws!Y1853-Line_cap,0)+MAX(Draws!AK1853-Line_cap,0))</f>
        <v>0</v>
      </c>
      <c r="AL1874" s="18" t="n">
        <f aca="false">SUMPRODUCT(MIN($B$22:$M$22+B1874:M1874+N1874:Y1874))</f>
        <v>464.661134095344</v>
      </c>
      <c r="AM1874" s="18" t="n">
        <f aca="false">SUMPRODUCT(MIN($B$22:$M$22+B1874:M1874))</f>
        <v>464.661134095344</v>
      </c>
      <c r="AN1874" s="18" t="n">
        <f aca="false">SUMPRODUCT(MIN($B$22:$M$22+N1874:Y1874))</f>
        <v>481.950382357786</v>
      </c>
      <c r="AO1874" s="18" t="n">
        <f aca="false">SUMPRODUCT(MIN($B$22:$M$22+B1874:M1874+Z1874:AK1874))</f>
        <v>464.661134095344</v>
      </c>
      <c r="AP1874" s="18" t="n">
        <f aca="false">SUMPRODUCT(MIN($B$23:$M$23+B1874:M1874+N1874:Y1874))</f>
        <v>512.426879596128</v>
      </c>
      <c r="AQ1874" s="18" t="n">
        <f aca="false">SUMPRODUCT(MIN($B$23:$M$23+B1874:M1874+Z1874:AK1874))</f>
        <v>512.426879596128</v>
      </c>
      <c r="AR1874" s="13" t="n">
        <f aca="false">IF(Y1874&lt;0,1,0)</f>
        <v>0</v>
      </c>
    </row>
    <row r="1875" customFormat="false" ht="15" hidden="false" customHeight="false" outlineLevel="0" collapsed="false">
      <c r="A1875" s="13" t="n">
        <v>1850</v>
      </c>
      <c r="B1875" s="18" t="n">
        <f aca="false">Shock_sd*Draws!B1854</f>
        <v>1.55762447475909</v>
      </c>
      <c r="C1875" s="18" t="n">
        <f aca="false">Persist_a*B1875+Shock_sd*Draws!C1854</f>
        <v>35.8046017199069</v>
      </c>
      <c r="D1875" s="18" t="n">
        <f aca="false">Persist_a*C1875+Shock_sd*Draws!D1854</f>
        <v>-47.7717742229802</v>
      </c>
      <c r="E1875" s="18" t="n">
        <f aca="false">Persist_a*D1875+Shock_sd*Draws!E1854</f>
        <v>-12.8048826540808</v>
      </c>
      <c r="F1875" s="18" t="n">
        <f aca="false">Persist_a*E1875+Shock_sd*Draws!F1854</f>
        <v>-83.2982235793821</v>
      </c>
      <c r="G1875" s="18" t="n">
        <f aca="false">Persist_a*F1875+Shock_sd*Draws!G1854</f>
        <v>-48.918954401661</v>
      </c>
      <c r="H1875" s="18" t="n">
        <f aca="false">Persist_a*G1875+Shock_sd*Draws!H1854</f>
        <v>2.55140794605019</v>
      </c>
      <c r="I1875" s="18" t="n">
        <f aca="false">Persist_a*H1875+Shock_sd*Draws!I1854</f>
        <v>-37.2714859445983</v>
      </c>
      <c r="J1875" s="18" t="n">
        <f aca="false">Persist_a*I1875+Shock_sd*Draws!J1854</f>
        <v>-36.2704972102187</v>
      </c>
      <c r="K1875" s="18" t="n">
        <f aca="false">Persist_a*J1875+Shock_sd*Draws!K1854</f>
        <v>-72.3024058287012</v>
      </c>
      <c r="L1875" s="18" t="n">
        <f aca="false">Persist_a*K1875+Shock_sd*Draws!L1854</f>
        <v>-19.4542392095263</v>
      </c>
      <c r="M1875" s="18" t="n">
        <f aca="false">Persist_a*L1875+Shock_sd*Draws!M1854</f>
        <v>-22.6490805066418</v>
      </c>
      <c r="N1875" s="18" t="n">
        <f aca="false">0-(Draws!N1854+Draws!Z1854)</f>
        <v>0</v>
      </c>
      <c r="O1875" s="18" t="n">
        <f aca="false">N1875-(Draws!O1854+Draws!AA1854)</f>
        <v>0</v>
      </c>
      <c r="P1875" s="18" t="n">
        <f aca="false">O1875-(Draws!P1854+Draws!AB1854)</f>
        <v>0</v>
      </c>
      <c r="Q1875" s="18" t="n">
        <f aca="false">P1875-(Draws!Q1854+Draws!AC1854)</f>
        <v>0</v>
      </c>
      <c r="R1875" s="18" t="n">
        <f aca="false">Q1875-(Draws!R1854+Draws!AD1854)</f>
        <v>0</v>
      </c>
      <c r="S1875" s="18" t="n">
        <f aca="false">R1875-(Draws!S1854+Draws!AE1854)</f>
        <v>0</v>
      </c>
      <c r="T1875" s="18" t="n">
        <f aca="false">S1875-(Draws!T1854+Draws!AF1854)</f>
        <v>0</v>
      </c>
      <c r="U1875" s="18" t="n">
        <f aca="false">T1875-(Draws!U1854+Draws!AG1854)</f>
        <v>0</v>
      </c>
      <c r="V1875" s="18" t="n">
        <f aca="false">U1875-(Draws!V1854+Draws!AH1854)</f>
        <v>0</v>
      </c>
      <c r="W1875" s="18" t="n">
        <f aca="false">V1875-(Draws!W1854+Draws!AI1854)</f>
        <v>0</v>
      </c>
      <c r="X1875" s="18" t="n">
        <f aca="false">W1875-(Draws!X1854+Draws!AJ1854)</f>
        <v>0</v>
      </c>
      <c r="Y1875" s="18" t="n">
        <f aca="false">X1875-(Draws!Y1854+Draws!AK1854)</f>
        <v>0</v>
      </c>
      <c r="Z1875" s="18" t="n">
        <f aca="false">0-(MAX(Draws!N1854-Line_cap,0)+MAX(Draws!Z1854-Line_cap,0))</f>
        <v>0</v>
      </c>
      <c r="AA1875" s="18" t="n">
        <f aca="false">Z1875-(MAX(Draws!O1854-Line_cap,0)+MAX(Draws!AA1854-Line_cap,0))</f>
        <v>0</v>
      </c>
      <c r="AB1875" s="18" t="n">
        <f aca="false">AA1875-(MAX(Draws!P1854-Line_cap,0)+MAX(Draws!AB1854-Line_cap,0))</f>
        <v>0</v>
      </c>
      <c r="AC1875" s="18" t="n">
        <f aca="false">AB1875-(MAX(Draws!Q1854-Line_cap,0)+MAX(Draws!AC1854-Line_cap,0))</f>
        <v>0</v>
      </c>
      <c r="AD1875" s="18" t="n">
        <f aca="false">AC1875-(MAX(Draws!R1854-Line_cap,0)+MAX(Draws!AD1854-Line_cap,0))</f>
        <v>0</v>
      </c>
      <c r="AE1875" s="18" t="n">
        <f aca="false">AD1875-(MAX(Draws!S1854-Line_cap,0)+MAX(Draws!AE1854-Line_cap,0))</f>
        <v>0</v>
      </c>
      <c r="AF1875" s="18" t="n">
        <f aca="false">AE1875-(MAX(Draws!T1854-Line_cap,0)+MAX(Draws!AF1854-Line_cap,0))</f>
        <v>0</v>
      </c>
      <c r="AG1875" s="18" t="n">
        <f aca="false">AF1875-(MAX(Draws!U1854-Line_cap,0)+MAX(Draws!AG1854-Line_cap,0))</f>
        <v>0</v>
      </c>
      <c r="AH1875" s="18" t="n">
        <f aca="false">AG1875-(MAX(Draws!V1854-Line_cap,0)+MAX(Draws!AH1854-Line_cap,0))</f>
        <v>0</v>
      </c>
      <c r="AI1875" s="18" t="n">
        <f aca="false">AH1875-(MAX(Draws!W1854-Line_cap,0)+MAX(Draws!AI1854-Line_cap,0))</f>
        <v>0</v>
      </c>
      <c r="AJ1875" s="18" t="n">
        <f aca="false">AI1875-(MAX(Draws!X1854-Line_cap,0)+MAX(Draws!AJ1854-Line_cap,0))</f>
        <v>0</v>
      </c>
      <c r="AK1875" s="18" t="n">
        <f aca="false">AJ1875-(MAX(Draws!Y1854-Line_cap,0)+MAX(Draws!AK1854-Line_cap,0))</f>
        <v>0</v>
      </c>
      <c r="AL1875" s="18" t="n">
        <f aca="false">SUMPRODUCT(MIN($B$22:$M$22+B1875:M1875+N1875:Y1875))</f>
        <v>405.198957568308</v>
      </c>
      <c r="AM1875" s="18" t="n">
        <f aca="false">SUMPRODUCT(MIN($B$22:$M$22+B1875:M1875))</f>
        <v>405.198957568308</v>
      </c>
      <c r="AN1875" s="18" t="n">
        <f aca="false">SUMPRODUCT(MIN($B$22:$M$22+N1875:Y1875))</f>
        <v>481.950382357786</v>
      </c>
      <c r="AO1875" s="18" t="n">
        <f aca="false">SUMPRODUCT(MIN($B$22:$M$22+B1875:M1875+Z1875:AK1875))</f>
        <v>405.198957568308</v>
      </c>
      <c r="AP1875" s="18" t="n">
        <f aca="false">SUMPRODUCT(MIN($B$23:$M$23+B1875:M1875+N1875:Y1875))</f>
        <v>450.303691421472</v>
      </c>
      <c r="AQ1875" s="18" t="n">
        <f aca="false">SUMPRODUCT(MIN($B$23:$M$23+B1875:M1875+Z1875:AK1875))</f>
        <v>450.303691421472</v>
      </c>
      <c r="AR1875" s="13" t="n">
        <f aca="false">IF(Y1875&lt;0,1,0)</f>
        <v>0</v>
      </c>
    </row>
    <row r="1876" customFormat="false" ht="15" hidden="false" customHeight="false" outlineLevel="0" collapsed="false">
      <c r="A1876" s="13" t="n">
        <v>1851</v>
      </c>
      <c r="B1876" s="18" t="n">
        <f aca="false">Shock_sd*Draws!B1855</f>
        <v>7.78287825132366</v>
      </c>
      <c r="C1876" s="18" t="n">
        <f aca="false">Persist_a*B1876+Shock_sd*Draws!C1855</f>
        <v>-17.8014263160388</v>
      </c>
      <c r="D1876" s="18" t="n">
        <f aca="false">Persist_a*C1876+Shock_sd*Draws!D1855</f>
        <v>-36.7772142293657</v>
      </c>
      <c r="E1876" s="18" t="n">
        <f aca="false">Persist_a*D1876+Shock_sd*Draws!E1855</f>
        <v>-23.807646517708</v>
      </c>
      <c r="F1876" s="18" t="n">
        <f aca="false">Persist_a*E1876+Shock_sd*Draws!F1855</f>
        <v>106.268013342286</v>
      </c>
      <c r="G1876" s="18" t="n">
        <f aca="false">Persist_a*F1876+Shock_sd*Draws!G1855</f>
        <v>51.7779994991279</v>
      </c>
      <c r="H1876" s="18" t="n">
        <f aca="false">Persist_a*G1876+Shock_sd*Draws!H1855</f>
        <v>22.1094988866527</v>
      </c>
      <c r="I1876" s="18" t="n">
        <f aca="false">Persist_a*H1876+Shock_sd*Draws!I1855</f>
        <v>-15.2910695112232</v>
      </c>
      <c r="J1876" s="18" t="n">
        <f aca="false">Persist_a*I1876+Shock_sd*Draws!J1855</f>
        <v>-30.9374361318463</v>
      </c>
      <c r="K1876" s="18" t="n">
        <f aca="false">Persist_a*J1876+Shock_sd*Draws!K1855</f>
        <v>-28.9377912297981</v>
      </c>
      <c r="L1876" s="18" t="n">
        <f aca="false">Persist_a*K1876+Shock_sd*Draws!L1855</f>
        <v>-67.173209592611</v>
      </c>
      <c r="M1876" s="18" t="n">
        <f aca="false">Persist_a*L1876+Shock_sd*Draws!M1855</f>
        <v>-21.6020210051271</v>
      </c>
      <c r="N1876" s="18" t="n">
        <f aca="false">0-(Draws!N1855+Draws!Z1855)</f>
        <v>0</v>
      </c>
      <c r="O1876" s="18" t="n">
        <f aca="false">N1876-(Draws!O1855+Draws!AA1855)</f>
        <v>0</v>
      </c>
      <c r="P1876" s="18" t="n">
        <f aca="false">O1876-(Draws!P1855+Draws!AB1855)</f>
        <v>0</v>
      </c>
      <c r="Q1876" s="18" t="n">
        <f aca="false">P1876-(Draws!Q1855+Draws!AC1855)</f>
        <v>0</v>
      </c>
      <c r="R1876" s="18" t="n">
        <f aca="false">Q1876-(Draws!R1855+Draws!AD1855)</f>
        <v>0</v>
      </c>
      <c r="S1876" s="18" t="n">
        <f aca="false">R1876-(Draws!S1855+Draws!AE1855)</f>
        <v>0</v>
      </c>
      <c r="T1876" s="18" t="n">
        <f aca="false">S1876-(Draws!T1855+Draws!AF1855)</f>
        <v>0</v>
      </c>
      <c r="U1876" s="18" t="n">
        <f aca="false">T1876-(Draws!U1855+Draws!AG1855)</f>
        <v>0</v>
      </c>
      <c r="V1876" s="18" t="n">
        <f aca="false">U1876-(Draws!V1855+Draws!AH1855)</f>
        <v>0</v>
      </c>
      <c r="W1876" s="18" t="n">
        <f aca="false">V1876-(Draws!W1855+Draws!AI1855)</f>
        <v>0</v>
      </c>
      <c r="X1876" s="18" t="n">
        <f aca="false">W1876-(Draws!X1855+Draws!AJ1855)</f>
        <v>0</v>
      </c>
      <c r="Y1876" s="18" t="n">
        <f aca="false">X1876-(Draws!Y1855+Draws!AK1855)</f>
        <v>0</v>
      </c>
      <c r="Z1876" s="18" t="n">
        <f aca="false">0-(MAX(Draws!N1855-Line_cap,0)+MAX(Draws!Z1855-Line_cap,0))</f>
        <v>0</v>
      </c>
      <c r="AA1876" s="18" t="n">
        <f aca="false">Z1876-(MAX(Draws!O1855-Line_cap,0)+MAX(Draws!AA1855-Line_cap,0))</f>
        <v>0</v>
      </c>
      <c r="AB1876" s="18" t="n">
        <f aca="false">AA1876-(MAX(Draws!P1855-Line_cap,0)+MAX(Draws!AB1855-Line_cap,0))</f>
        <v>0</v>
      </c>
      <c r="AC1876" s="18" t="n">
        <f aca="false">AB1876-(MAX(Draws!Q1855-Line_cap,0)+MAX(Draws!AC1855-Line_cap,0))</f>
        <v>0</v>
      </c>
      <c r="AD1876" s="18" t="n">
        <f aca="false">AC1876-(MAX(Draws!R1855-Line_cap,0)+MAX(Draws!AD1855-Line_cap,0))</f>
        <v>0</v>
      </c>
      <c r="AE1876" s="18" t="n">
        <f aca="false">AD1876-(MAX(Draws!S1855-Line_cap,0)+MAX(Draws!AE1855-Line_cap,0))</f>
        <v>0</v>
      </c>
      <c r="AF1876" s="18" t="n">
        <f aca="false">AE1876-(MAX(Draws!T1855-Line_cap,0)+MAX(Draws!AF1855-Line_cap,0))</f>
        <v>0</v>
      </c>
      <c r="AG1876" s="18" t="n">
        <f aca="false">AF1876-(MAX(Draws!U1855-Line_cap,0)+MAX(Draws!AG1855-Line_cap,0))</f>
        <v>0</v>
      </c>
      <c r="AH1876" s="18" t="n">
        <f aca="false">AG1876-(MAX(Draws!V1855-Line_cap,0)+MAX(Draws!AH1855-Line_cap,0))</f>
        <v>0</v>
      </c>
      <c r="AI1876" s="18" t="n">
        <f aca="false">AH1876-(MAX(Draws!W1855-Line_cap,0)+MAX(Draws!AI1855-Line_cap,0))</f>
        <v>0</v>
      </c>
      <c r="AJ1876" s="18" t="n">
        <f aca="false">AI1876-(MAX(Draws!X1855-Line_cap,0)+MAX(Draws!AJ1855-Line_cap,0))</f>
        <v>0</v>
      </c>
      <c r="AK1876" s="18" t="n">
        <f aca="false">AJ1876-(MAX(Draws!Y1855-Line_cap,0)+MAX(Draws!AK1855-Line_cap,0))</f>
        <v>0</v>
      </c>
      <c r="AL1876" s="18" t="n">
        <f aca="false">SUMPRODUCT(MIN($B$22:$M$22+B1876:M1876+N1876:Y1876))</f>
        <v>434.75473797177</v>
      </c>
      <c r="AM1876" s="18" t="n">
        <f aca="false">SUMPRODUCT(MIN($B$22:$M$22+B1876:M1876))</f>
        <v>434.75473797177</v>
      </c>
      <c r="AN1876" s="18" t="n">
        <f aca="false">SUMPRODUCT(MIN($B$22:$M$22+N1876:Y1876))</f>
        <v>481.950382357786</v>
      </c>
      <c r="AO1876" s="18" t="n">
        <f aca="false">SUMPRODUCT(MIN($B$22:$M$22+B1876:M1876+Z1876:AK1876))</f>
        <v>434.75473797177</v>
      </c>
      <c r="AP1876" s="18" t="n">
        <f aca="false">SUMPRODUCT(MIN($B$23:$M$23+B1876:M1876+N1876:Y1876))</f>
        <v>481.627866785315</v>
      </c>
      <c r="AQ1876" s="18" t="n">
        <f aca="false">SUMPRODUCT(MIN($B$23:$M$23+B1876:M1876+Z1876:AK1876))</f>
        <v>481.627866785315</v>
      </c>
      <c r="AR1876" s="13" t="n">
        <f aca="false">IF(Y1876&lt;0,1,0)</f>
        <v>0</v>
      </c>
    </row>
    <row r="1877" customFormat="false" ht="15" hidden="false" customHeight="false" outlineLevel="0" collapsed="false">
      <c r="A1877" s="13" t="n">
        <v>1852</v>
      </c>
      <c r="B1877" s="18" t="n">
        <f aca="false">Shock_sd*Draws!B1856</f>
        <v>-45.6247719730964</v>
      </c>
      <c r="C1877" s="18" t="n">
        <f aca="false">Persist_a*B1877+Shock_sd*Draws!C1856</f>
        <v>-50.0603411146084</v>
      </c>
      <c r="D1877" s="18" t="n">
        <f aca="false">Persist_a*C1877+Shock_sd*Draws!D1856</f>
        <v>17.0403147594119</v>
      </c>
      <c r="E1877" s="18" t="n">
        <f aca="false">Persist_a*D1877+Shock_sd*Draws!E1856</f>
        <v>-21.2941203051391</v>
      </c>
      <c r="F1877" s="18" t="n">
        <f aca="false">Persist_a*E1877+Shock_sd*Draws!F1856</f>
        <v>-19.7217472068773</v>
      </c>
      <c r="G1877" s="18" t="n">
        <f aca="false">Persist_a*F1877+Shock_sd*Draws!G1856</f>
        <v>13.1884702502</v>
      </c>
      <c r="H1877" s="18" t="n">
        <f aca="false">Persist_a*G1877+Shock_sd*Draws!H1856</f>
        <v>27.7120659847033</v>
      </c>
      <c r="I1877" s="18" t="n">
        <f aca="false">Persist_a*H1877+Shock_sd*Draws!I1856</f>
        <v>10.4971378609721</v>
      </c>
      <c r="J1877" s="18" t="n">
        <f aca="false">Persist_a*I1877+Shock_sd*Draws!J1856</f>
        <v>-115.704778346912</v>
      </c>
      <c r="K1877" s="18" t="n">
        <f aca="false">Persist_a*J1877+Shock_sd*Draws!K1856</f>
        <v>-126.294463585395</v>
      </c>
      <c r="L1877" s="18" t="n">
        <f aca="false">Persist_a*K1877+Shock_sd*Draws!L1856</f>
        <v>-114.401871500347</v>
      </c>
      <c r="M1877" s="18" t="n">
        <f aca="false">Persist_a*L1877+Shock_sd*Draws!M1856</f>
        <v>-162.552286546902</v>
      </c>
      <c r="N1877" s="18" t="n">
        <f aca="false">0-(Draws!N1856+Draws!Z1856)</f>
        <v>0</v>
      </c>
      <c r="O1877" s="18" t="n">
        <f aca="false">N1877-(Draws!O1856+Draws!AA1856)</f>
        <v>0</v>
      </c>
      <c r="P1877" s="18" t="n">
        <f aca="false">O1877-(Draws!P1856+Draws!AB1856)</f>
        <v>0</v>
      </c>
      <c r="Q1877" s="18" t="n">
        <f aca="false">P1877-(Draws!Q1856+Draws!AC1856)</f>
        <v>0</v>
      </c>
      <c r="R1877" s="18" t="n">
        <f aca="false">Q1877-(Draws!R1856+Draws!AD1856)</f>
        <v>0</v>
      </c>
      <c r="S1877" s="18" t="n">
        <f aca="false">R1877-(Draws!S1856+Draws!AE1856)</f>
        <v>0</v>
      </c>
      <c r="T1877" s="18" t="n">
        <f aca="false">S1877-(Draws!T1856+Draws!AF1856)</f>
        <v>0</v>
      </c>
      <c r="U1877" s="18" t="n">
        <f aca="false">T1877-(Draws!U1856+Draws!AG1856)</f>
        <v>0</v>
      </c>
      <c r="V1877" s="18" t="n">
        <f aca="false">U1877-(Draws!V1856+Draws!AH1856)</f>
        <v>0</v>
      </c>
      <c r="W1877" s="18" t="n">
        <f aca="false">V1877-(Draws!W1856+Draws!AI1856)</f>
        <v>0</v>
      </c>
      <c r="X1877" s="18" t="n">
        <f aca="false">W1877-(Draws!X1856+Draws!AJ1856)</f>
        <v>0</v>
      </c>
      <c r="Y1877" s="18" t="n">
        <f aca="false">X1877-(Draws!Y1856+Draws!AK1856)</f>
        <v>0</v>
      </c>
      <c r="Z1877" s="18" t="n">
        <f aca="false">0-(MAX(Draws!N1856-Line_cap,0)+MAX(Draws!Z1856-Line_cap,0))</f>
        <v>0</v>
      </c>
      <c r="AA1877" s="18" t="n">
        <f aca="false">Z1877-(MAX(Draws!O1856-Line_cap,0)+MAX(Draws!AA1856-Line_cap,0))</f>
        <v>0</v>
      </c>
      <c r="AB1877" s="18" t="n">
        <f aca="false">AA1877-(MAX(Draws!P1856-Line_cap,0)+MAX(Draws!AB1856-Line_cap,0))</f>
        <v>0</v>
      </c>
      <c r="AC1877" s="18" t="n">
        <f aca="false">AB1877-(MAX(Draws!Q1856-Line_cap,0)+MAX(Draws!AC1856-Line_cap,0))</f>
        <v>0</v>
      </c>
      <c r="AD1877" s="18" t="n">
        <f aca="false">AC1877-(MAX(Draws!R1856-Line_cap,0)+MAX(Draws!AD1856-Line_cap,0))</f>
        <v>0</v>
      </c>
      <c r="AE1877" s="18" t="n">
        <f aca="false">AD1877-(MAX(Draws!S1856-Line_cap,0)+MAX(Draws!AE1856-Line_cap,0))</f>
        <v>0</v>
      </c>
      <c r="AF1877" s="18" t="n">
        <f aca="false">AE1877-(MAX(Draws!T1856-Line_cap,0)+MAX(Draws!AF1856-Line_cap,0))</f>
        <v>0</v>
      </c>
      <c r="AG1877" s="18" t="n">
        <f aca="false">AF1877-(MAX(Draws!U1856-Line_cap,0)+MAX(Draws!AG1856-Line_cap,0))</f>
        <v>0</v>
      </c>
      <c r="AH1877" s="18" t="n">
        <f aca="false">AG1877-(MAX(Draws!V1856-Line_cap,0)+MAX(Draws!AH1856-Line_cap,0))</f>
        <v>0</v>
      </c>
      <c r="AI1877" s="18" t="n">
        <f aca="false">AH1877-(MAX(Draws!W1856-Line_cap,0)+MAX(Draws!AI1856-Line_cap,0))</f>
        <v>0</v>
      </c>
      <c r="AJ1877" s="18" t="n">
        <f aca="false">AI1877-(MAX(Draws!X1856-Line_cap,0)+MAX(Draws!AJ1856-Line_cap,0))</f>
        <v>0</v>
      </c>
      <c r="AK1877" s="18" t="n">
        <f aca="false">AJ1877-(MAX(Draws!Y1856-Line_cap,0)+MAX(Draws!AK1856-Line_cap,0))</f>
        <v>0</v>
      </c>
      <c r="AL1877" s="18" t="n">
        <f aca="false">SUMPRODUCT(MIN($B$22:$M$22+B1877:M1877+N1877:Y1877))</f>
        <v>347.871761130059</v>
      </c>
      <c r="AM1877" s="18" t="n">
        <f aca="false">SUMPRODUCT(MIN($B$22:$M$22+B1877:M1877))</f>
        <v>347.871761130059</v>
      </c>
      <c r="AN1877" s="18" t="n">
        <f aca="false">SUMPRODUCT(MIN($B$22:$M$22+N1877:Y1877))</f>
        <v>481.950382357786</v>
      </c>
      <c r="AO1877" s="18" t="n">
        <f aca="false">SUMPRODUCT(MIN($B$22:$M$22+B1877:M1877+Z1877:AK1877))</f>
        <v>347.871761130059</v>
      </c>
      <c r="AP1877" s="18" t="n">
        <f aca="false">SUMPRODUCT(MIN($B$23:$M$23+B1877:M1877+N1877:Y1877))</f>
        <v>392.997642212679</v>
      </c>
      <c r="AQ1877" s="18" t="n">
        <f aca="false">SUMPRODUCT(MIN($B$23:$M$23+B1877:M1877+Z1877:AK1877))</f>
        <v>392.997642212679</v>
      </c>
      <c r="AR1877" s="13" t="n">
        <f aca="false">IF(Y1877&lt;0,1,0)</f>
        <v>0</v>
      </c>
    </row>
    <row r="1878" customFormat="false" ht="15" hidden="false" customHeight="false" outlineLevel="0" collapsed="false">
      <c r="A1878" s="13" t="n">
        <v>1853</v>
      </c>
      <c r="B1878" s="18" t="n">
        <f aca="false">Shock_sd*Draws!B1857</f>
        <v>-12.0374702840807</v>
      </c>
      <c r="C1878" s="18" t="n">
        <f aca="false">Persist_a*B1878+Shock_sd*Draws!C1857</f>
        <v>-51.0317870212871</v>
      </c>
      <c r="D1878" s="18" t="n">
        <f aca="false">Persist_a*C1878+Shock_sd*Draws!D1857</f>
        <v>-14.1077958501177</v>
      </c>
      <c r="E1878" s="18" t="n">
        <f aca="false">Persist_a*D1878+Shock_sd*Draws!E1857</f>
        <v>-72.855563330113</v>
      </c>
      <c r="F1878" s="18" t="n">
        <f aca="false">Persist_a*E1878+Shock_sd*Draws!F1857</f>
        <v>-78.2247382643184</v>
      </c>
      <c r="G1878" s="18" t="n">
        <f aca="false">Persist_a*F1878+Shock_sd*Draws!G1857</f>
        <v>-51.4967979253215</v>
      </c>
      <c r="H1878" s="18" t="n">
        <f aca="false">Persist_a*G1878+Shock_sd*Draws!H1857</f>
        <v>-127.865418845634</v>
      </c>
      <c r="I1878" s="18" t="n">
        <f aca="false">Persist_a*H1878+Shock_sd*Draws!I1857</f>
        <v>-105.237800414556</v>
      </c>
      <c r="J1878" s="18" t="n">
        <f aca="false">Persist_a*I1878+Shock_sd*Draws!J1857</f>
        <v>-89.6434700165078</v>
      </c>
      <c r="K1878" s="18" t="n">
        <f aca="false">Persist_a*J1878+Shock_sd*Draws!K1857</f>
        <v>-79.6460038889324</v>
      </c>
      <c r="L1878" s="18" t="n">
        <f aca="false">Persist_a*K1878+Shock_sd*Draws!L1857</f>
        <v>-71.3140262251833</v>
      </c>
      <c r="M1878" s="18" t="n">
        <f aca="false">Persist_a*L1878+Shock_sd*Draws!M1857</f>
        <v>-108.266876389313</v>
      </c>
      <c r="N1878" s="18" t="n">
        <f aca="false">0-(Draws!N1857+Draws!Z1857)</f>
        <v>0</v>
      </c>
      <c r="O1878" s="18" t="n">
        <f aca="false">N1878-(Draws!O1857+Draws!AA1857)</f>
        <v>0</v>
      </c>
      <c r="P1878" s="18" t="n">
        <f aca="false">O1878-(Draws!P1857+Draws!AB1857)</f>
        <v>0</v>
      </c>
      <c r="Q1878" s="18" t="n">
        <f aca="false">P1878-(Draws!Q1857+Draws!AC1857)</f>
        <v>0</v>
      </c>
      <c r="R1878" s="18" t="n">
        <f aca="false">Q1878-(Draws!R1857+Draws!AD1857)</f>
        <v>0</v>
      </c>
      <c r="S1878" s="18" t="n">
        <f aca="false">R1878-(Draws!S1857+Draws!AE1857)</f>
        <v>0</v>
      </c>
      <c r="T1878" s="18" t="n">
        <f aca="false">S1878-(Draws!T1857+Draws!AF1857)</f>
        <v>0</v>
      </c>
      <c r="U1878" s="18" t="n">
        <f aca="false">T1878-(Draws!U1857+Draws!AG1857)</f>
        <v>0</v>
      </c>
      <c r="V1878" s="18" t="n">
        <f aca="false">U1878-(Draws!V1857+Draws!AH1857)</f>
        <v>0</v>
      </c>
      <c r="W1878" s="18" t="n">
        <f aca="false">V1878-(Draws!W1857+Draws!AI1857)</f>
        <v>0</v>
      </c>
      <c r="X1878" s="18" t="n">
        <f aca="false">W1878-(Draws!X1857+Draws!AJ1857)</f>
        <v>0</v>
      </c>
      <c r="Y1878" s="18" t="n">
        <f aca="false">X1878-(Draws!Y1857+Draws!AK1857)</f>
        <v>0</v>
      </c>
      <c r="Z1878" s="18" t="n">
        <f aca="false">0-(MAX(Draws!N1857-Line_cap,0)+MAX(Draws!Z1857-Line_cap,0))</f>
        <v>0</v>
      </c>
      <c r="AA1878" s="18" t="n">
        <f aca="false">Z1878-(MAX(Draws!O1857-Line_cap,0)+MAX(Draws!AA1857-Line_cap,0))</f>
        <v>0</v>
      </c>
      <c r="AB1878" s="18" t="n">
        <f aca="false">AA1878-(MAX(Draws!P1857-Line_cap,0)+MAX(Draws!AB1857-Line_cap,0))</f>
        <v>0</v>
      </c>
      <c r="AC1878" s="18" t="n">
        <f aca="false">AB1878-(MAX(Draws!Q1857-Line_cap,0)+MAX(Draws!AC1857-Line_cap,0))</f>
        <v>0</v>
      </c>
      <c r="AD1878" s="18" t="n">
        <f aca="false">AC1878-(MAX(Draws!R1857-Line_cap,0)+MAX(Draws!AD1857-Line_cap,0))</f>
        <v>0</v>
      </c>
      <c r="AE1878" s="18" t="n">
        <f aca="false">AD1878-(MAX(Draws!S1857-Line_cap,0)+MAX(Draws!AE1857-Line_cap,0))</f>
        <v>0</v>
      </c>
      <c r="AF1878" s="18" t="n">
        <f aca="false">AE1878-(MAX(Draws!T1857-Line_cap,0)+MAX(Draws!AF1857-Line_cap,0))</f>
        <v>0</v>
      </c>
      <c r="AG1878" s="18" t="n">
        <f aca="false">AF1878-(MAX(Draws!U1857-Line_cap,0)+MAX(Draws!AG1857-Line_cap,0))</f>
        <v>0</v>
      </c>
      <c r="AH1878" s="18" t="n">
        <f aca="false">AG1878-(MAX(Draws!V1857-Line_cap,0)+MAX(Draws!AH1857-Line_cap,0))</f>
        <v>0</v>
      </c>
      <c r="AI1878" s="18" t="n">
        <f aca="false">AH1878-(MAX(Draws!W1857-Line_cap,0)+MAX(Draws!AI1857-Line_cap,0))</f>
        <v>0</v>
      </c>
      <c r="AJ1878" s="18" t="n">
        <f aca="false">AI1878-(MAX(Draws!X1857-Line_cap,0)+MAX(Draws!AJ1857-Line_cap,0))</f>
        <v>0</v>
      </c>
      <c r="AK1878" s="18" t="n">
        <f aca="false">AJ1878-(MAX(Draws!Y1857-Line_cap,0)+MAX(Draws!AK1857-Line_cap,0))</f>
        <v>0</v>
      </c>
      <c r="AL1878" s="18" t="n">
        <f aca="false">SUMPRODUCT(MIN($B$22:$M$22+B1878:M1878+N1878:Y1878))</f>
        <v>354.084963512152</v>
      </c>
      <c r="AM1878" s="18" t="n">
        <f aca="false">SUMPRODUCT(MIN($B$22:$M$22+B1878:M1878))</f>
        <v>354.084963512152</v>
      </c>
      <c r="AN1878" s="18" t="n">
        <f aca="false">SUMPRODUCT(MIN($B$22:$M$22+N1878:Y1878))</f>
        <v>481.950382357786</v>
      </c>
      <c r="AO1878" s="18" t="n">
        <f aca="false">SUMPRODUCT(MIN($B$22:$M$22+B1878:M1878+Z1878:AK1878))</f>
        <v>354.084963512152</v>
      </c>
      <c r="AP1878" s="18" t="n">
        <f aca="false">SUMPRODUCT(MIN($B$23:$M$23+B1878:M1878+N1878:Y1878))</f>
        <v>403.263606375252</v>
      </c>
      <c r="AQ1878" s="18" t="n">
        <f aca="false">SUMPRODUCT(MIN($B$23:$M$23+B1878:M1878+Z1878:AK1878))</f>
        <v>403.263606375252</v>
      </c>
      <c r="AR1878" s="13" t="n">
        <f aca="false">IF(Y1878&lt;0,1,0)</f>
        <v>0</v>
      </c>
    </row>
    <row r="1879" customFormat="false" ht="15" hidden="false" customHeight="false" outlineLevel="0" collapsed="false">
      <c r="A1879" s="13" t="n">
        <v>1854</v>
      </c>
      <c r="B1879" s="18" t="n">
        <f aca="false">Shock_sd*Draws!B1858</f>
        <v>37.0503597921745</v>
      </c>
      <c r="C1879" s="18" t="n">
        <f aca="false">Persist_a*B1879+Shock_sd*Draws!C1858</f>
        <v>-25.3779121134187</v>
      </c>
      <c r="D1879" s="18" t="n">
        <f aca="false">Persist_a*C1879+Shock_sd*Draws!D1858</f>
        <v>-59.5606313849106</v>
      </c>
      <c r="E1879" s="18" t="n">
        <f aca="false">Persist_a*D1879+Shock_sd*Draws!E1858</f>
        <v>-6.17278051335216</v>
      </c>
      <c r="F1879" s="18" t="n">
        <f aca="false">Persist_a*E1879+Shock_sd*Draws!F1858</f>
        <v>1.99428446314978</v>
      </c>
      <c r="G1879" s="18" t="n">
        <f aca="false">Persist_a*F1879+Shock_sd*Draws!G1858</f>
        <v>-2.14171105448861</v>
      </c>
      <c r="H1879" s="18" t="n">
        <f aca="false">Persist_a*G1879+Shock_sd*Draws!H1858</f>
        <v>-29.9906042413805</v>
      </c>
      <c r="I1879" s="18" t="n">
        <f aca="false">Persist_a*H1879+Shock_sd*Draws!I1858</f>
        <v>-77.0946660710173</v>
      </c>
      <c r="J1879" s="18" t="n">
        <f aca="false">Persist_a*I1879+Shock_sd*Draws!J1858</f>
        <v>-99.3531227899799</v>
      </c>
      <c r="K1879" s="18" t="n">
        <f aca="false">Persist_a*J1879+Shock_sd*Draws!K1858</f>
        <v>-91.3015685543699</v>
      </c>
      <c r="L1879" s="18" t="n">
        <f aca="false">Persist_a*K1879+Shock_sd*Draws!L1858</f>
        <v>-75.2324205514019</v>
      </c>
      <c r="M1879" s="18" t="n">
        <f aca="false">Persist_a*L1879+Shock_sd*Draws!M1858</f>
        <v>-43.7662278556616</v>
      </c>
      <c r="N1879" s="18" t="n">
        <f aca="false">0-(Draws!N1858+Draws!Z1858)</f>
        <v>0</v>
      </c>
      <c r="O1879" s="18" t="n">
        <f aca="false">N1879-(Draws!O1858+Draws!AA1858)</f>
        <v>0</v>
      </c>
      <c r="P1879" s="18" t="n">
        <f aca="false">O1879-(Draws!P1858+Draws!AB1858)</f>
        <v>0</v>
      </c>
      <c r="Q1879" s="18" t="n">
        <f aca="false">P1879-(Draws!Q1858+Draws!AC1858)</f>
        <v>0</v>
      </c>
      <c r="R1879" s="18" t="n">
        <f aca="false">Q1879-(Draws!R1858+Draws!AD1858)</f>
        <v>0</v>
      </c>
      <c r="S1879" s="18" t="n">
        <f aca="false">R1879-(Draws!S1858+Draws!AE1858)</f>
        <v>0</v>
      </c>
      <c r="T1879" s="18" t="n">
        <f aca="false">S1879-(Draws!T1858+Draws!AF1858)</f>
        <v>0</v>
      </c>
      <c r="U1879" s="18" t="n">
        <f aca="false">T1879-(Draws!U1858+Draws!AG1858)</f>
        <v>0</v>
      </c>
      <c r="V1879" s="18" t="n">
        <f aca="false">U1879-(Draws!V1858+Draws!AH1858)</f>
        <v>0</v>
      </c>
      <c r="W1879" s="18" t="n">
        <f aca="false">V1879-(Draws!W1858+Draws!AI1858)</f>
        <v>0</v>
      </c>
      <c r="X1879" s="18" t="n">
        <f aca="false">W1879-(Draws!X1858+Draws!AJ1858)</f>
        <v>0</v>
      </c>
      <c r="Y1879" s="18" t="n">
        <f aca="false">X1879-(Draws!Y1858+Draws!AK1858)</f>
        <v>0</v>
      </c>
      <c r="Z1879" s="18" t="n">
        <f aca="false">0-(MAX(Draws!N1858-Line_cap,0)+MAX(Draws!Z1858-Line_cap,0))</f>
        <v>0</v>
      </c>
      <c r="AA1879" s="18" t="n">
        <f aca="false">Z1879-(MAX(Draws!O1858-Line_cap,0)+MAX(Draws!AA1858-Line_cap,0))</f>
        <v>0</v>
      </c>
      <c r="AB1879" s="18" t="n">
        <f aca="false">AA1879-(MAX(Draws!P1858-Line_cap,0)+MAX(Draws!AB1858-Line_cap,0))</f>
        <v>0</v>
      </c>
      <c r="AC1879" s="18" t="n">
        <f aca="false">AB1879-(MAX(Draws!Q1858-Line_cap,0)+MAX(Draws!AC1858-Line_cap,0))</f>
        <v>0</v>
      </c>
      <c r="AD1879" s="18" t="n">
        <f aca="false">AC1879-(MAX(Draws!R1858-Line_cap,0)+MAX(Draws!AD1858-Line_cap,0))</f>
        <v>0</v>
      </c>
      <c r="AE1879" s="18" t="n">
        <f aca="false">AD1879-(MAX(Draws!S1858-Line_cap,0)+MAX(Draws!AE1858-Line_cap,0))</f>
        <v>0</v>
      </c>
      <c r="AF1879" s="18" t="n">
        <f aca="false">AE1879-(MAX(Draws!T1858-Line_cap,0)+MAX(Draws!AF1858-Line_cap,0))</f>
        <v>0</v>
      </c>
      <c r="AG1879" s="18" t="n">
        <f aca="false">AF1879-(MAX(Draws!U1858-Line_cap,0)+MAX(Draws!AG1858-Line_cap,0))</f>
        <v>0</v>
      </c>
      <c r="AH1879" s="18" t="n">
        <f aca="false">AG1879-(MAX(Draws!V1858-Line_cap,0)+MAX(Draws!AH1858-Line_cap,0))</f>
        <v>0</v>
      </c>
      <c r="AI1879" s="18" t="n">
        <f aca="false">AH1879-(MAX(Draws!W1858-Line_cap,0)+MAX(Draws!AI1858-Line_cap,0))</f>
        <v>0</v>
      </c>
      <c r="AJ1879" s="18" t="n">
        <f aca="false">AI1879-(MAX(Draws!X1858-Line_cap,0)+MAX(Draws!AJ1858-Line_cap,0))</f>
        <v>0</v>
      </c>
      <c r="AK1879" s="18" t="n">
        <f aca="false">AJ1879-(MAX(Draws!Y1858-Line_cap,0)+MAX(Draws!AK1858-Line_cap,0))</f>
        <v>0</v>
      </c>
      <c r="AL1879" s="18" t="n">
        <f aca="false">SUMPRODUCT(MIN($B$22:$M$22+B1879:M1879+N1879:Y1879))</f>
        <v>388.844658627417</v>
      </c>
      <c r="AM1879" s="18" t="n">
        <f aca="false">SUMPRODUCT(MIN($B$22:$M$22+B1879:M1879))</f>
        <v>388.844658627417</v>
      </c>
      <c r="AN1879" s="18" t="n">
        <f aca="false">SUMPRODUCT(MIN($B$22:$M$22+N1879:Y1879))</f>
        <v>481.950382357786</v>
      </c>
      <c r="AO1879" s="18" t="n">
        <f aca="false">SUMPRODUCT(MIN($B$22:$M$22+B1879:M1879+Z1879:AK1879))</f>
        <v>388.844658627417</v>
      </c>
      <c r="AP1879" s="18" t="n">
        <f aca="false">SUMPRODUCT(MIN($B$23:$M$23+B1879:M1879+N1879:Y1879))</f>
        <v>438.087985791637</v>
      </c>
      <c r="AQ1879" s="18" t="n">
        <f aca="false">SUMPRODUCT(MIN($B$23:$M$23+B1879:M1879+Z1879:AK1879))</f>
        <v>438.087985791637</v>
      </c>
      <c r="AR1879" s="13" t="n">
        <f aca="false">IF(Y1879&lt;0,1,0)</f>
        <v>0</v>
      </c>
    </row>
    <row r="1880" customFormat="false" ht="15" hidden="false" customHeight="false" outlineLevel="0" collapsed="false">
      <c r="A1880" s="13" t="n">
        <v>1855</v>
      </c>
      <c r="B1880" s="18" t="n">
        <f aca="false">Shock_sd*Draws!B1859</f>
        <v>52.6439511866816</v>
      </c>
      <c r="C1880" s="18" t="n">
        <f aca="false">Persist_a*B1880+Shock_sd*Draws!C1859</f>
        <v>41.3305135631384</v>
      </c>
      <c r="D1880" s="18" t="n">
        <f aca="false">Persist_a*C1880+Shock_sd*Draws!D1859</f>
        <v>54.359390985999</v>
      </c>
      <c r="E1880" s="18" t="n">
        <f aca="false">Persist_a*D1880+Shock_sd*Draws!E1859</f>
        <v>7.43830527980665</v>
      </c>
      <c r="F1880" s="18" t="n">
        <f aca="false">Persist_a*E1880+Shock_sd*Draws!F1859</f>
        <v>-25.3798858502561</v>
      </c>
      <c r="G1880" s="18" t="n">
        <f aca="false">Persist_a*F1880+Shock_sd*Draws!G1859</f>
        <v>-32.3554682780404</v>
      </c>
      <c r="H1880" s="18" t="n">
        <f aca="false">Persist_a*G1880+Shock_sd*Draws!H1859</f>
        <v>-15.2046948443702</v>
      </c>
      <c r="I1880" s="18" t="n">
        <f aca="false">Persist_a*H1880+Shock_sd*Draws!I1859</f>
        <v>64.313314396807</v>
      </c>
      <c r="J1880" s="18" t="n">
        <f aca="false">Persist_a*I1880+Shock_sd*Draws!J1859</f>
        <v>131.868756969377</v>
      </c>
      <c r="K1880" s="18" t="n">
        <f aca="false">Persist_a*J1880+Shock_sd*Draws!K1859</f>
        <v>127.858675259639</v>
      </c>
      <c r="L1880" s="18" t="n">
        <f aca="false">Persist_a*K1880+Shock_sd*Draws!L1859</f>
        <v>203.779587084925</v>
      </c>
      <c r="M1880" s="18" t="n">
        <f aca="false">Persist_a*L1880+Shock_sd*Draws!M1859</f>
        <v>133.902849168932</v>
      </c>
      <c r="N1880" s="18" t="n">
        <f aca="false">0-(Draws!N1859+Draws!Z1859)</f>
        <v>0</v>
      </c>
      <c r="O1880" s="18" t="n">
        <f aca="false">N1880-(Draws!O1859+Draws!AA1859)</f>
        <v>0</v>
      </c>
      <c r="P1880" s="18" t="n">
        <f aca="false">O1880-(Draws!P1859+Draws!AB1859)</f>
        <v>-124.551451661649</v>
      </c>
      <c r="Q1880" s="18" t="n">
        <f aca="false">P1880-(Draws!Q1859+Draws!AC1859)</f>
        <v>-124.551451661649</v>
      </c>
      <c r="R1880" s="18" t="n">
        <f aca="false">Q1880-(Draws!R1859+Draws!AD1859)</f>
        <v>-124.551451661649</v>
      </c>
      <c r="S1880" s="18" t="n">
        <f aca="false">R1880-(Draws!S1859+Draws!AE1859)</f>
        <v>-124.551451661649</v>
      </c>
      <c r="T1880" s="18" t="n">
        <f aca="false">S1880-(Draws!T1859+Draws!AF1859)</f>
        <v>-124.551451661649</v>
      </c>
      <c r="U1880" s="18" t="n">
        <f aca="false">T1880-(Draws!U1859+Draws!AG1859)</f>
        <v>-124.551451661649</v>
      </c>
      <c r="V1880" s="18" t="n">
        <f aca="false">U1880-(Draws!V1859+Draws!AH1859)</f>
        <v>-124.551451661649</v>
      </c>
      <c r="W1880" s="18" t="n">
        <f aca="false">V1880-(Draws!W1859+Draws!AI1859)</f>
        <v>-124.551451661649</v>
      </c>
      <c r="X1880" s="18" t="n">
        <f aca="false">W1880-(Draws!X1859+Draws!AJ1859)</f>
        <v>-124.551451661649</v>
      </c>
      <c r="Y1880" s="18" t="n">
        <f aca="false">X1880-(Draws!Y1859+Draws!AK1859)</f>
        <v>-124.551451661649</v>
      </c>
      <c r="Z1880" s="18" t="n">
        <f aca="false">0-(MAX(Draws!N1859-Line_cap,0)+MAX(Draws!Z1859-Line_cap,0))</f>
        <v>0</v>
      </c>
      <c r="AA1880" s="18" t="n">
        <f aca="false">Z1880-(MAX(Draws!O1859-Line_cap,0)+MAX(Draws!AA1859-Line_cap,0))</f>
        <v>0</v>
      </c>
      <c r="AB1880" s="18" t="n">
        <f aca="false">AA1880-(MAX(Draws!P1859-Line_cap,0)+MAX(Draws!AB1859-Line_cap,0))</f>
        <v>-24.5514516616487</v>
      </c>
      <c r="AC1880" s="18" t="n">
        <f aca="false">AB1880-(MAX(Draws!Q1859-Line_cap,0)+MAX(Draws!AC1859-Line_cap,0))</f>
        <v>-24.5514516616487</v>
      </c>
      <c r="AD1880" s="18" t="n">
        <f aca="false">AC1880-(MAX(Draws!R1859-Line_cap,0)+MAX(Draws!AD1859-Line_cap,0))</f>
        <v>-24.5514516616487</v>
      </c>
      <c r="AE1880" s="18" t="n">
        <f aca="false">AD1880-(MAX(Draws!S1859-Line_cap,0)+MAX(Draws!AE1859-Line_cap,0))</f>
        <v>-24.5514516616487</v>
      </c>
      <c r="AF1880" s="18" t="n">
        <f aca="false">AE1880-(MAX(Draws!T1859-Line_cap,0)+MAX(Draws!AF1859-Line_cap,0))</f>
        <v>-24.5514516616487</v>
      </c>
      <c r="AG1880" s="18" t="n">
        <f aca="false">AF1880-(MAX(Draws!U1859-Line_cap,0)+MAX(Draws!AG1859-Line_cap,0))</f>
        <v>-24.5514516616487</v>
      </c>
      <c r="AH1880" s="18" t="n">
        <f aca="false">AG1880-(MAX(Draws!V1859-Line_cap,0)+MAX(Draws!AH1859-Line_cap,0))</f>
        <v>-24.5514516616487</v>
      </c>
      <c r="AI1880" s="18" t="n">
        <f aca="false">AH1880-(MAX(Draws!W1859-Line_cap,0)+MAX(Draws!AI1859-Line_cap,0))</f>
        <v>-24.5514516616487</v>
      </c>
      <c r="AJ1880" s="18" t="n">
        <f aca="false">AI1880-(MAX(Draws!X1859-Line_cap,0)+MAX(Draws!AJ1859-Line_cap,0))</f>
        <v>-24.5514516616487</v>
      </c>
      <c r="AK1880" s="18" t="n">
        <f aca="false">AJ1880-(MAX(Draws!Y1859-Line_cap,0)+MAX(Draws!AK1859-Line_cap,0))</f>
        <v>-24.5514516616487</v>
      </c>
      <c r="AL1880" s="18" t="n">
        <f aca="false">SUMPRODUCT(MIN($B$22:$M$22+B1880:M1880+N1880:Y1880))</f>
        <v>326.301251698676</v>
      </c>
      <c r="AM1880" s="18" t="n">
        <f aca="false">SUMPRODUCT(MIN($B$22:$M$22+B1880:M1880))</f>
        <v>450.852703360325</v>
      </c>
      <c r="AN1880" s="18" t="n">
        <f aca="false">SUMPRODUCT(MIN($B$22:$M$22+N1880:Y1880))</f>
        <v>357.398930696137</v>
      </c>
      <c r="AO1880" s="18" t="n">
        <f aca="false">SUMPRODUCT(MIN($B$22:$M$22+B1880:M1880+Z1880:AK1880))</f>
        <v>426.301251698676</v>
      </c>
      <c r="AP1880" s="18" t="n">
        <f aca="false">SUMPRODUCT(MIN($B$23:$M$23+B1880:M1880+N1880:Y1880))</f>
        <v>374.06699719946</v>
      </c>
      <c r="AQ1880" s="18" t="n">
        <f aca="false">SUMPRODUCT(MIN($B$23:$M$23+B1880:M1880+Z1880:AK1880))</f>
        <v>474.06699719946</v>
      </c>
      <c r="AR1880" s="13" t="n">
        <f aca="false">IF(Y1880&lt;0,1,0)</f>
        <v>1</v>
      </c>
    </row>
    <row r="1881" customFormat="false" ht="15" hidden="false" customHeight="false" outlineLevel="0" collapsed="false">
      <c r="A1881" s="13" t="n">
        <v>1856</v>
      </c>
      <c r="B1881" s="18" t="n">
        <f aca="false">Shock_sd*Draws!B1860</f>
        <v>43.341135526308</v>
      </c>
      <c r="C1881" s="18" t="n">
        <f aca="false">Persist_a*B1881+Shock_sd*Draws!C1860</f>
        <v>72.1664441554626</v>
      </c>
      <c r="D1881" s="18" t="n">
        <f aca="false">Persist_a*C1881+Shock_sd*Draws!D1860</f>
        <v>37.8221243065377</v>
      </c>
      <c r="E1881" s="18" t="n">
        <f aca="false">Persist_a*D1881+Shock_sd*Draws!E1860</f>
        <v>-20.6998884878415</v>
      </c>
      <c r="F1881" s="18" t="n">
        <f aca="false">Persist_a*E1881+Shock_sd*Draws!F1860</f>
        <v>-28.429487777681</v>
      </c>
      <c r="G1881" s="18" t="n">
        <f aca="false">Persist_a*F1881+Shock_sd*Draws!G1860</f>
        <v>77.4551910034238</v>
      </c>
      <c r="H1881" s="18" t="n">
        <f aca="false">Persist_a*G1881+Shock_sd*Draws!H1860</f>
        <v>7.56794603372517</v>
      </c>
      <c r="I1881" s="18" t="n">
        <f aca="false">Persist_a*H1881+Shock_sd*Draws!I1860</f>
        <v>-30.8074710536372</v>
      </c>
      <c r="J1881" s="18" t="n">
        <f aca="false">Persist_a*I1881+Shock_sd*Draws!J1860</f>
        <v>67.2685909335954</v>
      </c>
      <c r="K1881" s="18" t="n">
        <f aca="false">Persist_a*J1881+Shock_sd*Draws!K1860</f>
        <v>102.884476465737</v>
      </c>
      <c r="L1881" s="18" t="n">
        <f aca="false">Persist_a*K1881+Shock_sd*Draws!L1860</f>
        <v>70.0007440254801</v>
      </c>
      <c r="M1881" s="18" t="n">
        <f aca="false">Persist_a*L1881+Shock_sd*Draws!M1860</f>
        <v>129.188745154751</v>
      </c>
      <c r="N1881" s="18" t="n">
        <f aca="false">0-(Draws!N1860+Draws!Z1860)</f>
        <v>0</v>
      </c>
      <c r="O1881" s="18" t="n">
        <f aca="false">N1881-(Draws!O1860+Draws!AA1860)</f>
        <v>0</v>
      </c>
      <c r="P1881" s="18" t="n">
        <f aca="false">O1881-(Draws!P1860+Draws!AB1860)</f>
        <v>-108.588367551581</v>
      </c>
      <c r="Q1881" s="18" t="n">
        <f aca="false">P1881-(Draws!Q1860+Draws!AC1860)</f>
        <v>-108.588367551581</v>
      </c>
      <c r="R1881" s="18" t="n">
        <f aca="false">Q1881-(Draws!R1860+Draws!AD1860)</f>
        <v>-108.588367551581</v>
      </c>
      <c r="S1881" s="18" t="n">
        <f aca="false">R1881-(Draws!S1860+Draws!AE1860)</f>
        <v>-108.588367551581</v>
      </c>
      <c r="T1881" s="18" t="n">
        <f aca="false">S1881-(Draws!T1860+Draws!AF1860)</f>
        <v>-108.588367551581</v>
      </c>
      <c r="U1881" s="18" t="n">
        <f aca="false">T1881-(Draws!U1860+Draws!AG1860)</f>
        <v>-108.588367551581</v>
      </c>
      <c r="V1881" s="18" t="n">
        <f aca="false">U1881-(Draws!V1860+Draws!AH1860)</f>
        <v>-108.588367551581</v>
      </c>
      <c r="W1881" s="18" t="n">
        <f aca="false">V1881-(Draws!W1860+Draws!AI1860)</f>
        <v>-108.588367551581</v>
      </c>
      <c r="X1881" s="18" t="n">
        <f aca="false">W1881-(Draws!X1860+Draws!AJ1860)</f>
        <v>-108.588367551581</v>
      </c>
      <c r="Y1881" s="18" t="n">
        <f aca="false">X1881-(Draws!Y1860+Draws!AK1860)</f>
        <v>-108.588367551581</v>
      </c>
      <c r="Z1881" s="18" t="n">
        <f aca="false">0-(MAX(Draws!N1860-Line_cap,0)+MAX(Draws!Z1860-Line_cap,0))</f>
        <v>0</v>
      </c>
      <c r="AA1881" s="18" t="n">
        <f aca="false">Z1881-(MAX(Draws!O1860-Line_cap,0)+MAX(Draws!AA1860-Line_cap,0))</f>
        <v>0</v>
      </c>
      <c r="AB1881" s="18" t="n">
        <f aca="false">AA1881-(MAX(Draws!P1860-Line_cap,0)+MAX(Draws!AB1860-Line_cap,0))</f>
        <v>-8.5883675515811</v>
      </c>
      <c r="AC1881" s="18" t="n">
        <f aca="false">AB1881-(MAX(Draws!Q1860-Line_cap,0)+MAX(Draws!AC1860-Line_cap,0))</f>
        <v>-8.5883675515811</v>
      </c>
      <c r="AD1881" s="18" t="n">
        <f aca="false">AC1881-(MAX(Draws!R1860-Line_cap,0)+MAX(Draws!AD1860-Line_cap,0))</f>
        <v>-8.5883675515811</v>
      </c>
      <c r="AE1881" s="18" t="n">
        <f aca="false">AD1881-(MAX(Draws!S1860-Line_cap,0)+MAX(Draws!AE1860-Line_cap,0))</f>
        <v>-8.5883675515811</v>
      </c>
      <c r="AF1881" s="18" t="n">
        <f aca="false">AE1881-(MAX(Draws!T1860-Line_cap,0)+MAX(Draws!AF1860-Line_cap,0))</f>
        <v>-8.5883675515811</v>
      </c>
      <c r="AG1881" s="18" t="n">
        <f aca="false">AF1881-(MAX(Draws!U1860-Line_cap,0)+MAX(Draws!AG1860-Line_cap,0))</f>
        <v>-8.5883675515811</v>
      </c>
      <c r="AH1881" s="18" t="n">
        <f aca="false">AG1881-(MAX(Draws!V1860-Line_cap,0)+MAX(Draws!AH1860-Line_cap,0))</f>
        <v>-8.5883675515811</v>
      </c>
      <c r="AI1881" s="18" t="n">
        <f aca="false">AH1881-(MAX(Draws!W1860-Line_cap,0)+MAX(Draws!AI1860-Line_cap,0))</f>
        <v>-8.5883675515811</v>
      </c>
      <c r="AJ1881" s="18" t="n">
        <f aca="false">AI1881-(MAX(Draws!X1860-Line_cap,0)+MAX(Draws!AJ1860-Line_cap,0))</f>
        <v>-8.5883675515811</v>
      </c>
      <c r="AK1881" s="18" t="n">
        <f aca="false">AJ1881-(MAX(Draws!Y1860-Line_cap,0)+MAX(Draws!AK1860-Line_cap,0))</f>
        <v>-8.5883675515811</v>
      </c>
      <c r="AL1881" s="18" t="n">
        <f aca="false">SUMPRODUCT(MIN($B$22:$M$22+B1881:M1881+N1881:Y1881))</f>
        <v>344.458214792701</v>
      </c>
      <c r="AM1881" s="18" t="n">
        <f aca="false">SUMPRODUCT(MIN($B$22:$M$22+B1881:M1881))</f>
        <v>453.046582344282</v>
      </c>
      <c r="AN1881" s="18" t="n">
        <f aca="false">SUMPRODUCT(MIN($B$22:$M$22+N1881:Y1881))</f>
        <v>373.362014806205</v>
      </c>
      <c r="AO1881" s="18" t="n">
        <f aca="false">SUMPRODUCT(MIN($B$22:$M$22+B1881:M1881+Z1881:AK1881))</f>
        <v>444.458214792701</v>
      </c>
      <c r="AP1881" s="18" t="n">
        <f aca="false">SUMPRODUCT(MIN($B$23:$M$23+B1881:M1881+N1881:Y1881))</f>
        <v>394.058214792701</v>
      </c>
      <c r="AQ1881" s="18" t="n">
        <f aca="false">SUMPRODUCT(MIN($B$23:$M$23+B1881:M1881+Z1881:AK1881))</f>
        <v>494.058214792701</v>
      </c>
      <c r="AR1881" s="13" t="n">
        <f aca="false">IF(Y1881&lt;0,1,0)</f>
        <v>1</v>
      </c>
    </row>
    <row r="1882" customFormat="false" ht="15" hidden="false" customHeight="false" outlineLevel="0" collapsed="false">
      <c r="A1882" s="13" t="n">
        <v>1857</v>
      </c>
      <c r="B1882" s="18" t="n">
        <f aca="false">Shock_sd*Draws!B1861</f>
        <v>26.0479384544456</v>
      </c>
      <c r="C1882" s="18" t="n">
        <f aca="false">Persist_a*B1882+Shock_sd*Draws!C1861</f>
        <v>-18.7451238748084</v>
      </c>
      <c r="D1882" s="18" t="n">
        <f aca="false">Persist_a*C1882+Shock_sd*Draws!D1861</f>
        <v>35.3775777614416</v>
      </c>
      <c r="E1882" s="18" t="n">
        <f aca="false">Persist_a*D1882+Shock_sd*Draws!E1861</f>
        <v>48.7684772321635</v>
      </c>
      <c r="F1882" s="18" t="n">
        <f aca="false">Persist_a*E1882+Shock_sd*Draws!F1861</f>
        <v>65.2355741178114</v>
      </c>
      <c r="G1882" s="18" t="n">
        <f aca="false">Persist_a*F1882+Shock_sd*Draws!G1861</f>
        <v>63.9614797559632</v>
      </c>
      <c r="H1882" s="18" t="n">
        <f aca="false">Persist_a*G1882+Shock_sd*Draws!H1861</f>
        <v>-15.1399547563116</v>
      </c>
      <c r="I1882" s="18" t="n">
        <f aca="false">Persist_a*H1882+Shock_sd*Draws!I1861</f>
        <v>-55.0538125122369</v>
      </c>
      <c r="J1882" s="18" t="n">
        <f aca="false">Persist_a*I1882+Shock_sd*Draws!J1861</f>
        <v>-66.9453871922052</v>
      </c>
      <c r="K1882" s="18" t="n">
        <f aca="false">Persist_a*J1882+Shock_sd*Draws!K1861</f>
        <v>-48.0575455071017</v>
      </c>
      <c r="L1882" s="18" t="n">
        <f aca="false">Persist_a*K1882+Shock_sd*Draws!L1861</f>
        <v>-37.2040817220492</v>
      </c>
      <c r="M1882" s="18" t="n">
        <f aca="false">Persist_a*L1882+Shock_sd*Draws!M1861</f>
        <v>-26.9268844494175</v>
      </c>
      <c r="N1882" s="18" t="n">
        <f aca="false">0-(Draws!N1861+Draws!Z1861)</f>
        <v>0</v>
      </c>
      <c r="O1882" s="18" t="n">
        <f aca="false">N1882-(Draws!O1861+Draws!AA1861)</f>
        <v>0</v>
      </c>
      <c r="P1882" s="18" t="n">
        <f aca="false">O1882-(Draws!P1861+Draws!AB1861)</f>
        <v>0</v>
      </c>
      <c r="Q1882" s="18" t="n">
        <f aca="false">P1882-(Draws!Q1861+Draws!AC1861)</f>
        <v>0</v>
      </c>
      <c r="R1882" s="18" t="n">
        <f aca="false">Q1882-(Draws!R1861+Draws!AD1861)</f>
        <v>-120.237532252943</v>
      </c>
      <c r="S1882" s="18" t="n">
        <f aca="false">R1882-(Draws!S1861+Draws!AE1861)</f>
        <v>-120.237532252943</v>
      </c>
      <c r="T1882" s="18" t="n">
        <f aca="false">S1882-(Draws!T1861+Draws!AF1861)</f>
        <v>-120.237532252943</v>
      </c>
      <c r="U1882" s="18" t="n">
        <f aca="false">T1882-(Draws!U1861+Draws!AG1861)</f>
        <v>-120.237532252943</v>
      </c>
      <c r="V1882" s="18" t="n">
        <f aca="false">U1882-(Draws!V1861+Draws!AH1861)</f>
        <v>-120.237532252943</v>
      </c>
      <c r="W1882" s="18" t="n">
        <f aca="false">V1882-(Draws!W1861+Draws!AI1861)</f>
        <v>-120.237532252943</v>
      </c>
      <c r="X1882" s="18" t="n">
        <f aca="false">W1882-(Draws!X1861+Draws!AJ1861)</f>
        <v>-120.237532252943</v>
      </c>
      <c r="Y1882" s="18" t="n">
        <f aca="false">X1882-(Draws!Y1861+Draws!AK1861)</f>
        <v>-120.237532252943</v>
      </c>
      <c r="Z1882" s="18" t="n">
        <f aca="false">0-(MAX(Draws!N1861-Line_cap,0)+MAX(Draws!Z1861-Line_cap,0))</f>
        <v>0</v>
      </c>
      <c r="AA1882" s="18" t="n">
        <f aca="false">Z1882-(MAX(Draws!O1861-Line_cap,0)+MAX(Draws!AA1861-Line_cap,0))</f>
        <v>0</v>
      </c>
      <c r="AB1882" s="18" t="n">
        <f aca="false">AA1882-(MAX(Draws!P1861-Line_cap,0)+MAX(Draws!AB1861-Line_cap,0))</f>
        <v>0</v>
      </c>
      <c r="AC1882" s="18" t="n">
        <f aca="false">AB1882-(MAX(Draws!Q1861-Line_cap,0)+MAX(Draws!AC1861-Line_cap,0))</f>
        <v>0</v>
      </c>
      <c r="AD1882" s="18" t="n">
        <f aca="false">AC1882-(MAX(Draws!R1861-Line_cap,0)+MAX(Draws!AD1861-Line_cap,0))</f>
        <v>-20.2375322529432</v>
      </c>
      <c r="AE1882" s="18" t="n">
        <f aca="false">AD1882-(MAX(Draws!S1861-Line_cap,0)+MAX(Draws!AE1861-Line_cap,0))</f>
        <v>-20.2375322529432</v>
      </c>
      <c r="AF1882" s="18" t="n">
        <f aca="false">AE1882-(MAX(Draws!T1861-Line_cap,0)+MAX(Draws!AF1861-Line_cap,0))</f>
        <v>-20.2375322529432</v>
      </c>
      <c r="AG1882" s="18" t="n">
        <f aca="false">AF1882-(MAX(Draws!U1861-Line_cap,0)+MAX(Draws!AG1861-Line_cap,0))</f>
        <v>-20.2375322529432</v>
      </c>
      <c r="AH1882" s="18" t="n">
        <f aca="false">AG1882-(MAX(Draws!V1861-Line_cap,0)+MAX(Draws!AH1861-Line_cap,0))</f>
        <v>-20.2375322529432</v>
      </c>
      <c r="AI1882" s="18" t="n">
        <f aca="false">AH1882-(MAX(Draws!W1861-Line_cap,0)+MAX(Draws!AI1861-Line_cap,0))</f>
        <v>-20.2375322529432</v>
      </c>
      <c r="AJ1882" s="18" t="n">
        <f aca="false">AI1882-(MAX(Draws!X1861-Line_cap,0)+MAX(Draws!AJ1861-Line_cap,0))</f>
        <v>-20.2375322529432</v>
      </c>
      <c r="AK1882" s="18" t="n">
        <f aca="false">AJ1882-(MAX(Draws!Y1861-Line_cap,0)+MAX(Draws!AK1861-Line_cap,0))</f>
        <v>-20.2375322529432</v>
      </c>
      <c r="AL1882" s="18" t="n">
        <f aca="false">SUMPRODUCT(MIN($B$22:$M$22+B1882:M1882+N1882:Y1882))</f>
        <v>301.014861972248</v>
      </c>
      <c r="AM1882" s="18" t="n">
        <f aca="false">SUMPRODUCT(MIN($B$22:$M$22+B1882:M1882))</f>
        <v>421.252394225191</v>
      </c>
      <c r="AN1882" s="18" t="n">
        <f aca="false">SUMPRODUCT(MIN($B$22:$M$22+N1882:Y1882))</f>
        <v>361.712850104842</v>
      </c>
      <c r="AO1882" s="18" t="n">
        <f aca="false">SUMPRODUCT(MIN($B$22:$M$22+B1882:M1882+Z1882:AK1882))</f>
        <v>401.014861972248</v>
      </c>
      <c r="AP1882" s="18" t="n">
        <f aca="false">SUMPRODUCT(MIN($B$23:$M$23+B1882:M1882+N1882:Y1882))</f>
        <v>350.258189136468</v>
      </c>
      <c r="AQ1882" s="18" t="n">
        <f aca="false">SUMPRODUCT(MIN($B$23:$M$23+B1882:M1882+Z1882:AK1882))</f>
        <v>450.258189136468</v>
      </c>
      <c r="AR1882" s="13" t="n">
        <f aca="false">IF(Y1882&lt;0,1,0)</f>
        <v>1</v>
      </c>
    </row>
    <row r="1883" customFormat="false" ht="15" hidden="false" customHeight="false" outlineLevel="0" collapsed="false">
      <c r="A1883" s="13" t="n">
        <v>1858</v>
      </c>
      <c r="B1883" s="18" t="n">
        <f aca="false">Shock_sd*Draws!B1862</f>
        <v>-11.3771744865603</v>
      </c>
      <c r="C1883" s="18" t="n">
        <f aca="false">Persist_a*B1883+Shock_sd*Draws!C1862</f>
        <v>-19.719328586678</v>
      </c>
      <c r="D1883" s="18" t="n">
        <f aca="false">Persist_a*C1883+Shock_sd*Draws!D1862</f>
        <v>-28.6330534081256</v>
      </c>
      <c r="E1883" s="18" t="n">
        <f aca="false">Persist_a*D1883+Shock_sd*Draws!E1862</f>
        <v>-25.2920853440082</v>
      </c>
      <c r="F1883" s="18" t="n">
        <f aca="false">Persist_a*E1883+Shock_sd*Draws!F1862</f>
        <v>-66.8028265300699</v>
      </c>
      <c r="G1883" s="18" t="n">
        <f aca="false">Persist_a*F1883+Shock_sd*Draws!G1862</f>
        <v>-15.3875325791204</v>
      </c>
      <c r="H1883" s="18" t="n">
        <f aca="false">Persist_a*G1883+Shock_sd*Draws!H1862</f>
        <v>108.376775950215</v>
      </c>
      <c r="I1883" s="18" t="n">
        <f aca="false">Persist_a*H1883+Shock_sd*Draws!I1862</f>
        <v>143.757948785482</v>
      </c>
      <c r="J1883" s="18" t="n">
        <f aca="false">Persist_a*I1883+Shock_sd*Draws!J1862</f>
        <v>102.354985432913</v>
      </c>
      <c r="K1883" s="18" t="n">
        <f aca="false">Persist_a*J1883+Shock_sd*Draws!K1862</f>
        <v>65.5123728575319</v>
      </c>
      <c r="L1883" s="18" t="n">
        <f aca="false">Persist_a*K1883+Shock_sd*Draws!L1862</f>
        <v>40.7451953725443</v>
      </c>
      <c r="M1883" s="18" t="n">
        <f aca="false">Persist_a*L1883+Shock_sd*Draws!M1862</f>
        <v>82.0513465891104</v>
      </c>
      <c r="N1883" s="18" t="n">
        <f aca="false">0-(Draws!N1862+Draws!Z1862)</f>
        <v>0</v>
      </c>
      <c r="O1883" s="18" t="n">
        <f aca="false">N1883-(Draws!O1862+Draws!AA1862)</f>
        <v>0</v>
      </c>
      <c r="P1883" s="18" t="n">
        <f aca="false">O1883-(Draws!P1862+Draws!AB1862)</f>
        <v>0</v>
      </c>
      <c r="Q1883" s="18" t="n">
        <f aca="false">P1883-(Draws!Q1862+Draws!AC1862)</f>
        <v>0</v>
      </c>
      <c r="R1883" s="18" t="n">
        <f aca="false">Q1883-(Draws!R1862+Draws!AD1862)</f>
        <v>0</v>
      </c>
      <c r="S1883" s="18" t="n">
        <f aca="false">R1883-(Draws!S1862+Draws!AE1862)</f>
        <v>0</v>
      </c>
      <c r="T1883" s="18" t="n">
        <f aca="false">S1883-(Draws!T1862+Draws!AF1862)</f>
        <v>0</v>
      </c>
      <c r="U1883" s="18" t="n">
        <f aca="false">T1883-(Draws!U1862+Draws!AG1862)</f>
        <v>0</v>
      </c>
      <c r="V1883" s="18" t="n">
        <f aca="false">U1883-(Draws!V1862+Draws!AH1862)</f>
        <v>0</v>
      </c>
      <c r="W1883" s="18" t="n">
        <f aca="false">V1883-(Draws!W1862+Draws!AI1862)</f>
        <v>0</v>
      </c>
      <c r="X1883" s="18" t="n">
        <f aca="false">W1883-(Draws!X1862+Draws!AJ1862)</f>
        <v>0</v>
      </c>
      <c r="Y1883" s="18" t="n">
        <f aca="false">X1883-(Draws!Y1862+Draws!AK1862)</f>
        <v>0</v>
      </c>
      <c r="Z1883" s="18" t="n">
        <f aca="false">0-(MAX(Draws!N1862-Line_cap,0)+MAX(Draws!Z1862-Line_cap,0))</f>
        <v>0</v>
      </c>
      <c r="AA1883" s="18" t="n">
        <f aca="false">Z1883-(MAX(Draws!O1862-Line_cap,0)+MAX(Draws!AA1862-Line_cap,0))</f>
        <v>0</v>
      </c>
      <c r="AB1883" s="18" t="n">
        <f aca="false">AA1883-(MAX(Draws!P1862-Line_cap,0)+MAX(Draws!AB1862-Line_cap,0))</f>
        <v>0</v>
      </c>
      <c r="AC1883" s="18" t="n">
        <f aca="false">AB1883-(MAX(Draws!Q1862-Line_cap,0)+MAX(Draws!AC1862-Line_cap,0))</f>
        <v>0</v>
      </c>
      <c r="AD1883" s="18" t="n">
        <f aca="false">AC1883-(MAX(Draws!R1862-Line_cap,0)+MAX(Draws!AD1862-Line_cap,0))</f>
        <v>0</v>
      </c>
      <c r="AE1883" s="18" t="n">
        <f aca="false">AD1883-(MAX(Draws!S1862-Line_cap,0)+MAX(Draws!AE1862-Line_cap,0))</f>
        <v>0</v>
      </c>
      <c r="AF1883" s="18" t="n">
        <f aca="false">AE1883-(MAX(Draws!T1862-Line_cap,0)+MAX(Draws!AF1862-Line_cap,0))</f>
        <v>0</v>
      </c>
      <c r="AG1883" s="18" t="n">
        <f aca="false">AF1883-(MAX(Draws!U1862-Line_cap,0)+MAX(Draws!AG1862-Line_cap,0))</f>
        <v>0</v>
      </c>
      <c r="AH1883" s="18" t="n">
        <f aca="false">AG1883-(MAX(Draws!V1862-Line_cap,0)+MAX(Draws!AH1862-Line_cap,0))</f>
        <v>0</v>
      </c>
      <c r="AI1883" s="18" t="n">
        <f aca="false">AH1883-(MAX(Draws!W1862-Line_cap,0)+MAX(Draws!AI1862-Line_cap,0))</f>
        <v>0</v>
      </c>
      <c r="AJ1883" s="18" t="n">
        <f aca="false">AI1883-(MAX(Draws!X1862-Line_cap,0)+MAX(Draws!AJ1862-Line_cap,0))</f>
        <v>0</v>
      </c>
      <c r="AK1883" s="18" t="n">
        <f aca="false">AJ1883-(MAX(Draws!Y1862-Line_cap,0)+MAX(Draws!AK1862-Line_cap,0))</f>
        <v>0</v>
      </c>
      <c r="AL1883" s="18" t="n">
        <f aca="false">SUMPRODUCT(MIN($B$22:$M$22+B1883:M1883+N1883:Y1883))</f>
        <v>421.69435461762</v>
      </c>
      <c r="AM1883" s="18" t="n">
        <f aca="false">SUMPRODUCT(MIN($B$22:$M$22+B1883:M1883))</f>
        <v>421.69435461762</v>
      </c>
      <c r="AN1883" s="18" t="n">
        <f aca="false">SUMPRODUCT(MIN($B$22:$M$22+N1883:Y1883))</f>
        <v>481.950382357786</v>
      </c>
      <c r="AO1883" s="18" t="n">
        <f aca="false">SUMPRODUCT(MIN($B$22:$M$22+B1883:M1883+Z1883:AK1883))</f>
        <v>421.69435461762</v>
      </c>
      <c r="AP1883" s="18" t="n">
        <f aca="false">SUMPRODUCT(MIN($B$23:$M$23+B1883:M1883+N1883:Y1883))</f>
        <v>466.799088470784</v>
      </c>
      <c r="AQ1883" s="18" t="n">
        <f aca="false">SUMPRODUCT(MIN($B$23:$M$23+B1883:M1883+Z1883:AK1883))</f>
        <v>466.799088470784</v>
      </c>
      <c r="AR1883" s="13" t="n">
        <f aca="false">IF(Y1883&lt;0,1,0)</f>
        <v>0</v>
      </c>
    </row>
    <row r="1884" customFormat="false" ht="15" hidden="false" customHeight="false" outlineLevel="0" collapsed="false">
      <c r="A1884" s="13" t="n">
        <v>1859</v>
      </c>
      <c r="B1884" s="18" t="n">
        <f aca="false">Shock_sd*Draws!B1863</f>
        <v>34.6862389137034</v>
      </c>
      <c r="C1884" s="18" t="n">
        <f aca="false">Persist_a*B1884+Shock_sd*Draws!C1863</f>
        <v>52.2561771308285</v>
      </c>
      <c r="D1884" s="18" t="n">
        <f aca="false">Persist_a*C1884+Shock_sd*Draws!D1863</f>
        <v>28.0524841542792</v>
      </c>
      <c r="E1884" s="18" t="n">
        <f aca="false">Persist_a*D1884+Shock_sd*Draws!E1863</f>
        <v>-3.07177993273561</v>
      </c>
      <c r="F1884" s="18" t="n">
        <f aca="false">Persist_a*E1884+Shock_sd*Draws!F1863</f>
        <v>-45.6890890898622</v>
      </c>
      <c r="G1884" s="18" t="n">
        <f aca="false">Persist_a*F1884+Shock_sd*Draws!G1863</f>
        <v>-18.8387477315828</v>
      </c>
      <c r="H1884" s="18" t="n">
        <f aca="false">Persist_a*G1884+Shock_sd*Draws!H1863</f>
        <v>-13.6284464991212</v>
      </c>
      <c r="I1884" s="18" t="n">
        <f aca="false">Persist_a*H1884+Shock_sd*Draws!I1863</f>
        <v>11.5762011613463</v>
      </c>
      <c r="J1884" s="18" t="n">
        <f aca="false">Persist_a*I1884+Shock_sd*Draws!J1863</f>
        <v>47.7514239211753</v>
      </c>
      <c r="K1884" s="18" t="n">
        <f aca="false">Persist_a*J1884+Shock_sd*Draws!K1863</f>
        <v>35.8256858925164</v>
      </c>
      <c r="L1884" s="18" t="n">
        <f aca="false">Persist_a*K1884+Shock_sd*Draws!L1863</f>
        <v>-48.4589136805178</v>
      </c>
      <c r="M1884" s="18" t="n">
        <f aca="false">Persist_a*L1884+Shock_sd*Draws!M1863</f>
        <v>-31.3948709154457</v>
      </c>
      <c r="N1884" s="18" t="n">
        <f aca="false">0-(Draws!N1863+Draws!Z1863)</f>
        <v>0</v>
      </c>
      <c r="O1884" s="18" t="n">
        <f aca="false">N1884-(Draws!O1863+Draws!AA1863)</f>
        <v>0</v>
      </c>
      <c r="P1884" s="18" t="n">
        <f aca="false">O1884-(Draws!P1863+Draws!AB1863)</f>
        <v>0</v>
      </c>
      <c r="Q1884" s="18" t="n">
        <f aca="false">P1884-(Draws!Q1863+Draws!AC1863)</f>
        <v>0</v>
      </c>
      <c r="R1884" s="18" t="n">
        <f aca="false">Q1884-(Draws!R1863+Draws!AD1863)</f>
        <v>0</v>
      </c>
      <c r="S1884" s="18" t="n">
        <f aca="false">R1884-(Draws!S1863+Draws!AE1863)</f>
        <v>-42.9457706277599</v>
      </c>
      <c r="T1884" s="18" t="n">
        <f aca="false">S1884-(Draws!T1863+Draws!AF1863)</f>
        <v>-42.9457706277599</v>
      </c>
      <c r="U1884" s="18" t="n">
        <f aca="false">T1884-(Draws!U1863+Draws!AG1863)</f>
        <v>-42.9457706277599</v>
      </c>
      <c r="V1884" s="18" t="n">
        <f aca="false">U1884-(Draws!V1863+Draws!AH1863)</f>
        <v>-206.178317079392</v>
      </c>
      <c r="W1884" s="18" t="n">
        <f aca="false">V1884-(Draws!W1863+Draws!AI1863)</f>
        <v>-206.178317079392</v>
      </c>
      <c r="X1884" s="18" t="n">
        <f aca="false">W1884-(Draws!X1863+Draws!AJ1863)</f>
        <v>-206.178317079392</v>
      </c>
      <c r="Y1884" s="18" t="n">
        <f aca="false">X1884-(Draws!Y1863+Draws!AK1863)</f>
        <v>-206.178317079392</v>
      </c>
      <c r="Z1884" s="18" t="n">
        <f aca="false">0-(MAX(Draws!N1863-Line_cap,0)+MAX(Draws!Z1863-Line_cap,0))</f>
        <v>0</v>
      </c>
      <c r="AA1884" s="18" t="n">
        <f aca="false">Z1884-(MAX(Draws!O1863-Line_cap,0)+MAX(Draws!AA1863-Line_cap,0))</f>
        <v>0</v>
      </c>
      <c r="AB1884" s="18" t="n">
        <f aca="false">AA1884-(MAX(Draws!P1863-Line_cap,0)+MAX(Draws!AB1863-Line_cap,0))</f>
        <v>0</v>
      </c>
      <c r="AC1884" s="18" t="n">
        <f aca="false">AB1884-(MAX(Draws!Q1863-Line_cap,0)+MAX(Draws!AC1863-Line_cap,0))</f>
        <v>0</v>
      </c>
      <c r="AD1884" s="18" t="n">
        <f aca="false">AC1884-(MAX(Draws!R1863-Line_cap,0)+MAX(Draws!AD1863-Line_cap,0))</f>
        <v>0</v>
      </c>
      <c r="AE1884" s="18" t="n">
        <f aca="false">AD1884-(MAX(Draws!S1863-Line_cap,0)+MAX(Draws!AE1863-Line_cap,0))</f>
        <v>0</v>
      </c>
      <c r="AF1884" s="18" t="n">
        <f aca="false">AE1884-(MAX(Draws!T1863-Line_cap,0)+MAX(Draws!AF1863-Line_cap,0))</f>
        <v>0</v>
      </c>
      <c r="AG1884" s="18" t="n">
        <f aca="false">AF1884-(MAX(Draws!U1863-Line_cap,0)+MAX(Draws!AG1863-Line_cap,0))</f>
        <v>0</v>
      </c>
      <c r="AH1884" s="18" t="n">
        <f aca="false">AG1884-(MAX(Draws!V1863-Line_cap,0)+MAX(Draws!AH1863-Line_cap,0))</f>
        <v>-63.2325464516319</v>
      </c>
      <c r="AI1884" s="18" t="n">
        <f aca="false">AH1884-(MAX(Draws!W1863-Line_cap,0)+MAX(Draws!AI1863-Line_cap,0))</f>
        <v>-63.2325464516319</v>
      </c>
      <c r="AJ1884" s="18" t="n">
        <f aca="false">AI1884-(MAX(Draws!X1863-Line_cap,0)+MAX(Draws!AJ1863-Line_cap,0))</f>
        <v>-63.2325464516319</v>
      </c>
      <c r="AK1884" s="18" t="n">
        <f aca="false">AJ1884-(MAX(Draws!Y1863-Line_cap,0)+MAX(Draws!AK1863-Line_cap,0))</f>
        <v>-63.2325464516319</v>
      </c>
      <c r="AL1884" s="18" t="n">
        <f aca="false">SUMPRODUCT(MIN($B$22:$M$22+B1884:M1884+N1884:Y1884))</f>
        <v>247.290716804472</v>
      </c>
      <c r="AM1884" s="18" t="n">
        <f aca="false">SUMPRODUCT(MIN($B$22:$M$22+B1884:M1884))</f>
        <v>442.808092057828</v>
      </c>
      <c r="AN1884" s="18" t="n">
        <f aca="false">SUMPRODUCT(MIN($B$22:$M$22+N1884:Y1884))</f>
        <v>282.019464338005</v>
      </c>
      <c r="AO1884" s="18" t="n">
        <f aca="false">SUMPRODUCT(MIN($B$22:$M$22+B1884:M1884+Z1884:AK1884))</f>
        <v>390.236487432232</v>
      </c>
      <c r="AP1884" s="18" t="n">
        <f aca="false">SUMPRODUCT(MIN($B$23:$M$23+B1884:M1884+N1884:Y1884))</f>
        <v>294.163845618016</v>
      </c>
      <c r="AQ1884" s="18" t="n">
        <f aca="false">SUMPRODUCT(MIN($B$23:$M$23+B1884:M1884+Z1884:AK1884))</f>
        <v>437.109616245776</v>
      </c>
      <c r="AR1884" s="13" t="n">
        <f aca="false">IF(Y1884&lt;0,1,0)</f>
        <v>1</v>
      </c>
    </row>
    <row r="1885" customFormat="false" ht="15" hidden="false" customHeight="false" outlineLevel="0" collapsed="false">
      <c r="A1885" s="13" t="n">
        <v>1860</v>
      </c>
      <c r="B1885" s="18" t="n">
        <f aca="false">Shock_sd*Draws!B1864</f>
        <v>0.488670497582325</v>
      </c>
      <c r="C1885" s="18" t="n">
        <f aca="false">Persist_a*B1885+Shock_sd*Draws!C1864</f>
        <v>-33.137956824843</v>
      </c>
      <c r="D1885" s="18" t="n">
        <f aca="false">Persist_a*C1885+Shock_sd*Draws!D1864</f>
        <v>36.3444449210629</v>
      </c>
      <c r="E1885" s="18" t="n">
        <f aca="false">Persist_a*D1885+Shock_sd*Draws!E1864</f>
        <v>-13.0753539100843</v>
      </c>
      <c r="F1885" s="18" t="n">
        <f aca="false">Persist_a*E1885+Shock_sd*Draws!F1864</f>
        <v>-4.37246375932368</v>
      </c>
      <c r="G1885" s="18" t="n">
        <f aca="false">Persist_a*F1885+Shock_sd*Draws!G1864</f>
        <v>-21.1677899324698</v>
      </c>
      <c r="H1885" s="18" t="n">
        <f aca="false">Persist_a*G1885+Shock_sd*Draws!H1864</f>
        <v>104.199201607786</v>
      </c>
      <c r="I1885" s="18" t="n">
        <f aca="false">Persist_a*H1885+Shock_sd*Draws!I1864</f>
        <v>101.082924795125</v>
      </c>
      <c r="J1885" s="18" t="n">
        <f aca="false">Persist_a*I1885+Shock_sd*Draws!J1864</f>
        <v>-15.5696116266803</v>
      </c>
      <c r="K1885" s="18" t="n">
        <f aca="false">Persist_a*J1885+Shock_sd*Draws!K1864</f>
        <v>-24.0210001000291</v>
      </c>
      <c r="L1885" s="18" t="n">
        <f aca="false">Persist_a*K1885+Shock_sd*Draws!L1864</f>
        <v>-53.9638754891026</v>
      </c>
      <c r="M1885" s="18" t="n">
        <f aca="false">Persist_a*L1885+Shock_sd*Draws!M1864</f>
        <v>56.503550279203</v>
      </c>
      <c r="N1885" s="18" t="n">
        <f aca="false">0-(Draws!N1864+Draws!Z1864)</f>
        <v>0</v>
      </c>
      <c r="O1885" s="18" t="n">
        <f aca="false">N1885-(Draws!O1864+Draws!AA1864)</f>
        <v>0</v>
      </c>
      <c r="P1885" s="18" t="n">
        <f aca="false">O1885-(Draws!P1864+Draws!AB1864)</f>
        <v>0</v>
      </c>
      <c r="Q1885" s="18" t="n">
        <f aca="false">P1885-(Draws!Q1864+Draws!AC1864)</f>
        <v>0</v>
      </c>
      <c r="R1885" s="18" t="n">
        <f aca="false">Q1885-(Draws!R1864+Draws!AD1864)</f>
        <v>0</v>
      </c>
      <c r="S1885" s="18" t="n">
        <f aca="false">R1885-(Draws!S1864+Draws!AE1864)</f>
        <v>0</v>
      </c>
      <c r="T1885" s="18" t="n">
        <f aca="false">S1885-(Draws!T1864+Draws!AF1864)</f>
        <v>0</v>
      </c>
      <c r="U1885" s="18" t="n">
        <f aca="false">T1885-(Draws!U1864+Draws!AG1864)</f>
        <v>0</v>
      </c>
      <c r="V1885" s="18" t="n">
        <f aca="false">U1885-(Draws!V1864+Draws!AH1864)</f>
        <v>0</v>
      </c>
      <c r="W1885" s="18" t="n">
        <f aca="false">V1885-(Draws!W1864+Draws!AI1864)</f>
        <v>0</v>
      </c>
      <c r="X1885" s="18" t="n">
        <f aca="false">W1885-(Draws!X1864+Draws!AJ1864)</f>
        <v>0</v>
      </c>
      <c r="Y1885" s="18" t="n">
        <f aca="false">X1885-(Draws!Y1864+Draws!AK1864)</f>
        <v>0</v>
      </c>
      <c r="Z1885" s="18" t="n">
        <f aca="false">0-(MAX(Draws!N1864-Line_cap,0)+MAX(Draws!Z1864-Line_cap,0))</f>
        <v>0</v>
      </c>
      <c r="AA1885" s="18" t="n">
        <f aca="false">Z1885-(MAX(Draws!O1864-Line_cap,0)+MAX(Draws!AA1864-Line_cap,0))</f>
        <v>0</v>
      </c>
      <c r="AB1885" s="18" t="n">
        <f aca="false">AA1885-(MAX(Draws!P1864-Line_cap,0)+MAX(Draws!AB1864-Line_cap,0))</f>
        <v>0</v>
      </c>
      <c r="AC1885" s="18" t="n">
        <f aca="false">AB1885-(MAX(Draws!Q1864-Line_cap,0)+MAX(Draws!AC1864-Line_cap,0))</f>
        <v>0</v>
      </c>
      <c r="AD1885" s="18" t="n">
        <f aca="false">AC1885-(MAX(Draws!R1864-Line_cap,0)+MAX(Draws!AD1864-Line_cap,0))</f>
        <v>0</v>
      </c>
      <c r="AE1885" s="18" t="n">
        <f aca="false">AD1885-(MAX(Draws!S1864-Line_cap,0)+MAX(Draws!AE1864-Line_cap,0))</f>
        <v>0</v>
      </c>
      <c r="AF1885" s="18" t="n">
        <f aca="false">AE1885-(MAX(Draws!T1864-Line_cap,0)+MAX(Draws!AF1864-Line_cap,0))</f>
        <v>0</v>
      </c>
      <c r="AG1885" s="18" t="n">
        <f aca="false">AF1885-(MAX(Draws!U1864-Line_cap,0)+MAX(Draws!AG1864-Line_cap,0))</f>
        <v>0</v>
      </c>
      <c r="AH1885" s="18" t="n">
        <f aca="false">AG1885-(MAX(Draws!V1864-Line_cap,0)+MAX(Draws!AH1864-Line_cap,0))</f>
        <v>0</v>
      </c>
      <c r="AI1885" s="18" t="n">
        <f aca="false">AH1885-(MAX(Draws!W1864-Line_cap,0)+MAX(Draws!AI1864-Line_cap,0))</f>
        <v>0</v>
      </c>
      <c r="AJ1885" s="18" t="n">
        <f aca="false">AI1885-(MAX(Draws!X1864-Line_cap,0)+MAX(Draws!AJ1864-Line_cap,0))</f>
        <v>0</v>
      </c>
      <c r="AK1885" s="18" t="n">
        <f aca="false">AJ1885-(MAX(Draws!Y1864-Line_cap,0)+MAX(Draws!AK1864-Line_cap,0))</f>
        <v>0</v>
      </c>
      <c r="AL1885" s="18" t="n">
        <f aca="false">SUMPRODUCT(MIN($B$22:$M$22+B1885:M1885+N1885:Y1885))</f>
        <v>447.964072075279</v>
      </c>
      <c r="AM1885" s="18" t="n">
        <f aca="false">SUMPRODUCT(MIN($B$22:$M$22+B1885:M1885))</f>
        <v>447.964072075279</v>
      </c>
      <c r="AN1885" s="18" t="n">
        <f aca="false">SUMPRODUCT(MIN($B$22:$M$22+N1885:Y1885))</f>
        <v>481.950382357786</v>
      </c>
      <c r="AO1885" s="18" t="n">
        <f aca="false">SUMPRODUCT(MIN($B$22:$M$22+B1885:M1885+Z1885:AK1885))</f>
        <v>447.964072075279</v>
      </c>
      <c r="AP1885" s="18" t="n">
        <f aca="false">SUMPRODUCT(MIN($B$23:$M$23+B1885:M1885+N1885:Y1885))</f>
        <v>494.837200888823</v>
      </c>
      <c r="AQ1885" s="18" t="n">
        <f aca="false">SUMPRODUCT(MIN($B$23:$M$23+B1885:M1885+Z1885:AK1885))</f>
        <v>494.837200888823</v>
      </c>
      <c r="AR1885" s="13" t="n">
        <f aca="false">IF(Y1885&lt;0,1,0)</f>
        <v>0</v>
      </c>
    </row>
    <row r="1886" customFormat="false" ht="15" hidden="false" customHeight="false" outlineLevel="0" collapsed="false">
      <c r="A1886" s="13" t="n">
        <v>1861</v>
      </c>
      <c r="B1886" s="18" t="n">
        <f aca="false">Shock_sd*Draws!B1865</f>
        <v>9.21028842439498</v>
      </c>
      <c r="C1886" s="18" t="n">
        <f aca="false">Persist_a*B1886+Shock_sd*Draws!C1865</f>
        <v>-3.80250444239425</v>
      </c>
      <c r="D1886" s="18" t="n">
        <f aca="false">Persist_a*C1886+Shock_sd*Draws!D1865</f>
        <v>-5.59503981020668</v>
      </c>
      <c r="E1886" s="18" t="n">
        <f aca="false">Persist_a*D1886+Shock_sd*Draws!E1865</f>
        <v>-22.3728219739037</v>
      </c>
      <c r="F1886" s="18" t="n">
        <f aca="false">Persist_a*E1886+Shock_sd*Draws!F1865</f>
        <v>12.2825173525711</v>
      </c>
      <c r="G1886" s="18" t="n">
        <f aca="false">Persist_a*F1886+Shock_sd*Draws!G1865</f>
        <v>-7.78738811305369</v>
      </c>
      <c r="H1886" s="18" t="n">
        <f aca="false">Persist_a*G1886+Shock_sd*Draws!H1865</f>
        <v>6.19460268365865</v>
      </c>
      <c r="I1886" s="18" t="n">
        <f aca="false">Persist_a*H1886+Shock_sd*Draws!I1865</f>
        <v>33.1823110469462</v>
      </c>
      <c r="J1886" s="18" t="n">
        <f aca="false">Persist_a*I1886+Shock_sd*Draws!J1865</f>
        <v>89.978237058078</v>
      </c>
      <c r="K1886" s="18" t="n">
        <f aca="false">Persist_a*J1886+Shock_sd*Draws!K1865</f>
        <v>33.8654688620628</v>
      </c>
      <c r="L1886" s="18" t="n">
        <f aca="false">Persist_a*K1886+Shock_sd*Draws!L1865</f>
        <v>-42.3591704212952</v>
      </c>
      <c r="M1886" s="18" t="n">
        <f aca="false">Persist_a*L1886+Shock_sd*Draws!M1865</f>
        <v>-11.9156471001639</v>
      </c>
      <c r="N1886" s="18" t="n">
        <f aca="false">0-(Draws!N1865+Draws!Z1865)</f>
        <v>0</v>
      </c>
      <c r="O1886" s="18" t="n">
        <f aca="false">N1886-(Draws!O1865+Draws!AA1865)</f>
        <v>0</v>
      </c>
      <c r="P1886" s="18" t="n">
        <f aca="false">O1886-(Draws!P1865+Draws!AB1865)</f>
        <v>0</v>
      </c>
      <c r="Q1886" s="18" t="n">
        <f aca="false">P1886-(Draws!Q1865+Draws!AC1865)</f>
        <v>0</v>
      </c>
      <c r="R1886" s="18" t="n">
        <f aca="false">Q1886-(Draws!R1865+Draws!AD1865)</f>
        <v>0</v>
      </c>
      <c r="S1886" s="18" t="n">
        <f aca="false">R1886-(Draws!S1865+Draws!AE1865)</f>
        <v>0</v>
      </c>
      <c r="T1886" s="18" t="n">
        <f aca="false">S1886-(Draws!T1865+Draws!AF1865)</f>
        <v>-90.570641948342</v>
      </c>
      <c r="U1886" s="18" t="n">
        <f aca="false">T1886-(Draws!U1865+Draws!AG1865)</f>
        <v>-257.308601327488</v>
      </c>
      <c r="V1886" s="18" t="n">
        <f aca="false">U1886-(Draws!V1865+Draws!AH1865)</f>
        <v>-257.308601327488</v>
      </c>
      <c r="W1886" s="18" t="n">
        <f aca="false">V1886-(Draws!W1865+Draws!AI1865)</f>
        <v>-257.308601327488</v>
      </c>
      <c r="X1886" s="18" t="n">
        <f aca="false">W1886-(Draws!X1865+Draws!AJ1865)</f>
        <v>-257.308601327488</v>
      </c>
      <c r="Y1886" s="18" t="n">
        <f aca="false">X1886-(Draws!Y1865+Draws!AK1865)</f>
        <v>-257.308601327488</v>
      </c>
      <c r="Z1886" s="18" t="n">
        <f aca="false">0-(MAX(Draws!N1865-Line_cap,0)+MAX(Draws!Z1865-Line_cap,0))</f>
        <v>0</v>
      </c>
      <c r="AA1886" s="18" t="n">
        <f aca="false">Z1886-(MAX(Draws!O1865-Line_cap,0)+MAX(Draws!AA1865-Line_cap,0))</f>
        <v>0</v>
      </c>
      <c r="AB1886" s="18" t="n">
        <f aca="false">AA1886-(MAX(Draws!P1865-Line_cap,0)+MAX(Draws!AB1865-Line_cap,0))</f>
        <v>0</v>
      </c>
      <c r="AC1886" s="18" t="n">
        <f aca="false">AB1886-(MAX(Draws!Q1865-Line_cap,0)+MAX(Draws!AC1865-Line_cap,0))</f>
        <v>0</v>
      </c>
      <c r="AD1886" s="18" t="n">
        <f aca="false">AC1886-(MAX(Draws!R1865-Line_cap,0)+MAX(Draws!AD1865-Line_cap,0))</f>
        <v>0</v>
      </c>
      <c r="AE1886" s="18" t="n">
        <f aca="false">AD1886-(MAX(Draws!S1865-Line_cap,0)+MAX(Draws!AE1865-Line_cap,0))</f>
        <v>0</v>
      </c>
      <c r="AF1886" s="18" t="n">
        <f aca="false">AE1886-(MAX(Draws!T1865-Line_cap,0)+MAX(Draws!AF1865-Line_cap,0))</f>
        <v>0</v>
      </c>
      <c r="AG1886" s="18" t="n">
        <f aca="false">AF1886-(MAX(Draws!U1865-Line_cap,0)+MAX(Draws!AG1865-Line_cap,0))</f>
        <v>-66.7379593791456</v>
      </c>
      <c r="AH1886" s="18" t="n">
        <f aca="false">AG1886-(MAX(Draws!V1865-Line_cap,0)+MAX(Draws!AH1865-Line_cap,0))</f>
        <v>-66.7379593791456</v>
      </c>
      <c r="AI1886" s="18" t="n">
        <f aca="false">AH1886-(MAX(Draws!W1865-Line_cap,0)+MAX(Draws!AI1865-Line_cap,0))</f>
        <v>-66.7379593791456</v>
      </c>
      <c r="AJ1886" s="18" t="n">
        <f aca="false">AI1886-(MAX(Draws!X1865-Line_cap,0)+MAX(Draws!AJ1865-Line_cap,0))</f>
        <v>-66.7379593791456</v>
      </c>
      <c r="AK1886" s="18" t="n">
        <f aca="false">AJ1886-(MAX(Draws!Y1865-Line_cap,0)+MAX(Draws!AK1865-Line_cap,0))</f>
        <v>-66.7379593791456</v>
      </c>
      <c r="AL1886" s="18" t="n">
        <f aca="false">SUMPRODUCT(MIN($B$22:$M$22+B1886:M1886+N1886:Y1886))</f>
        <v>202.260175815598</v>
      </c>
      <c r="AM1886" s="18" t="n">
        <f aca="false">SUMPRODUCT(MIN($B$22:$M$22+B1886:M1886))</f>
        <v>459.568777143086</v>
      </c>
      <c r="AN1886" s="18" t="n">
        <f aca="false">SUMPRODUCT(MIN($B$22:$M$22+N1886:Y1886))</f>
        <v>226.545452070432</v>
      </c>
      <c r="AO1886" s="18" t="n">
        <f aca="false">SUMPRODUCT(MIN($B$22:$M$22+B1886:M1886+Z1886:AK1886))</f>
        <v>392.83081776394</v>
      </c>
      <c r="AP1886" s="18" t="n">
        <f aca="false">SUMPRODUCT(MIN($B$23:$M$23+B1886:M1886+N1886:Y1886))</f>
        <v>249.133304629143</v>
      </c>
      <c r="AQ1886" s="18" t="n">
        <f aca="false">SUMPRODUCT(MIN($B$23:$M$23+B1886:M1886+Z1886:AK1886))</f>
        <v>439.703946577485</v>
      </c>
      <c r="AR1886" s="13" t="n">
        <f aca="false">IF(Y1886&lt;0,1,0)</f>
        <v>1</v>
      </c>
    </row>
    <row r="1887" customFormat="false" ht="15" hidden="false" customHeight="false" outlineLevel="0" collapsed="false">
      <c r="A1887" s="13" t="n">
        <v>1862</v>
      </c>
      <c r="B1887" s="18" t="n">
        <f aca="false">Shock_sd*Draws!B1866</f>
        <v>24.7016574473592</v>
      </c>
      <c r="C1887" s="18" t="n">
        <f aca="false">Persist_a*B1887+Shock_sd*Draws!C1866</f>
        <v>128.695612099941</v>
      </c>
      <c r="D1887" s="18" t="n">
        <f aca="false">Persist_a*C1887+Shock_sd*Draws!D1866</f>
        <v>55.6460062185717</v>
      </c>
      <c r="E1887" s="18" t="n">
        <f aca="false">Persist_a*D1887+Shock_sd*Draws!E1866</f>
        <v>58.2151282041684</v>
      </c>
      <c r="F1887" s="18" t="n">
        <f aca="false">Persist_a*E1887+Shock_sd*Draws!F1866</f>
        <v>83.8394426872899</v>
      </c>
      <c r="G1887" s="18" t="n">
        <f aca="false">Persist_a*F1887+Shock_sd*Draws!G1866</f>
        <v>1.13112984008207</v>
      </c>
      <c r="H1887" s="18" t="n">
        <f aca="false">Persist_a*G1887+Shock_sd*Draws!H1866</f>
        <v>69.5473780863154</v>
      </c>
      <c r="I1887" s="18" t="n">
        <f aca="false">Persist_a*H1887+Shock_sd*Draws!I1866</f>
        <v>36.5780355203082</v>
      </c>
      <c r="J1887" s="18" t="n">
        <f aca="false">Persist_a*I1887+Shock_sd*Draws!J1866</f>
        <v>-32.0760308352545</v>
      </c>
      <c r="K1887" s="18" t="n">
        <f aca="false">Persist_a*J1887+Shock_sd*Draws!K1866</f>
        <v>-22.207524428801</v>
      </c>
      <c r="L1887" s="18" t="n">
        <f aca="false">Persist_a*K1887+Shock_sd*Draws!L1866</f>
        <v>-21.8285120434026</v>
      </c>
      <c r="M1887" s="18" t="n">
        <f aca="false">Persist_a*L1887+Shock_sd*Draws!M1866</f>
        <v>-19.6446270542144</v>
      </c>
      <c r="N1887" s="18" t="n">
        <f aca="false">0-(Draws!N1866+Draws!Z1866)</f>
        <v>0</v>
      </c>
      <c r="O1887" s="18" t="n">
        <f aca="false">N1887-(Draws!O1866+Draws!AA1866)</f>
        <v>0</v>
      </c>
      <c r="P1887" s="18" t="n">
        <f aca="false">O1887-(Draws!P1866+Draws!AB1866)</f>
        <v>0</v>
      </c>
      <c r="Q1887" s="18" t="n">
        <f aca="false">P1887-(Draws!Q1866+Draws!AC1866)</f>
        <v>0</v>
      </c>
      <c r="R1887" s="18" t="n">
        <f aca="false">Q1887-(Draws!R1866+Draws!AD1866)</f>
        <v>-110.750850899</v>
      </c>
      <c r="S1887" s="18" t="n">
        <f aca="false">R1887-(Draws!S1866+Draws!AE1866)</f>
        <v>-110.750850899</v>
      </c>
      <c r="T1887" s="18" t="n">
        <f aca="false">S1887-(Draws!T1866+Draws!AF1866)</f>
        <v>-110.750850899</v>
      </c>
      <c r="U1887" s="18" t="n">
        <f aca="false">T1887-(Draws!U1866+Draws!AG1866)</f>
        <v>-110.750850899</v>
      </c>
      <c r="V1887" s="18" t="n">
        <f aca="false">U1887-(Draws!V1866+Draws!AH1866)</f>
        <v>-110.750850899</v>
      </c>
      <c r="W1887" s="18" t="n">
        <f aca="false">V1887-(Draws!W1866+Draws!AI1866)</f>
        <v>-271.881377275619</v>
      </c>
      <c r="X1887" s="18" t="n">
        <f aca="false">W1887-(Draws!X1866+Draws!AJ1866)</f>
        <v>-271.881377275619</v>
      </c>
      <c r="Y1887" s="18" t="n">
        <f aca="false">X1887-(Draws!Y1866+Draws!AK1866)</f>
        <v>-271.881377275619</v>
      </c>
      <c r="Z1887" s="18" t="n">
        <f aca="false">0-(MAX(Draws!N1866-Line_cap,0)+MAX(Draws!Z1866-Line_cap,0))</f>
        <v>0</v>
      </c>
      <c r="AA1887" s="18" t="n">
        <f aca="false">Z1887-(MAX(Draws!O1866-Line_cap,0)+MAX(Draws!AA1866-Line_cap,0))</f>
        <v>0</v>
      </c>
      <c r="AB1887" s="18" t="n">
        <f aca="false">AA1887-(MAX(Draws!P1866-Line_cap,0)+MAX(Draws!AB1866-Line_cap,0))</f>
        <v>0</v>
      </c>
      <c r="AC1887" s="18" t="n">
        <f aca="false">AB1887-(MAX(Draws!Q1866-Line_cap,0)+MAX(Draws!AC1866-Line_cap,0))</f>
        <v>0</v>
      </c>
      <c r="AD1887" s="18" t="n">
        <f aca="false">AC1887-(MAX(Draws!R1866-Line_cap,0)+MAX(Draws!AD1866-Line_cap,0))</f>
        <v>-10.7508508989998</v>
      </c>
      <c r="AE1887" s="18" t="n">
        <f aca="false">AD1887-(MAX(Draws!S1866-Line_cap,0)+MAX(Draws!AE1866-Line_cap,0))</f>
        <v>-10.7508508989998</v>
      </c>
      <c r="AF1887" s="18" t="n">
        <f aca="false">AE1887-(MAX(Draws!T1866-Line_cap,0)+MAX(Draws!AF1866-Line_cap,0))</f>
        <v>-10.7508508989998</v>
      </c>
      <c r="AG1887" s="18" t="n">
        <f aca="false">AF1887-(MAX(Draws!U1866-Line_cap,0)+MAX(Draws!AG1866-Line_cap,0))</f>
        <v>-10.7508508989998</v>
      </c>
      <c r="AH1887" s="18" t="n">
        <f aca="false">AG1887-(MAX(Draws!V1866-Line_cap,0)+MAX(Draws!AH1866-Line_cap,0))</f>
        <v>-10.7508508989998</v>
      </c>
      <c r="AI1887" s="18" t="n">
        <f aca="false">AH1887-(MAX(Draws!W1866-Line_cap,0)+MAX(Draws!AI1866-Line_cap,0))</f>
        <v>-71.8813772756187</v>
      </c>
      <c r="AJ1887" s="18" t="n">
        <f aca="false">AI1887-(MAX(Draws!X1866-Line_cap,0)+MAX(Draws!AJ1866-Line_cap,0))</f>
        <v>-71.8813772756187</v>
      </c>
      <c r="AK1887" s="18" t="n">
        <f aca="false">AJ1887-(MAX(Draws!Y1866-Line_cap,0)+MAX(Draws!AK1866-Line_cap,0))</f>
        <v>-71.8813772756187</v>
      </c>
      <c r="AL1887" s="18" t="n">
        <f aca="false">SUMPRODUCT(MIN($B$22:$M$22+B1887:M1887+N1887:Y1887))</f>
        <v>200.296794105004</v>
      </c>
      <c r="AM1887" s="18" t="n">
        <f aca="false">SUMPRODUCT(MIN($B$22:$M$22+B1887:M1887))</f>
        <v>456.121750582142</v>
      </c>
      <c r="AN1887" s="18" t="n">
        <f aca="false">SUMPRODUCT(MIN($B$22:$M$22+N1887:Y1887))</f>
        <v>222.504318533805</v>
      </c>
      <c r="AO1887" s="18" t="n">
        <f aca="false">SUMPRODUCT(MIN($B$22:$M$22+B1887:M1887+Z1887:AK1887))</f>
        <v>400.296794105004</v>
      </c>
      <c r="AP1887" s="18" t="n">
        <f aca="false">SUMPRODUCT(MIN($B$23:$M$23+B1887:M1887+N1887:Y1887))</f>
        <v>248.582442655431</v>
      </c>
      <c r="AQ1887" s="18" t="n">
        <f aca="false">SUMPRODUCT(MIN($B$23:$M$23+B1887:M1887+Z1887:AK1887))</f>
        <v>448.582442655431</v>
      </c>
      <c r="AR1887" s="13" t="n">
        <f aca="false">IF(Y1887&lt;0,1,0)</f>
        <v>1</v>
      </c>
    </row>
    <row r="1888" customFormat="false" ht="15" hidden="false" customHeight="false" outlineLevel="0" collapsed="false">
      <c r="A1888" s="13" t="n">
        <v>1863</v>
      </c>
      <c r="B1888" s="18" t="n">
        <f aca="false">Shock_sd*Draws!B1867</f>
        <v>-39.0826831173267</v>
      </c>
      <c r="C1888" s="18" t="n">
        <f aca="false">Persist_a*B1888+Shock_sd*Draws!C1867</f>
        <v>-84.8301328746167</v>
      </c>
      <c r="D1888" s="18" t="n">
        <f aca="false">Persist_a*C1888+Shock_sd*Draws!D1867</f>
        <v>11.7499584143801</v>
      </c>
      <c r="E1888" s="18" t="n">
        <f aca="false">Persist_a*D1888+Shock_sd*Draws!E1867</f>
        <v>115.13163133351</v>
      </c>
      <c r="F1888" s="18" t="n">
        <f aca="false">Persist_a*E1888+Shock_sd*Draws!F1867</f>
        <v>52.9535346726744</v>
      </c>
      <c r="G1888" s="18" t="n">
        <f aca="false">Persist_a*F1888+Shock_sd*Draws!G1867</f>
        <v>78.9941531500258</v>
      </c>
      <c r="H1888" s="18" t="n">
        <f aca="false">Persist_a*G1888+Shock_sd*Draws!H1867</f>
        <v>-39.1933694955705</v>
      </c>
      <c r="I1888" s="18" t="n">
        <f aca="false">Persist_a*H1888+Shock_sd*Draws!I1867</f>
        <v>-66.1946693122352</v>
      </c>
      <c r="J1888" s="18" t="n">
        <f aca="false">Persist_a*I1888+Shock_sd*Draws!J1867</f>
        <v>-60.2776413755913</v>
      </c>
      <c r="K1888" s="18" t="n">
        <f aca="false">Persist_a*J1888+Shock_sd*Draws!K1867</f>
        <v>-61.4892072983318</v>
      </c>
      <c r="L1888" s="18" t="n">
        <f aca="false">Persist_a*K1888+Shock_sd*Draws!L1867</f>
        <v>-61.9389993276498</v>
      </c>
      <c r="M1888" s="18" t="n">
        <f aca="false">Persist_a*L1888+Shock_sd*Draws!M1867</f>
        <v>19.8660831857688</v>
      </c>
      <c r="N1888" s="18" t="n">
        <f aca="false">0-(Draws!N1867+Draws!Z1867)</f>
        <v>-93.5362549021511</v>
      </c>
      <c r="O1888" s="18" t="n">
        <f aca="false">N1888-(Draws!O1867+Draws!AA1867)</f>
        <v>-93.5362549021511</v>
      </c>
      <c r="P1888" s="18" t="n">
        <f aca="false">O1888-(Draws!P1867+Draws!AB1867)</f>
        <v>-93.5362549021511</v>
      </c>
      <c r="Q1888" s="18" t="n">
        <f aca="false">P1888-(Draws!Q1867+Draws!AC1867)</f>
        <v>-93.5362549021511</v>
      </c>
      <c r="R1888" s="18" t="n">
        <f aca="false">Q1888-(Draws!R1867+Draws!AD1867)</f>
        <v>-93.5362549021511</v>
      </c>
      <c r="S1888" s="18" t="n">
        <f aca="false">R1888-(Draws!S1867+Draws!AE1867)</f>
        <v>-93.5362549021511</v>
      </c>
      <c r="T1888" s="18" t="n">
        <f aca="false">S1888-(Draws!T1867+Draws!AF1867)</f>
        <v>-93.5362549021511</v>
      </c>
      <c r="U1888" s="18" t="n">
        <f aca="false">T1888-(Draws!U1867+Draws!AG1867)</f>
        <v>-93.5362549021511</v>
      </c>
      <c r="V1888" s="18" t="n">
        <f aca="false">U1888-(Draws!V1867+Draws!AH1867)</f>
        <v>-93.5362549021511</v>
      </c>
      <c r="W1888" s="18" t="n">
        <f aca="false">V1888-(Draws!W1867+Draws!AI1867)</f>
        <v>-93.5362549021511</v>
      </c>
      <c r="X1888" s="18" t="n">
        <f aca="false">W1888-(Draws!X1867+Draws!AJ1867)</f>
        <v>-93.5362549021511</v>
      </c>
      <c r="Y1888" s="18" t="n">
        <f aca="false">X1888-(Draws!Y1867+Draws!AK1867)</f>
        <v>-93.5362549021511</v>
      </c>
      <c r="Z1888" s="18" t="n">
        <f aca="false">0-(MAX(Draws!N1867-Line_cap,0)+MAX(Draws!Z1867-Line_cap,0))</f>
        <v>0</v>
      </c>
      <c r="AA1888" s="18" t="n">
        <f aca="false">Z1888-(MAX(Draws!O1867-Line_cap,0)+MAX(Draws!AA1867-Line_cap,0))</f>
        <v>0</v>
      </c>
      <c r="AB1888" s="18" t="n">
        <f aca="false">AA1888-(MAX(Draws!P1867-Line_cap,0)+MAX(Draws!AB1867-Line_cap,0))</f>
        <v>0</v>
      </c>
      <c r="AC1888" s="18" t="n">
        <f aca="false">AB1888-(MAX(Draws!Q1867-Line_cap,0)+MAX(Draws!AC1867-Line_cap,0))</f>
        <v>0</v>
      </c>
      <c r="AD1888" s="18" t="n">
        <f aca="false">AC1888-(MAX(Draws!R1867-Line_cap,0)+MAX(Draws!AD1867-Line_cap,0))</f>
        <v>0</v>
      </c>
      <c r="AE1888" s="18" t="n">
        <f aca="false">AD1888-(MAX(Draws!S1867-Line_cap,0)+MAX(Draws!AE1867-Line_cap,0))</f>
        <v>0</v>
      </c>
      <c r="AF1888" s="18" t="n">
        <f aca="false">AE1888-(MAX(Draws!T1867-Line_cap,0)+MAX(Draws!AF1867-Line_cap,0))</f>
        <v>0</v>
      </c>
      <c r="AG1888" s="18" t="n">
        <f aca="false">AF1888-(MAX(Draws!U1867-Line_cap,0)+MAX(Draws!AG1867-Line_cap,0))</f>
        <v>0</v>
      </c>
      <c r="AH1888" s="18" t="n">
        <f aca="false">AG1888-(MAX(Draws!V1867-Line_cap,0)+MAX(Draws!AH1867-Line_cap,0))</f>
        <v>0</v>
      </c>
      <c r="AI1888" s="18" t="n">
        <f aca="false">AH1888-(MAX(Draws!W1867-Line_cap,0)+MAX(Draws!AI1867-Line_cap,0))</f>
        <v>0</v>
      </c>
      <c r="AJ1888" s="18" t="n">
        <f aca="false">AI1888-(MAX(Draws!X1867-Line_cap,0)+MAX(Draws!AJ1867-Line_cap,0))</f>
        <v>0</v>
      </c>
      <c r="AK1888" s="18" t="n">
        <f aca="false">AJ1888-(MAX(Draws!Y1867-Line_cap,0)+MAX(Draws!AK1867-Line_cap,0))</f>
        <v>0</v>
      </c>
      <c r="AL1888" s="18" t="n">
        <f aca="false">SUMPRODUCT(MIN($B$22:$M$22+B1888:M1888+N1888:Y1888))</f>
        <v>324.123129183533</v>
      </c>
      <c r="AM1888" s="18" t="n">
        <f aca="false">SUMPRODUCT(MIN($B$22:$M$22+B1888:M1888))</f>
        <v>417.659384085684</v>
      </c>
      <c r="AN1888" s="18" t="n">
        <f aca="false">SUMPRODUCT(MIN($B$22:$M$22+N1888:Y1888))</f>
        <v>388.414127455635</v>
      </c>
      <c r="AO1888" s="18" t="n">
        <f aca="false">SUMPRODUCT(MIN($B$22:$M$22+B1888:M1888+Z1888:AK1888))</f>
        <v>417.659384085684</v>
      </c>
      <c r="AP1888" s="18" t="n">
        <f aca="false">SUMPRODUCT(MIN($B$23:$M$23+B1888:M1888+N1888:Y1888))</f>
        <v>373.723129183533</v>
      </c>
      <c r="AQ1888" s="18" t="n">
        <f aca="false">SUMPRODUCT(MIN($B$23:$M$23+B1888:M1888+Z1888:AK1888))</f>
        <v>467.259384085684</v>
      </c>
      <c r="AR1888" s="13" t="n">
        <f aca="false">IF(Y1888&lt;0,1,0)</f>
        <v>1</v>
      </c>
    </row>
    <row r="1889" customFormat="false" ht="15" hidden="false" customHeight="false" outlineLevel="0" collapsed="false">
      <c r="A1889" s="13" t="n">
        <v>1864</v>
      </c>
      <c r="B1889" s="18" t="n">
        <f aca="false">Shock_sd*Draws!B1868</f>
        <v>30.7074173576364</v>
      </c>
      <c r="C1889" s="18" t="n">
        <f aca="false">Persist_a*B1889+Shock_sd*Draws!C1868</f>
        <v>119.59342756717</v>
      </c>
      <c r="D1889" s="18" t="n">
        <f aca="false">Persist_a*C1889+Shock_sd*Draws!D1868</f>
        <v>28.6131726208214</v>
      </c>
      <c r="E1889" s="18" t="n">
        <f aca="false">Persist_a*D1889+Shock_sd*Draws!E1868</f>
        <v>94.5292714149963</v>
      </c>
      <c r="F1889" s="18" t="n">
        <f aca="false">Persist_a*E1889+Shock_sd*Draws!F1868</f>
        <v>109.700920911698</v>
      </c>
      <c r="G1889" s="18" t="n">
        <f aca="false">Persist_a*F1889+Shock_sd*Draws!G1868</f>
        <v>70.4765339597179</v>
      </c>
      <c r="H1889" s="18" t="n">
        <f aca="false">Persist_a*G1889+Shock_sd*Draws!H1868</f>
        <v>8.19842643131941</v>
      </c>
      <c r="I1889" s="18" t="n">
        <f aca="false">Persist_a*H1889+Shock_sd*Draws!I1868</f>
        <v>13.4363913551494</v>
      </c>
      <c r="J1889" s="18" t="n">
        <f aca="false">Persist_a*I1889+Shock_sd*Draws!J1868</f>
        <v>-32.5134464511216</v>
      </c>
      <c r="K1889" s="18" t="n">
        <f aca="false">Persist_a*J1889+Shock_sd*Draws!K1868</f>
        <v>-85.9272282205551</v>
      </c>
      <c r="L1889" s="18" t="n">
        <f aca="false">Persist_a*K1889+Shock_sd*Draws!L1868</f>
        <v>-80.9852159376765</v>
      </c>
      <c r="M1889" s="18" t="n">
        <f aca="false">Persist_a*L1889+Shock_sd*Draws!M1868</f>
        <v>-89.7125594642684</v>
      </c>
      <c r="N1889" s="18" t="n">
        <f aca="false">0-(Draws!N1868+Draws!Z1868)</f>
        <v>0</v>
      </c>
      <c r="O1889" s="18" t="n">
        <f aca="false">N1889-(Draws!O1868+Draws!AA1868)</f>
        <v>0</v>
      </c>
      <c r="P1889" s="18" t="n">
        <f aca="false">O1889-(Draws!P1868+Draws!AB1868)</f>
        <v>0</v>
      </c>
      <c r="Q1889" s="18" t="n">
        <f aca="false">P1889-(Draws!Q1868+Draws!AC1868)</f>
        <v>0</v>
      </c>
      <c r="R1889" s="18" t="n">
        <f aca="false">Q1889-(Draws!R1868+Draws!AD1868)</f>
        <v>0</v>
      </c>
      <c r="S1889" s="18" t="n">
        <f aca="false">R1889-(Draws!S1868+Draws!AE1868)</f>
        <v>0</v>
      </c>
      <c r="T1889" s="18" t="n">
        <f aca="false">S1889-(Draws!T1868+Draws!AF1868)</f>
        <v>0</v>
      </c>
      <c r="U1889" s="18" t="n">
        <f aca="false">T1889-(Draws!U1868+Draws!AG1868)</f>
        <v>0</v>
      </c>
      <c r="V1889" s="18" t="n">
        <f aca="false">U1889-(Draws!V1868+Draws!AH1868)</f>
        <v>0</v>
      </c>
      <c r="W1889" s="18" t="n">
        <f aca="false">V1889-(Draws!W1868+Draws!AI1868)</f>
        <v>0</v>
      </c>
      <c r="X1889" s="18" t="n">
        <f aca="false">W1889-(Draws!X1868+Draws!AJ1868)</f>
        <v>0</v>
      </c>
      <c r="Y1889" s="18" t="n">
        <f aca="false">X1889-(Draws!Y1868+Draws!AK1868)</f>
        <v>0</v>
      </c>
      <c r="Z1889" s="18" t="n">
        <f aca="false">0-(MAX(Draws!N1868-Line_cap,0)+MAX(Draws!Z1868-Line_cap,0))</f>
        <v>0</v>
      </c>
      <c r="AA1889" s="18" t="n">
        <f aca="false">Z1889-(MAX(Draws!O1868-Line_cap,0)+MAX(Draws!AA1868-Line_cap,0))</f>
        <v>0</v>
      </c>
      <c r="AB1889" s="18" t="n">
        <f aca="false">AA1889-(MAX(Draws!P1868-Line_cap,0)+MAX(Draws!AB1868-Line_cap,0))</f>
        <v>0</v>
      </c>
      <c r="AC1889" s="18" t="n">
        <f aca="false">AB1889-(MAX(Draws!Q1868-Line_cap,0)+MAX(Draws!AC1868-Line_cap,0))</f>
        <v>0</v>
      </c>
      <c r="AD1889" s="18" t="n">
        <f aca="false">AC1889-(MAX(Draws!R1868-Line_cap,0)+MAX(Draws!AD1868-Line_cap,0))</f>
        <v>0</v>
      </c>
      <c r="AE1889" s="18" t="n">
        <f aca="false">AD1889-(MAX(Draws!S1868-Line_cap,0)+MAX(Draws!AE1868-Line_cap,0))</f>
        <v>0</v>
      </c>
      <c r="AF1889" s="18" t="n">
        <f aca="false">AE1889-(MAX(Draws!T1868-Line_cap,0)+MAX(Draws!AF1868-Line_cap,0))</f>
        <v>0</v>
      </c>
      <c r="AG1889" s="18" t="n">
        <f aca="false">AF1889-(MAX(Draws!U1868-Line_cap,0)+MAX(Draws!AG1868-Line_cap,0))</f>
        <v>0</v>
      </c>
      <c r="AH1889" s="18" t="n">
        <f aca="false">AG1889-(MAX(Draws!V1868-Line_cap,0)+MAX(Draws!AH1868-Line_cap,0))</f>
        <v>0</v>
      </c>
      <c r="AI1889" s="18" t="n">
        <f aca="false">AH1889-(MAX(Draws!W1868-Line_cap,0)+MAX(Draws!AI1868-Line_cap,0))</f>
        <v>0</v>
      </c>
      <c r="AJ1889" s="18" t="n">
        <f aca="false">AI1889-(MAX(Draws!X1868-Line_cap,0)+MAX(Draws!AJ1868-Line_cap,0))</f>
        <v>0</v>
      </c>
      <c r="AK1889" s="18" t="n">
        <f aca="false">AJ1889-(MAX(Draws!Y1868-Line_cap,0)+MAX(Draws!AK1868-Line_cap,0))</f>
        <v>0</v>
      </c>
      <c r="AL1889" s="18" t="n">
        <f aca="false">SUMPRODUCT(MIN($B$22:$M$22+B1889:M1889+N1889:Y1889))</f>
        <v>408.458467588869</v>
      </c>
      <c r="AM1889" s="18" t="n">
        <f aca="false">SUMPRODUCT(MIN($B$22:$M$22+B1889:M1889))</f>
        <v>408.458467588869</v>
      </c>
      <c r="AN1889" s="18" t="n">
        <f aca="false">SUMPRODUCT(MIN($B$22:$M$22+N1889:Y1889))</f>
        <v>481.950382357786</v>
      </c>
      <c r="AO1889" s="18" t="n">
        <f aca="false">SUMPRODUCT(MIN($B$22:$M$22+B1889:M1889+Z1889:AK1889))</f>
        <v>408.458467588869</v>
      </c>
      <c r="AP1889" s="18" t="n">
        <f aca="false">SUMPRODUCT(MIN($B$23:$M$23+B1889:M1889+N1889:Y1889))</f>
        <v>456.744116139296</v>
      </c>
      <c r="AQ1889" s="18" t="n">
        <f aca="false">SUMPRODUCT(MIN($B$23:$M$23+B1889:M1889+Z1889:AK1889))</f>
        <v>456.744116139296</v>
      </c>
      <c r="AR1889" s="13" t="n">
        <f aca="false">IF(Y1889&lt;0,1,0)</f>
        <v>0</v>
      </c>
    </row>
    <row r="1890" customFormat="false" ht="15" hidden="false" customHeight="false" outlineLevel="0" collapsed="false">
      <c r="A1890" s="13" t="n">
        <v>1865</v>
      </c>
      <c r="B1890" s="18" t="n">
        <f aca="false">Shock_sd*Draws!B1869</f>
        <v>58.4586021895402</v>
      </c>
      <c r="C1890" s="18" t="n">
        <f aca="false">Persist_a*B1890+Shock_sd*Draws!C1869</f>
        <v>51.6330443210122</v>
      </c>
      <c r="D1890" s="18" t="n">
        <f aca="false">Persist_a*C1890+Shock_sd*Draws!D1869</f>
        <v>176.332486483648</v>
      </c>
      <c r="E1890" s="18" t="n">
        <f aca="false">Persist_a*D1890+Shock_sd*Draws!E1869</f>
        <v>151.84260525147</v>
      </c>
      <c r="F1890" s="18" t="n">
        <f aca="false">Persist_a*E1890+Shock_sd*Draws!F1869</f>
        <v>95.5800094785062</v>
      </c>
      <c r="G1890" s="18" t="n">
        <f aca="false">Persist_a*F1890+Shock_sd*Draws!G1869</f>
        <v>75.9388640246606</v>
      </c>
      <c r="H1890" s="18" t="n">
        <f aca="false">Persist_a*G1890+Shock_sd*Draws!H1869</f>
        <v>43.9344454762987</v>
      </c>
      <c r="I1890" s="18" t="n">
        <f aca="false">Persist_a*H1890+Shock_sd*Draws!I1869</f>
        <v>-31.5424439700008</v>
      </c>
      <c r="J1890" s="18" t="n">
        <f aca="false">Persist_a*I1890+Shock_sd*Draws!J1869</f>
        <v>-84.6282833510672</v>
      </c>
      <c r="K1890" s="18" t="n">
        <f aca="false">Persist_a*J1890+Shock_sd*Draws!K1869</f>
        <v>-12.8202699623736</v>
      </c>
      <c r="L1890" s="18" t="n">
        <f aca="false">Persist_a*K1890+Shock_sd*Draws!L1869</f>
        <v>-48.9086714810502</v>
      </c>
      <c r="M1890" s="18" t="n">
        <f aca="false">Persist_a*L1890+Shock_sd*Draws!M1869</f>
        <v>-15.9465349770358</v>
      </c>
      <c r="N1890" s="18" t="n">
        <f aca="false">0-(Draws!N1869+Draws!Z1869)</f>
        <v>0</v>
      </c>
      <c r="O1890" s="18" t="n">
        <f aca="false">N1890-(Draws!O1869+Draws!AA1869)</f>
        <v>0</v>
      </c>
      <c r="P1890" s="18" t="n">
        <f aca="false">O1890-(Draws!P1869+Draws!AB1869)</f>
        <v>0</v>
      </c>
      <c r="Q1890" s="18" t="n">
        <f aca="false">P1890-(Draws!Q1869+Draws!AC1869)</f>
        <v>0</v>
      </c>
      <c r="R1890" s="18" t="n">
        <f aca="false">Q1890-(Draws!R1869+Draws!AD1869)</f>
        <v>0</v>
      </c>
      <c r="S1890" s="18" t="n">
        <f aca="false">R1890-(Draws!S1869+Draws!AE1869)</f>
        <v>0</v>
      </c>
      <c r="T1890" s="18" t="n">
        <f aca="false">S1890-(Draws!T1869+Draws!AF1869)</f>
        <v>0</v>
      </c>
      <c r="U1890" s="18" t="n">
        <f aca="false">T1890-(Draws!U1869+Draws!AG1869)</f>
        <v>0</v>
      </c>
      <c r="V1890" s="18" t="n">
        <f aca="false">U1890-(Draws!V1869+Draws!AH1869)</f>
        <v>0</v>
      </c>
      <c r="W1890" s="18" t="n">
        <f aca="false">V1890-(Draws!W1869+Draws!AI1869)</f>
        <v>-129.905195537142</v>
      </c>
      <c r="X1890" s="18" t="n">
        <f aca="false">W1890-(Draws!X1869+Draws!AJ1869)</f>
        <v>-182.917538046659</v>
      </c>
      <c r="Y1890" s="18" t="n">
        <f aca="false">X1890-(Draws!Y1869+Draws!AK1869)</f>
        <v>-182.917538046659</v>
      </c>
      <c r="Z1890" s="18" t="n">
        <f aca="false">0-(MAX(Draws!N1869-Line_cap,0)+MAX(Draws!Z1869-Line_cap,0))</f>
        <v>0</v>
      </c>
      <c r="AA1890" s="18" t="n">
        <f aca="false">Z1890-(MAX(Draws!O1869-Line_cap,0)+MAX(Draws!AA1869-Line_cap,0))</f>
        <v>0</v>
      </c>
      <c r="AB1890" s="18" t="n">
        <f aca="false">AA1890-(MAX(Draws!P1869-Line_cap,0)+MAX(Draws!AB1869-Line_cap,0))</f>
        <v>0</v>
      </c>
      <c r="AC1890" s="18" t="n">
        <f aca="false">AB1890-(MAX(Draws!Q1869-Line_cap,0)+MAX(Draws!AC1869-Line_cap,0))</f>
        <v>0</v>
      </c>
      <c r="AD1890" s="18" t="n">
        <f aca="false">AC1890-(MAX(Draws!R1869-Line_cap,0)+MAX(Draws!AD1869-Line_cap,0))</f>
        <v>0</v>
      </c>
      <c r="AE1890" s="18" t="n">
        <f aca="false">AD1890-(MAX(Draws!S1869-Line_cap,0)+MAX(Draws!AE1869-Line_cap,0))</f>
        <v>0</v>
      </c>
      <c r="AF1890" s="18" t="n">
        <f aca="false">AE1890-(MAX(Draws!T1869-Line_cap,0)+MAX(Draws!AF1869-Line_cap,0))</f>
        <v>0</v>
      </c>
      <c r="AG1890" s="18" t="n">
        <f aca="false">AF1890-(MAX(Draws!U1869-Line_cap,0)+MAX(Draws!AG1869-Line_cap,0))</f>
        <v>0</v>
      </c>
      <c r="AH1890" s="18" t="n">
        <f aca="false">AG1890-(MAX(Draws!V1869-Line_cap,0)+MAX(Draws!AH1869-Line_cap,0))</f>
        <v>0</v>
      </c>
      <c r="AI1890" s="18" t="n">
        <f aca="false">AH1890-(MAX(Draws!W1869-Line_cap,0)+MAX(Draws!AI1869-Line_cap,0))</f>
        <v>-29.9051955371416</v>
      </c>
      <c r="AJ1890" s="18" t="n">
        <f aca="false">AI1890-(MAX(Draws!X1869-Line_cap,0)+MAX(Draws!AJ1869-Line_cap,0))</f>
        <v>-29.9051955371416</v>
      </c>
      <c r="AK1890" s="18" t="n">
        <f aca="false">AJ1890-(MAX(Draws!Y1869-Line_cap,0)+MAX(Draws!AK1869-Line_cap,0))</f>
        <v>-29.9051955371416</v>
      </c>
      <c r="AL1890" s="18" t="n">
        <f aca="false">SUMPRODUCT(MIN($B$22:$M$22+B1890:M1890+N1890:Y1890))</f>
        <v>270.101738036672</v>
      </c>
      <c r="AM1890" s="18" t="n">
        <f aca="false">SUMPRODUCT(MIN($B$22:$M$22+B1890:M1890))</f>
        <v>403.569498066329</v>
      </c>
      <c r="AN1890" s="18" t="n">
        <f aca="false">SUMPRODUCT(MIN($B$22:$M$22+N1890:Y1890))</f>
        <v>319.010409517722</v>
      </c>
      <c r="AO1890" s="18" t="n">
        <f aca="false">SUMPRODUCT(MIN($B$22:$M$22+B1890:M1890+Z1890:AK1890))</f>
        <v>403.569498066329</v>
      </c>
      <c r="AP1890" s="18" t="n">
        <f aca="false">SUMPRODUCT(MIN($B$23:$M$23+B1890:M1890+N1890:Y1890))</f>
        <v>316.974866850217</v>
      </c>
      <c r="AQ1890" s="18" t="n">
        <f aca="false">SUMPRODUCT(MIN($B$23:$M$23+B1890:M1890+Z1890:AK1890))</f>
        <v>452.81282523055</v>
      </c>
      <c r="AR1890" s="13" t="n">
        <f aca="false">IF(Y1890&lt;0,1,0)</f>
        <v>1</v>
      </c>
    </row>
    <row r="1891" customFormat="false" ht="15" hidden="false" customHeight="false" outlineLevel="0" collapsed="false">
      <c r="A1891" s="13" t="n">
        <v>1866</v>
      </c>
      <c r="B1891" s="18" t="n">
        <f aca="false">Shock_sd*Draws!B1870</f>
        <v>-78.7875600919726</v>
      </c>
      <c r="C1891" s="18" t="n">
        <f aca="false">Persist_a*B1891+Shock_sd*Draws!C1870</f>
        <v>-141.626485173835</v>
      </c>
      <c r="D1891" s="18" t="n">
        <f aca="false">Persist_a*C1891+Shock_sd*Draws!D1870</f>
        <v>-105.286296509978</v>
      </c>
      <c r="E1891" s="18" t="n">
        <f aca="false">Persist_a*D1891+Shock_sd*Draws!E1870</f>
        <v>-86.436569883755</v>
      </c>
      <c r="F1891" s="18" t="n">
        <f aca="false">Persist_a*E1891+Shock_sd*Draws!F1870</f>
        <v>-46.2914361318597</v>
      </c>
      <c r="G1891" s="18" t="n">
        <f aca="false">Persist_a*F1891+Shock_sd*Draws!G1870</f>
        <v>-14.9775646704997</v>
      </c>
      <c r="H1891" s="18" t="n">
        <f aca="false">Persist_a*G1891+Shock_sd*Draws!H1870</f>
        <v>-64.9800525145101</v>
      </c>
      <c r="I1891" s="18" t="n">
        <f aca="false">Persist_a*H1891+Shock_sd*Draws!I1870</f>
        <v>25.4814136655977</v>
      </c>
      <c r="J1891" s="18" t="n">
        <f aca="false">Persist_a*I1891+Shock_sd*Draws!J1870</f>
        <v>-5.66027992565744</v>
      </c>
      <c r="K1891" s="18" t="n">
        <f aca="false">Persist_a*J1891+Shock_sd*Draws!K1870</f>
        <v>-35.535106875778</v>
      </c>
      <c r="L1891" s="18" t="n">
        <f aca="false">Persist_a*K1891+Shock_sd*Draws!L1870</f>
        <v>-53.1587853999486</v>
      </c>
      <c r="M1891" s="18" t="n">
        <f aca="false">Persist_a*L1891+Shock_sd*Draws!M1870</f>
        <v>23.2197649128517</v>
      </c>
      <c r="N1891" s="18" t="n">
        <f aca="false">0-(Draws!N1870+Draws!Z1870)</f>
        <v>0</v>
      </c>
      <c r="O1891" s="18" t="n">
        <f aca="false">N1891-(Draws!O1870+Draws!AA1870)</f>
        <v>0</v>
      </c>
      <c r="P1891" s="18" t="n">
        <f aca="false">O1891-(Draws!P1870+Draws!AB1870)</f>
        <v>0</v>
      </c>
      <c r="Q1891" s="18" t="n">
        <f aca="false">P1891-(Draws!Q1870+Draws!AC1870)</f>
        <v>0</v>
      </c>
      <c r="R1891" s="18" t="n">
        <f aca="false">Q1891-(Draws!R1870+Draws!AD1870)</f>
        <v>0</v>
      </c>
      <c r="S1891" s="18" t="n">
        <f aca="false">R1891-(Draws!S1870+Draws!AE1870)</f>
        <v>0</v>
      </c>
      <c r="T1891" s="18" t="n">
        <f aca="false">S1891-(Draws!T1870+Draws!AF1870)</f>
        <v>0</v>
      </c>
      <c r="U1891" s="18" t="n">
        <f aca="false">T1891-(Draws!U1870+Draws!AG1870)</f>
        <v>0</v>
      </c>
      <c r="V1891" s="18" t="n">
        <f aca="false">U1891-(Draws!V1870+Draws!AH1870)</f>
        <v>0</v>
      </c>
      <c r="W1891" s="18" t="n">
        <f aca="false">V1891-(Draws!W1870+Draws!AI1870)</f>
        <v>0</v>
      </c>
      <c r="X1891" s="18" t="n">
        <f aca="false">W1891-(Draws!X1870+Draws!AJ1870)</f>
        <v>0</v>
      </c>
      <c r="Y1891" s="18" t="n">
        <f aca="false">X1891-(Draws!Y1870+Draws!AK1870)</f>
        <v>0</v>
      </c>
      <c r="Z1891" s="18" t="n">
        <f aca="false">0-(MAX(Draws!N1870-Line_cap,0)+MAX(Draws!Z1870-Line_cap,0))</f>
        <v>0</v>
      </c>
      <c r="AA1891" s="18" t="n">
        <f aca="false">Z1891-(MAX(Draws!O1870-Line_cap,0)+MAX(Draws!AA1870-Line_cap,0))</f>
        <v>0</v>
      </c>
      <c r="AB1891" s="18" t="n">
        <f aca="false">AA1891-(MAX(Draws!P1870-Line_cap,0)+MAX(Draws!AB1870-Line_cap,0))</f>
        <v>0</v>
      </c>
      <c r="AC1891" s="18" t="n">
        <f aca="false">AB1891-(MAX(Draws!Q1870-Line_cap,0)+MAX(Draws!AC1870-Line_cap,0))</f>
        <v>0</v>
      </c>
      <c r="AD1891" s="18" t="n">
        <f aca="false">AC1891-(MAX(Draws!R1870-Line_cap,0)+MAX(Draws!AD1870-Line_cap,0))</f>
        <v>0</v>
      </c>
      <c r="AE1891" s="18" t="n">
        <f aca="false">AD1891-(MAX(Draws!S1870-Line_cap,0)+MAX(Draws!AE1870-Line_cap,0))</f>
        <v>0</v>
      </c>
      <c r="AF1891" s="18" t="n">
        <f aca="false">AE1891-(MAX(Draws!T1870-Line_cap,0)+MAX(Draws!AF1870-Line_cap,0))</f>
        <v>0</v>
      </c>
      <c r="AG1891" s="18" t="n">
        <f aca="false">AF1891-(MAX(Draws!U1870-Line_cap,0)+MAX(Draws!AG1870-Line_cap,0))</f>
        <v>0</v>
      </c>
      <c r="AH1891" s="18" t="n">
        <f aca="false">AG1891-(MAX(Draws!V1870-Line_cap,0)+MAX(Draws!AH1870-Line_cap,0))</f>
        <v>0</v>
      </c>
      <c r="AI1891" s="18" t="n">
        <f aca="false">AH1891-(MAX(Draws!W1870-Line_cap,0)+MAX(Draws!AI1870-Line_cap,0))</f>
        <v>0</v>
      </c>
      <c r="AJ1891" s="18" t="n">
        <f aca="false">AI1891-(MAX(Draws!X1870-Line_cap,0)+MAX(Draws!AJ1870-Line_cap,0))</f>
        <v>0</v>
      </c>
      <c r="AK1891" s="18" t="n">
        <f aca="false">AJ1891-(MAX(Draws!Y1870-Line_cap,0)+MAX(Draws!AK1870-Line_cap,0))</f>
        <v>0</v>
      </c>
      <c r="AL1891" s="18" t="n">
        <f aca="false">SUMPRODUCT(MIN($B$22:$M$22+B1891:M1891+N1891:Y1891))</f>
        <v>398.440111759946</v>
      </c>
      <c r="AM1891" s="18" t="n">
        <f aca="false">SUMPRODUCT(MIN($B$22:$M$22+B1891:M1891))</f>
        <v>398.440111759946</v>
      </c>
      <c r="AN1891" s="18" t="n">
        <f aca="false">SUMPRODUCT(MIN($B$22:$M$22+N1891:Y1891))</f>
        <v>481.950382357786</v>
      </c>
      <c r="AO1891" s="18" t="n">
        <f aca="false">SUMPRODUCT(MIN($B$22:$M$22+B1891:M1891+Z1891:AK1891))</f>
        <v>398.440111759946</v>
      </c>
      <c r="AP1891" s="18" t="n">
        <f aca="false">SUMPRODUCT(MIN($B$23:$M$23+B1891:M1891+N1891:Y1891))</f>
        <v>424.690911965943</v>
      </c>
      <c r="AQ1891" s="18" t="n">
        <f aca="false">SUMPRODUCT(MIN($B$23:$M$23+B1891:M1891+Z1891:AK1891))</f>
        <v>424.690911965943</v>
      </c>
      <c r="AR1891" s="13" t="n">
        <f aca="false">IF(Y1891&lt;0,1,0)</f>
        <v>0</v>
      </c>
    </row>
    <row r="1892" customFormat="false" ht="15" hidden="false" customHeight="false" outlineLevel="0" collapsed="false">
      <c r="A1892" s="13" t="n">
        <v>1867</v>
      </c>
      <c r="B1892" s="18" t="n">
        <f aca="false">Shock_sd*Draws!B1871</f>
        <v>-13.8612767229165</v>
      </c>
      <c r="C1892" s="18" t="n">
        <f aca="false">Persist_a*B1892+Shock_sd*Draws!C1871</f>
        <v>76.2963082536272</v>
      </c>
      <c r="D1892" s="18" t="n">
        <f aca="false">Persist_a*C1892+Shock_sd*Draws!D1871</f>
        <v>51.0259919700508</v>
      </c>
      <c r="E1892" s="18" t="n">
        <f aca="false">Persist_a*D1892+Shock_sd*Draws!E1871</f>
        <v>-76.2251695316137</v>
      </c>
      <c r="F1892" s="18" t="n">
        <f aca="false">Persist_a*E1892+Shock_sd*Draws!F1871</f>
        <v>-98.4622685893646</v>
      </c>
      <c r="G1892" s="18" t="n">
        <f aca="false">Persist_a*F1892+Shock_sd*Draws!G1871</f>
        <v>22.5769388566282</v>
      </c>
      <c r="H1892" s="18" t="n">
        <f aca="false">Persist_a*G1892+Shock_sd*Draws!H1871</f>
        <v>59.4106448603045</v>
      </c>
      <c r="I1892" s="18" t="n">
        <f aca="false">Persist_a*H1892+Shock_sd*Draws!I1871</f>
        <v>-22.8809885473137</v>
      </c>
      <c r="J1892" s="18" t="n">
        <f aca="false">Persist_a*I1892+Shock_sd*Draws!J1871</f>
        <v>-0.884416094296036</v>
      </c>
      <c r="K1892" s="18" t="n">
        <f aca="false">Persist_a*J1892+Shock_sd*Draws!K1871</f>
        <v>161.290904589416</v>
      </c>
      <c r="L1892" s="18" t="n">
        <f aca="false">Persist_a*K1892+Shock_sd*Draws!L1871</f>
        <v>92.0918936633091</v>
      </c>
      <c r="M1892" s="18" t="n">
        <f aca="false">Persist_a*L1892+Shock_sd*Draws!M1871</f>
        <v>82.5249231066876</v>
      </c>
      <c r="N1892" s="18" t="n">
        <f aca="false">0-(Draws!N1871+Draws!Z1871)</f>
        <v>0</v>
      </c>
      <c r="O1892" s="18" t="n">
        <f aca="false">N1892-(Draws!O1871+Draws!AA1871)</f>
        <v>0</v>
      </c>
      <c r="P1892" s="18" t="n">
        <f aca="false">O1892-(Draws!P1871+Draws!AB1871)</f>
        <v>0</v>
      </c>
      <c r="Q1892" s="18" t="n">
        <f aca="false">P1892-(Draws!Q1871+Draws!AC1871)</f>
        <v>0</v>
      </c>
      <c r="R1892" s="18" t="n">
        <f aca="false">Q1892-(Draws!R1871+Draws!AD1871)</f>
        <v>0</v>
      </c>
      <c r="S1892" s="18" t="n">
        <f aca="false">R1892-(Draws!S1871+Draws!AE1871)</f>
        <v>0</v>
      </c>
      <c r="T1892" s="18" t="n">
        <f aca="false">S1892-(Draws!T1871+Draws!AF1871)</f>
        <v>0</v>
      </c>
      <c r="U1892" s="18" t="n">
        <f aca="false">T1892-(Draws!U1871+Draws!AG1871)</f>
        <v>0</v>
      </c>
      <c r="V1892" s="18" t="n">
        <f aca="false">U1892-(Draws!V1871+Draws!AH1871)</f>
        <v>0</v>
      </c>
      <c r="W1892" s="18" t="n">
        <f aca="false">V1892-(Draws!W1871+Draws!AI1871)</f>
        <v>0</v>
      </c>
      <c r="X1892" s="18" t="n">
        <f aca="false">W1892-(Draws!X1871+Draws!AJ1871)</f>
        <v>0</v>
      </c>
      <c r="Y1892" s="18" t="n">
        <f aca="false">X1892-(Draws!Y1871+Draws!AK1871)</f>
        <v>0</v>
      </c>
      <c r="Z1892" s="18" t="n">
        <f aca="false">0-(MAX(Draws!N1871-Line_cap,0)+MAX(Draws!Z1871-Line_cap,0))</f>
        <v>0</v>
      </c>
      <c r="AA1892" s="18" t="n">
        <f aca="false">Z1892-(MAX(Draws!O1871-Line_cap,0)+MAX(Draws!AA1871-Line_cap,0))</f>
        <v>0</v>
      </c>
      <c r="AB1892" s="18" t="n">
        <f aca="false">AA1892-(MAX(Draws!P1871-Line_cap,0)+MAX(Draws!AB1871-Line_cap,0))</f>
        <v>0</v>
      </c>
      <c r="AC1892" s="18" t="n">
        <f aca="false">AB1892-(MAX(Draws!Q1871-Line_cap,0)+MAX(Draws!AC1871-Line_cap,0))</f>
        <v>0</v>
      </c>
      <c r="AD1892" s="18" t="n">
        <f aca="false">AC1892-(MAX(Draws!R1871-Line_cap,0)+MAX(Draws!AD1871-Line_cap,0))</f>
        <v>0</v>
      </c>
      <c r="AE1892" s="18" t="n">
        <f aca="false">AD1892-(MAX(Draws!S1871-Line_cap,0)+MAX(Draws!AE1871-Line_cap,0))</f>
        <v>0</v>
      </c>
      <c r="AF1892" s="18" t="n">
        <f aca="false">AE1892-(MAX(Draws!T1871-Line_cap,0)+MAX(Draws!AF1871-Line_cap,0))</f>
        <v>0</v>
      </c>
      <c r="AG1892" s="18" t="n">
        <f aca="false">AF1892-(MAX(Draws!U1871-Line_cap,0)+MAX(Draws!AG1871-Line_cap,0))</f>
        <v>0</v>
      </c>
      <c r="AH1892" s="18" t="n">
        <f aca="false">AG1892-(MAX(Draws!V1871-Line_cap,0)+MAX(Draws!AH1871-Line_cap,0))</f>
        <v>0</v>
      </c>
      <c r="AI1892" s="18" t="n">
        <f aca="false">AH1892-(MAX(Draws!W1871-Line_cap,0)+MAX(Draws!AI1871-Line_cap,0))</f>
        <v>0</v>
      </c>
      <c r="AJ1892" s="18" t="n">
        <f aca="false">AI1892-(MAX(Draws!X1871-Line_cap,0)+MAX(Draws!AJ1871-Line_cap,0))</f>
        <v>0</v>
      </c>
      <c r="AK1892" s="18" t="n">
        <f aca="false">AJ1892-(MAX(Draws!Y1871-Line_cap,0)+MAX(Draws!AK1871-Line_cap,0))</f>
        <v>0</v>
      </c>
      <c r="AL1892" s="18" t="n">
        <f aca="false">SUMPRODUCT(MIN($B$22:$M$22+B1892:M1892+N1892:Y1892))</f>
        <v>390.034912558325</v>
      </c>
      <c r="AM1892" s="18" t="n">
        <f aca="false">SUMPRODUCT(MIN($B$22:$M$22+B1892:M1892))</f>
        <v>390.034912558325</v>
      </c>
      <c r="AN1892" s="18" t="n">
        <f aca="false">SUMPRODUCT(MIN($B$22:$M$22+N1892:Y1892))</f>
        <v>481.950382357786</v>
      </c>
      <c r="AO1892" s="18" t="n">
        <f aca="false">SUMPRODUCT(MIN($B$22:$M$22+B1892:M1892+Z1892:AK1892))</f>
        <v>390.034912558325</v>
      </c>
      <c r="AP1892" s="18" t="n">
        <f aca="false">SUMPRODUCT(MIN($B$23:$M$23+B1892:M1892+N1892:Y1892))</f>
        <v>435.13964641149</v>
      </c>
      <c r="AQ1892" s="18" t="n">
        <f aca="false">SUMPRODUCT(MIN($B$23:$M$23+B1892:M1892+Z1892:AK1892))</f>
        <v>435.13964641149</v>
      </c>
      <c r="AR1892" s="13" t="n">
        <f aca="false">IF(Y1892&lt;0,1,0)</f>
        <v>0</v>
      </c>
    </row>
    <row r="1893" customFormat="false" ht="15" hidden="false" customHeight="false" outlineLevel="0" collapsed="false">
      <c r="A1893" s="13" t="n">
        <v>1868</v>
      </c>
      <c r="B1893" s="18" t="n">
        <f aca="false">Shock_sd*Draws!B1872</f>
        <v>-16.4754248605483</v>
      </c>
      <c r="C1893" s="18" t="n">
        <f aca="false">Persist_a*B1893+Shock_sd*Draws!C1872</f>
        <v>33.802763243585</v>
      </c>
      <c r="D1893" s="18" t="n">
        <f aca="false">Persist_a*C1893+Shock_sd*Draws!D1872</f>
        <v>50.1570381796916</v>
      </c>
      <c r="E1893" s="18" t="n">
        <f aca="false">Persist_a*D1893+Shock_sd*Draws!E1872</f>
        <v>-19.2359734544174</v>
      </c>
      <c r="F1893" s="18" t="n">
        <f aca="false">Persist_a*E1893+Shock_sd*Draws!F1872</f>
        <v>13.7378522628865</v>
      </c>
      <c r="G1893" s="18" t="n">
        <f aca="false">Persist_a*F1893+Shock_sd*Draws!G1872</f>
        <v>67.9667567711782</v>
      </c>
      <c r="H1893" s="18" t="n">
        <f aca="false">Persist_a*G1893+Shock_sd*Draws!H1872</f>
        <v>54.4784098779608</v>
      </c>
      <c r="I1893" s="18" t="n">
        <f aca="false">Persist_a*H1893+Shock_sd*Draws!I1872</f>
        <v>86.2875703262998</v>
      </c>
      <c r="J1893" s="18" t="n">
        <f aca="false">Persist_a*I1893+Shock_sd*Draws!J1872</f>
        <v>30.2950941070822</v>
      </c>
      <c r="K1893" s="18" t="n">
        <f aca="false">Persist_a*J1893+Shock_sd*Draws!K1872</f>
        <v>-15.5167563820616</v>
      </c>
      <c r="L1893" s="18" t="n">
        <f aca="false">Persist_a*K1893+Shock_sd*Draws!L1872</f>
        <v>20.1832942727365</v>
      </c>
      <c r="M1893" s="18" t="n">
        <f aca="false">Persist_a*L1893+Shock_sd*Draws!M1872</f>
        <v>-38.8586798949068</v>
      </c>
      <c r="N1893" s="18" t="n">
        <f aca="false">0-(Draws!N1872+Draws!Z1872)</f>
        <v>0</v>
      </c>
      <c r="O1893" s="18" t="n">
        <f aca="false">N1893-(Draws!O1872+Draws!AA1872)</f>
        <v>0</v>
      </c>
      <c r="P1893" s="18" t="n">
        <f aca="false">O1893-(Draws!P1872+Draws!AB1872)</f>
        <v>0</v>
      </c>
      <c r="Q1893" s="18" t="n">
        <f aca="false">P1893-(Draws!Q1872+Draws!AC1872)</f>
        <v>0</v>
      </c>
      <c r="R1893" s="18" t="n">
        <f aca="false">Q1893-(Draws!R1872+Draws!AD1872)</f>
        <v>0</v>
      </c>
      <c r="S1893" s="18" t="n">
        <f aca="false">R1893-(Draws!S1872+Draws!AE1872)</f>
        <v>-75.6939960710527</v>
      </c>
      <c r="T1893" s="18" t="n">
        <f aca="false">S1893-(Draws!T1872+Draws!AF1872)</f>
        <v>-75.6939960710527</v>
      </c>
      <c r="U1893" s="18" t="n">
        <f aca="false">T1893-(Draws!U1872+Draws!AG1872)</f>
        <v>-75.6939960710527</v>
      </c>
      <c r="V1893" s="18" t="n">
        <f aca="false">U1893-(Draws!V1872+Draws!AH1872)</f>
        <v>-75.6939960710527</v>
      </c>
      <c r="W1893" s="18" t="n">
        <f aca="false">V1893-(Draws!W1872+Draws!AI1872)</f>
        <v>-75.6939960710527</v>
      </c>
      <c r="X1893" s="18" t="n">
        <f aca="false">W1893-(Draws!X1872+Draws!AJ1872)</f>
        <v>-75.6939960710527</v>
      </c>
      <c r="Y1893" s="18" t="n">
        <f aca="false">X1893-(Draws!Y1872+Draws!AK1872)</f>
        <v>-75.6939960710527</v>
      </c>
      <c r="Z1893" s="18" t="n">
        <f aca="false">0-(MAX(Draws!N1872-Line_cap,0)+MAX(Draws!Z1872-Line_cap,0))</f>
        <v>0</v>
      </c>
      <c r="AA1893" s="18" t="n">
        <f aca="false">Z1893-(MAX(Draws!O1872-Line_cap,0)+MAX(Draws!AA1872-Line_cap,0))</f>
        <v>0</v>
      </c>
      <c r="AB1893" s="18" t="n">
        <f aca="false">AA1893-(MAX(Draws!P1872-Line_cap,0)+MAX(Draws!AB1872-Line_cap,0))</f>
        <v>0</v>
      </c>
      <c r="AC1893" s="18" t="n">
        <f aca="false">AB1893-(MAX(Draws!Q1872-Line_cap,0)+MAX(Draws!AC1872-Line_cap,0))</f>
        <v>0</v>
      </c>
      <c r="AD1893" s="18" t="n">
        <f aca="false">AC1893-(MAX(Draws!R1872-Line_cap,0)+MAX(Draws!AD1872-Line_cap,0))</f>
        <v>0</v>
      </c>
      <c r="AE1893" s="18" t="n">
        <f aca="false">AD1893-(MAX(Draws!S1872-Line_cap,0)+MAX(Draws!AE1872-Line_cap,0))</f>
        <v>0</v>
      </c>
      <c r="AF1893" s="18" t="n">
        <f aca="false">AE1893-(MAX(Draws!T1872-Line_cap,0)+MAX(Draws!AF1872-Line_cap,0))</f>
        <v>0</v>
      </c>
      <c r="AG1893" s="18" t="n">
        <f aca="false">AF1893-(MAX(Draws!U1872-Line_cap,0)+MAX(Draws!AG1872-Line_cap,0))</f>
        <v>0</v>
      </c>
      <c r="AH1893" s="18" t="n">
        <f aca="false">AG1893-(MAX(Draws!V1872-Line_cap,0)+MAX(Draws!AH1872-Line_cap,0))</f>
        <v>0</v>
      </c>
      <c r="AI1893" s="18" t="n">
        <f aca="false">AH1893-(MAX(Draws!W1872-Line_cap,0)+MAX(Draws!AI1872-Line_cap,0))</f>
        <v>0</v>
      </c>
      <c r="AJ1893" s="18" t="n">
        <f aca="false">AI1893-(MAX(Draws!X1872-Line_cap,0)+MAX(Draws!AJ1872-Line_cap,0))</f>
        <v>0</v>
      </c>
      <c r="AK1893" s="18" t="n">
        <f aca="false">AJ1893-(MAX(Draws!Y1872-Line_cap,0)+MAX(Draws!AK1872-Line_cap,0))</f>
        <v>0</v>
      </c>
      <c r="AL1893" s="18" t="n">
        <f aca="false">SUMPRODUCT(MIN($B$22:$M$22+B1893:M1893+N1893:Y1893))</f>
        <v>395.871371711001</v>
      </c>
      <c r="AM1893" s="18" t="n">
        <f aca="false">SUMPRODUCT(MIN($B$22:$M$22+B1893:M1893))</f>
        <v>471.565367782054</v>
      </c>
      <c r="AN1893" s="18" t="n">
        <f aca="false">SUMPRODUCT(MIN($B$22:$M$22+N1893:Y1893))</f>
        <v>406.256386286733</v>
      </c>
      <c r="AO1893" s="18" t="n">
        <f aca="false">SUMPRODUCT(MIN($B$22:$M$22+B1893:M1893+Z1893:AK1893))</f>
        <v>471.565367782054</v>
      </c>
      <c r="AP1893" s="18" t="n">
        <f aca="false">SUMPRODUCT(MIN($B$23:$M$23+B1893:M1893+N1893:Y1893))</f>
        <v>440.997252793621</v>
      </c>
      <c r="AQ1893" s="18" t="n">
        <f aca="false">SUMPRODUCT(MIN($B$23:$M$23+B1893:M1893+Z1893:AK1893))</f>
        <v>516.691248864673</v>
      </c>
      <c r="AR1893" s="13" t="n">
        <f aca="false">IF(Y1893&lt;0,1,0)</f>
        <v>1</v>
      </c>
    </row>
    <row r="1894" customFormat="false" ht="15" hidden="false" customHeight="false" outlineLevel="0" collapsed="false">
      <c r="A1894" s="13" t="n">
        <v>1869</v>
      </c>
      <c r="B1894" s="18" t="n">
        <f aca="false">Shock_sd*Draws!B1873</f>
        <v>81.797241202237</v>
      </c>
      <c r="C1894" s="18" t="n">
        <f aca="false">Persist_a*B1894+Shock_sd*Draws!C1873</f>
        <v>66.1241871942511</v>
      </c>
      <c r="D1894" s="18" t="n">
        <f aca="false">Persist_a*C1894+Shock_sd*Draws!D1873</f>
        <v>37.3222327810555</v>
      </c>
      <c r="E1894" s="18" t="n">
        <f aca="false">Persist_a*D1894+Shock_sd*Draws!E1873</f>
        <v>88.8645365181278</v>
      </c>
      <c r="F1894" s="18" t="n">
        <f aca="false">Persist_a*E1894+Shock_sd*Draws!F1873</f>
        <v>95.7429632206183</v>
      </c>
      <c r="G1894" s="18" t="n">
        <f aca="false">Persist_a*F1894+Shock_sd*Draws!G1873</f>
        <v>62.6972511506455</v>
      </c>
      <c r="H1894" s="18" t="n">
        <f aca="false">Persist_a*G1894+Shock_sd*Draws!H1873</f>
        <v>97.304554961312</v>
      </c>
      <c r="I1894" s="18" t="n">
        <f aca="false">Persist_a*H1894+Shock_sd*Draws!I1873</f>
        <v>37.8329997131438</v>
      </c>
      <c r="J1894" s="18" t="n">
        <f aca="false">Persist_a*I1894+Shock_sd*Draws!J1873</f>
        <v>42.031146130974</v>
      </c>
      <c r="K1894" s="18" t="n">
        <f aca="false">Persist_a*J1894+Shock_sd*Draws!K1873</f>
        <v>-21.300071338801</v>
      </c>
      <c r="L1894" s="18" t="n">
        <f aca="false">Persist_a*K1894+Shock_sd*Draws!L1873</f>
        <v>1.57843338939948</v>
      </c>
      <c r="M1894" s="18" t="n">
        <f aca="false">Persist_a*L1894+Shock_sd*Draws!M1873</f>
        <v>10.3024179568541</v>
      </c>
      <c r="N1894" s="18" t="n">
        <f aca="false">0-(Draws!N1873+Draws!Z1873)</f>
        <v>0</v>
      </c>
      <c r="O1894" s="18" t="n">
        <f aca="false">N1894-(Draws!O1873+Draws!AA1873)</f>
        <v>0</v>
      </c>
      <c r="P1894" s="18" t="n">
        <f aca="false">O1894-(Draws!P1873+Draws!AB1873)</f>
        <v>0</v>
      </c>
      <c r="Q1894" s="18" t="n">
        <f aca="false">P1894-(Draws!Q1873+Draws!AC1873)</f>
        <v>0</v>
      </c>
      <c r="R1894" s="18" t="n">
        <f aca="false">Q1894-(Draws!R1873+Draws!AD1873)</f>
        <v>0</v>
      </c>
      <c r="S1894" s="18" t="n">
        <f aca="false">R1894-(Draws!S1873+Draws!AE1873)</f>
        <v>0</v>
      </c>
      <c r="T1894" s="18" t="n">
        <f aca="false">S1894-(Draws!T1873+Draws!AF1873)</f>
        <v>0</v>
      </c>
      <c r="U1894" s="18" t="n">
        <f aca="false">T1894-(Draws!U1873+Draws!AG1873)</f>
        <v>0</v>
      </c>
      <c r="V1894" s="18" t="n">
        <f aca="false">U1894-(Draws!V1873+Draws!AH1873)</f>
        <v>0</v>
      </c>
      <c r="W1894" s="18" t="n">
        <f aca="false">V1894-(Draws!W1873+Draws!AI1873)</f>
        <v>0</v>
      </c>
      <c r="X1894" s="18" t="n">
        <f aca="false">W1894-(Draws!X1873+Draws!AJ1873)</f>
        <v>0</v>
      </c>
      <c r="Y1894" s="18" t="n">
        <f aca="false">X1894-(Draws!Y1873+Draws!AK1873)</f>
        <v>0</v>
      </c>
      <c r="Z1894" s="18" t="n">
        <f aca="false">0-(MAX(Draws!N1873-Line_cap,0)+MAX(Draws!Z1873-Line_cap,0))</f>
        <v>0</v>
      </c>
      <c r="AA1894" s="18" t="n">
        <f aca="false">Z1894-(MAX(Draws!O1873-Line_cap,0)+MAX(Draws!AA1873-Line_cap,0))</f>
        <v>0</v>
      </c>
      <c r="AB1894" s="18" t="n">
        <f aca="false">AA1894-(MAX(Draws!P1873-Line_cap,0)+MAX(Draws!AB1873-Line_cap,0))</f>
        <v>0</v>
      </c>
      <c r="AC1894" s="18" t="n">
        <f aca="false">AB1894-(MAX(Draws!Q1873-Line_cap,0)+MAX(Draws!AC1873-Line_cap,0))</f>
        <v>0</v>
      </c>
      <c r="AD1894" s="18" t="n">
        <f aca="false">AC1894-(MAX(Draws!R1873-Line_cap,0)+MAX(Draws!AD1873-Line_cap,0))</f>
        <v>0</v>
      </c>
      <c r="AE1894" s="18" t="n">
        <f aca="false">AD1894-(MAX(Draws!S1873-Line_cap,0)+MAX(Draws!AE1873-Line_cap,0))</f>
        <v>0</v>
      </c>
      <c r="AF1894" s="18" t="n">
        <f aca="false">AE1894-(MAX(Draws!T1873-Line_cap,0)+MAX(Draws!AF1873-Line_cap,0))</f>
        <v>0</v>
      </c>
      <c r="AG1894" s="18" t="n">
        <f aca="false">AF1894-(MAX(Draws!U1873-Line_cap,0)+MAX(Draws!AG1873-Line_cap,0))</f>
        <v>0</v>
      </c>
      <c r="AH1894" s="18" t="n">
        <f aca="false">AG1894-(MAX(Draws!V1873-Line_cap,0)+MAX(Draws!AH1873-Line_cap,0))</f>
        <v>0</v>
      </c>
      <c r="AI1894" s="18" t="n">
        <f aca="false">AH1894-(MAX(Draws!W1873-Line_cap,0)+MAX(Draws!AI1873-Line_cap,0))</f>
        <v>0</v>
      </c>
      <c r="AJ1894" s="18" t="n">
        <f aca="false">AI1894-(MAX(Draws!X1873-Line_cap,0)+MAX(Draws!AJ1873-Line_cap,0))</f>
        <v>0</v>
      </c>
      <c r="AK1894" s="18" t="n">
        <f aca="false">AJ1894-(MAX(Draws!Y1873-Line_cap,0)+MAX(Draws!AK1873-Line_cap,0))</f>
        <v>0</v>
      </c>
      <c r="AL1894" s="18" t="n">
        <f aca="false">SUMPRODUCT(MIN($B$22:$M$22+B1894:M1894+N1894:Y1894))</f>
        <v>473.085624470623</v>
      </c>
      <c r="AM1894" s="18" t="n">
        <f aca="false">SUMPRODUCT(MIN($B$22:$M$22+B1894:M1894))</f>
        <v>473.085624470623</v>
      </c>
      <c r="AN1894" s="18" t="n">
        <f aca="false">SUMPRODUCT(MIN($B$22:$M$22+N1894:Y1894))</f>
        <v>481.950382357786</v>
      </c>
      <c r="AO1894" s="18" t="n">
        <f aca="false">SUMPRODUCT(MIN($B$22:$M$22+B1894:M1894+Z1894:AK1894))</f>
        <v>473.085624470623</v>
      </c>
      <c r="AP1894" s="18" t="n">
        <f aca="false">SUMPRODUCT(MIN($B$23:$M$23+B1894:M1894+N1894:Y1894))</f>
        <v>521.37127302105</v>
      </c>
      <c r="AQ1894" s="18" t="n">
        <f aca="false">SUMPRODUCT(MIN($B$23:$M$23+B1894:M1894+Z1894:AK1894))</f>
        <v>521.37127302105</v>
      </c>
      <c r="AR1894" s="13" t="n">
        <f aca="false">IF(Y1894&lt;0,1,0)</f>
        <v>0</v>
      </c>
    </row>
    <row r="1895" customFormat="false" ht="15" hidden="false" customHeight="false" outlineLevel="0" collapsed="false">
      <c r="A1895" s="13" t="n">
        <v>1870</v>
      </c>
      <c r="B1895" s="18" t="n">
        <f aca="false">Shock_sd*Draws!B1874</f>
        <v>7.22726017345284</v>
      </c>
      <c r="C1895" s="18" t="n">
        <f aca="false">Persist_a*B1895+Shock_sd*Draws!C1874</f>
        <v>1.24977705009088</v>
      </c>
      <c r="D1895" s="18" t="n">
        <f aca="false">Persist_a*C1895+Shock_sd*Draws!D1874</f>
        <v>38.3523995682557</v>
      </c>
      <c r="E1895" s="18" t="n">
        <f aca="false">Persist_a*D1895+Shock_sd*Draws!E1874</f>
        <v>150.169332547377</v>
      </c>
      <c r="F1895" s="18" t="n">
        <f aca="false">Persist_a*E1895+Shock_sd*Draws!F1874</f>
        <v>96.8272477554534</v>
      </c>
      <c r="G1895" s="18" t="n">
        <f aca="false">Persist_a*F1895+Shock_sd*Draws!G1874</f>
        <v>66.6319668226526</v>
      </c>
      <c r="H1895" s="18" t="n">
        <f aca="false">Persist_a*G1895+Shock_sd*Draws!H1874</f>
        <v>69.8363000829226</v>
      </c>
      <c r="I1895" s="18" t="n">
        <f aca="false">Persist_a*H1895+Shock_sd*Draws!I1874</f>
        <v>16.1230559431235</v>
      </c>
      <c r="J1895" s="18" t="n">
        <f aca="false">Persist_a*I1895+Shock_sd*Draws!J1874</f>
        <v>115.134851479119</v>
      </c>
      <c r="K1895" s="18" t="n">
        <f aca="false">Persist_a*J1895+Shock_sd*Draws!K1874</f>
        <v>183.758725920808</v>
      </c>
      <c r="L1895" s="18" t="n">
        <f aca="false">Persist_a*K1895+Shock_sd*Draws!L1874</f>
        <v>88.6013492275425</v>
      </c>
      <c r="M1895" s="18" t="n">
        <f aca="false">Persist_a*L1895+Shock_sd*Draws!M1874</f>
        <v>6.78546704216157</v>
      </c>
      <c r="N1895" s="18" t="n">
        <f aca="false">0-(Draws!N1874+Draws!Z1874)</f>
        <v>0</v>
      </c>
      <c r="O1895" s="18" t="n">
        <f aca="false">N1895-(Draws!O1874+Draws!AA1874)</f>
        <v>0</v>
      </c>
      <c r="P1895" s="18" t="n">
        <f aca="false">O1895-(Draws!P1874+Draws!AB1874)</f>
        <v>0</v>
      </c>
      <c r="Q1895" s="18" t="n">
        <f aca="false">P1895-(Draws!Q1874+Draws!AC1874)</f>
        <v>0</v>
      </c>
      <c r="R1895" s="18" t="n">
        <f aca="false">Q1895-(Draws!R1874+Draws!AD1874)</f>
        <v>0</v>
      </c>
      <c r="S1895" s="18" t="n">
        <f aca="false">R1895-(Draws!S1874+Draws!AE1874)</f>
        <v>0</v>
      </c>
      <c r="T1895" s="18" t="n">
        <f aca="false">S1895-(Draws!T1874+Draws!AF1874)</f>
        <v>0</v>
      </c>
      <c r="U1895" s="18" t="n">
        <f aca="false">T1895-(Draws!U1874+Draws!AG1874)</f>
        <v>0</v>
      </c>
      <c r="V1895" s="18" t="n">
        <f aca="false">U1895-(Draws!V1874+Draws!AH1874)</f>
        <v>0</v>
      </c>
      <c r="W1895" s="18" t="n">
        <f aca="false">V1895-(Draws!W1874+Draws!AI1874)</f>
        <v>0</v>
      </c>
      <c r="X1895" s="18" t="n">
        <f aca="false">W1895-(Draws!X1874+Draws!AJ1874)</f>
        <v>0</v>
      </c>
      <c r="Y1895" s="18" t="n">
        <f aca="false">X1895-(Draws!Y1874+Draws!AK1874)</f>
        <v>0</v>
      </c>
      <c r="Z1895" s="18" t="n">
        <f aca="false">0-(MAX(Draws!N1874-Line_cap,0)+MAX(Draws!Z1874-Line_cap,0))</f>
        <v>0</v>
      </c>
      <c r="AA1895" s="18" t="n">
        <f aca="false">Z1895-(MAX(Draws!O1874-Line_cap,0)+MAX(Draws!AA1874-Line_cap,0))</f>
        <v>0</v>
      </c>
      <c r="AB1895" s="18" t="n">
        <f aca="false">AA1895-(MAX(Draws!P1874-Line_cap,0)+MAX(Draws!AB1874-Line_cap,0))</f>
        <v>0</v>
      </c>
      <c r="AC1895" s="18" t="n">
        <f aca="false">AB1895-(MAX(Draws!Q1874-Line_cap,0)+MAX(Draws!AC1874-Line_cap,0))</f>
        <v>0</v>
      </c>
      <c r="AD1895" s="18" t="n">
        <f aca="false">AC1895-(MAX(Draws!R1874-Line_cap,0)+MAX(Draws!AD1874-Line_cap,0))</f>
        <v>0</v>
      </c>
      <c r="AE1895" s="18" t="n">
        <f aca="false">AD1895-(MAX(Draws!S1874-Line_cap,0)+MAX(Draws!AE1874-Line_cap,0))</f>
        <v>0</v>
      </c>
      <c r="AF1895" s="18" t="n">
        <f aca="false">AE1895-(MAX(Draws!T1874-Line_cap,0)+MAX(Draws!AF1874-Line_cap,0))</f>
        <v>0</v>
      </c>
      <c r="AG1895" s="18" t="n">
        <f aca="false">AF1895-(MAX(Draws!U1874-Line_cap,0)+MAX(Draws!AG1874-Line_cap,0))</f>
        <v>0</v>
      </c>
      <c r="AH1895" s="18" t="n">
        <f aca="false">AG1895-(MAX(Draws!V1874-Line_cap,0)+MAX(Draws!AH1874-Line_cap,0))</f>
        <v>0</v>
      </c>
      <c r="AI1895" s="18" t="n">
        <f aca="false">AH1895-(MAX(Draws!W1874-Line_cap,0)+MAX(Draws!AI1874-Line_cap,0))</f>
        <v>0</v>
      </c>
      <c r="AJ1895" s="18" t="n">
        <f aca="false">AI1895-(MAX(Draws!X1874-Line_cap,0)+MAX(Draws!AJ1874-Line_cap,0))</f>
        <v>0</v>
      </c>
      <c r="AK1895" s="18" t="n">
        <f aca="false">AJ1895-(MAX(Draws!Y1874-Line_cap,0)+MAX(Draws!AK1874-Line_cap,0))</f>
        <v>0</v>
      </c>
      <c r="AL1895" s="18" t="n">
        <f aca="false">SUMPRODUCT(MIN($B$22:$M$22+B1895:M1895+N1895:Y1895))</f>
        <v>499.977109341043</v>
      </c>
      <c r="AM1895" s="18" t="n">
        <f aca="false">SUMPRODUCT(MIN($B$22:$M$22+B1895:M1895))</f>
        <v>499.977109341043</v>
      </c>
      <c r="AN1895" s="18" t="n">
        <f aca="false">SUMPRODUCT(MIN($B$22:$M$22+N1895:Y1895))</f>
        <v>481.950382357786</v>
      </c>
      <c r="AO1895" s="18" t="n">
        <f aca="false">SUMPRODUCT(MIN($B$22:$M$22+B1895:M1895+Z1895:AK1895))</f>
        <v>499.977109341043</v>
      </c>
      <c r="AP1895" s="18" t="n">
        <f aca="false">SUMPRODUCT(MIN($B$23:$M$23+B1895:M1895+N1895:Y1895))</f>
        <v>549.577109341043</v>
      </c>
      <c r="AQ1895" s="18" t="n">
        <f aca="false">SUMPRODUCT(MIN($B$23:$M$23+B1895:M1895+Z1895:AK1895))</f>
        <v>549.577109341043</v>
      </c>
      <c r="AR1895" s="13" t="n">
        <f aca="false">IF(Y1895&lt;0,1,0)</f>
        <v>0</v>
      </c>
    </row>
    <row r="1896" customFormat="false" ht="15" hidden="false" customHeight="false" outlineLevel="0" collapsed="false">
      <c r="A1896" s="13" t="n">
        <v>1871</v>
      </c>
      <c r="B1896" s="18" t="n">
        <f aca="false">Shock_sd*Draws!B1875</f>
        <v>32.2892123652242</v>
      </c>
      <c r="C1896" s="18" t="n">
        <f aca="false">Persist_a*B1896+Shock_sd*Draws!C1875</f>
        <v>70.1333457575079</v>
      </c>
      <c r="D1896" s="18" t="n">
        <f aca="false">Persist_a*C1896+Shock_sd*Draws!D1875</f>
        <v>85.6333028771809</v>
      </c>
      <c r="E1896" s="18" t="n">
        <f aca="false">Persist_a*D1896+Shock_sd*Draws!E1875</f>
        <v>77.1277737258696</v>
      </c>
      <c r="F1896" s="18" t="n">
        <f aca="false">Persist_a*E1896+Shock_sd*Draws!F1875</f>
        <v>-49.8392559469809</v>
      </c>
      <c r="G1896" s="18" t="n">
        <f aca="false">Persist_a*F1896+Shock_sd*Draws!G1875</f>
        <v>-98.2012247364619</v>
      </c>
      <c r="H1896" s="18" t="n">
        <f aca="false">Persist_a*G1896+Shock_sd*Draws!H1875</f>
        <v>-66.537025675596</v>
      </c>
      <c r="I1896" s="18" t="n">
        <f aca="false">Persist_a*H1896+Shock_sd*Draws!I1875</f>
        <v>-33.8014367283363</v>
      </c>
      <c r="J1896" s="18" t="n">
        <f aca="false">Persist_a*I1896+Shock_sd*Draws!J1875</f>
        <v>-8.00351529637576</v>
      </c>
      <c r="K1896" s="18" t="n">
        <f aca="false">Persist_a*J1896+Shock_sd*Draws!K1875</f>
        <v>-98.496526310353</v>
      </c>
      <c r="L1896" s="18" t="n">
        <f aca="false">Persist_a*K1896+Shock_sd*Draws!L1875</f>
        <v>5.5187883263512</v>
      </c>
      <c r="M1896" s="18" t="n">
        <f aca="false">Persist_a*L1896+Shock_sd*Draws!M1875</f>
        <v>32.9379472305421</v>
      </c>
      <c r="N1896" s="18" t="n">
        <f aca="false">0-(Draws!N1875+Draws!Z1875)</f>
        <v>0</v>
      </c>
      <c r="O1896" s="18" t="n">
        <f aca="false">N1896-(Draws!O1875+Draws!AA1875)</f>
        <v>0</v>
      </c>
      <c r="P1896" s="18" t="n">
        <f aca="false">O1896-(Draws!P1875+Draws!AB1875)</f>
        <v>-61.4417055583798</v>
      </c>
      <c r="Q1896" s="18" t="n">
        <f aca="false">P1896-(Draws!Q1875+Draws!AC1875)</f>
        <v>-61.4417055583798</v>
      </c>
      <c r="R1896" s="18" t="n">
        <f aca="false">Q1896-(Draws!R1875+Draws!AD1875)</f>
        <v>-61.4417055583798</v>
      </c>
      <c r="S1896" s="18" t="n">
        <f aca="false">R1896-(Draws!S1875+Draws!AE1875)</f>
        <v>-61.4417055583798</v>
      </c>
      <c r="T1896" s="18" t="n">
        <f aca="false">S1896-(Draws!T1875+Draws!AF1875)</f>
        <v>-61.4417055583798</v>
      </c>
      <c r="U1896" s="18" t="n">
        <f aca="false">T1896-(Draws!U1875+Draws!AG1875)</f>
        <v>-61.4417055583798</v>
      </c>
      <c r="V1896" s="18" t="n">
        <f aca="false">U1896-(Draws!V1875+Draws!AH1875)</f>
        <v>-61.4417055583798</v>
      </c>
      <c r="W1896" s="18" t="n">
        <f aca="false">V1896-(Draws!W1875+Draws!AI1875)</f>
        <v>-61.4417055583798</v>
      </c>
      <c r="X1896" s="18" t="n">
        <f aca="false">W1896-(Draws!X1875+Draws!AJ1875)</f>
        <v>-61.4417055583798</v>
      </c>
      <c r="Y1896" s="18" t="n">
        <f aca="false">X1896-(Draws!Y1875+Draws!AK1875)</f>
        <v>-61.4417055583798</v>
      </c>
      <c r="Z1896" s="18" t="n">
        <f aca="false">0-(MAX(Draws!N1875-Line_cap,0)+MAX(Draws!Z1875-Line_cap,0))</f>
        <v>0</v>
      </c>
      <c r="AA1896" s="18" t="n">
        <f aca="false">Z1896-(MAX(Draws!O1875-Line_cap,0)+MAX(Draws!AA1875-Line_cap,0))</f>
        <v>0</v>
      </c>
      <c r="AB1896" s="18" t="n">
        <f aca="false">AA1896-(MAX(Draws!P1875-Line_cap,0)+MAX(Draws!AB1875-Line_cap,0))</f>
        <v>0</v>
      </c>
      <c r="AC1896" s="18" t="n">
        <f aca="false">AB1896-(MAX(Draws!Q1875-Line_cap,0)+MAX(Draws!AC1875-Line_cap,0))</f>
        <v>0</v>
      </c>
      <c r="AD1896" s="18" t="n">
        <f aca="false">AC1896-(MAX(Draws!R1875-Line_cap,0)+MAX(Draws!AD1875-Line_cap,0))</f>
        <v>0</v>
      </c>
      <c r="AE1896" s="18" t="n">
        <f aca="false">AD1896-(MAX(Draws!S1875-Line_cap,0)+MAX(Draws!AE1875-Line_cap,0))</f>
        <v>0</v>
      </c>
      <c r="AF1896" s="18" t="n">
        <f aca="false">AE1896-(MAX(Draws!T1875-Line_cap,0)+MAX(Draws!AF1875-Line_cap,0))</f>
        <v>0</v>
      </c>
      <c r="AG1896" s="18" t="n">
        <f aca="false">AF1896-(MAX(Draws!U1875-Line_cap,0)+MAX(Draws!AG1875-Line_cap,0))</f>
        <v>0</v>
      </c>
      <c r="AH1896" s="18" t="n">
        <f aca="false">AG1896-(MAX(Draws!V1875-Line_cap,0)+MAX(Draws!AH1875-Line_cap,0))</f>
        <v>0</v>
      </c>
      <c r="AI1896" s="18" t="n">
        <f aca="false">AH1896-(MAX(Draws!W1875-Line_cap,0)+MAX(Draws!AI1875-Line_cap,0))</f>
        <v>0</v>
      </c>
      <c r="AJ1896" s="18" t="n">
        <f aca="false">AI1896-(MAX(Draws!X1875-Line_cap,0)+MAX(Draws!AJ1875-Line_cap,0))</f>
        <v>0</v>
      </c>
      <c r="AK1896" s="18" t="n">
        <f aca="false">AJ1896-(MAX(Draws!Y1875-Line_cap,0)+MAX(Draws!AK1875-Line_cap,0))</f>
        <v>0</v>
      </c>
      <c r="AL1896" s="18" t="n">
        <f aca="false">SUMPRODUCT(MIN($B$22:$M$22+B1896:M1896+N1896:Y1896))</f>
        <v>323.565241343523</v>
      </c>
      <c r="AM1896" s="18" t="n">
        <f aca="false">SUMPRODUCT(MIN($B$22:$M$22+B1896:M1896))</f>
        <v>385.006946901903</v>
      </c>
      <c r="AN1896" s="18" t="n">
        <f aca="false">SUMPRODUCT(MIN($B$22:$M$22+N1896:Y1896))</f>
        <v>420.508676799406</v>
      </c>
      <c r="AO1896" s="18" t="n">
        <f aca="false">SUMPRODUCT(MIN($B$22:$M$22+B1896:M1896+Z1896:AK1896))</f>
        <v>385.006946901903</v>
      </c>
      <c r="AP1896" s="18" t="n">
        <f aca="false">SUMPRODUCT(MIN($B$23:$M$23+B1896:M1896+N1896:Y1896))</f>
        <v>371.330986844307</v>
      </c>
      <c r="AQ1896" s="18" t="n">
        <f aca="false">SUMPRODUCT(MIN($B$23:$M$23+B1896:M1896+Z1896:AK1896))</f>
        <v>432.772692402687</v>
      </c>
      <c r="AR1896" s="13" t="n">
        <f aca="false">IF(Y1896&lt;0,1,0)</f>
        <v>1</v>
      </c>
    </row>
    <row r="1897" customFormat="false" ht="15" hidden="false" customHeight="false" outlineLevel="0" collapsed="false">
      <c r="A1897" s="13" t="n">
        <v>1872</v>
      </c>
      <c r="B1897" s="18" t="n">
        <f aca="false">Shock_sd*Draws!B1876</f>
        <v>38.8646721194801</v>
      </c>
      <c r="C1897" s="18" t="n">
        <f aca="false">Persist_a*B1897+Shock_sd*Draws!C1876</f>
        <v>-63.9985599690352</v>
      </c>
      <c r="D1897" s="18" t="n">
        <f aca="false">Persist_a*C1897+Shock_sd*Draws!D1876</f>
        <v>-124.299488283468</v>
      </c>
      <c r="E1897" s="18" t="n">
        <f aca="false">Persist_a*D1897+Shock_sd*Draws!E1876</f>
        <v>-46.355432326216</v>
      </c>
      <c r="F1897" s="18" t="n">
        <f aca="false">Persist_a*E1897+Shock_sd*Draws!F1876</f>
        <v>-60.2028542650132</v>
      </c>
      <c r="G1897" s="18" t="n">
        <f aca="false">Persist_a*F1897+Shock_sd*Draws!G1876</f>
        <v>-74.217610447579</v>
      </c>
      <c r="H1897" s="18" t="n">
        <f aca="false">Persist_a*G1897+Shock_sd*Draws!H1876</f>
        <v>-59.4514221093135</v>
      </c>
      <c r="I1897" s="18" t="n">
        <f aca="false">Persist_a*H1897+Shock_sd*Draws!I1876</f>
        <v>22.4132220056126</v>
      </c>
      <c r="J1897" s="18" t="n">
        <f aca="false">Persist_a*I1897+Shock_sd*Draws!J1876</f>
        <v>14.0986376575514</v>
      </c>
      <c r="K1897" s="18" t="n">
        <f aca="false">Persist_a*J1897+Shock_sd*Draws!K1876</f>
        <v>-2.83480868848314</v>
      </c>
      <c r="L1897" s="18" t="n">
        <f aca="false">Persist_a*K1897+Shock_sd*Draws!L1876</f>
        <v>43.5785436143841</v>
      </c>
      <c r="M1897" s="18" t="n">
        <f aca="false">Persist_a*L1897+Shock_sd*Draws!M1876</f>
        <v>71.9106699740937</v>
      </c>
      <c r="N1897" s="18" t="n">
        <f aca="false">0-(Draws!N1876+Draws!Z1876)</f>
        <v>0</v>
      </c>
      <c r="O1897" s="18" t="n">
        <f aca="false">N1897-(Draws!O1876+Draws!AA1876)</f>
        <v>0</v>
      </c>
      <c r="P1897" s="18" t="n">
        <f aca="false">O1897-(Draws!P1876+Draws!AB1876)</f>
        <v>0</v>
      </c>
      <c r="Q1897" s="18" t="n">
        <f aca="false">P1897-(Draws!Q1876+Draws!AC1876)</f>
        <v>0</v>
      </c>
      <c r="R1897" s="18" t="n">
        <f aca="false">Q1897-(Draws!R1876+Draws!AD1876)</f>
        <v>-150.743585116712</v>
      </c>
      <c r="S1897" s="18" t="n">
        <f aca="false">R1897-(Draws!S1876+Draws!AE1876)</f>
        <v>-150.743585116712</v>
      </c>
      <c r="T1897" s="18" t="n">
        <f aca="false">S1897-(Draws!T1876+Draws!AF1876)</f>
        <v>-150.743585116712</v>
      </c>
      <c r="U1897" s="18" t="n">
        <f aca="false">T1897-(Draws!U1876+Draws!AG1876)</f>
        <v>-150.743585116712</v>
      </c>
      <c r="V1897" s="18" t="n">
        <f aca="false">U1897-(Draws!V1876+Draws!AH1876)</f>
        <v>-150.743585116712</v>
      </c>
      <c r="W1897" s="18" t="n">
        <f aca="false">V1897-(Draws!W1876+Draws!AI1876)</f>
        <v>-150.743585116712</v>
      </c>
      <c r="X1897" s="18" t="n">
        <f aca="false">W1897-(Draws!X1876+Draws!AJ1876)</f>
        <v>-150.743585116712</v>
      </c>
      <c r="Y1897" s="18" t="n">
        <f aca="false">X1897-(Draws!Y1876+Draws!AK1876)</f>
        <v>-150.743585116712</v>
      </c>
      <c r="Z1897" s="18" t="n">
        <f aca="false">0-(MAX(Draws!N1876-Line_cap,0)+MAX(Draws!Z1876-Line_cap,0))</f>
        <v>0</v>
      </c>
      <c r="AA1897" s="18" t="n">
        <f aca="false">Z1897-(MAX(Draws!O1876-Line_cap,0)+MAX(Draws!AA1876-Line_cap,0))</f>
        <v>0</v>
      </c>
      <c r="AB1897" s="18" t="n">
        <f aca="false">AA1897-(MAX(Draws!P1876-Line_cap,0)+MAX(Draws!AB1876-Line_cap,0))</f>
        <v>0</v>
      </c>
      <c r="AC1897" s="18" t="n">
        <f aca="false">AB1897-(MAX(Draws!Q1876-Line_cap,0)+MAX(Draws!AC1876-Line_cap,0))</f>
        <v>0</v>
      </c>
      <c r="AD1897" s="18" t="n">
        <f aca="false">AC1897-(MAX(Draws!R1876-Line_cap,0)+MAX(Draws!AD1876-Line_cap,0))</f>
        <v>-50.7435851167118</v>
      </c>
      <c r="AE1897" s="18" t="n">
        <f aca="false">AD1897-(MAX(Draws!S1876-Line_cap,0)+MAX(Draws!AE1876-Line_cap,0))</f>
        <v>-50.7435851167118</v>
      </c>
      <c r="AF1897" s="18" t="n">
        <f aca="false">AE1897-(MAX(Draws!T1876-Line_cap,0)+MAX(Draws!AF1876-Line_cap,0))</f>
        <v>-50.7435851167118</v>
      </c>
      <c r="AG1897" s="18" t="n">
        <f aca="false">AF1897-(MAX(Draws!U1876-Line_cap,0)+MAX(Draws!AG1876-Line_cap,0))</f>
        <v>-50.7435851167118</v>
      </c>
      <c r="AH1897" s="18" t="n">
        <f aca="false">AG1897-(MAX(Draws!V1876-Line_cap,0)+MAX(Draws!AH1876-Line_cap,0))</f>
        <v>-50.7435851167118</v>
      </c>
      <c r="AI1897" s="18" t="n">
        <f aca="false">AH1897-(MAX(Draws!W1876-Line_cap,0)+MAX(Draws!AI1876-Line_cap,0))</f>
        <v>-50.7435851167118</v>
      </c>
      <c r="AJ1897" s="18" t="n">
        <f aca="false">AI1897-(MAX(Draws!X1876-Line_cap,0)+MAX(Draws!AJ1876-Line_cap,0))</f>
        <v>-50.7435851167118</v>
      </c>
      <c r="AK1897" s="18" t="n">
        <f aca="false">AJ1897-(MAX(Draws!Y1876-Line_cap,0)+MAX(Draws!AK1876-Line_cap,0))</f>
        <v>-50.7435851167118</v>
      </c>
      <c r="AL1897" s="18" t="n">
        <f aca="false">SUMPRODUCT(MIN($B$22:$M$22+B1897:M1897+N1897:Y1897))</f>
        <v>258.246976074074</v>
      </c>
      <c r="AM1897" s="18" t="n">
        <f aca="false">SUMPRODUCT(MIN($B$22:$M$22+B1897:M1897))</f>
        <v>391.254698378672</v>
      </c>
      <c r="AN1897" s="18" t="n">
        <f aca="false">SUMPRODUCT(MIN($B$22:$M$22+N1897:Y1897))</f>
        <v>331.206797241074</v>
      </c>
      <c r="AO1897" s="18" t="n">
        <f aca="false">SUMPRODUCT(MIN($B$22:$M$22+B1897:M1897+Z1897:AK1897))</f>
        <v>358.246976074074</v>
      </c>
      <c r="AP1897" s="18" t="n">
        <f aca="false">SUMPRODUCT(MIN($B$23:$M$23+B1897:M1897+N1897:Y1897))</f>
        <v>306.012721574858</v>
      </c>
      <c r="AQ1897" s="18" t="n">
        <f aca="false">SUMPRODUCT(MIN($B$23:$M$23+B1897:M1897+Z1897:AK1897))</f>
        <v>406.012721574858</v>
      </c>
      <c r="AR1897" s="13" t="n">
        <f aca="false">IF(Y1897&lt;0,1,0)</f>
        <v>1</v>
      </c>
    </row>
    <row r="1898" customFormat="false" ht="15" hidden="false" customHeight="false" outlineLevel="0" collapsed="false">
      <c r="A1898" s="13" t="n">
        <v>1873</v>
      </c>
      <c r="B1898" s="18" t="n">
        <f aca="false">Shock_sd*Draws!B1877</f>
        <v>-37.5913733542485</v>
      </c>
      <c r="C1898" s="18" t="n">
        <f aca="false">Persist_a*B1898+Shock_sd*Draws!C1877</f>
        <v>2.42404590897085</v>
      </c>
      <c r="D1898" s="18" t="n">
        <f aca="false">Persist_a*C1898+Shock_sd*Draws!D1877</f>
        <v>-84.7362595849776</v>
      </c>
      <c r="E1898" s="18" t="n">
        <f aca="false">Persist_a*D1898+Shock_sd*Draws!E1877</f>
        <v>-91.783461253351</v>
      </c>
      <c r="F1898" s="18" t="n">
        <f aca="false">Persist_a*E1898+Shock_sd*Draws!F1877</f>
        <v>-55.7479033603223</v>
      </c>
      <c r="G1898" s="18" t="n">
        <f aca="false">Persist_a*F1898+Shock_sd*Draws!G1877</f>
        <v>20.679031443501</v>
      </c>
      <c r="H1898" s="18" t="n">
        <f aca="false">Persist_a*G1898+Shock_sd*Draws!H1877</f>
        <v>-29.7241336845711</v>
      </c>
      <c r="I1898" s="18" t="n">
        <f aca="false">Persist_a*H1898+Shock_sd*Draws!I1877</f>
        <v>-48.6625778008389</v>
      </c>
      <c r="J1898" s="18" t="n">
        <f aca="false">Persist_a*I1898+Shock_sd*Draws!J1877</f>
        <v>-14.904923594729</v>
      </c>
      <c r="K1898" s="18" t="n">
        <f aca="false">Persist_a*J1898+Shock_sd*Draws!K1877</f>
        <v>-62.8120709256879</v>
      </c>
      <c r="L1898" s="18" t="n">
        <f aca="false">Persist_a*K1898+Shock_sd*Draws!L1877</f>
        <v>-68.8750707100777</v>
      </c>
      <c r="M1898" s="18" t="n">
        <f aca="false">Persist_a*L1898+Shock_sd*Draws!M1877</f>
        <v>-15.3926566969512</v>
      </c>
      <c r="N1898" s="18" t="n">
        <f aca="false">0-(Draws!N1877+Draws!Z1877)</f>
        <v>0</v>
      </c>
      <c r="O1898" s="18" t="n">
        <f aca="false">N1898-(Draws!O1877+Draws!AA1877)</f>
        <v>0</v>
      </c>
      <c r="P1898" s="18" t="n">
        <f aca="false">O1898-(Draws!P1877+Draws!AB1877)</f>
        <v>0</v>
      </c>
      <c r="Q1898" s="18" t="n">
        <f aca="false">P1898-(Draws!Q1877+Draws!AC1877)</f>
        <v>0</v>
      </c>
      <c r="R1898" s="18" t="n">
        <f aca="false">Q1898-(Draws!R1877+Draws!AD1877)</f>
        <v>0</v>
      </c>
      <c r="S1898" s="18" t="n">
        <f aca="false">R1898-(Draws!S1877+Draws!AE1877)</f>
        <v>0</v>
      </c>
      <c r="T1898" s="18" t="n">
        <f aca="false">S1898-(Draws!T1877+Draws!AF1877)</f>
        <v>0</v>
      </c>
      <c r="U1898" s="18" t="n">
        <f aca="false">T1898-(Draws!U1877+Draws!AG1877)</f>
        <v>0</v>
      </c>
      <c r="V1898" s="18" t="n">
        <f aca="false">U1898-(Draws!V1877+Draws!AH1877)</f>
        <v>0</v>
      </c>
      <c r="W1898" s="18" t="n">
        <f aca="false">V1898-(Draws!W1877+Draws!AI1877)</f>
        <v>0</v>
      </c>
      <c r="X1898" s="18" t="n">
        <f aca="false">W1898-(Draws!X1877+Draws!AJ1877)</f>
        <v>0</v>
      </c>
      <c r="Y1898" s="18" t="n">
        <f aca="false">X1898-(Draws!Y1877+Draws!AK1877)</f>
        <v>0</v>
      </c>
      <c r="Z1898" s="18" t="n">
        <f aca="false">0-(MAX(Draws!N1877-Line_cap,0)+MAX(Draws!Z1877-Line_cap,0))</f>
        <v>0</v>
      </c>
      <c r="AA1898" s="18" t="n">
        <f aca="false">Z1898-(MAX(Draws!O1877-Line_cap,0)+MAX(Draws!AA1877-Line_cap,0))</f>
        <v>0</v>
      </c>
      <c r="AB1898" s="18" t="n">
        <f aca="false">AA1898-(MAX(Draws!P1877-Line_cap,0)+MAX(Draws!AB1877-Line_cap,0))</f>
        <v>0</v>
      </c>
      <c r="AC1898" s="18" t="n">
        <f aca="false">AB1898-(MAX(Draws!Q1877-Line_cap,0)+MAX(Draws!AC1877-Line_cap,0))</f>
        <v>0</v>
      </c>
      <c r="AD1898" s="18" t="n">
        <f aca="false">AC1898-(MAX(Draws!R1877-Line_cap,0)+MAX(Draws!AD1877-Line_cap,0))</f>
        <v>0</v>
      </c>
      <c r="AE1898" s="18" t="n">
        <f aca="false">AD1898-(MAX(Draws!S1877-Line_cap,0)+MAX(Draws!AE1877-Line_cap,0))</f>
        <v>0</v>
      </c>
      <c r="AF1898" s="18" t="n">
        <f aca="false">AE1898-(MAX(Draws!T1877-Line_cap,0)+MAX(Draws!AF1877-Line_cap,0))</f>
        <v>0</v>
      </c>
      <c r="AG1898" s="18" t="n">
        <f aca="false">AF1898-(MAX(Draws!U1877-Line_cap,0)+MAX(Draws!AG1877-Line_cap,0))</f>
        <v>0</v>
      </c>
      <c r="AH1898" s="18" t="n">
        <f aca="false">AG1898-(MAX(Draws!V1877-Line_cap,0)+MAX(Draws!AH1877-Line_cap,0))</f>
        <v>0</v>
      </c>
      <c r="AI1898" s="18" t="n">
        <f aca="false">AH1898-(MAX(Draws!W1877-Line_cap,0)+MAX(Draws!AI1877-Line_cap,0))</f>
        <v>0</v>
      </c>
      <c r="AJ1898" s="18" t="n">
        <f aca="false">AI1898-(MAX(Draws!X1877-Line_cap,0)+MAX(Draws!AJ1877-Line_cap,0))</f>
        <v>0</v>
      </c>
      <c r="AK1898" s="18" t="n">
        <f aca="false">AJ1898-(MAX(Draws!Y1877-Line_cap,0)+MAX(Draws!AK1877-Line_cap,0))</f>
        <v>0</v>
      </c>
      <c r="AL1898" s="18" t="n">
        <f aca="false">SUMPRODUCT(MIN($B$22:$M$22+B1898:M1898+N1898:Y1898))</f>
        <v>407.078738574806</v>
      </c>
      <c r="AM1898" s="18" t="n">
        <f aca="false">SUMPRODUCT(MIN($B$22:$M$22+B1898:M1898))</f>
        <v>407.078738574806</v>
      </c>
      <c r="AN1898" s="18" t="n">
        <f aca="false">SUMPRODUCT(MIN($B$22:$M$22+N1898:Y1898))</f>
        <v>481.950382357786</v>
      </c>
      <c r="AO1898" s="18" t="n">
        <f aca="false">SUMPRODUCT(MIN($B$22:$M$22+B1898:M1898+Z1898:AK1898))</f>
        <v>407.078738574806</v>
      </c>
      <c r="AP1898" s="18" t="n">
        <f aca="false">SUMPRODUCT(MIN($B$23:$M$23+B1898:M1898+N1898:Y1898))</f>
        <v>447.967026088169</v>
      </c>
      <c r="AQ1898" s="18" t="n">
        <f aca="false">SUMPRODUCT(MIN($B$23:$M$23+B1898:M1898+Z1898:AK1898))</f>
        <v>447.967026088169</v>
      </c>
      <c r="AR1898" s="13" t="n">
        <f aca="false">IF(Y1898&lt;0,1,0)</f>
        <v>0</v>
      </c>
    </row>
    <row r="1899" customFormat="false" ht="15" hidden="false" customHeight="false" outlineLevel="0" collapsed="false">
      <c r="A1899" s="13" t="n">
        <v>1874</v>
      </c>
      <c r="B1899" s="18" t="n">
        <f aca="false">Shock_sd*Draws!B1878</f>
        <v>-64.8267778135795</v>
      </c>
      <c r="C1899" s="18" t="n">
        <f aca="false">Persist_a*B1899+Shock_sd*Draws!C1878</f>
        <v>-82.9456290784292</v>
      </c>
      <c r="D1899" s="18" t="n">
        <f aca="false">Persist_a*C1899+Shock_sd*Draws!D1878</f>
        <v>-170.96552960227</v>
      </c>
      <c r="E1899" s="18" t="n">
        <f aca="false">Persist_a*D1899+Shock_sd*Draws!E1878</f>
        <v>-68.6990606696942</v>
      </c>
      <c r="F1899" s="18" t="n">
        <f aca="false">Persist_a*E1899+Shock_sd*Draws!F1878</f>
        <v>-102.224308876152</v>
      </c>
      <c r="G1899" s="18" t="n">
        <f aca="false">Persist_a*F1899+Shock_sd*Draws!G1878</f>
        <v>-21.6770571054451</v>
      </c>
      <c r="H1899" s="18" t="n">
        <f aca="false">Persist_a*G1899+Shock_sd*Draws!H1878</f>
        <v>-80.1848434339521</v>
      </c>
      <c r="I1899" s="18" t="n">
        <f aca="false">Persist_a*H1899+Shock_sd*Draws!I1878</f>
        <v>-77.2169211551857</v>
      </c>
      <c r="J1899" s="18" t="n">
        <f aca="false">Persist_a*I1899+Shock_sd*Draws!J1878</f>
        <v>-21.7543769726076</v>
      </c>
      <c r="K1899" s="18" t="n">
        <f aca="false">Persist_a*J1899+Shock_sd*Draws!K1878</f>
        <v>-7.90566893886429</v>
      </c>
      <c r="L1899" s="18" t="n">
        <f aca="false">Persist_a*K1899+Shock_sd*Draws!L1878</f>
        <v>7.06934695273385</v>
      </c>
      <c r="M1899" s="18" t="n">
        <f aca="false">Persist_a*L1899+Shock_sd*Draws!M1878</f>
        <v>-5.47166474803225</v>
      </c>
      <c r="N1899" s="18" t="n">
        <f aca="false">0-(Draws!N1878+Draws!Z1878)</f>
        <v>0</v>
      </c>
      <c r="O1899" s="18" t="n">
        <f aca="false">N1899-(Draws!O1878+Draws!AA1878)</f>
        <v>0</v>
      </c>
      <c r="P1899" s="18" t="n">
        <f aca="false">O1899-(Draws!P1878+Draws!AB1878)</f>
        <v>0</v>
      </c>
      <c r="Q1899" s="18" t="n">
        <f aca="false">P1899-(Draws!Q1878+Draws!AC1878)</f>
        <v>-71.0643190466174</v>
      </c>
      <c r="R1899" s="18" t="n">
        <f aca="false">Q1899-(Draws!R1878+Draws!AD1878)</f>
        <v>-243.095054413761</v>
      </c>
      <c r="S1899" s="18" t="n">
        <f aca="false">R1899-(Draws!S1878+Draws!AE1878)</f>
        <v>-243.095054413761</v>
      </c>
      <c r="T1899" s="18" t="n">
        <f aca="false">S1899-(Draws!T1878+Draws!AF1878)</f>
        <v>-243.095054413761</v>
      </c>
      <c r="U1899" s="18" t="n">
        <f aca="false">T1899-(Draws!U1878+Draws!AG1878)</f>
        <v>-243.095054413761</v>
      </c>
      <c r="V1899" s="18" t="n">
        <f aca="false">U1899-(Draws!V1878+Draws!AH1878)</f>
        <v>-243.095054413761</v>
      </c>
      <c r="W1899" s="18" t="n">
        <f aca="false">V1899-(Draws!W1878+Draws!AI1878)</f>
        <v>-243.095054413761</v>
      </c>
      <c r="X1899" s="18" t="n">
        <f aca="false">W1899-(Draws!X1878+Draws!AJ1878)</f>
        <v>-243.095054413761</v>
      </c>
      <c r="Y1899" s="18" t="n">
        <f aca="false">X1899-(Draws!Y1878+Draws!AK1878)</f>
        <v>-243.095054413761</v>
      </c>
      <c r="Z1899" s="18" t="n">
        <f aca="false">0-(MAX(Draws!N1878-Line_cap,0)+MAX(Draws!Z1878-Line_cap,0))</f>
        <v>0</v>
      </c>
      <c r="AA1899" s="18" t="n">
        <f aca="false">Z1899-(MAX(Draws!O1878-Line_cap,0)+MAX(Draws!AA1878-Line_cap,0))</f>
        <v>0</v>
      </c>
      <c r="AB1899" s="18" t="n">
        <f aca="false">AA1899-(MAX(Draws!P1878-Line_cap,0)+MAX(Draws!AB1878-Line_cap,0))</f>
        <v>0</v>
      </c>
      <c r="AC1899" s="18" t="n">
        <f aca="false">AB1899-(MAX(Draws!Q1878-Line_cap,0)+MAX(Draws!AC1878-Line_cap,0))</f>
        <v>0</v>
      </c>
      <c r="AD1899" s="18" t="n">
        <f aca="false">AC1899-(MAX(Draws!R1878-Line_cap,0)+MAX(Draws!AD1878-Line_cap,0))</f>
        <v>-72.0307353671434</v>
      </c>
      <c r="AE1899" s="18" t="n">
        <f aca="false">AD1899-(MAX(Draws!S1878-Line_cap,0)+MAX(Draws!AE1878-Line_cap,0))</f>
        <v>-72.0307353671434</v>
      </c>
      <c r="AF1899" s="18" t="n">
        <f aca="false">AE1899-(MAX(Draws!T1878-Line_cap,0)+MAX(Draws!AF1878-Line_cap,0))</f>
        <v>-72.0307353671434</v>
      </c>
      <c r="AG1899" s="18" t="n">
        <f aca="false">AF1899-(MAX(Draws!U1878-Line_cap,0)+MAX(Draws!AG1878-Line_cap,0))</f>
        <v>-72.0307353671434</v>
      </c>
      <c r="AH1899" s="18" t="n">
        <f aca="false">AG1899-(MAX(Draws!V1878-Line_cap,0)+MAX(Draws!AH1878-Line_cap,0))</f>
        <v>-72.0307353671434</v>
      </c>
      <c r="AI1899" s="18" t="n">
        <f aca="false">AH1899-(MAX(Draws!W1878-Line_cap,0)+MAX(Draws!AI1878-Line_cap,0))</f>
        <v>-72.0307353671434</v>
      </c>
      <c r="AJ1899" s="18" t="n">
        <f aca="false">AI1899-(MAX(Draws!X1878-Line_cap,0)+MAX(Draws!AJ1878-Line_cap,0))</f>
        <v>-72.0307353671434</v>
      </c>
      <c r="AK1899" s="18" t="n">
        <f aca="false">AJ1899-(MAX(Draws!Y1878-Line_cap,0)+MAX(Draws!AK1878-Line_cap,0))</f>
        <v>-72.0307353671434</v>
      </c>
      <c r="AL1899" s="18" t="n">
        <f aca="false">SUMPRODUCT(MIN($B$22:$M$22+B1899:M1899+N1899:Y1899))</f>
        <v>143.177817857777</v>
      </c>
      <c r="AM1899" s="18" t="n">
        <f aca="false">SUMPRODUCT(MIN($B$22:$M$22+B1899:M1899))</f>
        <v>344.588657059871</v>
      </c>
      <c r="AN1899" s="18" t="n">
        <f aca="false">SUMPRODUCT(MIN($B$22:$M$22+N1899:Y1899))</f>
        <v>238.855327944025</v>
      </c>
      <c r="AO1899" s="18" t="n">
        <f aca="false">SUMPRODUCT(MIN($B$22:$M$22+B1899:M1899+Z1899:AK1899))</f>
        <v>314.242136904394</v>
      </c>
      <c r="AP1899" s="18" t="n">
        <f aca="false">SUMPRODUCT(MIN($B$23:$M$23+B1899:M1899+N1899:Y1899))</f>
        <v>188.282551710941</v>
      </c>
      <c r="AQ1899" s="18" t="n">
        <f aca="false">SUMPRODUCT(MIN($B$23:$M$23+B1899:M1899+Z1899:AK1899))</f>
        <v>359.346870757559</v>
      </c>
      <c r="AR1899" s="13" t="n">
        <f aca="false">IF(Y1899&lt;0,1,0)</f>
        <v>1</v>
      </c>
    </row>
    <row r="1900" customFormat="false" ht="15" hidden="false" customHeight="false" outlineLevel="0" collapsed="false">
      <c r="A1900" s="13" t="n">
        <v>1875</v>
      </c>
      <c r="B1900" s="18" t="n">
        <f aca="false">Shock_sd*Draws!B1879</f>
        <v>57.8614432558701</v>
      </c>
      <c r="C1900" s="18" t="n">
        <f aca="false">Persist_a*B1900+Shock_sd*Draws!C1879</f>
        <v>-52.0973042916604</v>
      </c>
      <c r="D1900" s="18" t="n">
        <f aca="false">Persist_a*C1900+Shock_sd*Draws!D1879</f>
        <v>48.7524550296912</v>
      </c>
      <c r="E1900" s="18" t="n">
        <f aca="false">Persist_a*D1900+Shock_sd*Draws!E1879</f>
        <v>-11.0310188474394</v>
      </c>
      <c r="F1900" s="18" t="n">
        <f aca="false">Persist_a*E1900+Shock_sd*Draws!F1879</f>
        <v>-18.7633067801645</v>
      </c>
      <c r="G1900" s="18" t="n">
        <f aca="false">Persist_a*F1900+Shock_sd*Draws!G1879</f>
        <v>-37.8174580418027</v>
      </c>
      <c r="H1900" s="18" t="n">
        <f aca="false">Persist_a*G1900+Shock_sd*Draws!H1879</f>
        <v>-38.4818094339842</v>
      </c>
      <c r="I1900" s="18" t="n">
        <f aca="false">Persist_a*H1900+Shock_sd*Draws!I1879</f>
        <v>-68.8497439530052</v>
      </c>
      <c r="J1900" s="18" t="n">
        <f aca="false">Persist_a*I1900+Shock_sd*Draws!J1879</f>
        <v>-71.3120220997871</v>
      </c>
      <c r="K1900" s="18" t="n">
        <f aca="false">Persist_a*J1900+Shock_sd*Draws!K1879</f>
        <v>-76.5615726479648</v>
      </c>
      <c r="L1900" s="18" t="n">
        <f aca="false">Persist_a*K1900+Shock_sd*Draws!L1879</f>
        <v>59.7954667675399</v>
      </c>
      <c r="M1900" s="18" t="n">
        <f aca="false">Persist_a*L1900+Shock_sd*Draws!M1879</f>
        <v>79.0488193168471</v>
      </c>
      <c r="N1900" s="18" t="n">
        <f aca="false">0-(Draws!N1879+Draws!Z1879)</f>
        <v>0</v>
      </c>
      <c r="O1900" s="18" t="n">
        <f aca="false">N1900-(Draws!O1879+Draws!AA1879)</f>
        <v>0</v>
      </c>
      <c r="P1900" s="18" t="n">
        <f aca="false">O1900-(Draws!P1879+Draws!AB1879)</f>
        <v>0</v>
      </c>
      <c r="Q1900" s="18" t="n">
        <f aca="false">P1900-(Draws!Q1879+Draws!AC1879)</f>
        <v>0</v>
      </c>
      <c r="R1900" s="18" t="n">
        <f aca="false">Q1900-(Draws!R1879+Draws!AD1879)</f>
        <v>0</v>
      </c>
      <c r="S1900" s="18" t="n">
        <f aca="false">R1900-(Draws!S1879+Draws!AE1879)</f>
        <v>0</v>
      </c>
      <c r="T1900" s="18" t="n">
        <f aca="false">S1900-(Draws!T1879+Draws!AF1879)</f>
        <v>0</v>
      </c>
      <c r="U1900" s="18" t="n">
        <f aca="false">T1900-(Draws!U1879+Draws!AG1879)</f>
        <v>0</v>
      </c>
      <c r="V1900" s="18" t="n">
        <f aca="false">U1900-(Draws!V1879+Draws!AH1879)</f>
        <v>0</v>
      </c>
      <c r="W1900" s="18" t="n">
        <f aca="false">V1900-(Draws!W1879+Draws!AI1879)</f>
        <v>0</v>
      </c>
      <c r="X1900" s="18" t="n">
        <f aca="false">W1900-(Draws!X1879+Draws!AJ1879)</f>
        <v>0</v>
      </c>
      <c r="Y1900" s="18" t="n">
        <f aca="false">X1900-(Draws!Y1879+Draws!AK1879)</f>
        <v>0</v>
      </c>
      <c r="Z1900" s="18" t="n">
        <f aca="false">0-(MAX(Draws!N1879-Line_cap,0)+MAX(Draws!Z1879-Line_cap,0))</f>
        <v>0</v>
      </c>
      <c r="AA1900" s="18" t="n">
        <f aca="false">Z1900-(MAX(Draws!O1879-Line_cap,0)+MAX(Draws!AA1879-Line_cap,0))</f>
        <v>0</v>
      </c>
      <c r="AB1900" s="18" t="n">
        <f aca="false">AA1900-(MAX(Draws!P1879-Line_cap,0)+MAX(Draws!AB1879-Line_cap,0))</f>
        <v>0</v>
      </c>
      <c r="AC1900" s="18" t="n">
        <f aca="false">AB1900-(MAX(Draws!Q1879-Line_cap,0)+MAX(Draws!AC1879-Line_cap,0))</f>
        <v>0</v>
      </c>
      <c r="AD1900" s="18" t="n">
        <f aca="false">AC1900-(MAX(Draws!R1879-Line_cap,0)+MAX(Draws!AD1879-Line_cap,0))</f>
        <v>0</v>
      </c>
      <c r="AE1900" s="18" t="n">
        <f aca="false">AD1900-(MAX(Draws!S1879-Line_cap,0)+MAX(Draws!AE1879-Line_cap,0))</f>
        <v>0</v>
      </c>
      <c r="AF1900" s="18" t="n">
        <f aca="false">AE1900-(MAX(Draws!T1879-Line_cap,0)+MAX(Draws!AF1879-Line_cap,0))</f>
        <v>0</v>
      </c>
      <c r="AG1900" s="18" t="n">
        <f aca="false">AF1900-(MAX(Draws!U1879-Line_cap,0)+MAX(Draws!AG1879-Line_cap,0))</f>
        <v>0</v>
      </c>
      <c r="AH1900" s="18" t="n">
        <f aca="false">AG1900-(MAX(Draws!V1879-Line_cap,0)+MAX(Draws!AH1879-Line_cap,0))</f>
        <v>0</v>
      </c>
      <c r="AI1900" s="18" t="n">
        <f aca="false">AH1900-(MAX(Draws!W1879-Line_cap,0)+MAX(Draws!AI1879-Line_cap,0))</f>
        <v>0</v>
      </c>
      <c r="AJ1900" s="18" t="n">
        <f aca="false">AI1900-(MAX(Draws!X1879-Line_cap,0)+MAX(Draws!AJ1879-Line_cap,0))</f>
        <v>0</v>
      </c>
      <c r="AK1900" s="18" t="n">
        <f aca="false">AJ1900-(MAX(Draws!Y1879-Line_cap,0)+MAX(Draws!AK1879-Line_cap,0))</f>
        <v>0</v>
      </c>
      <c r="AL1900" s="18" t="n">
        <f aca="false">SUMPRODUCT(MIN($B$22:$M$22+B1900:M1900+N1900:Y1900))</f>
        <v>415.004309444914</v>
      </c>
      <c r="AM1900" s="18" t="n">
        <f aca="false">SUMPRODUCT(MIN($B$22:$M$22+B1900:M1900))</f>
        <v>415.004309444914</v>
      </c>
      <c r="AN1900" s="18" t="n">
        <f aca="false">SUMPRODUCT(MIN($B$22:$M$22+N1900:Y1900))</f>
        <v>481.950382357786</v>
      </c>
      <c r="AO1900" s="18" t="n">
        <f aca="false">SUMPRODUCT(MIN($B$22:$M$22+B1900:M1900+Z1900:AK1900))</f>
        <v>415.004309444914</v>
      </c>
      <c r="AP1900" s="18" t="n">
        <f aca="false">SUMPRODUCT(MIN($B$23:$M$23+B1900:M1900+N1900:Y1900))</f>
        <v>464.604309444914</v>
      </c>
      <c r="AQ1900" s="18" t="n">
        <f aca="false">SUMPRODUCT(MIN($B$23:$M$23+B1900:M1900+Z1900:AK1900))</f>
        <v>464.604309444914</v>
      </c>
      <c r="AR1900" s="13" t="n">
        <f aca="false">IF(Y1900&lt;0,1,0)</f>
        <v>0</v>
      </c>
    </row>
    <row r="1901" customFormat="false" ht="15" hidden="false" customHeight="false" outlineLevel="0" collapsed="false">
      <c r="A1901" s="13" t="n">
        <v>1876</v>
      </c>
      <c r="B1901" s="18" t="n">
        <f aca="false">Shock_sd*Draws!B1880</f>
        <v>65.8634605345295</v>
      </c>
      <c r="C1901" s="18" t="n">
        <f aca="false">Persist_a*B1901+Shock_sd*Draws!C1880</f>
        <v>-22.6218173321362</v>
      </c>
      <c r="D1901" s="18" t="n">
        <f aca="false">Persist_a*C1901+Shock_sd*Draws!D1880</f>
        <v>62.8632004614082</v>
      </c>
      <c r="E1901" s="18" t="n">
        <f aca="false">Persist_a*D1901+Shock_sd*Draws!E1880</f>
        <v>30.9394883873938</v>
      </c>
      <c r="F1901" s="18" t="n">
        <f aca="false">Persist_a*E1901+Shock_sd*Draws!F1880</f>
        <v>29.8274514127054</v>
      </c>
      <c r="G1901" s="18" t="n">
        <f aca="false">Persist_a*F1901+Shock_sd*Draws!G1880</f>
        <v>58.9134691213721</v>
      </c>
      <c r="H1901" s="18" t="n">
        <f aca="false">Persist_a*G1901+Shock_sd*Draws!H1880</f>
        <v>57.5916890144488</v>
      </c>
      <c r="I1901" s="18" t="n">
        <f aca="false">Persist_a*H1901+Shock_sd*Draws!I1880</f>
        <v>13.3802070832919</v>
      </c>
      <c r="J1901" s="18" t="n">
        <f aca="false">Persist_a*I1901+Shock_sd*Draws!J1880</f>
        <v>76.6189858673772</v>
      </c>
      <c r="K1901" s="18" t="n">
        <f aca="false">Persist_a*J1901+Shock_sd*Draws!K1880</f>
        <v>93.7616158591971</v>
      </c>
      <c r="L1901" s="18" t="n">
        <f aca="false">Persist_a*K1901+Shock_sd*Draws!L1880</f>
        <v>35.6703628126001</v>
      </c>
      <c r="M1901" s="18" t="n">
        <f aca="false">Persist_a*L1901+Shock_sd*Draws!M1880</f>
        <v>59.7131005247383</v>
      </c>
      <c r="N1901" s="18" t="n">
        <f aca="false">0-(Draws!N1880+Draws!Z1880)</f>
        <v>0</v>
      </c>
      <c r="O1901" s="18" t="n">
        <f aca="false">N1901-(Draws!O1880+Draws!AA1880)</f>
        <v>0</v>
      </c>
      <c r="P1901" s="18" t="n">
        <f aca="false">O1901-(Draws!P1880+Draws!AB1880)</f>
        <v>0</v>
      </c>
      <c r="Q1901" s="18" t="n">
        <f aca="false">P1901-(Draws!Q1880+Draws!AC1880)</f>
        <v>0</v>
      </c>
      <c r="R1901" s="18" t="n">
        <f aca="false">Q1901-(Draws!R1880+Draws!AD1880)</f>
        <v>0</v>
      </c>
      <c r="S1901" s="18" t="n">
        <f aca="false">R1901-(Draws!S1880+Draws!AE1880)</f>
        <v>0</v>
      </c>
      <c r="T1901" s="18" t="n">
        <f aca="false">S1901-(Draws!T1880+Draws!AF1880)</f>
        <v>0</v>
      </c>
      <c r="U1901" s="18" t="n">
        <f aca="false">T1901-(Draws!U1880+Draws!AG1880)</f>
        <v>0</v>
      </c>
      <c r="V1901" s="18" t="n">
        <f aca="false">U1901-(Draws!V1880+Draws!AH1880)</f>
        <v>0</v>
      </c>
      <c r="W1901" s="18" t="n">
        <f aca="false">V1901-(Draws!W1880+Draws!AI1880)</f>
        <v>0</v>
      </c>
      <c r="X1901" s="18" t="n">
        <f aca="false">W1901-(Draws!X1880+Draws!AJ1880)</f>
        <v>0</v>
      </c>
      <c r="Y1901" s="18" t="n">
        <f aca="false">X1901-(Draws!Y1880+Draws!AK1880)</f>
        <v>0</v>
      </c>
      <c r="Z1901" s="18" t="n">
        <f aca="false">0-(MAX(Draws!N1880-Line_cap,0)+MAX(Draws!Z1880-Line_cap,0))</f>
        <v>0</v>
      </c>
      <c r="AA1901" s="18" t="n">
        <f aca="false">Z1901-(MAX(Draws!O1880-Line_cap,0)+MAX(Draws!AA1880-Line_cap,0))</f>
        <v>0</v>
      </c>
      <c r="AB1901" s="18" t="n">
        <f aca="false">AA1901-(MAX(Draws!P1880-Line_cap,0)+MAX(Draws!AB1880-Line_cap,0))</f>
        <v>0</v>
      </c>
      <c r="AC1901" s="18" t="n">
        <f aca="false">AB1901-(MAX(Draws!Q1880-Line_cap,0)+MAX(Draws!AC1880-Line_cap,0))</f>
        <v>0</v>
      </c>
      <c r="AD1901" s="18" t="n">
        <f aca="false">AC1901-(MAX(Draws!R1880-Line_cap,0)+MAX(Draws!AD1880-Line_cap,0))</f>
        <v>0</v>
      </c>
      <c r="AE1901" s="18" t="n">
        <f aca="false">AD1901-(MAX(Draws!S1880-Line_cap,0)+MAX(Draws!AE1880-Line_cap,0))</f>
        <v>0</v>
      </c>
      <c r="AF1901" s="18" t="n">
        <f aca="false">AE1901-(MAX(Draws!T1880-Line_cap,0)+MAX(Draws!AF1880-Line_cap,0))</f>
        <v>0</v>
      </c>
      <c r="AG1901" s="18" t="n">
        <f aca="false">AF1901-(MAX(Draws!U1880-Line_cap,0)+MAX(Draws!AG1880-Line_cap,0))</f>
        <v>0</v>
      </c>
      <c r="AH1901" s="18" t="n">
        <f aca="false">AG1901-(MAX(Draws!V1880-Line_cap,0)+MAX(Draws!AH1880-Line_cap,0))</f>
        <v>0</v>
      </c>
      <c r="AI1901" s="18" t="n">
        <f aca="false">AH1901-(MAX(Draws!W1880-Line_cap,0)+MAX(Draws!AI1880-Line_cap,0))</f>
        <v>0</v>
      </c>
      <c r="AJ1901" s="18" t="n">
        <f aca="false">AI1901-(MAX(Draws!X1880-Line_cap,0)+MAX(Draws!AJ1880-Line_cap,0))</f>
        <v>0</v>
      </c>
      <c r="AK1901" s="18" t="n">
        <f aca="false">AJ1901-(MAX(Draws!Y1880-Line_cap,0)+MAX(Draws!AK1880-Line_cap,0))</f>
        <v>0</v>
      </c>
      <c r="AL1901" s="18" t="n">
        <f aca="false">SUMPRODUCT(MIN($B$22:$M$22+B1901:M1901+N1901:Y1901))</f>
        <v>497.234260481211</v>
      </c>
      <c r="AM1901" s="18" t="n">
        <f aca="false">SUMPRODUCT(MIN($B$22:$M$22+B1901:M1901))</f>
        <v>497.234260481211</v>
      </c>
      <c r="AN1901" s="18" t="n">
        <f aca="false">SUMPRODUCT(MIN($B$22:$M$22+N1901:Y1901))</f>
        <v>481.950382357786</v>
      </c>
      <c r="AO1901" s="18" t="n">
        <f aca="false">SUMPRODUCT(MIN($B$22:$M$22+B1901:M1901+Z1901:AK1901))</f>
        <v>497.234260481211</v>
      </c>
      <c r="AP1901" s="18" t="n">
        <f aca="false">SUMPRODUCT(MIN($B$23:$M$23+B1901:M1901+N1901:Y1901))</f>
        <v>543.695579807642</v>
      </c>
      <c r="AQ1901" s="18" t="n">
        <f aca="false">SUMPRODUCT(MIN($B$23:$M$23+B1901:M1901+Z1901:AK1901))</f>
        <v>543.695579807642</v>
      </c>
      <c r="AR1901" s="13" t="n">
        <f aca="false">IF(Y1901&lt;0,1,0)</f>
        <v>0</v>
      </c>
    </row>
    <row r="1902" customFormat="false" ht="15" hidden="false" customHeight="false" outlineLevel="0" collapsed="false">
      <c r="A1902" s="13" t="n">
        <v>1877</v>
      </c>
      <c r="B1902" s="18" t="n">
        <f aca="false">Shock_sd*Draws!B1881</f>
        <v>45.3663948888379</v>
      </c>
      <c r="C1902" s="18" t="n">
        <f aca="false">Persist_a*B1902+Shock_sd*Draws!C1881</f>
        <v>-53.7062639776038</v>
      </c>
      <c r="D1902" s="18" t="n">
        <f aca="false">Persist_a*C1902+Shock_sd*Draws!D1881</f>
        <v>38.4593505596131</v>
      </c>
      <c r="E1902" s="18" t="n">
        <f aca="false">Persist_a*D1902+Shock_sd*Draws!E1881</f>
        <v>-22.6640775933793</v>
      </c>
      <c r="F1902" s="18" t="n">
        <f aca="false">Persist_a*E1902+Shock_sd*Draws!F1881</f>
        <v>-45.2542309382661</v>
      </c>
      <c r="G1902" s="18" t="n">
        <f aca="false">Persist_a*F1902+Shock_sd*Draws!G1881</f>
        <v>17.7985392049443</v>
      </c>
      <c r="H1902" s="18" t="n">
        <f aca="false">Persist_a*G1902+Shock_sd*Draws!H1881</f>
        <v>9.78079734753955</v>
      </c>
      <c r="I1902" s="18" t="n">
        <f aca="false">Persist_a*H1902+Shock_sd*Draws!I1881</f>
        <v>-46.3493961750398</v>
      </c>
      <c r="J1902" s="18" t="n">
        <f aca="false">Persist_a*I1902+Shock_sd*Draws!J1881</f>
        <v>41.6870886239044</v>
      </c>
      <c r="K1902" s="18" t="n">
        <f aca="false">Persist_a*J1902+Shock_sd*Draws!K1881</f>
        <v>82.8052823204502</v>
      </c>
      <c r="L1902" s="18" t="n">
        <f aca="false">Persist_a*K1902+Shock_sd*Draws!L1881</f>
        <v>-47.2589000077489</v>
      </c>
      <c r="M1902" s="18" t="n">
        <f aca="false">Persist_a*L1902+Shock_sd*Draws!M1881</f>
        <v>-48.7954924796539</v>
      </c>
      <c r="N1902" s="18" t="n">
        <f aca="false">0-(Draws!N1881+Draws!Z1881)</f>
        <v>0</v>
      </c>
      <c r="O1902" s="18" t="n">
        <f aca="false">N1902-(Draws!O1881+Draws!AA1881)</f>
        <v>0</v>
      </c>
      <c r="P1902" s="18" t="n">
        <f aca="false">O1902-(Draws!P1881+Draws!AB1881)</f>
        <v>0</v>
      </c>
      <c r="Q1902" s="18" t="n">
        <f aca="false">P1902-(Draws!Q1881+Draws!AC1881)</f>
        <v>0</v>
      </c>
      <c r="R1902" s="18" t="n">
        <f aca="false">Q1902-(Draws!R1881+Draws!AD1881)</f>
        <v>0</v>
      </c>
      <c r="S1902" s="18" t="n">
        <f aca="false">R1902-(Draws!S1881+Draws!AE1881)</f>
        <v>0</v>
      </c>
      <c r="T1902" s="18" t="n">
        <f aca="false">S1902-(Draws!T1881+Draws!AF1881)</f>
        <v>0</v>
      </c>
      <c r="U1902" s="18" t="n">
        <f aca="false">T1902-(Draws!U1881+Draws!AG1881)</f>
        <v>0</v>
      </c>
      <c r="V1902" s="18" t="n">
        <f aca="false">U1902-(Draws!V1881+Draws!AH1881)</f>
        <v>0</v>
      </c>
      <c r="W1902" s="18" t="n">
        <f aca="false">V1902-(Draws!W1881+Draws!AI1881)</f>
        <v>0</v>
      </c>
      <c r="X1902" s="18" t="n">
        <f aca="false">W1902-(Draws!X1881+Draws!AJ1881)</f>
        <v>0</v>
      </c>
      <c r="Y1902" s="18" t="n">
        <f aca="false">X1902-(Draws!Y1881+Draws!AK1881)</f>
        <v>0</v>
      </c>
      <c r="Z1902" s="18" t="n">
        <f aca="false">0-(MAX(Draws!N1881-Line_cap,0)+MAX(Draws!Z1881-Line_cap,0))</f>
        <v>0</v>
      </c>
      <c r="AA1902" s="18" t="n">
        <f aca="false">Z1902-(MAX(Draws!O1881-Line_cap,0)+MAX(Draws!AA1881-Line_cap,0))</f>
        <v>0</v>
      </c>
      <c r="AB1902" s="18" t="n">
        <f aca="false">AA1902-(MAX(Draws!P1881-Line_cap,0)+MAX(Draws!AB1881-Line_cap,0))</f>
        <v>0</v>
      </c>
      <c r="AC1902" s="18" t="n">
        <f aca="false">AB1902-(MAX(Draws!Q1881-Line_cap,0)+MAX(Draws!AC1881-Line_cap,0))</f>
        <v>0</v>
      </c>
      <c r="AD1902" s="18" t="n">
        <f aca="false">AC1902-(MAX(Draws!R1881-Line_cap,0)+MAX(Draws!AD1881-Line_cap,0))</f>
        <v>0</v>
      </c>
      <c r="AE1902" s="18" t="n">
        <f aca="false">AD1902-(MAX(Draws!S1881-Line_cap,0)+MAX(Draws!AE1881-Line_cap,0))</f>
        <v>0</v>
      </c>
      <c r="AF1902" s="18" t="n">
        <f aca="false">AE1902-(MAX(Draws!T1881-Line_cap,0)+MAX(Draws!AF1881-Line_cap,0))</f>
        <v>0</v>
      </c>
      <c r="AG1902" s="18" t="n">
        <f aca="false">AF1902-(MAX(Draws!U1881-Line_cap,0)+MAX(Draws!AG1881-Line_cap,0))</f>
        <v>0</v>
      </c>
      <c r="AH1902" s="18" t="n">
        <f aca="false">AG1902-(MAX(Draws!V1881-Line_cap,0)+MAX(Draws!AH1881-Line_cap,0))</f>
        <v>0</v>
      </c>
      <c r="AI1902" s="18" t="n">
        <f aca="false">AH1902-(MAX(Draws!W1881-Line_cap,0)+MAX(Draws!AI1881-Line_cap,0))</f>
        <v>0</v>
      </c>
      <c r="AJ1902" s="18" t="n">
        <f aca="false">AI1902-(MAX(Draws!X1881-Line_cap,0)+MAX(Draws!AJ1881-Line_cap,0))</f>
        <v>0</v>
      </c>
      <c r="AK1902" s="18" t="n">
        <f aca="false">AJ1902-(MAX(Draws!Y1881-Line_cap,0)+MAX(Draws!AK1881-Line_cap,0))</f>
        <v>0</v>
      </c>
      <c r="AL1902" s="18" t="n">
        <f aca="false">SUMPRODUCT(MIN($B$22:$M$22+B1902:M1902+N1902:Y1902))</f>
        <v>437.504657222879</v>
      </c>
      <c r="AM1902" s="18" t="n">
        <f aca="false">SUMPRODUCT(MIN($B$22:$M$22+B1902:M1902))</f>
        <v>437.504657222879</v>
      </c>
      <c r="AN1902" s="18" t="n">
        <f aca="false">SUMPRODUCT(MIN($B$22:$M$22+N1902:Y1902))</f>
        <v>481.950382357786</v>
      </c>
      <c r="AO1902" s="18" t="n">
        <f aca="false">SUMPRODUCT(MIN($B$22:$M$22+B1902:M1902+Z1902:AK1902))</f>
        <v>437.504657222879</v>
      </c>
      <c r="AP1902" s="18" t="n">
        <f aca="false">SUMPRODUCT(MIN($B$23:$M$23+B1902:M1902+N1902:Y1902))</f>
        <v>487.104657222879</v>
      </c>
      <c r="AQ1902" s="18" t="n">
        <f aca="false">SUMPRODUCT(MIN($B$23:$M$23+B1902:M1902+Z1902:AK1902))</f>
        <v>487.104657222879</v>
      </c>
      <c r="AR1902" s="13" t="n">
        <f aca="false">IF(Y1902&lt;0,1,0)</f>
        <v>0</v>
      </c>
    </row>
    <row r="1903" customFormat="false" ht="15" hidden="false" customHeight="false" outlineLevel="0" collapsed="false">
      <c r="A1903" s="13" t="n">
        <v>1878</v>
      </c>
      <c r="B1903" s="18" t="n">
        <f aca="false">Shock_sd*Draws!B1882</f>
        <v>42.5214500565697</v>
      </c>
      <c r="C1903" s="18" t="n">
        <f aca="false">Persist_a*B1903+Shock_sd*Draws!C1882</f>
        <v>3.85128827880011</v>
      </c>
      <c r="D1903" s="18" t="n">
        <f aca="false">Persist_a*C1903+Shock_sd*Draws!D1882</f>
        <v>-38.5589623388396</v>
      </c>
      <c r="E1903" s="18" t="n">
        <f aca="false">Persist_a*D1903+Shock_sd*Draws!E1882</f>
        <v>-38.6851252597731</v>
      </c>
      <c r="F1903" s="18" t="n">
        <f aca="false">Persist_a*E1903+Shock_sd*Draws!F1882</f>
        <v>6.69793958205419</v>
      </c>
      <c r="G1903" s="18" t="n">
        <f aca="false">Persist_a*F1903+Shock_sd*Draws!G1882</f>
        <v>-2.75652263379907</v>
      </c>
      <c r="H1903" s="18" t="n">
        <f aca="false">Persist_a*G1903+Shock_sd*Draws!H1882</f>
        <v>-44.882894459238</v>
      </c>
      <c r="I1903" s="18" t="n">
        <f aca="false">Persist_a*H1903+Shock_sd*Draws!I1882</f>
        <v>-65.0678432388479</v>
      </c>
      <c r="J1903" s="18" t="n">
        <f aca="false">Persist_a*I1903+Shock_sd*Draws!J1882</f>
        <v>-57.3172097465222</v>
      </c>
      <c r="K1903" s="18" t="n">
        <f aca="false">Persist_a*J1903+Shock_sd*Draws!K1882</f>
        <v>-46.8143514371193</v>
      </c>
      <c r="L1903" s="18" t="n">
        <f aca="false">Persist_a*K1903+Shock_sd*Draws!L1882</f>
        <v>6.81723017293178</v>
      </c>
      <c r="M1903" s="18" t="n">
        <f aca="false">Persist_a*L1903+Shock_sd*Draws!M1882</f>
        <v>43.5265697205411</v>
      </c>
      <c r="N1903" s="18" t="n">
        <f aca="false">0-(Draws!N1882+Draws!Z1882)</f>
        <v>0</v>
      </c>
      <c r="O1903" s="18" t="n">
        <f aca="false">N1903-(Draws!O1882+Draws!AA1882)</f>
        <v>0</v>
      </c>
      <c r="P1903" s="18" t="n">
        <f aca="false">O1903-(Draws!P1882+Draws!AB1882)</f>
        <v>0</v>
      </c>
      <c r="Q1903" s="18" t="n">
        <f aca="false">P1903-(Draws!Q1882+Draws!AC1882)</f>
        <v>0</v>
      </c>
      <c r="R1903" s="18" t="n">
        <f aca="false">Q1903-(Draws!R1882+Draws!AD1882)</f>
        <v>0</v>
      </c>
      <c r="S1903" s="18" t="n">
        <f aca="false">R1903-(Draws!S1882+Draws!AE1882)</f>
        <v>0</v>
      </c>
      <c r="T1903" s="18" t="n">
        <f aca="false">S1903-(Draws!T1882+Draws!AF1882)</f>
        <v>0</v>
      </c>
      <c r="U1903" s="18" t="n">
        <f aca="false">T1903-(Draws!U1882+Draws!AG1882)</f>
        <v>0</v>
      </c>
      <c r="V1903" s="18" t="n">
        <f aca="false">U1903-(Draws!V1882+Draws!AH1882)</f>
        <v>0</v>
      </c>
      <c r="W1903" s="18" t="n">
        <f aca="false">V1903-(Draws!W1882+Draws!AI1882)</f>
        <v>0</v>
      </c>
      <c r="X1903" s="18" t="n">
        <f aca="false">W1903-(Draws!X1882+Draws!AJ1882)</f>
        <v>0</v>
      </c>
      <c r="Y1903" s="18" t="n">
        <f aca="false">X1903-(Draws!Y1882+Draws!AK1882)</f>
        <v>0</v>
      </c>
      <c r="Z1903" s="18" t="n">
        <f aca="false">0-(MAX(Draws!N1882-Line_cap,0)+MAX(Draws!Z1882-Line_cap,0))</f>
        <v>0</v>
      </c>
      <c r="AA1903" s="18" t="n">
        <f aca="false">Z1903-(MAX(Draws!O1882-Line_cap,0)+MAX(Draws!AA1882-Line_cap,0))</f>
        <v>0</v>
      </c>
      <c r="AB1903" s="18" t="n">
        <f aca="false">AA1903-(MAX(Draws!P1882-Line_cap,0)+MAX(Draws!AB1882-Line_cap,0))</f>
        <v>0</v>
      </c>
      <c r="AC1903" s="18" t="n">
        <f aca="false">AB1903-(MAX(Draws!Q1882-Line_cap,0)+MAX(Draws!AC1882-Line_cap,0))</f>
        <v>0</v>
      </c>
      <c r="AD1903" s="18" t="n">
        <f aca="false">AC1903-(MAX(Draws!R1882-Line_cap,0)+MAX(Draws!AD1882-Line_cap,0))</f>
        <v>0</v>
      </c>
      <c r="AE1903" s="18" t="n">
        <f aca="false">AD1903-(MAX(Draws!S1882-Line_cap,0)+MAX(Draws!AE1882-Line_cap,0))</f>
        <v>0</v>
      </c>
      <c r="AF1903" s="18" t="n">
        <f aca="false">AE1903-(MAX(Draws!T1882-Line_cap,0)+MAX(Draws!AF1882-Line_cap,0))</f>
        <v>0</v>
      </c>
      <c r="AG1903" s="18" t="n">
        <f aca="false">AF1903-(MAX(Draws!U1882-Line_cap,0)+MAX(Draws!AG1882-Line_cap,0))</f>
        <v>0</v>
      </c>
      <c r="AH1903" s="18" t="n">
        <f aca="false">AG1903-(MAX(Draws!V1882-Line_cap,0)+MAX(Draws!AH1882-Line_cap,0))</f>
        <v>0</v>
      </c>
      <c r="AI1903" s="18" t="n">
        <f aca="false">AH1903-(MAX(Draws!W1882-Line_cap,0)+MAX(Draws!AI1882-Line_cap,0))</f>
        <v>0</v>
      </c>
      <c r="AJ1903" s="18" t="n">
        <f aca="false">AI1903-(MAX(Draws!X1882-Line_cap,0)+MAX(Draws!AJ1882-Line_cap,0))</f>
        <v>0</v>
      </c>
      <c r="AK1903" s="18" t="n">
        <f aca="false">AJ1903-(MAX(Draws!Y1882-Line_cap,0)+MAX(Draws!AK1882-Line_cap,0))</f>
        <v>0</v>
      </c>
      <c r="AL1903" s="18" t="n">
        <f aca="false">SUMPRODUCT(MIN($B$22:$M$22+B1903:M1903+N1903:Y1903))</f>
        <v>418.786210159071</v>
      </c>
      <c r="AM1903" s="18" t="n">
        <f aca="false">SUMPRODUCT(MIN($B$22:$M$22+B1903:M1903))</f>
        <v>418.786210159071</v>
      </c>
      <c r="AN1903" s="18" t="n">
        <f aca="false">SUMPRODUCT(MIN($B$22:$M$22+N1903:Y1903))</f>
        <v>481.950382357786</v>
      </c>
      <c r="AO1903" s="18" t="n">
        <f aca="false">SUMPRODUCT(MIN($B$22:$M$22+B1903:M1903+Z1903:AK1903))</f>
        <v>418.786210159071</v>
      </c>
      <c r="AP1903" s="18" t="n">
        <f aca="false">SUMPRODUCT(MIN($B$23:$M$23+B1903:M1903+N1903:Y1903))</f>
        <v>468.386210159071</v>
      </c>
      <c r="AQ1903" s="18" t="n">
        <f aca="false">SUMPRODUCT(MIN($B$23:$M$23+B1903:M1903+Z1903:AK1903))</f>
        <v>468.386210159071</v>
      </c>
      <c r="AR1903" s="13" t="n">
        <f aca="false">IF(Y1903&lt;0,1,0)</f>
        <v>0</v>
      </c>
    </row>
    <row r="1904" customFormat="false" ht="15" hidden="false" customHeight="false" outlineLevel="0" collapsed="false">
      <c r="A1904" s="13" t="n">
        <v>1879</v>
      </c>
      <c r="B1904" s="18" t="n">
        <f aca="false">Shock_sd*Draws!B1883</f>
        <v>-34.4941934054344</v>
      </c>
      <c r="C1904" s="18" t="n">
        <f aca="false">Persist_a*B1904+Shock_sd*Draws!C1883</f>
        <v>-36.9830370735487</v>
      </c>
      <c r="D1904" s="18" t="n">
        <f aca="false">Persist_a*C1904+Shock_sd*Draws!D1883</f>
        <v>-54.6173226434362</v>
      </c>
      <c r="E1904" s="18" t="n">
        <f aca="false">Persist_a*D1904+Shock_sd*Draws!E1883</f>
        <v>23.9161905814847</v>
      </c>
      <c r="F1904" s="18" t="n">
        <f aca="false">Persist_a*E1904+Shock_sd*Draws!F1883</f>
        <v>3.01336909294328</v>
      </c>
      <c r="G1904" s="18" t="n">
        <f aca="false">Persist_a*F1904+Shock_sd*Draws!G1883</f>
        <v>29.5241874837986</v>
      </c>
      <c r="H1904" s="18" t="n">
        <f aca="false">Persist_a*G1904+Shock_sd*Draws!H1883</f>
        <v>63.1708365461582</v>
      </c>
      <c r="I1904" s="18" t="n">
        <f aca="false">Persist_a*H1904+Shock_sd*Draws!I1883</f>
        <v>111.052475056293</v>
      </c>
      <c r="J1904" s="18" t="n">
        <f aca="false">Persist_a*I1904+Shock_sd*Draws!J1883</f>
        <v>110.356548902216</v>
      </c>
      <c r="K1904" s="18" t="n">
        <f aca="false">Persist_a*J1904+Shock_sd*Draws!K1883</f>
        <v>175.036884073523</v>
      </c>
      <c r="L1904" s="18" t="n">
        <f aca="false">Persist_a*K1904+Shock_sd*Draws!L1883</f>
        <v>63.1563891574885</v>
      </c>
      <c r="M1904" s="18" t="n">
        <f aca="false">Persist_a*L1904+Shock_sd*Draws!M1883</f>
        <v>-64.4607667514709</v>
      </c>
      <c r="N1904" s="18" t="n">
        <f aca="false">0-(Draws!N1883+Draws!Z1883)</f>
        <v>0</v>
      </c>
      <c r="O1904" s="18" t="n">
        <f aca="false">N1904-(Draws!O1883+Draws!AA1883)</f>
        <v>0</v>
      </c>
      <c r="P1904" s="18" t="n">
        <f aca="false">O1904-(Draws!P1883+Draws!AB1883)</f>
        <v>0</v>
      </c>
      <c r="Q1904" s="18" t="n">
        <f aca="false">P1904-(Draws!Q1883+Draws!AC1883)</f>
        <v>0</v>
      </c>
      <c r="R1904" s="18" t="n">
        <f aca="false">Q1904-(Draws!R1883+Draws!AD1883)</f>
        <v>0</v>
      </c>
      <c r="S1904" s="18" t="n">
        <f aca="false">R1904-(Draws!S1883+Draws!AE1883)</f>
        <v>0</v>
      </c>
      <c r="T1904" s="18" t="n">
        <f aca="false">S1904-(Draws!T1883+Draws!AF1883)</f>
        <v>0</v>
      </c>
      <c r="U1904" s="18" t="n">
        <f aca="false">T1904-(Draws!U1883+Draws!AG1883)</f>
        <v>0</v>
      </c>
      <c r="V1904" s="18" t="n">
        <f aca="false">U1904-(Draws!V1883+Draws!AH1883)</f>
        <v>0</v>
      </c>
      <c r="W1904" s="18" t="n">
        <f aca="false">V1904-(Draws!W1883+Draws!AI1883)</f>
        <v>0</v>
      </c>
      <c r="X1904" s="18" t="n">
        <f aca="false">W1904-(Draws!X1883+Draws!AJ1883)</f>
        <v>0</v>
      </c>
      <c r="Y1904" s="18" t="n">
        <f aca="false">X1904-(Draws!Y1883+Draws!AK1883)</f>
        <v>0</v>
      </c>
      <c r="Z1904" s="18" t="n">
        <f aca="false">0-(MAX(Draws!N1883-Line_cap,0)+MAX(Draws!Z1883-Line_cap,0))</f>
        <v>0</v>
      </c>
      <c r="AA1904" s="18" t="n">
        <f aca="false">Z1904-(MAX(Draws!O1883-Line_cap,0)+MAX(Draws!AA1883-Line_cap,0))</f>
        <v>0</v>
      </c>
      <c r="AB1904" s="18" t="n">
        <f aca="false">AA1904-(MAX(Draws!P1883-Line_cap,0)+MAX(Draws!AB1883-Line_cap,0))</f>
        <v>0</v>
      </c>
      <c r="AC1904" s="18" t="n">
        <f aca="false">AB1904-(MAX(Draws!Q1883-Line_cap,0)+MAX(Draws!AC1883-Line_cap,0))</f>
        <v>0</v>
      </c>
      <c r="AD1904" s="18" t="n">
        <f aca="false">AC1904-(MAX(Draws!R1883-Line_cap,0)+MAX(Draws!AD1883-Line_cap,0))</f>
        <v>0</v>
      </c>
      <c r="AE1904" s="18" t="n">
        <f aca="false">AD1904-(MAX(Draws!S1883-Line_cap,0)+MAX(Draws!AE1883-Line_cap,0))</f>
        <v>0</v>
      </c>
      <c r="AF1904" s="18" t="n">
        <f aca="false">AE1904-(MAX(Draws!T1883-Line_cap,0)+MAX(Draws!AF1883-Line_cap,0))</f>
        <v>0</v>
      </c>
      <c r="AG1904" s="18" t="n">
        <f aca="false">AF1904-(MAX(Draws!U1883-Line_cap,0)+MAX(Draws!AG1883-Line_cap,0))</f>
        <v>0</v>
      </c>
      <c r="AH1904" s="18" t="n">
        <f aca="false">AG1904-(MAX(Draws!V1883-Line_cap,0)+MAX(Draws!AH1883-Line_cap,0))</f>
        <v>0</v>
      </c>
      <c r="AI1904" s="18" t="n">
        <f aca="false">AH1904-(MAX(Draws!W1883-Line_cap,0)+MAX(Draws!AI1883-Line_cap,0))</f>
        <v>0</v>
      </c>
      <c r="AJ1904" s="18" t="n">
        <f aca="false">AI1904-(MAX(Draws!X1883-Line_cap,0)+MAX(Draws!AJ1883-Line_cap,0))</f>
        <v>0</v>
      </c>
      <c r="AK1904" s="18" t="n">
        <f aca="false">AJ1904-(MAX(Draws!Y1883-Line_cap,0)+MAX(Draws!AK1883-Line_cap,0))</f>
        <v>0</v>
      </c>
      <c r="AL1904" s="18" t="n">
        <f aca="false">SUMPRODUCT(MIN($B$22:$M$22+B1904:M1904+N1904:Y1904))</f>
        <v>445.963280925489</v>
      </c>
      <c r="AM1904" s="18" t="n">
        <f aca="false">SUMPRODUCT(MIN($B$22:$M$22+B1904:M1904))</f>
        <v>445.963280925489</v>
      </c>
      <c r="AN1904" s="18" t="n">
        <f aca="false">SUMPRODUCT(MIN($B$22:$M$22+N1904:Y1904))</f>
        <v>481.950382357786</v>
      </c>
      <c r="AO1904" s="18" t="n">
        <f aca="false">SUMPRODUCT(MIN($B$22:$M$22+B1904:M1904+Z1904:AK1904))</f>
        <v>445.963280925489</v>
      </c>
      <c r="AP1904" s="18" t="n">
        <f aca="false">SUMPRODUCT(MIN($B$23:$M$23+B1904:M1904+N1904:Y1904))</f>
        <v>491.089162008109</v>
      </c>
      <c r="AQ1904" s="18" t="n">
        <f aca="false">SUMPRODUCT(MIN($B$23:$M$23+B1904:M1904+Z1904:AK1904))</f>
        <v>491.089162008109</v>
      </c>
      <c r="AR1904" s="13" t="n">
        <f aca="false">IF(Y1904&lt;0,1,0)</f>
        <v>0</v>
      </c>
    </row>
    <row r="1905" customFormat="false" ht="15" hidden="false" customHeight="false" outlineLevel="0" collapsed="false">
      <c r="A1905" s="13" t="n">
        <v>1880</v>
      </c>
      <c r="B1905" s="18" t="n">
        <f aca="false">Shock_sd*Draws!B1884</f>
        <v>-35.0511907615044</v>
      </c>
      <c r="C1905" s="18" t="n">
        <f aca="false">Persist_a*B1905+Shock_sd*Draws!C1884</f>
        <v>-22.6886096499995</v>
      </c>
      <c r="D1905" s="18" t="n">
        <f aca="false">Persist_a*C1905+Shock_sd*Draws!D1884</f>
        <v>-46.740403796079</v>
      </c>
      <c r="E1905" s="18" t="n">
        <f aca="false">Persist_a*D1905+Shock_sd*Draws!E1884</f>
        <v>-6.13521275181966</v>
      </c>
      <c r="F1905" s="18" t="n">
        <f aca="false">Persist_a*E1905+Shock_sd*Draws!F1884</f>
        <v>-36.2922691667077</v>
      </c>
      <c r="G1905" s="18" t="n">
        <f aca="false">Persist_a*F1905+Shock_sd*Draws!G1884</f>
        <v>-7.11646581128282</v>
      </c>
      <c r="H1905" s="18" t="n">
        <f aca="false">Persist_a*G1905+Shock_sd*Draws!H1884</f>
        <v>-28.5655819517228</v>
      </c>
      <c r="I1905" s="18" t="n">
        <f aca="false">Persist_a*H1905+Shock_sd*Draws!I1884</f>
        <v>5.06546166046727</v>
      </c>
      <c r="J1905" s="18" t="n">
        <f aca="false">Persist_a*I1905+Shock_sd*Draws!J1884</f>
        <v>5.59303175931544</v>
      </c>
      <c r="K1905" s="18" t="n">
        <f aca="false">Persist_a*J1905+Shock_sd*Draws!K1884</f>
        <v>-61.0821232178726</v>
      </c>
      <c r="L1905" s="18" t="n">
        <f aca="false">Persist_a*K1905+Shock_sd*Draws!L1884</f>
        <v>-63.5905937960212</v>
      </c>
      <c r="M1905" s="18" t="n">
        <f aca="false">Persist_a*L1905+Shock_sd*Draws!M1884</f>
        <v>-55.1007510300386</v>
      </c>
      <c r="N1905" s="18" t="n">
        <f aca="false">0-(Draws!N1884+Draws!Z1884)</f>
        <v>0</v>
      </c>
      <c r="O1905" s="18" t="n">
        <f aca="false">N1905-(Draws!O1884+Draws!AA1884)</f>
        <v>0</v>
      </c>
      <c r="P1905" s="18" t="n">
        <f aca="false">O1905-(Draws!P1884+Draws!AB1884)</f>
        <v>0</v>
      </c>
      <c r="Q1905" s="18" t="n">
        <f aca="false">P1905-(Draws!Q1884+Draws!AC1884)</f>
        <v>0</v>
      </c>
      <c r="R1905" s="18" t="n">
        <f aca="false">Q1905-(Draws!R1884+Draws!AD1884)</f>
        <v>0</v>
      </c>
      <c r="S1905" s="18" t="n">
        <f aca="false">R1905-(Draws!S1884+Draws!AE1884)</f>
        <v>0</v>
      </c>
      <c r="T1905" s="18" t="n">
        <f aca="false">S1905-(Draws!T1884+Draws!AF1884)</f>
        <v>0</v>
      </c>
      <c r="U1905" s="18" t="n">
        <f aca="false">T1905-(Draws!U1884+Draws!AG1884)</f>
        <v>-58.1342431152315</v>
      </c>
      <c r="V1905" s="18" t="n">
        <f aca="false">U1905-(Draws!V1884+Draws!AH1884)</f>
        <v>-58.1342431152315</v>
      </c>
      <c r="W1905" s="18" t="n">
        <f aca="false">V1905-(Draws!W1884+Draws!AI1884)</f>
        <v>-58.1342431152315</v>
      </c>
      <c r="X1905" s="18" t="n">
        <f aca="false">W1905-(Draws!X1884+Draws!AJ1884)</f>
        <v>-58.1342431152315</v>
      </c>
      <c r="Y1905" s="18" t="n">
        <f aca="false">X1905-(Draws!Y1884+Draws!AK1884)</f>
        <v>-58.1342431152315</v>
      </c>
      <c r="Z1905" s="18" t="n">
        <f aca="false">0-(MAX(Draws!N1884-Line_cap,0)+MAX(Draws!Z1884-Line_cap,0))</f>
        <v>0</v>
      </c>
      <c r="AA1905" s="18" t="n">
        <f aca="false">Z1905-(MAX(Draws!O1884-Line_cap,0)+MAX(Draws!AA1884-Line_cap,0))</f>
        <v>0</v>
      </c>
      <c r="AB1905" s="18" t="n">
        <f aca="false">AA1905-(MAX(Draws!P1884-Line_cap,0)+MAX(Draws!AB1884-Line_cap,0))</f>
        <v>0</v>
      </c>
      <c r="AC1905" s="18" t="n">
        <f aca="false">AB1905-(MAX(Draws!Q1884-Line_cap,0)+MAX(Draws!AC1884-Line_cap,0))</f>
        <v>0</v>
      </c>
      <c r="AD1905" s="18" t="n">
        <f aca="false">AC1905-(MAX(Draws!R1884-Line_cap,0)+MAX(Draws!AD1884-Line_cap,0))</f>
        <v>0</v>
      </c>
      <c r="AE1905" s="18" t="n">
        <f aca="false">AD1905-(MAX(Draws!S1884-Line_cap,0)+MAX(Draws!AE1884-Line_cap,0))</f>
        <v>0</v>
      </c>
      <c r="AF1905" s="18" t="n">
        <f aca="false">AE1905-(MAX(Draws!T1884-Line_cap,0)+MAX(Draws!AF1884-Line_cap,0))</f>
        <v>0</v>
      </c>
      <c r="AG1905" s="18" t="n">
        <f aca="false">AF1905-(MAX(Draws!U1884-Line_cap,0)+MAX(Draws!AG1884-Line_cap,0))</f>
        <v>0</v>
      </c>
      <c r="AH1905" s="18" t="n">
        <f aca="false">AG1905-(MAX(Draws!V1884-Line_cap,0)+MAX(Draws!AH1884-Line_cap,0))</f>
        <v>0</v>
      </c>
      <c r="AI1905" s="18" t="n">
        <f aca="false">AH1905-(MAX(Draws!W1884-Line_cap,0)+MAX(Draws!AI1884-Line_cap,0))</f>
        <v>0</v>
      </c>
      <c r="AJ1905" s="18" t="n">
        <f aca="false">AI1905-(MAX(Draws!X1884-Line_cap,0)+MAX(Draws!AJ1884-Line_cap,0))</f>
        <v>0</v>
      </c>
      <c r="AK1905" s="18" t="n">
        <f aca="false">AJ1905-(MAX(Draws!Y1884-Line_cap,0)+MAX(Draws!AK1884-Line_cap,0))</f>
        <v>0</v>
      </c>
      <c r="AL1905" s="18" t="n">
        <f aca="false">SUMPRODUCT(MIN($B$22:$M$22+B1905:M1905+N1905:Y1905))</f>
        <v>375.16932947632</v>
      </c>
      <c r="AM1905" s="18" t="n">
        <f aca="false">SUMPRODUCT(MIN($B$22:$M$22+B1905:M1905))</f>
        <v>433.303572591552</v>
      </c>
      <c r="AN1905" s="18" t="n">
        <f aca="false">SUMPRODUCT(MIN($B$22:$M$22+N1905:Y1905))</f>
        <v>425.719810282688</v>
      </c>
      <c r="AO1905" s="18" t="n">
        <f aca="false">SUMPRODUCT(MIN($B$22:$M$22+B1905:M1905+Z1905:AK1905))</f>
        <v>433.303572591552</v>
      </c>
      <c r="AP1905" s="18" t="n">
        <f aca="false">SUMPRODUCT(MIN($B$23:$M$23+B1905:M1905+N1905:Y1905))</f>
        <v>423.454978026747</v>
      </c>
      <c r="AQ1905" s="18" t="n">
        <f aca="false">SUMPRODUCT(MIN($B$23:$M$23+B1905:M1905+Z1905:AK1905))</f>
        <v>481.589221141979</v>
      </c>
      <c r="AR1905" s="13" t="n">
        <f aca="false">IF(Y1905&lt;0,1,0)</f>
        <v>1</v>
      </c>
    </row>
    <row r="1906" customFormat="false" ht="15" hidden="false" customHeight="false" outlineLevel="0" collapsed="false">
      <c r="A1906" s="13" t="n">
        <v>1881</v>
      </c>
      <c r="B1906" s="18" t="n">
        <f aca="false">Shock_sd*Draws!B1885</f>
        <v>1.52400555516204</v>
      </c>
      <c r="C1906" s="18" t="n">
        <f aca="false">Persist_a*B1906+Shock_sd*Draws!C1885</f>
        <v>29.7072867023249</v>
      </c>
      <c r="D1906" s="18" t="n">
        <f aca="false">Persist_a*C1906+Shock_sd*Draws!D1885</f>
        <v>-18.114243003345</v>
      </c>
      <c r="E1906" s="18" t="n">
        <f aca="false">Persist_a*D1906+Shock_sd*Draws!E1885</f>
        <v>-29.1488290633166</v>
      </c>
      <c r="F1906" s="18" t="n">
        <f aca="false">Persist_a*E1906+Shock_sd*Draws!F1885</f>
        <v>-62.9447282330706</v>
      </c>
      <c r="G1906" s="18" t="n">
        <f aca="false">Persist_a*F1906+Shock_sd*Draws!G1885</f>
        <v>-139.302314129942</v>
      </c>
      <c r="H1906" s="18" t="n">
        <f aca="false">Persist_a*G1906+Shock_sd*Draws!H1885</f>
        <v>-96.86018887217</v>
      </c>
      <c r="I1906" s="18" t="n">
        <f aca="false">Persist_a*H1906+Shock_sd*Draws!I1885</f>
        <v>-32.2145791903873</v>
      </c>
      <c r="J1906" s="18" t="n">
        <f aca="false">Persist_a*I1906+Shock_sd*Draws!J1885</f>
        <v>-136.342326209518</v>
      </c>
      <c r="K1906" s="18" t="n">
        <f aca="false">Persist_a*J1906+Shock_sd*Draws!K1885</f>
        <v>-50.9291394881892</v>
      </c>
      <c r="L1906" s="18" t="n">
        <f aca="false">Persist_a*K1906+Shock_sd*Draws!L1885</f>
        <v>-107.182502644122</v>
      </c>
      <c r="M1906" s="18" t="n">
        <f aca="false">Persist_a*L1906+Shock_sd*Draws!M1885</f>
        <v>-148.012815255815</v>
      </c>
      <c r="N1906" s="18" t="n">
        <f aca="false">0-(Draws!N1885+Draws!Z1885)</f>
        <v>0</v>
      </c>
      <c r="O1906" s="18" t="n">
        <f aca="false">N1906-(Draws!O1885+Draws!AA1885)</f>
        <v>0</v>
      </c>
      <c r="P1906" s="18" t="n">
        <f aca="false">O1906-(Draws!P1885+Draws!AB1885)</f>
        <v>0</v>
      </c>
      <c r="Q1906" s="18" t="n">
        <f aca="false">P1906-(Draws!Q1885+Draws!AC1885)</f>
        <v>0</v>
      </c>
      <c r="R1906" s="18" t="n">
        <f aca="false">Q1906-(Draws!R1885+Draws!AD1885)</f>
        <v>0</v>
      </c>
      <c r="S1906" s="18" t="n">
        <f aca="false">R1906-(Draws!S1885+Draws!AE1885)</f>
        <v>0</v>
      </c>
      <c r="T1906" s="18" t="n">
        <f aca="false">S1906-(Draws!T1885+Draws!AF1885)</f>
        <v>0</v>
      </c>
      <c r="U1906" s="18" t="n">
        <f aca="false">T1906-(Draws!U1885+Draws!AG1885)</f>
        <v>0</v>
      </c>
      <c r="V1906" s="18" t="n">
        <f aca="false">U1906-(Draws!V1885+Draws!AH1885)</f>
        <v>0</v>
      </c>
      <c r="W1906" s="18" t="n">
        <f aca="false">V1906-(Draws!W1885+Draws!AI1885)</f>
        <v>-192.658283169054</v>
      </c>
      <c r="X1906" s="18" t="n">
        <f aca="false">W1906-(Draws!X1885+Draws!AJ1885)</f>
        <v>-192.658283169054</v>
      </c>
      <c r="Y1906" s="18" t="n">
        <f aca="false">X1906-(Draws!Y1885+Draws!AK1885)</f>
        <v>-192.658283169054</v>
      </c>
      <c r="Z1906" s="18" t="n">
        <f aca="false">0-(MAX(Draws!N1885-Line_cap,0)+MAX(Draws!Z1885-Line_cap,0))</f>
        <v>0</v>
      </c>
      <c r="AA1906" s="18" t="n">
        <f aca="false">Z1906-(MAX(Draws!O1885-Line_cap,0)+MAX(Draws!AA1885-Line_cap,0))</f>
        <v>0</v>
      </c>
      <c r="AB1906" s="18" t="n">
        <f aca="false">AA1906-(MAX(Draws!P1885-Line_cap,0)+MAX(Draws!AB1885-Line_cap,0))</f>
        <v>0</v>
      </c>
      <c r="AC1906" s="18" t="n">
        <f aca="false">AB1906-(MAX(Draws!Q1885-Line_cap,0)+MAX(Draws!AC1885-Line_cap,0))</f>
        <v>0</v>
      </c>
      <c r="AD1906" s="18" t="n">
        <f aca="false">AC1906-(MAX(Draws!R1885-Line_cap,0)+MAX(Draws!AD1885-Line_cap,0))</f>
        <v>0</v>
      </c>
      <c r="AE1906" s="18" t="n">
        <f aca="false">AD1906-(MAX(Draws!S1885-Line_cap,0)+MAX(Draws!AE1885-Line_cap,0))</f>
        <v>0</v>
      </c>
      <c r="AF1906" s="18" t="n">
        <f aca="false">AE1906-(MAX(Draws!T1885-Line_cap,0)+MAX(Draws!AF1885-Line_cap,0))</f>
        <v>0</v>
      </c>
      <c r="AG1906" s="18" t="n">
        <f aca="false">AF1906-(MAX(Draws!U1885-Line_cap,0)+MAX(Draws!AG1885-Line_cap,0))</f>
        <v>0</v>
      </c>
      <c r="AH1906" s="18" t="n">
        <f aca="false">AG1906-(MAX(Draws!V1885-Line_cap,0)+MAX(Draws!AH1885-Line_cap,0))</f>
        <v>0</v>
      </c>
      <c r="AI1906" s="18" t="n">
        <f aca="false">AH1906-(MAX(Draws!W1885-Line_cap,0)+MAX(Draws!AI1885-Line_cap,0))</f>
        <v>-92.658283169054</v>
      </c>
      <c r="AJ1906" s="18" t="n">
        <f aca="false">AI1906-(MAX(Draws!X1885-Line_cap,0)+MAX(Draws!AJ1885-Line_cap,0))</f>
        <v>-92.658283169054</v>
      </c>
      <c r="AK1906" s="18" t="n">
        <f aca="false">AJ1906-(MAX(Draws!Y1885-Line_cap,0)+MAX(Draws!AK1885-Line_cap,0))</f>
        <v>-92.658283169054</v>
      </c>
      <c r="AL1906" s="18" t="n">
        <f aca="false">SUMPRODUCT(MIN($B$22:$M$22+B1906:M1906+N1906:Y1906))</f>
        <v>169.752949252091</v>
      </c>
      <c r="AM1906" s="18" t="n">
        <f aca="false">SUMPRODUCT(MIN($B$22:$M$22+B1906:M1906))</f>
        <v>343.905857508423</v>
      </c>
      <c r="AN1906" s="18" t="n">
        <f aca="false">SUMPRODUCT(MIN($B$22:$M$22+N1906:Y1906))</f>
        <v>301.72741264037</v>
      </c>
      <c r="AO1906" s="18" t="n">
        <f aca="false">SUMPRODUCT(MIN($B$22:$M$22+B1906:M1906+Z1906:AK1906))</f>
        <v>269.752949252091</v>
      </c>
      <c r="AP1906" s="18" t="n">
        <f aca="false">SUMPRODUCT(MIN($B$23:$M$23+B1906:M1906+N1906:Y1906))</f>
        <v>214.878830334711</v>
      </c>
      <c r="AQ1906" s="18" t="n">
        <f aca="false">SUMPRODUCT(MIN($B$23:$M$23+B1906:M1906+Z1906:AK1906))</f>
        <v>314.878830334711</v>
      </c>
      <c r="AR1906" s="13" t="n">
        <f aca="false">IF(Y1906&lt;0,1,0)</f>
        <v>1</v>
      </c>
    </row>
    <row r="1907" customFormat="false" ht="15" hidden="false" customHeight="false" outlineLevel="0" collapsed="false">
      <c r="A1907" s="13" t="n">
        <v>1882</v>
      </c>
      <c r="B1907" s="18" t="n">
        <f aca="false">Shock_sd*Draws!B1886</f>
        <v>34.1994886310577</v>
      </c>
      <c r="C1907" s="18" t="n">
        <f aca="false">Persist_a*B1907+Shock_sd*Draws!C1886</f>
        <v>-70.1620123500964</v>
      </c>
      <c r="D1907" s="18" t="n">
        <f aca="false">Persist_a*C1907+Shock_sd*Draws!D1886</f>
        <v>-15.9799452932093</v>
      </c>
      <c r="E1907" s="18" t="n">
        <f aca="false">Persist_a*D1907+Shock_sd*Draws!E1886</f>
        <v>38.0233769599344</v>
      </c>
      <c r="F1907" s="18" t="n">
        <f aca="false">Persist_a*E1907+Shock_sd*Draws!F1886</f>
        <v>70.3757709800685</v>
      </c>
      <c r="G1907" s="18" t="n">
        <f aca="false">Persist_a*F1907+Shock_sd*Draws!G1886</f>
        <v>7.08292171546634</v>
      </c>
      <c r="H1907" s="18" t="n">
        <f aca="false">Persist_a*G1907+Shock_sd*Draws!H1886</f>
        <v>-82.1229747695085</v>
      </c>
      <c r="I1907" s="18" t="n">
        <f aca="false">Persist_a*H1907+Shock_sd*Draws!I1886</f>
        <v>-53.3150910799828</v>
      </c>
      <c r="J1907" s="18" t="n">
        <f aca="false">Persist_a*I1907+Shock_sd*Draws!J1886</f>
        <v>-83.5018710422607</v>
      </c>
      <c r="K1907" s="18" t="n">
        <f aca="false">Persist_a*J1907+Shock_sd*Draws!K1886</f>
        <v>-119.421577033639</v>
      </c>
      <c r="L1907" s="18" t="n">
        <f aca="false">Persist_a*K1907+Shock_sd*Draws!L1886</f>
        <v>-23.5777828085493</v>
      </c>
      <c r="M1907" s="18" t="n">
        <f aca="false">Persist_a*L1907+Shock_sd*Draws!M1886</f>
        <v>8.59316869569525</v>
      </c>
      <c r="N1907" s="18" t="n">
        <f aca="false">0-(Draws!N1886+Draws!Z1886)</f>
        <v>0</v>
      </c>
      <c r="O1907" s="18" t="n">
        <f aca="false">N1907-(Draws!O1886+Draws!AA1886)</f>
        <v>0</v>
      </c>
      <c r="P1907" s="18" t="n">
        <f aca="false">O1907-(Draws!P1886+Draws!AB1886)</f>
        <v>0</v>
      </c>
      <c r="Q1907" s="18" t="n">
        <f aca="false">P1907-(Draws!Q1886+Draws!AC1886)</f>
        <v>0</v>
      </c>
      <c r="R1907" s="18" t="n">
        <f aca="false">Q1907-(Draws!R1886+Draws!AD1886)</f>
        <v>0</v>
      </c>
      <c r="S1907" s="18" t="n">
        <f aca="false">R1907-(Draws!S1886+Draws!AE1886)</f>
        <v>0</v>
      </c>
      <c r="T1907" s="18" t="n">
        <f aca="false">S1907-(Draws!T1886+Draws!AF1886)</f>
        <v>0</v>
      </c>
      <c r="U1907" s="18" t="n">
        <f aca="false">T1907-(Draws!U1886+Draws!AG1886)</f>
        <v>0</v>
      </c>
      <c r="V1907" s="18" t="n">
        <f aca="false">U1907-(Draws!V1886+Draws!AH1886)</f>
        <v>0</v>
      </c>
      <c r="W1907" s="18" t="n">
        <f aca="false">V1907-(Draws!W1886+Draws!AI1886)</f>
        <v>0</v>
      </c>
      <c r="X1907" s="18" t="n">
        <f aca="false">W1907-(Draws!X1886+Draws!AJ1886)</f>
        <v>0</v>
      </c>
      <c r="Y1907" s="18" t="n">
        <f aca="false">X1907-(Draws!Y1886+Draws!AK1886)</f>
        <v>0</v>
      </c>
      <c r="Z1907" s="18" t="n">
        <f aca="false">0-(MAX(Draws!N1886-Line_cap,0)+MAX(Draws!Z1886-Line_cap,0))</f>
        <v>0</v>
      </c>
      <c r="AA1907" s="18" t="n">
        <f aca="false">Z1907-(MAX(Draws!O1886-Line_cap,0)+MAX(Draws!AA1886-Line_cap,0))</f>
        <v>0</v>
      </c>
      <c r="AB1907" s="18" t="n">
        <f aca="false">AA1907-(MAX(Draws!P1886-Line_cap,0)+MAX(Draws!AB1886-Line_cap,0))</f>
        <v>0</v>
      </c>
      <c r="AC1907" s="18" t="n">
        <f aca="false">AB1907-(MAX(Draws!Q1886-Line_cap,0)+MAX(Draws!AC1886-Line_cap,0))</f>
        <v>0</v>
      </c>
      <c r="AD1907" s="18" t="n">
        <f aca="false">AC1907-(MAX(Draws!R1886-Line_cap,0)+MAX(Draws!AD1886-Line_cap,0))</f>
        <v>0</v>
      </c>
      <c r="AE1907" s="18" t="n">
        <f aca="false">AD1907-(MAX(Draws!S1886-Line_cap,0)+MAX(Draws!AE1886-Line_cap,0))</f>
        <v>0</v>
      </c>
      <c r="AF1907" s="18" t="n">
        <f aca="false">AE1907-(MAX(Draws!T1886-Line_cap,0)+MAX(Draws!AF1886-Line_cap,0))</f>
        <v>0</v>
      </c>
      <c r="AG1907" s="18" t="n">
        <f aca="false">AF1907-(MAX(Draws!U1886-Line_cap,0)+MAX(Draws!AG1886-Line_cap,0))</f>
        <v>0</v>
      </c>
      <c r="AH1907" s="18" t="n">
        <f aca="false">AG1907-(MAX(Draws!V1886-Line_cap,0)+MAX(Draws!AH1886-Line_cap,0))</f>
        <v>0</v>
      </c>
      <c r="AI1907" s="18" t="n">
        <f aca="false">AH1907-(MAX(Draws!W1886-Line_cap,0)+MAX(Draws!AI1886-Line_cap,0))</f>
        <v>0</v>
      </c>
      <c r="AJ1907" s="18" t="n">
        <f aca="false">AI1907-(MAX(Draws!X1886-Line_cap,0)+MAX(Draws!AJ1886-Line_cap,0))</f>
        <v>0</v>
      </c>
      <c r="AK1907" s="18" t="n">
        <f aca="false">AJ1907-(MAX(Draws!Y1886-Line_cap,0)+MAX(Draws!AK1886-Line_cap,0))</f>
        <v>0</v>
      </c>
      <c r="AL1907" s="18" t="n">
        <f aca="false">SUMPRODUCT(MIN($B$22:$M$22+B1907:M1907+N1907:Y1907))</f>
        <v>374.964118775786</v>
      </c>
      <c r="AM1907" s="18" t="n">
        <f aca="false">SUMPRODUCT(MIN($B$22:$M$22+B1907:M1907))</f>
        <v>374.964118775786</v>
      </c>
      <c r="AN1907" s="18" t="n">
        <f aca="false">SUMPRODUCT(MIN($B$22:$M$22+N1907:Y1907))</f>
        <v>481.950382357786</v>
      </c>
      <c r="AO1907" s="18" t="n">
        <f aca="false">SUMPRODUCT(MIN($B$22:$M$22+B1907:M1907+Z1907:AK1907))</f>
        <v>374.964118775786</v>
      </c>
      <c r="AP1907" s="18" t="n">
        <f aca="false">SUMPRODUCT(MIN($B$23:$M$23+B1907:M1907+N1907:Y1907))</f>
        <v>423.249767326213</v>
      </c>
      <c r="AQ1907" s="18" t="n">
        <f aca="false">SUMPRODUCT(MIN($B$23:$M$23+B1907:M1907+Z1907:AK1907))</f>
        <v>423.249767326213</v>
      </c>
      <c r="AR1907" s="13" t="n">
        <f aca="false">IF(Y1907&lt;0,1,0)</f>
        <v>0</v>
      </c>
    </row>
    <row r="1908" customFormat="false" ht="15" hidden="false" customHeight="false" outlineLevel="0" collapsed="false">
      <c r="A1908" s="13" t="n">
        <v>1883</v>
      </c>
      <c r="B1908" s="18" t="n">
        <f aca="false">Shock_sd*Draws!B1887</f>
        <v>-15.3961046269624</v>
      </c>
      <c r="C1908" s="18" t="n">
        <f aca="false">Persist_a*B1908+Shock_sd*Draws!C1887</f>
        <v>78.6075489388384</v>
      </c>
      <c r="D1908" s="18" t="n">
        <f aca="false">Persist_a*C1908+Shock_sd*Draws!D1887</f>
        <v>48.5899443168977</v>
      </c>
      <c r="E1908" s="18" t="n">
        <f aca="false">Persist_a*D1908+Shock_sd*Draws!E1887</f>
        <v>25.0505724365917</v>
      </c>
      <c r="F1908" s="18" t="n">
        <f aca="false">Persist_a*E1908+Shock_sd*Draws!F1887</f>
        <v>7.87265140989151</v>
      </c>
      <c r="G1908" s="18" t="n">
        <f aca="false">Persist_a*F1908+Shock_sd*Draws!G1887</f>
        <v>-45.6261575167071</v>
      </c>
      <c r="H1908" s="18" t="n">
        <f aca="false">Persist_a*G1908+Shock_sd*Draws!H1887</f>
        <v>8.53678448195123</v>
      </c>
      <c r="I1908" s="18" t="n">
        <f aca="false">Persist_a*H1908+Shock_sd*Draws!I1887</f>
        <v>-92.2793454694352</v>
      </c>
      <c r="J1908" s="18" t="n">
        <f aca="false">Persist_a*I1908+Shock_sd*Draws!J1887</f>
        <v>-127.900292203286</v>
      </c>
      <c r="K1908" s="18" t="n">
        <f aca="false">Persist_a*J1908+Shock_sd*Draws!K1887</f>
        <v>-17.6737458843698</v>
      </c>
      <c r="L1908" s="18" t="n">
        <f aca="false">Persist_a*K1908+Shock_sd*Draws!L1887</f>
        <v>31.5176903207758</v>
      </c>
      <c r="M1908" s="18" t="n">
        <f aca="false">Persist_a*L1908+Shock_sd*Draws!M1887</f>
        <v>18.0718232916042</v>
      </c>
      <c r="N1908" s="18" t="n">
        <f aca="false">0-(Draws!N1887+Draws!Z1887)</f>
        <v>0</v>
      </c>
      <c r="O1908" s="18" t="n">
        <f aca="false">N1908-(Draws!O1887+Draws!AA1887)</f>
        <v>0</v>
      </c>
      <c r="P1908" s="18" t="n">
        <f aca="false">O1908-(Draws!P1887+Draws!AB1887)</f>
        <v>0</v>
      </c>
      <c r="Q1908" s="18" t="n">
        <f aca="false">P1908-(Draws!Q1887+Draws!AC1887)</f>
        <v>0</v>
      </c>
      <c r="R1908" s="18" t="n">
        <f aca="false">Q1908-(Draws!R1887+Draws!AD1887)</f>
        <v>0</v>
      </c>
      <c r="S1908" s="18" t="n">
        <f aca="false">R1908-(Draws!S1887+Draws!AE1887)</f>
        <v>0</v>
      </c>
      <c r="T1908" s="18" t="n">
        <f aca="false">S1908-(Draws!T1887+Draws!AF1887)</f>
        <v>0</v>
      </c>
      <c r="U1908" s="18" t="n">
        <f aca="false">T1908-(Draws!U1887+Draws!AG1887)</f>
        <v>0</v>
      </c>
      <c r="V1908" s="18" t="n">
        <f aca="false">U1908-(Draws!V1887+Draws!AH1887)</f>
        <v>0</v>
      </c>
      <c r="W1908" s="18" t="n">
        <f aca="false">V1908-(Draws!W1887+Draws!AI1887)</f>
        <v>0</v>
      </c>
      <c r="X1908" s="18" t="n">
        <f aca="false">W1908-(Draws!X1887+Draws!AJ1887)</f>
        <v>0</v>
      </c>
      <c r="Y1908" s="18" t="n">
        <f aca="false">X1908-(Draws!Y1887+Draws!AK1887)</f>
        <v>0</v>
      </c>
      <c r="Z1908" s="18" t="n">
        <f aca="false">0-(MAX(Draws!N1887-Line_cap,0)+MAX(Draws!Z1887-Line_cap,0))</f>
        <v>0</v>
      </c>
      <c r="AA1908" s="18" t="n">
        <f aca="false">Z1908-(MAX(Draws!O1887-Line_cap,0)+MAX(Draws!AA1887-Line_cap,0))</f>
        <v>0</v>
      </c>
      <c r="AB1908" s="18" t="n">
        <f aca="false">AA1908-(MAX(Draws!P1887-Line_cap,0)+MAX(Draws!AB1887-Line_cap,0))</f>
        <v>0</v>
      </c>
      <c r="AC1908" s="18" t="n">
        <f aca="false">AB1908-(MAX(Draws!Q1887-Line_cap,0)+MAX(Draws!AC1887-Line_cap,0))</f>
        <v>0</v>
      </c>
      <c r="AD1908" s="18" t="n">
        <f aca="false">AC1908-(MAX(Draws!R1887-Line_cap,0)+MAX(Draws!AD1887-Line_cap,0))</f>
        <v>0</v>
      </c>
      <c r="AE1908" s="18" t="n">
        <f aca="false">AD1908-(MAX(Draws!S1887-Line_cap,0)+MAX(Draws!AE1887-Line_cap,0))</f>
        <v>0</v>
      </c>
      <c r="AF1908" s="18" t="n">
        <f aca="false">AE1908-(MAX(Draws!T1887-Line_cap,0)+MAX(Draws!AF1887-Line_cap,0))</f>
        <v>0</v>
      </c>
      <c r="AG1908" s="18" t="n">
        <f aca="false">AF1908-(MAX(Draws!U1887-Line_cap,0)+MAX(Draws!AG1887-Line_cap,0))</f>
        <v>0</v>
      </c>
      <c r="AH1908" s="18" t="n">
        <f aca="false">AG1908-(MAX(Draws!V1887-Line_cap,0)+MAX(Draws!AH1887-Line_cap,0))</f>
        <v>0</v>
      </c>
      <c r="AI1908" s="18" t="n">
        <f aca="false">AH1908-(MAX(Draws!W1887-Line_cap,0)+MAX(Draws!AI1887-Line_cap,0))</f>
        <v>0</v>
      </c>
      <c r="AJ1908" s="18" t="n">
        <f aca="false">AI1908-(MAX(Draws!X1887-Line_cap,0)+MAX(Draws!AJ1887-Line_cap,0))</f>
        <v>0</v>
      </c>
      <c r="AK1908" s="18" t="n">
        <f aca="false">AJ1908-(MAX(Draws!Y1887-Line_cap,0)+MAX(Draws!AK1887-Line_cap,0))</f>
        <v>0</v>
      </c>
      <c r="AL1908" s="18" t="n">
        <f aca="false">SUMPRODUCT(MIN($B$22:$M$22+B1908:M1908+N1908:Y1908))</f>
        <v>360.297489214111</v>
      </c>
      <c r="AM1908" s="18" t="n">
        <f aca="false">SUMPRODUCT(MIN($B$22:$M$22+B1908:M1908))</f>
        <v>360.297489214111</v>
      </c>
      <c r="AN1908" s="18" t="n">
        <f aca="false">SUMPRODUCT(MIN($B$22:$M$22+N1908:Y1908))</f>
        <v>481.950382357786</v>
      </c>
      <c r="AO1908" s="18" t="n">
        <f aca="false">SUMPRODUCT(MIN($B$22:$M$22+B1908:M1908+Z1908:AK1908))</f>
        <v>360.297489214111</v>
      </c>
      <c r="AP1908" s="18" t="n">
        <f aca="false">SUMPRODUCT(MIN($B$23:$M$23+B1908:M1908+N1908:Y1908))</f>
        <v>409.540816378331</v>
      </c>
      <c r="AQ1908" s="18" t="n">
        <f aca="false">SUMPRODUCT(MIN($B$23:$M$23+B1908:M1908+Z1908:AK1908))</f>
        <v>409.540816378331</v>
      </c>
      <c r="AR1908" s="13" t="n">
        <f aca="false">IF(Y1908&lt;0,1,0)</f>
        <v>0</v>
      </c>
    </row>
    <row r="1909" customFormat="false" ht="15" hidden="false" customHeight="false" outlineLevel="0" collapsed="false">
      <c r="A1909" s="13" t="n">
        <v>1884</v>
      </c>
      <c r="B1909" s="18" t="n">
        <f aca="false">Shock_sd*Draws!B1888</f>
        <v>-14.208506806318</v>
      </c>
      <c r="C1909" s="18" t="n">
        <f aca="false">Persist_a*B1909+Shock_sd*Draws!C1888</f>
        <v>-120.146649339037</v>
      </c>
      <c r="D1909" s="18" t="n">
        <f aca="false">Persist_a*C1909+Shock_sd*Draws!D1888</f>
        <v>-79.967963735632</v>
      </c>
      <c r="E1909" s="18" t="n">
        <f aca="false">Persist_a*D1909+Shock_sd*Draws!E1888</f>
        <v>-20.6907018764825</v>
      </c>
      <c r="F1909" s="18" t="n">
        <f aca="false">Persist_a*E1909+Shock_sd*Draws!F1888</f>
        <v>-33.1126931120376</v>
      </c>
      <c r="G1909" s="18" t="n">
        <f aca="false">Persist_a*F1909+Shock_sd*Draws!G1888</f>
        <v>-80.855064086053</v>
      </c>
      <c r="H1909" s="18" t="n">
        <f aca="false">Persist_a*G1909+Shock_sd*Draws!H1888</f>
        <v>-30.2514412566388</v>
      </c>
      <c r="I1909" s="18" t="n">
        <f aca="false">Persist_a*H1909+Shock_sd*Draws!I1888</f>
        <v>-46.0630925105939</v>
      </c>
      <c r="J1909" s="18" t="n">
        <f aca="false">Persist_a*I1909+Shock_sd*Draws!J1888</f>
        <v>-30.7906114767538</v>
      </c>
      <c r="K1909" s="18" t="n">
        <f aca="false">Persist_a*J1909+Shock_sd*Draws!K1888</f>
        <v>-15.656582461811</v>
      </c>
      <c r="L1909" s="18" t="n">
        <f aca="false">Persist_a*K1909+Shock_sd*Draws!L1888</f>
        <v>6.60350250267095</v>
      </c>
      <c r="M1909" s="18" t="n">
        <f aca="false">Persist_a*L1909+Shock_sd*Draws!M1888</f>
        <v>30.2233359054484</v>
      </c>
      <c r="N1909" s="18" t="n">
        <f aca="false">0-(Draws!N1888+Draws!Z1888)</f>
        <v>0</v>
      </c>
      <c r="O1909" s="18" t="n">
        <f aca="false">N1909-(Draws!O1888+Draws!AA1888)</f>
        <v>0</v>
      </c>
      <c r="P1909" s="18" t="n">
        <f aca="false">O1909-(Draws!P1888+Draws!AB1888)</f>
        <v>0</v>
      </c>
      <c r="Q1909" s="18" t="n">
        <f aca="false">P1909-(Draws!Q1888+Draws!AC1888)</f>
        <v>0</v>
      </c>
      <c r="R1909" s="18" t="n">
        <f aca="false">Q1909-(Draws!R1888+Draws!AD1888)</f>
        <v>0</v>
      </c>
      <c r="S1909" s="18" t="n">
        <f aca="false">R1909-(Draws!S1888+Draws!AE1888)</f>
        <v>-72.4304443915206</v>
      </c>
      <c r="T1909" s="18" t="n">
        <f aca="false">S1909-(Draws!T1888+Draws!AF1888)</f>
        <v>-72.4304443915206</v>
      </c>
      <c r="U1909" s="18" t="n">
        <f aca="false">T1909-(Draws!U1888+Draws!AG1888)</f>
        <v>-72.4304443915206</v>
      </c>
      <c r="V1909" s="18" t="n">
        <f aca="false">U1909-(Draws!V1888+Draws!AH1888)</f>
        <v>-72.4304443915206</v>
      </c>
      <c r="W1909" s="18" t="n">
        <f aca="false">V1909-(Draws!W1888+Draws!AI1888)</f>
        <v>-72.4304443915206</v>
      </c>
      <c r="X1909" s="18" t="n">
        <f aca="false">W1909-(Draws!X1888+Draws!AJ1888)</f>
        <v>-72.4304443915206</v>
      </c>
      <c r="Y1909" s="18" t="n">
        <f aca="false">X1909-(Draws!Y1888+Draws!AK1888)</f>
        <v>-72.4304443915206</v>
      </c>
      <c r="Z1909" s="18" t="n">
        <f aca="false">0-(MAX(Draws!N1888-Line_cap,0)+MAX(Draws!Z1888-Line_cap,0))</f>
        <v>0</v>
      </c>
      <c r="AA1909" s="18" t="n">
        <f aca="false">Z1909-(MAX(Draws!O1888-Line_cap,0)+MAX(Draws!AA1888-Line_cap,0))</f>
        <v>0</v>
      </c>
      <c r="AB1909" s="18" t="n">
        <f aca="false">AA1909-(MAX(Draws!P1888-Line_cap,0)+MAX(Draws!AB1888-Line_cap,0))</f>
        <v>0</v>
      </c>
      <c r="AC1909" s="18" t="n">
        <f aca="false">AB1909-(MAX(Draws!Q1888-Line_cap,0)+MAX(Draws!AC1888-Line_cap,0))</f>
        <v>0</v>
      </c>
      <c r="AD1909" s="18" t="n">
        <f aca="false">AC1909-(MAX(Draws!R1888-Line_cap,0)+MAX(Draws!AD1888-Line_cap,0))</f>
        <v>0</v>
      </c>
      <c r="AE1909" s="18" t="n">
        <f aca="false">AD1909-(MAX(Draws!S1888-Line_cap,0)+MAX(Draws!AE1888-Line_cap,0))</f>
        <v>0</v>
      </c>
      <c r="AF1909" s="18" t="n">
        <f aca="false">AE1909-(MAX(Draws!T1888-Line_cap,0)+MAX(Draws!AF1888-Line_cap,0))</f>
        <v>0</v>
      </c>
      <c r="AG1909" s="18" t="n">
        <f aca="false">AF1909-(MAX(Draws!U1888-Line_cap,0)+MAX(Draws!AG1888-Line_cap,0))</f>
        <v>0</v>
      </c>
      <c r="AH1909" s="18" t="n">
        <f aca="false">AG1909-(MAX(Draws!V1888-Line_cap,0)+MAX(Draws!AH1888-Line_cap,0))</f>
        <v>0</v>
      </c>
      <c r="AI1909" s="18" t="n">
        <f aca="false">AH1909-(MAX(Draws!W1888-Line_cap,0)+MAX(Draws!AI1888-Line_cap,0))</f>
        <v>0</v>
      </c>
      <c r="AJ1909" s="18" t="n">
        <f aca="false">AI1909-(MAX(Draws!X1888-Line_cap,0)+MAX(Draws!AJ1888-Line_cap,0))</f>
        <v>0</v>
      </c>
      <c r="AK1909" s="18" t="n">
        <f aca="false">AJ1909-(MAX(Draws!Y1888-Line_cap,0)+MAX(Draws!AK1888-Line_cap,0))</f>
        <v>0</v>
      </c>
      <c r="AL1909" s="18" t="n">
        <f aca="false">SUMPRODUCT(MIN($B$22:$M$22+B1909:M1909+N1909:Y1909))</f>
        <v>329.922663160791</v>
      </c>
      <c r="AM1909" s="18" t="n">
        <f aca="false">SUMPRODUCT(MIN($B$22:$M$22+B1909:M1909))</f>
        <v>402.353107552312</v>
      </c>
      <c r="AN1909" s="18" t="n">
        <f aca="false">SUMPRODUCT(MIN($B$22:$M$22+N1909:Y1909))</f>
        <v>409.519937966265</v>
      </c>
      <c r="AO1909" s="18" t="n">
        <f aca="false">SUMPRODUCT(MIN($B$22:$M$22+B1909:M1909+Z1909:AK1909))</f>
        <v>402.353107552312</v>
      </c>
      <c r="AP1909" s="18" t="n">
        <f aca="false">SUMPRODUCT(MIN($B$23:$M$23+B1909:M1909+N1909:Y1909))</f>
        <v>377.688408661575</v>
      </c>
      <c r="AQ1909" s="18" t="n">
        <f aca="false">SUMPRODUCT(MIN($B$23:$M$23+B1909:M1909+Z1909:AK1909))</f>
        <v>446.170747800741</v>
      </c>
      <c r="AR1909" s="13" t="n">
        <f aca="false">IF(Y1909&lt;0,1,0)</f>
        <v>1</v>
      </c>
    </row>
    <row r="1910" customFormat="false" ht="15" hidden="false" customHeight="false" outlineLevel="0" collapsed="false">
      <c r="A1910" s="13" t="n">
        <v>1885</v>
      </c>
      <c r="B1910" s="18" t="n">
        <f aca="false">Shock_sd*Draws!B1889</f>
        <v>25.4678896058635</v>
      </c>
      <c r="C1910" s="18" t="n">
        <f aca="false">Persist_a*B1910+Shock_sd*Draws!C1889</f>
        <v>55.9588218213107</v>
      </c>
      <c r="D1910" s="18" t="n">
        <f aca="false">Persist_a*C1910+Shock_sd*Draws!D1889</f>
        <v>94.3594983642246</v>
      </c>
      <c r="E1910" s="18" t="n">
        <f aca="false">Persist_a*D1910+Shock_sd*Draws!E1889</f>
        <v>104.994415668128</v>
      </c>
      <c r="F1910" s="18" t="n">
        <f aca="false">Persist_a*E1910+Shock_sd*Draws!F1889</f>
        <v>-39.9244117353828</v>
      </c>
      <c r="G1910" s="18" t="n">
        <f aca="false">Persist_a*F1910+Shock_sd*Draws!G1889</f>
        <v>-90.6072973023333</v>
      </c>
      <c r="H1910" s="18" t="n">
        <f aca="false">Persist_a*G1910+Shock_sd*Draws!H1889</f>
        <v>-32.289582769819</v>
      </c>
      <c r="I1910" s="18" t="n">
        <f aca="false">Persist_a*H1910+Shock_sd*Draws!I1889</f>
        <v>-115.896160549431</v>
      </c>
      <c r="J1910" s="18" t="n">
        <f aca="false">Persist_a*I1910+Shock_sd*Draws!J1889</f>
        <v>-133.799848522761</v>
      </c>
      <c r="K1910" s="18" t="n">
        <f aca="false">Persist_a*J1910+Shock_sd*Draws!K1889</f>
        <v>-154.679502962909</v>
      </c>
      <c r="L1910" s="18" t="n">
        <f aca="false">Persist_a*K1910+Shock_sd*Draws!L1889</f>
        <v>-80.418449802327</v>
      </c>
      <c r="M1910" s="18" t="n">
        <f aca="false">Persist_a*L1910+Shock_sd*Draws!M1889</f>
        <v>-24.23336147925</v>
      </c>
      <c r="N1910" s="18" t="n">
        <f aca="false">0-(Draws!N1889+Draws!Z1889)</f>
        <v>0</v>
      </c>
      <c r="O1910" s="18" t="n">
        <f aca="false">N1910-(Draws!O1889+Draws!AA1889)</f>
        <v>0</v>
      </c>
      <c r="P1910" s="18" t="n">
        <f aca="false">O1910-(Draws!P1889+Draws!AB1889)</f>
        <v>0</v>
      </c>
      <c r="Q1910" s="18" t="n">
        <f aca="false">P1910-(Draws!Q1889+Draws!AC1889)</f>
        <v>0</v>
      </c>
      <c r="R1910" s="18" t="n">
        <f aca="false">Q1910-(Draws!R1889+Draws!AD1889)</f>
        <v>0</v>
      </c>
      <c r="S1910" s="18" t="n">
        <f aca="false">R1910-(Draws!S1889+Draws!AE1889)</f>
        <v>0</v>
      </c>
      <c r="T1910" s="18" t="n">
        <f aca="false">S1910-(Draws!T1889+Draws!AF1889)</f>
        <v>0</v>
      </c>
      <c r="U1910" s="18" t="n">
        <f aca="false">T1910-(Draws!U1889+Draws!AG1889)</f>
        <v>0</v>
      </c>
      <c r="V1910" s="18" t="n">
        <f aca="false">U1910-(Draws!V1889+Draws!AH1889)</f>
        <v>0</v>
      </c>
      <c r="W1910" s="18" t="n">
        <f aca="false">V1910-(Draws!W1889+Draws!AI1889)</f>
        <v>0</v>
      </c>
      <c r="X1910" s="18" t="n">
        <f aca="false">W1910-(Draws!X1889+Draws!AJ1889)</f>
        <v>0</v>
      </c>
      <c r="Y1910" s="18" t="n">
        <f aca="false">X1910-(Draws!Y1889+Draws!AK1889)</f>
        <v>0</v>
      </c>
      <c r="Z1910" s="18" t="n">
        <f aca="false">0-(MAX(Draws!N1889-Line_cap,0)+MAX(Draws!Z1889-Line_cap,0))</f>
        <v>0</v>
      </c>
      <c r="AA1910" s="18" t="n">
        <f aca="false">Z1910-(MAX(Draws!O1889-Line_cap,0)+MAX(Draws!AA1889-Line_cap,0))</f>
        <v>0</v>
      </c>
      <c r="AB1910" s="18" t="n">
        <f aca="false">AA1910-(MAX(Draws!P1889-Line_cap,0)+MAX(Draws!AB1889-Line_cap,0))</f>
        <v>0</v>
      </c>
      <c r="AC1910" s="18" t="n">
        <f aca="false">AB1910-(MAX(Draws!Q1889-Line_cap,0)+MAX(Draws!AC1889-Line_cap,0))</f>
        <v>0</v>
      </c>
      <c r="AD1910" s="18" t="n">
        <f aca="false">AC1910-(MAX(Draws!R1889-Line_cap,0)+MAX(Draws!AD1889-Line_cap,0))</f>
        <v>0</v>
      </c>
      <c r="AE1910" s="18" t="n">
        <f aca="false">AD1910-(MAX(Draws!S1889-Line_cap,0)+MAX(Draws!AE1889-Line_cap,0))</f>
        <v>0</v>
      </c>
      <c r="AF1910" s="18" t="n">
        <f aca="false">AE1910-(MAX(Draws!T1889-Line_cap,0)+MAX(Draws!AF1889-Line_cap,0))</f>
        <v>0</v>
      </c>
      <c r="AG1910" s="18" t="n">
        <f aca="false">AF1910-(MAX(Draws!U1889-Line_cap,0)+MAX(Draws!AG1889-Line_cap,0))</f>
        <v>0</v>
      </c>
      <c r="AH1910" s="18" t="n">
        <f aca="false">AG1910-(MAX(Draws!V1889-Line_cap,0)+MAX(Draws!AH1889-Line_cap,0))</f>
        <v>0</v>
      </c>
      <c r="AI1910" s="18" t="n">
        <f aca="false">AH1910-(MAX(Draws!W1889-Line_cap,0)+MAX(Draws!AI1889-Line_cap,0))</f>
        <v>0</v>
      </c>
      <c r="AJ1910" s="18" t="n">
        <f aca="false">AI1910-(MAX(Draws!X1889-Line_cap,0)+MAX(Draws!AJ1889-Line_cap,0))</f>
        <v>0</v>
      </c>
      <c r="AK1910" s="18" t="n">
        <f aca="false">AJ1910-(MAX(Draws!Y1889-Line_cap,0)+MAX(Draws!AK1889-Line_cap,0))</f>
        <v>0</v>
      </c>
      <c r="AL1910" s="18" t="n">
        <f aca="false">SUMPRODUCT(MIN($B$22:$M$22+B1910:M1910+N1910:Y1910))</f>
        <v>339.706192846515</v>
      </c>
      <c r="AM1910" s="18" t="n">
        <f aca="false">SUMPRODUCT(MIN($B$22:$M$22+B1910:M1910))</f>
        <v>339.706192846515</v>
      </c>
      <c r="AN1910" s="18" t="n">
        <f aca="false">SUMPRODUCT(MIN($B$22:$M$22+N1910:Y1910))</f>
        <v>481.950382357786</v>
      </c>
      <c r="AO1910" s="18" t="n">
        <f aca="false">SUMPRODUCT(MIN($B$22:$M$22+B1910:M1910+Z1910:AK1910))</f>
        <v>339.706192846515</v>
      </c>
      <c r="AP1910" s="18" t="n">
        <f aca="false">SUMPRODUCT(MIN($B$23:$M$23+B1910:M1910+N1910:Y1910))</f>
        <v>387.991841396943</v>
      </c>
      <c r="AQ1910" s="18" t="n">
        <f aca="false">SUMPRODUCT(MIN($B$23:$M$23+B1910:M1910+Z1910:AK1910))</f>
        <v>387.991841396943</v>
      </c>
      <c r="AR1910" s="13" t="n">
        <f aca="false">IF(Y1910&lt;0,1,0)</f>
        <v>0</v>
      </c>
    </row>
    <row r="1911" customFormat="false" ht="15" hidden="false" customHeight="false" outlineLevel="0" collapsed="false">
      <c r="A1911" s="13" t="n">
        <v>1886</v>
      </c>
      <c r="B1911" s="18" t="n">
        <f aca="false">Shock_sd*Draws!B1890</f>
        <v>80.9985676753741</v>
      </c>
      <c r="C1911" s="18" t="n">
        <f aca="false">Persist_a*B1911+Shock_sd*Draws!C1890</f>
        <v>-0.0443405464093942</v>
      </c>
      <c r="D1911" s="18" t="n">
        <f aca="false">Persist_a*C1911+Shock_sd*Draws!D1890</f>
        <v>7.18453784036561</v>
      </c>
      <c r="E1911" s="18" t="n">
        <f aca="false">Persist_a*D1911+Shock_sd*Draws!E1890</f>
        <v>50.7088773522764</v>
      </c>
      <c r="F1911" s="18" t="n">
        <f aca="false">Persist_a*E1911+Shock_sd*Draws!F1890</f>
        <v>-19.627383716348</v>
      </c>
      <c r="G1911" s="18" t="n">
        <f aca="false">Persist_a*F1911+Shock_sd*Draws!G1890</f>
        <v>-52.5490010101611</v>
      </c>
      <c r="H1911" s="18" t="n">
        <f aca="false">Persist_a*G1911+Shock_sd*Draws!H1890</f>
        <v>-41.5105954449521</v>
      </c>
      <c r="I1911" s="18" t="n">
        <f aca="false">Persist_a*H1911+Shock_sd*Draws!I1890</f>
        <v>18.6620489930494</v>
      </c>
      <c r="J1911" s="18" t="n">
        <f aca="false">Persist_a*I1911+Shock_sd*Draws!J1890</f>
        <v>58.8353199854712</v>
      </c>
      <c r="K1911" s="18" t="n">
        <f aca="false">Persist_a*J1911+Shock_sd*Draws!K1890</f>
        <v>70.1098135019746</v>
      </c>
      <c r="L1911" s="18" t="n">
        <f aca="false">Persist_a*K1911+Shock_sd*Draws!L1890</f>
        <v>9.16644379669631</v>
      </c>
      <c r="M1911" s="18" t="n">
        <f aca="false">Persist_a*L1911+Shock_sd*Draws!M1890</f>
        <v>-10.278059380086</v>
      </c>
      <c r="N1911" s="18" t="n">
        <f aca="false">0-(Draws!N1890+Draws!Z1890)</f>
        <v>0</v>
      </c>
      <c r="O1911" s="18" t="n">
        <f aca="false">N1911-(Draws!O1890+Draws!AA1890)</f>
        <v>0</v>
      </c>
      <c r="P1911" s="18" t="n">
        <f aca="false">O1911-(Draws!P1890+Draws!AB1890)</f>
        <v>0</v>
      </c>
      <c r="Q1911" s="18" t="n">
        <f aca="false">P1911-(Draws!Q1890+Draws!AC1890)</f>
        <v>0</v>
      </c>
      <c r="R1911" s="18" t="n">
        <f aca="false">Q1911-(Draws!R1890+Draws!AD1890)</f>
        <v>0</v>
      </c>
      <c r="S1911" s="18" t="n">
        <f aca="false">R1911-(Draws!S1890+Draws!AE1890)</f>
        <v>0</v>
      </c>
      <c r="T1911" s="18" t="n">
        <f aca="false">S1911-(Draws!T1890+Draws!AF1890)</f>
        <v>0</v>
      </c>
      <c r="U1911" s="18" t="n">
        <f aca="false">T1911-(Draws!U1890+Draws!AG1890)</f>
        <v>0</v>
      </c>
      <c r="V1911" s="18" t="n">
        <f aca="false">U1911-(Draws!V1890+Draws!AH1890)</f>
        <v>0</v>
      </c>
      <c r="W1911" s="18" t="n">
        <f aca="false">V1911-(Draws!W1890+Draws!AI1890)</f>
        <v>0</v>
      </c>
      <c r="X1911" s="18" t="n">
        <f aca="false">W1911-(Draws!X1890+Draws!AJ1890)</f>
        <v>0</v>
      </c>
      <c r="Y1911" s="18" t="n">
        <f aca="false">X1911-(Draws!Y1890+Draws!AK1890)</f>
        <v>0</v>
      </c>
      <c r="Z1911" s="18" t="n">
        <f aca="false">0-(MAX(Draws!N1890-Line_cap,0)+MAX(Draws!Z1890-Line_cap,0))</f>
        <v>0</v>
      </c>
      <c r="AA1911" s="18" t="n">
        <f aca="false">Z1911-(MAX(Draws!O1890-Line_cap,0)+MAX(Draws!AA1890-Line_cap,0))</f>
        <v>0</v>
      </c>
      <c r="AB1911" s="18" t="n">
        <f aca="false">AA1911-(MAX(Draws!P1890-Line_cap,0)+MAX(Draws!AB1890-Line_cap,0))</f>
        <v>0</v>
      </c>
      <c r="AC1911" s="18" t="n">
        <f aca="false">AB1911-(MAX(Draws!Q1890-Line_cap,0)+MAX(Draws!AC1890-Line_cap,0))</f>
        <v>0</v>
      </c>
      <c r="AD1911" s="18" t="n">
        <f aca="false">AC1911-(MAX(Draws!R1890-Line_cap,0)+MAX(Draws!AD1890-Line_cap,0))</f>
        <v>0</v>
      </c>
      <c r="AE1911" s="18" t="n">
        <f aca="false">AD1911-(MAX(Draws!S1890-Line_cap,0)+MAX(Draws!AE1890-Line_cap,0))</f>
        <v>0</v>
      </c>
      <c r="AF1911" s="18" t="n">
        <f aca="false">AE1911-(MAX(Draws!T1890-Line_cap,0)+MAX(Draws!AF1890-Line_cap,0))</f>
        <v>0</v>
      </c>
      <c r="AG1911" s="18" t="n">
        <f aca="false">AF1911-(MAX(Draws!U1890-Line_cap,0)+MAX(Draws!AG1890-Line_cap,0))</f>
        <v>0</v>
      </c>
      <c r="AH1911" s="18" t="n">
        <f aca="false">AG1911-(MAX(Draws!V1890-Line_cap,0)+MAX(Draws!AH1890-Line_cap,0))</f>
        <v>0</v>
      </c>
      <c r="AI1911" s="18" t="n">
        <f aca="false">AH1911-(MAX(Draws!W1890-Line_cap,0)+MAX(Draws!AI1890-Line_cap,0))</f>
        <v>0</v>
      </c>
      <c r="AJ1911" s="18" t="n">
        <f aca="false">AI1911-(MAX(Draws!X1890-Line_cap,0)+MAX(Draws!AJ1890-Line_cap,0))</f>
        <v>0</v>
      </c>
      <c r="AK1911" s="18" t="n">
        <f aca="false">AJ1911-(MAX(Draws!Y1890-Line_cap,0)+MAX(Draws!AK1890-Line_cap,0))</f>
        <v>0</v>
      </c>
      <c r="AL1911" s="18" t="n">
        <f aca="false">SUMPRODUCT(MIN($B$22:$M$22+B1911:M1911+N1911:Y1911))</f>
        <v>430.659170628204</v>
      </c>
      <c r="AM1911" s="18" t="n">
        <f aca="false">SUMPRODUCT(MIN($B$22:$M$22+B1911:M1911))</f>
        <v>430.659170628204</v>
      </c>
      <c r="AN1911" s="18" t="n">
        <f aca="false">SUMPRODUCT(MIN($B$22:$M$22+N1911:Y1911))</f>
        <v>481.950382357786</v>
      </c>
      <c r="AO1911" s="18" t="n">
        <f aca="false">SUMPRODUCT(MIN($B$22:$M$22+B1911:M1911+Z1911:AK1911))</f>
        <v>430.659170628204</v>
      </c>
      <c r="AP1911" s="18" t="n">
        <f aca="false">SUMPRODUCT(MIN($B$23:$M$23+B1911:M1911+N1911:Y1911))</f>
        <v>478.424916128988</v>
      </c>
      <c r="AQ1911" s="18" t="n">
        <f aca="false">SUMPRODUCT(MIN($B$23:$M$23+B1911:M1911+Z1911:AK1911))</f>
        <v>478.424916128988</v>
      </c>
      <c r="AR1911" s="13" t="n">
        <f aca="false">IF(Y1911&lt;0,1,0)</f>
        <v>0</v>
      </c>
    </row>
    <row r="1912" customFormat="false" ht="15" hidden="false" customHeight="false" outlineLevel="0" collapsed="false">
      <c r="A1912" s="13" t="n">
        <v>1887</v>
      </c>
      <c r="B1912" s="18" t="n">
        <f aca="false">Shock_sd*Draws!B1891</f>
        <v>-78.0919686434198</v>
      </c>
      <c r="C1912" s="18" t="n">
        <f aca="false">Persist_a*B1912+Shock_sd*Draws!C1891</f>
        <v>-33.6508030508614</v>
      </c>
      <c r="D1912" s="18" t="n">
        <f aca="false">Persist_a*C1912+Shock_sd*Draws!D1891</f>
        <v>-15.7869816762884</v>
      </c>
      <c r="E1912" s="18" t="n">
        <f aca="false">Persist_a*D1912+Shock_sd*Draws!E1891</f>
        <v>54.4861793393487</v>
      </c>
      <c r="F1912" s="18" t="n">
        <f aca="false">Persist_a*E1912+Shock_sd*Draws!F1891</f>
        <v>24.4868350042164</v>
      </c>
      <c r="G1912" s="18" t="n">
        <f aca="false">Persist_a*F1912+Shock_sd*Draws!G1891</f>
        <v>-23.8220163174729</v>
      </c>
      <c r="H1912" s="18" t="n">
        <f aca="false">Persist_a*G1912+Shock_sd*Draws!H1891</f>
        <v>3.72579391039056</v>
      </c>
      <c r="I1912" s="18" t="n">
        <f aca="false">Persist_a*H1912+Shock_sd*Draws!I1891</f>
        <v>22.100876536959</v>
      </c>
      <c r="J1912" s="18" t="n">
        <f aca="false">Persist_a*I1912+Shock_sd*Draws!J1891</f>
        <v>-25.826548683587</v>
      </c>
      <c r="K1912" s="18" t="n">
        <f aca="false">Persist_a*J1912+Shock_sd*Draws!K1891</f>
        <v>-44.9942610023154</v>
      </c>
      <c r="L1912" s="18" t="n">
        <f aca="false">Persist_a*K1912+Shock_sd*Draws!L1891</f>
        <v>8.50984635975554</v>
      </c>
      <c r="M1912" s="18" t="n">
        <f aca="false">Persist_a*L1912+Shock_sd*Draws!M1891</f>
        <v>3.00376404998517</v>
      </c>
      <c r="N1912" s="18" t="n">
        <f aca="false">0-(Draws!N1891+Draws!Z1891)</f>
        <v>0</v>
      </c>
      <c r="O1912" s="18" t="n">
        <f aca="false">N1912-(Draws!O1891+Draws!AA1891)</f>
        <v>0</v>
      </c>
      <c r="P1912" s="18" t="n">
        <f aca="false">O1912-(Draws!P1891+Draws!AB1891)</f>
        <v>0</v>
      </c>
      <c r="Q1912" s="18" t="n">
        <f aca="false">P1912-(Draws!Q1891+Draws!AC1891)</f>
        <v>0</v>
      </c>
      <c r="R1912" s="18" t="n">
        <f aca="false">Q1912-(Draws!R1891+Draws!AD1891)</f>
        <v>0</v>
      </c>
      <c r="S1912" s="18" t="n">
        <f aca="false">R1912-(Draws!S1891+Draws!AE1891)</f>
        <v>0</v>
      </c>
      <c r="T1912" s="18" t="n">
        <f aca="false">S1912-(Draws!T1891+Draws!AF1891)</f>
        <v>0</v>
      </c>
      <c r="U1912" s="18" t="n">
        <f aca="false">T1912-(Draws!U1891+Draws!AG1891)</f>
        <v>0</v>
      </c>
      <c r="V1912" s="18" t="n">
        <f aca="false">U1912-(Draws!V1891+Draws!AH1891)</f>
        <v>0</v>
      </c>
      <c r="W1912" s="18" t="n">
        <f aca="false">V1912-(Draws!W1891+Draws!AI1891)</f>
        <v>0</v>
      </c>
      <c r="X1912" s="18" t="n">
        <f aca="false">W1912-(Draws!X1891+Draws!AJ1891)</f>
        <v>0</v>
      </c>
      <c r="Y1912" s="18" t="n">
        <f aca="false">X1912-(Draws!Y1891+Draws!AK1891)</f>
        <v>0</v>
      </c>
      <c r="Z1912" s="18" t="n">
        <f aca="false">0-(MAX(Draws!N1891-Line_cap,0)+MAX(Draws!Z1891-Line_cap,0))</f>
        <v>0</v>
      </c>
      <c r="AA1912" s="18" t="n">
        <f aca="false">Z1912-(MAX(Draws!O1891-Line_cap,0)+MAX(Draws!AA1891-Line_cap,0))</f>
        <v>0</v>
      </c>
      <c r="AB1912" s="18" t="n">
        <f aca="false">AA1912-(MAX(Draws!P1891-Line_cap,0)+MAX(Draws!AB1891-Line_cap,0))</f>
        <v>0</v>
      </c>
      <c r="AC1912" s="18" t="n">
        <f aca="false">AB1912-(MAX(Draws!Q1891-Line_cap,0)+MAX(Draws!AC1891-Line_cap,0))</f>
        <v>0</v>
      </c>
      <c r="AD1912" s="18" t="n">
        <f aca="false">AC1912-(MAX(Draws!R1891-Line_cap,0)+MAX(Draws!AD1891-Line_cap,0))</f>
        <v>0</v>
      </c>
      <c r="AE1912" s="18" t="n">
        <f aca="false">AD1912-(MAX(Draws!S1891-Line_cap,0)+MAX(Draws!AE1891-Line_cap,0))</f>
        <v>0</v>
      </c>
      <c r="AF1912" s="18" t="n">
        <f aca="false">AE1912-(MAX(Draws!T1891-Line_cap,0)+MAX(Draws!AF1891-Line_cap,0))</f>
        <v>0</v>
      </c>
      <c r="AG1912" s="18" t="n">
        <f aca="false">AF1912-(MAX(Draws!U1891-Line_cap,0)+MAX(Draws!AG1891-Line_cap,0))</f>
        <v>0</v>
      </c>
      <c r="AH1912" s="18" t="n">
        <f aca="false">AG1912-(MAX(Draws!V1891-Line_cap,0)+MAX(Draws!AH1891-Line_cap,0))</f>
        <v>0</v>
      </c>
      <c r="AI1912" s="18" t="n">
        <f aca="false">AH1912-(MAX(Draws!W1891-Line_cap,0)+MAX(Draws!AI1891-Line_cap,0))</f>
        <v>0</v>
      </c>
      <c r="AJ1912" s="18" t="n">
        <f aca="false">AI1912-(MAX(Draws!X1891-Line_cap,0)+MAX(Draws!AJ1891-Line_cap,0))</f>
        <v>0</v>
      </c>
      <c r="AK1912" s="18" t="n">
        <f aca="false">AJ1912-(MAX(Draws!Y1891-Line_cap,0)+MAX(Draws!AK1891-Line_cap,0))</f>
        <v>0</v>
      </c>
      <c r="AL1912" s="18" t="n">
        <f aca="false">SUMPRODUCT(MIN($B$22:$M$22+B1912:M1912+N1912:Y1912))</f>
        <v>449.391434807109</v>
      </c>
      <c r="AM1912" s="18" t="n">
        <f aca="false">SUMPRODUCT(MIN($B$22:$M$22+B1912:M1912))</f>
        <v>449.391434807109</v>
      </c>
      <c r="AN1912" s="18" t="n">
        <f aca="false">SUMPRODUCT(MIN($B$22:$M$22+N1912:Y1912))</f>
        <v>481.950382357786</v>
      </c>
      <c r="AO1912" s="18" t="n">
        <f aca="false">SUMPRODUCT(MIN($B$22:$M$22+B1912:M1912+Z1912:AK1912))</f>
        <v>449.391434807109</v>
      </c>
      <c r="AP1912" s="18" t="n">
        <f aca="false">SUMPRODUCT(MIN($B$23:$M$23+B1912:M1912+N1912:Y1912))</f>
        <v>497.677083357536</v>
      </c>
      <c r="AQ1912" s="18" t="n">
        <f aca="false">SUMPRODUCT(MIN($B$23:$M$23+B1912:M1912+Z1912:AK1912))</f>
        <v>497.677083357536</v>
      </c>
      <c r="AR1912" s="13" t="n">
        <f aca="false">IF(Y1912&lt;0,1,0)</f>
        <v>0</v>
      </c>
    </row>
    <row r="1913" customFormat="false" ht="15" hidden="false" customHeight="false" outlineLevel="0" collapsed="false">
      <c r="A1913" s="13" t="n">
        <v>1888</v>
      </c>
      <c r="B1913" s="18" t="n">
        <f aca="false">Shock_sd*Draws!B1892</f>
        <v>-10.4907121543205</v>
      </c>
      <c r="C1913" s="18" t="n">
        <f aca="false">Persist_a*B1913+Shock_sd*Draws!C1892</f>
        <v>55.6014339198705</v>
      </c>
      <c r="D1913" s="18" t="n">
        <f aca="false">Persist_a*C1913+Shock_sd*Draws!D1892</f>
        <v>63.1992529362688</v>
      </c>
      <c r="E1913" s="18" t="n">
        <f aca="false">Persist_a*D1913+Shock_sd*Draws!E1892</f>
        <v>-115.371410065891</v>
      </c>
      <c r="F1913" s="18" t="n">
        <f aca="false">Persist_a*E1913+Shock_sd*Draws!F1892</f>
        <v>-133.452360775466</v>
      </c>
      <c r="G1913" s="18" t="n">
        <f aca="false">Persist_a*F1913+Shock_sd*Draws!G1892</f>
        <v>-122.210642869805</v>
      </c>
      <c r="H1913" s="18" t="n">
        <f aca="false">Persist_a*G1913+Shock_sd*Draws!H1892</f>
        <v>-74.2255882643684</v>
      </c>
      <c r="I1913" s="18" t="n">
        <f aca="false">Persist_a*H1913+Shock_sd*Draws!I1892</f>
        <v>-53.5097084270599</v>
      </c>
      <c r="J1913" s="18" t="n">
        <f aca="false">Persist_a*I1913+Shock_sd*Draws!J1892</f>
        <v>-7.31368012126091</v>
      </c>
      <c r="K1913" s="18" t="n">
        <f aca="false">Persist_a*J1913+Shock_sd*Draws!K1892</f>
        <v>-6.90156970920968</v>
      </c>
      <c r="L1913" s="18" t="n">
        <f aca="false">Persist_a*K1913+Shock_sd*Draws!L1892</f>
        <v>-15.0299947961187</v>
      </c>
      <c r="M1913" s="18" t="n">
        <f aca="false">Persist_a*L1913+Shock_sd*Draws!M1892</f>
        <v>6.21635146449096</v>
      </c>
      <c r="N1913" s="18" t="n">
        <f aca="false">0-(Draws!N1892+Draws!Z1892)</f>
        <v>0</v>
      </c>
      <c r="O1913" s="18" t="n">
        <f aca="false">N1913-(Draws!O1892+Draws!AA1892)</f>
        <v>0</v>
      </c>
      <c r="P1913" s="18" t="n">
        <f aca="false">O1913-(Draws!P1892+Draws!AB1892)</f>
        <v>0</v>
      </c>
      <c r="Q1913" s="18" t="n">
        <f aca="false">P1913-(Draws!Q1892+Draws!AC1892)</f>
        <v>0</v>
      </c>
      <c r="R1913" s="18" t="n">
        <f aca="false">Q1913-(Draws!R1892+Draws!AD1892)</f>
        <v>0</v>
      </c>
      <c r="S1913" s="18" t="n">
        <f aca="false">R1913-(Draws!S1892+Draws!AE1892)</f>
        <v>0</v>
      </c>
      <c r="T1913" s="18" t="n">
        <f aca="false">S1913-(Draws!T1892+Draws!AF1892)</f>
        <v>0</v>
      </c>
      <c r="U1913" s="18" t="n">
        <f aca="false">T1913-(Draws!U1892+Draws!AG1892)</f>
        <v>0</v>
      </c>
      <c r="V1913" s="18" t="n">
        <f aca="false">U1913-(Draws!V1892+Draws!AH1892)</f>
        <v>0</v>
      </c>
      <c r="W1913" s="18" t="n">
        <f aca="false">V1913-(Draws!W1892+Draws!AI1892)</f>
        <v>-164.37417472602</v>
      </c>
      <c r="X1913" s="18" t="n">
        <f aca="false">W1913-(Draws!X1892+Draws!AJ1892)</f>
        <v>-164.37417472602</v>
      </c>
      <c r="Y1913" s="18" t="n">
        <f aca="false">X1913-(Draws!Y1892+Draws!AK1892)</f>
        <v>-164.37417472602</v>
      </c>
      <c r="Z1913" s="18" t="n">
        <f aca="false">0-(MAX(Draws!N1892-Line_cap,0)+MAX(Draws!Z1892-Line_cap,0))</f>
        <v>0</v>
      </c>
      <c r="AA1913" s="18" t="n">
        <f aca="false">Z1913-(MAX(Draws!O1892-Line_cap,0)+MAX(Draws!AA1892-Line_cap,0))</f>
        <v>0</v>
      </c>
      <c r="AB1913" s="18" t="n">
        <f aca="false">AA1913-(MAX(Draws!P1892-Line_cap,0)+MAX(Draws!AB1892-Line_cap,0))</f>
        <v>0</v>
      </c>
      <c r="AC1913" s="18" t="n">
        <f aca="false">AB1913-(MAX(Draws!Q1892-Line_cap,0)+MAX(Draws!AC1892-Line_cap,0))</f>
        <v>0</v>
      </c>
      <c r="AD1913" s="18" t="n">
        <f aca="false">AC1913-(MAX(Draws!R1892-Line_cap,0)+MAX(Draws!AD1892-Line_cap,0))</f>
        <v>0</v>
      </c>
      <c r="AE1913" s="18" t="n">
        <f aca="false">AD1913-(MAX(Draws!S1892-Line_cap,0)+MAX(Draws!AE1892-Line_cap,0))</f>
        <v>0</v>
      </c>
      <c r="AF1913" s="18" t="n">
        <f aca="false">AE1913-(MAX(Draws!T1892-Line_cap,0)+MAX(Draws!AF1892-Line_cap,0))</f>
        <v>0</v>
      </c>
      <c r="AG1913" s="18" t="n">
        <f aca="false">AF1913-(MAX(Draws!U1892-Line_cap,0)+MAX(Draws!AG1892-Line_cap,0))</f>
        <v>0</v>
      </c>
      <c r="AH1913" s="18" t="n">
        <f aca="false">AG1913-(MAX(Draws!V1892-Line_cap,0)+MAX(Draws!AH1892-Line_cap,0))</f>
        <v>0</v>
      </c>
      <c r="AI1913" s="18" t="n">
        <f aca="false">AH1913-(MAX(Draws!W1892-Line_cap,0)+MAX(Draws!AI1892-Line_cap,0))</f>
        <v>-64.3741747260199</v>
      </c>
      <c r="AJ1913" s="18" t="n">
        <f aca="false">AI1913-(MAX(Draws!X1892-Line_cap,0)+MAX(Draws!AJ1892-Line_cap,0))</f>
        <v>-64.3741747260199</v>
      </c>
      <c r="AK1913" s="18" t="n">
        <f aca="false">AJ1913-(MAX(Draws!Y1892-Line_cap,0)+MAX(Draws!AK1892-Line_cap,0))</f>
        <v>-64.3741747260199</v>
      </c>
      <c r="AL1913" s="18" t="n">
        <f aca="false">SUMPRODUCT(MIN($B$22:$M$22+B1913:M1913+N1913:Y1913))</f>
        <v>322.523778042243</v>
      </c>
      <c r="AM1913" s="18" t="n">
        <f aca="false">SUMPRODUCT(MIN($B$22:$M$22+B1913:M1913))</f>
        <v>355.044820372224</v>
      </c>
      <c r="AN1913" s="18" t="n">
        <f aca="false">SUMPRODUCT(MIN($B$22:$M$22+N1913:Y1913))</f>
        <v>330.011521083404</v>
      </c>
      <c r="AO1913" s="18" t="n">
        <f aca="false">SUMPRODUCT(MIN($B$22:$M$22+B1913:M1913+Z1913:AK1913))</f>
        <v>355.044820372224</v>
      </c>
      <c r="AP1913" s="18" t="n">
        <f aca="false">SUMPRODUCT(MIN($B$23:$M$23+B1913:M1913+N1913:Y1913))</f>
        <v>369.396906855787</v>
      </c>
      <c r="AQ1913" s="18" t="n">
        <f aca="false">SUMPRODUCT(MIN($B$23:$M$23+B1913:M1913+Z1913:AK1913))</f>
        <v>400.149554225389</v>
      </c>
      <c r="AR1913" s="13" t="n">
        <f aca="false">IF(Y1913&lt;0,1,0)</f>
        <v>1</v>
      </c>
    </row>
    <row r="1914" customFormat="false" ht="15" hidden="false" customHeight="false" outlineLevel="0" collapsed="false">
      <c r="A1914" s="13" t="n">
        <v>1889</v>
      </c>
      <c r="B1914" s="18" t="n">
        <f aca="false">Shock_sd*Draws!B1893</f>
        <v>-74.0707921635146</v>
      </c>
      <c r="C1914" s="18" t="n">
        <f aca="false">Persist_a*B1914+Shock_sd*Draws!C1893</f>
        <v>-147.87046780268</v>
      </c>
      <c r="D1914" s="18" t="n">
        <f aca="false">Persist_a*C1914+Shock_sd*Draws!D1893</f>
        <v>-32.9662968134718</v>
      </c>
      <c r="E1914" s="18" t="n">
        <f aca="false">Persist_a*D1914+Shock_sd*Draws!E1893</f>
        <v>51.8886455471033</v>
      </c>
      <c r="F1914" s="18" t="n">
        <f aca="false">Persist_a*E1914+Shock_sd*Draws!F1893</f>
        <v>-2.64992172695372</v>
      </c>
      <c r="G1914" s="18" t="n">
        <f aca="false">Persist_a*F1914+Shock_sd*Draws!G1893</f>
        <v>-42.4097300197218</v>
      </c>
      <c r="H1914" s="18" t="n">
        <f aca="false">Persist_a*G1914+Shock_sd*Draws!H1893</f>
        <v>25.3136260658628</v>
      </c>
      <c r="I1914" s="18" t="n">
        <f aca="false">Persist_a*H1914+Shock_sd*Draws!I1893</f>
        <v>36.63003500858</v>
      </c>
      <c r="J1914" s="18" t="n">
        <f aca="false">Persist_a*I1914+Shock_sd*Draws!J1893</f>
        <v>9.5525202416086</v>
      </c>
      <c r="K1914" s="18" t="n">
        <f aca="false">Persist_a*J1914+Shock_sd*Draws!K1893</f>
        <v>69.5025854723072</v>
      </c>
      <c r="L1914" s="18" t="n">
        <f aca="false">Persist_a*K1914+Shock_sd*Draws!L1893</f>
        <v>67.5351128307374</v>
      </c>
      <c r="M1914" s="18" t="n">
        <f aca="false">Persist_a*L1914+Shock_sd*Draws!M1893</f>
        <v>10.2055315652819</v>
      </c>
      <c r="N1914" s="18" t="n">
        <f aca="false">0-(Draws!N1893+Draws!Z1893)</f>
        <v>0</v>
      </c>
      <c r="O1914" s="18" t="n">
        <f aca="false">N1914-(Draws!O1893+Draws!AA1893)</f>
        <v>0</v>
      </c>
      <c r="P1914" s="18" t="n">
        <f aca="false">O1914-(Draws!P1893+Draws!AB1893)</f>
        <v>0</v>
      </c>
      <c r="Q1914" s="18" t="n">
        <f aca="false">P1914-(Draws!Q1893+Draws!AC1893)</f>
        <v>0</v>
      </c>
      <c r="R1914" s="18" t="n">
        <f aca="false">Q1914-(Draws!R1893+Draws!AD1893)</f>
        <v>0</v>
      </c>
      <c r="S1914" s="18" t="n">
        <f aca="false">R1914-(Draws!S1893+Draws!AE1893)</f>
        <v>0</v>
      </c>
      <c r="T1914" s="18" t="n">
        <f aca="false">S1914-(Draws!T1893+Draws!AF1893)</f>
        <v>0</v>
      </c>
      <c r="U1914" s="18" t="n">
        <f aca="false">T1914-(Draws!U1893+Draws!AG1893)</f>
        <v>0</v>
      </c>
      <c r="V1914" s="18" t="n">
        <f aca="false">U1914-(Draws!V1893+Draws!AH1893)</f>
        <v>0</v>
      </c>
      <c r="W1914" s="18" t="n">
        <f aca="false">V1914-(Draws!W1893+Draws!AI1893)</f>
        <v>0</v>
      </c>
      <c r="X1914" s="18" t="n">
        <f aca="false">W1914-(Draws!X1893+Draws!AJ1893)</f>
        <v>0</v>
      </c>
      <c r="Y1914" s="18" t="n">
        <f aca="false">X1914-(Draws!Y1893+Draws!AK1893)</f>
        <v>0</v>
      </c>
      <c r="Z1914" s="18" t="n">
        <f aca="false">0-(MAX(Draws!N1893-Line_cap,0)+MAX(Draws!Z1893-Line_cap,0))</f>
        <v>0</v>
      </c>
      <c r="AA1914" s="18" t="n">
        <f aca="false">Z1914-(MAX(Draws!O1893-Line_cap,0)+MAX(Draws!AA1893-Line_cap,0))</f>
        <v>0</v>
      </c>
      <c r="AB1914" s="18" t="n">
        <f aca="false">AA1914-(MAX(Draws!P1893-Line_cap,0)+MAX(Draws!AB1893-Line_cap,0))</f>
        <v>0</v>
      </c>
      <c r="AC1914" s="18" t="n">
        <f aca="false">AB1914-(MAX(Draws!Q1893-Line_cap,0)+MAX(Draws!AC1893-Line_cap,0))</f>
        <v>0</v>
      </c>
      <c r="AD1914" s="18" t="n">
        <f aca="false">AC1914-(MAX(Draws!R1893-Line_cap,0)+MAX(Draws!AD1893-Line_cap,0))</f>
        <v>0</v>
      </c>
      <c r="AE1914" s="18" t="n">
        <f aca="false">AD1914-(MAX(Draws!S1893-Line_cap,0)+MAX(Draws!AE1893-Line_cap,0))</f>
        <v>0</v>
      </c>
      <c r="AF1914" s="18" t="n">
        <f aca="false">AE1914-(MAX(Draws!T1893-Line_cap,0)+MAX(Draws!AF1893-Line_cap,0))</f>
        <v>0</v>
      </c>
      <c r="AG1914" s="18" t="n">
        <f aca="false">AF1914-(MAX(Draws!U1893-Line_cap,0)+MAX(Draws!AG1893-Line_cap,0))</f>
        <v>0</v>
      </c>
      <c r="AH1914" s="18" t="n">
        <f aca="false">AG1914-(MAX(Draws!V1893-Line_cap,0)+MAX(Draws!AH1893-Line_cap,0))</f>
        <v>0</v>
      </c>
      <c r="AI1914" s="18" t="n">
        <f aca="false">AH1914-(MAX(Draws!W1893-Line_cap,0)+MAX(Draws!AI1893-Line_cap,0))</f>
        <v>0</v>
      </c>
      <c r="AJ1914" s="18" t="n">
        <f aca="false">AI1914-(MAX(Draws!X1893-Line_cap,0)+MAX(Draws!AJ1893-Line_cap,0))</f>
        <v>0</v>
      </c>
      <c r="AK1914" s="18" t="n">
        <f aca="false">AJ1914-(MAX(Draws!Y1893-Line_cap,0)+MAX(Draws!AK1893-Line_cap,0))</f>
        <v>0</v>
      </c>
      <c r="AL1914" s="18" t="n">
        <f aca="false">SUMPRODUCT(MIN($B$22:$M$22+B1914:M1914+N1914:Y1914))</f>
        <v>392.196129131101</v>
      </c>
      <c r="AM1914" s="18" t="n">
        <f aca="false">SUMPRODUCT(MIN($B$22:$M$22+B1914:M1914))</f>
        <v>392.196129131101</v>
      </c>
      <c r="AN1914" s="18" t="n">
        <f aca="false">SUMPRODUCT(MIN($B$22:$M$22+N1914:Y1914))</f>
        <v>481.950382357786</v>
      </c>
      <c r="AO1914" s="18" t="n">
        <f aca="false">SUMPRODUCT(MIN($B$22:$M$22+B1914:M1914+Z1914:AK1914))</f>
        <v>392.196129131101</v>
      </c>
      <c r="AP1914" s="18" t="n">
        <f aca="false">SUMPRODUCT(MIN($B$23:$M$23+B1914:M1914+N1914:Y1914))</f>
        <v>418.446929337098</v>
      </c>
      <c r="AQ1914" s="18" t="n">
        <f aca="false">SUMPRODUCT(MIN($B$23:$M$23+B1914:M1914+Z1914:AK1914))</f>
        <v>418.446929337098</v>
      </c>
      <c r="AR1914" s="13" t="n">
        <f aca="false">IF(Y1914&lt;0,1,0)</f>
        <v>0</v>
      </c>
    </row>
    <row r="1915" customFormat="false" ht="15" hidden="false" customHeight="false" outlineLevel="0" collapsed="false">
      <c r="A1915" s="13" t="n">
        <v>1890</v>
      </c>
      <c r="B1915" s="18" t="n">
        <f aca="false">Shock_sd*Draws!B1894</f>
        <v>-89.9868297831388</v>
      </c>
      <c r="C1915" s="18" t="n">
        <f aca="false">Persist_a*B1915+Shock_sd*Draws!C1894</f>
        <v>-121.204258605847</v>
      </c>
      <c r="D1915" s="18" t="n">
        <f aca="false">Persist_a*C1915+Shock_sd*Draws!D1894</f>
        <v>-27.972644041003</v>
      </c>
      <c r="E1915" s="18" t="n">
        <f aca="false">Persist_a*D1915+Shock_sd*Draws!E1894</f>
        <v>67.4259227950812</v>
      </c>
      <c r="F1915" s="18" t="n">
        <f aca="false">Persist_a*E1915+Shock_sd*Draws!F1894</f>
        <v>-24.2925105593659</v>
      </c>
      <c r="G1915" s="18" t="n">
        <f aca="false">Persist_a*F1915+Shock_sd*Draws!G1894</f>
        <v>20.8124354866044</v>
      </c>
      <c r="H1915" s="18" t="n">
        <f aca="false">Persist_a*G1915+Shock_sd*Draws!H1894</f>
        <v>-10.44471654971</v>
      </c>
      <c r="I1915" s="18" t="n">
        <f aca="false">Persist_a*H1915+Shock_sd*Draws!I1894</f>
        <v>-103.869909690316</v>
      </c>
      <c r="J1915" s="18" t="n">
        <f aca="false">Persist_a*I1915+Shock_sd*Draws!J1894</f>
        <v>-73.4298980022079</v>
      </c>
      <c r="K1915" s="18" t="n">
        <f aca="false">Persist_a*J1915+Shock_sd*Draws!K1894</f>
        <v>1.61493142560341</v>
      </c>
      <c r="L1915" s="18" t="n">
        <f aca="false">Persist_a*K1915+Shock_sd*Draws!L1894</f>
        <v>81.4961934772206</v>
      </c>
      <c r="M1915" s="18" t="n">
        <f aca="false">Persist_a*L1915+Shock_sd*Draws!M1894</f>
        <v>48.3201677722721</v>
      </c>
      <c r="N1915" s="18" t="n">
        <f aca="false">0-(Draws!N1894+Draws!Z1894)</f>
        <v>0</v>
      </c>
      <c r="O1915" s="18" t="n">
        <f aca="false">N1915-(Draws!O1894+Draws!AA1894)</f>
        <v>0</v>
      </c>
      <c r="P1915" s="18" t="n">
        <f aca="false">O1915-(Draws!P1894+Draws!AB1894)</f>
        <v>0</v>
      </c>
      <c r="Q1915" s="18" t="n">
        <f aca="false">P1915-(Draws!Q1894+Draws!AC1894)</f>
        <v>0</v>
      </c>
      <c r="R1915" s="18" t="n">
        <f aca="false">Q1915-(Draws!R1894+Draws!AD1894)</f>
        <v>0</v>
      </c>
      <c r="S1915" s="18" t="n">
        <f aca="false">R1915-(Draws!S1894+Draws!AE1894)</f>
        <v>0</v>
      </c>
      <c r="T1915" s="18" t="n">
        <f aca="false">S1915-(Draws!T1894+Draws!AF1894)</f>
        <v>0</v>
      </c>
      <c r="U1915" s="18" t="n">
        <f aca="false">T1915-(Draws!U1894+Draws!AG1894)</f>
        <v>0</v>
      </c>
      <c r="V1915" s="18" t="n">
        <f aca="false">U1915-(Draws!V1894+Draws!AH1894)</f>
        <v>0</v>
      </c>
      <c r="W1915" s="18" t="n">
        <f aca="false">V1915-(Draws!W1894+Draws!AI1894)</f>
        <v>0</v>
      </c>
      <c r="X1915" s="18" t="n">
        <f aca="false">W1915-(Draws!X1894+Draws!AJ1894)</f>
        <v>0</v>
      </c>
      <c r="Y1915" s="18" t="n">
        <f aca="false">X1915-(Draws!Y1894+Draws!AK1894)</f>
        <v>0</v>
      </c>
      <c r="Z1915" s="18" t="n">
        <f aca="false">0-(MAX(Draws!N1894-Line_cap,0)+MAX(Draws!Z1894-Line_cap,0))</f>
        <v>0</v>
      </c>
      <c r="AA1915" s="18" t="n">
        <f aca="false">Z1915-(MAX(Draws!O1894-Line_cap,0)+MAX(Draws!AA1894-Line_cap,0))</f>
        <v>0</v>
      </c>
      <c r="AB1915" s="18" t="n">
        <f aca="false">AA1915-(MAX(Draws!P1894-Line_cap,0)+MAX(Draws!AB1894-Line_cap,0))</f>
        <v>0</v>
      </c>
      <c r="AC1915" s="18" t="n">
        <f aca="false">AB1915-(MAX(Draws!Q1894-Line_cap,0)+MAX(Draws!AC1894-Line_cap,0))</f>
        <v>0</v>
      </c>
      <c r="AD1915" s="18" t="n">
        <f aca="false">AC1915-(MAX(Draws!R1894-Line_cap,0)+MAX(Draws!AD1894-Line_cap,0))</f>
        <v>0</v>
      </c>
      <c r="AE1915" s="18" t="n">
        <f aca="false">AD1915-(MAX(Draws!S1894-Line_cap,0)+MAX(Draws!AE1894-Line_cap,0))</f>
        <v>0</v>
      </c>
      <c r="AF1915" s="18" t="n">
        <f aca="false">AE1915-(MAX(Draws!T1894-Line_cap,0)+MAX(Draws!AF1894-Line_cap,0))</f>
        <v>0</v>
      </c>
      <c r="AG1915" s="18" t="n">
        <f aca="false">AF1915-(MAX(Draws!U1894-Line_cap,0)+MAX(Draws!AG1894-Line_cap,0))</f>
        <v>0</v>
      </c>
      <c r="AH1915" s="18" t="n">
        <f aca="false">AG1915-(MAX(Draws!V1894-Line_cap,0)+MAX(Draws!AH1894-Line_cap,0))</f>
        <v>0</v>
      </c>
      <c r="AI1915" s="18" t="n">
        <f aca="false">AH1915-(MAX(Draws!W1894-Line_cap,0)+MAX(Draws!AI1894-Line_cap,0))</f>
        <v>0</v>
      </c>
      <c r="AJ1915" s="18" t="n">
        <f aca="false">AI1915-(MAX(Draws!X1894-Line_cap,0)+MAX(Draws!AJ1894-Line_cap,0))</f>
        <v>0</v>
      </c>
      <c r="AK1915" s="18" t="n">
        <f aca="false">AJ1915-(MAX(Draws!Y1894-Line_cap,0)+MAX(Draws!AK1894-Line_cap,0))</f>
        <v>0</v>
      </c>
      <c r="AL1915" s="18" t="n">
        <f aca="false">SUMPRODUCT(MIN($B$22:$M$22+B1915:M1915+N1915:Y1915))</f>
        <v>379.984143707604</v>
      </c>
      <c r="AM1915" s="18" t="n">
        <f aca="false">SUMPRODUCT(MIN($B$22:$M$22+B1915:M1915))</f>
        <v>379.984143707604</v>
      </c>
      <c r="AN1915" s="18" t="n">
        <f aca="false">SUMPRODUCT(MIN($B$22:$M$22+N1915:Y1915))</f>
        <v>481.950382357786</v>
      </c>
      <c r="AO1915" s="18" t="n">
        <f aca="false">SUMPRODUCT(MIN($B$22:$M$22+B1915:M1915+Z1915:AK1915))</f>
        <v>379.984143707604</v>
      </c>
      <c r="AP1915" s="18" t="n">
        <f aca="false">SUMPRODUCT(MIN($B$23:$M$23+B1915:M1915+N1915:Y1915))</f>
        <v>429.584143707604</v>
      </c>
      <c r="AQ1915" s="18" t="n">
        <f aca="false">SUMPRODUCT(MIN($B$23:$M$23+B1915:M1915+Z1915:AK1915))</f>
        <v>429.584143707604</v>
      </c>
      <c r="AR1915" s="13" t="n">
        <f aca="false">IF(Y1915&lt;0,1,0)</f>
        <v>0</v>
      </c>
    </row>
    <row r="1916" customFormat="false" ht="15" hidden="false" customHeight="false" outlineLevel="0" collapsed="false">
      <c r="A1916" s="13" t="n">
        <v>1891</v>
      </c>
      <c r="B1916" s="18" t="n">
        <f aca="false">Shock_sd*Draws!B1895</f>
        <v>57.0157530898093</v>
      </c>
      <c r="C1916" s="18" t="n">
        <f aca="false">Persist_a*B1916+Shock_sd*Draws!C1895</f>
        <v>13.5312304220859</v>
      </c>
      <c r="D1916" s="18" t="n">
        <f aca="false">Persist_a*C1916+Shock_sd*Draws!D1895</f>
        <v>-69.7783651910727</v>
      </c>
      <c r="E1916" s="18" t="n">
        <f aca="false">Persist_a*D1916+Shock_sd*Draws!E1895</f>
        <v>-64.0169509223412</v>
      </c>
      <c r="F1916" s="18" t="n">
        <f aca="false">Persist_a*E1916+Shock_sd*Draws!F1895</f>
        <v>-48.6762715146363</v>
      </c>
      <c r="G1916" s="18" t="n">
        <f aca="false">Persist_a*F1916+Shock_sd*Draws!G1895</f>
        <v>53.4076257232984</v>
      </c>
      <c r="H1916" s="18" t="n">
        <f aca="false">Persist_a*G1916+Shock_sd*Draws!H1895</f>
        <v>1.34685712313368</v>
      </c>
      <c r="I1916" s="18" t="n">
        <f aca="false">Persist_a*H1916+Shock_sd*Draws!I1895</f>
        <v>15.1590874041135</v>
      </c>
      <c r="J1916" s="18" t="n">
        <f aca="false">Persist_a*I1916+Shock_sd*Draws!J1895</f>
        <v>29.9492023317466</v>
      </c>
      <c r="K1916" s="18" t="n">
        <f aca="false">Persist_a*J1916+Shock_sd*Draws!K1895</f>
        <v>-16.924894770596</v>
      </c>
      <c r="L1916" s="18" t="n">
        <f aca="false">Persist_a*K1916+Shock_sd*Draws!L1895</f>
        <v>-68.7401073609913</v>
      </c>
      <c r="M1916" s="18" t="n">
        <f aca="false">Persist_a*L1916+Shock_sd*Draws!M1895</f>
        <v>-113.115443091707</v>
      </c>
      <c r="N1916" s="18" t="n">
        <f aca="false">0-(Draws!N1895+Draws!Z1895)</f>
        <v>0</v>
      </c>
      <c r="O1916" s="18" t="n">
        <f aca="false">N1916-(Draws!O1895+Draws!AA1895)</f>
        <v>0</v>
      </c>
      <c r="P1916" s="18" t="n">
        <f aca="false">O1916-(Draws!P1895+Draws!AB1895)</f>
        <v>0</v>
      </c>
      <c r="Q1916" s="18" t="n">
        <f aca="false">P1916-(Draws!Q1895+Draws!AC1895)</f>
        <v>0</v>
      </c>
      <c r="R1916" s="18" t="n">
        <f aca="false">Q1916-(Draws!R1895+Draws!AD1895)</f>
        <v>0</v>
      </c>
      <c r="S1916" s="18" t="n">
        <f aca="false">R1916-(Draws!S1895+Draws!AE1895)</f>
        <v>0</v>
      </c>
      <c r="T1916" s="18" t="n">
        <f aca="false">S1916-(Draws!T1895+Draws!AF1895)</f>
        <v>0</v>
      </c>
      <c r="U1916" s="18" t="n">
        <f aca="false">T1916-(Draws!U1895+Draws!AG1895)</f>
        <v>0</v>
      </c>
      <c r="V1916" s="18" t="n">
        <f aca="false">U1916-(Draws!V1895+Draws!AH1895)</f>
        <v>0</v>
      </c>
      <c r="W1916" s="18" t="n">
        <f aca="false">V1916-(Draws!W1895+Draws!AI1895)</f>
        <v>0</v>
      </c>
      <c r="X1916" s="18" t="n">
        <f aca="false">W1916-(Draws!X1895+Draws!AJ1895)</f>
        <v>0</v>
      </c>
      <c r="Y1916" s="18" t="n">
        <f aca="false">X1916-(Draws!Y1895+Draws!AK1895)</f>
        <v>0</v>
      </c>
      <c r="Z1916" s="18" t="n">
        <f aca="false">0-(MAX(Draws!N1895-Line_cap,0)+MAX(Draws!Z1895-Line_cap,0))</f>
        <v>0</v>
      </c>
      <c r="AA1916" s="18" t="n">
        <f aca="false">Z1916-(MAX(Draws!O1895-Line_cap,0)+MAX(Draws!AA1895-Line_cap,0))</f>
        <v>0</v>
      </c>
      <c r="AB1916" s="18" t="n">
        <f aca="false">AA1916-(MAX(Draws!P1895-Line_cap,0)+MAX(Draws!AB1895-Line_cap,0))</f>
        <v>0</v>
      </c>
      <c r="AC1916" s="18" t="n">
        <f aca="false">AB1916-(MAX(Draws!Q1895-Line_cap,0)+MAX(Draws!AC1895-Line_cap,0))</f>
        <v>0</v>
      </c>
      <c r="AD1916" s="18" t="n">
        <f aca="false">AC1916-(MAX(Draws!R1895-Line_cap,0)+MAX(Draws!AD1895-Line_cap,0))</f>
        <v>0</v>
      </c>
      <c r="AE1916" s="18" t="n">
        <f aca="false">AD1916-(MAX(Draws!S1895-Line_cap,0)+MAX(Draws!AE1895-Line_cap,0))</f>
        <v>0</v>
      </c>
      <c r="AF1916" s="18" t="n">
        <f aca="false">AE1916-(MAX(Draws!T1895-Line_cap,0)+MAX(Draws!AF1895-Line_cap,0))</f>
        <v>0</v>
      </c>
      <c r="AG1916" s="18" t="n">
        <f aca="false">AF1916-(MAX(Draws!U1895-Line_cap,0)+MAX(Draws!AG1895-Line_cap,0))</f>
        <v>0</v>
      </c>
      <c r="AH1916" s="18" t="n">
        <f aca="false">AG1916-(MAX(Draws!V1895-Line_cap,0)+MAX(Draws!AH1895-Line_cap,0))</f>
        <v>0</v>
      </c>
      <c r="AI1916" s="18" t="n">
        <f aca="false">AH1916-(MAX(Draws!W1895-Line_cap,0)+MAX(Draws!AI1895-Line_cap,0))</f>
        <v>0</v>
      </c>
      <c r="AJ1916" s="18" t="n">
        <f aca="false">AI1916-(MAX(Draws!X1895-Line_cap,0)+MAX(Draws!AJ1895-Line_cap,0))</f>
        <v>0</v>
      </c>
      <c r="AK1916" s="18" t="n">
        <f aca="false">AJ1916-(MAX(Draws!Y1895-Line_cap,0)+MAX(Draws!AK1895-Line_cap,0))</f>
        <v>0</v>
      </c>
      <c r="AL1916" s="18" t="n">
        <f aca="false">SUMPRODUCT(MIN($B$22:$M$22+B1916:M1916+N1916:Y1916))</f>
        <v>397.308604585253</v>
      </c>
      <c r="AM1916" s="18" t="n">
        <f aca="false">SUMPRODUCT(MIN($B$22:$M$22+B1916:M1916))</f>
        <v>397.308604585253</v>
      </c>
      <c r="AN1916" s="18" t="n">
        <f aca="false">SUMPRODUCT(MIN($B$22:$M$22+N1916:Y1916))</f>
        <v>481.950382357786</v>
      </c>
      <c r="AO1916" s="18" t="n">
        <f aca="false">SUMPRODUCT(MIN($B$22:$M$22+B1916:M1916+Z1916:AK1916))</f>
        <v>397.308604585253</v>
      </c>
      <c r="AP1916" s="18" t="n">
        <f aca="false">SUMPRODUCT(MIN($B$23:$M$23+B1916:M1916+N1916:Y1916))</f>
        <v>442.434485667873</v>
      </c>
      <c r="AQ1916" s="18" t="n">
        <f aca="false">SUMPRODUCT(MIN($B$23:$M$23+B1916:M1916+Z1916:AK1916))</f>
        <v>442.434485667873</v>
      </c>
      <c r="AR1916" s="13" t="n">
        <f aca="false">IF(Y1916&lt;0,1,0)</f>
        <v>0</v>
      </c>
    </row>
    <row r="1917" customFormat="false" ht="15" hidden="false" customHeight="false" outlineLevel="0" collapsed="false">
      <c r="A1917" s="13" t="n">
        <v>1892</v>
      </c>
      <c r="B1917" s="18" t="n">
        <f aca="false">Shock_sd*Draws!B1896</f>
        <v>-50.3967362450112</v>
      </c>
      <c r="C1917" s="18" t="n">
        <f aca="false">Persist_a*B1917+Shock_sd*Draws!C1896</f>
        <v>-7.50489824728607</v>
      </c>
      <c r="D1917" s="18" t="n">
        <f aca="false">Persist_a*C1917+Shock_sd*Draws!D1896</f>
        <v>-61.2199475683877</v>
      </c>
      <c r="E1917" s="18" t="n">
        <f aca="false">Persist_a*D1917+Shock_sd*Draws!E1896</f>
        <v>-15.2644924792896</v>
      </c>
      <c r="F1917" s="18" t="n">
        <f aca="false">Persist_a*E1917+Shock_sd*Draws!F1896</f>
        <v>11.8560930827132</v>
      </c>
      <c r="G1917" s="18" t="n">
        <f aca="false">Persist_a*F1917+Shock_sd*Draws!G1896</f>
        <v>-6.13059472902062</v>
      </c>
      <c r="H1917" s="18" t="n">
        <f aca="false">Persist_a*G1917+Shock_sd*Draws!H1896</f>
        <v>-42.0549126401783</v>
      </c>
      <c r="I1917" s="18" t="n">
        <f aca="false">Persist_a*H1917+Shock_sd*Draws!I1896</f>
        <v>41.4151056453772</v>
      </c>
      <c r="J1917" s="18" t="n">
        <f aca="false">Persist_a*I1917+Shock_sd*Draws!J1896</f>
        <v>-20.4960293379699</v>
      </c>
      <c r="K1917" s="18" t="n">
        <f aca="false">Persist_a*J1917+Shock_sd*Draws!K1896</f>
        <v>46.7963575156066</v>
      </c>
      <c r="L1917" s="18" t="n">
        <f aca="false">Persist_a*K1917+Shock_sd*Draws!L1896</f>
        <v>71.1532897261935</v>
      </c>
      <c r="M1917" s="18" t="n">
        <f aca="false">Persist_a*L1917+Shock_sd*Draws!M1896</f>
        <v>62.2552256927158</v>
      </c>
      <c r="N1917" s="18" t="n">
        <f aca="false">0-(Draws!N1896+Draws!Z1896)</f>
        <v>0</v>
      </c>
      <c r="O1917" s="18" t="n">
        <f aca="false">N1917-(Draws!O1896+Draws!AA1896)</f>
        <v>0</v>
      </c>
      <c r="P1917" s="18" t="n">
        <f aca="false">O1917-(Draws!P1896+Draws!AB1896)</f>
        <v>0</v>
      </c>
      <c r="Q1917" s="18" t="n">
        <f aca="false">P1917-(Draws!Q1896+Draws!AC1896)</f>
        <v>0</v>
      </c>
      <c r="R1917" s="18" t="n">
        <f aca="false">Q1917-(Draws!R1896+Draws!AD1896)</f>
        <v>0</v>
      </c>
      <c r="S1917" s="18" t="n">
        <f aca="false">R1917-(Draws!S1896+Draws!AE1896)</f>
        <v>0</v>
      </c>
      <c r="T1917" s="18" t="n">
        <f aca="false">S1917-(Draws!T1896+Draws!AF1896)</f>
        <v>0</v>
      </c>
      <c r="U1917" s="18" t="n">
        <f aca="false">T1917-(Draws!U1896+Draws!AG1896)</f>
        <v>0</v>
      </c>
      <c r="V1917" s="18" t="n">
        <f aca="false">U1917-(Draws!V1896+Draws!AH1896)</f>
        <v>0</v>
      </c>
      <c r="W1917" s="18" t="n">
        <f aca="false">V1917-(Draws!W1896+Draws!AI1896)</f>
        <v>0</v>
      </c>
      <c r="X1917" s="18" t="n">
        <f aca="false">W1917-(Draws!X1896+Draws!AJ1896)</f>
        <v>0</v>
      </c>
      <c r="Y1917" s="18" t="n">
        <f aca="false">X1917-(Draws!Y1896+Draws!AK1896)</f>
        <v>0</v>
      </c>
      <c r="Z1917" s="18" t="n">
        <f aca="false">0-(MAX(Draws!N1896-Line_cap,0)+MAX(Draws!Z1896-Line_cap,0))</f>
        <v>0</v>
      </c>
      <c r="AA1917" s="18" t="n">
        <f aca="false">Z1917-(MAX(Draws!O1896-Line_cap,0)+MAX(Draws!AA1896-Line_cap,0))</f>
        <v>0</v>
      </c>
      <c r="AB1917" s="18" t="n">
        <f aca="false">AA1917-(MAX(Draws!P1896-Line_cap,0)+MAX(Draws!AB1896-Line_cap,0))</f>
        <v>0</v>
      </c>
      <c r="AC1917" s="18" t="n">
        <f aca="false">AB1917-(MAX(Draws!Q1896-Line_cap,0)+MAX(Draws!AC1896-Line_cap,0))</f>
        <v>0</v>
      </c>
      <c r="AD1917" s="18" t="n">
        <f aca="false">AC1917-(MAX(Draws!R1896-Line_cap,0)+MAX(Draws!AD1896-Line_cap,0))</f>
        <v>0</v>
      </c>
      <c r="AE1917" s="18" t="n">
        <f aca="false">AD1917-(MAX(Draws!S1896-Line_cap,0)+MAX(Draws!AE1896-Line_cap,0))</f>
        <v>0</v>
      </c>
      <c r="AF1917" s="18" t="n">
        <f aca="false">AE1917-(MAX(Draws!T1896-Line_cap,0)+MAX(Draws!AF1896-Line_cap,0))</f>
        <v>0</v>
      </c>
      <c r="AG1917" s="18" t="n">
        <f aca="false">AF1917-(MAX(Draws!U1896-Line_cap,0)+MAX(Draws!AG1896-Line_cap,0))</f>
        <v>0</v>
      </c>
      <c r="AH1917" s="18" t="n">
        <f aca="false">AG1917-(MAX(Draws!V1896-Line_cap,0)+MAX(Draws!AH1896-Line_cap,0))</f>
        <v>0</v>
      </c>
      <c r="AI1917" s="18" t="n">
        <f aca="false">AH1917-(MAX(Draws!W1896-Line_cap,0)+MAX(Draws!AI1896-Line_cap,0))</f>
        <v>0</v>
      </c>
      <c r="AJ1917" s="18" t="n">
        <f aca="false">AI1917-(MAX(Draws!X1896-Line_cap,0)+MAX(Draws!AJ1896-Line_cap,0))</f>
        <v>0</v>
      </c>
      <c r="AK1917" s="18" t="n">
        <f aca="false">AJ1917-(MAX(Draws!Y1896-Line_cap,0)+MAX(Draws!AK1896-Line_cap,0))</f>
        <v>0</v>
      </c>
      <c r="AL1917" s="18" t="n">
        <f aca="false">SUMPRODUCT(MIN($B$22:$M$22+B1917:M1917+N1917:Y1917))</f>
        <v>439.895469717607</v>
      </c>
      <c r="AM1917" s="18" t="n">
        <f aca="false">SUMPRODUCT(MIN($B$22:$M$22+B1917:M1917))</f>
        <v>439.895469717607</v>
      </c>
      <c r="AN1917" s="18" t="n">
        <f aca="false">SUMPRODUCT(MIN($B$22:$M$22+N1917:Y1917))</f>
        <v>481.950382357786</v>
      </c>
      <c r="AO1917" s="18" t="n">
        <f aca="false">SUMPRODUCT(MIN($B$22:$M$22+B1917:M1917+Z1917:AK1917))</f>
        <v>439.895469717607</v>
      </c>
      <c r="AP1917" s="18" t="n">
        <f aca="false">SUMPRODUCT(MIN($B$23:$M$23+B1917:M1917+N1917:Y1917))</f>
        <v>489.074112580708</v>
      </c>
      <c r="AQ1917" s="18" t="n">
        <f aca="false">SUMPRODUCT(MIN($B$23:$M$23+B1917:M1917+Z1917:AK1917))</f>
        <v>489.074112580708</v>
      </c>
      <c r="AR1917" s="13" t="n">
        <f aca="false">IF(Y1917&lt;0,1,0)</f>
        <v>0</v>
      </c>
    </row>
    <row r="1918" customFormat="false" ht="15" hidden="false" customHeight="false" outlineLevel="0" collapsed="false">
      <c r="A1918" s="13" t="n">
        <v>1893</v>
      </c>
      <c r="B1918" s="18" t="n">
        <f aca="false">Shock_sd*Draws!B1897</f>
        <v>18.8798588284787</v>
      </c>
      <c r="C1918" s="18" t="n">
        <f aca="false">Persist_a*B1918+Shock_sd*Draws!C1897</f>
        <v>-80.7496214510967</v>
      </c>
      <c r="D1918" s="18" t="n">
        <f aca="false">Persist_a*C1918+Shock_sd*Draws!D1897</f>
        <v>10.8262956648529</v>
      </c>
      <c r="E1918" s="18" t="n">
        <f aca="false">Persist_a*D1918+Shock_sd*Draws!E1897</f>
        <v>17.0841445736653</v>
      </c>
      <c r="F1918" s="18" t="n">
        <f aca="false">Persist_a*E1918+Shock_sd*Draws!F1897</f>
        <v>-11.3349330770339</v>
      </c>
      <c r="G1918" s="18" t="n">
        <f aca="false">Persist_a*F1918+Shock_sd*Draws!G1897</f>
        <v>20.1227568209009</v>
      </c>
      <c r="H1918" s="18" t="n">
        <f aca="false">Persist_a*G1918+Shock_sd*Draws!H1897</f>
        <v>50.921981531031</v>
      </c>
      <c r="I1918" s="18" t="n">
        <f aca="false">Persist_a*H1918+Shock_sd*Draws!I1897</f>
        <v>-2.06752511429074</v>
      </c>
      <c r="J1918" s="18" t="n">
        <f aca="false">Persist_a*I1918+Shock_sd*Draws!J1897</f>
        <v>-55.6473445413336</v>
      </c>
      <c r="K1918" s="18" t="n">
        <f aca="false">Persist_a*J1918+Shock_sd*Draws!K1897</f>
        <v>-88.4486199320609</v>
      </c>
      <c r="L1918" s="18" t="n">
        <f aca="false">Persist_a*K1918+Shock_sd*Draws!L1897</f>
        <v>-34.1574638161833</v>
      </c>
      <c r="M1918" s="18" t="n">
        <f aca="false">Persist_a*L1918+Shock_sd*Draws!M1897</f>
        <v>-9.47915573126968</v>
      </c>
      <c r="N1918" s="18" t="n">
        <f aca="false">0-(Draws!N1897+Draws!Z1897)</f>
        <v>0</v>
      </c>
      <c r="O1918" s="18" t="n">
        <f aca="false">N1918-(Draws!O1897+Draws!AA1897)</f>
        <v>0</v>
      </c>
      <c r="P1918" s="18" t="n">
        <f aca="false">O1918-(Draws!P1897+Draws!AB1897)</f>
        <v>0</v>
      </c>
      <c r="Q1918" s="18" t="n">
        <f aca="false">P1918-(Draws!Q1897+Draws!AC1897)</f>
        <v>0</v>
      </c>
      <c r="R1918" s="18" t="n">
        <f aca="false">Q1918-(Draws!R1897+Draws!AD1897)</f>
        <v>0</v>
      </c>
      <c r="S1918" s="18" t="n">
        <f aca="false">R1918-(Draws!S1897+Draws!AE1897)</f>
        <v>0</v>
      </c>
      <c r="T1918" s="18" t="n">
        <f aca="false">S1918-(Draws!T1897+Draws!AF1897)</f>
        <v>0</v>
      </c>
      <c r="U1918" s="18" t="n">
        <f aca="false">T1918-(Draws!U1897+Draws!AG1897)</f>
        <v>0</v>
      </c>
      <c r="V1918" s="18" t="n">
        <f aca="false">U1918-(Draws!V1897+Draws!AH1897)</f>
        <v>0</v>
      </c>
      <c r="W1918" s="18" t="n">
        <f aca="false">V1918-(Draws!W1897+Draws!AI1897)</f>
        <v>0</v>
      </c>
      <c r="X1918" s="18" t="n">
        <f aca="false">W1918-(Draws!X1897+Draws!AJ1897)</f>
        <v>0</v>
      </c>
      <c r="Y1918" s="18" t="n">
        <f aca="false">X1918-(Draws!Y1897+Draws!AK1897)</f>
        <v>0</v>
      </c>
      <c r="Z1918" s="18" t="n">
        <f aca="false">0-(MAX(Draws!N1897-Line_cap,0)+MAX(Draws!Z1897-Line_cap,0))</f>
        <v>0</v>
      </c>
      <c r="AA1918" s="18" t="n">
        <f aca="false">Z1918-(MAX(Draws!O1897-Line_cap,0)+MAX(Draws!AA1897-Line_cap,0))</f>
        <v>0</v>
      </c>
      <c r="AB1918" s="18" t="n">
        <f aca="false">AA1918-(MAX(Draws!P1897-Line_cap,0)+MAX(Draws!AB1897-Line_cap,0))</f>
        <v>0</v>
      </c>
      <c r="AC1918" s="18" t="n">
        <f aca="false">AB1918-(MAX(Draws!Q1897-Line_cap,0)+MAX(Draws!AC1897-Line_cap,0))</f>
        <v>0</v>
      </c>
      <c r="AD1918" s="18" t="n">
        <f aca="false">AC1918-(MAX(Draws!R1897-Line_cap,0)+MAX(Draws!AD1897-Line_cap,0))</f>
        <v>0</v>
      </c>
      <c r="AE1918" s="18" t="n">
        <f aca="false">AD1918-(MAX(Draws!S1897-Line_cap,0)+MAX(Draws!AE1897-Line_cap,0))</f>
        <v>0</v>
      </c>
      <c r="AF1918" s="18" t="n">
        <f aca="false">AE1918-(MAX(Draws!T1897-Line_cap,0)+MAX(Draws!AF1897-Line_cap,0))</f>
        <v>0</v>
      </c>
      <c r="AG1918" s="18" t="n">
        <f aca="false">AF1918-(MAX(Draws!U1897-Line_cap,0)+MAX(Draws!AG1897-Line_cap,0))</f>
        <v>0</v>
      </c>
      <c r="AH1918" s="18" t="n">
        <f aca="false">AG1918-(MAX(Draws!V1897-Line_cap,0)+MAX(Draws!AH1897-Line_cap,0))</f>
        <v>0</v>
      </c>
      <c r="AI1918" s="18" t="n">
        <f aca="false">AH1918-(MAX(Draws!W1897-Line_cap,0)+MAX(Draws!AI1897-Line_cap,0))</f>
        <v>0</v>
      </c>
      <c r="AJ1918" s="18" t="n">
        <f aca="false">AI1918-(MAX(Draws!X1897-Line_cap,0)+MAX(Draws!AJ1897-Line_cap,0))</f>
        <v>0</v>
      </c>
      <c r="AK1918" s="18" t="n">
        <f aca="false">AJ1918-(MAX(Draws!Y1897-Line_cap,0)+MAX(Draws!AK1897-Line_cap,0))</f>
        <v>0</v>
      </c>
      <c r="AL1918" s="18" t="n">
        <f aca="false">SUMPRODUCT(MIN($B$22:$M$22+B1918:M1918+N1918:Y1918))</f>
        <v>405.937075877363</v>
      </c>
      <c r="AM1918" s="18" t="n">
        <f aca="false">SUMPRODUCT(MIN($B$22:$M$22+B1918:M1918))</f>
        <v>405.937075877363</v>
      </c>
      <c r="AN1918" s="18" t="n">
        <f aca="false">SUMPRODUCT(MIN($B$22:$M$22+N1918:Y1918))</f>
        <v>481.950382357786</v>
      </c>
      <c r="AO1918" s="18" t="n">
        <f aca="false">SUMPRODUCT(MIN($B$22:$M$22+B1918:M1918+Z1918:AK1918))</f>
        <v>405.937075877363</v>
      </c>
      <c r="AP1918" s="18" t="n">
        <f aca="false">SUMPRODUCT(MIN($B$23:$M$23+B1918:M1918+N1918:Y1918))</f>
        <v>454.22272442779</v>
      </c>
      <c r="AQ1918" s="18" t="n">
        <f aca="false">SUMPRODUCT(MIN($B$23:$M$23+B1918:M1918+Z1918:AK1918))</f>
        <v>454.22272442779</v>
      </c>
      <c r="AR1918" s="13" t="n">
        <f aca="false">IF(Y1918&lt;0,1,0)</f>
        <v>0</v>
      </c>
    </row>
    <row r="1919" customFormat="false" ht="15" hidden="false" customHeight="false" outlineLevel="0" collapsed="false">
      <c r="A1919" s="13" t="n">
        <v>1894</v>
      </c>
      <c r="B1919" s="18" t="n">
        <f aca="false">Shock_sd*Draws!B1898</f>
        <v>56.8658651603875</v>
      </c>
      <c r="C1919" s="18" t="n">
        <f aca="false">Persist_a*B1919+Shock_sd*Draws!C1898</f>
        <v>48.5414617533846</v>
      </c>
      <c r="D1919" s="18" t="n">
        <f aca="false">Persist_a*C1919+Shock_sd*Draws!D1898</f>
        <v>48.9263051393752</v>
      </c>
      <c r="E1919" s="18" t="n">
        <f aca="false">Persist_a*D1919+Shock_sd*Draws!E1898</f>
        <v>-10.7417044314517</v>
      </c>
      <c r="F1919" s="18" t="n">
        <f aca="false">Persist_a*E1919+Shock_sd*Draws!F1898</f>
        <v>27.342054812764</v>
      </c>
      <c r="G1919" s="18" t="n">
        <f aca="false">Persist_a*F1919+Shock_sd*Draws!G1898</f>
        <v>-74.3656241742187</v>
      </c>
      <c r="H1919" s="18" t="n">
        <f aca="false">Persist_a*G1919+Shock_sd*Draws!H1898</f>
        <v>-2.15373749003648</v>
      </c>
      <c r="I1919" s="18" t="n">
        <f aca="false">Persist_a*H1919+Shock_sd*Draws!I1898</f>
        <v>88.5167147055227</v>
      </c>
      <c r="J1919" s="18" t="n">
        <f aca="false">Persist_a*I1919+Shock_sd*Draws!J1898</f>
        <v>21.013540804234</v>
      </c>
      <c r="K1919" s="18" t="n">
        <f aca="false">Persist_a*J1919+Shock_sd*Draws!K1898</f>
        <v>33.7664665729493</v>
      </c>
      <c r="L1919" s="18" t="n">
        <f aca="false">Persist_a*K1919+Shock_sd*Draws!L1898</f>
        <v>-7.55602097803715</v>
      </c>
      <c r="M1919" s="18" t="n">
        <f aca="false">Persist_a*L1919+Shock_sd*Draws!M1898</f>
        <v>60.6647334356359</v>
      </c>
      <c r="N1919" s="18" t="n">
        <f aca="false">0-(Draws!N1898+Draws!Z1898)</f>
        <v>0</v>
      </c>
      <c r="O1919" s="18" t="n">
        <f aca="false">N1919-(Draws!O1898+Draws!AA1898)</f>
        <v>0</v>
      </c>
      <c r="P1919" s="18" t="n">
        <f aca="false">O1919-(Draws!P1898+Draws!AB1898)</f>
        <v>0</v>
      </c>
      <c r="Q1919" s="18" t="n">
        <f aca="false">P1919-(Draws!Q1898+Draws!AC1898)</f>
        <v>0</v>
      </c>
      <c r="R1919" s="18" t="n">
        <f aca="false">Q1919-(Draws!R1898+Draws!AD1898)</f>
        <v>0</v>
      </c>
      <c r="S1919" s="18" t="n">
        <f aca="false">R1919-(Draws!S1898+Draws!AE1898)</f>
        <v>0</v>
      </c>
      <c r="T1919" s="18" t="n">
        <f aca="false">S1919-(Draws!T1898+Draws!AF1898)</f>
        <v>0</v>
      </c>
      <c r="U1919" s="18" t="n">
        <f aca="false">T1919-(Draws!U1898+Draws!AG1898)</f>
        <v>0</v>
      </c>
      <c r="V1919" s="18" t="n">
        <f aca="false">U1919-(Draws!V1898+Draws!AH1898)</f>
        <v>0</v>
      </c>
      <c r="W1919" s="18" t="n">
        <f aca="false">V1919-(Draws!W1898+Draws!AI1898)</f>
        <v>0</v>
      </c>
      <c r="X1919" s="18" t="n">
        <f aca="false">W1919-(Draws!X1898+Draws!AJ1898)</f>
        <v>0</v>
      </c>
      <c r="Y1919" s="18" t="n">
        <f aca="false">X1919-(Draws!Y1898+Draws!AK1898)</f>
        <v>0</v>
      </c>
      <c r="Z1919" s="18" t="n">
        <f aca="false">0-(MAX(Draws!N1898-Line_cap,0)+MAX(Draws!Z1898-Line_cap,0))</f>
        <v>0</v>
      </c>
      <c r="AA1919" s="18" t="n">
        <f aca="false">Z1919-(MAX(Draws!O1898-Line_cap,0)+MAX(Draws!AA1898-Line_cap,0))</f>
        <v>0</v>
      </c>
      <c r="AB1919" s="18" t="n">
        <f aca="false">AA1919-(MAX(Draws!P1898-Line_cap,0)+MAX(Draws!AB1898-Line_cap,0))</f>
        <v>0</v>
      </c>
      <c r="AC1919" s="18" t="n">
        <f aca="false">AB1919-(MAX(Draws!Q1898-Line_cap,0)+MAX(Draws!AC1898-Line_cap,0))</f>
        <v>0</v>
      </c>
      <c r="AD1919" s="18" t="n">
        <f aca="false">AC1919-(MAX(Draws!R1898-Line_cap,0)+MAX(Draws!AD1898-Line_cap,0))</f>
        <v>0</v>
      </c>
      <c r="AE1919" s="18" t="n">
        <f aca="false">AD1919-(MAX(Draws!S1898-Line_cap,0)+MAX(Draws!AE1898-Line_cap,0))</f>
        <v>0</v>
      </c>
      <c r="AF1919" s="18" t="n">
        <f aca="false">AE1919-(MAX(Draws!T1898-Line_cap,0)+MAX(Draws!AF1898-Line_cap,0))</f>
        <v>0</v>
      </c>
      <c r="AG1919" s="18" t="n">
        <f aca="false">AF1919-(MAX(Draws!U1898-Line_cap,0)+MAX(Draws!AG1898-Line_cap,0))</f>
        <v>0</v>
      </c>
      <c r="AH1919" s="18" t="n">
        <f aca="false">AG1919-(MAX(Draws!V1898-Line_cap,0)+MAX(Draws!AH1898-Line_cap,0))</f>
        <v>0</v>
      </c>
      <c r="AI1919" s="18" t="n">
        <f aca="false">AH1919-(MAX(Draws!W1898-Line_cap,0)+MAX(Draws!AI1898-Line_cap,0))</f>
        <v>0</v>
      </c>
      <c r="AJ1919" s="18" t="n">
        <f aca="false">AI1919-(MAX(Draws!X1898-Line_cap,0)+MAX(Draws!AJ1898-Line_cap,0))</f>
        <v>0</v>
      </c>
      <c r="AK1919" s="18" t="n">
        <f aca="false">AJ1919-(MAX(Draws!Y1898-Line_cap,0)+MAX(Draws!AK1898-Line_cap,0))</f>
        <v>0</v>
      </c>
      <c r="AL1919" s="18" t="n">
        <f aca="false">SUMPRODUCT(MIN($B$22:$M$22+B1919:M1919+N1919:Y1919))</f>
        <v>408.842547464146</v>
      </c>
      <c r="AM1919" s="18" t="n">
        <f aca="false">SUMPRODUCT(MIN($B$22:$M$22+B1919:M1919))</f>
        <v>408.842547464146</v>
      </c>
      <c r="AN1919" s="18" t="n">
        <f aca="false">SUMPRODUCT(MIN($B$22:$M$22+N1919:Y1919))</f>
        <v>481.950382357786</v>
      </c>
      <c r="AO1919" s="18" t="n">
        <f aca="false">SUMPRODUCT(MIN($B$22:$M$22+B1919:M1919+Z1919:AK1919))</f>
        <v>408.842547464146</v>
      </c>
      <c r="AP1919" s="18" t="n">
        <f aca="false">SUMPRODUCT(MIN($B$23:$M$23+B1919:M1919+N1919:Y1919))</f>
        <v>456.60829296493</v>
      </c>
      <c r="AQ1919" s="18" t="n">
        <f aca="false">SUMPRODUCT(MIN($B$23:$M$23+B1919:M1919+Z1919:AK1919))</f>
        <v>456.60829296493</v>
      </c>
      <c r="AR1919" s="13" t="n">
        <f aca="false">IF(Y1919&lt;0,1,0)</f>
        <v>0</v>
      </c>
    </row>
    <row r="1920" customFormat="false" ht="15" hidden="false" customHeight="false" outlineLevel="0" collapsed="false">
      <c r="A1920" s="13" t="n">
        <v>1895</v>
      </c>
      <c r="B1920" s="18" t="n">
        <f aca="false">Shock_sd*Draws!B1899</f>
        <v>35.480652456737</v>
      </c>
      <c r="C1920" s="18" t="n">
        <f aca="false">Persist_a*B1920+Shock_sd*Draws!C1899</f>
        <v>81.3857299117866</v>
      </c>
      <c r="D1920" s="18" t="n">
        <f aca="false">Persist_a*C1920+Shock_sd*Draws!D1899</f>
        <v>58.1156858130183</v>
      </c>
      <c r="E1920" s="18" t="n">
        <f aca="false">Persist_a*D1920+Shock_sd*Draws!E1899</f>
        <v>-27.3688381363872</v>
      </c>
      <c r="F1920" s="18" t="n">
        <f aca="false">Persist_a*E1920+Shock_sd*Draws!F1899</f>
        <v>58.0708155806122</v>
      </c>
      <c r="G1920" s="18" t="n">
        <f aca="false">Persist_a*F1920+Shock_sd*Draws!G1899</f>
        <v>100.449572177827</v>
      </c>
      <c r="H1920" s="18" t="n">
        <f aca="false">Persist_a*G1920+Shock_sd*Draws!H1899</f>
        <v>39.3294825320042</v>
      </c>
      <c r="I1920" s="18" t="n">
        <f aca="false">Persist_a*H1920+Shock_sd*Draws!I1899</f>
        <v>19.4036298653872</v>
      </c>
      <c r="J1920" s="18" t="n">
        <f aca="false">Persist_a*I1920+Shock_sd*Draws!J1899</f>
        <v>-2.83664044721402</v>
      </c>
      <c r="K1920" s="18" t="n">
        <f aca="false">Persist_a*J1920+Shock_sd*Draws!K1899</f>
        <v>29.6808728017203</v>
      </c>
      <c r="L1920" s="18" t="n">
        <f aca="false">Persist_a*K1920+Shock_sd*Draws!L1899</f>
        <v>-23.7192494372403</v>
      </c>
      <c r="M1920" s="18" t="n">
        <f aca="false">Persist_a*L1920+Shock_sd*Draws!M1899</f>
        <v>-26.7117027778889</v>
      </c>
      <c r="N1920" s="18" t="n">
        <f aca="false">0-(Draws!N1899+Draws!Z1899)</f>
        <v>0</v>
      </c>
      <c r="O1920" s="18" t="n">
        <f aca="false">N1920-(Draws!O1899+Draws!AA1899)</f>
        <v>0</v>
      </c>
      <c r="P1920" s="18" t="n">
        <f aca="false">O1920-(Draws!P1899+Draws!AB1899)</f>
        <v>0</v>
      </c>
      <c r="Q1920" s="18" t="n">
        <f aca="false">P1920-(Draws!Q1899+Draws!AC1899)</f>
        <v>0</v>
      </c>
      <c r="R1920" s="18" t="n">
        <f aca="false">Q1920-(Draws!R1899+Draws!AD1899)</f>
        <v>0</v>
      </c>
      <c r="S1920" s="18" t="n">
        <f aca="false">R1920-(Draws!S1899+Draws!AE1899)</f>
        <v>0</v>
      </c>
      <c r="T1920" s="18" t="n">
        <f aca="false">S1920-(Draws!T1899+Draws!AF1899)</f>
        <v>0</v>
      </c>
      <c r="U1920" s="18" t="n">
        <f aca="false">T1920-(Draws!U1899+Draws!AG1899)</f>
        <v>0</v>
      </c>
      <c r="V1920" s="18" t="n">
        <f aca="false">U1920-(Draws!V1899+Draws!AH1899)</f>
        <v>0</v>
      </c>
      <c r="W1920" s="18" t="n">
        <f aca="false">V1920-(Draws!W1899+Draws!AI1899)</f>
        <v>0</v>
      </c>
      <c r="X1920" s="18" t="n">
        <f aca="false">W1920-(Draws!X1899+Draws!AJ1899)</f>
        <v>0</v>
      </c>
      <c r="Y1920" s="18" t="n">
        <f aca="false">X1920-(Draws!Y1899+Draws!AK1899)</f>
        <v>0</v>
      </c>
      <c r="Z1920" s="18" t="n">
        <f aca="false">0-(MAX(Draws!N1899-Line_cap,0)+MAX(Draws!Z1899-Line_cap,0))</f>
        <v>0</v>
      </c>
      <c r="AA1920" s="18" t="n">
        <f aca="false">Z1920-(MAX(Draws!O1899-Line_cap,0)+MAX(Draws!AA1899-Line_cap,0))</f>
        <v>0</v>
      </c>
      <c r="AB1920" s="18" t="n">
        <f aca="false">AA1920-(MAX(Draws!P1899-Line_cap,0)+MAX(Draws!AB1899-Line_cap,0))</f>
        <v>0</v>
      </c>
      <c r="AC1920" s="18" t="n">
        <f aca="false">AB1920-(MAX(Draws!Q1899-Line_cap,0)+MAX(Draws!AC1899-Line_cap,0))</f>
        <v>0</v>
      </c>
      <c r="AD1920" s="18" t="n">
        <f aca="false">AC1920-(MAX(Draws!R1899-Line_cap,0)+MAX(Draws!AD1899-Line_cap,0))</f>
        <v>0</v>
      </c>
      <c r="AE1920" s="18" t="n">
        <f aca="false">AD1920-(MAX(Draws!S1899-Line_cap,0)+MAX(Draws!AE1899-Line_cap,0))</f>
        <v>0</v>
      </c>
      <c r="AF1920" s="18" t="n">
        <f aca="false">AE1920-(MAX(Draws!T1899-Line_cap,0)+MAX(Draws!AF1899-Line_cap,0))</f>
        <v>0</v>
      </c>
      <c r="AG1920" s="18" t="n">
        <f aca="false">AF1920-(MAX(Draws!U1899-Line_cap,0)+MAX(Draws!AG1899-Line_cap,0))</f>
        <v>0</v>
      </c>
      <c r="AH1920" s="18" t="n">
        <f aca="false">AG1920-(MAX(Draws!V1899-Line_cap,0)+MAX(Draws!AH1899-Line_cap,0))</f>
        <v>0</v>
      </c>
      <c r="AI1920" s="18" t="n">
        <f aca="false">AH1920-(MAX(Draws!W1899-Line_cap,0)+MAX(Draws!AI1899-Line_cap,0))</f>
        <v>0</v>
      </c>
      <c r="AJ1920" s="18" t="n">
        <f aca="false">AI1920-(MAX(Draws!X1899-Line_cap,0)+MAX(Draws!AJ1899-Line_cap,0))</f>
        <v>0</v>
      </c>
      <c r="AK1920" s="18" t="n">
        <f aca="false">AJ1920-(MAX(Draws!Y1899-Line_cap,0)+MAX(Draws!AK1899-Line_cap,0))</f>
        <v>0</v>
      </c>
      <c r="AL1920" s="18" t="n">
        <f aca="false">SUMPRODUCT(MIN($B$22:$M$22+B1920:M1920+N1920:Y1920))</f>
        <v>471.493361691769</v>
      </c>
      <c r="AM1920" s="18" t="n">
        <f aca="false">SUMPRODUCT(MIN($B$22:$M$22+B1920:M1920))</f>
        <v>471.493361691769</v>
      </c>
      <c r="AN1920" s="18" t="n">
        <f aca="false">SUMPRODUCT(MIN($B$22:$M$22+N1920:Y1920))</f>
        <v>481.950382357786</v>
      </c>
      <c r="AO1920" s="18" t="n">
        <f aca="false">SUMPRODUCT(MIN($B$22:$M$22+B1920:M1920+Z1920:AK1920))</f>
        <v>471.493361691769</v>
      </c>
      <c r="AP1920" s="18" t="n">
        <f aca="false">SUMPRODUCT(MIN($B$23:$M$23+B1920:M1920+N1920:Y1920))</f>
        <v>512.381649205133</v>
      </c>
      <c r="AQ1920" s="18" t="n">
        <f aca="false">SUMPRODUCT(MIN($B$23:$M$23+B1920:M1920+Z1920:AK1920))</f>
        <v>512.381649205133</v>
      </c>
      <c r="AR1920" s="13" t="n">
        <f aca="false">IF(Y1920&lt;0,1,0)</f>
        <v>0</v>
      </c>
    </row>
    <row r="1921" customFormat="false" ht="15" hidden="false" customHeight="false" outlineLevel="0" collapsed="false">
      <c r="A1921" s="13" t="n">
        <v>1896</v>
      </c>
      <c r="B1921" s="18" t="n">
        <f aca="false">Shock_sd*Draws!B1900</f>
        <v>-48.933235605093</v>
      </c>
      <c r="C1921" s="18" t="n">
        <f aca="false">Persist_a*B1921+Shock_sd*Draws!C1900</f>
        <v>22.1283485694724</v>
      </c>
      <c r="D1921" s="18" t="n">
        <f aca="false">Persist_a*C1921+Shock_sd*Draws!D1900</f>
        <v>63.4839239203296</v>
      </c>
      <c r="E1921" s="18" t="n">
        <f aca="false">Persist_a*D1921+Shock_sd*Draws!E1900</f>
        <v>27.2460972066923</v>
      </c>
      <c r="F1921" s="18" t="n">
        <f aca="false">Persist_a*E1921+Shock_sd*Draws!F1900</f>
        <v>10.635721482494</v>
      </c>
      <c r="G1921" s="18" t="n">
        <f aca="false">Persist_a*F1921+Shock_sd*Draws!G1900</f>
        <v>-3.15458758718196</v>
      </c>
      <c r="H1921" s="18" t="n">
        <f aca="false">Persist_a*G1921+Shock_sd*Draws!H1900</f>
        <v>-18.0224507957504</v>
      </c>
      <c r="I1921" s="18" t="n">
        <f aca="false">Persist_a*H1921+Shock_sd*Draws!I1900</f>
        <v>-20.7888023951562</v>
      </c>
      <c r="J1921" s="18" t="n">
        <f aca="false">Persist_a*I1921+Shock_sd*Draws!J1900</f>
        <v>11.4437931386072</v>
      </c>
      <c r="K1921" s="18" t="n">
        <f aca="false">Persist_a*J1921+Shock_sd*Draws!K1900</f>
        <v>13.8642848829763</v>
      </c>
      <c r="L1921" s="18" t="n">
        <f aca="false">Persist_a*K1921+Shock_sd*Draws!L1900</f>
        <v>28.6791960751733</v>
      </c>
      <c r="M1921" s="18" t="n">
        <f aca="false">Persist_a*L1921+Shock_sd*Draws!M1900</f>
        <v>20.5353850754966</v>
      </c>
      <c r="N1921" s="18" t="n">
        <f aca="false">0-(Draws!N1900+Draws!Z1900)</f>
        <v>-96.561497403966</v>
      </c>
      <c r="O1921" s="18" t="n">
        <f aca="false">N1921-(Draws!O1900+Draws!AA1900)</f>
        <v>-96.561497403966</v>
      </c>
      <c r="P1921" s="18" t="n">
        <f aca="false">O1921-(Draws!P1900+Draws!AB1900)</f>
        <v>-96.561497403966</v>
      </c>
      <c r="Q1921" s="18" t="n">
        <f aca="false">P1921-(Draws!Q1900+Draws!AC1900)</f>
        <v>-96.561497403966</v>
      </c>
      <c r="R1921" s="18" t="n">
        <f aca="false">Q1921-(Draws!R1900+Draws!AD1900)</f>
        <v>-96.561497403966</v>
      </c>
      <c r="S1921" s="18" t="n">
        <f aca="false">R1921-(Draws!S1900+Draws!AE1900)</f>
        <v>-96.561497403966</v>
      </c>
      <c r="T1921" s="18" t="n">
        <f aca="false">S1921-(Draws!T1900+Draws!AF1900)</f>
        <v>-96.561497403966</v>
      </c>
      <c r="U1921" s="18" t="n">
        <f aca="false">T1921-(Draws!U1900+Draws!AG1900)</f>
        <v>-96.561497403966</v>
      </c>
      <c r="V1921" s="18" t="n">
        <f aca="false">U1921-(Draws!V1900+Draws!AH1900)</f>
        <v>-96.561497403966</v>
      </c>
      <c r="W1921" s="18" t="n">
        <f aca="false">V1921-(Draws!W1900+Draws!AI1900)</f>
        <v>-96.561497403966</v>
      </c>
      <c r="X1921" s="18" t="n">
        <f aca="false">W1921-(Draws!X1900+Draws!AJ1900)</f>
        <v>-96.561497403966</v>
      </c>
      <c r="Y1921" s="18" t="n">
        <f aca="false">X1921-(Draws!Y1900+Draws!AK1900)</f>
        <v>-96.561497403966</v>
      </c>
      <c r="Z1921" s="18" t="n">
        <f aca="false">0-(MAX(Draws!N1900-Line_cap,0)+MAX(Draws!Z1900-Line_cap,0))</f>
        <v>0</v>
      </c>
      <c r="AA1921" s="18" t="n">
        <f aca="false">Z1921-(MAX(Draws!O1900-Line_cap,0)+MAX(Draws!AA1900-Line_cap,0))</f>
        <v>0</v>
      </c>
      <c r="AB1921" s="18" t="n">
        <f aca="false">AA1921-(MAX(Draws!P1900-Line_cap,0)+MAX(Draws!AB1900-Line_cap,0))</f>
        <v>0</v>
      </c>
      <c r="AC1921" s="18" t="n">
        <f aca="false">AB1921-(MAX(Draws!Q1900-Line_cap,0)+MAX(Draws!AC1900-Line_cap,0))</f>
        <v>0</v>
      </c>
      <c r="AD1921" s="18" t="n">
        <f aca="false">AC1921-(MAX(Draws!R1900-Line_cap,0)+MAX(Draws!AD1900-Line_cap,0))</f>
        <v>0</v>
      </c>
      <c r="AE1921" s="18" t="n">
        <f aca="false">AD1921-(MAX(Draws!S1900-Line_cap,0)+MAX(Draws!AE1900-Line_cap,0))</f>
        <v>0</v>
      </c>
      <c r="AF1921" s="18" t="n">
        <f aca="false">AE1921-(MAX(Draws!T1900-Line_cap,0)+MAX(Draws!AF1900-Line_cap,0))</f>
        <v>0</v>
      </c>
      <c r="AG1921" s="18" t="n">
        <f aca="false">AF1921-(MAX(Draws!U1900-Line_cap,0)+MAX(Draws!AG1900-Line_cap,0))</f>
        <v>0</v>
      </c>
      <c r="AH1921" s="18" t="n">
        <f aca="false">AG1921-(MAX(Draws!V1900-Line_cap,0)+MAX(Draws!AH1900-Line_cap,0))</f>
        <v>0</v>
      </c>
      <c r="AI1921" s="18" t="n">
        <f aca="false">AH1921-(MAX(Draws!W1900-Line_cap,0)+MAX(Draws!AI1900-Line_cap,0))</f>
        <v>0</v>
      </c>
      <c r="AJ1921" s="18" t="n">
        <f aca="false">AI1921-(MAX(Draws!X1900-Line_cap,0)+MAX(Draws!AJ1900-Line_cap,0))</f>
        <v>0</v>
      </c>
      <c r="AK1921" s="18" t="n">
        <f aca="false">AJ1921-(MAX(Draws!Y1900-Line_cap,0)+MAX(Draws!AK1900-Line_cap,0))</f>
        <v>0</v>
      </c>
      <c r="AL1921" s="18" t="n">
        <f aca="false">SUMPRODUCT(MIN($B$22:$M$22+B1921:M1921+N1921:Y1921))</f>
        <v>366.503753598797</v>
      </c>
      <c r="AM1921" s="18" t="n">
        <f aca="false">SUMPRODUCT(MIN($B$22:$M$22+B1921:M1921))</f>
        <v>463.065251002763</v>
      </c>
      <c r="AN1921" s="18" t="n">
        <f aca="false">SUMPRODUCT(MIN($B$22:$M$22+N1921:Y1921))</f>
        <v>385.38888495382</v>
      </c>
      <c r="AO1921" s="18" t="n">
        <f aca="false">SUMPRODUCT(MIN($B$22:$M$22+B1921:M1921+Z1921:AK1921))</f>
        <v>463.065251002763</v>
      </c>
      <c r="AP1921" s="18" t="n">
        <f aca="false">SUMPRODUCT(MIN($B$23:$M$23+B1921:M1921+N1921:Y1921))</f>
        <v>416.103753598797</v>
      </c>
      <c r="AQ1921" s="18" t="n">
        <f aca="false">SUMPRODUCT(MIN($B$23:$M$23+B1921:M1921+Z1921:AK1921))</f>
        <v>512.665251002763</v>
      </c>
      <c r="AR1921" s="13" t="n">
        <f aca="false">IF(Y1921&lt;0,1,0)</f>
        <v>1</v>
      </c>
    </row>
    <row r="1922" customFormat="false" ht="15" hidden="false" customHeight="false" outlineLevel="0" collapsed="false">
      <c r="A1922" s="13" t="n">
        <v>1897</v>
      </c>
      <c r="B1922" s="18" t="n">
        <f aca="false">Shock_sd*Draws!B1901</f>
        <v>19.4058295463657</v>
      </c>
      <c r="C1922" s="18" t="n">
        <f aca="false">Persist_a*B1922+Shock_sd*Draws!C1901</f>
        <v>54.5776140062169</v>
      </c>
      <c r="D1922" s="18" t="n">
        <f aca="false">Persist_a*C1922+Shock_sd*Draws!D1901</f>
        <v>57.1530129882268</v>
      </c>
      <c r="E1922" s="18" t="n">
        <f aca="false">Persist_a*D1922+Shock_sd*Draws!E1901</f>
        <v>10.4993597051734</v>
      </c>
      <c r="F1922" s="18" t="n">
        <f aca="false">Persist_a*E1922+Shock_sd*Draws!F1901</f>
        <v>60.8713325705896</v>
      </c>
      <c r="G1922" s="18" t="n">
        <f aca="false">Persist_a*F1922+Shock_sd*Draws!G1901</f>
        <v>-62.5859870515</v>
      </c>
      <c r="H1922" s="18" t="n">
        <f aca="false">Persist_a*G1922+Shock_sd*Draws!H1901</f>
        <v>98.1918916432189</v>
      </c>
      <c r="I1922" s="18" t="n">
        <f aca="false">Persist_a*H1922+Shock_sd*Draws!I1901</f>
        <v>6.72060297157953</v>
      </c>
      <c r="J1922" s="18" t="n">
        <f aca="false">Persist_a*I1922+Shock_sd*Draws!J1901</f>
        <v>-36.6879435185958</v>
      </c>
      <c r="K1922" s="18" t="n">
        <f aca="false">Persist_a*J1922+Shock_sd*Draws!K1901</f>
        <v>-69.6301051535329</v>
      </c>
      <c r="L1922" s="18" t="n">
        <f aca="false">Persist_a*K1922+Shock_sd*Draws!L1901</f>
        <v>-52.9184680545694</v>
      </c>
      <c r="M1922" s="18" t="n">
        <f aca="false">Persist_a*L1922+Shock_sd*Draws!M1901</f>
        <v>3.07876993479996</v>
      </c>
      <c r="N1922" s="18" t="n">
        <f aca="false">0-(Draws!N1901+Draws!Z1901)</f>
        <v>0</v>
      </c>
      <c r="O1922" s="18" t="n">
        <f aca="false">N1922-(Draws!O1901+Draws!AA1901)</f>
        <v>0</v>
      </c>
      <c r="P1922" s="18" t="n">
        <f aca="false">O1922-(Draws!P1901+Draws!AB1901)</f>
        <v>0</v>
      </c>
      <c r="Q1922" s="18" t="n">
        <f aca="false">P1922-(Draws!Q1901+Draws!AC1901)</f>
        <v>0</v>
      </c>
      <c r="R1922" s="18" t="n">
        <f aca="false">Q1922-(Draws!R1901+Draws!AD1901)</f>
        <v>0</v>
      </c>
      <c r="S1922" s="18" t="n">
        <f aca="false">R1922-(Draws!S1901+Draws!AE1901)</f>
        <v>0</v>
      </c>
      <c r="T1922" s="18" t="n">
        <f aca="false">S1922-(Draws!T1901+Draws!AF1901)</f>
        <v>0</v>
      </c>
      <c r="U1922" s="18" t="n">
        <f aca="false">T1922-(Draws!U1901+Draws!AG1901)</f>
        <v>-109.01884197182</v>
      </c>
      <c r="V1922" s="18" t="n">
        <f aca="false">U1922-(Draws!V1901+Draws!AH1901)</f>
        <v>-221.524745429555</v>
      </c>
      <c r="W1922" s="18" t="n">
        <f aca="false">V1922-(Draws!W1901+Draws!AI1901)</f>
        <v>-221.524745429555</v>
      </c>
      <c r="X1922" s="18" t="n">
        <f aca="false">W1922-(Draws!X1901+Draws!AJ1901)</f>
        <v>-221.524745429555</v>
      </c>
      <c r="Y1922" s="18" t="n">
        <f aca="false">X1922-(Draws!Y1901+Draws!AK1901)</f>
        <v>-221.524745429555</v>
      </c>
      <c r="Z1922" s="18" t="n">
        <f aca="false">0-(MAX(Draws!N1901-Line_cap,0)+MAX(Draws!Z1901-Line_cap,0))</f>
        <v>0</v>
      </c>
      <c r="AA1922" s="18" t="n">
        <f aca="false">Z1922-(MAX(Draws!O1901-Line_cap,0)+MAX(Draws!AA1901-Line_cap,0))</f>
        <v>0</v>
      </c>
      <c r="AB1922" s="18" t="n">
        <f aca="false">AA1922-(MAX(Draws!P1901-Line_cap,0)+MAX(Draws!AB1901-Line_cap,0))</f>
        <v>0</v>
      </c>
      <c r="AC1922" s="18" t="n">
        <f aca="false">AB1922-(MAX(Draws!Q1901-Line_cap,0)+MAX(Draws!AC1901-Line_cap,0))</f>
        <v>0</v>
      </c>
      <c r="AD1922" s="18" t="n">
        <f aca="false">AC1922-(MAX(Draws!R1901-Line_cap,0)+MAX(Draws!AD1901-Line_cap,0))</f>
        <v>0</v>
      </c>
      <c r="AE1922" s="18" t="n">
        <f aca="false">AD1922-(MAX(Draws!S1901-Line_cap,0)+MAX(Draws!AE1901-Line_cap,0))</f>
        <v>0</v>
      </c>
      <c r="AF1922" s="18" t="n">
        <f aca="false">AE1922-(MAX(Draws!T1901-Line_cap,0)+MAX(Draws!AF1901-Line_cap,0))</f>
        <v>0</v>
      </c>
      <c r="AG1922" s="18" t="n">
        <f aca="false">AF1922-(MAX(Draws!U1901-Line_cap,0)+MAX(Draws!AG1901-Line_cap,0))</f>
        <v>-9.01884197182019</v>
      </c>
      <c r="AH1922" s="18" t="n">
        <f aca="false">AG1922-(MAX(Draws!V1901-Line_cap,0)+MAX(Draws!AH1901-Line_cap,0))</f>
        <v>-21.5247454295551</v>
      </c>
      <c r="AI1922" s="18" t="n">
        <f aca="false">AH1922-(MAX(Draws!W1901-Line_cap,0)+MAX(Draws!AI1901-Line_cap,0))</f>
        <v>-21.5247454295551</v>
      </c>
      <c r="AJ1922" s="18" t="n">
        <f aca="false">AI1922-(MAX(Draws!X1901-Line_cap,0)+MAX(Draws!AJ1901-Line_cap,0))</f>
        <v>-21.5247454295551</v>
      </c>
      <c r="AK1922" s="18" t="n">
        <f aca="false">AJ1922-(MAX(Draws!Y1901-Line_cap,0)+MAX(Draws!AK1901-Line_cap,0))</f>
        <v>-21.5247454295551</v>
      </c>
      <c r="AL1922" s="18" t="n">
        <f aca="false">SUMPRODUCT(MIN($B$22:$M$22+B1922:M1922+N1922:Y1922))</f>
        <v>203.230845226336</v>
      </c>
      <c r="AM1922" s="18" t="n">
        <f aca="false">SUMPRODUCT(MIN($B$22:$M$22+B1922:M1922))</f>
        <v>420.622184586865</v>
      </c>
      <c r="AN1922" s="18" t="n">
        <f aca="false">SUMPRODUCT(MIN($B$22:$M$22+N1922:Y1922))</f>
        <v>266.673035987841</v>
      </c>
      <c r="AO1922" s="18" t="n">
        <f aca="false">SUMPRODUCT(MIN($B$22:$M$22+B1922:M1922+Z1922:AK1922))</f>
        <v>403.230845226336</v>
      </c>
      <c r="AP1922" s="18" t="n">
        <f aca="false">SUMPRODUCT(MIN($B$23:$M$23+B1922:M1922+N1922:Y1922))</f>
        <v>251.516493776763</v>
      </c>
      <c r="AQ1922" s="18" t="n">
        <f aca="false">SUMPRODUCT(MIN($B$23:$M$23+B1922:M1922+Z1922:AK1922))</f>
        <v>451.516493776763</v>
      </c>
      <c r="AR1922" s="13" t="n">
        <f aca="false">IF(Y1922&lt;0,1,0)</f>
        <v>1</v>
      </c>
    </row>
    <row r="1923" customFormat="false" ht="15" hidden="false" customHeight="false" outlineLevel="0" collapsed="false">
      <c r="A1923" s="13" t="n">
        <v>1898</v>
      </c>
      <c r="B1923" s="18" t="n">
        <f aca="false">Shock_sd*Draws!B1902</f>
        <v>-3.16187241243316</v>
      </c>
      <c r="C1923" s="18" t="n">
        <f aca="false">Persist_a*B1923+Shock_sd*Draws!C1902</f>
        <v>-34.1223087657551</v>
      </c>
      <c r="D1923" s="18" t="n">
        <f aca="false">Persist_a*C1923+Shock_sd*Draws!D1902</f>
        <v>25.8638597814234</v>
      </c>
      <c r="E1923" s="18" t="n">
        <f aca="false">Persist_a*D1923+Shock_sd*Draws!E1902</f>
        <v>27.674451630127</v>
      </c>
      <c r="F1923" s="18" t="n">
        <f aca="false">Persist_a*E1923+Shock_sd*Draws!F1902</f>
        <v>-77.8980561455917</v>
      </c>
      <c r="G1923" s="18" t="n">
        <f aca="false">Persist_a*F1923+Shock_sd*Draws!G1902</f>
        <v>-52.4350526846383</v>
      </c>
      <c r="H1923" s="18" t="n">
        <f aca="false">Persist_a*G1923+Shock_sd*Draws!H1902</f>
        <v>-103.634177044011</v>
      </c>
      <c r="I1923" s="18" t="n">
        <f aca="false">Persist_a*H1923+Shock_sd*Draws!I1902</f>
        <v>-26.4385743570518</v>
      </c>
      <c r="J1923" s="18" t="n">
        <f aca="false">Persist_a*I1923+Shock_sd*Draws!J1902</f>
        <v>-81.3549086732764</v>
      </c>
      <c r="K1923" s="18" t="n">
        <f aca="false">Persist_a*J1923+Shock_sd*Draws!K1902</f>
        <v>74.0718659305469</v>
      </c>
      <c r="L1923" s="18" t="n">
        <f aca="false">Persist_a*K1923+Shock_sd*Draws!L1902</f>
        <v>145.071605522734</v>
      </c>
      <c r="M1923" s="18" t="n">
        <f aca="false">Persist_a*L1923+Shock_sd*Draws!M1902</f>
        <v>218.502387126579</v>
      </c>
      <c r="N1923" s="18" t="n">
        <f aca="false">0-(Draws!N1902+Draws!Z1902)</f>
        <v>0</v>
      </c>
      <c r="O1923" s="18" t="n">
        <f aca="false">N1923-(Draws!O1902+Draws!AA1902)</f>
        <v>0</v>
      </c>
      <c r="P1923" s="18" t="n">
        <f aca="false">O1923-(Draws!P1902+Draws!AB1902)</f>
        <v>0</v>
      </c>
      <c r="Q1923" s="18" t="n">
        <f aca="false">P1923-(Draws!Q1902+Draws!AC1902)</f>
        <v>-194.650848762837</v>
      </c>
      <c r="R1923" s="18" t="n">
        <f aca="false">Q1923-(Draws!R1902+Draws!AD1902)</f>
        <v>-194.650848762837</v>
      </c>
      <c r="S1923" s="18" t="n">
        <f aca="false">R1923-(Draws!S1902+Draws!AE1902)</f>
        <v>-194.650848762837</v>
      </c>
      <c r="T1923" s="18" t="n">
        <f aca="false">S1923-(Draws!T1902+Draws!AF1902)</f>
        <v>-194.650848762837</v>
      </c>
      <c r="U1923" s="18" t="n">
        <f aca="false">T1923-(Draws!U1902+Draws!AG1902)</f>
        <v>-194.650848762837</v>
      </c>
      <c r="V1923" s="18" t="n">
        <f aca="false">U1923-(Draws!V1902+Draws!AH1902)</f>
        <v>-194.650848762837</v>
      </c>
      <c r="W1923" s="18" t="n">
        <f aca="false">V1923-(Draws!W1902+Draws!AI1902)</f>
        <v>-194.650848762837</v>
      </c>
      <c r="X1923" s="18" t="n">
        <f aca="false">W1923-(Draws!X1902+Draws!AJ1902)</f>
        <v>-194.650848762837</v>
      </c>
      <c r="Y1923" s="18" t="n">
        <f aca="false">X1923-(Draws!Y1902+Draws!AK1902)</f>
        <v>-194.650848762837</v>
      </c>
      <c r="Z1923" s="18" t="n">
        <f aca="false">0-(MAX(Draws!N1902-Line_cap,0)+MAX(Draws!Z1902-Line_cap,0))</f>
        <v>0</v>
      </c>
      <c r="AA1923" s="18" t="n">
        <f aca="false">Z1923-(MAX(Draws!O1902-Line_cap,0)+MAX(Draws!AA1902-Line_cap,0))</f>
        <v>0</v>
      </c>
      <c r="AB1923" s="18" t="n">
        <f aca="false">AA1923-(MAX(Draws!P1902-Line_cap,0)+MAX(Draws!AB1902-Line_cap,0))</f>
        <v>0</v>
      </c>
      <c r="AC1923" s="18" t="n">
        <f aca="false">AB1923-(MAX(Draws!Q1902-Line_cap,0)+MAX(Draws!AC1902-Line_cap,0))</f>
        <v>-94.6508487628368</v>
      </c>
      <c r="AD1923" s="18" t="n">
        <f aca="false">AC1923-(MAX(Draws!R1902-Line_cap,0)+MAX(Draws!AD1902-Line_cap,0))</f>
        <v>-94.6508487628368</v>
      </c>
      <c r="AE1923" s="18" t="n">
        <f aca="false">AD1923-(MAX(Draws!S1902-Line_cap,0)+MAX(Draws!AE1902-Line_cap,0))</f>
        <v>-94.6508487628368</v>
      </c>
      <c r="AF1923" s="18" t="n">
        <f aca="false">AE1923-(MAX(Draws!T1902-Line_cap,0)+MAX(Draws!AF1902-Line_cap,0))</f>
        <v>-94.6508487628368</v>
      </c>
      <c r="AG1923" s="18" t="n">
        <f aca="false">AF1923-(MAX(Draws!U1902-Line_cap,0)+MAX(Draws!AG1902-Line_cap,0))</f>
        <v>-94.6508487628368</v>
      </c>
      <c r="AH1923" s="18" t="n">
        <f aca="false">AG1923-(MAX(Draws!V1902-Line_cap,0)+MAX(Draws!AH1902-Line_cap,0))</f>
        <v>-94.6508487628368</v>
      </c>
      <c r="AI1923" s="18" t="n">
        <f aca="false">AH1923-(MAX(Draws!W1902-Line_cap,0)+MAX(Draws!AI1902-Line_cap,0))</f>
        <v>-94.6508487628368</v>
      </c>
      <c r="AJ1923" s="18" t="n">
        <f aca="false">AI1923-(MAX(Draws!X1902-Line_cap,0)+MAX(Draws!AJ1902-Line_cap,0))</f>
        <v>-94.6508487628368</v>
      </c>
      <c r="AK1923" s="18" t="n">
        <f aca="false">AJ1923-(MAX(Draws!Y1902-Line_cap,0)+MAX(Draws!AK1902-Line_cap,0))</f>
        <v>-94.6508487628368</v>
      </c>
      <c r="AL1923" s="18" t="n">
        <f aca="false">SUMPRODUCT(MIN($B$22:$M$22+B1923:M1923+N1923:Y1923))</f>
        <v>183.665356550938</v>
      </c>
      <c r="AM1923" s="18" t="n">
        <f aca="false">SUMPRODUCT(MIN($B$22:$M$22+B1923:M1923))</f>
        <v>378.316205313774</v>
      </c>
      <c r="AN1923" s="18" t="n">
        <f aca="false">SUMPRODUCT(MIN($B$22:$M$22+N1923:Y1923))</f>
        <v>287.299533594949</v>
      </c>
      <c r="AO1923" s="18" t="n">
        <f aca="false">SUMPRODUCT(MIN($B$22:$M$22+B1923:M1923+Z1923:AK1923))</f>
        <v>283.665356550938</v>
      </c>
      <c r="AP1923" s="18" t="n">
        <f aca="false">SUMPRODUCT(MIN($B$23:$M$23+B1923:M1923+N1923:Y1923))</f>
        <v>232.843999414038</v>
      </c>
      <c r="AQ1923" s="18" t="n">
        <f aca="false">SUMPRODUCT(MIN($B$23:$M$23+B1923:M1923+Z1923:AK1923))</f>
        <v>332.843999414038</v>
      </c>
      <c r="AR1923" s="13" t="n">
        <f aca="false">IF(Y1923&lt;0,1,0)</f>
        <v>1</v>
      </c>
    </row>
    <row r="1924" customFormat="false" ht="15" hidden="false" customHeight="false" outlineLevel="0" collapsed="false">
      <c r="A1924" s="13" t="n">
        <v>1899</v>
      </c>
      <c r="B1924" s="18" t="n">
        <f aca="false">Shock_sd*Draws!B1903</f>
        <v>-34.98632755767</v>
      </c>
      <c r="C1924" s="18" t="n">
        <f aca="false">Persist_a*B1924+Shock_sd*Draws!C1903</f>
        <v>-5.03020872654534</v>
      </c>
      <c r="D1924" s="18" t="n">
        <f aca="false">Persist_a*C1924+Shock_sd*Draws!D1903</f>
        <v>-34.0189789512874</v>
      </c>
      <c r="E1924" s="18" t="n">
        <f aca="false">Persist_a*D1924+Shock_sd*Draws!E1903</f>
        <v>33.8934009967853</v>
      </c>
      <c r="F1924" s="18" t="n">
        <f aca="false">Persist_a*E1924+Shock_sd*Draws!F1903</f>
        <v>9.39265540913605</v>
      </c>
      <c r="G1924" s="18" t="n">
        <f aca="false">Persist_a*F1924+Shock_sd*Draws!G1903</f>
        <v>18.1642191182646</v>
      </c>
      <c r="H1924" s="18" t="n">
        <f aca="false">Persist_a*G1924+Shock_sd*Draws!H1903</f>
        <v>-80.0231461255158</v>
      </c>
      <c r="I1924" s="18" t="n">
        <f aca="false">Persist_a*H1924+Shock_sd*Draws!I1903</f>
        <v>-71.2930639898885</v>
      </c>
      <c r="J1924" s="18" t="n">
        <f aca="false">Persist_a*I1924+Shock_sd*Draws!J1903</f>
        <v>-105.384574537479</v>
      </c>
      <c r="K1924" s="18" t="n">
        <f aca="false">Persist_a*J1924+Shock_sd*Draws!K1903</f>
        <v>-97.5388754870394</v>
      </c>
      <c r="L1924" s="18" t="n">
        <f aca="false">Persist_a*K1924+Shock_sd*Draws!L1903</f>
        <v>32.3094608739798</v>
      </c>
      <c r="M1924" s="18" t="n">
        <f aca="false">Persist_a*L1924+Shock_sd*Draws!M1903</f>
        <v>36.8707640778655</v>
      </c>
      <c r="N1924" s="18" t="n">
        <f aca="false">0-(Draws!N1903+Draws!Z1903)</f>
        <v>0</v>
      </c>
      <c r="O1924" s="18" t="n">
        <f aca="false">N1924-(Draws!O1903+Draws!AA1903)</f>
        <v>0</v>
      </c>
      <c r="P1924" s="18" t="n">
        <f aca="false">O1924-(Draws!P1903+Draws!AB1903)</f>
        <v>-197.099085864376</v>
      </c>
      <c r="Q1924" s="18" t="n">
        <f aca="false">P1924-(Draws!Q1903+Draws!AC1903)</f>
        <v>-197.099085864376</v>
      </c>
      <c r="R1924" s="18" t="n">
        <f aca="false">Q1924-(Draws!R1903+Draws!AD1903)</f>
        <v>-197.099085864376</v>
      </c>
      <c r="S1924" s="18" t="n">
        <f aca="false">R1924-(Draws!S1903+Draws!AE1903)</f>
        <v>-197.099085864376</v>
      </c>
      <c r="T1924" s="18" t="n">
        <f aca="false">S1924-(Draws!T1903+Draws!AF1903)</f>
        <v>-197.099085864376</v>
      </c>
      <c r="U1924" s="18" t="n">
        <f aca="false">T1924-(Draws!U1903+Draws!AG1903)</f>
        <v>-197.099085864376</v>
      </c>
      <c r="V1924" s="18" t="n">
        <f aca="false">U1924-(Draws!V1903+Draws!AH1903)</f>
        <v>-197.099085864376</v>
      </c>
      <c r="W1924" s="18" t="n">
        <f aca="false">V1924-(Draws!W1903+Draws!AI1903)</f>
        <v>-197.099085864376</v>
      </c>
      <c r="X1924" s="18" t="n">
        <f aca="false">W1924-(Draws!X1903+Draws!AJ1903)</f>
        <v>-197.099085864376</v>
      </c>
      <c r="Y1924" s="18" t="n">
        <f aca="false">X1924-(Draws!Y1903+Draws!AK1903)</f>
        <v>-197.099085864376</v>
      </c>
      <c r="Z1924" s="18" t="n">
        <f aca="false">0-(MAX(Draws!N1903-Line_cap,0)+MAX(Draws!Z1903-Line_cap,0))</f>
        <v>0</v>
      </c>
      <c r="AA1924" s="18" t="n">
        <f aca="false">Z1924-(MAX(Draws!O1903-Line_cap,0)+MAX(Draws!AA1903-Line_cap,0))</f>
        <v>0</v>
      </c>
      <c r="AB1924" s="18" t="n">
        <f aca="false">AA1924-(MAX(Draws!P1903-Line_cap,0)+MAX(Draws!AB1903-Line_cap,0))</f>
        <v>-97.0990858643764</v>
      </c>
      <c r="AC1924" s="18" t="n">
        <f aca="false">AB1924-(MAX(Draws!Q1903-Line_cap,0)+MAX(Draws!AC1903-Line_cap,0))</f>
        <v>-97.0990858643764</v>
      </c>
      <c r="AD1924" s="18" t="n">
        <f aca="false">AC1924-(MAX(Draws!R1903-Line_cap,0)+MAX(Draws!AD1903-Line_cap,0))</f>
        <v>-97.0990858643764</v>
      </c>
      <c r="AE1924" s="18" t="n">
        <f aca="false">AD1924-(MAX(Draws!S1903-Line_cap,0)+MAX(Draws!AE1903-Line_cap,0))</f>
        <v>-97.0990858643764</v>
      </c>
      <c r="AF1924" s="18" t="n">
        <f aca="false">AE1924-(MAX(Draws!T1903-Line_cap,0)+MAX(Draws!AF1903-Line_cap,0))</f>
        <v>-97.0990858643764</v>
      </c>
      <c r="AG1924" s="18" t="n">
        <f aca="false">AF1924-(MAX(Draws!U1903-Line_cap,0)+MAX(Draws!AG1903-Line_cap,0))</f>
        <v>-97.0990858643764</v>
      </c>
      <c r="AH1924" s="18" t="n">
        <f aca="false">AG1924-(MAX(Draws!V1903-Line_cap,0)+MAX(Draws!AH1903-Line_cap,0))</f>
        <v>-97.0990858643764</v>
      </c>
      <c r="AI1924" s="18" t="n">
        <f aca="false">AH1924-(MAX(Draws!W1903-Line_cap,0)+MAX(Draws!AI1903-Line_cap,0))</f>
        <v>-97.0990858643764</v>
      </c>
      <c r="AJ1924" s="18" t="n">
        <f aca="false">AI1924-(MAX(Draws!X1903-Line_cap,0)+MAX(Draws!AJ1903-Line_cap,0))</f>
        <v>-97.0990858643764</v>
      </c>
      <c r="AK1924" s="18" t="n">
        <f aca="false">AJ1924-(MAX(Draws!Y1903-Line_cap,0)+MAX(Draws!AK1903-Line_cap,0))</f>
        <v>-97.0990858643764</v>
      </c>
      <c r="AL1924" s="18" t="n">
        <f aca="false">SUMPRODUCT(MIN($B$22:$M$22+B1924:M1924+N1924:Y1924))</f>
        <v>185.714121015541</v>
      </c>
      <c r="AM1924" s="18" t="n">
        <f aca="false">SUMPRODUCT(MIN($B$22:$M$22+B1924:M1924))</f>
        <v>382.813206879918</v>
      </c>
      <c r="AN1924" s="18" t="n">
        <f aca="false">SUMPRODUCT(MIN($B$22:$M$22+N1924:Y1924))</f>
        <v>284.851296493409</v>
      </c>
      <c r="AO1924" s="18" t="n">
        <f aca="false">SUMPRODUCT(MIN($B$22:$M$22+B1924:M1924+Z1924:AK1924))</f>
        <v>285.714121015541</v>
      </c>
      <c r="AP1924" s="18" t="n">
        <f aca="false">SUMPRODUCT(MIN($B$23:$M$23+B1924:M1924+N1924:Y1924))</f>
        <v>234.957448179762</v>
      </c>
      <c r="AQ1924" s="18" t="n">
        <f aca="false">SUMPRODUCT(MIN($B$23:$M$23+B1924:M1924+Z1924:AK1924))</f>
        <v>334.957448179762</v>
      </c>
      <c r="AR1924" s="13" t="n">
        <f aca="false">IF(Y1924&lt;0,1,0)</f>
        <v>1</v>
      </c>
    </row>
    <row r="1925" customFormat="false" ht="15" hidden="false" customHeight="false" outlineLevel="0" collapsed="false">
      <c r="A1925" s="13" t="n">
        <v>1900</v>
      </c>
      <c r="B1925" s="18" t="n">
        <f aca="false">Shock_sd*Draws!B1904</f>
        <v>-15.7970308732128</v>
      </c>
      <c r="C1925" s="18" t="n">
        <f aca="false">Persist_a*B1925+Shock_sd*Draws!C1904</f>
        <v>-11.2817289879274</v>
      </c>
      <c r="D1925" s="18" t="n">
        <f aca="false">Persist_a*C1925+Shock_sd*Draws!D1904</f>
        <v>45.2669844586457</v>
      </c>
      <c r="E1925" s="18" t="n">
        <f aca="false">Persist_a*D1925+Shock_sd*Draws!E1904</f>
        <v>29.4452351445664</v>
      </c>
      <c r="F1925" s="18" t="n">
        <f aca="false">Persist_a*E1925+Shock_sd*Draws!F1904</f>
        <v>-45.5798617596363</v>
      </c>
      <c r="G1925" s="18" t="n">
        <f aca="false">Persist_a*F1925+Shock_sd*Draws!G1904</f>
        <v>-71.0445052852911</v>
      </c>
      <c r="H1925" s="18" t="n">
        <f aca="false">Persist_a*G1925+Shock_sd*Draws!H1904</f>
        <v>-71.833896439764</v>
      </c>
      <c r="I1925" s="18" t="n">
        <f aca="false">Persist_a*H1925+Shock_sd*Draws!I1904</f>
        <v>-18.6798798641862</v>
      </c>
      <c r="J1925" s="18" t="n">
        <f aca="false">Persist_a*I1925+Shock_sd*Draws!J1904</f>
        <v>12.6496858949507</v>
      </c>
      <c r="K1925" s="18" t="n">
        <f aca="false">Persist_a*J1925+Shock_sd*Draws!K1904</f>
        <v>101.878414519775</v>
      </c>
      <c r="L1925" s="18" t="n">
        <f aca="false">Persist_a*K1925+Shock_sd*Draws!L1904</f>
        <v>97.4554378607429</v>
      </c>
      <c r="M1925" s="18" t="n">
        <f aca="false">Persist_a*L1925+Shock_sd*Draws!M1904</f>
        <v>31.5510950054861</v>
      </c>
      <c r="N1925" s="18" t="n">
        <f aca="false">0-(Draws!N1904+Draws!Z1904)</f>
        <v>0</v>
      </c>
      <c r="O1925" s="18" t="n">
        <f aca="false">N1925-(Draws!O1904+Draws!AA1904)</f>
        <v>0</v>
      </c>
      <c r="P1925" s="18" t="n">
        <f aca="false">O1925-(Draws!P1904+Draws!AB1904)</f>
        <v>0</v>
      </c>
      <c r="Q1925" s="18" t="n">
        <f aca="false">P1925-(Draws!Q1904+Draws!AC1904)</f>
        <v>0</v>
      </c>
      <c r="R1925" s="18" t="n">
        <f aca="false">Q1925-(Draws!R1904+Draws!AD1904)</f>
        <v>0</v>
      </c>
      <c r="S1925" s="18" t="n">
        <f aca="false">R1925-(Draws!S1904+Draws!AE1904)</f>
        <v>0</v>
      </c>
      <c r="T1925" s="18" t="n">
        <f aca="false">S1925-(Draws!T1904+Draws!AF1904)</f>
        <v>0</v>
      </c>
      <c r="U1925" s="18" t="n">
        <f aca="false">T1925-(Draws!U1904+Draws!AG1904)</f>
        <v>0</v>
      </c>
      <c r="V1925" s="18" t="n">
        <f aca="false">U1925-(Draws!V1904+Draws!AH1904)</f>
        <v>0</v>
      </c>
      <c r="W1925" s="18" t="n">
        <f aca="false">V1925-(Draws!W1904+Draws!AI1904)</f>
        <v>0</v>
      </c>
      <c r="X1925" s="18" t="n">
        <f aca="false">W1925-(Draws!X1904+Draws!AJ1904)</f>
        <v>0</v>
      </c>
      <c r="Y1925" s="18" t="n">
        <f aca="false">X1925-(Draws!Y1904+Draws!AK1904)</f>
        <v>0</v>
      </c>
      <c r="Z1925" s="18" t="n">
        <f aca="false">0-(MAX(Draws!N1904-Line_cap,0)+MAX(Draws!Z1904-Line_cap,0))</f>
        <v>0</v>
      </c>
      <c r="AA1925" s="18" t="n">
        <f aca="false">Z1925-(MAX(Draws!O1904-Line_cap,0)+MAX(Draws!AA1904-Line_cap,0))</f>
        <v>0</v>
      </c>
      <c r="AB1925" s="18" t="n">
        <f aca="false">AA1925-(MAX(Draws!P1904-Line_cap,0)+MAX(Draws!AB1904-Line_cap,0))</f>
        <v>0</v>
      </c>
      <c r="AC1925" s="18" t="n">
        <f aca="false">AB1925-(MAX(Draws!Q1904-Line_cap,0)+MAX(Draws!AC1904-Line_cap,0))</f>
        <v>0</v>
      </c>
      <c r="AD1925" s="18" t="n">
        <f aca="false">AC1925-(MAX(Draws!R1904-Line_cap,0)+MAX(Draws!AD1904-Line_cap,0))</f>
        <v>0</v>
      </c>
      <c r="AE1925" s="18" t="n">
        <f aca="false">AD1925-(MAX(Draws!S1904-Line_cap,0)+MAX(Draws!AE1904-Line_cap,0))</f>
        <v>0</v>
      </c>
      <c r="AF1925" s="18" t="n">
        <f aca="false">AE1925-(MAX(Draws!T1904-Line_cap,0)+MAX(Draws!AF1904-Line_cap,0))</f>
        <v>0</v>
      </c>
      <c r="AG1925" s="18" t="n">
        <f aca="false">AF1925-(MAX(Draws!U1904-Line_cap,0)+MAX(Draws!AG1904-Line_cap,0))</f>
        <v>0</v>
      </c>
      <c r="AH1925" s="18" t="n">
        <f aca="false">AG1925-(MAX(Draws!V1904-Line_cap,0)+MAX(Draws!AH1904-Line_cap,0))</f>
        <v>0</v>
      </c>
      <c r="AI1925" s="18" t="n">
        <f aca="false">AH1925-(MAX(Draws!W1904-Line_cap,0)+MAX(Draws!AI1904-Line_cap,0))</f>
        <v>0</v>
      </c>
      <c r="AJ1925" s="18" t="n">
        <f aca="false">AI1925-(MAX(Draws!X1904-Line_cap,0)+MAX(Draws!AJ1904-Line_cap,0))</f>
        <v>0</v>
      </c>
      <c r="AK1925" s="18" t="n">
        <f aca="false">AJ1925-(MAX(Draws!Y1904-Line_cap,0)+MAX(Draws!AK1904-Line_cap,0))</f>
        <v>0</v>
      </c>
      <c r="AL1925" s="18" t="n">
        <f aca="false">SUMPRODUCT(MIN($B$22:$M$22+B1925:M1925+N1925:Y1925))</f>
        <v>410.116485918022</v>
      </c>
      <c r="AM1925" s="18" t="n">
        <f aca="false">SUMPRODUCT(MIN($B$22:$M$22+B1925:M1925))</f>
        <v>410.116485918022</v>
      </c>
      <c r="AN1925" s="18" t="n">
        <f aca="false">SUMPRODUCT(MIN($B$22:$M$22+N1925:Y1925))</f>
        <v>481.950382357786</v>
      </c>
      <c r="AO1925" s="18" t="n">
        <f aca="false">SUMPRODUCT(MIN($B$22:$M$22+B1925:M1925+Z1925:AK1925))</f>
        <v>410.116485918022</v>
      </c>
      <c r="AP1925" s="18" t="n">
        <f aca="false">SUMPRODUCT(MIN($B$23:$M$23+B1925:M1925+N1925:Y1925))</f>
        <v>459.295128781122</v>
      </c>
      <c r="AQ1925" s="18" t="n">
        <f aca="false">SUMPRODUCT(MIN($B$23:$M$23+B1925:M1925+Z1925:AK1925))</f>
        <v>459.295128781122</v>
      </c>
      <c r="AR1925" s="13" t="n">
        <f aca="false">IF(Y1925&lt;0,1,0)</f>
        <v>0</v>
      </c>
    </row>
    <row r="1926" customFormat="false" ht="15" hidden="false" customHeight="false" outlineLevel="0" collapsed="false">
      <c r="A1926" s="13" t="n">
        <v>1901</v>
      </c>
      <c r="B1926" s="18" t="n">
        <f aca="false">Shock_sd*Draws!B1905</f>
        <v>-26.3482893310674</v>
      </c>
      <c r="C1926" s="18" t="n">
        <f aca="false">Persist_a*B1926+Shock_sd*Draws!C1905</f>
        <v>-55.9633402122751</v>
      </c>
      <c r="D1926" s="18" t="n">
        <f aca="false">Persist_a*C1926+Shock_sd*Draws!D1905</f>
        <v>22.3742962259797</v>
      </c>
      <c r="E1926" s="18" t="n">
        <f aca="false">Persist_a*D1926+Shock_sd*Draws!E1905</f>
        <v>33.5957246923225</v>
      </c>
      <c r="F1926" s="18" t="n">
        <f aca="false">Persist_a*E1926+Shock_sd*Draws!F1905</f>
        <v>-1.36775480107213</v>
      </c>
      <c r="G1926" s="18" t="n">
        <f aca="false">Persist_a*F1926+Shock_sd*Draws!G1905</f>
        <v>-0.930313002989746</v>
      </c>
      <c r="H1926" s="18" t="n">
        <f aca="false">Persist_a*G1926+Shock_sd*Draws!H1905</f>
        <v>73.6322560967269</v>
      </c>
      <c r="I1926" s="18" t="n">
        <f aca="false">Persist_a*H1926+Shock_sd*Draws!I1905</f>
        <v>17.769882498219</v>
      </c>
      <c r="J1926" s="18" t="n">
        <f aca="false">Persist_a*I1926+Shock_sd*Draws!J1905</f>
        <v>6.84738070385999</v>
      </c>
      <c r="K1926" s="18" t="n">
        <f aca="false">Persist_a*J1926+Shock_sd*Draws!K1905</f>
        <v>58.006504624148</v>
      </c>
      <c r="L1926" s="18" t="n">
        <f aca="false">Persist_a*K1926+Shock_sd*Draws!L1905</f>
        <v>56.5381918848416</v>
      </c>
      <c r="M1926" s="18" t="n">
        <f aca="false">Persist_a*L1926+Shock_sd*Draws!M1905</f>
        <v>55.18771029819</v>
      </c>
      <c r="N1926" s="18" t="n">
        <f aca="false">0-(Draws!N1905+Draws!Z1905)</f>
        <v>0</v>
      </c>
      <c r="O1926" s="18" t="n">
        <f aca="false">N1926-(Draws!O1905+Draws!AA1905)</f>
        <v>0</v>
      </c>
      <c r="P1926" s="18" t="n">
        <f aca="false">O1926-(Draws!P1905+Draws!AB1905)</f>
        <v>0</v>
      </c>
      <c r="Q1926" s="18" t="n">
        <f aca="false">P1926-(Draws!Q1905+Draws!AC1905)</f>
        <v>-60.4874652589815</v>
      </c>
      <c r="R1926" s="18" t="n">
        <f aca="false">Q1926-(Draws!R1905+Draws!AD1905)</f>
        <v>-60.4874652589815</v>
      </c>
      <c r="S1926" s="18" t="n">
        <f aca="false">R1926-(Draws!S1905+Draws!AE1905)</f>
        <v>-60.4874652589815</v>
      </c>
      <c r="T1926" s="18" t="n">
        <f aca="false">S1926-(Draws!T1905+Draws!AF1905)</f>
        <v>-60.4874652589815</v>
      </c>
      <c r="U1926" s="18" t="n">
        <f aca="false">T1926-(Draws!U1905+Draws!AG1905)</f>
        <v>-60.4874652589815</v>
      </c>
      <c r="V1926" s="18" t="n">
        <f aca="false">U1926-(Draws!V1905+Draws!AH1905)</f>
        <v>-60.4874652589815</v>
      </c>
      <c r="W1926" s="18" t="n">
        <f aca="false">V1926-(Draws!W1905+Draws!AI1905)</f>
        <v>-60.4874652589815</v>
      </c>
      <c r="X1926" s="18" t="n">
        <f aca="false">W1926-(Draws!X1905+Draws!AJ1905)</f>
        <v>-60.4874652589815</v>
      </c>
      <c r="Y1926" s="18" t="n">
        <f aca="false">X1926-(Draws!Y1905+Draws!AK1905)</f>
        <v>-60.4874652589815</v>
      </c>
      <c r="Z1926" s="18" t="n">
        <f aca="false">0-(MAX(Draws!N1905-Line_cap,0)+MAX(Draws!Z1905-Line_cap,0))</f>
        <v>0</v>
      </c>
      <c r="AA1926" s="18" t="n">
        <f aca="false">Z1926-(MAX(Draws!O1905-Line_cap,0)+MAX(Draws!AA1905-Line_cap,0))</f>
        <v>0</v>
      </c>
      <c r="AB1926" s="18" t="n">
        <f aca="false">AA1926-(MAX(Draws!P1905-Line_cap,0)+MAX(Draws!AB1905-Line_cap,0))</f>
        <v>0</v>
      </c>
      <c r="AC1926" s="18" t="n">
        <f aca="false">AB1926-(MAX(Draws!Q1905-Line_cap,0)+MAX(Draws!AC1905-Line_cap,0))</f>
        <v>0</v>
      </c>
      <c r="AD1926" s="18" t="n">
        <f aca="false">AC1926-(MAX(Draws!R1905-Line_cap,0)+MAX(Draws!AD1905-Line_cap,0))</f>
        <v>0</v>
      </c>
      <c r="AE1926" s="18" t="n">
        <f aca="false">AD1926-(MAX(Draws!S1905-Line_cap,0)+MAX(Draws!AE1905-Line_cap,0))</f>
        <v>0</v>
      </c>
      <c r="AF1926" s="18" t="n">
        <f aca="false">AE1926-(MAX(Draws!T1905-Line_cap,0)+MAX(Draws!AF1905-Line_cap,0))</f>
        <v>0</v>
      </c>
      <c r="AG1926" s="18" t="n">
        <f aca="false">AF1926-(MAX(Draws!U1905-Line_cap,0)+MAX(Draws!AG1905-Line_cap,0))</f>
        <v>0</v>
      </c>
      <c r="AH1926" s="18" t="n">
        <f aca="false">AG1926-(MAX(Draws!V1905-Line_cap,0)+MAX(Draws!AH1905-Line_cap,0))</f>
        <v>0</v>
      </c>
      <c r="AI1926" s="18" t="n">
        <f aca="false">AH1926-(MAX(Draws!W1905-Line_cap,0)+MAX(Draws!AI1905-Line_cap,0))</f>
        <v>0</v>
      </c>
      <c r="AJ1926" s="18" t="n">
        <f aca="false">AI1926-(MAX(Draws!X1905-Line_cap,0)+MAX(Draws!AJ1905-Line_cap,0))</f>
        <v>0</v>
      </c>
      <c r="AK1926" s="18" t="n">
        <f aca="false">AJ1926-(MAX(Draws!Y1905-Line_cap,0)+MAX(Draws!AK1905-Line_cap,0))</f>
        <v>0</v>
      </c>
      <c r="AL1926" s="18" t="n">
        <f aca="false">SUMPRODUCT(MIN($B$22:$M$22+B1926:M1926+N1926:Y1926))</f>
        <v>421.790393376394</v>
      </c>
      <c r="AM1926" s="18" t="n">
        <f aca="false">SUMPRODUCT(MIN($B$22:$M$22+B1926:M1926))</f>
        <v>482.277858635375</v>
      </c>
      <c r="AN1926" s="18" t="n">
        <f aca="false">SUMPRODUCT(MIN($B$22:$M$22+N1926:Y1926))</f>
        <v>421.462917098804</v>
      </c>
      <c r="AO1926" s="18" t="n">
        <f aca="false">SUMPRODUCT(MIN($B$22:$M$22+B1926:M1926+Z1926:AK1926))</f>
        <v>482.277858635375</v>
      </c>
      <c r="AP1926" s="18" t="n">
        <f aca="false">SUMPRODUCT(MIN($B$23:$M$23+B1926:M1926+N1926:Y1926))</f>
        <v>469.556138877178</v>
      </c>
      <c r="AQ1926" s="18" t="n">
        <f aca="false">SUMPRODUCT(MIN($B$23:$M$23+B1926:M1926+Z1926:AK1926))</f>
        <v>510.354056927503</v>
      </c>
      <c r="AR1926" s="13" t="n">
        <f aca="false">IF(Y1926&lt;0,1,0)</f>
        <v>1</v>
      </c>
    </row>
    <row r="1927" customFormat="false" ht="15" hidden="false" customHeight="false" outlineLevel="0" collapsed="false">
      <c r="A1927" s="13" t="n">
        <v>1902</v>
      </c>
      <c r="B1927" s="18" t="n">
        <f aca="false">Shock_sd*Draws!B1906</f>
        <v>51.3610065826408</v>
      </c>
      <c r="C1927" s="18" t="n">
        <f aca="false">Persist_a*B1927+Shock_sd*Draws!C1906</f>
        <v>96.4580990039759</v>
      </c>
      <c r="D1927" s="18" t="n">
        <f aca="false">Persist_a*C1927+Shock_sd*Draws!D1906</f>
        <v>90.9570946385488</v>
      </c>
      <c r="E1927" s="18" t="n">
        <f aca="false">Persist_a*D1927+Shock_sd*Draws!E1906</f>
        <v>28.332560129599</v>
      </c>
      <c r="F1927" s="18" t="n">
        <f aca="false">Persist_a*E1927+Shock_sd*Draws!F1906</f>
        <v>77.0270714023839</v>
      </c>
      <c r="G1927" s="18" t="n">
        <f aca="false">Persist_a*F1927+Shock_sd*Draws!G1906</f>
        <v>46.77659845777</v>
      </c>
      <c r="H1927" s="18" t="n">
        <f aca="false">Persist_a*G1927+Shock_sd*Draws!H1906</f>
        <v>60.6629486879409</v>
      </c>
      <c r="I1927" s="18" t="n">
        <f aca="false">Persist_a*H1927+Shock_sd*Draws!I1906</f>
        <v>-99.4796124306954</v>
      </c>
      <c r="J1927" s="18" t="n">
        <f aca="false">Persist_a*I1927+Shock_sd*Draws!J1906</f>
        <v>-1.30584192249874</v>
      </c>
      <c r="K1927" s="18" t="n">
        <f aca="false">Persist_a*J1927+Shock_sd*Draws!K1906</f>
        <v>-15.7178461884884</v>
      </c>
      <c r="L1927" s="18" t="n">
        <f aca="false">Persist_a*K1927+Shock_sd*Draws!L1906</f>
        <v>-8.81122575924616</v>
      </c>
      <c r="M1927" s="18" t="n">
        <f aca="false">Persist_a*L1927+Shock_sd*Draws!M1906</f>
        <v>24.7706051670983</v>
      </c>
      <c r="N1927" s="18" t="n">
        <f aca="false">0-(Draws!N1906+Draws!Z1906)</f>
        <v>0</v>
      </c>
      <c r="O1927" s="18" t="n">
        <f aca="false">N1927-(Draws!O1906+Draws!AA1906)</f>
        <v>0</v>
      </c>
      <c r="P1927" s="18" t="n">
        <f aca="false">O1927-(Draws!P1906+Draws!AB1906)</f>
        <v>0</v>
      </c>
      <c r="Q1927" s="18" t="n">
        <f aca="false">P1927-(Draws!Q1906+Draws!AC1906)</f>
        <v>0</v>
      </c>
      <c r="R1927" s="18" t="n">
        <f aca="false">Q1927-(Draws!R1906+Draws!AD1906)</f>
        <v>0</v>
      </c>
      <c r="S1927" s="18" t="n">
        <f aca="false">R1927-(Draws!S1906+Draws!AE1906)</f>
        <v>0</v>
      </c>
      <c r="T1927" s="18" t="n">
        <f aca="false">S1927-(Draws!T1906+Draws!AF1906)</f>
        <v>0</v>
      </c>
      <c r="U1927" s="18" t="n">
        <f aca="false">T1927-(Draws!U1906+Draws!AG1906)</f>
        <v>0</v>
      </c>
      <c r="V1927" s="18" t="n">
        <f aca="false">U1927-(Draws!V1906+Draws!AH1906)</f>
        <v>0</v>
      </c>
      <c r="W1927" s="18" t="n">
        <f aca="false">V1927-(Draws!W1906+Draws!AI1906)</f>
        <v>0</v>
      </c>
      <c r="X1927" s="18" t="n">
        <f aca="false">W1927-(Draws!X1906+Draws!AJ1906)</f>
        <v>0</v>
      </c>
      <c r="Y1927" s="18" t="n">
        <f aca="false">X1927-(Draws!Y1906+Draws!AK1906)</f>
        <v>0</v>
      </c>
      <c r="Z1927" s="18" t="n">
        <f aca="false">0-(MAX(Draws!N1906-Line_cap,0)+MAX(Draws!Z1906-Line_cap,0))</f>
        <v>0</v>
      </c>
      <c r="AA1927" s="18" t="n">
        <f aca="false">Z1927-(MAX(Draws!O1906-Line_cap,0)+MAX(Draws!AA1906-Line_cap,0))</f>
        <v>0</v>
      </c>
      <c r="AB1927" s="18" t="n">
        <f aca="false">AA1927-(MAX(Draws!P1906-Line_cap,0)+MAX(Draws!AB1906-Line_cap,0))</f>
        <v>0</v>
      </c>
      <c r="AC1927" s="18" t="n">
        <f aca="false">AB1927-(MAX(Draws!Q1906-Line_cap,0)+MAX(Draws!AC1906-Line_cap,0))</f>
        <v>0</v>
      </c>
      <c r="AD1927" s="18" t="n">
        <f aca="false">AC1927-(MAX(Draws!R1906-Line_cap,0)+MAX(Draws!AD1906-Line_cap,0))</f>
        <v>0</v>
      </c>
      <c r="AE1927" s="18" t="n">
        <f aca="false">AD1927-(MAX(Draws!S1906-Line_cap,0)+MAX(Draws!AE1906-Line_cap,0))</f>
        <v>0</v>
      </c>
      <c r="AF1927" s="18" t="n">
        <f aca="false">AE1927-(MAX(Draws!T1906-Line_cap,0)+MAX(Draws!AF1906-Line_cap,0))</f>
        <v>0</v>
      </c>
      <c r="AG1927" s="18" t="n">
        <f aca="false">AF1927-(MAX(Draws!U1906-Line_cap,0)+MAX(Draws!AG1906-Line_cap,0))</f>
        <v>0</v>
      </c>
      <c r="AH1927" s="18" t="n">
        <f aca="false">AG1927-(MAX(Draws!V1906-Line_cap,0)+MAX(Draws!AH1906-Line_cap,0))</f>
        <v>0</v>
      </c>
      <c r="AI1927" s="18" t="n">
        <f aca="false">AH1927-(MAX(Draws!W1906-Line_cap,0)+MAX(Draws!AI1906-Line_cap,0))</f>
        <v>0</v>
      </c>
      <c r="AJ1927" s="18" t="n">
        <f aca="false">AI1927-(MAX(Draws!X1906-Line_cap,0)+MAX(Draws!AJ1906-Line_cap,0))</f>
        <v>0</v>
      </c>
      <c r="AK1927" s="18" t="n">
        <f aca="false">AJ1927-(MAX(Draws!Y1906-Line_cap,0)+MAX(Draws!AK1906-Line_cap,0))</f>
        <v>0</v>
      </c>
      <c r="AL1927" s="18" t="n">
        <f aca="false">SUMPRODUCT(MIN($B$22:$M$22+B1927:M1927+N1927:Y1927))</f>
        <v>384.374440967224</v>
      </c>
      <c r="AM1927" s="18" t="n">
        <f aca="false">SUMPRODUCT(MIN($B$22:$M$22+B1927:M1927))</f>
        <v>384.374440967224</v>
      </c>
      <c r="AN1927" s="18" t="n">
        <f aca="false">SUMPRODUCT(MIN($B$22:$M$22+N1927:Y1927))</f>
        <v>481.950382357786</v>
      </c>
      <c r="AO1927" s="18" t="n">
        <f aca="false">SUMPRODUCT(MIN($B$22:$M$22+B1927:M1927+Z1927:AK1927))</f>
        <v>384.374440967224</v>
      </c>
      <c r="AP1927" s="18" t="n">
        <f aca="false">SUMPRODUCT(MIN($B$23:$M$23+B1927:M1927+N1927:Y1927))</f>
        <v>433.974440967224</v>
      </c>
      <c r="AQ1927" s="18" t="n">
        <f aca="false">SUMPRODUCT(MIN($B$23:$M$23+B1927:M1927+Z1927:AK1927))</f>
        <v>433.974440967224</v>
      </c>
      <c r="AR1927" s="13" t="n">
        <f aca="false">IF(Y1927&lt;0,1,0)</f>
        <v>0</v>
      </c>
    </row>
    <row r="1928" customFormat="false" ht="15" hidden="false" customHeight="false" outlineLevel="0" collapsed="false">
      <c r="A1928" s="13" t="n">
        <v>1903</v>
      </c>
      <c r="B1928" s="18" t="n">
        <f aca="false">Shock_sd*Draws!B1907</f>
        <v>-0.568086458956751</v>
      </c>
      <c r="C1928" s="18" t="n">
        <f aca="false">Persist_a*B1928+Shock_sd*Draws!C1907</f>
        <v>-20.4428663908774</v>
      </c>
      <c r="D1928" s="18" t="n">
        <f aca="false">Persist_a*C1928+Shock_sd*Draws!D1907</f>
        <v>-25.9659189010563</v>
      </c>
      <c r="E1928" s="18" t="n">
        <f aca="false">Persist_a*D1928+Shock_sd*Draws!E1907</f>
        <v>-30.9611884778243</v>
      </c>
      <c r="F1928" s="18" t="n">
        <f aca="false">Persist_a*E1928+Shock_sd*Draws!F1907</f>
        <v>45.8145377615519</v>
      </c>
      <c r="G1928" s="18" t="n">
        <f aca="false">Persist_a*F1928+Shock_sd*Draws!G1907</f>
        <v>8.59046759784616</v>
      </c>
      <c r="H1928" s="18" t="n">
        <f aca="false">Persist_a*G1928+Shock_sd*Draws!H1907</f>
        <v>15.0165071170104</v>
      </c>
      <c r="I1928" s="18" t="n">
        <f aca="false">Persist_a*H1928+Shock_sd*Draws!I1907</f>
        <v>54.7730728463221</v>
      </c>
      <c r="J1928" s="18" t="n">
        <f aca="false">Persist_a*I1928+Shock_sd*Draws!J1907</f>
        <v>-40.9095787526367</v>
      </c>
      <c r="K1928" s="18" t="n">
        <f aca="false">Persist_a*J1928+Shock_sd*Draws!K1907</f>
        <v>110.079626356749</v>
      </c>
      <c r="L1928" s="18" t="n">
        <f aca="false">Persist_a*K1928+Shock_sd*Draws!L1907</f>
        <v>86.2724135670346</v>
      </c>
      <c r="M1928" s="18" t="n">
        <f aca="false">Persist_a*L1928+Shock_sd*Draws!M1907</f>
        <v>2.45435416007871</v>
      </c>
      <c r="N1928" s="18" t="n">
        <f aca="false">0-(Draws!N1907+Draws!Z1907)</f>
        <v>0</v>
      </c>
      <c r="O1928" s="18" t="n">
        <f aca="false">N1928-(Draws!O1907+Draws!AA1907)</f>
        <v>0</v>
      </c>
      <c r="P1928" s="18" t="n">
        <f aca="false">O1928-(Draws!P1907+Draws!AB1907)</f>
        <v>0</v>
      </c>
      <c r="Q1928" s="18" t="n">
        <f aca="false">P1928-(Draws!Q1907+Draws!AC1907)</f>
        <v>0</v>
      </c>
      <c r="R1928" s="18" t="n">
        <f aca="false">Q1928-(Draws!R1907+Draws!AD1907)</f>
        <v>0</v>
      </c>
      <c r="S1928" s="18" t="n">
        <f aca="false">R1928-(Draws!S1907+Draws!AE1907)</f>
        <v>0</v>
      </c>
      <c r="T1928" s="18" t="n">
        <f aca="false">S1928-(Draws!T1907+Draws!AF1907)</f>
        <v>0</v>
      </c>
      <c r="U1928" s="18" t="n">
        <f aca="false">T1928-(Draws!U1907+Draws!AG1907)</f>
        <v>0</v>
      </c>
      <c r="V1928" s="18" t="n">
        <f aca="false">U1928-(Draws!V1907+Draws!AH1907)</f>
        <v>0</v>
      </c>
      <c r="W1928" s="18" t="n">
        <f aca="false">V1928-(Draws!W1907+Draws!AI1907)</f>
        <v>-152.76419490313</v>
      </c>
      <c r="X1928" s="18" t="n">
        <f aca="false">W1928-(Draws!X1907+Draws!AJ1907)</f>
        <v>-152.76419490313</v>
      </c>
      <c r="Y1928" s="18" t="n">
        <f aca="false">X1928-(Draws!Y1907+Draws!AK1907)</f>
        <v>-152.76419490313</v>
      </c>
      <c r="Z1928" s="18" t="n">
        <f aca="false">0-(MAX(Draws!N1907-Line_cap,0)+MAX(Draws!Z1907-Line_cap,0))</f>
        <v>0</v>
      </c>
      <c r="AA1928" s="18" t="n">
        <f aca="false">Z1928-(MAX(Draws!O1907-Line_cap,0)+MAX(Draws!AA1907-Line_cap,0))</f>
        <v>0</v>
      </c>
      <c r="AB1928" s="18" t="n">
        <f aca="false">AA1928-(MAX(Draws!P1907-Line_cap,0)+MAX(Draws!AB1907-Line_cap,0))</f>
        <v>0</v>
      </c>
      <c r="AC1928" s="18" t="n">
        <f aca="false">AB1928-(MAX(Draws!Q1907-Line_cap,0)+MAX(Draws!AC1907-Line_cap,0))</f>
        <v>0</v>
      </c>
      <c r="AD1928" s="18" t="n">
        <f aca="false">AC1928-(MAX(Draws!R1907-Line_cap,0)+MAX(Draws!AD1907-Line_cap,0))</f>
        <v>0</v>
      </c>
      <c r="AE1928" s="18" t="n">
        <f aca="false">AD1928-(MAX(Draws!S1907-Line_cap,0)+MAX(Draws!AE1907-Line_cap,0))</f>
        <v>0</v>
      </c>
      <c r="AF1928" s="18" t="n">
        <f aca="false">AE1928-(MAX(Draws!T1907-Line_cap,0)+MAX(Draws!AF1907-Line_cap,0))</f>
        <v>0</v>
      </c>
      <c r="AG1928" s="18" t="n">
        <f aca="false">AF1928-(MAX(Draws!U1907-Line_cap,0)+MAX(Draws!AG1907-Line_cap,0))</f>
        <v>0</v>
      </c>
      <c r="AH1928" s="18" t="n">
        <f aca="false">AG1928-(MAX(Draws!V1907-Line_cap,0)+MAX(Draws!AH1907-Line_cap,0))</f>
        <v>0</v>
      </c>
      <c r="AI1928" s="18" t="n">
        <f aca="false">AH1928-(MAX(Draws!W1907-Line_cap,0)+MAX(Draws!AI1907-Line_cap,0))</f>
        <v>-52.7641949031304</v>
      </c>
      <c r="AJ1928" s="18" t="n">
        <f aca="false">AI1928-(MAX(Draws!X1907-Line_cap,0)+MAX(Draws!AJ1907-Line_cap,0))</f>
        <v>-52.7641949031304</v>
      </c>
      <c r="AK1928" s="18" t="n">
        <f aca="false">AJ1928-(MAX(Draws!Y1907-Line_cap,0)+MAX(Draws!AK1907-Line_cap,0))</f>
        <v>-52.7641949031304</v>
      </c>
      <c r="AL1928" s="18" t="n">
        <f aca="false">SUMPRODUCT(MIN($B$22:$M$22+B1928:M1928+N1928:Y1928))</f>
        <v>360.114206933909</v>
      </c>
      <c r="AM1928" s="18" t="n">
        <f aca="false">SUMPRODUCT(MIN($B$22:$M$22+B1928:M1928))</f>
        <v>447.28820266476</v>
      </c>
      <c r="AN1928" s="18" t="n">
        <f aca="false">SUMPRODUCT(MIN($B$22:$M$22+N1928:Y1928))</f>
        <v>341.621500906294</v>
      </c>
      <c r="AO1928" s="18" t="n">
        <f aca="false">SUMPRODUCT(MIN($B$22:$M$22+B1928:M1928+Z1928:AK1928))</f>
        <v>447.28820266476</v>
      </c>
      <c r="AP1928" s="18" t="n">
        <f aca="false">SUMPRODUCT(MIN($B$23:$M$23+B1928:M1928+N1928:Y1928))</f>
        <v>405.240088016529</v>
      </c>
      <c r="AQ1928" s="18" t="n">
        <f aca="false">SUMPRODUCT(MIN($B$23:$M$23+B1928:M1928+Z1928:AK1928))</f>
        <v>496.53152982898</v>
      </c>
      <c r="AR1928" s="13" t="n">
        <f aca="false">IF(Y1928&lt;0,1,0)</f>
        <v>1</v>
      </c>
    </row>
    <row r="1929" customFormat="false" ht="15" hidden="false" customHeight="false" outlineLevel="0" collapsed="false">
      <c r="A1929" s="13" t="n">
        <v>1904</v>
      </c>
      <c r="B1929" s="18" t="n">
        <f aca="false">Shock_sd*Draws!B1908</f>
        <v>-20.3711717082709</v>
      </c>
      <c r="C1929" s="18" t="n">
        <f aca="false">Persist_a*B1929+Shock_sd*Draws!C1908</f>
        <v>-77.0775882808615</v>
      </c>
      <c r="D1929" s="18" t="n">
        <f aca="false">Persist_a*C1929+Shock_sd*Draws!D1908</f>
        <v>-12.6227668413604</v>
      </c>
      <c r="E1929" s="18" t="n">
        <f aca="false">Persist_a*D1929+Shock_sd*Draws!E1908</f>
        <v>42.064331486283</v>
      </c>
      <c r="F1929" s="18" t="n">
        <f aca="false">Persist_a*E1929+Shock_sd*Draws!F1908</f>
        <v>118.4153790543</v>
      </c>
      <c r="G1929" s="18" t="n">
        <f aca="false">Persist_a*F1929+Shock_sd*Draws!G1908</f>
        <v>78.5175042948338</v>
      </c>
      <c r="H1929" s="18" t="n">
        <f aca="false">Persist_a*G1929+Shock_sd*Draws!H1908</f>
        <v>15.6881757865395</v>
      </c>
      <c r="I1929" s="18" t="n">
        <f aca="false">Persist_a*H1929+Shock_sd*Draws!I1908</f>
        <v>2.4791359818928</v>
      </c>
      <c r="J1929" s="18" t="n">
        <f aca="false">Persist_a*I1929+Shock_sd*Draws!J1908</f>
        <v>63.6154279190083</v>
      </c>
      <c r="K1929" s="18" t="n">
        <f aca="false">Persist_a*J1929+Shock_sd*Draws!K1908</f>
        <v>37.5551621348817</v>
      </c>
      <c r="L1929" s="18" t="n">
        <f aca="false">Persist_a*K1929+Shock_sd*Draws!L1908</f>
        <v>45.972337239816</v>
      </c>
      <c r="M1929" s="18" t="n">
        <f aca="false">Persist_a*L1929+Shock_sd*Draws!M1908</f>
        <v>70.3685495161856</v>
      </c>
      <c r="N1929" s="18" t="n">
        <f aca="false">0-(Draws!N1908+Draws!Z1908)</f>
        <v>-62.1678542809452</v>
      </c>
      <c r="O1929" s="18" t="n">
        <f aca="false">N1929-(Draws!O1908+Draws!AA1908)</f>
        <v>-62.1678542809452</v>
      </c>
      <c r="P1929" s="18" t="n">
        <f aca="false">O1929-(Draws!P1908+Draws!AB1908)</f>
        <v>-62.1678542809452</v>
      </c>
      <c r="Q1929" s="18" t="n">
        <f aca="false">P1929-(Draws!Q1908+Draws!AC1908)</f>
        <v>-62.1678542809452</v>
      </c>
      <c r="R1929" s="18" t="n">
        <f aca="false">Q1929-(Draws!R1908+Draws!AD1908)</f>
        <v>-62.1678542809452</v>
      </c>
      <c r="S1929" s="18" t="n">
        <f aca="false">R1929-(Draws!S1908+Draws!AE1908)</f>
        <v>-62.1678542809452</v>
      </c>
      <c r="T1929" s="18" t="n">
        <f aca="false">S1929-(Draws!T1908+Draws!AF1908)</f>
        <v>-62.1678542809452</v>
      </c>
      <c r="U1929" s="18" t="n">
        <f aca="false">T1929-(Draws!U1908+Draws!AG1908)</f>
        <v>-62.1678542809452</v>
      </c>
      <c r="V1929" s="18" t="n">
        <f aca="false">U1929-(Draws!V1908+Draws!AH1908)</f>
        <v>-62.1678542809452</v>
      </c>
      <c r="W1929" s="18" t="n">
        <f aca="false">V1929-(Draws!W1908+Draws!AI1908)</f>
        <v>-62.1678542809452</v>
      </c>
      <c r="X1929" s="18" t="n">
        <f aca="false">W1929-(Draws!X1908+Draws!AJ1908)</f>
        <v>-62.1678542809452</v>
      </c>
      <c r="Y1929" s="18" t="n">
        <f aca="false">X1929-(Draws!Y1908+Draws!AK1908)</f>
        <v>-62.1678542809452</v>
      </c>
      <c r="Z1929" s="18" t="n">
        <f aca="false">0-(MAX(Draws!N1908-Line_cap,0)+MAX(Draws!Z1908-Line_cap,0))</f>
        <v>0</v>
      </c>
      <c r="AA1929" s="18" t="n">
        <f aca="false">Z1929-(MAX(Draws!O1908-Line_cap,0)+MAX(Draws!AA1908-Line_cap,0))</f>
        <v>0</v>
      </c>
      <c r="AB1929" s="18" t="n">
        <f aca="false">AA1929-(MAX(Draws!P1908-Line_cap,0)+MAX(Draws!AB1908-Line_cap,0))</f>
        <v>0</v>
      </c>
      <c r="AC1929" s="18" t="n">
        <f aca="false">AB1929-(MAX(Draws!Q1908-Line_cap,0)+MAX(Draws!AC1908-Line_cap,0))</f>
        <v>0</v>
      </c>
      <c r="AD1929" s="18" t="n">
        <f aca="false">AC1929-(MAX(Draws!R1908-Line_cap,0)+MAX(Draws!AD1908-Line_cap,0))</f>
        <v>0</v>
      </c>
      <c r="AE1929" s="18" t="n">
        <f aca="false">AD1929-(MAX(Draws!S1908-Line_cap,0)+MAX(Draws!AE1908-Line_cap,0))</f>
        <v>0</v>
      </c>
      <c r="AF1929" s="18" t="n">
        <f aca="false">AE1929-(MAX(Draws!T1908-Line_cap,0)+MAX(Draws!AF1908-Line_cap,0))</f>
        <v>0</v>
      </c>
      <c r="AG1929" s="18" t="n">
        <f aca="false">AF1929-(MAX(Draws!U1908-Line_cap,0)+MAX(Draws!AG1908-Line_cap,0))</f>
        <v>0</v>
      </c>
      <c r="AH1929" s="18" t="n">
        <f aca="false">AG1929-(MAX(Draws!V1908-Line_cap,0)+MAX(Draws!AH1908-Line_cap,0))</f>
        <v>0</v>
      </c>
      <c r="AI1929" s="18" t="n">
        <f aca="false">AH1929-(MAX(Draws!W1908-Line_cap,0)+MAX(Draws!AI1908-Line_cap,0))</f>
        <v>0</v>
      </c>
      <c r="AJ1929" s="18" t="n">
        <f aca="false">AI1929-(MAX(Draws!X1908-Line_cap,0)+MAX(Draws!AJ1908-Line_cap,0))</f>
        <v>0</v>
      </c>
      <c r="AK1929" s="18" t="n">
        <f aca="false">AJ1929-(MAX(Draws!Y1908-Line_cap,0)+MAX(Draws!AK1908-Line_cap,0))</f>
        <v>0</v>
      </c>
      <c r="AL1929" s="18" t="n">
        <f aca="false">SUMPRODUCT(MIN($B$22:$M$22+B1929:M1929+N1929:Y1929))</f>
        <v>400.821154371974</v>
      </c>
      <c r="AM1929" s="18" t="n">
        <f aca="false">SUMPRODUCT(MIN($B$22:$M$22+B1929:M1929))</f>
        <v>462.989008652919</v>
      </c>
      <c r="AN1929" s="18" t="n">
        <f aca="false">SUMPRODUCT(MIN($B$22:$M$22+N1929:Y1929))</f>
        <v>419.78252807684</v>
      </c>
      <c r="AO1929" s="18" t="n">
        <f aca="false">SUMPRODUCT(MIN($B$22:$M$22+B1929:M1929+Z1929:AK1929))</f>
        <v>462.989008652919</v>
      </c>
      <c r="AP1929" s="18" t="n">
        <f aca="false">SUMPRODUCT(MIN($B$23:$M$23+B1929:M1929+N1929:Y1929))</f>
        <v>427.071954577971</v>
      </c>
      <c r="AQ1929" s="18" t="n">
        <f aca="false">SUMPRODUCT(MIN($B$23:$M$23+B1929:M1929+Z1929:AK1929))</f>
        <v>489.239808858917</v>
      </c>
      <c r="AR1929" s="13" t="n">
        <f aca="false">IF(Y1929&lt;0,1,0)</f>
        <v>1</v>
      </c>
    </row>
    <row r="1930" customFormat="false" ht="15" hidden="false" customHeight="false" outlineLevel="0" collapsed="false">
      <c r="A1930" s="13" t="n">
        <v>1905</v>
      </c>
      <c r="B1930" s="18" t="n">
        <f aca="false">Shock_sd*Draws!B1909</f>
        <v>20.4632705814882</v>
      </c>
      <c r="C1930" s="18" t="n">
        <f aca="false">Persist_a*B1930+Shock_sd*Draws!C1909</f>
        <v>83.1337288294778</v>
      </c>
      <c r="D1930" s="18" t="n">
        <f aca="false">Persist_a*C1930+Shock_sd*Draws!D1909</f>
        <v>53.6705432614535</v>
      </c>
      <c r="E1930" s="18" t="n">
        <f aca="false">Persist_a*D1930+Shock_sd*Draws!E1909</f>
        <v>8.68003423178737</v>
      </c>
      <c r="F1930" s="18" t="n">
        <f aca="false">Persist_a*E1930+Shock_sd*Draws!F1909</f>
        <v>-43.2098930954988</v>
      </c>
      <c r="G1930" s="18" t="n">
        <f aca="false">Persist_a*F1930+Shock_sd*Draws!G1909</f>
        <v>-27.8163916883933</v>
      </c>
      <c r="H1930" s="18" t="n">
        <f aca="false">Persist_a*G1930+Shock_sd*Draws!H1909</f>
        <v>-39.9082719886937</v>
      </c>
      <c r="I1930" s="18" t="n">
        <f aca="false">Persist_a*H1930+Shock_sd*Draws!I1909</f>
        <v>29.867699097023</v>
      </c>
      <c r="J1930" s="18" t="n">
        <f aca="false">Persist_a*I1930+Shock_sd*Draws!J1909</f>
        <v>-26.1547672876209</v>
      </c>
      <c r="K1930" s="18" t="n">
        <f aca="false">Persist_a*J1930+Shock_sd*Draws!K1909</f>
        <v>-11.0056456443199</v>
      </c>
      <c r="L1930" s="18" t="n">
        <f aca="false">Persist_a*K1930+Shock_sd*Draws!L1909</f>
        <v>-62.9742257098681</v>
      </c>
      <c r="M1930" s="18" t="n">
        <f aca="false">Persist_a*L1930+Shock_sd*Draws!M1909</f>
        <v>29.8175888976419</v>
      </c>
      <c r="N1930" s="18" t="n">
        <f aca="false">0-(Draws!N1909+Draws!Z1909)</f>
        <v>0</v>
      </c>
      <c r="O1930" s="18" t="n">
        <f aca="false">N1930-(Draws!O1909+Draws!AA1909)</f>
        <v>0</v>
      </c>
      <c r="P1930" s="18" t="n">
        <f aca="false">O1930-(Draws!P1909+Draws!AB1909)</f>
        <v>0</v>
      </c>
      <c r="Q1930" s="18" t="n">
        <f aca="false">P1930-(Draws!Q1909+Draws!AC1909)</f>
        <v>0</v>
      </c>
      <c r="R1930" s="18" t="n">
        <f aca="false">Q1930-(Draws!R1909+Draws!AD1909)</f>
        <v>0</v>
      </c>
      <c r="S1930" s="18" t="n">
        <f aca="false">R1930-(Draws!S1909+Draws!AE1909)</f>
        <v>0</v>
      </c>
      <c r="T1930" s="18" t="n">
        <f aca="false">S1930-(Draws!T1909+Draws!AF1909)</f>
        <v>0</v>
      </c>
      <c r="U1930" s="18" t="n">
        <f aca="false">T1930-(Draws!U1909+Draws!AG1909)</f>
        <v>0</v>
      </c>
      <c r="V1930" s="18" t="n">
        <f aca="false">U1930-(Draws!V1909+Draws!AH1909)</f>
        <v>0</v>
      </c>
      <c r="W1930" s="18" t="n">
        <f aca="false">V1930-(Draws!W1909+Draws!AI1909)</f>
        <v>0</v>
      </c>
      <c r="X1930" s="18" t="n">
        <f aca="false">W1930-(Draws!X1909+Draws!AJ1909)</f>
        <v>0</v>
      </c>
      <c r="Y1930" s="18" t="n">
        <f aca="false">X1930-(Draws!Y1909+Draws!AK1909)</f>
        <v>0</v>
      </c>
      <c r="Z1930" s="18" t="n">
        <f aca="false">0-(MAX(Draws!N1909-Line_cap,0)+MAX(Draws!Z1909-Line_cap,0))</f>
        <v>0</v>
      </c>
      <c r="AA1930" s="18" t="n">
        <f aca="false">Z1930-(MAX(Draws!O1909-Line_cap,0)+MAX(Draws!AA1909-Line_cap,0))</f>
        <v>0</v>
      </c>
      <c r="AB1930" s="18" t="n">
        <f aca="false">AA1930-(MAX(Draws!P1909-Line_cap,0)+MAX(Draws!AB1909-Line_cap,0))</f>
        <v>0</v>
      </c>
      <c r="AC1930" s="18" t="n">
        <f aca="false">AB1930-(MAX(Draws!Q1909-Line_cap,0)+MAX(Draws!AC1909-Line_cap,0))</f>
        <v>0</v>
      </c>
      <c r="AD1930" s="18" t="n">
        <f aca="false">AC1930-(MAX(Draws!R1909-Line_cap,0)+MAX(Draws!AD1909-Line_cap,0))</f>
        <v>0</v>
      </c>
      <c r="AE1930" s="18" t="n">
        <f aca="false">AD1930-(MAX(Draws!S1909-Line_cap,0)+MAX(Draws!AE1909-Line_cap,0))</f>
        <v>0</v>
      </c>
      <c r="AF1930" s="18" t="n">
        <f aca="false">AE1930-(MAX(Draws!T1909-Line_cap,0)+MAX(Draws!AF1909-Line_cap,0))</f>
        <v>0</v>
      </c>
      <c r="AG1930" s="18" t="n">
        <f aca="false">AF1930-(MAX(Draws!U1909-Line_cap,0)+MAX(Draws!AG1909-Line_cap,0))</f>
        <v>0</v>
      </c>
      <c r="AH1930" s="18" t="n">
        <f aca="false">AG1930-(MAX(Draws!V1909-Line_cap,0)+MAX(Draws!AH1909-Line_cap,0))</f>
        <v>0</v>
      </c>
      <c r="AI1930" s="18" t="n">
        <f aca="false">AH1930-(MAX(Draws!W1909-Line_cap,0)+MAX(Draws!AI1909-Line_cap,0))</f>
        <v>0</v>
      </c>
      <c r="AJ1930" s="18" t="n">
        <f aca="false">AI1930-(MAX(Draws!X1909-Line_cap,0)+MAX(Draws!AJ1909-Line_cap,0))</f>
        <v>0</v>
      </c>
      <c r="AK1930" s="18" t="n">
        <f aca="false">AJ1930-(MAX(Draws!Y1909-Line_cap,0)+MAX(Draws!AK1909-Line_cap,0))</f>
        <v>0</v>
      </c>
      <c r="AL1930" s="18" t="n">
        <f aca="false">SUMPRODUCT(MIN($B$22:$M$22+B1930:M1930+N1930:Y1930))</f>
        <v>438.953721854513</v>
      </c>
      <c r="AM1930" s="18" t="n">
        <f aca="false">SUMPRODUCT(MIN($B$22:$M$22+B1930:M1930))</f>
        <v>438.953721854513</v>
      </c>
      <c r="AN1930" s="18" t="n">
        <f aca="false">SUMPRODUCT(MIN($B$22:$M$22+N1930:Y1930))</f>
        <v>481.950382357786</v>
      </c>
      <c r="AO1930" s="18" t="n">
        <f aca="false">SUMPRODUCT(MIN($B$22:$M$22+B1930:M1930+Z1930:AK1930))</f>
        <v>438.953721854513</v>
      </c>
      <c r="AP1930" s="18" t="n">
        <f aca="false">SUMPRODUCT(MIN($B$23:$M$23+B1930:M1930+N1930:Y1930))</f>
        <v>485.826850668057</v>
      </c>
      <c r="AQ1930" s="18" t="n">
        <f aca="false">SUMPRODUCT(MIN($B$23:$M$23+B1930:M1930+Z1930:AK1930))</f>
        <v>485.826850668057</v>
      </c>
      <c r="AR1930" s="13" t="n">
        <f aca="false">IF(Y1930&lt;0,1,0)</f>
        <v>0</v>
      </c>
    </row>
    <row r="1931" customFormat="false" ht="15" hidden="false" customHeight="false" outlineLevel="0" collapsed="false">
      <c r="A1931" s="13" t="n">
        <v>1906</v>
      </c>
      <c r="B1931" s="18" t="n">
        <f aca="false">Shock_sd*Draws!B1910</f>
        <v>20.4864204352873</v>
      </c>
      <c r="C1931" s="18" t="n">
        <f aca="false">Persist_a*B1931+Shock_sd*Draws!C1910</f>
        <v>-14.8040955357907</v>
      </c>
      <c r="D1931" s="18" t="n">
        <f aca="false">Persist_a*C1931+Shock_sd*Draws!D1910</f>
        <v>16.4824341925154</v>
      </c>
      <c r="E1931" s="18" t="n">
        <f aca="false">Persist_a*D1931+Shock_sd*Draws!E1910</f>
        <v>-60.3568267898087</v>
      </c>
      <c r="F1931" s="18" t="n">
        <f aca="false">Persist_a*E1931+Shock_sd*Draws!F1910</f>
        <v>-6.81090268917527</v>
      </c>
      <c r="G1931" s="18" t="n">
        <f aca="false">Persist_a*F1931+Shock_sd*Draws!G1910</f>
        <v>10.784950250944</v>
      </c>
      <c r="H1931" s="18" t="n">
        <f aca="false">Persist_a*G1931+Shock_sd*Draws!H1910</f>
        <v>-9.66212880192724</v>
      </c>
      <c r="I1931" s="18" t="n">
        <f aca="false">Persist_a*H1931+Shock_sd*Draws!I1910</f>
        <v>31.7663862043048</v>
      </c>
      <c r="J1931" s="18" t="n">
        <f aca="false">Persist_a*I1931+Shock_sd*Draws!J1910</f>
        <v>-0.075674365619637</v>
      </c>
      <c r="K1931" s="18" t="n">
        <f aca="false">Persist_a*J1931+Shock_sd*Draws!K1910</f>
        <v>59.9147016162472</v>
      </c>
      <c r="L1931" s="18" t="n">
        <f aca="false">Persist_a*K1931+Shock_sd*Draws!L1910</f>
        <v>63.3284763408616</v>
      </c>
      <c r="M1931" s="18" t="n">
        <f aca="false">Persist_a*L1931+Shock_sd*Draws!M1910</f>
        <v>-10.4159384342371</v>
      </c>
      <c r="N1931" s="18" t="n">
        <f aca="false">0-(Draws!N1910+Draws!Z1910)</f>
        <v>-202.17003381566</v>
      </c>
      <c r="O1931" s="18" t="n">
        <f aca="false">N1931-(Draws!O1910+Draws!AA1910)</f>
        <v>-202.17003381566</v>
      </c>
      <c r="P1931" s="18" t="n">
        <f aca="false">O1931-(Draws!P1910+Draws!AB1910)</f>
        <v>-202.17003381566</v>
      </c>
      <c r="Q1931" s="18" t="n">
        <f aca="false">P1931-(Draws!Q1910+Draws!AC1910)</f>
        <v>-202.17003381566</v>
      </c>
      <c r="R1931" s="18" t="n">
        <f aca="false">Q1931-(Draws!R1910+Draws!AD1910)</f>
        <v>-202.17003381566</v>
      </c>
      <c r="S1931" s="18" t="n">
        <f aca="false">R1931-(Draws!S1910+Draws!AE1910)</f>
        <v>-202.17003381566</v>
      </c>
      <c r="T1931" s="18" t="n">
        <f aca="false">S1931-(Draws!T1910+Draws!AF1910)</f>
        <v>-202.17003381566</v>
      </c>
      <c r="U1931" s="18" t="n">
        <f aca="false">T1931-(Draws!U1910+Draws!AG1910)</f>
        <v>-202.17003381566</v>
      </c>
      <c r="V1931" s="18" t="n">
        <f aca="false">U1931-(Draws!V1910+Draws!AH1910)</f>
        <v>-202.17003381566</v>
      </c>
      <c r="W1931" s="18" t="n">
        <f aca="false">V1931-(Draws!W1910+Draws!AI1910)</f>
        <v>-202.17003381566</v>
      </c>
      <c r="X1931" s="18" t="n">
        <f aca="false">W1931-(Draws!X1910+Draws!AJ1910)</f>
        <v>-202.17003381566</v>
      </c>
      <c r="Y1931" s="18" t="n">
        <f aca="false">X1931-(Draws!Y1910+Draws!AK1910)</f>
        <v>-202.17003381566</v>
      </c>
      <c r="Z1931" s="18" t="n">
        <f aca="false">0-(MAX(Draws!N1910-Line_cap,0)+MAX(Draws!Z1910-Line_cap,0))</f>
        <v>-102.17003381566</v>
      </c>
      <c r="AA1931" s="18" t="n">
        <f aca="false">Z1931-(MAX(Draws!O1910-Line_cap,0)+MAX(Draws!AA1910-Line_cap,0))</f>
        <v>-102.17003381566</v>
      </c>
      <c r="AB1931" s="18" t="n">
        <f aca="false">AA1931-(MAX(Draws!P1910-Line_cap,0)+MAX(Draws!AB1910-Line_cap,0))</f>
        <v>-102.17003381566</v>
      </c>
      <c r="AC1931" s="18" t="n">
        <f aca="false">AB1931-(MAX(Draws!Q1910-Line_cap,0)+MAX(Draws!AC1910-Line_cap,0))</f>
        <v>-102.17003381566</v>
      </c>
      <c r="AD1931" s="18" t="n">
        <f aca="false">AC1931-(MAX(Draws!R1910-Line_cap,0)+MAX(Draws!AD1910-Line_cap,0))</f>
        <v>-102.17003381566</v>
      </c>
      <c r="AE1931" s="18" t="n">
        <f aca="false">AD1931-(MAX(Draws!S1910-Line_cap,0)+MAX(Draws!AE1910-Line_cap,0))</f>
        <v>-102.17003381566</v>
      </c>
      <c r="AF1931" s="18" t="n">
        <f aca="false">AE1931-(MAX(Draws!T1910-Line_cap,0)+MAX(Draws!AF1910-Line_cap,0))</f>
        <v>-102.17003381566</v>
      </c>
      <c r="AG1931" s="18" t="n">
        <f aca="false">AF1931-(MAX(Draws!U1910-Line_cap,0)+MAX(Draws!AG1910-Line_cap,0))</f>
        <v>-102.17003381566</v>
      </c>
      <c r="AH1931" s="18" t="n">
        <f aca="false">AG1931-(MAX(Draws!V1910-Line_cap,0)+MAX(Draws!AH1910-Line_cap,0))</f>
        <v>-102.17003381566</v>
      </c>
      <c r="AI1931" s="18" t="n">
        <f aca="false">AH1931-(MAX(Draws!W1910-Line_cap,0)+MAX(Draws!AI1910-Line_cap,0))</f>
        <v>-102.17003381566</v>
      </c>
      <c r="AJ1931" s="18" t="n">
        <f aca="false">AI1931-(MAX(Draws!X1910-Line_cap,0)+MAX(Draws!AJ1910-Line_cap,0))</f>
        <v>-102.17003381566</v>
      </c>
      <c r="AK1931" s="18" t="n">
        <f aca="false">AJ1931-(MAX(Draws!Y1910-Line_cap,0)+MAX(Draws!AK1910-Line_cap,0))</f>
        <v>-102.17003381566</v>
      </c>
      <c r="AL1931" s="18" t="n">
        <f aca="false">SUMPRODUCT(MIN($B$22:$M$22+B1931:M1931+N1931:Y1931))</f>
        <v>236.335339222688</v>
      </c>
      <c r="AM1931" s="18" t="n">
        <f aca="false">SUMPRODUCT(MIN($B$22:$M$22+B1931:M1931))</f>
        <v>438.505373038348</v>
      </c>
      <c r="AN1931" s="18" t="n">
        <f aca="false">SUMPRODUCT(MIN($B$22:$M$22+N1931:Y1931))</f>
        <v>279.780348542126</v>
      </c>
      <c r="AO1931" s="18" t="n">
        <f aca="false">SUMPRODUCT(MIN($B$22:$M$22+B1931:M1931+Z1931:AK1931))</f>
        <v>336.335339222688</v>
      </c>
      <c r="AP1931" s="18" t="n">
        <f aca="false">SUMPRODUCT(MIN($B$23:$M$23+B1931:M1931+N1931:Y1931))</f>
        <v>277.223626736051</v>
      </c>
      <c r="AQ1931" s="18" t="n">
        <f aca="false">SUMPRODUCT(MIN($B$23:$M$23+B1931:M1931+Z1931:AK1931))</f>
        <v>377.223626736051</v>
      </c>
      <c r="AR1931" s="13" t="n">
        <f aca="false">IF(Y1931&lt;0,1,0)</f>
        <v>1</v>
      </c>
    </row>
    <row r="1932" customFormat="false" ht="15" hidden="false" customHeight="false" outlineLevel="0" collapsed="false">
      <c r="A1932" s="13" t="n">
        <v>1907</v>
      </c>
      <c r="B1932" s="18" t="n">
        <f aca="false">Shock_sd*Draws!B1911</f>
        <v>30.5310146271112</v>
      </c>
      <c r="C1932" s="18" t="n">
        <f aca="false">Persist_a*B1932+Shock_sd*Draws!C1911</f>
        <v>39.6163584164291</v>
      </c>
      <c r="D1932" s="18" t="n">
        <f aca="false">Persist_a*C1932+Shock_sd*Draws!D1911</f>
        <v>43.5287842466339</v>
      </c>
      <c r="E1932" s="18" t="n">
        <f aca="false">Persist_a*D1932+Shock_sd*Draws!E1911</f>
        <v>-16.8212106772498</v>
      </c>
      <c r="F1932" s="18" t="n">
        <f aca="false">Persist_a*E1932+Shock_sd*Draws!F1911</f>
        <v>-62.4372257034939</v>
      </c>
      <c r="G1932" s="18" t="n">
        <f aca="false">Persist_a*F1932+Shock_sd*Draws!G1911</f>
        <v>-84.849904251797</v>
      </c>
      <c r="H1932" s="18" t="n">
        <f aca="false">Persist_a*G1932+Shock_sd*Draws!H1911</f>
        <v>-67.7395641979131</v>
      </c>
      <c r="I1932" s="18" t="n">
        <f aca="false">Persist_a*H1932+Shock_sd*Draws!I1911</f>
        <v>-40.2272406258595</v>
      </c>
      <c r="J1932" s="18" t="n">
        <f aca="false">Persist_a*I1932+Shock_sd*Draws!J1911</f>
        <v>20.604547507739</v>
      </c>
      <c r="K1932" s="18" t="n">
        <f aca="false">Persist_a*J1932+Shock_sd*Draws!K1911</f>
        <v>94.3062094882932</v>
      </c>
      <c r="L1932" s="18" t="n">
        <f aca="false">Persist_a*K1932+Shock_sd*Draws!L1911</f>
        <v>162.26439711879</v>
      </c>
      <c r="M1932" s="18" t="n">
        <f aca="false">Persist_a*L1932+Shock_sd*Draws!M1911</f>
        <v>12.9312238130253</v>
      </c>
      <c r="N1932" s="18" t="n">
        <f aca="false">0-(Draws!N1911+Draws!Z1911)</f>
        <v>0</v>
      </c>
      <c r="O1932" s="18" t="n">
        <f aca="false">N1932-(Draws!O1911+Draws!AA1911)</f>
        <v>0</v>
      </c>
      <c r="P1932" s="18" t="n">
        <f aca="false">O1932-(Draws!P1911+Draws!AB1911)</f>
        <v>0</v>
      </c>
      <c r="Q1932" s="18" t="n">
        <f aca="false">P1932-(Draws!Q1911+Draws!AC1911)</f>
        <v>0</v>
      </c>
      <c r="R1932" s="18" t="n">
        <f aca="false">Q1932-(Draws!R1911+Draws!AD1911)</f>
        <v>0</v>
      </c>
      <c r="S1932" s="18" t="n">
        <f aca="false">R1932-(Draws!S1911+Draws!AE1911)</f>
        <v>0</v>
      </c>
      <c r="T1932" s="18" t="n">
        <f aca="false">S1932-(Draws!T1911+Draws!AF1911)</f>
        <v>0</v>
      </c>
      <c r="U1932" s="18" t="n">
        <f aca="false">T1932-(Draws!U1911+Draws!AG1911)</f>
        <v>0</v>
      </c>
      <c r="V1932" s="18" t="n">
        <f aca="false">U1932-(Draws!V1911+Draws!AH1911)</f>
        <v>0</v>
      </c>
      <c r="W1932" s="18" t="n">
        <f aca="false">V1932-(Draws!W1911+Draws!AI1911)</f>
        <v>0</v>
      </c>
      <c r="X1932" s="18" t="n">
        <f aca="false">W1932-(Draws!X1911+Draws!AJ1911)</f>
        <v>0</v>
      </c>
      <c r="Y1932" s="18" t="n">
        <f aca="false">X1932-(Draws!Y1911+Draws!AK1911)</f>
        <v>0</v>
      </c>
      <c r="Z1932" s="18" t="n">
        <f aca="false">0-(MAX(Draws!N1911-Line_cap,0)+MAX(Draws!Z1911-Line_cap,0))</f>
        <v>0</v>
      </c>
      <c r="AA1932" s="18" t="n">
        <f aca="false">Z1932-(MAX(Draws!O1911-Line_cap,0)+MAX(Draws!AA1911-Line_cap,0))</f>
        <v>0</v>
      </c>
      <c r="AB1932" s="18" t="n">
        <f aca="false">AA1932-(MAX(Draws!P1911-Line_cap,0)+MAX(Draws!AB1911-Line_cap,0))</f>
        <v>0</v>
      </c>
      <c r="AC1932" s="18" t="n">
        <f aca="false">AB1932-(MAX(Draws!Q1911-Line_cap,0)+MAX(Draws!AC1911-Line_cap,0))</f>
        <v>0</v>
      </c>
      <c r="AD1932" s="18" t="n">
        <f aca="false">AC1932-(MAX(Draws!R1911-Line_cap,0)+MAX(Draws!AD1911-Line_cap,0))</f>
        <v>0</v>
      </c>
      <c r="AE1932" s="18" t="n">
        <f aca="false">AD1932-(MAX(Draws!S1911-Line_cap,0)+MAX(Draws!AE1911-Line_cap,0))</f>
        <v>0</v>
      </c>
      <c r="AF1932" s="18" t="n">
        <f aca="false">AE1932-(MAX(Draws!T1911-Line_cap,0)+MAX(Draws!AF1911-Line_cap,0))</f>
        <v>0</v>
      </c>
      <c r="AG1932" s="18" t="n">
        <f aca="false">AF1932-(MAX(Draws!U1911-Line_cap,0)+MAX(Draws!AG1911-Line_cap,0))</f>
        <v>0</v>
      </c>
      <c r="AH1932" s="18" t="n">
        <f aca="false">AG1932-(MAX(Draws!V1911-Line_cap,0)+MAX(Draws!AH1911-Line_cap,0))</f>
        <v>0</v>
      </c>
      <c r="AI1932" s="18" t="n">
        <f aca="false">AH1932-(MAX(Draws!W1911-Line_cap,0)+MAX(Draws!AI1911-Line_cap,0))</f>
        <v>0</v>
      </c>
      <c r="AJ1932" s="18" t="n">
        <f aca="false">AI1932-(MAX(Draws!X1911-Line_cap,0)+MAX(Draws!AJ1911-Line_cap,0))</f>
        <v>0</v>
      </c>
      <c r="AK1932" s="18" t="n">
        <f aca="false">AJ1932-(MAX(Draws!Y1911-Line_cap,0)+MAX(Draws!AK1911-Line_cap,0))</f>
        <v>0</v>
      </c>
      <c r="AL1932" s="18" t="n">
        <f aca="false">SUMPRODUCT(MIN($B$22:$M$22+B1932:M1932+N1932:Y1932))</f>
        <v>398.358267386568</v>
      </c>
      <c r="AM1932" s="18" t="n">
        <f aca="false">SUMPRODUCT(MIN($B$22:$M$22+B1932:M1932))</f>
        <v>398.358267386568</v>
      </c>
      <c r="AN1932" s="18" t="n">
        <f aca="false">SUMPRODUCT(MIN($B$22:$M$22+N1932:Y1932))</f>
        <v>481.950382357786</v>
      </c>
      <c r="AO1932" s="18" t="n">
        <f aca="false">SUMPRODUCT(MIN($B$22:$M$22+B1932:M1932+Z1932:AK1932))</f>
        <v>398.358267386568</v>
      </c>
      <c r="AP1932" s="18" t="n">
        <f aca="false">SUMPRODUCT(MIN($B$23:$M$23+B1932:M1932+N1932:Y1932))</f>
        <v>446.124012887352</v>
      </c>
      <c r="AQ1932" s="18" t="n">
        <f aca="false">SUMPRODUCT(MIN($B$23:$M$23+B1932:M1932+Z1932:AK1932))</f>
        <v>446.124012887352</v>
      </c>
      <c r="AR1932" s="13" t="n">
        <f aca="false">IF(Y1932&lt;0,1,0)</f>
        <v>0</v>
      </c>
    </row>
    <row r="1933" customFormat="false" ht="15" hidden="false" customHeight="false" outlineLevel="0" collapsed="false">
      <c r="A1933" s="13" t="n">
        <v>1908</v>
      </c>
      <c r="B1933" s="18" t="n">
        <f aca="false">Shock_sd*Draws!B1912</f>
        <v>50.3360496542685</v>
      </c>
      <c r="C1933" s="18" t="n">
        <f aca="false">Persist_a*B1933+Shock_sd*Draws!C1912</f>
        <v>86.9497906621316</v>
      </c>
      <c r="D1933" s="18" t="n">
        <f aca="false">Persist_a*C1933+Shock_sd*Draws!D1912</f>
        <v>54.9928797668857</v>
      </c>
      <c r="E1933" s="18" t="n">
        <f aca="false">Persist_a*D1933+Shock_sd*Draws!E1912</f>
        <v>-9.83817161682454</v>
      </c>
      <c r="F1933" s="18" t="n">
        <f aca="false">Persist_a*E1933+Shock_sd*Draws!F1912</f>
        <v>-33.9365213152329</v>
      </c>
      <c r="G1933" s="18" t="n">
        <f aca="false">Persist_a*F1933+Shock_sd*Draws!G1912</f>
        <v>10.9445800558098</v>
      </c>
      <c r="H1933" s="18" t="n">
        <f aca="false">Persist_a*G1933+Shock_sd*Draws!H1912</f>
        <v>0.537038460635408</v>
      </c>
      <c r="I1933" s="18" t="n">
        <f aca="false">Persist_a*H1933+Shock_sd*Draws!I1912</f>
        <v>-16.6822319368973</v>
      </c>
      <c r="J1933" s="18" t="n">
        <f aca="false">Persist_a*I1933+Shock_sd*Draws!J1912</f>
        <v>10.1424762789814</v>
      </c>
      <c r="K1933" s="18" t="n">
        <f aca="false">Persist_a*J1933+Shock_sd*Draws!K1912</f>
        <v>-72.0444961414606</v>
      </c>
      <c r="L1933" s="18" t="n">
        <f aca="false">Persist_a*K1933+Shock_sd*Draws!L1912</f>
        <v>-13.1229357651917</v>
      </c>
      <c r="M1933" s="18" t="n">
        <f aca="false">Persist_a*L1933+Shock_sd*Draws!M1912</f>
        <v>-35.6792152110381</v>
      </c>
      <c r="N1933" s="18" t="n">
        <f aca="false">0-(Draws!N1912+Draws!Z1912)</f>
        <v>0</v>
      </c>
      <c r="O1933" s="18" t="n">
        <f aca="false">N1933-(Draws!O1912+Draws!AA1912)</f>
        <v>0</v>
      </c>
      <c r="P1933" s="18" t="n">
        <f aca="false">O1933-(Draws!P1912+Draws!AB1912)</f>
        <v>0</v>
      </c>
      <c r="Q1933" s="18" t="n">
        <f aca="false">P1933-(Draws!Q1912+Draws!AC1912)</f>
        <v>0</v>
      </c>
      <c r="R1933" s="18" t="n">
        <f aca="false">Q1933-(Draws!R1912+Draws!AD1912)</f>
        <v>0</v>
      </c>
      <c r="S1933" s="18" t="n">
        <f aca="false">R1933-(Draws!S1912+Draws!AE1912)</f>
        <v>0</v>
      </c>
      <c r="T1933" s="18" t="n">
        <f aca="false">S1933-(Draws!T1912+Draws!AF1912)</f>
        <v>0</v>
      </c>
      <c r="U1933" s="18" t="n">
        <f aca="false">T1933-(Draws!U1912+Draws!AG1912)</f>
        <v>0</v>
      </c>
      <c r="V1933" s="18" t="n">
        <f aca="false">U1933-(Draws!V1912+Draws!AH1912)</f>
        <v>0</v>
      </c>
      <c r="W1933" s="18" t="n">
        <f aca="false">V1933-(Draws!W1912+Draws!AI1912)</f>
        <v>0</v>
      </c>
      <c r="X1933" s="18" t="n">
        <f aca="false">W1933-(Draws!X1912+Draws!AJ1912)</f>
        <v>0</v>
      </c>
      <c r="Y1933" s="18" t="n">
        <f aca="false">X1933-(Draws!Y1912+Draws!AK1912)</f>
        <v>0</v>
      </c>
      <c r="Z1933" s="18" t="n">
        <f aca="false">0-(MAX(Draws!N1912-Line_cap,0)+MAX(Draws!Z1912-Line_cap,0))</f>
        <v>0</v>
      </c>
      <c r="AA1933" s="18" t="n">
        <f aca="false">Z1933-(MAX(Draws!O1912-Line_cap,0)+MAX(Draws!AA1912-Line_cap,0))</f>
        <v>0</v>
      </c>
      <c r="AB1933" s="18" t="n">
        <f aca="false">AA1933-(MAX(Draws!P1912-Line_cap,0)+MAX(Draws!AB1912-Line_cap,0))</f>
        <v>0</v>
      </c>
      <c r="AC1933" s="18" t="n">
        <f aca="false">AB1933-(MAX(Draws!Q1912-Line_cap,0)+MAX(Draws!AC1912-Line_cap,0))</f>
        <v>0</v>
      </c>
      <c r="AD1933" s="18" t="n">
        <f aca="false">AC1933-(MAX(Draws!R1912-Line_cap,0)+MAX(Draws!AD1912-Line_cap,0))</f>
        <v>0</v>
      </c>
      <c r="AE1933" s="18" t="n">
        <f aca="false">AD1933-(MAX(Draws!S1912-Line_cap,0)+MAX(Draws!AE1912-Line_cap,0))</f>
        <v>0</v>
      </c>
      <c r="AF1933" s="18" t="n">
        <f aca="false">AE1933-(MAX(Draws!T1912-Line_cap,0)+MAX(Draws!AF1912-Line_cap,0))</f>
        <v>0</v>
      </c>
      <c r="AG1933" s="18" t="n">
        <f aca="false">AF1933-(MAX(Draws!U1912-Line_cap,0)+MAX(Draws!AG1912-Line_cap,0))</f>
        <v>0</v>
      </c>
      <c r="AH1933" s="18" t="n">
        <f aca="false">AG1933-(MAX(Draws!V1912-Line_cap,0)+MAX(Draws!AH1912-Line_cap,0))</f>
        <v>0</v>
      </c>
      <c r="AI1933" s="18" t="n">
        <f aca="false">AH1933-(MAX(Draws!W1912-Line_cap,0)+MAX(Draws!AI1912-Line_cap,0))</f>
        <v>0</v>
      </c>
      <c r="AJ1933" s="18" t="n">
        <f aca="false">AI1933-(MAX(Draws!X1912-Line_cap,0)+MAX(Draws!AJ1912-Line_cap,0))</f>
        <v>0</v>
      </c>
      <c r="AK1933" s="18" t="n">
        <f aca="false">AJ1933-(MAX(Draws!Y1912-Line_cap,0)+MAX(Draws!AK1912-Line_cap,0))</f>
        <v>0</v>
      </c>
      <c r="AL1933" s="18" t="n">
        <f aca="false">SUMPRODUCT(MIN($B$22:$M$22+B1933:M1933+N1933:Y1933))</f>
        <v>422.341199667963</v>
      </c>
      <c r="AM1933" s="18" t="n">
        <f aca="false">SUMPRODUCT(MIN($B$22:$M$22+B1933:M1933))</f>
        <v>422.341199667963</v>
      </c>
      <c r="AN1933" s="18" t="n">
        <f aca="false">SUMPRODUCT(MIN($B$22:$M$22+N1933:Y1933))</f>
        <v>481.950382357786</v>
      </c>
      <c r="AO1933" s="18" t="n">
        <f aca="false">SUMPRODUCT(MIN($B$22:$M$22+B1933:M1933+Z1933:AK1933))</f>
        <v>422.341199667963</v>
      </c>
      <c r="AP1933" s="18" t="n">
        <f aca="false">SUMPRODUCT(MIN($B$23:$M$23+B1933:M1933+N1933:Y1933))</f>
        <v>470.626848218391</v>
      </c>
      <c r="AQ1933" s="18" t="n">
        <f aca="false">SUMPRODUCT(MIN($B$23:$M$23+B1933:M1933+Z1933:AK1933))</f>
        <v>470.626848218391</v>
      </c>
      <c r="AR1933" s="13" t="n">
        <f aca="false">IF(Y1933&lt;0,1,0)</f>
        <v>0</v>
      </c>
    </row>
    <row r="1934" customFormat="false" ht="15" hidden="false" customHeight="false" outlineLevel="0" collapsed="false">
      <c r="A1934" s="13" t="n">
        <v>1909</v>
      </c>
      <c r="B1934" s="18" t="n">
        <f aca="false">Shock_sd*Draws!B1913</f>
        <v>-37.3527933900513</v>
      </c>
      <c r="C1934" s="18" t="n">
        <f aca="false">Persist_a*B1934+Shock_sd*Draws!C1913</f>
        <v>-5.21500439376734</v>
      </c>
      <c r="D1934" s="18" t="n">
        <f aca="false">Persist_a*C1934+Shock_sd*Draws!D1913</f>
        <v>-47.6771781287269</v>
      </c>
      <c r="E1934" s="18" t="n">
        <f aca="false">Persist_a*D1934+Shock_sd*Draws!E1913</f>
        <v>-42.4911337928963</v>
      </c>
      <c r="F1934" s="18" t="n">
        <f aca="false">Persist_a*E1934+Shock_sd*Draws!F1913</f>
        <v>-40.3570394569664</v>
      </c>
      <c r="G1934" s="18" t="n">
        <f aca="false">Persist_a*F1934+Shock_sd*Draws!G1913</f>
        <v>-95.4305416477332</v>
      </c>
      <c r="H1934" s="18" t="n">
        <f aca="false">Persist_a*G1934+Shock_sd*Draws!H1913</f>
        <v>-73.0323816011342</v>
      </c>
      <c r="I1934" s="18" t="n">
        <f aca="false">Persist_a*H1934+Shock_sd*Draws!I1913</f>
        <v>-114.99468123151</v>
      </c>
      <c r="J1934" s="18" t="n">
        <f aca="false">Persist_a*I1934+Shock_sd*Draws!J1913</f>
        <v>-123.854137235078</v>
      </c>
      <c r="K1934" s="18" t="n">
        <f aca="false">Persist_a*J1934+Shock_sd*Draws!K1913</f>
        <v>-87.75830291822</v>
      </c>
      <c r="L1934" s="18" t="n">
        <f aca="false">Persist_a*K1934+Shock_sd*Draws!L1913</f>
        <v>-37.8903989970068</v>
      </c>
      <c r="M1934" s="18" t="n">
        <f aca="false">Persist_a*L1934+Shock_sd*Draws!M1913</f>
        <v>-16.4342024119259</v>
      </c>
      <c r="N1934" s="18" t="n">
        <f aca="false">0-(Draws!N1913+Draws!Z1913)</f>
        <v>0</v>
      </c>
      <c r="O1934" s="18" t="n">
        <f aca="false">N1934-(Draws!O1913+Draws!AA1913)</f>
        <v>0</v>
      </c>
      <c r="P1934" s="18" t="n">
        <f aca="false">O1934-(Draws!P1913+Draws!AB1913)</f>
        <v>0</v>
      </c>
      <c r="Q1934" s="18" t="n">
        <f aca="false">P1934-(Draws!Q1913+Draws!AC1913)</f>
        <v>0</v>
      </c>
      <c r="R1934" s="18" t="n">
        <f aca="false">Q1934-(Draws!R1913+Draws!AD1913)</f>
        <v>0</v>
      </c>
      <c r="S1934" s="18" t="n">
        <f aca="false">R1934-(Draws!S1913+Draws!AE1913)</f>
        <v>0</v>
      </c>
      <c r="T1934" s="18" t="n">
        <f aca="false">S1934-(Draws!T1913+Draws!AF1913)</f>
        <v>0</v>
      </c>
      <c r="U1934" s="18" t="n">
        <f aca="false">T1934-(Draws!U1913+Draws!AG1913)</f>
        <v>0</v>
      </c>
      <c r="V1934" s="18" t="n">
        <f aca="false">U1934-(Draws!V1913+Draws!AH1913)</f>
        <v>0</v>
      </c>
      <c r="W1934" s="18" t="n">
        <f aca="false">V1934-(Draws!W1913+Draws!AI1913)</f>
        <v>0</v>
      </c>
      <c r="X1934" s="18" t="n">
        <f aca="false">W1934-(Draws!X1913+Draws!AJ1913)</f>
        <v>0</v>
      </c>
      <c r="Y1934" s="18" t="n">
        <f aca="false">X1934-(Draws!Y1913+Draws!AK1913)</f>
        <v>0</v>
      </c>
      <c r="Z1934" s="18" t="n">
        <f aca="false">0-(MAX(Draws!N1913-Line_cap,0)+MAX(Draws!Z1913-Line_cap,0))</f>
        <v>0</v>
      </c>
      <c r="AA1934" s="18" t="n">
        <f aca="false">Z1934-(MAX(Draws!O1913-Line_cap,0)+MAX(Draws!AA1913-Line_cap,0))</f>
        <v>0</v>
      </c>
      <c r="AB1934" s="18" t="n">
        <f aca="false">AA1934-(MAX(Draws!P1913-Line_cap,0)+MAX(Draws!AB1913-Line_cap,0))</f>
        <v>0</v>
      </c>
      <c r="AC1934" s="18" t="n">
        <f aca="false">AB1934-(MAX(Draws!Q1913-Line_cap,0)+MAX(Draws!AC1913-Line_cap,0))</f>
        <v>0</v>
      </c>
      <c r="AD1934" s="18" t="n">
        <f aca="false">AC1934-(MAX(Draws!R1913-Line_cap,0)+MAX(Draws!AD1913-Line_cap,0))</f>
        <v>0</v>
      </c>
      <c r="AE1934" s="18" t="n">
        <f aca="false">AD1934-(MAX(Draws!S1913-Line_cap,0)+MAX(Draws!AE1913-Line_cap,0))</f>
        <v>0</v>
      </c>
      <c r="AF1934" s="18" t="n">
        <f aca="false">AE1934-(MAX(Draws!T1913-Line_cap,0)+MAX(Draws!AF1913-Line_cap,0))</f>
        <v>0</v>
      </c>
      <c r="AG1934" s="18" t="n">
        <f aca="false">AF1934-(MAX(Draws!U1913-Line_cap,0)+MAX(Draws!AG1913-Line_cap,0))</f>
        <v>0</v>
      </c>
      <c r="AH1934" s="18" t="n">
        <f aca="false">AG1934-(MAX(Draws!V1913-Line_cap,0)+MAX(Draws!AH1913-Line_cap,0))</f>
        <v>0</v>
      </c>
      <c r="AI1934" s="18" t="n">
        <f aca="false">AH1934-(MAX(Draws!W1913-Line_cap,0)+MAX(Draws!AI1913-Line_cap,0))</f>
        <v>0</v>
      </c>
      <c r="AJ1934" s="18" t="n">
        <f aca="false">AI1934-(MAX(Draws!X1913-Line_cap,0)+MAX(Draws!AJ1913-Line_cap,0))</f>
        <v>0</v>
      </c>
      <c r="AK1934" s="18" t="n">
        <f aca="false">AJ1934-(MAX(Draws!Y1913-Line_cap,0)+MAX(Draws!AK1913-Line_cap,0))</f>
        <v>0</v>
      </c>
      <c r="AL1934" s="18" t="n">
        <f aca="false">SUMPRODUCT(MIN($B$22:$M$22+B1934:M1934+N1934:Y1934))</f>
        <v>364.343644182319</v>
      </c>
      <c r="AM1934" s="18" t="n">
        <f aca="false">SUMPRODUCT(MIN($B$22:$M$22+B1934:M1934))</f>
        <v>364.343644182319</v>
      </c>
      <c r="AN1934" s="18" t="n">
        <f aca="false">SUMPRODUCT(MIN($B$22:$M$22+N1934:Y1934))</f>
        <v>481.950382357786</v>
      </c>
      <c r="AO1934" s="18" t="n">
        <f aca="false">SUMPRODUCT(MIN($B$22:$M$22+B1934:M1934+Z1934:AK1934))</f>
        <v>364.343644182319</v>
      </c>
      <c r="AP1934" s="18" t="n">
        <f aca="false">SUMPRODUCT(MIN($B$23:$M$23+B1934:M1934+N1934:Y1934))</f>
        <v>413.586971346539</v>
      </c>
      <c r="AQ1934" s="18" t="n">
        <f aca="false">SUMPRODUCT(MIN($B$23:$M$23+B1934:M1934+Z1934:AK1934))</f>
        <v>413.586971346539</v>
      </c>
      <c r="AR1934" s="13" t="n">
        <f aca="false">IF(Y1934&lt;0,1,0)</f>
        <v>0</v>
      </c>
    </row>
    <row r="1935" customFormat="false" ht="15" hidden="false" customHeight="false" outlineLevel="0" collapsed="false">
      <c r="A1935" s="13" t="n">
        <v>1910</v>
      </c>
      <c r="B1935" s="18" t="n">
        <f aca="false">Shock_sd*Draws!B1914</f>
        <v>-27.1225288026381</v>
      </c>
      <c r="C1935" s="18" t="n">
        <f aca="false">Persist_a*B1935+Shock_sd*Draws!C1914</f>
        <v>-63.5290662262853</v>
      </c>
      <c r="D1935" s="18" t="n">
        <f aca="false">Persist_a*C1935+Shock_sd*Draws!D1914</f>
        <v>46.74976851312</v>
      </c>
      <c r="E1935" s="18" t="n">
        <f aca="false">Persist_a*D1935+Shock_sd*Draws!E1914</f>
        <v>-87.479550702446</v>
      </c>
      <c r="F1935" s="18" t="n">
        <f aca="false">Persist_a*E1935+Shock_sd*Draws!F1914</f>
        <v>-141.268014865763</v>
      </c>
      <c r="G1935" s="18" t="n">
        <f aca="false">Persist_a*F1935+Shock_sd*Draws!G1914</f>
        <v>-54.4833947548192</v>
      </c>
      <c r="H1935" s="18" t="n">
        <f aca="false">Persist_a*G1935+Shock_sd*Draws!H1914</f>
        <v>-47.304220865064</v>
      </c>
      <c r="I1935" s="18" t="n">
        <f aca="false">Persist_a*H1935+Shock_sd*Draws!I1914</f>
        <v>-80.2529022187162</v>
      </c>
      <c r="J1935" s="18" t="n">
        <f aca="false">Persist_a*I1935+Shock_sd*Draws!J1914</f>
        <v>-67.6871123373019</v>
      </c>
      <c r="K1935" s="18" t="n">
        <f aca="false">Persist_a*J1935+Shock_sd*Draws!K1914</f>
        <v>-36.0485063377534</v>
      </c>
      <c r="L1935" s="18" t="n">
        <f aca="false">Persist_a*K1935+Shock_sd*Draws!L1914</f>
        <v>-5.46031937807432</v>
      </c>
      <c r="M1935" s="18" t="n">
        <f aca="false">Persist_a*L1935+Shock_sd*Draws!M1914</f>
        <v>56.3982646985778</v>
      </c>
      <c r="N1935" s="18" t="n">
        <f aca="false">0-(Draws!N1914+Draws!Z1914)</f>
        <v>0</v>
      </c>
      <c r="O1935" s="18" t="n">
        <f aca="false">N1935-(Draws!O1914+Draws!AA1914)</f>
        <v>0</v>
      </c>
      <c r="P1935" s="18" t="n">
        <f aca="false">O1935-(Draws!P1914+Draws!AB1914)</f>
        <v>0</v>
      </c>
      <c r="Q1935" s="18" t="n">
        <f aca="false">P1935-(Draws!Q1914+Draws!AC1914)</f>
        <v>0</v>
      </c>
      <c r="R1935" s="18" t="n">
        <f aca="false">Q1935-(Draws!R1914+Draws!AD1914)</f>
        <v>0</v>
      </c>
      <c r="S1935" s="18" t="n">
        <f aca="false">R1935-(Draws!S1914+Draws!AE1914)</f>
        <v>0</v>
      </c>
      <c r="T1935" s="18" t="n">
        <f aca="false">S1935-(Draws!T1914+Draws!AF1914)</f>
        <v>0</v>
      </c>
      <c r="U1935" s="18" t="n">
        <f aca="false">T1935-(Draws!U1914+Draws!AG1914)</f>
        <v>0</v>
      </c>
      <c r="V1935" s="18" t="n">
        <f aca="false">U1935-(Draws!V1914+Draws!AH1914)</f>
        <v>0</v>
      </c>
      <c r="W1935" s="18" t="n">
        <f aca="false">V1935-(Draws!W1914+Draws!AI1914)</f>
        <v>0</v>
      </c>
      <c r="X1935" s="18" t="n">
        <f aca="false">W1935-(Draws!X1914+Draws!AJ1914)</f>
        <v>0</v>
      </c>
      <c r="Y1935" s="18" t="n">
        <f aca="false">X1935-(Draws!Y1914+Draws!AK1914)</f>
        <v>0</v>
      </c>
      <c r="Z1935" s="18" t="n">
        <f aca="false">0-(MAX(Draws!N1914-Line_cap,0)+MAX(Draws!Z1914-Line_cap,0))</f>
        <v>0</v>
      </c>
      <c r="AA1935" s="18" t="n">
        <f aca="false">Z1935-(MAX(Draws!O1914-Line_cap,0)+MAX(Draws!AA1914-Line_cap,0))</f>
        <v>0</v>
      </c>
      <c r="AB1935" s="18" t="n">
        <f aca="false">AA1935-(MAX(Draws!P1914-Line_cap,0)+MAX(Draws!AB1914-Line_cap,0))</f>
        <v>0</v>
      </c>
      <c r="AC1935" s="18" t="n">
        <f aca="false">AB1935-(MAX(Draws!Q1914-Line_cap,0)+MAX(Draws!AC1914-Line_cap,0))</f>
        <v>0</v>
      </c>
      <c r="AD1935" s="18" t="n">
        <f aca="false">AC1935-(MAX(Draws!R1914-Line_cap,0)+MAX(Draws!AD1914-Line_cap,0))</f>
        <v>0</v>
      </c>
      <c r="AE1935" s="18" t="n">
        <f aca="false">AD1935-(MAX(Draws!S1914-Line_cap,0)+MAX(Draws!AE1914-Line_cap,0))</f>
        <v>0</v>
      </c>
      <c r="AF1935" s="18" t="n">
        <f aca="false">AE1935-(MAX(Draws!T1914-Line_cap,0)+MAX(Draws!AF1914-Line_cap,0))</f>
        <v>0</v>
      </c>
      <c r="AG1935" s="18" t="n">
        <f aca="false">AF1935-(MAX(Draws!U1914-Line_cap,0)+MAX(Draws!AG1914-Line_cap,0))</f>
        <v>0</v>
      </c>
      <c r="AH1935" s="18" t="n">
        <f aca="false">AG1935-(MAX(Draws!V1914-Line_cap,0)+MAX(Draws!AH1914-Line_cap,0))</f>
        <v>0</v>
      </c>
      <c r="AI1935" s="18" t="n">
        <f aca="false">AH1935-(MAX(Draws!W1914-Line_cap,0)+MAX(Draws!AI1914-Line_cap,0))</f>
        <v>0</v>
      </c>
      <c r="AJ1935" s="18" t="n">
        <f aca="false">AI1935-(MAX(Draws!X1914-Line_cap,0)+MAX(Draws!AJ1914-Line_cap,0))</f>
        <v>0</v>
      </c>
      <c r="AK1935" s="18" t="n">
        <f aca="false">AJ1935-(MAX(Draws!Y1914-Line_cap,0)+MAX(Draws!AK1914-Line_cap,0))</f>
        <v>0</v>
      </c>
      <c r="AL1935" s="18" t="n">
        <f aca="false">SUMPRODUCT(MIN($B$22:$M$22+B1935:M1935+N1935:Y1935))</f>
        <v>347.229166281927</v>
      </c>
      <c r="AM1935" s="18" t="n">
        <f aca="false">SUMPRODUCT(MIN($B$22:$M$22+B1935:M1935))</f>
        <v>347.229166281927</v>
      </c>
      <c r="AN1935" s="18" t="n">
        <f aca="false">SUMPRODUCT(MIN($B$22:$M$22+N1935:Y1935))</f>
        <v>481.950382357786</v>
      </c>
      <c r="AO1935" s="18" t="n">
        <f aca="false">SUMPRODUCT(MIN($B$22:$M$22+B1935:M1935+Z1935:AK1935))</f>
        <v>347.229166281927</v>
      </c>
      <c r="AP1935" s="18" t="n">
        <f aca="false">SUMPRODUCT(MIN($B$23:$M$23+B1935:M1935+N1935:Y1935))</f>
        <v>392.333900135091</v>
      </c>
      <c r="AQ1935" s="18" t="n">
        <f aca="false">SUMPRODUCT(MIN($B$23:$M$23+B1935:M1935+Z1935:AK1935))</f>
        <v>392.333900135091</v>
      </c>
      <c r="AR1935" s="13" t="n">
        <f aca="false">IF(Y1935&lt;0,1,0)</f>
        <v>0</v>
      </c>
    </row>
    <row r="1936" customFormat="false" ht="15" hidden="false" customHeight="false" outlineLevel="0" collapsed="false">
      <c r="A1936" s="13" t="n">
        <v>1911</v>
      </c>
      <c r="B1936" s="18" t="n">
        <f aca="false">Shock_sd*Draws!B1915</f>
        <v>56.8473575411314</v>
      </c>
      <c r="C1936" s="18" t="n">
        <f aca="false">Persist_a*B1936+Shock_sd*Draws!C1915</f>
        <v>84.0052192179778</v>
      </c>
      <c r="D1936" s="18" t="n">
        <f aca="false">Persist_a*C1936+Shock_sd*Draws!D1915</f>
        <v>-30.3487530501647</v>
      </c>
      <c r="E1936" s="18" t="n">
        <f aca="false">Persist_a*D1936+Shock_sd*Draws!E1915</f>
        <v>38.6781874472888</v>
      </c>
      <c r="F1936" s="18" t="n">
        <f aca="false">Persist_a*E1936+Shock_sd*Draws!F1915</f>
        <v>139.249137095721</v>
      </c>
      <c r="G1936" s="18" t="n">
        <f aca="false">Persist_a*F1936+Shock_sd*Draws!G1915</f>
        <v>149.809699325417</v>
      </c>
      <c r="H1936" s="18" t="n">
        <f aca="false">Persist_a*G1936+Shock_sd*Draws!H1915</f>
        <v>46.6019786400338</v>
      </c>
      <c r="I1936" s="18" t="n">
        <f aca="false">Persist_a*H1936+Shock_sd*Draws!I1915</f>
        <v>-18.8967086522052</v>
      </c>
      <c r="J1936" s="18" t="n">
        <f aca="false">Persist_a*I1936+Shock_sd*Draws!J1915</f>
        <v>13.5993106694885</v>
      </c>
      <c r="K1936" s="18" t="n">
        <f aca="false">Persist_a*J1936+Shock_sd*Draws!K1915</f>
        <v>1.63936958773214</v>
      </c>
      <c r="L1936" s="18" t="n">
        <f aca="false">Persist_a*K1936+Shock_sd*Draws!L1915</f>
        <v>5.98113221088793</v>
      </c>
      <c r="M1936" s="18" t="n">
        <f aca="false">Persist_a*L1936+Shock_sd*Draws!M1915</f>
        <v>32.8625275973979</v>
      </c>
      <c r="N1936" s="18" t="n">
        <f aca="false">0-(Draws!N1915+Draws!Z1915)</f>
        <v>0</v>
      </c>
      <c r="O1936" s="18" t="n">
        <f aca="false">N1936-(Draws!O1915+Draws!AA1915)</f>
        <v>0</v>
      </c>
      <c r="P1936" s="18" t="n">
        <f aca="false">O1936-(Draws!P1915+Draws!AB1915)</f>
        <v>0</v>
      </c>
      <c r="Q1936" s="18" t="n">
        <f aca="false">P1936-(Draws!Q1915+Draws!AC1915)</f>
        <v>0</v>
      </c>
      <c r="R1936" s="18" t="n">
        <f aca="false">Q1936-(Draws!R1915+Draws!AD1915)</f>
        <v>0</v>
      </c>
      <c r="S1936" s="18" t="n">
        <f aca="false">R1936-(Draws!S1915+Draws!AE1915)</f>
        <v>0</v>
      </c>
      <c r="T1936" s="18" t="n">
        <f aca="false">S1936-(Draws!T1915+Draws!AF1915)</f>
        <v>0</v>
      </c>
      <c r="U1936" s="18" t="n">
        <f aca="false">T1936-(Draws!U1915+Draws!AG1915)</f>
        <v>0</v>
      </c>
      <c r="V1936" s="18" t="n">
        <f aca="false">U1936-(Draws!V1915+Draws!AH1915)</f>
        <v>0</v>
      </c>
      <c r="W1936" s="18" t="n">
        <f aca="false">V1936-(Draws!W1915+Draws!AI1915)</f>
        <v>0</v>
      </c>
      <c r="X1936" s="18" t="n">
        <f aca="false">W1936-(Draws!X1915+Draws!AJ1915)</f>
        <v>0</v>
      </c>
      <c r="Y1936" s="18" t="n">
        <f aca="false">X1936-(Draws!Y1915+Draws!AK1915)</f>
        <v>0</v>
      </c>
      <c r="Z1936" s="18" t="n">
        <f aca="false">0-(MAX(Draws!N1915-Line_cap,0)+MAX(Draws!Z1915-Line_cap,0))</f>
        <v>0</v>
      </c>
      <c r="AA1936" s="18" t="n">
        <f aca="false">Z1936-(MAX(Draws!O1915-Line_cap,0)+MAX(Draws!AA1915-Line_cap,0))</f>
        <v>0</v>
      </c>
      <c r="AB1936" s="18" t="n">
        <f aca="false">AA1936-(MAX(Draws!P1915-Line_cap,0)+MAX(Draws!AB1915-Line_cap,0))</f>
        <v>0</v>
      </c>
      <c r="AC1936" s="18" t="n">
        <f aca="false">AB1936-(MAX(Draws!Q1915-Line_cap,0)+MAX(Draws!AC1915-Line_cap,0))</f>
        <v>0</v>
      </c>
      <c r="AD1936" s="18" t="n">
        <f aca="false">AC1936-(MAX(Draws!R1915-Line_cap,0)+MAX(Draws!AD1915-Line_cap,0))</f>
        <v>0</v>
      </c>
      <c r="AE1936" s="18" t="n">
        <f aca="false">AD1936-(MAX(Draws!S1915-Line_cap,0)+MAX(Draws!AE1915-Line_cap,0))</f>
        <v>0</v>
      </c>
      <c r="AF1936" s="18" t="n">
        <f aca="false">AE1936-(MAX(Draws!T1915-Line_cap,0)+MAX(Draws!AF1915-Line_cap,0))</f>
        <v>0</v>
      </c>
      <c r="AG1936" s="18" t="n">
        <f aca="false">AF1936-(MAX(Draws!U1915-Line_cap,0)+MAX(Draws!AG1915-Line_cap,0))</f>
        <v>0</v>
      </c>
      <c r="AH1936" s="18" t="n">
        <f aca="false">AG1936-(MAX(Draws!V1915-Line_cap,0)+MAX(Draws!AH1915-Line_cap,0))</f>
        <v>0</v>
      </c>
      <c r="AI1936" s="18" t="n">
        <f aca="false">AH1936-(MAX(Draws!W1915-Line_cap,0)+MAX(Draws!AI1915-Line_cap,0))</f>
        <v>0</v>
      </c>
      <c r="AJ1936" s="18" t="n">
        <f aca="false">AI1936-(MAX(Draws!X1915-Line_cap,0)+MAX(Draws!AJ1915-Line_cap,0))</f>
        <v>0</v>
      </c>
      <c r="AK1936" s="18" t="n">
        <f aca="false">AJ1936-(MAX(Draws!Y1915-Line_cap,0)+MAX(Draws!AK1915-Line_cap,0))</f>
        <v>0</v>
      </c>
      <c r="AL1936" s="18" t="n">
        <f aca="false">SUMPRODUCT(MIN($B$22:$M$22+B1936:M1936+N1936:Y1936))</f>
        <v>464.957344745714</v>
      </c>
      <c r="AM1936" s="18" t="n">
        <f aca="false">SUMPRODUCT(MIN($B$22:$M$22+B1936:M1936))</f>
        <v>464.957344745714</v>
      </c>
      <c r="AN1936" s="18" t="n">
        <f aca="false">SUMPRODUCT(MIN($B$22:$M$22+N1936:Y1936))</f>
        <v>481.950382357786</v>
      </c>
      <c r="AO1936" s="18" t="n">
        <f aca="false">SUMPRODUCT(MIN($B$22:$M$22+B1936:M1936+Z1936:AK1936))</f>
        <v>464.957344745714</v>
      </c>
      <c r="AP1936" s="18" t="n">
        <f aca="false">SUMPRODUCT(MIN($B$23:$M$23+B1936:M1936+N1936:Y1936))</f>
        <v>514.557344745714</v>
      </c>
      <c r="AQ1936" s="18" t="n">
        <f aca="false">SUMPRODUCT(MIN($B$23:$M$23+B1936:M1936+Z1936:AK1936))</f>
        <v>514.557344745714</v>
      </c>
      <c r="AR1936" s="13" t="n">
        <f aca="false">IF(Y1936&lt;0,1,0)</f>
        <v>0</v>
      </c>
    </row>
    <row r="1937" customFormat="false" ht="15" hidden="false" customHeight="false" outlineLevel="0" collapsed="false">
      <c r="A1937" s="13" t="n">
        <v>1912</v>
      </c>
      <c r="B1937" s="18" t="n">
        <f aca="false">Shock_sd*Draws!B1916</f>
        <v>-34.2815348874858</v>
      </c>
      <c r="C1937" s="18" t="n">
        <f aca="false">Persist_a*B1937+Shock_sd*Draws!C1916</f>
        <v>-58.5609706029271</v>
      </c>
      <c r="D1937" s="18" t="n">
        <f aca="false">Persist_a*C1937+Shock_sd*Draws!D1916</f>
        <v>-124.572342204276</v>
      </c>
      <c r="E1937" s="18" t="n">
        <f aca="false">Persist_a*D1937+Shock_sd*Draws!E1916</f>
        <v>-104.75263965156</v>
      </c>
      <c r="F1937" s="18" t="n">
        <f aca="false">Persist_a*E1937+Shock_sd*Draws!F1916</f>
        <v>51.5172095481846</v>
      </c>
      <c r="G1937" s="18" t="n">
        <f aca="false">Persist_a*F1937+Shock_sd*Draws!G1916</f>
        <v>17.4714213907971</v>
      </c>
      <c r="H1937" s="18" t="n">
        <f aca="false">Persist_a*G1937+Shock_sd*Draws!H1916</f>
        <v>55.9324739968742</v>
      </c>
      <c r="I1937" s="18" t="n">
        <f aca="false">Persist_a*H1937+Shock_sd*Draws!I1916</f>
        <v>172.253066214191</v>
      </c>
      <c r="J1937" s="18" t="n">
        <f aca="false">Persist_a*I1937+Shock_sd*Draws!J1916</f>
        <v>107.7721601505</v>
      </c>
      <c r="K1937" s="18" t="n">
        <f aca="false">Persist_a*J1937+Shock_sd*Draws!K1916</f>
        <v>127.622526218081</v>
      </c>
      <c r="L1937" s="18" t="n">
        <f aca="false">Persist_a*K1937+Shock_sd*Draws!L1916</f>
        <v>98.9161596445204</v>
      </c>
      <c r="M1937" s="18" t="n">
        <f aca="false">Persist_a*L1937+Shock_sd*Draws!M1916</f>
        <v>-6.58727871379882</v>
      </c>
      <c r="N1937" s="18" t="n">
        <f aca="false">0-(Draws!N1916+Draws!Z1916)</f>
        <v>0</v>
      </c>
      <c r="O1937" s="18" t="n">
        <f aca="false">N1937-(Draws!O1916+Draws!AA1916)</f>
        <v>0</v>
      </c>
      <c r="P1937" s="18" t="n">
        <f aca="false">O1937-(Draws!P1916+Draws!AB1916)</f>
        <v>0</v>
      </c>
      <c r="Q1937" s="18" t="n">
        <f aca="false">P1937-(Draws!Q1916+Draws!AC1916)</f>
        <v>0</v>
      </c>
      <c r="R1937" s="18" t="n">
        <f aca="false">Q1937-(Draws!R1916+Draws!AD1916)</f>
        <v>0</v>
      </c>
      <c r="S1937" s="18" t="n">
        <f aca="false">R1937-(Draws!S1916+Draws!AE1916)</f>
        <v>0</v>
      </c>
      <c r="T1937" s="18" t="n">
        <f aca="false">S1937-(Draws!T1916+Draws!AF1916)</f>
        <v>0</v>
      </c>
      <c r="U1937" s="18" t="n">
        <f aca="false">T1937-(Draws!U1916+Draws!AG1916)</f>
        <v>0</v>
      </c>
      <c r="V1937" s="18" t="n">
        <f aca="false">U1937-(Draws!V1916+Draws!AH1916)</f>
        <v>0</v>
      </c>
      <c r="W1937" s="18" t="n">
        <f aca="false">V1937-(Draws!W1916+Draws!AI1916)</f>
        <v>0</v>
      </c>
      <c r="X1937" s="18" t="n">
        <f aca="false">W1937-(Draws!X1916+Draws!AJ1916)</f>
        <v>0</v>
      </c>
      <c r="Y1937" s="18" t="n">
        <f aca="false">X1937-(Draws!Y1916+Draws!AK1916)</f>
        <v>0</v>
      </c>
      <c r="Z1937" s="18" t="n">
        <f aca="false">0-(MAX(Draws!N1916-Line_cap,0)+MAX(Draws!Z1916-Line_cap,0))</f>
        <v>0</v>
      </c>
      <c r="AA1937" s="18" t="n">
        <f aca="false">Z1937-(MAX(Draws!O1916-Line_cap,0)+MAX(Draws!AA1916-Line_cap,0))</f>
        <v>0</v>
      </c>
      <c r="AB1937" s="18" t="n">
        <f aca="false">AA1937-(MAX(Draws!P1916-Line_cap,0)+MAX(Draws!AB1916-Line_cap,0))</f>
        <v>0</v>
      </c>
      <c r="AC1937" s="18" t="n">
        <f aca="false">AB1937-(MAX(Draws!Q1916-Line_cap,0)+MAX(Draws!AC1916-Line_cap,0))</f>
        <v>0</v>
      </c>
      <c r="AD1937" s="18" t="n">
        <f aca="false">AC1937-(MAX(Draws!R1916-Line_cap,0)+MAX(Draws!AD1916-Line_cap,0))</f>
        <v>0</v>
      </c>
      <c r="AE1937" s="18" t="n">
        <f aca="false">AD1937-(MAX(Draws!S1916-Line_cap,0)+MAX(Draws!AE1916-Line_cap,0))</f>
        <v>0</v>
      </c>
      <c r="AF1937" s="18" t="n">
        <f aca="false">AE1937-(MAX(Draws!T1916-Line_cap,0)+MAX(Draws!AF1916-Line_cap,0))</f>
        <v>0</v>
      </c>
      <c r="AG1937" s="18" t="n">
        <f aca="false">AF1937-(MAX(Draws!U1916-Line_cap,0)+MAX(Draws!AG1916-Line_cap,0))</f>
        <v>0</v>
      </c>
      <c r="AH1937" s="18" t="n">
        <f aca="false">AG1937-(MAX(Draws!V1916-Line_cap,0)+MAX(Draws!AH1916-Line_cap,0))</f>
        <v>0</v>
      </c>
      <c r="AI1937" s="18" t="n">
        <f aca="false">AH1937-(MAX(Draws!W1916-Line_cap,0)+MAX(Draws!AI1916-Line_cap,0))</f>
        <v>0</v>
      </c>
      <c r="AJ1937" s="18" t="n">
        <f aca="false">AI1937-(MAX(Draws!X1916-Line_cap,0)+MAX(Draws!AJ1916-Line_cap,0))</f>
        <v>0</v>
      </c>
      <c r="AK1937" s="18" t="n">
        <f aca="false">AJ1937-(MAX(Draws!Y1916-Line_cap,0)+MAX(Draws!AK1916-Line_cap,0))</f>
        <v>0</v>
      </c>
      <c r="AL1937" s="18" t="n">
        <f aca="false">SUMPRODUCT(MIN($B$22:$M$22+B1937:M1937+N1937:Y1937))</f>
        <v>390.981844457865</v>
      </c>
      <c r="AM1937" s="18" t="n">
        <f aca="false">SUMPRODUCT(MIN($B$22:$M$22+B1937:M1937))</f>
        <v>390.981844457865</v>
      </c>
      <c r="AN1937" s="18" t="n">
        <f aca="false">SUMPRODUCT(MIN($B$22:$M$22+N1937:Y1937))</f>
        <v>481.950382357786</v>
      </c>
      <c r="AO1937" s="18" t="n">
        <f aca="false">SUMPRODUCT(MIN($B$22:$M$22+B1937:M1937+Z1937:AK1937))</f>
        <v>390.981844457865</v>
      </c>
      <c r="AP1937" s="18" t="n">
        <f aca="false">SUMPRODUCT(MIN($B$23:$M$23+B1937:M1937+N1937:Y1937))</f>
        <v>425.731219266104</v>
      </c>
      <c r="AQ1937" s="18" t="n">
        <f aca="false">SUMPRODUCT(MIN($B$23:$M$23+B1937:M1937+Z1937:AK1937))</f>
        <v>425.731219266104</v>
      </c>
      <c r="AR1937" s="13" t="n">
        <f aca="false">IF(Y1937&lt;0,1,0)</f>
        <v>0</v>
      </c>
    </row>
    <row r="1938" customFormat="false" ht="15" hidden="false" customHeight="false" outlineLevel="0" collapsed="false">
      <c r="A1938" s="13" t="n">
        <v>1913</v>
      </c>
      <c r="B1938" s="18" t="n">
        <f aca="false">Shock_sd*Draws!B1917</f>
        <v>35.7050501473405</v>
      </c>
      <c r="C1938" s="18" t="n">
        <f aca="false">Persist_a*B1938+Shock_sd*Draws!C1917</f>
        <v>45.5083709217211</v>
      </c>
      <c r="D1938" s="18" t="n">
        <f aca="false">Persist_a*C1938+Shock_sd*Draws!D1917</f>
        <v>-32.964506621026</v>
      </c>
      <c r="E1938" s="18" t="n">
        <f aca="false">Persist_a*D1938+Shock_sd*Draws!E1917</f>
        <v>-81.2002459482263</v>
      </c>
      <c r="F1938" s="18" t="n">
        <f aca="false">Persist_a*E1938+Shock_sd*Draws!F1917</f>
        <v>-37.4162786231071</v>
      </c>
      <c r="G1938" s="18" t="n">
        <f aca="false">Persist_a*F1938+Shock_sd*Draws!G1917</f>
        <v>-51.0429095519649</v>
      </c>
      <c r="H1938" s="18" t="n">
        <f aca="false">Persist_a*G1938+Shock_sd*Draws!H1917</f>
        <v>-71.4889493817068</v>
      </c>
      <c r="I1938" s="18" t="n">
        <f aca="false">Persist_a*H1938+Shock_sd*Draws!I1917</f>
        <v>20.2393861619061</v>
      </c>
      <c r="J1938" s="18" t="n">
        <f aca="false">Persist_a*I1938+Shock_sd*Draws!J1917</f>
        <v>52.746165971287</v>
      </c>
      <c r="K1938" s="18" t="n">
        <f aca="false">Persist_a*J1938+Shock_sd*Draws!K1917</f>
        <v>26.1119033942357</v>
      </c>
      <c r="L1938" s="18" t="n">
        <f aca="false">Persist_a*K1938+Shock_sd*Draws!L1917</f>
        <v>-73.9318341601021</v>
      </c>
      <c r="M1938" s="18" t="n">
        <f aca="false">Persist_a*L1938+Shock_sd*Draws!M1917</f>
        <v>-46.203862578467</v>
      </c>
      <c r="N1938" s="18" t="n">
        <f aca="false">0-(Draws!N1917+Draws!Z1917)</f>
        <v>0</v>
      </c>
      <c r="O1938" s="18" t="n">
        <f aca="false">N1938-(Draws!O1917+Draws!AA1917)</f>
        <v>0</v>
      </c>
      <c r="P1938" s="18" t="n">
        <f aca="false">O1938-(Draws!P1917+Draws!AB1917)</f>
        <v>0</v>
      </c>
      <c r="Q1938" s="18" t="n">
        <f aca="false">P1938-(Draws!Q1917+Draws!AC1917)</f>
        <v>0</v>
      </c>
      <c r="R1938" s="18" t="n">
        <f aca="false">Q1938-(Draws!R1917+Draws!AD1917)</f>
        <v>0</v>
      </c>
      <c r="S1938" s="18" t="n">
        <f aca="false">R1938-(Draws!S1917+Draws!AE1917)</f>
        <v>0</v>
      </c>
      <c r="T1938" s="18" t="n">
        <f aca="false">S1938-(Draws!T1917+Draws!AF1917)</f>
        <v>0</v>
      </c>
      <c r="U1938" s="18" t="n">
        <f aca="false">T1938-(Draws!U1917+Draws!AG1917)</f>
        <v>0</v>
      </c>
      <c r="V1938" s="18" t="n">
        <f aca="false">U1938-(Draws!V1917+Draws!AH1917)</f>
        <v>-144.683617788844</v>
      </c>
      <c r="W1938" s="18" t="n">
        <f aca="false">V1938-(Draws!W1917+Draws!AI1917)</f>
        <v>-144.683617788844</v>
      </c>
      <c r="X1938" s="18" t="n">
        <f aca="false">W1938-(Draws!X1917+Draws!AJ1917)</f>
        <v>-144.683617788844</v>
      </c>
      <c r="Y1938" s="18" t="n">
        <f aca="false">X1938-(Draws!Y1917+Draws!AK1917)</f>
        <v>-144.683617788844</v>
      </c>
      <c r="Z1938" s="18" t="n">
        <f aca="false">0-(MAX(Draws!N1917-Line_cap,0)+MAX(Draws!Z1917-Line_cap,0))</f>
        <v>0</v>
      </c>
      <c r="AA1938" s="18" t="n">
        <f aca="false">Z1938-(MAX(Draws!O1917-Line_cap,0)+MAX(Draws!AA1917-Line_cap,0))</f>
        <v>0</v>
      </c>
      <c r="AB1938" s="18" t="n">
        <f aca="false">AA1938-(MAX(Draws!P1917-Line_cap,0)+MAX(Draws!AB1917-Line_cap,0))</f>
        <v>0</v>
      </c>
      <c r="AC1938" s="18" t="n">
        <f aca="false">AB1938-(MAX(Draws!Q1917-Line_cap,0)+MAX(Draws!AC1917-Line_cap,0))</f>
        <v>0</v>
      </c>
      <c r="AD1938" s="18" t="n">
        <f aca="false">AC1938-(MAX(Draws!R1917-Line_cap,0)+MAX(Draws!AD1917-Line_cap,0))</f>
        <v>0</v>
      </c>
      <c r="AE1938" s="18" t="n">
        <f aca="false">AD1938-(MAX(Draws!S1917-Line_cap,0)+MAX(Draws!AE1917-Line_cap,0))</f>
        <v>0</v>
      </c>
      <c r="AF1938" s="18" t="n">
        <f aca="false">AE1938-(MAX(Draws!T1917-Line_cap,0)+MAX(Draws!AF1917-Line_cap,0))</f>
        <v>0</v>
      </c>
      <c r="AG1938" s="18" t="n">
        <f aca="false">AF1938-(MAX(Draws!U1917-Line_cap,0)+MAX(Draws!AG1917-Line_cap,0))</f>
        <v>0</v>
      </c>
      <c r="AH1938" s="18" t="n">
        <f aca="false">AG1938-(MAX(Draws!V1917-Line_cap,0)+MAX(Draws!AH1917-Line_cap,0))</f>
        <v>-44.6836177888437</v>
      </c>
      <c r="AI1938" s="18" t="n">
        <f aca="false">AH1938-(MAX(Draws!W1917-Line_cap,0)+MAX(Draws!AI1917-Line_cap,0))</f>
        <v>-44.6836177888437</v>
      </c>
      <c r="AJ1938" s="18" t="n">
        <f aca="false">AI1938-(MAX(Draws!X1917-Line_cap,0)+MAX(Draws!AJ1917-Line_cap,0))</f>
        <v>-44.6836177888437</v>
      </c>
      <c r="AK1938" s="18" t="n">
        <f aca="false">AJ1938-(MAX(Draws!Y1917-Line_cap,0)+MAX(Draws!AK1917-Line_cap,0))</f>
        <v>-44.6836177888437</v>
      </c>
      <c r="AL1938" s="18" t="n">
        <f aca="false">SUMPRODUCT(MIN($B$22:$M$22+B1938:M1938+N1938:Y1938))</f>
        <v>283.312495615435</v>
      </c>
      <c r="AM1938" s="18" t="n">
        <f aca="false">SUMPRODUCT(MIN($B$22:$M$22+B1938:M1938))</f>
        <v>410.461432976079</v>
      </c>
      <c r="AN1938" s="18" t="n">
        <f aca="false">SUMPRODUCT(MIN($B$22:$M$22+N1938:Y1938))</f>
        <v>343.514163628553</v>
      </c>
      <c r="AO1938" s="18" t="n">
        <f aca="false">SUMPRODUCT(MIN($B$22:$M$22+B1938:M1938+Z1938:AK1938))</f>
        <v>383.312495615435</v>
      </c>
      <c r="AP1938" s="18" t="n">
        <f aca="false">SUMPRODUCT(MIN($B$23:$M$23+B1938:M1938+N1938:Y1938))</f>
        <v>330.18562442898</v>
      </c>
      <c r="AQ1938" s="18" t="n">
        <f aca="false">SUMPRODUCT(MIN($B$23:$M$23+B1938:M1938+Z1938:AK1938))</f>
        <v>430.18562442898</v>
      </c>
      <c r="AR1938" s="13" t="n">
        <f aca="false">IF(Y1938&lt;0,1,0)</f>
        <v>1</v>
      </c>
    </row>
    <row r="1939" customFormat="false" ht="15" hidden="false" customHeight="false" outlineLevel="0" collapsed="false">
      <c r="A1939" s="13" t="n">
        <v>1914</v>
      </c>
      <c r="B1939" s="18" t="n">
        <f aca="false">Shock_sd*Draws!B1918</f>
        <v>-110.432663286437</v>
      </c>
      <c r="C1939" s="18" t="n">
        <f aca="false">Persist_a*B1939+Shock_sd*Draws!C1918</f>
        <v>-3.03221384253342</v>
      </c>
      <c r="D1939" s="18" t="n">
        <f aca="false">Persist_a*C1939+Shock_sd*Draws!D1918</f>
        <v>55.8567938896319</v>
      </c>
      <c r="E1939" s="18" t="n">
        <f aca="false">Persist_a*D1939+Shock_sd*Draws!E1918</f>
        <v>34.4015164622939</v>
      </c>
      <c r="F1939" s="18" t="n">
        <f aca="false">Persist_a*E1939+Shock_sd*Draws!F1918</f>
        <v>76.1015206960257</v>
      </c>
      <c r="G1939" s="18" t="n">
        <f aca="false">Persist_a*F1939+Shock_sd*Draws!G1918</f>
        <v>-5.18525011026592</v>
      </c>
      <c r="H1939" s="18" t="n">
        <f aca="false">Persist_a*G1939+Shock_sd*Draws!H1918</f>
        <v>-37.0981269672088</v>
      </c>
      <c r="I1939" s="18" t="n">
        <f aca="false">Persist_a*H1939+Shock_sd*Draws!I1918</f>
        <v>125.568107125524</v>
      </c>
      <c r="J1939" s="18" t="n">
        <f aca="false">Persist_a*I1939+Shock_sd*Draws!J1918</f>
        <v>99.1507568906931</v>
      </c>
      <c r="K1939" s="18" t="n">
        <f aca="false">Persist_a*J1939+Shock_sd*Draws!K1918</f>
        <v>61.0004491595867</v>
      </c>
      <c r="L1939" s="18" t="n">
        <f aca="false">Persist_a*K1939+Shock_sd*Draws!L1918</f>
        <v>100.489216094941</v>
      </c>
      <c r="M1939" s="18" t="n">
        <f aca="false">Persist_a*L1939+Shock_sd*Draws!M1918</f>
        <v>117.538631468859</v>
      </c>
      <c r="N1939" s="18" t="n">
        <f aca="false">0-(Draws!N1918+Draws!Z1918)</f>
        <v>0</v>
      </c>
      <c r="O1939" s="18" t="n">
        <f aca="false">N1939-(Draws!O1918+Draws!AA1918)</f>
        <v>0</v>
      </c>
      <c r="P1939" s="18" t="n">
        <f aca="false">O1939-(Draws!P1918+Draws!AB1918)</f>
        <v>0</v>
      </c>
      <c r="Q1939" s="18" t="n">
        <f aca="false">P1939-(Draws!Q1918+Draws!AC1918)</f>
        <v>0</v>
      </c>
      <c r="R1939" s="18" t="n">
        <f aca="false">Q1939-(Draws!R1918+Draws!AD1918)</f>
        <v>0</v>
      </c>
      <c r="S1939" s="18" t="n">
        <f aca="false">R1939-(Draws!S1918+Draws!AE1918)</f>
        <v>0</v>
      </c>
      <c r="T1939" s="18" t="n">
        <f aca="false">S1939-(Draws!T1918+Draws!AF1918)</f>
        <v>0</v>
      </c>
      <c r="U1939" s="18" t="n">
        <f aca="false">T1939-(Draws!U1918+Draws!AG1918)</f>
        <v>0</v>
      </c>
      <c r="V1939" s="18" t="n">
        <f aca="false">U1939-(Draws!V1918+Draws!AH1918)</f>
        <v>0</v>
      </c>
      <c r="W1939" s="18" t="n">
        <f aca="false">V1939-(Draws!W1918+Draws!AI1918)</f>
        <v>0</v>
      </c>
      <c r="X1939" s="18" t="n">
        <f aca="false">W1939-(Draws!X1918+Draws!AJ1918)</f>
        <v>0</v>
      </c>
      <c r="Y1939" s="18" t="n">
        <f aca="false">X1939-(Draws!Y1918+Draws!AK1918)</f>
        <v>0</v>
      </c>
      <c r="Z1939" s="18" t="n">
        <f aca="false">0-(MAX(Draws!N1918-Line_cap,0)+MAX(Draws!Z1918-Line_cap,0))</f>
        <v>0</v>
      </c>
      <c r="AA1939" s="18" t="n">
        <f aca="false">Z1939-(MAX(Draws!O1918-Line_cap,0)+MAX(Draws!AA1918-Line_cap,0))</f>
        <v>0</v>
      </c>
      <c r="AB1939" s="18" t="n">
        <f aca="false">AA1939-(MAX(Draws!P1918-Line_cap,0)+MAX(Draws!AB1918-Line_cap,0))</f>
        <v>0</v>
      </c>
      <c r="AC1939" s="18" t="n">
        <f aca="false">AB1939-(MAX(Draws!Q1918-Line_cap,0)+MAX(Draws!AC1918-Line_cap,0))</f>
        <v>0</v>
      </c>
      <c r="AD1939" s="18" t="n">
        <f aca="false">AC1939-(MAX(Draws!R1918-Line_cap,0)+MAX(Draws!AD1918-Line_cap,0))</f>
        <v>0</v>
      </c>
      <c r="AE1939" s="18" t="n">
        <f aca="false">AD1939-(MAX(Draws!S1918-Line_cap,0)+MAX(Draws!AE1918-Line_cap,0))</f>
        <v>0</v>
      </c>
      <c r="AF1939" s="18" t="n">
        <f aca="false">AE1939-(MAX(Draws!T1918-Line_cap,0)+MAX(Draws!AF1918-Line_cap,0))</f>
        <v>0</v>
      </c>
      <c r="AG1939" s="18" t="n">
        <f aca="false">AF1939-(MAX(Draws!U1918-Line_cap,0)+MAX(Draws!AG1918-Line_cap,0))</f>
        <v>0</v>
      </c>
      <c r="AH1939" s="18" t="n">
        <f aca="false">AG1939-(MAX(Draws!V1918-Line_cap,0)+MAX(Draws!AH1918-Line_cap,0))</f>
        <v>0</v>
      </c>
      <c r="AI1939" s="18" t="n">
        <f aca="false">AH1939-(MAX(Draws!W1918-Line_cap,0)+MAX(Draws!AI1918-Line_cap,0))</f>
        <v>0</v>
      </c>
      <c r="AJ1939" s="18" t="n">
        <f aca="false">AI1939-(MAX(Draws!X1918-Line_cap,0)+MAX(Draws!AJ1918-Line_cap,0))</f>
        <v>0</v>
      </c>
      <c r="AK1939" s="18" t="n">
        <f aca="false">AJ1939-(MAX(Draws!Y1918-Line_cap,0)+MAX(Draws!AK1918-Line_cap,0))</f>
        <v>0</v>
      </c>
      <c r="AL1939" s="18" t="n">
        <f aca="false">SUMPRODUCT(MIN($B$22:$M$22+B1939:M1939+N1939:Y1939))</f>
        <v>444.852255390577</v>
      </c>
      <c r="AM1939" s="18" t="n">
        <f aca="false">SUMPRODUCT(MIN($B$22:$M$22+B1939:M1939))</f>
        <v>444.852255390577</v>
      </c>
      <c r="AN1939" s="18" t="n">
        <f aca="false">SUMPRODUCT(MIN($B$22:$M$22+N1939:Y1939))</f>
        <v>481.950382357786</v>
      </c>
      <c r="AO1939" s="18" t="n">
        <f aca="false">SUMPRODUCT(MIN($B$22:$M$22+B1939:M1939+Z1939:AK1939))</f>
        <v>444.852255390577</v>
      </c>
      <c r="AP1939" s="18" t="n">
        <f aca="false">SUMPRODUCT(MIN($B$23:$M$23+B1939:M1939+N1939:Y1939))</f>
        <v>478.618085606248</v>
      </c>
      <c r="AQ1939" s="18" t="n">
        <f aca="false">SUMPRODUCT(MIN($B$23:$M$23+B1939:M1939+Z1939:AK1939))</f>
        <v>478.618085606248</v>
      </c>
      <c r="AR1939" s="13" t="n">
        <f aca="false">IF(Y1939&lt;0,1,0)</f>
        <v>0</v>
      </c>
    </row>
    <row r="1940" customFormat="false" ht="15" hidden="false" customHeight="false" outlineLevel="0" collapsed="false">
      <c r="A1940" s="13" t="n">
        <v>1915</v>
      </c>
      <c r="B1940" s="18" t="n">
        <f aca="false">Shock_sd*Draws!B1919</f>
        <v>-0.972207134375721</v>
      </c>
      <c r="C1940" s="18" t="n">
        <f aca="false">Persist_a*B1940+Shock_sd*Draws!C1919</f>
        <v>45.3506931400986</v>
      </c>
      <c r="D1940" s="18" t="n">
        <f aca="false">Persist_a*C1940+Shock_sd*Draws!D1919</f>
        <v>77.3491689944313</v>
      </c>
      <c r="E1940" s="18" t="n">
        <f aca="false">Persist_a*D1940+Shock_sd*Draws!E1919</f>
        <v>52.4853318067298</v>
      </c>
      <c r="F1940" s="18" t="n">
        <f aca="false">Persist_a*E1940+Shock_sd*Draws!F1919</f>
        <v>81.7107541869438</v>
      </c>
      <c r="G1940" s="18" t="n">
        <f aca="false">Persist_a*F1940+Shock_sd*Draws!G1919</f>
        <v>19.5135764318764</v>
      </c>
      <c r="H1940" s="18" t="n">
        <f aca="false">Persist_a*G1940+Shock_sd*Draws!H1919</f>
        <v>25.7099725742548</v>
      </c>
      <c r="I1940" s="18" t="n">
        <f aca="false">Persist_a*H1940+Shock_sd*Draws!I1919</f>
        <v>-23.5923471275936</v>
      </c>
      <c r="J1940" s="18" t="n">
        <f aca="false">Persist_a*I1940+Shock_sd*Draws!J1919</f>
        <v>53.2852352077101</v>
      </c>
      <c r="K1940" s="18" t="n">
        <f aca="false">Persist_a*J1940+Shock_sd*Draws!K1919</f>
        <v>11.8426115560811</v>
      </c>
      <c r="L1940" s="18" t="n">
        <f aca="false">Persist_a*K1940+Shock_sd*Draws!L1919</f>
        <v>-47.8715521476162</v>
      </c>
      <c r="M1940" s="18" t="n">
        <f aca="false">Persist_a*L1940+Shock_sd*Draws!M1919</f>
        <v>46.8448209250678</v>
      </c>
      <c r="N1940" s="18" t="n">
        <f aca="false">0-(Draws!N1919+Draws!Z1919)</f>
        <v>0</v>
      </c>
      <c r="O1940" s="18" t="n">
        <f aca="false">N1940-(Draws!O1919+Draws!AA1919)</f>
        <v>0</v>
      </c>
      <c r="P1940" s="18" t="n">
        <f aca="false">O1940-(Draws!P1919+Draws!AB1919)</f>
        <v>0</v>
      </c>
      <c r="Q1940" s="18" t="n">
        <f aca="false">P1940-(Draws!Q1919+Draws!AC1919)</f>
        <v>0</v>
      </c>
      <c r="R1940" s="18" t="n">
        <f aca="false">Q1940-(Draws!R1919+Draws!AD1919)</f>
        <v>0</v>
      </c>
      <c r="S1940" s="18" t="n">
        <f aca="false">R1940-(Draws!S1919+Draws!AE1919)</f>
        <v>0</v>
      </c>
      <c r="T1940" s="18" t="n">
        <f aca="false">S1940-(Draws!T1919+Draws!AF1919)</f>
        <v>0</v>
      </c>
      <c r="U1940" s="18" t="n">
        <f aca="false">T1940-(Draws!U1919+Draws!AG1919)</f>
        <v>0</v>
      </c>
      <c r="V1940" s="18" t="n">
        <f aca="false">U1940-(Draws!V1919+Draws!AH1919)</f>
        <v>0</v>
      </c>
      <c r="W1940" s="18" t="n">
        <f aca="false">V1940-(Draws!W1919+Draws!AI1919)</f>
        <v>0</v>
      </c>
      <c r="X1940" s="18" t="n">
        <f aca="false">W1940-(Draws!X1919+Draws!AJ1919)</f>
        <v>0</v>
      </c>
      <c r="Y1940" s="18" t="n">
        <f aca="false">X1940-(Draws!Y1919+Draws!AK1919)</f>
        <v>0</v>
      </c>
      <c r="Z1940" s="18" t="n">
        <f aca="false">0-(MAX(Draws!N1919-Line_cap,0)+MAX(Draws!Z1919-Line_cap,0))</f>
        <v>0</v>
      </c>
      <c r="AA1940" s="18" t="n">
        <f aca="false">Z1940-(MAX(Draws!O1919-Line_cap,0)+MAX(Draws!AA1919-Line_cap,0))</f>
        <v>0</v>
      </c>
      <c r="AB1940" s="18" t="n">
        <f aca="false">AA1940-(MAX(Draws!P1919-Line_cap,0)+MAX(Draws!AB1919-Line_cap,0))</f>
        <v>0</v>
      </c>
      <c r="AC1940" s="18" t="n">
        <f aca="false">AB1940-(MAX(Draws!Q1919-Line_cap,0)+MAX(Draws!AC1919-Line_cap,0))</f>
        <v>0</v>
      </c>
      <c r="AD1940" s="18" t="n">
        <f aca="false">AC1940-(MAX(Draws!R1919-Line_cap,0)+MAX(Draws!AD1919-Line_cap,0))</f>
        <v>0</v>
      </c>
      <c r="AE1940" s="18" t="n">
        <f aca="false">AD1940-(MAX(Draws!S1919-Line_cap,0)+MAX(Draws!AE1919-Line_cap,0))</f>
        <v>0</v>
      </c>
      <c r="AF1940" s="18" t="n">
        <f aca="false">AE1940-(MAX(Draws!T1919-Line_cap,0)+MAX(Draws!AF1919-Line_cap,0))</f>
        <v>0</v>
      </c>
      <c r="AG1940" s="18" t="n">
        <f aca="false">AF1940-(MAX(Draws!U1919-Line_cap,0)+MAX(Draws!AG1919-Line_cap,0))</f>
        <v>0</v>
      </c>
      <c r="AH1940" s="18" t="n">
        <f aca="false">AG1940-(MAX(Draws!V1919-Line_cap,0)+MAX(Draws!AH1919-Line_cap,0))</f>
        <v>0</v>
      </c>
      <c r="AI1940" s="18" t="n">
        <f aca="false">AH1940-(MAX(Draws!W1919-Line_cap,0)+MAX(Draws!AI1919-Line_cap,0))</f>
        <v>0</v>
      </c>
      <c r="AJ1940" s="18" t="n">
        <f aca="false">AI1940-(MAX(Draws!X1919-Line_cap,0)+MAX(Draws!AJ1919-Line_cap,0))</f>
        <v>0</v>
      </c>
      <c r="AK1940" s="18" t="n">
        <f aca="false">AJ1940-(MAX(Draws!Y1919-Line_cap,0)+MAX(Draws!AK1919-Line_cap,0))</f>
        <v>0</v>
      </c>
      <c r="AL1940" s="18" t="n">
        <f aca="false">SUMPRODUCT(MIN($B$22:$M$22+B1940:M1940+N1940:Y1940))</f>
        <v>454.056395416765</v>
      </c>
      <c r="AM1940" s="18" t="n">
        <f aca="false">SUMPRODUCT(MIN($B$22:$M$22+B1940:M1940))</f>
        <v>454.056395416765</v>
      </c>
      <c r="AN1940" s="18" t="n">
        <f aca="false">SUMPRODUCT(MIN($B$22:$M$22+N1940:Y1940))</f>
        <v>481.950382357786</v>
      </c>
      <c r="AO1940" s="18" t="n">
        <f aca="false">SUMPRODUCT(MIN($B$22:$M$22+B1940:M1940+Z1940:AK1940))</f>
        <v>454.056395416765</v>
      </c>
      <c r="AP1940" s="18" t="n">
        <f aca="false">SUMPRODUCT(MIN($B$23:$M$23+B1940:M1940+N1940:Y1940))</f>
        <v>500.929524230309</v>
      </c>
      <c r="AQ1940" s="18" t="n">
        <f aca="false">SUMPRODUCT(MIN($B$23:$M$23+B1940:M1940+Z1940:AK1940))</f>
        <v>500.929524230309</v>
      </c>
      <c r="AR1940" s="13" t="n">
        <f aca="false">IF(Y1940&lt;0,1,0)</f>
        <v>0</v>
      </c>
    </row>
    <row r="1941" customFormat="false" ht="15" hidden="false" customHeight="false" outlineLevel="0" collapsed="false">
      <c r="A1941" s="13" t="n">
        <v>1916</v>
      </c>
      <c r="B1941" s="18" t="n">
        <f aca="false">Shock_sd*Draws!B1920</f>
        <v>-42.9638051315043</v>
      </c>
      <c r="C1941" s="18" t="n">
        <f aca="false">Persist_a*B1941+Shock_sd*Draws!C1920</f>
        <v>9.44367521113301</v>
      </c>
      <c r="D1941" s="18" t="n">
        <f aca="false">Persist_a*C1941+Shock_sd*Draws!D1920</f>
        <v>56.99372567943</v>
      </c>
      <c r="E1941" s="18" t="n">
        <f aca="false">Persist_a*D1941+Shock_sd*Draws!E1920</f>
        <v>105.719545831712</v>
      </c>
      <c r="F1941" s="18" t="n">
        <f aca="false">Persist_a*E1941+Shock_sd*Draws!F1920</f>
        <v>14.9892253265862</v>
      </c>
      <c r="G1941" s="18" t="n">
        <f aca="false">Persist_a*F1941+Shock_sd*Draws!G1920</f>
        <v>-63.6185754684772</v>
      </c>
      <c r="H1941" s="18" t="n">
        <f aca="false">Persist_a*G1941+Shock_sd*Draws!H1920</f>
        <v>-120.94185240566</v>
      </c>
      <c r="I1941" s="18" t="n">
        <f aca="false">Persist_a*H1941+Shock_sd*Draws!I1920</f>
        <v>-84.1472372593205</v>
      </c>
      <c r="J1941" s="18" t="n">
        <f aca="false">Persist_a*I1941+Shock_sd*Draws!J1920</f>
        <v>-43.2912872810731</v>
      </c>
      <c r="K1941" s="18" t="n">
        <f aca="false">Persist_a*J1941+Shock_sd*Draws!K1920</f>
        <v>-18.9308535520326</v>
      </c>
      <c r="L1941" s="18" t="n">
        <f aca="false">Persist_a*K1941+Shock_sd*Draws!L1920</f>
        <v>34.3361439278125</v>
      </c>
      <c r="M1941" s="18" t="n">
        <f aca="false">Persist_a*L1941+Shock_sd*Draws!M1920</f>
        <v>-68.7674290485613</v>
      </c>
      <c r="N1941" s="18" t="n">
        <f aca="false">0-(Draws!N1920+Draws!Z1920)</f>
        <v>-51.8438394869987</v>
      </c>
      <c r="O1941" s="18" t="n">
        <f aca="false">N1941-(Draws!O1920+Draws!AA1920)</f>
        <v>-51.8438394869987</v>
      </c>
      <c r="P1941" s="18" t="n">
        <f aca="false">O1941-(Draws!P1920+Draws!AB1920)</f>
        <v>-51.8438394869987</v>
      </c>
      <c r="Q1941" s="18" t="n">
        <f aca="false">P1941-(Draws!Q1920+Draws!AC1920)</f>
        <v>-51.8438394869987</v>
      </c>
      <c r="R1941" s="18" t="n">
        <f aca="false">Q1941-(Draws!R1920+Draws!AD1920)</f>
        <v>-51.8438394869987</v>
      </c>
      <c r="S1941" s="18" t="n">
        <f aca="false">R1941-(Draws!S1920+Draws!AE1920)</f>
        <v>-51.8438394869987</v>
      </c>
      <c r="T1941" s="18" t="n">
        <f aca="false">S1941-(Draws!T1920+Draws!AF1920)</f>
        <v>-51.8438394869987</v>
      </c>
      <c r="U1941" s="18" t="n">
        <f aca="false">T1941-(Draws!U1920+Draws!AG1920)</f>
        <v>-51.8438394869987</v>
      </c>
      <c r="V1941" s="18" t="n">
        <f aca="false">U1941-(Draws!V1920+Draws!AH1920)</f>
        <v>-51.8438394869987</v>
      </c>
      <c r="W1941" s="18" t="n">
        <f aca="false">V1941-(Draws!W1920+Draws!AI1920)</f>
        <v>-51.8438394869987</v>
      </c>
      <c r="X1941" s="18" t="n">
        <f aca="false">W1941-(Draws!X1920+Draws!AJ1920)</f>
        <v>-51.8438394869987</v>
      </c>
      <c r="Y1941" s="18" t="n">
        <f aca="false">X1941-(Draws!Y1920+Draws!AK1920)</f>
        <v>-51.8438394869987</v>
      </c>
      <c r="Z1941" s="18" t="n">
        <f aca="false">0-(MAX(Draws!N1920-Line_cap,0)+MAX(Draws!Z1920-Line_cap,0))</f>
        <v>0</v>
      </c>
      <c r="AA1941" s="18" t="n">
        <f aca="false">Z1941-(MAX(Draws!O1920-Line_cap,0)+MAX(Draws!AA1920-Line_cap,0))</f>
        <v>0</v>
      </c>
      <c r="AB1941" s="18" t="n">
        <f aca="false">AA1941-(MAX(Draws!P1920-Line_cap,0)+MAX(Draws!AB1920-Line_cap,0))</f>
        <v>0</v>
      </c>
      <c r="AC1941" s="18" t="n">
        <f aca="false">AB1941-(MAX(Draws!Q1920-Line_cap,0)+MAX(Draws!AC1920-Line_cap,0))</f>
        <v>0</v>
      </c>
      <c r="AD1941" s="18" t="n">
        <f aca="false">AC1941-(MAX(Draws!R1920-Line_cap,0)+MAX(Draws!AD1920-Line_cap,0))</f>
        <v>0</v>
      </c>
      <c r="AE1941" s="18" t="n">
        <f aca="false">AD1941-(MAX(Draws!S1920-Line_cap,0)+MAX(Draws!AE1920-Line_cap,0))</f>
        <v>0</v>
      </c>
      <c r="AF1941" s="18" t="n">
        <f aca="false">AE1941-(MAX(Draws!T1920-Line_cap,0)+MAX(Draws!AF1920-Line_cap,0))</f>
        <v>0</v>
      </c>
      <c r="AG1941" s="18" t="n">
        <f aca="false">AF1941-(MAX(Draws!U1920-Line_cap,0)+MAX(Draws!AG1920-Line_cap,0))</f>
        <v>0</v>
      </c>
      <c r="AH1941" s="18" t="n">
        <f aca="false">AG1941-(MAX(Draws!V1920-Line_cap,0)+MAX(Draws!AH1920-Line_cap,0))</f>
        <v>0</v>
      </c>
      <c r="AI1941" s="18" t="n">
        <f aca="false">AH1941-(MAX(Draws!W1920-Line_cap,0)+MAX(Draws!AI1920-Line_cap,0))</f>
        <v>0</v>
      </c>
      <c r="AJ1941" s="18" t="n">
        <f aca="false">AI1941-(MAX(Draws!X1920-Line_cap,0)+MAX(Draws!AJ1920-Line_cap,0))</f>
        <v>0</v>
      </c>
      <c r="AK1941" s="18" t="n">
        <f aca="false">AJ1941-(MAX(Draws!Y1920-Line_cap,0)+MAX(Draws!AK1920-Line_cap,0))</f>
        <v>0</v>
      </c>
      <c r="AL1941" s="18" t="n">
        <f aca="false">SUMPRODUCT(MIN($B$22:$M$22+B1941:M1941+N1941:Y1941))</f>
        <v>309.164690465127</v>
      </c>
      <c r="AM1941" s="18" t="n">
        <f aca="false">SUMPRODUCT(MIN($B$22:$M$22+B1941:M1941))</f>
        <v>361.008529952126</v>
      </c>
      <c r="AN1941" s="18" t="n">
        <f aca="false">SUMPRODUCT(MIN($B$22:$M$22+N1941:Y1941))</f>
        <v>430.106542870787</v>
      </c>
      <c r="AO1941" s="18" t="n">
        <f aca="false">SUMPRODUCT(MIN($B$22:$M$22+B1941:M1941+Z1941:AK1941))</f>
        <v>361.008529952126</v>
      </c>
      <c r="AP1941" s="18" t="n">
        <f aca="false">SUMPRODUCT(MIN($B$23:$M$23+B1941:M1941+N1941:Y1941))</f>
        <v>358.343333328228</v>
      </c>
      <c r="AQ1941" s="18" t="n">
        <f aca="false">SUMPRODUCT(MIN($B$23:$M$23+B1941:M1941+Z1941:AK1941))</f>
        <v>410.187172815226</v>
      </c>
      <c r="AR1941" s="13" t="n">
        <f aca="false">IF(Y1941&lt;0,1,0)</f>
        <v>1</v>
      </c>
    </row>
    <row r="1942" customFormat="false" ht="15" hidden="false" customHeight="false" outlineLevel="0" collapsed="false">
      <c r="A1942" s="13" t="n">
        <v>1917</v>
      </c>
      <c r="B1942" s="18" t="n">
        <f aca="false">Shock_sd*Draws!B1921</f>
        <v>-10.6072668619564</v>
      </c>
      <c r="C1942" s="18" t="n">
        <f aca="false">Persist_a*B1942+Shock_sd*Draws!C1921</f>
        <v>-53.5896623132082</v>
      </c>
      <c r="D1942" s="18" t="n">
        <f aca="false">Persist_a*C1942+Shock_sd*Draws!D1921</f>
        <v>-45.0098763849096</v>
      </c>
      <c r="E1942" s="18" t="n">
        <f aca="false">Persist_a*D1942+Shock_sd*Draws!E1921</f>
        <v>-0.0682978980199067</v>
      </c>
      <c r="F1942" s="18" t="n">
        <f aca="false">Persist_a*E1942+Shock_sd*Draws!F1921</f>
        <v>-1.48020426713626</v>
      </c>
      <c r="G1942" s="18" t="n">
        <f aca="false">Persist_a*F1942+Shock_sd*Draws!G1921</f>
        <v>-43.2404610956448</v>
      </c>
      <c r="H1942" s="18" t="n">
        <f aca="false">Persist_a*G1942+Shock_sd*Draws!H1921</f>
        <v>-72.1529987616397</v>
      </c>
      <c r="I1942" s="18" t="n">
        <f aca="false">Persist_a*H1942+Shock_sd*Draws!I1921</f>
        <v>-49.2958336786622</v>
      </c>
      <c r="J1942" s="18" t="n">
        <f aca="false">Persist_a*I1942+Shock_sd*Draws!J1921</f>
        <v>12.426891992284</v>
      </c>
      <c r="K1942" s="18" t="n">
        <f aca="false">Persist_a*J1942+Shock_sd*Draws!K1921</f>
        <v>32.1157422856186</v>
      </c>
      <c r="L1942" s="18" t="n">
        <f aca="false">Persist_a*K1942+Shock_sd*Draws!L1921</f>
        <v>-31.054577674195</v>
      </c>
      <c r="M1942" s="18" t="n">
        <f aca="false">Persist_a*L1942+Shock_sd*Draws!M1921</f>
        <v>-82.0801612205275</v>
      </c>
      <c r="N1942" s="18" t="n">
        <f aca="false">0-(Draws!N1921+Draws!Z1921)</f>
        <v>0</v>
      </c>
      <c r="O1942" s="18" t="n">
        <f aca="false">N1942-(Draws!O1921+Draws!AA1921)</f>
        <v>0</v>
      </c>
      <c r="P1942" s="18" t="n">
        <f aca="false">O1942-(Draws!P1921+Draws!AB1921)</f>
        <v>0</v>
      </c>
      <c r="Q1942" s="18" t="n">
        <f aca="false">P1942-(Draws!Q1921+Draws!AC1921)</f>
        <v>-112.259169019802</v>
      </c>
      <c r="R1942" s="18" t="n">
        <f aca="false">Q1942-(Draws!R1921+Draws!AD1921)</f>
        <v>-112.259169019802</v>
      </c>
      <c r="S1942" s="18" t="n">
        <f aca="false">R1942-(Draws!S1921+Draws!AE1921)</f>
        <v>-112.259169019802</v>
      </c>
      <c r="T1942" s="18" t="n">
        <f aca="false">S1942-(Draws!T1921+Draws!AF1921)</f>
        <v>-112.259169019802</v>
      </c>
      <c r="U1942" s="18" t="n">
        <f aca="false">T1942-(Draws!U1921+Draws!AG1921)</f>
        <v>-112.259169019802</v>
      </c>
      <c r="V1942" s="18" t="n">
        <f aca="false">U1942-(Draws!V1921+Draws!AH1921)</f>
        <v>-112.259169019802</v>
      </c>
      <c r="W1942" s="18" t="n">
        <f aca="false">V1942-(Draws!W1921+Draws!AI1921)</f>
        <v>-112.259169019802</v>
      </c>
      <c r="X1942" s="18" t="n">
        <f aca="false">W1942-(Draws!X1921+Draws!AJ1921)</f>
        <v>-112.259169019802</v>
      </c>
      <c r="Y1942" s="18" t="n">
        <f aca="false">X1942-(Draws!Y1921+Draws!AK1921)</f>
        <v>-112.259169019802</v>
      </c>
      <c r="Z1942" s="18" t="n">
        <f aca="false">0-(MAX(Draws!N1921-Line_cap,0)+MAX(Draws!Z1921-Line_cap,0))</f>
        <v>0</v>
      </c>
      <c r="AA1942" s="18" t="n">
        <f aca="false">Z1942-(MAX(Draws!O1921-Line_cap,0)+MAX(Draws!AA1921-Line_cap,0))</f>
        <v>0</v>
      </c>
      <c r="AB1942" s="18" t="n">
        <f aca="false">AA1942-(MAX(Draws!P1921-Line_cap,0)+MAX(Draws!AB1921-Line_cap,0))</f>
        <v>0</v>
      </c>
      <c r="AC1942" s="18" t="n">
        <f aca="false">AB1942-(MAX(Draws!Q1921-Line_cap,0)+MAX(Draws!AC1921-Line_cap,0))</f>
        <v>-12.2591690198023</v>
      </c>
      <c r="AD1942" s="18" t="n">
        <f aca="false">AC1942-(MAX(Draws!R1921-Line_cap,0)+MAX(Draws!AD1921-Line_cap,0))</f>
        <v>-12.2591690198023</v>
      </c>
      <c r="AE1942" s="18" t="n">
        <f aca="false">AD1942-(MAX(Draws!S1921-Line_cap,0)+MAX(Draws!AE1921-Line_cap,0))</f>
        <v>-12.2591690198023</v>
      </c>
      <c r="AF1942" s="18" t="n">
        <f aca="false">AE1942-(MAX(Draws!T1921-Line_cap,0)+MAX(Draws!AF1921-Line_cap,0))</f>
        <v>-12.2591690198023</v>
      </c>
      <c r="AG1942" s="18" t="n">
        <f aca="false">AF1942-(MAX(Draws!U1921-Line_cap,0)+MAX(Draws!AG1921-Line_cap,0))</f>
        <v>-12.2591690198023</v>
      </c>
      <c r="AH1942" s="18" t="n">
        <f aca="false">AG1942-(MAX(Draws!V1921-Line_cap,0)+MAX(Draws!AH1921-Line_cap,0))</f>
        <v>-12.2591690198023</v>
      </c>
      <c r="AI1942" s="18" t="n">
        <f aca="false">AH1942-(MAX(Draws!W1921-Line_cap,0)+MAX(Draws!AI1921-Line_cap,0))</f>
        <v>-12.2591690198023</v>
      </c>
      <c r="AJ1942" s="18" t="n">
        <f aca="false">AI1942-(MAX(Draws!X1921-Line_cap,0)+MAX(Draws!AJ1921-Line_cap,0))</f>
        <v>-12.2591690198023</v>
      </c>
      <c r="AK1942" s="18" t="n">
        <f aca="false">AJ1942-(MAX(Draws!Y1921-Line_cap,0)+MAX(Draws!AK1921-Line_cap,0))</f>
        <v>-12.2591690198023</v>
      </c>
      <c r="AL1942" s="18" t="n">
        <f aca="false">SUMPRODUCT(MIN($B$22:$M$22+B1942:M1942+N1942:Y1942))</f>
        <v>297.538214576344</v>
      </c>
      <c r="AM1942" s="18" t="n">
        <f aca="false">SUMPRODUCT(MIN($B$22:$M$22+B1942:M1942))</f>
        <v>409.797383596146</v>
      </c>
      <c r="AN1942" s="18" t="n">
        <f aca="false">SUMPRODUCT(MIN($B$22:$M$22+N1942:Y1942))</f>
        <v>369.691213337983</v>
      </c>
      <c r="AO1942" s="18" t="n">
        <f aca="false">SUMPRODUCT(MIN($B$22:$M$22+B1942:M1942+Z1942:AK1942))</f>
        <v>397.538214576344</v>
      </c>
      <c r="AP1942" s="18" t="n">
        <f aca="false">SUMPRODUCT(MIN($B$23:$M$23+B1942:M1942+N1942:Y1942))</f>
        <v>346.716857439444</v>
      </c>
      <c r="AQ1942" s="18" t="n">
        <f aca="false">SUMPRODUCT(MIN($B$23:$M$23+B1942:M1942+Z1942:AK1942))</f>
        <v>446.716857439444</v>
      </c>
      <c r="AR1942" s="13" t="n">
        <f aca="false">IF(Y1942&lt;0,1,0)</f>
        <v>1</v>
      </c>
    </row>
    <row r="1943" customFormat="false" ht="15" hidden="false" customHeight="false" outlineLevel="0" collapsed="false">
      <c r="A1943" s="13" t="n">
        <v>1918</v>
      </c>
      <c r="B1943" s="18" t="n">
        <f aca="false">Shock_sd*Draws!B1922</f>
        <v>20.2338067223859</v>
      </c>
      <c r="C1943" s="18" t="n">
        <f aca="false">Persist_a*B1943+Shock_sd*Draws!C1922</f>
        <v>-22.6634235694598</v>
      </c>
      <c r="D1943" s="18" t="n">
        <f aca="false">Persist_a*C1943+Shock_sd*Draws!D1922</f>
        <v>2.3702234883348</v>
      </c>
      <c r="E1943" s="18" t="n">
        <f aca="false">Persist_a*D1943+Shock_sd*Draws!E1922</f>
        <v>-15.2101810143046</v>
      </c>
      <c r="F1943" s="18" t="n">
        <f aca="false">Persist_a*E1943+Shock_sd*Draws!F1922</f>
        <v>35.7890480015493</v>
      </c>
      <c r="G1943" s="18" t="n">
        <f aca="false">Persist_a*F1943+Shock_sd*Draws!G1922</f>
        <v>16.4380885473413</v>
      </c>
      <c r="H1943" s="18" t="n">
        <f aca="false">Persist_a*G1943+Shock_sd*Draws!H1922</f>
        <v>2.64306896104571</v>
      </c>
      <c r="I1943" s="18" t="n">
        <f aca="false">Persist_a*H1943+Shock_sd*Draws!I1922</f>
        <v>79.1928831639275</v>
      </c>
      <c r="J1943" s="18" t="n">
        <f aca="false">Persist_a*I1943+Shock_sd*Draws!J1922</f>
        <v>58.5285484769474</v>
      </c>
      <c r="K1943" s="18" t="n">
        <f aca="false">Persist_a*J1943+Shock_sd*Draws!K1922</f>
        <v>21.748086997306</v>
      </c>
      <c r="L1943" s="18" t="n">
        <f aca="false">Persist_a*K1943+Shock_sd*Draws!L1922</f>
        <v>14.3534491310933</v>
      </c>
      <c r="M1943" s="18" t="n">
        <f aca="false">Persist_a*L1943+Shock_sd*Draws!M1922</f>
        <v>-61.2121497650391</v>
      </c>
      <c r="N1943" s="18" t="n">
        <f aca="false">0-(Draws!N1922+Draws!Z1922)</f>
        <v>0</v>
      </c>
      <c r="O1943" s="18" t="n">
        <f aca="false">N1943-(Draws!O1922+Draws!AA1922)</f>
        <v>0</v>
      </c>
      <c r="P1943" s="18" t="n">
        <f aca="false">O1943-(Draws!P1922+Draws!AB1922)</f>
        <v>0</v>
      </c>
      <c r="Q1943" s="18" t="n">
        <f aca="false">P1943-(Draws!Q1922+Draws!AC1922)</f>
        <v>0</v>
      </c>
      <c r="R1943" s="18" t="n">
        <f aca="false">Q1943-(Draws!R1922+Draws!AD1922)</f>
        <v>0</v>
      </c>
      <c r="S1943" s="18" t="n">
        <f aca="false">R1943-(Draws!S1922+Draws!AE1922)</f>
        <v>0</v>
      </c>
      <c r="T1943" s="18" t="n">
        <f aca="false">S1943-(Draws!T1922+Draws!AF1922)</f>
        <v>0</v>
      </c>
      <c r="U1943" s="18" t="n">
        <f aca="false">T1943-(Draws!U1922+Draws!AG1922)</f>
        <v>0</v>
      </c>
      <c r="V1943" s="18" t="n">
        <f aca="false">U1943-(Draws!V1922+Draws!AH1922)</f>
        <v>0</v>
      </c>
      <c r="W1943" s="18" t="n">
        <f aca="false">V1943-(Draws!W1922+Draws!AI1922)</f>
        <v>0</v>
      </c>
      <c r="X1943" s="18" t="n">
        <f aca="false">W1943-(Draws!X1922+Draws!AJ1922)</f>
        <v>0</v>
      </c>
      <c r="Y1943" s="18" t="n">
        <f aca="false">X1943-(Draws!Y1922+Draws!AK1922)</f>
        <v>0</v>
      </c>
      <c r="Z1943" s="18" t="n">
        <f aca="false">0-(MAX(Draws!N1922-Line_cap,0)+MAX(Draws!Z1922-Line_cap,0))</f>
        <v>0</v>
      </c>
      <c r="AA1943" s="18" t="n">
        <f aca="false">Z1943-(MAX(Draws!O1922-Line_cap,0)+MAX(Draws!AA1922-Line_cap,0))</f>
        <v>0</v>
      </c>
      <c r="AB1943" s="18" t="n">
        <f aca="false">AA1943-(MAX(Draws!P1922-Line_cap,0)+MAX(Draws!AB1922-Line_cap,0))</f>
        <v>0</v>
      </c>
      <c r="AC1943" s="18" t="n">
        <f aca="false">AB1943-(MAX(Draws!Q1922-Line_cap,0)+MAX(Draws!AC1922-Line_cap,0))</f>
        <v>0</v>
      </c>
      <c r="AD1943" s="18" t="n">
        <f aca="false">AC1943-(MAX(Draws!R1922-Line_cap,0)+MAX(Draws!AD1922-Line_cap,0))</f>
        <v>0</v>
      </c>
      <c r="AE1943" s="18" t="n">
        <f aca="false">AD1943-(MAX(Draws!S1922-Line_cap,0)+MAX(Draws!AE1922-Line_cap,0))</f>
        <v>0</v>
      </c>
      <c r="AF1943" s="18" t="n">
        <f aca="false">AE1943-(MAX(Draws!T1922-Line_cap,0)+MAX(Draws!AF1922-Line_cap,0))</f>
        <v>0</v>
      </c>
      <c r="AG1943" s="18" t="n">
        <f aca="false">AF1943-(MAX(Draws!U1922-Line_cap,0)+MAX(Draws!AG1922-Line_cap,0))</f>
        <v>0</v>
      </c>
      <c r="AH1943" s="18" t="n">
        <f aca="false">AG1943-(MAX(Draws!V1922-Line_cap,0)+MAX(Draws!AH1922-Line_cap,0))</f>
        <v>0</v>
      </c>
      <c r="AI1943" s="18" t="n">
        <f aca="false">AH1943-(MAX(Draws!W1922-Line_cap,0)+MAX(Draws!AI1922-Line_cap,0))</f>
        <v>0</v>
      </c>
      <c r="AJ1943" s="18" t="n">
        <f aca="false">AI1943-(MAX(Draws!X1922-Line_cap,0)+MAX(Draws!AJ1922-Line_cap,0))</f>
        <v>0</v>
      </c>
      <c r="AK1943" s="18" t="n">
        <f aca="false">AJ1943-(MAX(Draws!Y1922-Line_cap,0)+MAX(Draws!AK1922-Line_cap,0))</f>
        <v>0</v>
      </c>
      <c r="AL1943" s="18" t="n">
        <f aca="false">SUMPRODUCT(MIN($B$22:$M$22+B1943:M1943+N1943:Y1943))</f>
        <v>449.211897911921</v>
      </c>
      <c r="AM1943" s="18" t="n">
        <f aca="false">SUMPRODUCT(MIN($B$22:$M$22+B1943:M1943))</f>
        <v>449.211897911921</v>
      </c>
      <c r="AN1943" s="18" t="n">
        <f aca="false">SUMPRODUCT(MIN($B$22:$M$22+N1943:Y1943))</f>
        <v>481.950382357786</v>
      </c>
      <c r="AO1943" s="18" t="n">
        <f aca="false">SUMPRODUCT(MIN($B$22:$M$22+B1943:M1943+Z1943:AK1943))</f>
        <v>449.211897911921</v>
      </c>
      <c r="AP1943" s="18" t="n">
        <f aca="false">SUMPRODUCT(MIN($B$23:$M$23+B1943:M1943+N1943:Y1943))</f>
        <v>494.337778994541</v>
      </c>
      <c r="AQ1943" s="18" t="n">
        <f aca="false">SUMPRODUCT(MIN($B$23:$M$23+B1943:M1943+Z1943:AK1943))</f>
        <v>494.337778994541</v>
      </c>
      <c r="AR1943" s="13" t="n">
        <f aca="false">IF(Y1943&lt;0,1,0)</f>
        <v>0</v>
      </c>
    </row>
    <row r="1944" customFormat="false" ht="15" hidden="false" customHeight="false" outlineLevel="0" collapsed="false">
      <c r="A1944" s="13" t="n">
        <v>1919</v>
      </c>
      <c r="B1944" s="18" t="n">
        <f aca="false">Shock_sd*Draws!B1923</f>
        <v>-98.866699913104</v>
      </c>
      <c r="C1944" s="18" t="n">
        <f aca="false">Persist_a*B1944+Shock_sd*Draws!C1923</f>
        <v>-124.88302428047</v>
      </c>
      <c r="D1944" s="18" t="n">
        <f aca="false">Persist_a*C1944+Shock_sd*Draws!D1923</f>
        <v>-62.4178593173775</v>
      </c>
      <c r="E1944" s="18" t="n">
        <f aca="false">Persist_a*D1944+Shock_sd*Draws!E1923</f>
        <v>-121.932259503111</v>
      </c>
      <c r="F1944" s="18" t="n">
        <f aca="false">Persist_a*E1944+Shock_sd*Draws!F1923</f>
        <v>16.5322821164044</v>
      </c>
      <c r="G1944" s="18" t="n">
        <f aca="false">Persist_a*F1944+Shock_sd*Draws!G1923</f>
        <v>-98.4556734914074</v>
      </c>
      <c r="H1944" s="18" t="n">
        <f aca="false">Persist_a*G1944+Shock_sd*Draws!H1923</f>
        <v>-84.315023068454</v>
      </c>
      <c r="I1944" s="18" t="n">
        <f aca="false">Persist_a*H1944+Shock_sd*Draws!I1923</f>
        <v>-95.9922539968584</v>
      </c>
      <c r="J1944" s="18" t="n">
        <f aca="false">Persist_a*I1944+Shock_sd*Draws!J1923</f>
        <v>7.02382138429363</v>
      </c>
      <c r="K1944" s="18" t="n">
        <f aca="false">Persist_a*J1944+Shock_sd*Draws!K1923</f>
        <v>72.0471953045406</v>
      </c>
      <c r="L1944" s="18" t="n">
        <f aca="false">Persist_a*K1944+Shock_sd*Draws!L1923</f>
        <v>-1.16333514241489</v>
      </c>
      <c r="M1944" s="18" t="n">
        <f aca="false">Persist_a*L1944+Shock_sd*Draws!M1923</f>
        <v>42.1144959744094</v>
      </c>
      <c r="N1944" s="18" t="n">
        <f aca="false">0-(Draws!N1923+Draws!Z1923)</f>
        <v>0</v>
      </c>
      <c r="O1944" s="18" t="n">
        <f aca="false">N1944-(Draws!O1923+Draws!AA1923)</f>
        <v>0</v>
      </c>
      <c r="P1944" s="18" t="n">
        <f aca="false">O1944-(Draws!P1923+Draws!AB1923)</f>
        <v>0</v>
      </c>
      <c r="Q1944" s="18" t="n">
        <f aca="false">P1944-(Draws!Q1923+Draws!AC1923)</f>
        <v>0</v>
      </c>
      <c r="R1944" s="18" t="n">
        <f aca="false">Q1944-(Draws!R1923+Draws!AD1923)</f>
        <v>-234.115406103212</v>
      </c>
      <c r="S1944" s="18" t="n">
        <f aca="false">R1944-(Draws!S1923+Draws!AE1923)</f>
        <v>-234.115406103212</v>
      </c>
      <c r="T1944" s="18" t="n">
        <f aca="false">S1944-(Draws!T1923+Draws!AF1923)</f>
        <v>-234.115406103212</v>
      </c>
      <c r="U1944" s="18" t="n">
        <f aca="false">T1944-(Draws!U1923+Draws!AG1923)</f>
        <v>-234.115406103212</v>
      </c>
      <c r="V1944" s="18" t="n">
        <f aca="false">U1944-(Draws!V1923+Draws!AH1923)</f>
        <v>-234.115406103212</v>
      </c>
      <c r="W1944" s="18" t="n">
        <f aca="false">V1944-(Draws!W1923+Draws!AI1923)</f>
        <v>-234.115406103212</v>
      </c>
      <c r="X1944" s="18" t="n">
        <f aca="false">W1944-(Draws!X1923+Draws!AJ1923)</f>
        <v>-234.115406103212</v>
      </c>
      <c r="Y1944" s="18" t="n">
        <f aca="false">X1944-(Draws!Y1923+Draws!AK1923)</f>
        <v>-234.115406103212</v>
      </c>
      <c r="Z1944" s="18" t="n">
        <f aca="false">0-(MAX(Draws!N1923-Line_cap,0)+MAX(Draws!Z1923-Line_cap,0))</f>
        <v>0</v>
      </c>
      <c r="AA1944" s="18" t="n">
        <f aca="false">Z1944-(MAX(Draws!O1923-Line_cap,0)+MAX(Draws!AA1923-Line_cap,0))</f>
        <v>0</v>
      </c>
      <c r="AB1944" s="18" t="n">
        <f aca="false">AA1944-(MAX(Draws!P1923-Line_cap,0)+MAX(Draws!AB1923-Line_cap,0))</f>
        <v>0</v>
      </c>
      <c r="AC1944" s="18" t="n">
        <f aca="false">AB1944-(MAX(Draws!Q1923-Line_cap,0)+MAX(Draws!AC1923-Line_cap,0))</f>
        <v>0</v>
      </c>
      <c r="AD1944" s="18" t="n">
        <f aca="false">AC1944-(MAX(Draws!R1923-Line_cap,0)+MAX(Draws!AD1923-Line_cap,0))</f>
        <v>-134.115406103212</v>
      </c>
      <c r="AE1944" s="18" t="n">
        <f aca="false">AD1944-(MAX(Draws!S1923-Line_cap,0)+MAX(Draws!AE1923-Line_cap,0))</f>
        <v>-134.115406103212</v>
      </c>
      <c r="AF1944" s="18" t="n">
        <f aca="false">AE1944-(MAX(Draws!T1923-Line_cap,0)+MAX(Draws!AF1923-Line_cap,0))</f>
        <v>-134.115406103212</v>
      </c>
      <c r="AG1944" s="18" t="n">
        <f aca="false">AF1944-(MAX(Draws!U1923-Line_cap,0)+MAX(Draws!AG1923-Line_cap,0))</f>
        <v>-134.115406103212</v>
      </c>
      <c r="AH1944" s="18" t="n">
        <f aca="false">AG1944-(MAX(Draws!V1923-Line_cap,0)+MAX(Draws!AH1923-Line_cap,0))</f>
        <v>-134.115406103212</v>
      </c>
      <c r="AI1944" s="18" t="n">
        <f aca="false">AH1944-(MAX(Draws!W1923-Line_cap,0)+MAX(Draws!AI1923-Line_cap,0))</f>
        <v>-134.115406103212</v>
      </c>
      <c r="AJ1944" s="18" t="n">
        <f aca="false">AI1944-(MAX(Draws!X1923-Line_cap,0)+MAX(Draws!AJ1923-Line_cap,0))</f>
        <v>-134.115406103212</v>
      </c>
      <c r="AK1944" s="18" t="n">
        <f aca="false">AJ1944-(MAX(Draws!Y1923-Line_cap,0)+MAX(Draws!AK1923-Line_cap,0))</f>
        <v>-134.115406103212</v>
      </c>
      <c r="AL1944" s="18" t="n">
        <f aca="false">SUMPRODUCT(MIN($B$22:$M$22+B1944:M1944+N1944:Y1944))</f>
        <v>150.637092043746</v>
      </c>
      <c r="AM1944" s="18" t="n">
        <f aca="false">SUMPRODUCT(MIN($B$22:$M$22+B1944:M1944))</f>
        <v>376.929940325045</v>
      </c>
      <c r="AN1944" s="18" t="n">
        <f aca="false">SUMPRODUCT(MIN($B$22:$M$22+N1944:Y1944))</f>
        <v>247.834976254574</v>
      </c>
      <c r="AO1944" s="18" t="n">
        <f aca="false">SUMPRODUCT(MIN($B$22:$M$22+B1944:M1944+Z1944:AK1944))</f>
        <v>250.637092043746</v>
      </c>
      <c r="AP1944" s="18" t="n">
        <f aca="false">SUMPRODUCT(MIN($B$23:$M$23+B1944:M1944+N1944:Y1944))</f>
        <v>198.40283754453</v>
      </c>
      <c r="AQ1944" s="18" t="n">
        <f aca="false">SUMPRODUCT(MIN($B$23:$M$23+B1944:M1944+Z1944:AK1944))</f>
        <v>298.40283754453</v>
      </c>
      <c r="AR1944" s="13" t="n">
        <f aca="false">IF(Y1944&lt;0,1,0)</f>
        <v>1</v>
      </c>
    </row>
    <row r="1945" customFormat="false" ht="15" hidden="false" customHeight="false" outlineLevel="0" collapsed="false">
      <c r="A1945" s="13" t="n">
        <v>1920</v>
      </c>
      <c r="B1945" s="18" t="n">
        <f aca="false">Shock_sd*Draws!B1924</f>
        <v>-76.7984020648066</v>
      </c>
      <c r="C1945" s="18" t="n">
        <f aca="false">Persist_a*B1945+Shock_sd*Draws!C1924</f>
        <v>-16.7529222735582</v>
      </c>
      <c r="D1945" s="18" t="n">
        <f aca="false">Persist_a*C1945+Shock_sd*Draws!D1924</f>
        <v>-78.774784970903</v>
      </c>
      <c r="E1945" s="18" t="n">
        <f aca="false">Persist_a*D1945+Shock_sd*Draws!E1924</f>
        <v>-46.8416470681648</v>
      </c>
      <c r="F1945" s="18" t="n">
        <f aca="false">Persist_a*E1945+Shock_sd*Draws!F1924</f>
        <v>28.1820339170749</v>
      </c>
      <c r="G1945" s="18" t="n">
        <f aca="false">Persist_a*F1945+Shock_sd*Draws!G1924</f>
        <v>-22.644403812694</v>
      </c>
      <c r="H1945" s="18" t="n">
        <f aca="false">Persist_a*G1945+Shock_sd*Draws!H1924</f>
        <v>17.609599807846</v>
      </c>
      <c r="I1945" s="18" t="n">
        <f aca="false">Persist_a*H1945+Shock_sd*Draws!I1924</f>
        <v>48.4316595112525</v>
      </c>
      <c r="J1945" s="18" t="n">
        <f aca="false">Persist_a*I1945+Shock_sd*Draws!J1924</f>
        <v>-57.2400148627733</v>
      </c>
      <c r="K1945" s="18" t="n">
        <f aca="false">Persist_a*J1945+Shock_sd*Draws!K1924</f>
        <v>-88.171103513871</v>
      </c>
      <c r="L1945" s="18" t="n">
        <f aca="false">Persist_a*K1945+Shock_sd*Draws!L1924</f>
        <v>-33.685352408257</v>
      </c>
      <c r="M1945" s="18" t="n">
        <f aca="false">Persist_a*L1945+Shock_sd*Draws!M1924</f>
        <v>-109.502909542805</v>
      </c>
      <c r="N1945" s="18" t="n">
        <f aca="false">0-(Draws!N1924+Draws!Z1924)</f>
        <v>0</v>
      </c>
      <c r="O1945" s="18" t="n">
        <f aca="false">N1945-(Draws!O1924+Draws!AA1924)</f>
        <v>0</v>
      </c>
      <c r="P1945" s="18" t="n">
        <f aca="false">O1945-(Draws!P1924+Draws!AB1924)</f>
        <v>0</v>
      </c>
      <c r="Q1945" s="18" t="n">
        <f aca="false">P1945-(Draws!Q1924+Draws!AC1924)</f>
        <v>0</v>
      </c>
      <c r="R1945" s="18" t="n">
        <f aca="false">Q1945-(Draws!R1924+Draws!AD1924)</f>
        <v>0</v>
      </c>
      <c r="S1945" s="18" t="n">
        <f aca="false">R1945-(Draws!S1924+Draws!AE1924)</f>
        <v>0</v>
      </c>
      <c r="T1945" s="18" t="n">
        <f aca="false">S1945-(Draws!T1924+Draws!AF1924)</f>
        <v>0</v>
      </c>
      <c r="U1945" s="18" t="n">
        <f aca="false">T1945-(Draws!U1924+Draws!AG1924)</f>
        <v>0</v>
      </c>
      <c r="V1945" s="18" t="n">
        <f aca="false">U1945-(Draws!V1924+Draws!AH1924)</f>
        <v>0</v>
      </c>
      <c r="W1945" s="18" t="n">
        <f aca="false">V1945-(Draws!W1924+Draws!AI1924)</f>
        <v>0</v>
      </c>
      <c r="X1945" s="18" t="n">
        <f aca="false">W1945-(Draws!X1924+Draws!AJ1924)</f>
        <v>0</v>
      </c>
      <c r="Y1945" s="18" t="n">
        <f aca="false">X1945-(Draws!Y1924+Draws!AK1924)</f>
        <v>0</v>
      </c>
      <c r="Z1945" s="18" t="n">
        <f aca="false">0-(MAX(Draws!N1924-Line_cap,0)+MAX(Draws!Z1924-Line_cap,0))</f>
        <v>0</v>
      </c>
      <c r="AA1945" s="18" t="n">
        <f aca="false">Z1945-(MAX(Draws!O1924-Line_cap,0)+MAX(Draws!AA1924-Line_cap,0))</f>
        <v>0</v>
      </c>
      <c r="AB1945" s="18" t="n">
        <f aca="false">AA1945-(MAX(Draws!P1924-Line_cap,0)+MAX(Draws!AB1924-Line_cap,0))</f>
        <v>0</v>
      </c>
      <c r="AC1945" s="18" t="n">
        <f aca="false">AB1945-(MAX(Draws!Q1924-Line_cap,0)+MAX(Draws!AC1924-Line_cap,0))</f>
        <v>0</v>
      </c>
      <c r="AD1945" s="18" t="n">
        <f aca="false">AC1945-(MAX(Draws!R1924-Line_cap,0)+MAX(Draws!AD1924-Line_cap,0))</f>
        <v>0</v>
      </c>
      <c r="AE1945" s="18" t="n">
        <f aca="false">AD1945-(MAX(Draws!S1924-Line_cap,0)+MAX(Draws!AE1924-Line_cap,0))</f>
        <v>0</v>
      </c>
      <c r="AF1945" s="18" t="n">
        <f aca="false">AE1945-(MAX(Draws!T1924-Line_cap,0)+MAX(Draws!AF1924-Line_cap,0))</f>
        <v>0</v>
      </c>
      <c r="AG1945" s="18" t="n">
        <f aca="false">AF1945-(MAX(Draws!U1924-Line_cap,0)+MAX(Draws!AG1924-Line_cap,0))</f>
        <v>0</v>
      </c>
      <c r="AH1945" s="18" t="n">
        <f aca="false">AG1945-(MAX(Draws!V1924-Line_cap,0)+MAX(Draws!AH1924-Line_cap,0))</f>
        <v>0</v>
      </c>
      <c r="AI1945" s="18" t="n">
        <f aca="false">AH1945-(MAX(Draws!W1924-Line_cap,0)+MAX(Draws!AI1924-Line_cap,0))</f>
        <v>0</v>
      </c>
      <c r="AJ1945" s="18" t="n">
        <f aca="false">AI1945-(MAX(Draws!X1924-Line_cap,0)+MAX(Draws!AJ1924-Line_cap,0))</f>
        <v>0</v>
      </c>
      <c r="AK1945" s="18" t="n">
        <f aca="false">AJ1945-(MAX(Draws!Y1924-Line_cap,0)+MAX(Draws!AK1924-Line_cap,0))</f>
        <v>0</v>
      </c>
      <c r="AL1945" s="18" t="n">
        <f aca="false">SUMPRODUCT(MIN($B$22:$M$22+B1945:M1945+N1945:Y1945))</f>
        <v>400.921138134155</v>
      </c>
      <c r="AM1945" s="18" t="n">
        <f aca="false">SUMPRODUCT(MIN($B$22:$M$22+B1945:M1945))</f>
        <v>400.921138134155</v>
      </c>
      <c r="AN1945" s="18" t="n">
        <f aca="false">SUMPRODUCT(MIN($B$22:$M$22+N1945:Y1945))</f>
        <v>481.950382357786</v>
      </c>
      <c r="AO1945" s="18" t="n">
        <f aca="false">SUMPRODUCT(MIN($B$22:$M$22+B1945:M1945+Z1945:AK1945))</f>
        <v>400.921138134155</v>
      </c>
      <c r="AP1945" s="18" t="n">
        <f aca="false">SUMPRODUCT(MIN($B$23:$M$23+B1945:M1945+N1945:Y1945))</f>
        <v>446.047019216775</v>
      </c>
      <c r="AQ1945" s="18" t="n">
        <f aca="false">SUMPRODUCT(MIN($B$23:$M$23+B1945:M1945+Z1945:AK1945))</f>
        <v>446.047019216775</v>
      </c>
      <c r="AR1945" s="13" t="n">
        <f aca="false">IF(Y1945&lt;0,1,0)</f>
        <v>0</v>
      </c>
    </row>
    <row r="1946" customFormat="false" ht="15" hidden="false" customHeight="false" outlineLevel="0" collapsed="false">
      <c r="A1946" s="13" t="n">
        <v>1921</v>
      </c>
      <c r="B1946" s="18" t="n">
        <f aca="false">Shock_sd*Draws!B1925</f>
        <v>-1.92417378245822</v>
      </c>
      <c r="C1946" s="18" t="n">
        <f aca="false">Persist_a*B1946+Shock_sd*Draws!C1925</f>
        <v>2.46140164833086</v>
      </c>
      <c r="D1946" s="18" t="n">
        <f aca="false">Persist_a*C1946+Shock_sd*Draws!D1925</f>
        <v>-3.85946999154837</v>
      </c>
      <c r="E1946" s="18" t="n">
        <f aca="false">Persist_a*D1946+Shock_sd*Draws!E1925</f>
        <v>-9.71577985234264</v>
      </c>
      <c r="F1946" s="18" t="n">
        <f aca="false">Persist_a*E1946+Shock_sd*Draws!F1925</f>
        <v>25.3791300297116</v>
      </c>
      <c r="G1946" s="18" t="n">
        <f aca="false">Persist_a*F1946+Shock_sd*Draws!G1925</f>
        <v>25.5554221424485</v>
      </c>
      <c r="H1946" s="18" t="n">
        <f aca="false">Persist_a*G1946+Shock_sd*Draws!H1925</f>
        <v>-41.6497538122887</v>
      </c>
      <c r="I1946" s="18" t="n">
        <f aca="false">Persist_a*H1946+Shock_sd*Draws!I1925</f>
        <v>-37.4099143416456</v>
      </c>
      <c r="J1946" s="18" t="n">
        <f aca="false">Persist_a*I1946+Shock_sd*Draws!J1925</f>
        <v>-15.3841038531702</v>
      </c>
      <c r="K1946" s="18" t="n">
        <f aca="false">Persist_a*J1946+Shock_sd*Draws!K1925</f>
        <v>6.47666573104717</v>
      </c>
      <c r="L1946" s="18" t="n">
        <f aca="false">Persist_a*K1946+Shock_sd*Draws!L1925</f>
        <v>5.65895764977167</v>
      </c>
      <c r="M1946" s="18" t="n">
        <f aca="false">Persist_a*L1946+Shock_sd*Draws!M1925</f>
        <v>-23.034280845298</v>
      </c>
      <c r="N1946" s="18" t="n">
        <f aca="false">0-(Draws!N1925+Draws!Z1925)</f>
        <v>0</v>
      </c>
      <c r="O1946" s="18" t="n">
        <f aca="false">N1946-(Draws!O1925+Draws!AA1925)</f>
        <v>0</v>
      </c>
      <c r="P1946" s="18" t="n">
        <f aca="false">O1946-(Draws!P1925+Draws!AB1925)</f>
        <v>0</v>
      </c>
      <c r="Q1946" s="18" t="n">
        <f aca="false">P1946-(Draws!Q1925+Draws!AC1925)</f>
        <v>0</v>
      </c>
      <c r="R1946" s="18" t="n">
        <f aca="false">Q1946-(Draws!R1925+Draws!AD1925)</f>
        <v>0</v>
      </c>
      <c r="S1946" s="18" t="n">
        <f aca="false">R1946-(Draws!S1925+Draws!AE1925)</f>
        <v>0</v>
      </c>
      <c r="T1946" s="18" t="n">
        <f aca="false">S1946-(Draws!T1925+Draws!AF1925)</f>
        <v>0</v>
      </c>
      <c r="U1946" s="18" t="n">
        <f aca="false">T1946-(Draws!U1925+Draws!AG1925)</f>
        <v>0</v>
      </c>
      <c r="V1946" s="18" t="n">
        <f aca="false">U1946-(Draws!V1925+Draws!AH1925)</f>
        <v>0</v>
      </c>
      <c r="W1946" s="18" t="n">
        <f aca="false">V1946-(Draws!W1925+Draws!AI1925)</f>
        <v>0</v>
      </c>
      <c r="X1946" s="18" t="n">
        <f aca="false">W1946-(Draws!X1925+Draws!AJ1925)</f>
        <v>0</v>
      </c>
      <c r="Y1946" s="18" t="n">
        <f aca="false">X1946-(Draws!Y1925+Draws!AK1925)</f>
        <v>0</v>
      </c>
      <c r="Z1946" s="18" t="n">
        <f aca="false">0-(MAX(Draws!N1925-Line_cap,0)+MAX(Draws!Z1925-Line_cap,0))</f>
        <v>0</v>
      </c>
      <c r="AA1946" s="18" t="n">
        <f aca="false">Z1946-(MAX(Draws!O1925-Line_cap,0)+MAX(Draws!AA1925-Line_cap,0))</f>
        <v>0</v>
      </c>
      <c r="AB1946" s="18" t="n">
        <f aca="false">AA1946-(MAX(Draws!P1925-Line_cap,0)+MAX(Draws!AB1925-Line_cap,0))</f>
        <v>0</v>
      </c>
      <c r="AC1946" s="18" t="n">
        <f aca="false">AB1946-(MAX(Draws!Q1925-Line_cap,0)+MAX(Draws!AC1925-Line_cap,0))</f>
        <v>0</v>
      </c>
      <c r="AD1946" s="18" t="n">
        <f aca="false">AC1946-(MAX(Draws!R1925-Line_cap,0)+MAX(Draws!AD1925-Line_cap,0))</f>
        <v>0</v>
      </c>
      <c r="AE1946" s="18" t="n">
        <f aca="false">AD1946-(MAX(Draws!S1925-Line_cap,0)+MAX(Draws!AE1925-Line_cap,0))</f>
        <v>0</v>
      </c>
      <c r="AF1946" s="18" t="n">
        <f aca="false">AE1946-(MAX(Draws!T1925-Line_cap,0)+MAX(Draws!AF1925-Line_cap,0))</f>
        <v>0</v>
      </c>
      <c r="AG1946" s="18" t="n">
        <f aca="false">AF1946-(MAX(Draws!U1925-Line_cap,0)+MAX(Draws!AG1925-Line_cap,0))</f>
        <v>0</v>
      </c>
      <c r="AH1946" s="18" t="n">
        <f aca="false">AG1946-(MAX(Draws!V1925-Line_cap,0)+MAX(Draws!AH1925-Line_cap,0))</f>
        <v>0</v>
      </c>
      <c r="AI1946" s="18" t="n">
        <f aca="false">AH1946-(MAX(Draws!W1925-Line_cap,0)+MAX(Draws!AI1925-Line_cap,0))</f>
        <v>0</v>
      </c>
      <c r="AJ1946" s="18" t="n">
        <f aca="false">AI1946-(MAX(Draws!X1925-Line_cap,0)+MAX(Draws!AJ1925-Line_cap,0))</f>
        <v>0</v>
      </c>
      <c r="AK1946" s="18" t="n">
        <f aca="false">AJ1946-(MAX(Draws!Y1925-Line_cap,0)+MAX(Draws!AK1925-Line_cap,0))</f>
        <v>0</v>
      </c>
      <c r="AL1946" s="18" t="n">
        <f aca="false">SUMPRODUCT(MIN($B$22:$M$22+B1946:M1946+N1946:Y1946))</f>
        <v>440.300628545497</v>
      </c>
      <c r="AM1946" s="18" t="n">
        <f aca="false">SUMPRODUCT(MIN($B$22:$M$22+B1946:M1946))</f>
        <v>440.300628545497</v>
      </c>
      <c r="AN1946" s="18" t="n">
        <f aca="false">SUMPRODUCT(MIN($B$22:$M$22+N1946:Y1946))</f>
        <v>481.950382357786</v>
      </c>
      <c r="AO1946" s="18" t="n">
        <f aca="false">SUMPRODUCT(MIN($B$22:$M$22+B1946:M1946+Z1946:AK1946))</f>
        <v>440.300628545497</v>
      </c>
      <c r="AP1946" s="18" t="n">
        <f aca="false">SUMPRODUCT(MIN($B$23:$M$23+B1946:M1946+N1946:Y1946))</f>
        <v>489.479271408597</v>
      </c>
      <c r="AQ1946" s="18" t="n">
        <f aca="false">SUMPRODUCT(MIN($B$23:$M$23+B1946:M1946+Z1946:AK1946))</f>
        <v>489.479271408597</v>
      </c>
      <c r="AR1946" s="13" t="n">
        <f aca="false">IF(Y1946&lt;0,1,0)</f>
        <v>0</v>
      </c>
    </row>
    <row r="1947" customFormat="false" ht="15" hidden="false" customHeight="false" outlineLevel="0" collapsed="false">
      <c r="A1947" s="13" t="n">
        <v>1922</v>
      </c>
      <c r="B1947" s="18" t="n">
        <f aca="false">Shock_sd*Draws!B1926</f>
        <v>-59.5411757171635</v>
      </c>
      <c r="C1947" s="18" t="n">
        <f aca="false">Persist_a*B1947+Shock_sd*Draws!C1926</f>
        <v>-121.990166592689</v>
      </c>
      <c r="D1947" s="18" t="n">
        <f aca="false">Persist_a*C1947+Shock_sd*Draws!D1926</f>
        <v>-76.6703009890051</v>
      </c>
      <c r="E1947" s="18" t="n">
        <f aca="false">Persist_a*D1947+Shock_sd*Draws!E1926</f>
        <v>-59.3026452928868</v>
      </c>
      <c r="F1947" s="18" t="n">
        <f aca="false">Persist_a*E1947+Shock_sd*Draws!F1926</f>
        <v>14.963332460532</v>
      </c>
      <c r="G1947" s="18" t="n">
        <f aca="false">Persist_a*F1947+Shock_sd*Draws!G1926</f>
        <v>68.3217178951791</v>
      </c>
      <c r="H1947" s="18" t="n">
        <f aca="false">Persist_a*G1947+Shock_sd*Draws!H1926</f>
        <v>62.6771335543429</v>
      </c>
      <c r="I1947" s="18" t="n">
        <f aca="false">Persist_a*H1947+Shock_sd*Draws!I1926</f>
        <v>49.0960110888882</v>
      </c>
      <c r="J1947" s="18" t="n">
        <f aca="false">Persist_a*I1947+Shock_sd*Draws!J1926</f>
        <v>23.7629251675991</v>
      </c>
      <c r="K1947" s="18" t="n">
        <f aca="false">Persist_a*J1947+Shock_sd*Draws!K1926</f>
        <v>15.8451628819692</v>
      </c>
      <c r="L1947" s="18" t="n">
        <f aca="false">Persist_a*K1947+Shock_sd*Draws!L1926</f>
        <v>9.22418522536764</v>
      </c>
      <c r="M1947" s="18" t="n">
        <f aca="false">Persist_a*L1947+Shock_sd*Draws!M1926</f>
        <v>19.7454307258464</v>
      </c>
      <c r="N1947" s="18" t="n">
        <f aca="false">0-(Draws!N1926+Draws!Z1926)</f>
        <v>0</v>
      </c>
      <c r="O1947" s="18" t="n">
        <f aca="false">N1947-(Draws!O1926+Draws!AA1926)</f>
        <v>0</v>
      </c>
      <c r="P1947" s="18" t="n">
        <f aca="false">O1947-(Draws!P1926+Draws!AB1926)</f>
        <v>-160.097374468777</v>
      </c>
      <c r="Q1947" s="18" t="n">
        <f aca="false">P1947-(Draws!Q1926+Draws!AC1926)</f>
        <v>-160.097374468777</v>
      </c>
      <c r="R1947" s="18" t="n">
        <f aca="false">Q1947-(Draws!R1926+Draws!AD1926)</f>
        <v>-276.487405263351</v>
      </c>
      <c r="S1947" s="18" t="n">
        <f aca="false">R1947-(Draws!S1926+Draws!AE1926)</f>
        <v>-276.487405263351</v>
      </c>
      <c r="T1947" s="18" t="n">
        <f aca="false">S1947-(Draws!T1926+Draws!AF1926)</f>
        <v>-368.562926376393</v>
      </c>
      <c r="U1947" s="18" t="n">
        <f aca="false">T1947-(Draws!U1926+Draws!AG1926)</f>
        <v>-368.562926376393</v>
      </c>
      <c r="V1947" s="18" t="n">
        <f aca="false">U1947-(Draws!V1926+Draws!AH1926)</f>
        <v>-368.562926376393</v>
      </c>
      <c r="W1947" s="18" t="n">
        <f aca="false">V1947-(Draws!W1926+Draws!AI1926)</f>
        <v>-368.562926376393</v>
      </c>
      <c r="X1947" s="18" t="n">
        <f aca="false">W1947-(Draws!X1926+Draws!AJ1926)</f>
        <v>-368.562926376393</v>
      </c>
      <c r="Y1947" s="18" t="n">
        <f aca="false">X1947-(Draws!Y1926+Draws!AK1926)</f>
        <v>-368.562926376393</v>
      </c>
      <c r="Z1947" s="18" t="n">
        <f aca="false">0-(MAX(Draws!N1926-Line_cap,0)+MAX(Draws!Z1926-Line_cap,0))</f>
        <v>0</v>
      </c>
      <c r="AA1947" s="18" t="n">
        <f aca="false">Z1947-(MAX(Draws!O1926-Line_cap,0)+MAX(Draws!AA1926-Line_cap,0))</f>
        <v>0</v>
      </c>
      <c r="AB1947" s="18" t="n">
        <f aca="false">AA1947-(MAX(Draws!P1926-Line_cap,0)+MAX(Draws!AB1926-Line_cap,0))</f>
        <v>-60.0973744687772</v>
      </c>
      <c r="AC1947" s="18" t="n">
        <f aca="false">AB1947-(MAX(Draws!Q1926-Line_cap,0)+MAX(Draws!AC1926-Line_cap,0))</f>
        <v>-60.0973744687772</v>
      </c>
      <c r="AD1947" s="18" t="n">
        <f aca="false">AC1947-(MAX(Draws!R1926-Line_cap,0)+MAX(Draws!AD1926-Line_cap,0))</f>
        <v>-76.4874052633511</v>
      </c>
      <c r="AE1947" s="18" t="n">
        <f aca="false">AD1947-(MAX(Draws!S1926-Line_cap,0)+MAX(Draws!AE1926-Line_cap,0))</f>
        <v>-76.4874052633511</v>
      </c>
      <c r="AF1947" s="18" t="n">
        <f aca="false">AE1947-(MAX(Draws!T1926-Line_cap,0)+MAX(Draws!AF1926-Line_cap,0))</f>
        <v>-76.4874052633511</v>
      </c>
      <c r="AG1947" s="18" t="n">
        <f aca="false">AF1947-(MAX(Draws!U1926-Line_cap,0)+MAX(Draws!AG1926-Line_cap,0))</f>
        <v>-76.4874052633511</v>
      </c>
      <c r="AH1947" s="18" t="n">
        <f aca="false">AG1947-(MAX(Draws!V1926-Line_cap,0)+MAX(Draws!AH1926-Line_cap,0))</f>
        <v>-76.4874052633511</v>
      </c>
      <c r="AI1947" s="18" t="n">
        <f aca="false">AH1947-(MAX(Draws!W1926-Line_cap,0)+MAX(Draws!AI1926-Line_cap,0))</f>
        <v>-76.4874052633511</v>
      </c>
      <c r="AJ1947" s="18" t="n">
        <f aca="false">AI1947-(MAX(Draws!X1926-Line_cap,0)+MAX(Draws!AJ1926-Line_cap,0))</f>
        <v>-76.4874052633511</v>
      </c>
      <c r="AK1947" s="18" t="n">
        <f aca="false">AJ1947-(MAX(Draws!Y1926-Line_cap,0)+MAX(Draws!AK1926-Line_cap,0))</f>
        <v>-76.4874052633511</v>
      </c>
      <c r="AL1947" s="18" t="n">
        <f aca="false">SUMPRODUCT(MIN($B$22:$M$22+B1947:M1947+N1947:Y1947))</f>
        <v>141.667932315</v>
      </c>
      <c r="AM1947" s="18" t="n">
        <f aca="false">SUMPRODUCT(MIN($B$22:$M$22+B1947:M1947))</f>
        <v>418.076430341092</v>
      </c>
      <c r="AN1947" s="18" t="n">
        <f aca="false">SUMPRODUCT(MIN($B$22:$M$22+N1947:Y1947))</f>
        <v>113.387455981393</v>
      </c>
      <c r="AO1947" s="18" t="n">
        <f aca="false">SUMPRODUCT(MIN($B$22:$M$22+B1947:M1947+Z1947:AK1947))</f>
        <v>378.786511204359</v>
      </c>
      <c r="AP1947" s="18" t="n">
        <f aca="false">SUMPRODUCT(MIN($B$23:$M$23+B1947:M1947+N1947:Y1947))</f>
        <v>189.4623352269</v>
      </c>
      <c r="AQ1947" s="18" t="n">
        <f aca="false">SUMPRODUCT(MIN($B$23:$M$23+B1947:M1947+Z1947:AK1947))</f>
        <v>413.535886012598</v>
      </c>
      <c r="AR1947" s="13" t="n">
        <f aca="false">IF(Y1947&lt;0,1,0)</f>
        <v>1</v>
      </c>
    </row>
    <row r="1948" customFormat="false" ht="15" hidden="false" customHeight="false" outlineLevel="0" collapsed="false">
      <c r="A1948" s="13" t="n">
        <v>1923</v>
      </c>
      <c r="B1948" s="18" t="n">
        <f aca="false">Shock_sd*Draws!B1927</f>
        <v>10.8864963990027</v>
      </c>
      <c r="C1948" s="18" t="n">
        <f aca="false">Persist_a*B1948+Shock_sd*Draws!C1927</f>
        <v>-17.5916129275411</v>
      </c>
      <c r="D1948" s="18" t="n">
        <f aca="false">Persist_a*C1948+Shock_sd*Draws!D1927</f>
        <v>-32.6583383863275</v>
      </c>
      <c r="E1948" s="18" t="n">
        <f aca="false">Persist_a*D1948+Shock_sd*Draws!E1927</f>
        <v>-38.6390915993985</v>
      </c>
      <c r="F1948" s="18" t="n">
        <f aca="false">Persist_a*E1948+Shock_sd*Draws!F1927</f>
        <v>47.6255453514325</v>
      </c>
      <c r="G1948" s="18" t="n">
        <f aca="false">Persist_a*F1948+Shock_sd*Draws!G1927</f>
        <v>-8.81078193071508</v>
      </c>
      <c r="H1948" s="18" t="n">
        <f aca="false">Persist_a*G1948+Shock_sd*Draws!H1927</f>
        <v>50.6243062604859</v>
      </c>
      <c r="I1948" s="18" t="n">
        <f aca="false">Persist_a*H1948+Shock_sd*Draws!I1927</f>
        <v>149.825125792509</v>
      </c>
      <c r="J1948" s="18" t="n">
        <f aca="false">Persist_a*I1948+Shock_sd*Draws!J1927</f>
        <v>110.772186871709</v>
      </c>
      <c r="K1948" s="18" t="n">
        <f aca="false">Persist_a*J1948+Shock_sd*Draws!K1927</f>
        <v>-0.33840843967397</v>
      </c>
      <c r="L1948" s="18" t="n">
        <f aca="false">Persist_a*K1948+Shock_sd*Draws!L1927</f>
        <v>36.8367514428907</v>
      </c>
      <c r="M1948" s="18" t="n">
        <f aca="false">Persist_a*L1948+Shock_sd*Draws!M1927</f>
        <v>42.5999232628648</v>
      </c>
      <c r="N1948" s="18" t="n">
        <f aca="false">0-(Draws!N1927+Draws!Z1927)</f>
        <v>0</v>
      </c>
      <c r="O1948" s="18" t="n">
        <f aca="false">N1948-(Draws!O1927+Draws!AA1927)</f>
        <v>0</v>
      </c>
      <c r="P1948" s="18" t="n">
        <f aca="false">O1948-(Draws!P1927+Draws!AB1927)</f>
        <v>0</v>
      </c>
      <c r="Q1948" s="18" t="n">
        <f aca="false">P1948-(Draws!Q1927+Draws!AC1927)</f>
        <v>0</v>
      </c>
      <c r="R1948" s="18" t="n">
        <f aca="false">Q1948-(Draws!R1927+Draws!AD1927)</f>
        <v>0</v>
      </c>
      <c r="S1948" s="18" t="n">
        <f aca="false">R1948-(Draws!S1927+Draws!AE1927)</f>
        <v>0</v>
      </c>
      <c r="T1948" s="18" t="n">
        <f aca="false">S1948-(Draws!T1927+Draws!AF1927)</f>
        <v>0</v>
      </c>
      <c r="U1948" s="18" t="n">
        <f aca="false">T1948-(Draws!U1927+Draws!AG1927)</f>
        <v>0</v>
      </c>
      <c r="V1948" s="18" t="n">
        <f aca="false">U1948-(Draws!V1927+Draws!AH1927)</f>
        <v>0</v>
      </c>
      <c r="W1948" s="18" t="n">
        <f aca="false">V1948-(Draws!W1927+Draws!AI1927)</f>
        <v>0</v>
      </c>
      <c r="X1948" s="18" t="n">
        <f aca="false">W1948-(Draws!X1927+Draws!AJ1927)</f>
        <v>0</v>
      </c>
      <c r="Y1948" s="18" t="n">
        <f aca="false">X1948-(Draws!Y1927+Draws!AK1927)</f>
        <v>0</v>
      </c>
      <c r="Z1948" s="18" t="n">
        <f aca="false">0-(MAX(Draws!N1927-Line_cap,0)+MAX(Draws!Z1927-Line_cap,0))</f>
        <v>0</v>
      </c>
      <c r="AA1948" s="18" t="n">
        <f aca="false">Z1948-(MAX(Draws!O1927-Line_cap,0)+MAX(Draws!AA1927-Line_cap,0))</f>
        <v>0</v>
      </c>
      <c r="AB1948" s="18" t="n">
        <f aca="false">AA1948-(MAX(Draws!P1927-Line_cap,0)+MAX(Draws!AB1927-Line_cap,0))</f>
        <v>0</v>
      </c>
      <c r="AC1948" s="18" t="n">
        <f aca="false">AB1948-(MAX(Draws!Q1927-Line_cap,0)+MAX(Draws!AC1927-Line_cap,0))</f>
        <v>0</v>
      </c>
      <c r="AD1948" s="18" t="n">
        <f aca="false">AC1948-(MAX(Draws!R1927-Line_cap,0)+MAX(Draws!AD1927-Line_cap,0))</f>
        <v>0</v>
      </c>
      <c r="AE1948" s="18" t="n">
        <f aca="false">AD1948-(MAX(Draws!S1927-Line_cap,0)+MAX(Draws!AE1927-Line_cap,0))</f>
        <v>0</v>
      </c>
      <c r="AF1948" s="18" t="n">
        <f aca="false">AE1948-(MAX(Draws!T1927-Line_cap,0)+MAX(Draws!AF1927-Line_cap,0))</f>
        <v>0</v>
      </c>
      <c r="AG1948" s="18" t="n">
        <f aca="false">AF1948-(MAX(Draws!U1927-Line_cap,0)+MAX(Draws!AG1927-Line_cap,0))</f>
        <v>0</v>
      </c>
      <c r="AH1948" s="18" t="n">
        <f aca="false">AG1948-(MAX(Draws!V1927-Line_cap,0)+MAX(Draws!AH1927-Line_cap,0))</f>
        <v>0</v>
      </c>
      <c r="AI1948" s="18" t="n">
        <f aca="false">AH1948-(MAX(Draws!W1927-Line_cap,0)+MAX(Draws!AI1927-Line_cap,0))</f>
        <v>0</v>
      </c>
      <c r="AJ1948" s="18" t="n">
        <f aca="false">AI1948-(MAX(Draws!X1927-Line_cap,0)+MAX(Draws!AJ1927-Line_cap,0))</f>
        <v>0</v>
      </c>
      <c r="AK1948" s="18" t="n">
        <f aca="false">AJ1948-(MAX(Draws!Y1927-Line_cap,0)+MAX(Draws!AK1927-Line_cap,0))</f>
        <v>0</v>
      </c>
      <c r="AL1948" s="18" t="n">
        <f aca="false">SUMPRODUCT(MIN($B$22:$M$22+B1948:M1948+N1948:Y1948))</f>
        <v>460.223108228758</v>
      </c>
      <c r="AM1948" s="18" t="n">
        <f aca="false">SUMPRODUCT(MIN($B$22:$M$22+B1948:M1948))</f>
        <v>460.223108228758</v>
      </c>
      <c r="AN1948" s="18" t="n">
        <f aca="false">SUMPRODUCT(MIN($B$22:$M$22+N1948:Y1948))</f>
        <v>481.950382357786</v>
      </c>
      <c r="AO1948" s="18" t="n">
        <f aca="false">SUMPRODUCT(MIN($B$22:$M$22+B1948:M1948+Z1948:AK1948))</f>
        <v>460.223108228758</v>
      </c>
      <c r="AP1948" s="18" t="n">
        <f aca="false">SUMPRODUCT(MIN($B$23:$M$23+B1948:M1948+N1948:Y1948))</f>
        <v>501.111395742121</v>
      </c>
      <c r="AQ1948" s="18" t="n">
        <f aca="false">SUMPRODUCT(MIN($B$23:$M$23+B1948:M1948+Z1948:AK1948))</f>
        <v>501.111395742121</v>
      </c>
      <c r="AR1948" s="13" t="n">
        <f aca="false">IF(Y1948&lt;0,1,0)</f>
        <v>0</v>
      </c>
    </row>
    <row r="1949" customFormat="false" ht="15" hidden="false" customHeight="false" outlineLevel="0" collapsed="false">
      <c r="A1949" s="13" t="n">
        <v>1924</v>
      </c>
      <c r="B1949" s="18" t="n">
        <f aca="false">Shock_sd*Draws!B1928</f>
        <v>3.09191252326113</v>
      </c>
      <c r="C1949" s="18" t="n">
        <f aca="false">Persist_a*B1949+Shock_sd*Draws!C1928</f>
        <v>60.3657740273551</v>
      </c>
      <c r="D1949" s="18" t="n">
        <f aca="false">Persist_a*C1949+Shock_sd*Draws!D1928</f>
        <v>119.350754174662</v>
      </c>
      <c r="E1949" s="18" t="n">
        <f aca="false">Persist_a*D1949+Shock_sd*Draws!E1928</f>
        <v>47.4181243154201</v>
      </c>
      <c r="F1949" s="18" t="n">
        <f aca="false">Persist_a*E1949+Shock_sd*Draws!F1928</f>
        <v>55.5044029008486</v>
      </c>
      <c r="G1949" s="18" t="n">
        <f aca="false">Persist_a*F1949+Shock_sd*Draws!G1928</f>
        <v>-21.9828643819662</v>
      </c>
      <c r="H1949" s="18" t="n">
        <f aca="false">Persist_a*G1949+Shock_sd*Draws!H1928</f>
        <v>28.9178974314256</v>
      </c>
      <c r="I1949" s="18" t="n">
        <f aca="false">Persist_a*H1949+Shock_sd*Draws!I1928</f>
        <v>-9.14434692079371</v>
      </c>
      <c r="J1949" s="18" t="n">
        <f aca="false">Persist_a*I1949+Shock_sd*Draws!J1928</f>
        <v>-23.5787246077616</v>
      </c>
      <c r="K1949" s="18" t="n">
        <f aca="false">Persist_a*J1949+Shock_sd*Draws!K1928</f>
        <v>-98.9306941384925</v>
      </c>
      <c r="L1949" s="18" t="n">
        <f aca="false">Persist_a*K1949+Shock_sd*Draws!L1928</f>
        <v>-95.8835537667275</v>
      </c>
      <c r="M1949" s="18" t="n">
        <f aca="false">Persist_a*L1949+Shock_sd*Draws!M1928</f>
        <v>-20.7834413924336</v>
      </c>
      <c r="N1949" s="18" t="n">
        <f aca="false">0-(Draws!N1928+Draws!Z1928)</f>
        <v>0</v>
      </c>
      <c r="O1949" s="18" t="n">
        <f aca="false">N1949-(Draws!O1928+Draws!AA1928)</f>
        <v>0</v>
      </c>
      <c r="P1949" s="18" t="n">
        <f aca="false">O1949-(Draws!P1928+Draws!AB1928)</f>
        <v>0</v>
      </c>
      <c r="Q1949" s="18" t="n">
        <f aca="false">P1949-(Draws!Q1928+Draws!AC1928)</f>
        <v>0</v>
      </c>
      <c r="R1949" s="18" t="n">
        <f aca="false">Q1949-(Draws!R1928+Draws!AD1928)</f>
        <v>0</v>
      </c>
      <c r="S1949" s="18" t="n">
        <f aca="false">R1949-(Draws!S1928+Draws!AE1928)</f>
        <v>0</v>
      </c>
      <c r="T1949" s="18" t="n">
        <f aca="false">S1949-(Draws!T1928+Draws!AF1928)</f>
        <v>0</v>
      </c>
      <c r="U1949" s="18" t="n">
        <f aca="false">T1949-(Draws!U1928+Draws!AG1928)</f>
        <v>0</v>
      </c>
      <c r="V1949" s="18" t="n">
        <f aca="false">U1949-(Draws!V1928+Draws!AH1928)</f>
        <v>0</v>
      </c>
      <c r="W1949" s="18" t="n">
        <f aca="false">V1949-(Draws!W1928+Draws!AI1928)</f>
        <v>0</v>
      </c>
      <c r="X1949" s="18" t="n">
        <f aca="false">W1949-(Draws!X1928+Draws!AJ1928)</f>
        <v>0</v>
      </c>
      <c r="Y1949" s="18" t="n">
        <f aca="false">X1949-(Draws!Y1928+Draws!AK1928)</f>
        <v>0</v>
      </c>
      <c r="Z1949" s="18" t="n">
        <f aca="false">0-(MAX(Draws!N1928-Line_cap,0)+MAX(Draws!Z1928-Line_cap,0))</f>
        <v>0</v>
      </c>
      <c r="AA1949" s="18" t="n">
        <f aca="false">Z1949-(MAX(Draws!O1928-Line_cap,0)+MAX(Draws!AA1928-Line_cap,0))</f>
        <v>0</v>
      </c>
      <c r="AB1949" s="18" t="n">
        <f aca="false">AA1949-(MAX(Draws!P1928-Line_cap,0)+MAX(Draws!AB1928-Line_cap,0))</f>
        <v>0</v>
      </c>
      <c r="AC1949" s="18" t="n">
        <f aca="false">AB1949-(MAX(Draws!Q1928-Line_cap,0)+MAX(Draws!AC1928-Line_cap,0))</f>
        <v>0</v>
      </c>
      <c r="AD1949" s="18" t="n">
        <f aca="false">AC1949-(MAX(Draws!R1928-Line_cap,0)+MAX(Draws!AD1928-Line_cap,0))</f>
        <v>0</v>
      </c>
      <c r="AE1949" s="18" t="n">
        <f aca="false">AD1949-(MAX(Draws!S1928-Line_cap,0)+MAX(Draws!AE1928-Line_cap,0))</f>
        <v>0</v>
      </c>
      <c r="AF1949" s="18" t="n">
        <f aca="false">AE1949-(MAX(Draws!T1928-Line_cap,0)+MAX(Draws!AF1928-Line_cap,0))</f>
        <v>0</v>
      </c>
      <c r="AG1949" s="18" t="n">
        <f aca="false">AF1949-(MAX(Draws!U1928-Line_cap,0)+MAX(Draws!AG1928-Line_cap,0))</f>
        <v>0</v>
      </c>
      <c r="AH1949" s="18" t="n">
        <f aca="false">AG1949-(MAX(Draws!V1928-Line_cap,0)+MAX(Draws!AH1928-Line_cap,0))</f>
        <v>0</v>
      </c>
      <c r="AI1949" s="18" t="n">
        <f aca="false">AH1949-(MAX(Draws!W1928-Line_cap,0)+MAX(Draws!AI1928-Line_cap,0))</f>
        <v>0</v>
      </c>
      <c r="AJ1949" s="18" t="n">
        <f aca="false">AI1949-(MAX(Draws!X1928-Line_cap,0)+MAX(Draws!AJ1928-Line_cap,0))</f>
        <v>0</v>
      </c>
      <c r="AK1949" s="18" t="n">
        <f aca="false">AJ1949-(MAX(Draws!Y1928-Line_cap,0)+MAX(Draws!AK1928-Line_cap,0))</f>
        <v>0</v>
      </c>
      <c r="AL1949" s="18" t="n">
        <f aca="false">SUMPRODUCT(MIN($B$22:$M$22+B1949:M1949+N1949:Y1949))</f>
        <v>395.455001670932</v>
      </c>
      <c r="AM1949" s="18" t="n">
        <f aca="false">SUMPRODUCT(MIN($B$22:$M$22+B1949:M1949))</f>
        <v>395.455001670932</v>
      </c>
      <c r="AN1949" s="18" t="n">
        <f aca="false">SUMPRODUCT(MIN($B$22:$M$22+N1949:Y1949))</f>
        <v>481.950382357786</v>
      </c>
      <c r="AO1949" s="18" t="n">
        <f aca="false">SUMPRODUCT(MIN($B$22:$M$22+B1949:M1949+Z1949:AK1949))</f>
        <v>395.455001670932</v>
      </c>
      <c r="AP1949" s="18" t="n">
        <f aca="false">SUMPRODUCT(MIN($B$23:$M$23+B1949:M1949+N1949:Y1949))</f>
        <v>443.740650221359</v>
      </c>
      <c r="AQ1949" s="18" t="n">
        <f aca="false">SUMPRODUCT(MIN($B$23:$M$23+B1949:M1949+Z1949:AK1949))</f>
        <v>443.740650221359</v>
      </c>
      <c r="AR1949" s="13" t="n">
        <f aca="false">IF(Y1949&lt;0,1,0)</f>
        <v>0</v>
      </c>
    </row>
    <row r="1950" customFormat="false" ht="15" hidden="false" customHeight="false" outlineLevel="0" collapsed="false">
      <c r="A1950" s="13" t="n">
        <v>1925</v>
      </c>
      <c r="B1950" s="18" t="n">
        <f aca="false">Shock_sd*Draws!B1929</f>
        <v>-52.9171958180218</v>
      </c>
      <c r="C1950" s="18" t="n">
        <f aca="false">Persist_a*B1950+Shock_sd*Draws!C1929</f>
        <v>-6.96526893940282</v>
      </c>
      <c r="D1950" s="18" t="n">
        <f aca="false">Persist_a*C1950+Shock_sd*Draws!D1929</f>
        <v>-63.3990289864529</v>
      </c>
      <c r="E1950" s="18" t="n">
        <f aca="false">Persist_a*D1950+Shock_sd*Draws!E1929</f>
        <v>-10.5790128606594</v>
      </c>
      <c r="F1950" s="18" t="n">
        <f aca="false">Persist_a*E1950+Shock_sd*Draws!F1929</f>
        <v>13.0933388349371</v>
      </c>
      <c r="G1950" s="18" t="n">
        <f aca="false">Persist_a*F1950+Shock_sd*Draws!G1929</f>
        <v>-28.3235886854631</v>
      </c>
      <c r="H1950" s="18" t="n">
        <f aca="false">Persist_a*G1950+Shock_sd*Draws!H1929</f>
        <v>-102.440447322066</v>
      </c>
      <c r="I1950" s="18" t="n">
        <f aca="false">Persist_a*H1950+Shock_sd*Draws!I1929</f>
        <v>-103.062248802666</v>
      </c>
      <c r="J1950" s="18" t="n">
        <f aca="false">Persist_a*I1950+Shock_sd*Draws!J1929</f>
        <v>79.2816682176476</v>
      </c>
      <c r="K1950" s="18" t="n">
        <f aca="false">Persist_a*J1950+Shock_sd*Draws!K1929</f>
        <v>77.1762236337534</v>
      </c>
      <c r="L1950" s="18" t="n">
        <f aca="false">Persist_a*K1950+Shock_sd*Draws!L1929</f>
        <v>60.5593679559773</v>
      </c>
      <c r="M1950" s="18" t="n">
        <f aca="false">Persist_a*L1950+Shock_sd*Draws!M1929</f>
        <v>50.2233019087494</v>
      </c>
      <c r="N1950" s="18" t="n">
        <f aca="false">0-(Draws!N1929+Draws!Z1929)</f>
        <v>0</v>
      </c>
      <c r="O1950" s="18" t="n">
        <f aca="false">N1950-(Draws!O1929+Draws!AA1929)</f>
        <v>0</v>
      </c>
      <c r="P1950" s="18" t="n">
        <f aca="false">O1950-(Draws!P1929+Draws!AB1929)</f>
        <v>0</v>
      </c>
      <c r="Q1950" s="18" t="n">
        <f aca="false">P1950-(Draws!Q1929+Draws!AC1929)</f>
        <v>0</v>
      </c>
      <c r="R1950" s="18" t="n">
        <f aca="false">Q1950-(Draws!R1929+Draws!AD1929)</f>
        <v>0</v>
      </c>
      <c r="S1950" s="18" t="n">
        <f aca="false">R1950-(Draws!S1929+Draws!AE1929)</f>
        <v>0</v>
      </c>
      <c r="T1950" s="18" t="n">
        <f aca="false">S1950-(Draws!T1929+Draws!AF1929)</f>
        <v>0</v>
      </c>
      <c r="U1950" s="18" t="n">
        <f aca="false">T1950-(Draws!U1929+Draws!AG1929)</f>
        <v>0</v>
      </c>
      <c r="V1950" s="18" t="n">
        <f aca="false">U1950-(Draws!V1929+Draws!AH1929)</f>
        <v>0</v>
      </c>
      <c r="W1950" s="18" t="n">
        <f aca="false">V1950-(Draws!W1929+Draws!AI1929)</f>
        <v>0</v>
      </c>
      <c r="X1950" s="18" t="n">
        <f aca="false">W1950-(Draws!X1929+Draws!AJ1929)</f>
        <v>0</v>
      </c>
      <c r="Y1950" s="18" t="n">
        <f aca="false">X1950-(Draws!Y1929+Draws!AK1929)</f>
        <v>0</v>
      </c>
      <c r="Z1950" s="18" t="n">
        <f aca="false">0-(MAX(Draws!N1929-Line_cap,0)+MAX(Draws!Z1929-Line_cap,0))</f>
        <v>0</v>
      </c>
      <c r="AA1950" s="18" t="n">
        <f aca="false">Z1950-(MAX(Draws!O1929-Line_cap,0)+MAX(Draws!AA1929-Line_cap,0))</f>
        <v>0</v>
      </c>
      <c r="AB1950" s="18" t="n">
        <f aca="false">AA1950-(MAX(Draws!P1929-Line_cap,0)+MAX(Draws!AB1929-Line_cap,0))</f>
        <v>0</v>
      </c>
      <c r="AC1950" s="18" t="n">
        <f aca="false">AB1950-(MAX(Draws!Q1929-Line_cap,0)+MAX(Draws!AC1929-Line_cap,0))</f>
        <v>0</v>
      </c>
      <c r="AD1950" s="18" t="n">
        <f aca="false">AC1950-(MAX(Draws!R1929-Line_cap,0)+MAX(Draws!AD1929-Line_cap,0))</f>
        <v>0</v>
      </c>
      <c r="AE1950" s="18" t="n">
        <f aca="false">AD1950-(MAX(Draws!S1929-Line_cap,0)+MAX(Draws!AE1929-Line_cap,0))</f>
        <v>0</v>
      </c>
      <c r="AF1950" s="18" t="n">
        <f aca="false">AE1950-(MAX(Draws!T1929-Line_cap,0)+MAX(Draws!AF1929-Line_cap,0))</f>
        <v>0</v>
      </c>
      <c r="AG1950" s="18" t="n">
        <f aca="false">AF1950-(MAX(Draws!U1929-Line_cap,0)+MAX(Draws!AG1929-Line_cap,0))</f>
        <v>0</v>
      </c>
      <c r="AH1950" s="18" t="n">
        <f aca="false">AG1950-(MAX(Draws!V1929-Line_cap,0)+MAX(Draws!AH1929-Line_cap,0))</f>
        <v>0</v>
      </c>
      <c r="AI1950" s="18" t="n">
        <f aca="false">AH1950-(MAX(Draws!W1929-Line_cap,0)+MAX(Draws!AI1929-Line_cap,0))</f>
        <v>0</v>
      </c>
      <c r="AJ1950" s="18" t="n">
        <f aca="false">AI1950-(MAX(Draws!X1929-Line_cap,0)+MAX(Draws!AJ1929-Line_cap,0))</f>
        <v>0</v>
      </c>
      <c r="AK1950" s="18" t="n">
        <f aca="false">AJ1950-(MAX(Draws!Y1929-Line_cap,0)+MAX(Draws!AK1929-Line_cap,0))</f>
        <v>0</v>
      </c>
      <c r="AL1950" s="18" t="n">
        <f aca="false">SUMPRODUCT(MIN($B$22:$M$22+B1950:M1950+N1950:Y1950))</f>
        <v>379.509935035719</v>
      </c>
      <c r="AM1950" s="18" t="n">
        <f aca="false">SUMPRODUCT(MIN($B$22:$M$22+B1950:M1950))</f>
        <v>379.509935035719</v>
      </c>
      <c r="AN1950" s="18" t="n">
        <f aca="false">SUMPRODUCT(MIN($B$22:$M$22+N1950:Y1950))</f>
        <v>481.950382357786</v>
      </c>
      <c r="AO1950" s="18" t="n">
        <f aca="false">SUMPRODUCT(MIN($B$22:$M$22+B1950:M1950+Z1950:AK1950))</f>
        <v>379.509935035719</v>
      </c>
      <c r="AP1950" s="18" t="n">
        <f aca="false">SUMPRODUCT(MIN($B$23:$M$23+B1950:M1950+N1950:Y1950))</f>
        <v>428.68857789882</v>
      </c>
      <c r="AQ1950" s="18" t="n">
        <f aca="false">SUMPRODUCT(MIN($B$23:$M$23+B1950:M1950+Z1950:AK1950))</f>
        <v>428.68857789882</v>
      </c>
      <c r="AR1950" s="13" t="n">
        <f aca="false">IF(Y1950&lt;0,1,0)</f>
        <v>0</v>
      </c>
    </row>
    <row r="1951" customFormat="false" ht="15" hidden="false" customHeight="false" outlineLevel="0" collapsed="false">
      <c r="A1951" s="13" t="n">
        <v>1926</v>
      </c>
      <c r="B1951" s="18" t="n">
        <f aca="false">Shock_sd*Draws!B1930</f>
        <v>45.6310735065654</v>
      </c>
      <c r="C1951" s="18" t="n">
        <f aca="false">Persist_a*B1951+Shock_sd*Draws!C1930</f>
        <v>-35.2081562574598</v>
      </c>
      <c r="D1951" s="18" t="n">
        <f aca="false">Persist_a*C1951+Shock_sd*Draws!D1930</f>
        <v>20.7375485704075</v>
      </c>
      <c r="E1951" s="18" t="n">
        <f aca="false">Persist_a*D1951+Shock_sd*Draws!E1930</f>
        <v>68.7030324238573</v>
      </c>
      <c r="F1951" s="18" t="n">
        <f aca="false">Persist_a*E1951+Shock_sd*Draws!F1930</f>
        <v>-23.3007564710501</v>
      </c>
      <c r="G1951" s="18" t="n">
        <f aca="false">Persist_a*F1951+Shock_sd*Draws!G1930</f>
        <v>-19.0975692863695</v>
      </c>
      <c r="H1951" s="18" t="n">
        <f aca="false">Persist_a*G1951+Shock_sd*Draws!H1930</f>
        <v>-79.1204548719083</v>
      </c>
      <c r="I1951" s="18" t="n">
        <f aca="false">Persist_a*H1951+Shock_sd*Draws!I1930</f>
        <v>-3.0325633229361</v>
      </c>
      <c r="J1951" s="18" t="n">
        <f aca="false">Persist_a*I1951+Shock_sd*Draws!J1930</f>
        <v>7.59795608501969</v>
      </c>
      <c r="K1951" s="18" t="n">
        <f aca="false">Persist_a*J1951+Shock_sd*Draws!K1930</f>
        <v>-20.8886530885038</v>
      </c>
      <c r="L1951" s="18" t="n">
        <f aca="false">Persist_a*K1951+Shock_sd*Draws!L1930</f>
        <v>-27.8506492921603</v>
      </c>
      <c r="M1951" s="18" t="n">
        <f aca="false">Persist_a*L1951+Shock_sd*Draws!M1930</f>
        <v>-40.7717627832958</v>
      </c>
      <c r="N1951" s="18" t="n">
        <f aca="false">0-(Draws!N1930+Draws!Z1930)</f>
        <v>0</v>
      </c>
      <c r="O1951" s="18" t="n">
        <f aca="false">N1951-(Draws!O1930+Draws!AA1930)</f>
        <v>0</v>
      </c>
      <c r="P1951" s="18" t="n">
        <f aca="false">O1951-(Draws!P1930+Draws!AB1930)</f>
        <v>0</v>
      </c>
      <c r="Q1951" s="18" t="n">
        <f aca="false">P1951-(Draws!Q1930+Draws!AC1930)</f>
        <v>0</v>
      </c>
      <c r="R1951" s="18" t="n">
        <f aca="false">Q1951-(Draws!R1930+Draws!AD1930)</f>
        <v>0</v>
      </c>
      <c r="S1951" s="18" t="n">
        <f aca="false">R1951-(Draws!S1930+Draws!AE1930)</f>
        <v>0</v>
      </c>
      <c r="T1951" s="18" t="n">
        <f aca="false">S1951-(Draws!T1930+Draws!AF1930)</f>
        <v>0</v>
      </c>
      <c r="U1951" s="18" t="n">
        <f aca="false">T1951-(Draws!U1930+Draws!AG1930)</f>
        <v>0</v>
      </c>
      <c r="V1951" s="18" t="n">
        <f aca="false">U1951-(Draws!V1930+Draws!AH1930)</f>
        <v>0</v>
      </c>
      <c r="W1951" s="18" t="n">
        <f aca="false">V1951-(Draws!W1930+Draws!AI1930)</f>
        <v>0</v>
      </c>
      <c r="X1951" s="18" t="n">
        <f aca="false">W1951-(Draws!X1930+Draws!AJ1930)</f>
        <v>0</v>
      </c>
      <c r="Y1951" s="18" t="n">
        <f aca="false">X1951-(Draws!Y1930+Draws!AK1930)</f>
        <v>0</v>
      </c>
      <c r="Z1951" s="18" t="n">
        <f aca="false">0-(MAX(Draws!N1930-Line_cap,0)+MAX(Draws!Z1930-Line_cap,0))</f>
        <v>0</v>
      </c>
      <c r="AA1951" s="18" t="n">
        <f aca="false">Z1951-(MAX(Draws!O1930-Line_cap,0)+MAX(Draws!AA1930-Line_cap,0))</f>
        <v>0</v>
      </c>
      <c r="AB1951" s="18" t="n">
        <f aca="false">AA1951-(MAX(Draws!P1930-Line_cap,0)+MAX(Draws!AB1930-Line_cap,0))</f>
        <v>0</v>
      </c>
      <c r="AC1951" s="18" t="n">
        <f aca="false">AB1951-(MAX(Draws!Q1930-Line_cap,0)+MAX(Draws!AC1930-Line_cap,0))</f>
        <v>0</v>
      </c>
      <c r="AD1951" s="18" t="n">
        <f aca="false">AC1951-(MAX(Draws!R1930-Line_cap,0)+MAX(Draws!AD1930-Line_cap,0))</f>
        <v>0</v>
      </c>
      <c r="AE1951" s="18" t="n">
        <f aca="false">AD1951-(MAX(Draws!S1930-Line_cap,0)+MAX(Draws!AE1930-Line_cap,0))</f>
        <v>0</v>
      </c>
      <c r="AF1951" s="18" t="n">
        <f aca="false">AE1951-(MAX(Draws!T1930-Line_cap,0)+MAX(Draws!AF1930-Line_cap,0))</f>
        <v>0</v>
      </c>
      <c r="AG1951" s="18" t="n">
        <f aca="false">AF1951-(MAX(Draws!U1930-Line_cap,0)+MAX(Draws!AG1930-Line_cap,0))</f>
        <v>0</v>
      </c>
      <c r="AH1951" s="18" t="n">
        <f aca="false">AG1951-(MAX(Draws!V1930-Line_cap,0)+MAX(Draws!AH1930-Line_cap,0))</f>
        <v>0</v>
      </c>
      <c r="AI1951" s="18" t="n">
        <f aca="false">AH1951-(MAX(Draws!W1930-Line_cap,0)+MAX(Draws!AI1930-Line_cap,0))</f>
        <v>0</v>
      </c>
      <c r="AJ1951" s="18" t="n">
        <f aca="false">AI1951-(MAX(Draws!X1930-Line_cap,0)+MAX(Draws!AJ1930-Line_cap,0))</f>
        <v>0</v>
      </c>
      <c r="AK1951" s="18" t="n">
        <f aca="false">AJ1951-(MAX(Draws!Y1930-Line_cap,0)+MAX(Draws!AK1930-Line_cap,0))</f>
        <v>0</v>
      </c>
      <c r="AL1951" s="18" t="n">
        <f aca="false">SUMPRODUCT(MIN($B$22:$M$22+B1951:M1951+N1951:Y1951))</f>
        <v>402.829927485877</v>
      </c>
      <c r="AM1951" s="18" t="n">
        <f aca="false">SUMPRODUCT(MIN($B$22:$M$22+B1951:M1951))</f>
        <v>402.829927485877</v>
      </c>
      <c r="AN1951" s="18" t="n">
        <f aca="false">SUMPRODUCT(MIN($B$22:$M$22+N1951:Y1951))</f>
        <v>481.950382357786</v>
      </c>
      <c r="AO1951" s="18" t="n">
        <f aca="false">SUMPRODUCT(MIN($B$22:$M$22+B1951:M1951+Z1951:AK1951))</f>
        <v>402.829927485877</v>
      </c>
      <c r="AP1951" s="18" t="n">
        <f aca="false">SUMPRODUCT(MIN($B$23:$M$23+B1951:M1951+N1951:Y1951))</f>
        <v>452.008570348978</v>
      </c>
      <c r="AQ1951" s="18" t="n">
        <f aca="false">SUMPRODUCT(MIN($B$23:$M$23+B1951:M1951+Z1951:AK1951))</f>
        <v>452.008570348978</v>
      </c>
      <c r="AR1951" s="13" t="n">
        <f aca="false">IF(Y1951&lt;0,1,0)</f>
        <v>0</v>
      </c>
    </row>
    <row r="1952" customFormat="false" ht="15" hidden="false" customHeight="false" outlineLevel="0" collapsed="false">
      <c r="A1952" s="13" t="n">
        <v>1927</v>
      </c>
      <c r="B1952" s="18" t="n">
        <f aca="false">Shock_sd*Draws!B1931</f>
        <v>35.3436444874152</v>
      </c>
      <c r="C1952" s="18" t="n">
        <f aca="false">Persist_a*B1952+Shock_sd*Draws!C1931</f>
        <v>5.9197119725351</v>
      </c>
      <c r="D1952" s="18" t="n">
        <f aca="false">Persist_a*C1952+Shock_sd*Draws!D1931</f>
        <v>-47.349306967937</v>
      </c>
      <c r="E1952" s="18" t="n">
        <f aca="false">Persist_a*D1952+Shock_sd*Draws!E1931</f>
        <v>-19.2800935914278</v>
      </c>
      <c r="F1952" s="18" t="n">
        <f aca="false">Persist_a*E1952+Shock_sd*Draws!F1931</f>
        <v>-45.7552959139417</v>
      </c>
      <c r="G1952" s="18" t="n">
        <f aca="false">Persist_a*F1952+Shock_sd*Draws!G1931</f>
        <v>-47.9034403751305</v>
      </c>
      <c r="H1952" s="18" t="n">
        <f aca="false">Persist_a*G1952+Shock_sd*Draws!H1931</f>
        <v>-44.2242497952369</v>
      </c>
      <c r="I1952" s="18" t="n">
        <f aca="false">Persist_a*H1952+Shock_sd*Draws!I1931</f>
        <v>45.461750502598</v>
      </c>
      <c r="J1952" s="18" t="n">
        <f aca="false">Persist_a*I1952+Shock_sd*Draws!J1931</f>
        <v>25.2033592966218</v>
      </c>
      <c r="K1952" s="18" t="n">
        <f aca="false">Persist_a*J1952+Shock_sd*Draws!K1931</f>
        <v>-52.2832811312759</v>
      </c>
      <c r="L1952" s="18" t="n">
        <f aca="false">Persist_a*K1952+Shock_sd*Draws!L1931</f>
        <v>51.3370432471865</v>
      </c>
      <c r="M1952" s="18" t="n">
        <f aca="false">Persist_a*L1952+Shock_sd*Draws!M1931</f>
        <v>39.0808418260021</v>
      </c>
      <c r="N1952" s="18" t="n">
        <f aca="false">0-(Draws!N1931+Draws!Z1931)</f>
        <v>0</v>
      </c>
      <c r="O1952" s="18" t="n">
        <f aca="false">N1952-(Draws!O1931+Draws!AA1931)</f>
        <v>0</v>
      </c>
      <c r="P1952" s="18" t="n">
        <f aca="false">O1952-(Draws!P1931+Draws!AB1931)</f>
        <v>0</v>
      </c>
      <c r="Q1952" s="18" t="n">
        <f aca="false">P1952-(Draws!Q1931+Draws!AC1931)</f>
        <v>0</v>
      </c>
      <c r="R1952" s="18" t="n">
        <f aca="false">Q1952-(Draws!R1931+Draws!AD1931)</f>
        <v>0</v>
      </c>
      <c r="S1952" s="18" t="n">
        <f aca="false">R1952-(Draws!S1931+Draws!AE1931)</f>
        <v>0</v>
      </c>
      <c r="T1952" s="18" t="n">
        <f aca="false">S1952-(Draws!T1931+Draws!AF1931)</f>
        <v>0</v>
      </c>
      <c r="U1952" s="18" t="n">
        <f aca="false">T1952-(Draws!U1931+Draws!AG1931)</f>
        <v>0</v>
      </c>
      <c r="V1952" s="18" t="n">
        <f aca="false">U1952-(Draws!V1931+Draws!AH1931)</f>
        <v>0</v>
      </c>
      <c r="W1952" s="18" t="n">
        <f aca="false">V1952-(Draws!W1931+Draws!AI1931)</f>
        <v>-182.592217175657</v>
      </c>
      <c r="X1952" s="18" t="n">
        <f aca="false">W1952-(Draws!X1931+Draws!AJ1931)</f>
        <v>-182.592217175657</v>
      </c>
      <c r="Y1952" s="18" t="n">
        <f aca="false">X1952-(Draws!Y1931+Draws!AK1931)</f>
        <v>-182.592217175657</v>
      </c>
      <c r="Z1952" s="18" t="n">
        <f aca="false">0-(MAX(Draws!N1931-Line_cap,0)+MAX(Draws!Z1931-Line_cap,0))</f>
        <v>0</v>
      </c>
      <c r="AA1952" s="18" t="n">
        <f aca="false">Z1952-(MAX(Draws!O1931-Line_cap,0)+MAX(Draws!AA1931-Line_cap,0))</f>
        <v>0</v>
      </c>
      <c r="AB1952" s="18" t="n">
        <f aca="false">AA1952-(MAX(Draws!P1931-Line_cap,0)+MAX(Draws!AB1931-Line_cap,0))</f>
        <v>0</v>
      </c>
      <c r="AC1952" s="18" t="n">
        <f aca="false">AB1952-(MAX(Draws!Q1931-Line_cap,0)+MAX(Draws!AC1931-Line_cap,0))</f>
        <v>0</v>
      </c>
      <c r="AD1952" s="18" t="n">
        <f aca="false">AC1952-(MAX(Draws!R1931-Line_cap,0)+MAX(Draws!AD1931-Line_cap,0))</f>
        <v>0</v>
      </c>
      <c r="AE1952" s="18" t="n">
        <f aca="false">AD1952-(MAX(Draws!S1931-Line_cap,0)+MAX(Draws!AE1931-Line_cap,0))</f>
        <v>0</v>
      </c>
      <c r="AF1952" s="18" t="n">
        <f aca="false">AE1952-(MAX(Draws!T1931-Line_cap,0)+MAX(Draws!AF1931-Line_cap,0))</f>
        <v>0</v>
      </c>
      <c r="AG1952" s="18" t="n">
        <f aca="false">AF1952-(MAX(Draws!U1931-Line_cap,0)+MAX(Draws!AG1931-Line_cap,0))</f>
        <v>0</v>
      </c>
      <c r="AH1952" s="18" t="n">
        <f aca="false">AG1952-(MAX(Draws!V1931-Line_cap,0)+MAX(Draws!AH1931-Line_cap,0))</f>
        <v>0</v>
      </c>
      <c r="AI1952" s="18" t="n">
        <f aca="false">AH1952-(MAX(Draws!W1931-Line_cap,0)+MAX(Draws!AI1931-Line_cap,0))</f>
        <v>-82.5922171756566</v>
      </c>
      <c r="AJ1952" s="18" t="n">
        <f aca="false">AI1952-(MAX(Draws!X1931-Line_cap,0)+MAX(Draws!AJ1931-Line_cap,0))</f>
        <v>-82.5922171756566</v>
      </c>
      <c r="AK1952" s="18" t="n">
        <f aca="false">AJ1952-(MAX(Draws!Y1931-Line_cap,0)+MAX(Draws!AK1931-Line_cap,0))</f>
        <v>-82.5922171756566</v>
      </c>
      <c r="AL1952" s="18" t="n">
        <f aca="false">SUMPRODUCT(MIN($B$22:$M$22+B1952:M1952+N1952:Y1952))</f>
        <v>259.510197502492</v>
      </c>
      <c r="AM1952" s="18" t="n">
        <f aca="false">SUMPRODUCT(MIN($B$22:$M$22+B1952:M1952))</f>
        <v>435.304731263235</v>
      </c>
      <c r="AN1952" s="18" t="n">
        <f aca="false">SUMPRODUCT(MIN($B$22:$M$22+N1952:Y1952))</f>
        <v>311.793478633767</v>
      </c>
      <c r="AO1952" s="18" t="n">
        <f aca="false">SUMPRODUCT(MIN($B$22:$M$22+B1952:M1952+Z1952:AK1952))</f>
        <v>359.510197502492</v>
      </c>
      <c r="AP1952" s="18" t="n">
        <f aca="false">SUMPRODUCT(MIN($B$23:$M$23+B1952:M1952+N1952:Y1952))</f>
        <v>307.795846052919</v>
      </c>
      <c r="AQ1952" s="18" t="n">
        <f aca="false">SUMPRODUCT(MIN($B$23:$M$23+B1952:M1952+Z1952:AK1952))</f>
        <v>407.795846052919</v>
      </c>
      <c r="AR1952" s="13" t="n">
        <f aca="false">IF(Y1952&lt;0,1,0)</f>
        <v>1</v>
      </c>
    </row>
    <row r="1953" customFormat="false" ht="15" hidden="false" customHeight="false" outlineLevel="0" collapsed="false">
      <c r="A1953" s="13" t="n">
        <v>1928</v>
      </c>
      <c r="B1953" s="18" t="n">
        <f aca="false">Shock_sd*Draws!B1932</f>
        <v>21.1462299314743</v>
      </c>
      <c r="C1953" s="18" t="n">
        <f aca="false">Persist_a*B1953+Shock_sd*Draws!C1932</f>
        <v>35.7403997324994</v>
      </c>
      <c r="D1953" s="18" t="n">
        <f aca="false">Persist_a*C1953+Shock_sd*Draws!D1932</f>
        <v>-27.348228377546</v>
      </c>
      <c r="E1953" s="18" t="n">
        <f aca="false">Persist_a*D1953+Shock_sd*Draws!E1932</f>
        <v>-130.293141458583</v>
      </c>
      <c r="F1953" s="18" t="n">
        <f aca="false">Persist_a*E1953+Shock_sd*Draws!F1932</f>
        <v>-127.198763788331</v>
      </c>
      <c r="G1953" s="18" t="n">
        <f aca="false">Persist_a*F1953+Shock_sd*Draws!G1932</f>
        <v>-191.893322094342</v>
      </c>
      <c r="H1953" s="18" t="n">
        <f aca="false">Persist_a*G1953+Shock_sd*Draws!H1932</f>
        <v>-163.519162423936</v>
      </c>
      <c r="I1953" s="18" t="n">
        <f aca="false">Persist_a*H1953+Shock_sd*Draws!I1932</f>
        <v>-120.704523931158</v>
      </c>
      <c r="J1953" s="18" t="n">
        <f aca="false">Persist_a*I1953+Shock_sd*Draws!J1932</f>
        <v>-106.256638259956</v>
      </c>
      <c r="K1953" s="18" t="n">
        <f aca="false">Persist_a*J1953+Shock_sd*Draws!K1932</f>
        <v>-131.193708570386</v>
      </c>
      <c r="L1953" s="18" t="n">
        <f aca="false">Persist_a*K1953+Shock_sd*Draws!L1932</f>
        <v>-99.2939993686897</v>
      </c>
      <c r="M1953" s="18" t="n">
        <f aca="false">Persist_a*L1953+Shock_sd*Draws!M1932</f>
        <v>6.61290267423153</v>
      </c>
      <c r="N1953" s="18" t="n">
        <f aca="false">0-(Draws!N1932+Draws!Z1932)</f>
        <v>0</v>
      </c>
      <c r="O1953" s="18" t="n">
        <f aca="false">N1953-(Draws!O1932+Draws!AA1932)</f>
        <v>0</v>
      </c>
      <c r="P1953" s="18" t="n">
        <f aca="false">O1953-(Draws!P1932+Draws!AB1932)</f>
        <v>0</v>
      </c>
      <c r="Q1953" s="18" t="n">
        <f aca="false">P1953-(Draws!Q1932+Draws!AC1932)</f>
        <v>0</v>
      </c>
      <c r="R1953" s="18" t="n">
        <f aca="false">Q1953-(Draws!R1932+Draws!AD1932)</f>
        <v>0</v>
      </c>
      <c r="S1953" s="18" t="n">
        <f aca="false">R1953-(Draws!S1932+Draws!AE1932)</f>
        <v>0</v>
      </c>
      <c r="T1953" s="18" t="n">
        <f aca="false">S1953-(Draws!T1932+Draws!AF1932)</f>
        <v>0</v>
      </c>
      <c r="U1953" s="18" t="n">
        <f aca="false">T1953-(Draws!U1932+Draws!AG1932)</f>
        <v>0</v>
      </c>
      <c r="V1953" s="18" t="n">
        <f aca="false">U1953-(Draws!V1932+Draws!AH1932)</f>
        <v>-132.004307101805</v>
      </c>
      <c r="W1953" s="18" t="n">
        <f aca="false">V1953-(Draws!W1932+Draws!AI1932)</f>
        <v>-132.004307101805</v>
      </c>
      <c r="X1953" s="18" t="n">
        <f aca="false">W1953-(Draws!X1932+Draws!AJ1932)</f>
        <v>-132.004307101805</v>
      </c>
      <c r="Y1953" s="18" t="n">
        <f aca="false">X1953-(Draws!Y1932+Draws!AK1932)</f>
        <v>-132.004307101805</v>
      </c>
      <c r="Z1953" s="18" t="n">
        <f aca="false">0-(MAX(Draws!N1932-Line_cap,0)+MAX(Draws!Z1932-Line_cap,0))</f>
        <v>0</v>
      </c>
      <c r="AA1953" s="18" t="n">
        <f aca="false">Z1953-(MAX(Draws!O1932-Line_cap,0)+MAX(Draws!AA1932-Line_cap,0))</f>
        <v>0</v>
      </c>
      <c r="AB1953" s="18" t="n">
        <f aca="false">AA1953-(MAX(Draws!P1932-Line_cap,0)+MAX(Draws!AB1932-Line_cap,0))</f>
        <v>0</v>
      </c>
      <c r="AC1953" s="18" t="n">
        <f aca="false">AB1953-(MAX(Draws!Q1932-Line_cap,0)+MAX(Draws!AC1932-Line_cap,0))</f>
        <v>0</v>
      </c>
      <c r="AD1953" s="18" t="n">
        <f aca="false">AC1953-(MAX(Draws!R1932-Line_cap,0)+MAX(Draws!AD1932-Line_cap,0))</f>
        <v>0</v>
      </c>
      <c r="AE1953" s="18" t="n">
        <f aca="false">AD1953-(MAX(Draws!S1932-Line_cap,0)+MAX(Draws!AE1932-Line_cap,0))</f>
        <v>0</v>
      </c>
      <c r="AF1953" s="18" t="n">
        <f aca="false">AE1953-(MAX(Draws!T1932-Line_cap,0)+MAX(Draws!AF1932-Line_cap,0))</f>
        <v>0</v>
      </c>
      <c r="AG1953" s="18" t="n">
        <f aca="false">AF1953-(MAX(Draws!U1932-Line_cap,0)+MAX(Draws!AG1932-Line_cap,0))</f>
        <v>0</v>
      </c>
      <c r="AH1953" s="18" t="n">
        <f aca="false">AG1953-(MAX(Draws!V1932-Line_cap,0)+MAX(Draws!AH1932-Line_cap,0))</f>
        <v>-32.0043071018047</v>
      </c>
      <c r="AI1953" s="18" t="n">
        <f aca="false">AH1953-(MAX(Draws!W1932-Line_cap,0)+MAX(Draws!AI1932-Line_cap,0))</f>
        <v>-32.0043071018047</v>
      </c>
      <c r="AJ1953" s="18" t="n">
        <f aca="false">AI1953-(MAX(Draws!X1932-Line_cap,0)+MAX(Draws!AJ1932-Line_cap,0))</f>
        <v>-32.0043071018047</v>
      </c>
      <c r="AK1953" s="18" t="n">
        <f aca="false">AJ1953-(MAX(Draws!Y1932-Line_cap,0)+MAX(Draws!AK1932-Line_cap,0))</f>
        <v>-32.0043071018047</v>
      </c>
      <c r="AL1953" s="18" t="n">
        <f aca="false">SUMPRODUCT(MIN($B$22:$M$22+B1953:M1953+N1953:Y1953))</f>
        <v>231.187680137234</v>
      </c>
      <c r="AM1953" s="18" t="n">
        <f aca="false">SUMPRODUCT(MIN($B$22:$M$22+B1953:M1953))</f>
        <v>291.314849544023</v>
      </c>
      <c r="AN1953" s="18" t="n">
        <f aca="false">SUMPRODUCT(MIN($B$22:$M$22+N1953:Y1953))</f>
        <v>356.193474315592</v>
      </c>
      <c r="AO1953" s="18" t="n">
        <f aca="false">SUMPRODUCT(MIN($B$22:$M$22+B1953:M1953+Z1953:AK1953))</f>
        <v>291.314849544023</v>
      </c>
      <c r="AP1953" s="18" t="n">
        <f aca="false">SUMPRODUCT(MIN($B$23:$M$23+B1953:M1953+N1953:Y1953))</f>
        <v>279.473328687661</v>
      </c>
      <c r="AQ1953" s="18" t="n">
        <f aca="false">SUMPRODUCT(MIN($B$23:$M$23+B1953:M1953+Z1953:AK1953))</f>
        <v>339.080595044807</v>
      </c>
      <c r="AR1953" s="13" t="n">
        <f aca="false">IF(Y1953&lt;0,1,0)</f>
        <v>1</v>
      </c>
    </row>
    <row r="1954" customFormat="false" ht="15" hidden="false" customHeight="false" outlineLevel="0" collapsed="false">
      <c r="A1954" s="13" t="n">
        <v>1929</v>
      </c>
      <c r="B1954" s="18" t="n">
        <f aca="false">Shock_sd*Draws!B1933</f>
        <v>-29.3146535303887</v>
      </c>
      <c r="C1954" s="18" t="n">
        <f aca="false">Persist_a*B1954+Shock_sd*Draws!C1933</f>
        <v>18.79822692131</v>
      </c>
      <c r="D1954" s="18" t="n">
        <f aca="false">Persist_a*C1954+Shock_sd*Draws!D1933</f>
        <v>37.5587024907972</v>
      </c>
      <c r="E1954" s="18" t="n">
        <f aca="false">Persist_a*D1954+Shock_sd*Draws!E1933</f>
        <v>2.18809490751947</v>
      </c>
      <c r="F1954" s="18" t="n">
        <f aca="false">Persist_a*E1954+Shock_sd*Draws!F1933</f>
        <v>20.6603279078115</v>
      </c>
      <c r="G1954" s="18" t="n">
        <f aca="false">Persist_a*F1954+Shock_sd*Draws!G1933</f>
        <v>20.7345882925144</v>
      </c>
      <c r="H1954" s="18" t="n">
        <f aca="false">Persist_a*G1954+Shock_sd*Draws!H1933</f>
        <v>63.4017894304757</v>
      </c>
      <c r="I1954" s="18" t="n">
        <f aca="false">Persist_a*H1954+Shock_sd*Draws!I1933</f>
        <v>-52.3085839330929</v>
      </c>
      <c r="J1954" s="18" t="n">
        <f aca="false">Persist_a*I1954+Shock_sd*Draws!J1933</f>
        <v>-35.9678134938772</v>
      </c>
      <c r="K1954" s="18" t="n">
        <f aca="false">Persist_a*J1954+Shock_sd*Draws!K1933</f>
        <v>75.2889866175567</v>
      </c>
      <c r="L1954" s="18" t="n">
        <f aca="false">Persist_a*K1954+Shock_sd*Draws!L1933</f>
        <v>-17.2421616965205</v>
      </c>
      <c r="M1954" s="18" t="n">
        <f aca="false">Persist_a*L1954+Shock_sd*Draws!M1933</f>
        <v>-53.6406464583955</v>
      </c>
      <c r="N1954" s="18" t="n">
        <f aca="false">0-(Draws!N1933+Draws!Z1933)</f>
        <v>-245.454243876218</v>
      </c>
      <c r="O1954" s="18" t="n">
        <f aca="false">N1954-(Draws!O1933+Draws!AA1933)</f>
        <v>-245.454243876218</v>
      </c>
      <c r="P1954" s="18" t="n">
        <f aca="false">O1954-(Draws!P1933+Draws!AB1933)</f>
        <v>-245.454243876218</v>
      </c>
      <c r="Q1954" s="18" t="n">
        <f aca="false">P1954-(Draws!Q1933+Draws!AC1933)</f>
        <v>-245.454243876218</v>
      </c>
      <c r="R1954" s="18" t="n">
        <f aca="false">Q1954-(Draws!R1933+Draws!AD1933)</f>
        <v>-245.454243876218</v>
      </c>
      <c r="S1954" s="18" t="n">
        <f aca="false">R1954-(Draws!S1933+Draws!AE1933)</f>
        <v>-245.454243876218</v>
      </c>
      <c r="T1954" s="18" t="n">
        <f aca="false">S1954-(Draws!T1933+Draws!AF1933)</f>
        <v>-245.454243876218</v>
      </c>
      <c r="U1954" s="18" t="n">
        <f aca="false">T1954-(Draws!U1933+Draws!AG1933)</f>
        <v>-245.454243876218</v>
      </c>
      <c r="V1954" s="18" t="n">
        <f aca="false">U1954-(Draws!V1933+Draws!AH1933)</f>
        <v>-245.454243876218</v>
      </c>
      <c r="W1954" s="18" t="n">
        <f aca="false">V1954-(Draws!W1933+Draws!AI1933)</f>
        <v>-245.454243876218</v>
      </c>
      <c r="X1954" s="18" t="n">
        <f aca="false">W1954-(Draws!X1933+Draws!AJ1933)</f>
        <v>-245.454243876218</v>
      </c>
      <c r="Y1954" s="18" t="n">
        <f aca="false">X1954-(Draws!Y1933+Draws!AK1933)</f>
        <v>-319.347968125186</v>
      </c>
      <c r="Z1954" s="18" t="n">
        <f aca="false">0-(MAX(Draws!N1933-Line_cap,0)+MAX(Draws!Z1933-Line_cap,0))</f>
        <v>-145.454243876218</v>
      </c>
      <c r="AA1954" s="18" t="n">
        <f aca="false">Z1954-(MAX(Draws!O1933-Line_cap,0)+MAX(Draws!AA1933-Line_cap,0))</f>
        <v>-145.454243876218</v>
      </c>
      <c r="AB1954" s="18" t="n">
        <f aca="false">AA1954-(MAX(Draws!P1933-Line_cap,0)+MAX(Draws!AB1933-Line_cap,0))</f>
        <v>-145.454243876218</v>
      </c>
      <c r="AC1954" s="18" t="n">
        <f aca="false">AB1954-(MAX(Draws!Q1933-Line_cap,0)+MAX(Draws!AC1933-Line_cap,0))</f>
        <v>-145.454243876218</v>
      </c>
      <c r="AD1954" s="18" t="n">
        <f aca="false">AC1954-(MAX(Draws!R1933-Line_cap,0)+MAX(Draws!AD1933-Line_cap,0))</f>
        <v>-145.454243876218</v>
      </c>
      <c r="AE1954" s="18" t="n">
        <f aca="false">AD1954-(MAX(Draws!S1933-Line_cap,0)+MAX(Draws!AE1933-Line_cap,0))</f>
        <v>-145.454243876218</v>
      </c>
      <c r="AF1954" s="18" t="n">
        <f aca="false">AE1954-(MAX(Draws!T1933-Line_cap,0)+MAX(Draws!AF1933-Line_cap,0))</f>
        <v>-145.454243876218</v>
      </c>
      <c r="AG1954" s="18" t="n">
        <f aca="false">AF1954-(MAX(Draws!U1933-Line_cap,0)+MAX(Draws!AG1933-Line_cap,0))</f>
        <v>-145.454243876218</v>
      </c>
      <c r="AH1954" s="18" t="n">
        <f aca="false">AG1954-(MAX(Draws!V1933-Line_cap,0)+MAX(Draws!AH1933-Line_cap,0))</f>
        <v>-145.454243876218</v>
      </c>
      <c r="AI1954" s="18" t="n">
        <f aca="false">AH1954-(MAX(Draws!W1933-Line_cap,0)+MAX(Draws!AI1933-Line_cap,0))</f>
        <v>-145.454243876218</v>
      </c>
      <c r="AJ1954" s="18" t="n">
        <f aca="false">AI1954-(MAX(Draws!X1933-Line_cap,0)+MAX(Draws!AJ1933-Line_cap,0))</f>
        <v>-145.454243876218</v>
      </c>
      <c r="AK1954" s="18" t="n">
        <f aca="false">AJ1954-(MAX(Draws!Y1933-Line_cap,0)+MAX(Draws!AK1933-Line_cap,0))</f>
        <v>-145.454243876218</v>
      </c>
      <c r="AL1954" s="18" t="n">
        <f aca="false">SUMPRODUCT(MIN($B$22:$M$22+B1954:M1954+N1954:Y1954))</f>
        <v>137.435433093379</v>
      </c>
      <c r="AM1954" s="18" t="n">
        <f aca="false">SUMPRODUCT(MIN($B$22:$M$22+B1954:M1954))</f>
        <v>431.545469464826</v>
      </c>
      <c r="AN1954" s="18" t="n">
        <f aca="false">SUMPRODUCT(MIN($B$22:$M$22+N1954:Y1954))</f>
        <v>191.076079551774</v>
      </c>
      <c r="AO1954" s="18" t="n">
        <f aca="false">SUMPRODUCT(MIN($B$22:$M$22+B1954:M1954+Z1954:AK1954))</f>
        <v>286.091225588608</v>
      </c>
      <c r="AP1954" s="18" t="n">
        <f aca="false">SUMPRODUCT(MIN($B$23:$M$23+B1954:M1954+N1954:Y1954))</f>
        <v>182.561314175999</v>
      </c>
      <c r="AQ1954" s="18" t="n">
        <f aca="false">SUMPRODUCT(MIN($B$23:$M$23+B1954:M1954+Z1954:AK1954))</f>
        <v>335.691225588608</v>
      </c>
      <c r="AR1954" s="13" t="n">
        <f aca="false">IF(Y1954&lt;0,1,0)</f>
        <v>1</v>
      </c>
    </row>
    <row r="1955" customFormat="false" ht="15" hidden="false" customHeight="false" outlineLevel="0" collapsed="false">
      <c r="A1955" s="13" t="n">
        <v>1930</v>
      </c>
      <c r="B1955" s="18" t="n">
        <f aca="false">Shock_sd*Draws!B1934</f>
        <v>-27.9420834296598</v>
      </c>
      <c r="C1955" s="18" t="n">
        <f aca="false">Persist_a*B1955+Shock_sd*Draws!C1934</f>
        <v>-12.5550643815971</v>
      </c>
      <c r="D1955" s="18" t="n">
        <f aca="false">Persist_a*C1955+Shock_sd*Draws!D1934</f>
        <v>0.615340682386986</v>
      </c>
      <c r="E1955" s="18" t="n">
        <f aca="false">Persist_a*D1955+Shock_sd*Draws!E1934</f>
        <v>-17.9953548169998</v>
      </c>
      <c r="F1955" s="18" t="n">
        <f aca="false">Persist_a*E1955+Shock_sd*Draws!F1934</f>
        <v>-20.0675780195377</v>
      </c>
      <c r="G1955" s="18" t="n">
        <f aca="false">Persist_a*F1955+Shock_sd*Draws!G1934</f>
        <v>13.7984798745469</v>
      </c>
      <c r="H1955" s="18" t="n">
        <f aca="false">Persist_a*G1955+Shock_sd*Draws!H1934</f>
        <v>-46.7301148655966</v>
      </c>
      <c r="I1955" s="18" t="n">
        <f aca="false">Persist_a*H1955+Shock_sd*Draws!I1934</f>
        <v>40.5239613727155</v>
      </c>
      <c r="J1955" s="18" t="n">
        <f aca="false">Persist_a*I1955+Shock_sd*Draws!J1934</f>
        <v>4.86617417744238</v>
      </c>
      <c r="K1955" s="18" t="n">
        <f aca="false">Persist_a*J1955+Shock_sd*Draws!K1934</f>
        <v>-25.1886827312037</v>
      </c>
      <c r="L1955" s="18" t="n">
        <f aca="false">Persist_a*K1955+Shock_sd*Draws!L1934</f>
        <v>61.733981141465</v>
      </c>
      <c r="M1955" s="18" t="n">
        <f aca="false">Persist_a*L1955+Shock_sd*Draws!M1934</f>
        <v>-24.5359045309384</v>
      </c>
      <c r="N1955" s="18" t="n">
        <f aca="false">0-(Draws!N1934+Draws!Z1934)</f>
        <v>0</v>
      </c>
      <c r="O1955" s="18" t="n">
        <f aca="false">N1955-(Draws!O1934+Draws!AA1934)</f>
        <v>0</v>
      </c>
      <c r="P1955" s="18" t="n">
        <f aca="false">O1955-(Draws!P1934+Draws!AB1934)</f>
        <v>0</v>
      </c>
      <c r="Q1955" s="18" t="n">
        <f aca="false">P1955-(Draws!Q1934+Draws!AC1934)</f>
        <v>0</v>
      </c>
      <c r="R1955" s="18" t="n">
        <f aca="false">Q1955-(Draws!R1934+Draws!AD1934)</f>
        <v>0</v>
      </c>
      <c r="S1955" s="18" t="n">
        <f aca="false">R1955-(Draws!S1934+Draws!AE1934)</f>
        <v>0</v>
      </c>
      <c r="T1955" s="18" t="n">
        <f aca="false">S1955-(Draws!T1934+Draws!AF1934)</f>
        <v>0</v>
      </c>
      <c r="U1955" s="18" t="n">
        <f aca="false">T1955-(Draws!U1934+Draws!AG1934)</f>
        <v>0</v>
      </c>
      <c r="V1955" s="18" t="n">
        <f aca="false">U1955-(Draws!V1934+Draws!AH1934)</f>
        <v>0</v>
      </c>
      <c r="W1955" s="18" t="n">
        <f aca="false">V1955-(Draws!W1934+Draws!AI1934)</f>
        <v>0</v>
      </c>
      <c r="X1955" s="18" t="n">
        <f aca="false">W1955-(Draws!X1934+Draws!AJ1934)</f>
        <v>0</v>
      </c>
      <c r="Y1955" s="18" t="n">
        <f aca="false">X1955-(Draws!Y1934+Draws!AK1934)</f>
        <v>0</v>
      </c>
      <c r="Z1955" s="18" t="n">
        <f aca="false">0-(MAX(Draws!N1934-Line_cap,0)+MAX(Draws!Z1934-Line_cap,0))</f>
        <v>0</v>
      </c>
      <c r="AA1955" s="18" t="n">
        <f aca="false">Z1955-(MAX(Draws!O1934-Line_cap,0)+MAX(Draws!AA1934-Line_cap,0))</f>
        <v>0</v>
      </c>
      <c r="AB1955" s="18" t="n">
        <f aca="false">AA1955-(MAX(Draws!P1934-Line_cap,0)+MAX(Draws!AB1934-Line_cap,0))</f>
        <v>0</v>
      </c>
      <c r="AC1955" s="18" t="n">
        <f aca="false">AB1955-(MAX(Draws!Q1934-Line_cap,0)+MAX(Draws!AC1934-Line_cap,0))</f>
        <v>0</v>
      </c>
      <c r="AD1955" s="18" t="n">
        <f aca="false">AC1955-(MAX(Draws!R1934-Line_cap,0)+MAX(Draws!AD1934-Line_cap,0))</f>
        <v>0</v>
      </c>
      <c r="AE1955" s="18" t="n">
        <f aca="false">AD1955-(MAX(Draws!S1934-Line_cap,0)+MAX(Draws!AE1934-Line_cap,0))</f>
        <v>0</v>
      </c>
      <c r="AF1955" s="18" t="n">
        <f aca="false">AE1955-(MAX(Draws!T1934-Line_cap,0)+MAX(Draws!AF1934-Line_cap,0))</f>
        <v>0</v>
      </c>
      <c r="AG1955" s="18" t="n">
        <f aca="false">AF1955-(MAX(Draws!U1934-Line_cap,0)+MAX(Draws!AG1934-Line_cap,0))</f>
        <v>0</v>
      </c>
      <c r="AH1955" s="18" t="n">
        <f aca="false">AG1955-(MAX(Draws!V1934-Line_cap,0)+MAX(Draws!AH1934-Line_cap,0))</f>
        <v>0</v>
      </c>
      <c r="AI1955" s="18" t="n">
        <f aca="false">AH1955-(MAX(Draws!W1934-Line_cap,0)+MAX(Draws!AI1934-Line_cap,0))</f>
        <v>0</v>
      </c>
      <c r="AJ1955" s="18" t="n">
        <f aca="false">AI1955-(MAX(Draws!X1934-Line_cap,0)+MAX(Draws!AJ1934-Line_cap,0))</f>
        <v>0</v>
      </c>
      <c r="AK1955" s="18" t="n">
        <f aca="false">AJ1955-(MAX(Draws!Y1934-Line_cap,0)+MAX(Draws!AK1934-Line_cap,0))</f>
        <v>0</v>
      </c>
      <c r="AL1955" s="18" t="n">
        <f aca="false">SUMPRODUCT(MIN($B$22:$M$22+B1955:M1955+N1955:Y1955))</f>
        <v>435.220267492189</v>
      </c>
      <c r="AM1955" s="18" t="n">
        <f aca="false">SUMPRODUCT(MIN($B$22:$M$22+B1955:M1955))</f>
        <v>435.220267492189</v>
      </c>
      <c r="AN1955" s="18" t="n">
        <f aca="false">SUMPRODUCT(MIN($B$22:$M$22+N1955:Y1955))</f>
        <v>481.950382357786</v>
      </c>
      <c r="AO1955" s="18" t="n">
        <f aca="false">SUMPRODUCT(MIN($B$22:$M$22+B1955:M1955+Z1955:AK1955))</f>
        <v>435.220267492189</v>
      </c>
      <c r="AP1955" s="18" t="n">
        <f aca="false">SUMPRODUCT(MIN($B$23:$M$23+B1955:M1955+N1955:Y1955))</f>
        <v>484.398910355289</v>
      </c>
      <c r="AQ1955" s="18" t="n">
        <f aca="false">SUMPRODUCT(MIN($B$23:$M$23+B1955:M1955+Z1955:AK1955))</f>
        <v>484.398910355289</v>
      </c>
      <c r="AR1955" s="13" t="n">
        <f aca="false">IF(Y1955&lt;0,1,0)</f>
        <v>0</v>
      </c>
    </row>
    <row r="1956" customFormat="false" ht="15" hidden="false" customHeight="false" outlineLevel="0" collapsed="false">
      <c r="A1956" s="13" t="n">
        <v>1931</v>
      </c>
      <c r="B1956" s="18" t="n">
        <f aca="false">Shock_sd*Draws!B1935</f>
        <v>-71.5026970371916</v>
      </c>
      <c r="C1956" s="18" t="n">
        <f aca="false">Persist_a*B1956+Shock_sd*Draws!C1935</f>
        <v>-46.6163062247825</v>
      </c>
      <c r="D1956" s="18" t="n">
        <f aca="false">Persist_a*C1956+Shock_sd*Draws!D1935</f>
        <v>-16.9421635657166</v>
      </c>
      <c r="E1956" s="18" t="n">
        <f aca="false">Persist_a*D1956+Shock_sd*Draws!E1935</f>
        <v>-12.3740046207388</v>
      </c>
      <c r="F1956" s="18" t="n">
        <f aca="false">Persist_a*E1956+Shock_sd*Draws!F1935</f>
        <v>37.1735051116817</v>
      </c>
      <c r="G1956" s="18" t="n">
        <f aca="false">Persist_a*F1956+Shock_sd*Draws!G1935</f>
        <v>58.2336025964715</v>
      </c>
      <c r="H1956" s="18" t="n">
        <f aca="false">Persist_a*G1956+Shock_sd*Draws!H1935</f>
        <v>53.7298283813896</v>
      </c>
      <c r="I1956" s="18" t="n">
        <f aca="false">Persist_a*H1956+Shock_sd*Draws!I1935</f>
        <v>12.1216085135063</v>
      </c>
      <c r="J1956" s="18" t="n">
        <f aca="false">Persist_a*I1956+Shock_sd*Draws!J1935</f>
        <v>-3.66212454856269</v>
      </c>
      <c r="K1956" s="18" t="n">
        <f aca="false">Persist_a*J1956+Shock_sd*Draws!K1935</f>
        <v>-52.627807154677</v>
      </c>
      <c r="L1956" s="18" t="n">
        <f aca="false">Persist_a*K1956+Shock_sd*Draws!L1935</f>
        <v>-51.7899588606564</v>
      </c>
      <c r="M1956" s="18" t="n">
        <f aca="false">Persist_a*L1956+Shock_sd*Draws!M1935</f>
        <v>32.8774434220727</v>
      </c>
      <c r="N1956" s="18" t="n">
        <f aca="false">0-(Draws!N1935+Draws!Z1935)</f>
        <v>0</v>
      </c>
      <c r="O1956" s="18" t="n">
        <f aca="false">N1956-(Draws!O1935+Draws!AA1935)</f>
        <v>0</v>
      </c>
      <c r="P1956" s="18" t="n">
        <f aca="false">O1956-(Draws!P1935+Draws!AB1935)</f>
        <v>0</v>
      </c>
      <c r="Q1956" s="18" t="n">
        <f aca="false">P1956-(Draws!Q1935+Draws!AC1935)</f>
        <v>0</v>
      </c>
      <c r="R1956" s="18" t="n">
        <f aca="false">Q1956-(Draws!R1935+Draws!AD1935)</f>
        <v>0</v>
      </c>
      <c r="S1956" s="18" t="n">
        <f aca="false">R1956-(Draws!S1935+Draws!AE1935)</f>
        <v>-101.209605007245</v>
      </c>
      <c r="T1956" s="18" t="n">
        <f aca="false">S1956-(Draws!T1935+Draws!AF1935)</f>
        <v>-101.209605007245</v>
      </c>
      <c r="U1956" s="18" t="n">
        <f aca="false">T1956-(Draws!U1935+Draws!AG1935)</f>
        <v>-101.209605007245</v>
      </c>
      <c r="V1956" s="18" t="n">
        <f aca="false">U1956-(Draws!V1935+Draws!AH1935)</f>
        <v>-101.209605007245</v>
      </c>
      <c r="W1956" s="18" t="n">
        <f aca="false">V1956-(Draws!W1935+Draws!AI1935)</f>
        <v>-101.209605007245</v>
      </c>
      <c r="X1956" s="18" t="n">
        <f aca="false">W1956-(Draws!X1935+Draws!AJ1935)</f>
        <v>-101.209605007245</v>
      </c>
      <c r="Y1956" s="18" t="n">
        <f aca="false">X1956-(Draws!Y1935+Draws!AK1935)</f>
        <v>-101.209605007245</v>
      </c>
      <c r="Z1956" s="18" t="n">
        <f aca="false">0-(MAX(Draws!N1935-Line_cap,0)+MAX(Draws!Z1935-Line_cap,0))</f>
        <v>0</v>
      </c>
      <c r="AA1956" s="18" t="n">
        <f aca="false">Z1956-(MAX(Draws!O1935-Line_cap,0)+MAX(Draws!AA1935-Line_cap,0))</f>
        <v>0</v>
      </c>
      <c r="AB1956" s="18" t="n">
        <f aca="false">AA1956-(MAX(Draws!P1935-Line_cap,0)+MAX(Draws!AB1935-Line_cap,0))</f>
        <v>0</v>
      </c>
      <c r="AC1956" s="18" t="n">
        <f aca="false">AB1956-(MAX(Draws!Q1935-Line_cap,0)+MAX(Draws!AC1935-Line_cap,0))</f>
        <v>0</v>
      </c>
      <c r="AD1956" s="18" t="n">
        <f aca="false">AC1956-(MAX(Draws!R1935-Line_cap,0)+MAX(Draws!AD1935-Line_cap,0))</f>
        <v>0</v>
      </c>
      <c r="AE1956" s="18" t="n">
        <f aca="false">AD1956-(MAX(Draws!S1935-Line_cap,0)+MAX(Draws!AE1935-Line_cap,0))</f>
        <v>-1.2096050072453</v>
      </c>
      <c r="AF1956" s="18" t="n">
        <f aca="false">AE1956-(MAX(Draws!T1935-Line_cap,0)+MAX(Draws!AF1935-Line_cap,0))</f>
        <v>-1.2096050072453</v>
      </c>
      <c r="AG1956" s="18" t="n">
        <f aca="false">AF1956-(MAX(Draws!U1935-Line_cap,0)+MAX(Draws!AG1935-Line_cap,0))</f>
        <v>-1.2096050072453</v>
      </c>
      <c r="AH1956" s="18" t="n">
        <f aca="false">AG1956-(MAX(Draws!V1935-Line_cap,0)+MAX(Draws!AH1935-Line_cap,0))</f>
        <v>-1.2096050072453</v>
      </c>
      <c r="AI1956" s="18" t="n">
        <f aca="false">AH1956-(MAX(Draws!W1935-Line_cap,0)+MAX(Draws!AI1935-Line_cap,0))</f>
        <v>-1.2096050072453</v>
      </c>
      <c r="AJ1956" s="18" t="n">
        <f aca="false">AI1956-(MAX(Draws!X1935-Line_cap,0)+MAX(Draws!AJ1935-Line_cap,0))</f>
        <v>-1.2096050072453</v>
      </c>
      <c r="AK1956" s="18" t="n">
        <f aca="false">AJ1956-(MAX(Draws!Y1935-Line_cap,0)+MAX(Draws!AK1935-Line_cap,0))</f>
        <v>-1.2096050072453</v>
      </c>
      <c r="AL1956" s="18" t="n">
        <f aca="false">SUMPRODUCT(MIN($B$22:$M$22+B1956:M1956+N1956:Y1956))</f>
        <v>340.548283647502</v>
      </c>
      <c r="AM1956" s="18" t="n">
        <f aca="false">SUMPRODUCT(MIN($B$22:$M$22+B1956:M1956))</f>
        <v>441.757888654747</v>
      </c>
      <c r="AN1956" s="18" t="n">
        <f aca="false">SUMPRODUCT(MIN($B$22:$M$22+N1956:Y1956))</f>
        <v>380.74077735054</v>
      </c>
      <c r="AO1956" s="18" t="n">
        <f aca="false">SUMPRODUCT(MIN($B$22:$M$22+B1956:M1956+Z1956:AK1956))</f>
        <v>440.548283647502</v>
      </c>
      <c r="AP1956" s="18" t="n">
        <f aca="false">SUMPRODUCT(MIN($B$23:$M$23+B1956:M1956+N1956:Y1956))</f>
        <v>388.833932197929</v>
      </c>
      <c r="AQ1956" s="18" t="n">
        <f aca="false">SUMPRODUCT(MIN($B$23:$M$23+B1956:M1956+Z1956:AK1956))</f>
        <v>488.833932197929</v>
      </c>
      <c r="AR1956" s="13" t="n">
        <f aca="false">IF(Y1956&lt;0,1,0)</f>
        <v>1</v>
      </c>
    </row>
    <row r="1957" customFormat="false" ht="15" hidden="false" customHeight="false" outlineLevel="0" collapsed="false">
      <c r="A1957" s="13" t="n">
        <v>1932</v>
      </c>
      <c r="B1957" s="18" t="n">
        <f aca="false">Shock_sd*Draws!B1936</f>
        <v>-104.132087426634</v>
      </c>
      <c r="C1957" s="18" t="n">
        <f aca="false">Persist_a*B1957+Shock_sd*Draws!C1936</f>
        <v>52.0441322721659</v>
      </c>
      <c r="D1957" s="18" t="n">
        <f aca="false">Persist_a*C1957+Shock_sd*Draws!D1936</f>
        <v>20.2097122627248</v>
      </c>
      <c r="E1957" s="18" t="n">
        <f aca="false">Persist_a*D1957+Shock_sd*Draws!E1936</f>
        <v>-70.4620767551948</v>
      </c>
      <c r="F1957" s="18" t="n">
        <f aca="false">Persist_a*E1957+Shock_sd*Draws!F1936</f>
        <v>-43.3902869796244</v>
      </c>
      <c r="G1957" s="18" t="n">
        <f aca="false">Persist_a*F1957+Shock_sd*Draws!G1936</f>
        <v>-38.4387185049377</v>
      </c>
      <c r="H1957" s="18" t="n">
        <f aca="false">Persist_a*G1957+Shock_sd*Draws!H1936</f>
        <v>-8.15296685444019</v>
      </c>
      <c r="I1957" s="18" t="n">
        <f aca="false">Persist_a*H1957+Shock_sd*Draws!I1936</f>
        <v>-30.348506660425</v>
      </c>
      <c r="J1957" s="18" t="n">
        <f aca="false">Persist_a*I1957+Shock_sd*Draws!J1936</f>
        <v>-37.1315498296352</v>
      </c>
      <c r="K1957" s="18" t="n">
        <f aca="false">Persist_a*J1957+Shock_sd*Draws!K1936</f>
        <v>-50.078560613022</v>
      </c>
      <c r="L1957" s="18" t="n">
        <f aca="false">Persist_a*K1957+Shock_sd*Draws!L1936</f>
        <v>-63.7974335140394</v>
      </c>
      <c r="M1957" s="18" t="n">
        <f aca="false">Persist_a*L1957+Shock_sd*Draws!M1936</f>
        <v>-65.1247425058394</v>
      </c>
      <c r="N1957" s="18" t="n">
        <f aca="false">0-(Draws!N1936+Draws!Z1936)</f>
        <v>0</v>
      </c>
      <c r="O1957" s="18" t="n">
        <f aca="false">N1957-(Draws!O1936+Draws!AA1936)</f>
        <v>0</v>
      </c>
      <c r="P1957" s="18" t="n">
        <f aca="false">O1957-(Draws!P1936+Draws!AB1936)</f>
        <v>0</v>
      </c>
      <c r="Q1957" s="18" t="n">
        <f aca="false">P1957-(Draws!Q1936+Draws!AC1936)</f>
        <v>0</v>
      </c>
      <c r="R1957" s="18" t="n">
        <f aca="false">Q1957-(Draws!R1936+Draws!AD1936)</f>
        <v>0</v>
      </c>
      <c r="S1957" s="18" t="n">
        <f aca="false">R1957-(Draws!S1936+Draws!AE1936)</f>
        <v>0</v>
      </c>
      <c r="T1957" s="18" t="n">
        <f aca="false">S1957-(Draws!T1936+Draws!AF1936)</f>
        <v>0</v>
      </c>
      <c r="U1957" s="18" t="n">
        <f aca="false">T1957-(Draws!U1936+Draws!AG1936)</f>
        <v>0</v>
      </c>
      <c r="V1957" s="18" t="n">
        <f aca="false">U1957-(Draws!V1936+Draws!AH1936)</f>
        <v>0</v>
      </c>
      <c r="W1957" s="18" t="n">
        <f aca="false">V1957-(Draws!W1936+Draws!AI1936)</f>
        <v>0</v>
      </c>
      <c r="X1957" s="18" t="n">
        <f aca="false">W1957-(Draws!X1936+Draws!AJ1936)</f>
        <v>0</v>
      </c>
      <c r="Y1957" s="18" t="n">
        <f aca="false">X1957-(Draws!Y1936+Draws!AK1936)</f>
        <v>0</v>
      </c>
      <c r="Z1957" s="18" t="n">
        <f aca="false">0-(MAX(Draws!N1936-Line_cap,0)+MAX(Draws!Z1936-Line_cap,0))</f>
        <v>0</v>
      </c>
      <c r="AA1957" s="18" t="n">
        <f aca="false">Z1957-(MAX(Draws!O1936-Line_cap,0)+MAX(Draws!AA1936-Line_cap,0))</f>
        <v>0</v>
      </c>
      <c r="AB1957" s="18" t="n">
        <f aca="false">AA1957-(MAX(Draws!P1936-Line_cap,0)+MAX(Draws!AB1936-Line_cap,0))</f>
        <v>0</v>
      </c>
      <c r="AC1957" s="18" t="n">
        <f aca="false">AB1957-(MAX(Draws!Q1936-Line_cap,0)+MAX(Draws!AC1936-Line_cap,0))</f>
        <v>0</v>
      </c>
      <c r="AD1957" s="18" t="n">
        <f aca="false">AC1957-(MAX(Draws!R1936-Line_cap,0)+MAX(Draws!AD1936-Line_cap,0))</f>
        <v>0</v>
      </c>
      <c r="AE1957" s="18" t="n">
        <f aca="false">AD1957-(MAX(Draws!S1936-Line_cap,0)+MAX(Draws!AE1936-Line_cap,0))</f>
        <v>0</v>
      </c>
      <c r="AF1957" s="18" t="n">
        <f aca="false">AE1957-(MAX(Draws!T1936-Line_cap,0)+MAX(Draws!AF1936-Line_cap,0))</f>
        <v>0</v>
      </c>
      <c r="AG1957" s="18" t="n">
        <f aca="false">AF1957-(MAX(Draws!U1936-Line_cap,0)+MAX(Draws!AG1936-Line_cap,0))</f>
        <v>0</v>
      </c>
      <c r="AH1957" s="18" t="n">
        <f aca="false">AG1957-(MAX(Draws!V1936-Line_cap,0)+MAX(Draws!AH1936-Line_cap,0))</f>
        <v>0</v>
      </c>
      <c r="AI1957" s="18" t="n">
        <f aca="false">AH1957-(MAX(Draws!W1936-Line_cap,0)+MAX(Draws!AI1936-Line_cap,0))</f>
        <v>0</v>
      </c>
      <c r="AJ1957" s="18" t="n">
        <f aca="false">AI1957-(MAX(Draws!X1936-Line_cap,0)+MAX(Draws!AJ1936-Line_cap,0))</f>
        <v>0</v>
      </c>
      <c r="AK1957" s="18" t="n">
        <f aca="false">AJ1957-(MAX(Draws!Y1936-Line_cap,0)+MAX(Draws!AK1936-Line_cap,0))</f>
        <v>0</v>
      </c>
      <c r="AL1957" s="18" t="n">
        <f aca="false">SUMPRODUCT(MIN($B$22:$M$22+B1957:M1957+N1957:Y1957))</f>
        <v>428.400123072962</v>
      </c>
      <c r="AM1957" s="18" t="n">
        <f aca="false">SUMPRODUCT(MIN($B$22:$M$22+B1957:M1957))</f>
        <v>428.400123072962</v>
      </c>
      <c r="AN1957" s="18" t="n">
        <f aca="false">SUMPRODUCT(MIN($B$22:$M$22+N1957:Y1957))</f>
        <v>481.950382357786</v>
      </c>
      <c r="AO1957" s="18" t="n">
        <f aca="false">SUMPRODUCT(MIN($B$22:$M$22+B1957:M1957+Z1957:AK1957))</f>
        <v>428.400123072962</v>
      </c>
      <c r="AP1957" s="18" t="n">
        <f aca="false">SUMPRODUCT(MIN($B$23:$M$23+B1957:M1957+N1957:Y1957))</f>
        <v>469.288410586325</v>
      </c>
      <c r="AQ1957" s="18" t="n">
        <f aca="false">SUMPRODUCT(MIN($B$23:$M$23+B1957:M1957+Z1957:AK1957))</f>
        <v>469.288410586325</v>
      </c>
      <c r="AR1957" s="13" t="n">
        <f aca="false">IF(Y1957&lt;0,1,0)</f>
        <v>0</v>
      </c>
    </row>
    <row r="1958" customFormat="false" ht="15" hidden="false" customHeight="false" outlineLevel="0" collapsed="false">
      <c r="A1958" s="13" t="n">
        <v>1933</v>
      </c>
      <c r="B1958" s="18" t="n">
        <f aca="false">Shock_sd*Draws!B1937</f>
        <v>-19.3970699970757</v>
      </c>
      <c r="C1958" s="18" t="n">
        <f aca="false">Persist_a*B1958+Shock_sd*Draws!C1937</f>
        <v>-11.02189457319</v>
      </c>
      <c r="D1958" s="18" t="n">
        <f aca="false">Persist_a*C1958+Shock_sd*Draws!D1937</f>
        <v>5.62053868528362</v>
      </c>
      <c r="E1958" s="18" t="n">
        <f aca="false">Persist_a*D1958+Shock_sd*Draws!E1937</f>
        <v>20.7046253286035</v>
      </c>
      <c r="F1958" s="18" t="n">
        <f aca="false">Persist_a*E1958+Shock_sd*Draws!F1937</f>
        <v>-122.4527722555</v>
      </c>
      <c r="G1958" s="18" t="n">
        <f aca="false">Persist_a*F1958+Shock_sd*Draws!G1937</f>
        <v>-122.498238457992</v>
      </c>
      <c r="H1958" s="18" t="n">
        <f aca="false">Persist_a*G1958+Shock_sd*Draws!H1937</f>
        <v>-87.5096736157471</v>
      </c>
      <c r="I1958" s="18" t="n">
        <f aca="false">Persist_a*H1958+Shock_sd*Draws!I1937</f>
        <v>17.0711245421187</v>
      </c>
      <c r="J1958" s="18" t="n">
        <f aca="false">Persist_a*I1958+Shock_sd*Draws!J1937</f>
        <v>47.7740690988309</v>
      </c>
      <c r="K1958" s="18" t="n">
        <f aca="false">Persist_a*J1958+Shock_sd*Draws!K1937</f>
        <v>58.1759981786702</v>
      </c>
      <c r="L1958" s="18" t="n">
        <f aca="false">Persist_a*K1958+Shock_sd*Draws!L1937</f>
        <v>-2.81579033276856</v>
      </c>
      <c r="M1958" s="18" t="n">
        <f aca="false">Persist_a*L1958+Shock_sd*Draws!M1937</f>
        <v>40.4140814155289</v>
      </c>
      <c r="N1958" s="18" t="n">
        <f aca="false">0-(Draws!N1937+Draws!Z1937)</f>
        <v>0</v>
      </c>
      <c r="O1958" s="18" t="n">
        <f aca="false">N1958-(Draws!O1937+Draws!AA1937)</f>
        <v>0</v>
      </c>
      <c r="P1958" s="18" t="n">
        <f aca="false">O1958-(Draws!P1937+Draws!AB1937)</f>
        <v>0</v>
      </c>
      <c r="Q1958" s="18" t="n">
        <f aca="false">P1958-(Draws!Q1937+Draws!AC1937)</f>
        <v>0</v>
      </c>
      <c r="R1958" s="18" t="n">
        <f aca="false">Q1958-(Draws!R1937+Draws!AD1937)</f>
        <v>0</v>
      </c>
      <c r="S1958" s="18" t="n">
        <f aca="false">R1958-(Draws!S1937+Draws!AE1937)</f>
        <v>0</v>
      </c>
      <c r="T1958" s="18" t="n">
        <f aca="false">S1958-(Draws!T1937+Draws!AF1937)</f>
        <v>0</v>
      </c>
      <c r="U1958" s="18" t="n">
        <f aca="false">T1958-(Draws!U1937+Draws!AG1937)</f>
        <v>0</v>
      </c>
      <c r="V1958" s="18" t="n">
        <f aca="false">U1958-(Draws!V1937+Draws!AH1937)</f>
        <v>0</v>
      </c>
      <c r="W1958" s="18" t="n">
        <f aca="false">V1958-(Draws!W1937+Draws!AI1937)</f>
        <v>0</v>
      </c>
      <c r="X1958" s="18" t="n">
        <f aca="false">W1958-(Draws!X1937+Draws!AJ1937)</f>
        <v>0</v>
      </c>
      <c r="Y1958" s="18" t="n">
        <f aca="false">X1958-(Draws!Y1937+Draws!AK1937)</f>
        <v>0</v>
      </c>
      <c r="Z1958" s="18" t="n">
        <f aca="false">0-(MAX(Draws!N1937-Line_cap,0)+MAX(Draws!Z1937-Line_cap,0))</f>
        <v>0</v>
      </c>
      <c r="AA1958" s="18" t="n">
        <f aca="false">Z1958-(MAX(Draws!O1937-Line_cap,0)+MAX(Draws!AA1937-Line_cap,0))</f>
        <v>0</v>
      </c>
      <c r="AB1958" s="18" t="n">
        <f aca="false">AA1958-(MAX(Draws!P1937-Line_cap,0)+MAX(Draws!AB1937-Line_cap,0))</f>
        <v>0</v>
      </c>
      <c r="AC1958" s="18" t="n">
        <f aca="false">AB1958-(MAX(Draws!Q1937-Line_cap,0)+MAX(Draws!AC1937-Line_cap,0))</f>
        <v>0</v>
      </c>
      <c r="AD1958" s="18" t="n">
        <f aca="false">AC1958-(MAX(Draws!R1937-Line_cap,0)+MAX(Draws!AD1937-Line_cap,0))</f>
        <v>0</v>
      </c>
      <c r="AE1958" s="18" t="n">
        <f aca="false">AD1958-(MAX(Draws!S1937-Line_cap,0)+MAX(Draws!AE1937-Line_cap,0))</f>
        <v>0</v>
      </c>
      <c r="AF1958" s="18" t="n">
        <f aca="false">AE1958-(MAX(Draws!T1937-Line_cap,0)+MAX(Draws!AF1937-Line_cap,0))</f>
        <v>0</v>
      </c>
      <c r="AG1958" s="18" t="n">
        <f aca="false">AF1958-(MAX(Draws!U1937-Line_cap,0)+MAX(Draws!AG1937-Line_cap,0))</f>
        <v>0</v>
      </c>
      <c r="AH1958" s="18" t="n">
        <f aca="false">AG1958-(MAX(Draws!V1937-Line_cap,0)+MAX(Draws!AH1937-Line_cap,0))</f>
        <v>0</v>
      </c>
      <c r="AI1958" s="18" t="n">
        <f aca="false">AH1958-(MAX(Draws!W1937-Line_cap,0)+MAX(Draws!AI1937-Line_cap,0))</f>
        <v>0</v>
      </c>
      <c r="AJ1958" s="18" t="n">
        <f aca="false">AI1958-(MAX(Draws!X1937-Line_cap,0)+MAX(Draws!AJ1937-Line_cap,0))</f>
        <v>0</v>
      </c>
      <c r="AK1958" s="18" t="n">
        <f aca="false">AJ1958-(MAX(Draws!Y1937-Line_cap,0)+MAX(Draws!AK1937-Line_cap,0))</f>
        <v>0</v>
      </c>
      <c r="AL1958" s="18" t="n">
        <f aca="false">SUMPRODUCT(MIN($B$22:$M$22+B1958:M1958+N1958:Y1958))</f>
        <v>360.709933180373</v>
      </c>
      <c r="AM1958" s="18" t="n">
        <f aca="false">SUMPRODUCT(MIN($B$22:$M$22+B1958:M1958))</f>
        <v>360.709933180373</v>
      </c>
      <c r="AN1958" s="18" t="n">
        <f aca="false">SUMPRODUCT(MIN($B$22:$M$22+N1958:Y1958))</f>
        <v>481.950382357786</v>
      </c>
      <c r="AO1958" s="18" t="n">
        <f aca="false">SUMPRODUCT(MIN($B$22:$M$22+B1958:M1958+Z1958:AK1958))</f>
        <v>360.709933180373</v>
      </c>
      <c r="AP1958" s="18" t="n">
        <f aca="false">SUMPRODUCT(MIN($B$23:$M$23+B1958:M1958+N1958:Y1958))</f>
        <v>408.475678681157</v>
      </c>
      <c r="AQ1958" s="18" t="n">
        <f aca="false">SUMPRODUCT(MIN($B$23:$M$23+B1958:M1958+Z1958:AK1958))</f>
        <v>408.475678681157</v>
      </c>
      <c r="AR1958" s="13" t="n">
        <f aca="false">IF(Y1958&lt;0,1,0)</f>
        <v>0</v>
      </c>
    </row>
    <row r="1959" customFormat="false" ht="15" hidden="false" customHeight="false" outlineLevel="0" collapsed="false">
      <c r="A1959" s="13" t="n">
        <v>1934</v>
      </c>
      <c r="B1959" s="18" t="n">
        <f aca="false">Shock_sd*Draws!B1938</f>
        <v>35.2910305394922</v>
      </c>
      <c r="C1959" s="18" t="n">
        <f aca="false">Persist_a*B1959+Shock_sd*Draws!C1938</f>
        <v>-85.9812500330582</v>
      </c>
      <c r="D1959" s="18" t="n">
        <f aca="false">Persist_a*C1959+Shock_sd*Draws!D1938</f>
        <v>-99.7742524415397</v>
      </c>
      <c r="E1959" s="18" t="n">
        <f aca="false">Persist_a*D1959+Shock_sd*Draws!E1938</f>
        <v>-8.46608215399012</v>
      </c>
      <c r="F1959" s="18" t="n">
        <f aca="false">Persist_a*E1959+Shock_sd*Draws!F1938</f>
        <v>-156.157394443182</v>
      </c>
      <c r="G1959" s="18" t="n">
        <f aca="false">Persist_a*F1959+Shock_sd*Draws!G1938</f>
        <v>-7.56190900187758</v>
      </c>
      <c r="H1959" s="18" t="n">
        <f aca="false">Persist_a*G1959+Shock_sd*Draws!H1938</f>
        <v>86.6734482189206</v>
      </c>
      <c r="I1959" s="18" t="n">
        <f aca="false">Persist_a*H1959+Shock_sd*Draws!I1938</f>
        <v>4.23673862735192</v>
      </c>
      <c r="J1959" s="18" t="n">
        <f aca="false">Persist_a*I1959+Shock_sd*Draws!J1938</f>
        <v>-30.2718369237732</v>
      </c>
      <c r="K1959" s="18" t="n">
        <f aca="false">Persist_a*J1959+Shock_sd*Draws!K1938</f>
        <v>-2.37558285295535</v>
      </c>
      <c r="L1959" s="18" t="n">
        <f aca="false">Persist_a*K1959+Shock_sd*Draws!L1938</f>
        <v>150.758645675092</v>
      </c>
      <c r="M1959" s="18" t="n">
        <f aca="false">Persist_a*L1959+Shock_sd*Draws!M1938</f>
        <v>43.776409095659</v>
      </c>
      <c r="N1959" s="18" t="n">
        <f aca="false">0-(Draws!N1938+Draws!Z1938)</f>
        <v>0</v>
      </c>
      <c r="O1959" s="18" t="n">
        <f aca="false">N1959-(Draws!O1938+Draws!AA1938)</f>
        <v>0</v>
      </c>
      <c r="P1959" s="18" t="n">
        <f aca="false">O1959-(Draws!P1938+Draws!AB1938)</f>
        <v>0</v>
      </c>
      <c r="Q1959" s="18" t="n">
        <f aca="false">P1959-(Draws!Q1938+Draws!AC1938)</f>
        <v>0</v>
      </c>
      <c r="R1959" s="18" t="n">
        <f aca="false">Q1959-(Draws!R1938+Draws!AD1938)</f>
        <v>0</v>
      </c>
      <c r="S1959" s="18" t="n">
        <f aca="false">R1959-(Draws!S1938+Draws!AE1938)</f>
        <v>0</v>
      </c>
      <c r="T1959" s="18" t="n">
        <f aca="false">S1959-(Draws!T1938+Draws!AF1938)</f>
        <v>0</v>
      </c>
      <c r="U1959" s="18" t="n">
        <f aca="false">T1959-(Draws!U1938+Draws!AG1938)</f>
        <v>0</v>
      </c>
      <c r="V1959" s="18" t="n">
        <f aca="false">U1959-(Draws!V1938+Draws!AH1938)</f>
        <v>0</v>
      </c>
      <c r="W1959" s="18" t="n">
        <f aca="false">V1959-(Draws!W1938+Draws!AI1938)</f>
        <v>0</v>
      </c>
      <c r="X1959" s="18" t="n">
        <f aca="false">W1959-(Draws!X1938+Draws!AJ1938)</f>
        <v>0</v>
      </c>
      <c r="Y1959" s="18" t="n">
        <f aca="false">X1959-(Draws!Y1938+Draws!AK1938)</f>
        <v>0</v>
      </c>
      <c r="Z1959" s="18" t="n">
        <f aca="false">0-(MAX(Draws!N1938-Line_cap,0)+MAX(Draws!Z1938-Line_cap,0))</f>
        <v>0</v>
      </c>
      <c r="AA1959" s="18" t="n">
        <f aca="false">Z1959-(MAX(Draws!O1938-Line_cap,0)+MAX(Draws!AA1938-Line_cap,0))</f>
        <v>0</v>
      </c>
      <c r="AB1959" s="18" t="n">
        <f aca="false">AA1959-(MAX(Draws!P1938-Line_cap,0)+MAX(Draws!AB1938-Line_cap,0))</f>
        <v>0</v>
      </c>
      <c r="AC1959" s="18" t="n">
        <f aca="false">AB1959-(MAX(Draws!Q1938-Line_cap,0)+MAX(Draws!AC1938-Line_cap,0))</f>
        <v>0</v>
      </c>
      <c r="AD1959" s="18" t="n">
        <f aca="false">AC1959-(MAX(Draws!R1938-Line_cap,0)+MAX(Draws!AD1938-Line_cap,0))</f>
        <v>0</v>
      </c>
      <c r="AE1959" s="18" t="n">
        <f aca="false">AD1959-(MAX(Draws!S1938-Line_cap,0)+MAX(Draws!AE1938-Line_cap,0))</f>
        <v>0</v>
      </c>
      <c r="AF1959" s="18" t="n">
        <f aca="false">AE1959-(MAX(Draws!T1938-Line_cap,0)+MAX(Draws!AF1938-Line_cap,0))</f>
        <v>0</v>
      </c>
      <c r="AG1959" s="18" t="n">
        <f aca="false">AF1959-(MAX(Draws!U1938-Line_cap,0)+MAX(Draws!AG1938-Line_cap,0))</f>
        <v>0</v>
      </c>
      <c r="AH1959" s="18" t="n">
        <f aca="false">AG1959-(MAX(Draws!V1938-Line_cap,0)+MAX(Draws!AH1938-Line_cap,0))</f>
        <v>0</v>
      </c>
      <c r="AI1959" s="18" t="n">
        <f aca="false">AH1959-(MAX(Draws!W1938-Line_cap,0)+MAX(Draws!AI1938-Line_cap,0))</f>
        <v>0</v>
      </c>
      <c r="AJ1959" s="18" t="n">
        <f aca="false">AI1959-(MAX(Draws!X1938-Line_cap,0)+MAX(Draws!AJ1938-Line_cap,0))</f>
        <v>0</v>
      </c>
      <c r="AK1959" s="18" t="n">
        <f aca="false">AJ1959-(MAX(Draws!Y1938-Line_cap,0)+MAX(Draws!AK1938-Line_cap,0))</f>
        <v>0</v>
      </c>
      <c r="AL1959" s="18" t="n">
        <f aca="false">SUMPRODUCT(MIN($B$22:$M$22+B1959:M1959+N1959:Y1959))</f>
        <v>332.339786704508</v>
      </c>
      <c r="AM1959" s="18" t="n">
        <f aca="false">SUMPRODUCT(MIN($B$22:$M$22+B1959:M1959))</f>
        <v>332.339786704508</v>
      </c>
      <c r="AN1959" s="18" t="n">
        <f aca="false">SUMPRODUCT(MIN($B$22:$M$22+N1959:Y1959))</f>
        <v>481.950382357786</v>
      </c>
      <c r="AO1959" s="18" t="n">
        <f aca="false">SUMPRODUCT(MIN($B$22:$M$22+B1959:M1959+Z1959:AK1959))</f>
        <v>332.339786704508</v>
      </c>
      <c r="AP1959" s="18" t="n">
        <f aca="false">SUMPRODUCT(MIN($B$23:$M$23+B1959:M1959+N1959:Y1959))</f>
        <v>377.444520557672</v>
      </c>
      <c r="AQ1959" s="18" t="n">
        <f aca="false">SUMPRODUCT(MIN($B$23:$M$23+B1959:M1959+Z1959:AK1959))</f>
        <v>377.444520557672</v>
      </c>
      <c r="AR1959" s="13" t="n">
        <f aca="false">IF(Y1959&lt;0,1,0)</f>
        <v>0</v>
      </c>
    </row>
    <row r="1960" customFormat="false" ht="15" hidden="false" customHeight="false" outlineLevel="0" collapsed="false">
      <c r="A1960" s="13" t="n">
        <v>1935</v>
      </c>
      <c r="B1960" s="18" t="n">
        <f aca="false">Shock_sd*Draws!B1939</f>
        <v>-13.5681111850162</v>
      </c>
      <c r="C1960" s="18" t="n">
        <f aca="false">Persist_a*B1960+Shock_sd*Draws!C1939</f>
        <v>18.3091055486729</v>
      </c>
      <c r="D1960" s="18" t="n">
        <f aca="false">Persist_a*C1960+Shock_sd*Draws!D1939</f>
        <v>15.7993205085906</v>
      </c>
      <c r="E1960" s="18" t="n">
        <f aca="false">Persist_a*D1960+Shock_sd*Draws!E1939</f>
        <v>-25.7191125771946</v>
      </c>
      <c r="F1960" s="18" t="n">
        <f aca="false">Persist_a*E1960+Shock_sd*Draws!F1939</f>
        <v>-39.5151602903568</v>
      </c>
      <c r="G1960" s="18" t="n">
        <f aca="false">Persist_a*F1960+Shock_sd*Draws!G1939</f>
        <v>-83.8375033758596</v>
      </c>
      <c r="H1960" s="18" t="n">
        <f aca="false">Persist_a*G1960+Shock_sd*Draws!H1939</f>
        <v>-76.6373126784012</v>
      </c>
      <c r="I1960" s="18" t="n">
        <f aca="false">Persist_a*H1960+Shock_sd*Draws!I1939</f>
        <v>-78.9953998670119</v>
      </c>
      <c r="J1960" s="18" t="n">
        <f aca="false">Persist_a*I1960+Shock_sd*Draws!J1939</f>
        <v>-112.019038035861</v>
      </c>
      <c r="K1960" s="18" t="n">
        <f aca="false">Persist_a*J1960+Shock_sd*Draws!K1939</f>
        <v>-112.684331273539</v>
      </c>
      <c r="L1960" s="18" t="n">
        <f aca="false">Persist_a*K1960+Shock_sd*Draws!L1939</f>
        <v>-59.6744540345553</v>
      </c>
      <c r="M1960" s="18" t="n">
        <f aca="false">Persist_a*L1960+Shock_sd*Draws!M1939</f>
        <v>-111.22425423255</v>
      </c>
      <c r="N1960" s="18" t="n">
        <f aca="false">0-(Draws!N1939+Draws!Z1939)</f>
        <v>0</v>
      </c>
      <c r="O1960" s="18" t="n">
        <f aca="false">N1960-(Draws!O1939+Draws!AA1939)</f>
        <v>0</v>
      </c>
      <c r="P1960" s="18" t="n">
        <f aca="false">O1960-(Draws!P1939+Draws!AB1939)</f>
        <v>0</v>
      </c>
      <c r="Q1960" s="18" t="n">
        <f aca="false">P1960-(Draws!Q1939+Draws!AC1939)</f>
        <v>0</v>
      </c>
      <c r="R1960" s="18" t="n">
        <f aca="false">Q1960-(Draws!R1939+Draws!AD1939)</f>
        <v>0</v>
      </c>
      <c r="S1960" s="18" t="n">
        <f aca="false">R1960-(Draws!S1939+Draws!AE1939)</f>
        <v>0</v>
      </c>
      <c r="T1960" s="18" t="n">
        <f aca="false">S1960-(Draws!T1939+Draws!AF1939)</f>
        <v>0</v>
      </c>
      <c r="U1960" s="18" t="n">
        <f aca="false">T1960-(Draws!U1939+Draws!AG1939)</f>
        <v>0</v>
      </c>
      <c r="V1960" s="18" t="n">
        <f aca="false">U1960-(Draws!V1939+Draws!AH1939)</f>
        <v>0</v>
      </c>
      <c r="W1960" s="18" t="n">
        <f aca="false">V1960-(Draws!W1939+Draws!AI1939)</f>
        <v>0</v>
      </c>
      <c r="X1960" s="18" t="n">
        <f aca="false">W1960-(Draws!X1939+Draws!AJ1939)</f>
        <v>0</v>
      </c>
      <c r="Y1960" s="18" t="n">
        <f aca="false">X1960-(Draws!Y1939+Draws!AK1939)</f>
        <v>0</v>
      </c>
      <c r="Z1960" s="18" t="n">
        <f aca="false">0-(MAX(Draws!N1939-Line_cap,0)+MAX(Draws!Z1939-Line_cap,0))</f>
        <v>0</v>
      </c>
      <c r="AA1960" s="18" t="n">
        <f aca="false">Z1960-(MAX(Draws!O1939-Line_cap,0)+MAX(Draws!AA1939-Line_cap,0))</f>
        <v>0</v>
      </c>
      <c r="AB1960" s="18" t="n">
        <f aca="false">AA1960-(MAX(Draws!P1939-Line_cap,0)+MAX(Draws!AB1939-Line_cap,0))</f>
        <v>0</v>
      </c>
      <c r="AC1960" s="18" t="n">
        <f aca="false">AB1960-(MAX(Draws!Q1939-Line_cap,0)+MAX(Draws!AC1939-Line_cap,0))</f>
        <v>0</v>
      </c>
      <c r="AD1960" s="18" t="n">
        <f aca="false">AC1960-(MAX(Draws!R1939-Line_cap,0)+MAX(Draws!AD1939-Line_cap,0))</f>
        <v>0</v>
      </c>
      <c r="AE1960" s="18" t="n">
        <f aca="false">AD1960-(MAX(Draws!S1939-Line_cap,0)+MAX(Draws!AE1939-Line_cap,0))</f>
        <v>0</v>
      </c>
      <c r="AF1960" s="18" t="n">
        <f aca="false">AE1960-(MAX(Draws!T1939-Line_cap,0)+MAX(Draws!AF1939-Line_cap,0))</f>
        <v>0</v>
      </c>
      <c r="AG1960" s="18" t="n">
        <f aca="false">AF1960-(MAX(Draws!U1939-Line_cap,0)+MAX(Draws!AG1939-Line_cap,0))</f>
        <v>0</v>
      </c>
      <c r="AH1960" s="18" t="n">
        <f aca="false">AG1960-(MAX(Draws!V1939-Line_cap,0)+MAX(Draws!AH1939-Line_cap,0))</f>
        <v>0</v>
      </c>
      <c r="AI1960" s="18" t="n">
        <f aca="false">AH1960-(MAX(Draws!W1939-Line_cap,0)+MAX(Draws!AI1939-Line_cap,0))</f>
        <v>0</v>
      </c>
      <c r="AJ1960" s="18" t="n">
        <f aca="false">AI1960-(MAX(Draws!X1939-Line_cap,0)+MAX(Draws!AJ1939-Line_cap,0))</f>
        <v>0</v>
      </c>
      <c r="AK1960" s="18" t="n">
        <f aca="false">AJ1960-(MAX(Draws!Y1939-Line_cap,0)+MAX(Draws!AK1939-Line_cap,0))</f>
        <v>0</v>
      </c>
      <c r="AL1960" s="18" t="n">
        <f aca="false">SUMPRODUCT(MIN($B$22:$M$22+B1960:M1960+N1960:Y1960))</f>
        <v>376.178743381535</v>
      </c>
      <c r="AM1960" s="18" t="n">
        <f aca="false">SUMPRODUCT(MIN($B$22:$M$22+B1960:M1960))</f>
        <v>376.178743381535</v>
      </c>
      <c r="AN1960" s="18" t="n">
        <f aca="false">SUMPRODUCT(MIN($B$22:$M$22+N1960:Y1960))</f>
        <v>481.950382357786</v>
      </c>
      <c r="AO1960" s="18" t="n">
        <f aca="false">SUMPRODUCT(MIN($B$22:$M$22+B1960:M1960+Z1960:AK1960))</f>
        <v>376.178743381535</v>
      </c>
      <c r="AP1960" s="18" t="n">
        <f aca="false">SUMPRODUCT(MIN($B$23:$M$23+B1960:M1960+N1960:Y1960))</f>
        <v>425.422070545756</v>
      </c>
      <c r="AQ1960" s="18" t="n">
        <f aca="false">SUMPRODUCT(MIN($B$23:$M$23+B1960:M1960+Z1960:AK1960))</f>
        <v>425.422070545756</v>
      </c>
      <c r="AR1960" s="13" t="n">
        <f aca="false">IF(Y1960&lt;0,1,0)</f>
        <v>0</v>
      </c>
    </row>
    <row r="1961" customFormat="false" ht="15" hidden="false" customHeight="false" outlineLevel="0" collapsed="false">
      <c r="A1961" s="13" t="n">
        <v>1936</v>
      </c>
      <c r="B1961" s="18" t="n">
        <f aca="false">Shock_sd*Draws!B1940</f>
        <v>28.3704558229309</v>
      </c>
      <c r="C1961" s="18" t="n">
        <f aca="false">Persist_a*B1961+Shock_sd*Draws!C1940</f>
        <v>-12.7618625115865</v>
      </c>
      <c r="D1961" s="18" t="n">
        <f aca="false">Persist_a*C1961+Shock_sd*Draws!D1940</f>
        <v>72.2626111591971</v>
      </c>
      <c r="E1961" s="18" t="n">
        <f aca="false">Persist_a*D1961+Shock_sd*Draws!E1940</f>
        <v>-25.3207582778347</v>
      </c>
      <c r="F1961" s="18" t="n">
        <f aca="false">Persist_a*E1961+Shock_sd*Draws!F1940</f>
        <v>-54.9728696333565</v>
      </c>
      <c r="G1961" s="18" t="n">
        <f aca="false">Persist_a*F1961+Shock_sd*Draws!G1940</f>
        <v>-68.5017209356414</v>
      </c>
      <c r="H1961" s="18" t="n">
        <f aca="false">Persist_a*G1961+Shock_sd*Draws!H1940</f>
        <v>14.8694810939948</v>
      </c>
      <c r="I1961" s="18" t="n">
        <f aca="false">Persist_a*H1961+Shock_sd*Draws!I1940</f>
        <v>-66.1079557508174</v>
      </c>
      <c r="J1961" s="18" t="n">
        <f aca="false">Persist_a*I1961+Shock_sd*Draws!J1940</f>
        <v>-91.2675553709274</v>
      </c>
      <c r="K1961" s="18" t="n">
        <f aca="false">Persist_a*J1961+Shock_sd*Draws!K1940</f>
        <v>-57.4113725442591</v>
      </c>
      <c r="L1961" s="18" t="n">
        <f aca="false">Persist_a*K1961+Shock_sd*Draws!L1940</f>
        <v>-123.799116302652</v>
      </c>
      <c r="M1961" s="18" t="n">
        <f aca="false">Persist_a*L1961+Shock_sd*Draws!M1940</f>
        <v>-215.701748801242</v>
      </c>
      <c r="N1961" s="18" t="n">
        <f aca="false">0-(Draws!N1940+Draws!Z1940)</f>
        <v>0</v>
      </c>
      <c r="O1961" s="18" t="n">
        <f aca="false">N1961-(Draws!O1940+Draws!AA1940)</f>
        <v>0</v>
      </c>
      <c r="P1961" s="18" t="n">
        <f aca="false">O1961-(Draws!P1940+Draws!AB1940)</f>
        <v>0</v>
      </c>
      <c r="Q1961" s="18" t="n">
        <f aca="false">P1961-(Draws!Q1940+Draws!AC1940)</f>
        <v>0</v>
      </c>
      <c r="R1961" s="18" t="n">
        <f aca="false">Q1961-(Draws!R1940+Draws!AD1940)</f>
        <v>0</v>
      </c>
      <c r="S1961" s="18" t="n">
        <f aca="false">R1961-(Draws!S1940+Draws!AE1940)</f>
        <v>0</v>
      </c>
      <c r="T1961" s="18" t="n">
        <f aca="false">S1961-(Draws!T1940+Draws!AF1940)</f>
        <v>0</v>
      </c>
      <c r="U1961" s="18" t="n">
        <f aca="false">T1961-(Draws!U1940+Draws!AG1940)</f>
        <v>0</v>
      </c>
      <c r="V1961" s="18" t="n">
        <f aca="false">U1961-(Draws!V1940+Draws!AH1940)</f>
        <v>0</v>
      </c>
      <c r="W1961" s="18" t="n">
        <f aca="false">V1961-(Draws!W1940+Draws!AI1940)</f>
        <v>0</v>
      </c>
      <c r="X1961" s="18" t="n">
        <f aca="false">W1961-(Draws!X1940+Draws!AJ1940)</f>
        <v>0</v>
      </c>
      <c r="Y1961" s="18" t="n">
        <f aca="false">X1961-(Draws!Y1940+Draws!AK1940)</f>
        <v>0</v>
      </c>
      <c r="Z1961" s="18" t="n">
        <f aca="false">0-(MAX(Draws!N1940-Line_cap,0)+MAX(Draws!Z1940-Line_cap,0))</f>
        <v>0</v>
      </c>
      <c r="AA1961" s="18" t="n">
        <f aca="false">Z1961-(MAX(Draws!O1940-Line_cap,0)+MAX(Draws!AA1940-Line_cap,0))</f>
        <v>0</v>
      </c>
      <c r="AB1961" s="18" t="n">
        <f aca="false">AA1961-(MAX(Draws!P1940-Line_cap,0)+MAX(Draws!AB1940-Line_cap,0))</f>
        <v>0</v>
      </c>
      <c r="AC1961" s="18" t="n">
        <f aca="false">AB1961-(MAX(Draws!Q1940-Line_cap,0)+MAX(Draws!AC1940-Line_cap,0))</f>
        <v>0</v>
      </c>
      <c r="AD1961" s="18" t="n">
        <f aca="false">AC1961-(MAX(Draws!R1940-Line_cap,0)+MAX(Draws!AD1940-Line_cap,0))</f>
        <v>0</v>
      </c>
      <c r="AE1961" s="18" t="n">
        <f aca="false">AD1961-(MAX(Draws!S1940-Line_cap,0)+MAX(Draws!AE1940-Line_cap,0))</f>
        <v>0</v>
      </c>
      <c r="AF1961" s="18" t="n">
        <f aca="false">AE1961-(MAX(Draws!T1940-Line_cap,0)+MAX(Draws!AF1940-Line_cap,0))</f>
        <v>0</v>
      </c>
      <c r="AG1961" s="18" t="n">
        <f aca="false">AF1961-(MAX(Draws!U1940-Line_cap,0)+MAX(Draws!AG1940-Line_cap,0))</f>
        <v>0</v>
      </c>
      <c r="AH1961" s="18" t="n">
        <f aca="false">AG1961-(MAX(Draws!V1940-Line_cap,0)+MAX(Draws!AH1940-Line_cap,0))</f>
        <v>0</v>
      </c>
      <c r="AI1961" s="18" t="n">
        <f aca="false">AH1961-(MAX(Draws!W1940-Line_cap,0)+MAX(Draws!AI1940-Line_cap,0))</f>
        <v>0</v>
      </c>
      <c r="AJ1961" s="18" t="n">
        <f aca="false">AI1961-(MAX(Draws!X1940-Line_cap,0)+MAX(Draws!AJ1940-Line_cap,0))</f>
        <v>0</v>
      </c>
      <c r="AK1961" s="18" t="n">
        <f aca="false">AJ1961-(MAX(Draws!Y1940-Line_cap,0)+MAX(Draws!AK1940-Line_cap,0))</f>
        <v>0</v>
      </c>
      <c r="AL1961" s="18" t="n">
        <f aca="false">SUMPRODUCT(MIN($B$22:$M$22+B1961:M1961+N1961:Y1961))</f>
        <v>294.722298875718</v>
      </c>
      <c r="AM1961" s="18" t="n">
        <f aca="false">SUMPRODUCT(MIN($B$22:$M$22+B1961:M1961))</f>
        <v>294.722298875718</v>
      </c>
      <c r="AN1961" s="18" t="n">
        <f aca="false">SUMPRODUCT(MIN($B$22:$M$22+N1961:Y1961))</f>
        <v>481.950382357786</v>
      </c>
      <c r="AO1961" s="18" t="n">
        <f aca="false">SUMPRODUCT(MIN($B$22:$M$22+B1961:M1961+Z1961:AK1961))</f>
        <v>294.722298875718</v>
      </c>
      <c r="AP1961" s="18" t="n">
        <f aca="false">SUMPRODUCT(MIN($B$23:$M$23+B1961:M1961+N1961:Y1961))</f>
        <v>339.848179958338</v>
      </c>
      <c r="AQ1961" s="18" t="n">
        <f aca="false">SUMPRODUCT(MIN($B$23:$M$23+B1961:M1961+Z1961:AK1961))</f>
        <v>339.848179958338</v>
      </c>
      <c r="AR1961" s="13" t="n">
        <f aca="false">IF(Y1961&lt;0,1,0)</f>
        <v>0</v>
      </c>
    </row>
    <row r="1962" customFormat="false" ht="15" hidden="false" customHeight="false" outlineLevel="0" collapsed="false">
      <c r="A1962" s="13" t="n">
        <v>1937</v>
      </c>
      <c r="B1962" s="18" t="n">
        <f aca="false">Shock_sd*Draws!B1941</f>
        <v>-28.9008869858047</v>
      </c>
      <c r="C1962" s="18" t="n">
        <f aca="false">Persist_a*B1962+Shock_sd*Draws!C1941</f>
        <v>-45.4048272267486</v>
      </c>
      <c r="D1962" s="18" t="n">
        <f aca="false">Persist_a*C1962+Shock_sd*Draws!D1941</f>
        <v>-41.4441792637288</v>
      </c>
      <c r="E1962" s="18" t="n">
        <f aca="false">Persist_a*D1962+Shock_sd*Draws!E1941</f>
        <v>-38.5233044591879</v>
      </c>
      <c r="F1962" s="18" t="n">
        <f aca="false">Persist_a*E1962+Shock_sd*Draws!F1941</f>
        <v>-47.6275230307445</v>
      </c>
      <c r="G1962" s="18" t="n">
        <f aca="false">Persist_a*F1962+Shock_sd*Draws!G1941</f>
        <v>-7.99591467659338</v>
      </c>
      <c r="H1962" s="18" t="n">
        <f aca="false">Persist_a*G1962+Shock_sd*Draws!H1941</f>
        <v>-18.0517332556377</v>
      </c>
      <c r="I1962" s="18" t="n">
        <f aca="false">Persist_a*H1962+Shock_sd*Draws!I1941</f>
        <v>58.4205570291646</v>
      </c>
      <c r="J1962" s="18" t="n">
        <f aca="false">Persist_a*I1962+Shock_sd*Draws!J1941</f>
        <v>-66.2332245624971</v>
      </c>
      <c r="K1962" s="18" t="n">
        <f aca="false">Persist_a*J1962+Shock_sd*Draws!K1941</f>
        <v>-7.41382028763859</v>
      </c>
      <c r="L1962" s="18" t="n">
        <f aca="false">Persist_a*K1962+Shock_sd*Draws!L1941</f>
        <v>-37.1996308326267</v>
      </c>
      <c r="M1962" s="18" t="n">
        <f aca="false">Persist_a*L1962+Shock_sd*Draws!M1941</f>
        <v>-82.3950118629933</v>
      </c>
      <c r="N1962" s="18" t="n">
        <f aca="false">0-(Draws!N1941+Draws!Z1941)</f>
        <v>0</v>
      </c>
      <c r="O1962" s="18" t="n">
        <f aca="false">N1962-(Draws!O1941+Draws!AA1941)</f>
        <v>0</v>
      </c>
      <c r="P1962" s="18" t="n">
        <f aca="false">O1962-(Draws!P1941+Draws!AB1941)</f>
        <v>0</v>
      </c>
      <c r="Q1962" s="18" t="n">
        <f aca="false">P1962-(Draws!Q1941+Draws!AC1941)</f>
        <v>0</v>
      </c>
      <c r="R1962" s="18" t="n">
        <f aca="false">Q1962-(Draws!R1941+Draws!AD1941)</f>
        <v>0</v>
      </c>
      <c r="S1962" s="18" t="n">
        <f aca="false">R1962-(Draws!S1941+Draws!AE1941)</f>
        <v>0</v>
      </c>
      <c r="T1962" s="18" t="n">
        <f aca="false">S1962-(Draws!T1941+Draws!AF1941)</f>
        <v>0</v>
      </c>
      <c r="U1962" s="18" t="n">
        <f aca="false">T1962-(Draws!U1941+Draws!AG1941)</f>
        <v>0</v>
      </c>
      <c r="V1962" s="18" t="n">
        <f aca="false">U1962-(Draws!V1941+Draws!AH1941)</f>
        <v>0</v>
      </c>
      <c r="W1962" s="18" t="n">
        <f aca="false">V1962-(Draws!W1941+Draws!AI1941)</f>
        <v>0</v>
      </c>
      <c r="X1962" s="18" t="n">
        <f aca="false">W1962-(Draws!X1941+Draws!AJ1941)</f>
        <v>0</v>
      </c>
      <c r="Y1962" s="18" t="n">
        <f aca="false">X1962-(Draws!Y1941+Draws!AK1941)</f>
        <v>0</v>
      </c>
      <c r="Z1962" s="18" t="n">
        <f aca="false">0-(MAX(Draws!N1941-Line_cap,0)+MAX(Draws!Z1941-Line_cap,0))</f>
        <v>0</v>
      </c>
      <c r="AA1962" s="18" t="n">
        <f aca="false">Z1962-(MAX(Draws!O1941-Line_cap,0)+MAX(Draws!AA1941-Line_cap,0))</f>
        <v>0</v>
      </c>
      <c r="AB1962" s="18" t="n">
        <f aca="false">AA1962-(MAX(Draws!P1941-Line_cap,0)+MAX(Draws!AB1941-Line_cap,0))</f>
        <v>0</v>
      </c>
      <c r="AC1962" s="18" t="n">
        <f aca="false">AB1962-(MAX(Draws!Q1941-Line_cap,0)+MAX(Draws!AC1941-Line_cap,0))</f>
        <v>0</v>
      </c>
      <c r="AD1962" s="18" t="n">
        <f aca="false">AC1962-(MAX(Draws!R1941-Line_cap,0)+MAX(Draws!AD1941-Line_cap,0))</f>
        <v>0</v>
      </c>
      <c r="AE1962" s="18" t="n">
        <f aca="false">AD1962-(MAX(Draws!S1941-Line_cap,0)+MAX(Draws!AE1941-Line_cap,0))</f>
        <v>0</v>
      </c>
      <c r="AF1962" s="18" t="n">
        <f aca="false">AE1962-(MAX(Draws!T1941-Line_cap,0)+MAX(Draws!AF1941-Line_cap,0))</f>
        <v>0</v>
      </c>
      <c r="AG1962" s="18" t="n">
        <f aca="false">AF1962-(MAX(Draws!U1941-Line_cap,0)+MAX(Draws!AG1941-Line_cap,0))</f>
        <v>0</v>
      </c>
      <c r="AH1962" s="18" t="n">
        <f aca="false">AG1962-(MAX(Draws!V1941-Line_cap,0)+MAX(Draws!AH1941-Line_cap,0))</f>
        <v>0</v>
      </c>
      <c r="AI1962" s="18" t="n">
        <f aca="false">AH1962-(MAX(Draws!W1941-Line_cap,0)+MAX(Draws!AI1941-Line_cap,0))</f>
        <v>0</v>
      </c>
      <c r="AJ1962" s="18" t="n">
        <f aca="false">AI1962-(MAX(Draws!X1941-Line_cap,0)+MAX(Draws!AJ1941-Line_cap,0))</f>
        <v>0</v>
      </c>
      <c r="AK1962" s="18" t="n">
        <f aca="false">AJ1962-(MAX(Draws!Y1941-Line_cap,0)+MAX(Draws!AK1941-Line_cap,0))</f>
        <v>0</v>
      </c>
      <c r="AL1962" s="18" t="n">
        <f aca="false">SUMPRODUCT(MIN($B$22:$M$22+B1962:M1962+N1962:Y1962))</f>
        <v>421.964556854899</v>
      </c>
      <c r="AM1962" s="18" t="n">
        <f aca="false">SUMPRODUCT(MIN($B$22:$M$22+B1962:M1962))</f>
        <v>421.964556854899</v>
      </c>
      <c r="AN1962" s="18" t="n">
        <f aca="false">SUMPRODUCT(MIN($B$22:$M$22+N1962:Y1962))</f>
        <v>481.950382357786</v>
      </c>
      <c r="AO1962" s="18" t="n">
        <f aca="false">SUMPRODUCT(MIN($B$22:$M$22+B1962:M1962+Z1962:AK1962))</f>
        <v>421.964556854899</v>
      </c>
      <c r="AP1962" s="18" t="n">
        <f aca="false">SUMPRODUCT(MIN($B$23:$M$23+B1962:M1962+N1962:Y1962))</f>
        <v>471.20788401912</v>
      </c>
      <c r="AQ1962" s="18" t="n">
        <f aca="false">SUMPRODUCT(MIN($B$23:$M$23+B1962:M1962+Z1962:AK1962))</f>
        <v>471.20788401912</v>
      </c>
      <c r="AR1962" s="13" t="n">
        <f aca="false">IF(Y1962&lt;0,1,0)</f>
        <v>0</v>
      </c>
    </row>
    <row r="1963" customFormat="false" ht="15" hidden="false" customHeight="false" outlineLevel="0" collapsed="false">
      <c r="A1963" s="13" t="n">
        <v>1938</v>
      </c>
      <c r="B1963" s="18" t="n">
        <f aca="false">Shock_sd*Draws!B1942</f>
        <v>-23.6637558212041</v>
      </c>
      <c r="C1963" s="18" t="n">
        <f aca="false">Persist_a*B1963+Shock_sd*Draws!C1942</f>
        <v>-63.4864250067441</v>
      </c>
      <c r="D1963" s="18" t="n">
        <f aca="false">Persist_a*C1963+Shock_sd*Draws!D1942</f>
        <v>-61.5088578916545</v>
      </c>
      <c r="E1963" s="18" t="n">
        <f aca="false">Persist_a*D1963+Shock_sd*Draws!E1942</f>
        <v>20.4518763800888</v>
      </c>
      <c r="F1963" s="18" t="n">
        <f aca="false">Persist_a*E1963+Shock_sd*Draws!F1942</f>
        <v>-27.3266453683347</v>
      </c>
      <c r="G1963" s="18" t="n">
        <f aca="false">Persist_a*F1963+Shock_sd*Draws!G1942</f>
        <v>-19.4683692154275</v>
      </c>
      <c r="H1963" s="18" t="n">
        <f aca="false">Persist_a*G1963+Shock_sd*Draws!H1942</f>
        <v>-9.76161070780505</v>
      </c>
      <c r="I1963" s="18" t="n">
        <f aca="false">Persist_a*H1963+Shock_sd*Draws!I1942</f>
        <v>54.5741229073095</v>
      </c>
      <c r="J1963" s="18" t="n">
        <f aca="false">Persist_a*I1963+Shock_sd*Draws!J1942</f>
        <v>10.237298235665</v>
      </c>
      <c r="K1963" s="18" t="n">
        <f aca="false">Persist_a*J1963+Shock_sd*Draws!K1942</f>
        <v>-13.1776456891964</v>
      </c>
      <c r="L1963" s="18" t="n">
        <f aca="false">Persist_a*K1963+Shock_sd*Draws!L1942</f>
        <v>-98.2038724943612</v>
      </c>
      <c r="M1963" s="18" t="n">
        <f aca="false">Persist_a*L1963+Shock_sd*Draws!M1942</f>
        <v>-95.3824966619153</v>
      </c>
      <c r="N1963" s="18" t="n">
        <f aca="false">0-(Draws!N1942+Draws!Z1942)</f>
        <v>0</v>
      </c>
      <c r="O1963" s="18" t="n">
        <f aca="false">N1963-(Draws!O1942+Draws!AA1942)</f>
        <v>0</v>
      </c>
      <c r="P1963" s="18" t="n">
        <f aca="false">O1963-(Draws!P1942+Draws!AB1942)</f>
        <v>0</v>
      </c>
      <c r="Q1963" s="18" t="n">
        <f aca="false">P1963-(Draws!Q1942+Draws!AC1942)</f>
        <v>0</v>
      </c>
      <c r="R1963" s="18" t="n">
        <f aca="false">Q1963-(Draws!R1942+Draws!AD1942)</f>
        <v>0</v>
      </c>
      <c r="S1963" s="18" t="n">
        <f aca="false">R1963-(Draws!S1942+Draws!AE1942)</f>
        <v>0</v>
      </c>
      <c r="T1963" s="18" t="n">
        <f aca="false">S1963-(Draws!T1942+Draws!AF1942)</f>
        <v>0</v>
      </c>
      <c r="U1963" s="18" t="n">
        <f aca="false">T1963-(Draws!U1942+Draws!AG1942)</f>
        <v>0</v>
      </c>
      <c r="V1963" s="18" t="n">
        <f aca="false">U1963-(Draws!V1942+Draws!AH1942)</f>
        <v>0</v>
      </c>
      <c r="W1963" s="18" t="n">
        <f aca="false">V1963-(Draws!W1942+Draws!AI1942)</f>
        <v>0</v>
      </c>
      <c r="X1963" s="18" t="n">
        <f aca="false">W1963-(Draws!X1942+Draws!AJ1942)</f>
        <v>0</v>
      </c>
      <c r="Y1963" s="18" t="n">
        <f aca="false">X1963-(Draws!Y1942+Draws!AK1942)</f>
        <v>0</v>
      </c>
      <c r="Z1963" s="18" t="n">
        <f aca="false">0-(MAX(Draws!N1942-Line_cap,0)+MAX(Draws!Z1942-Line_cap,0))</f>
        <v>0</v>
      </c>
      <c r="AA1963" s="18" t="n">
        <f aca="false">Z1963-(MAX(Draws!O1942-Line_cap,0)+MAX(Draws!AA1942-Line_cap,0))</f>
        <v>0</v>
      </c>
      <c r="AB1963" s="18" t="n">
        <f aca="false">AA1963-(MAX(Draws!P1942-Line_cap,0)+MAX(Draws!AB1942-Line_cap,0))</f>
        <v>0</v>
      </c>
      <c r="AC1963" s="18" t="n">
        <f aca="false">AB1963-(MAX(Draws!Q1942-Line_cap,0)+MAX(Draws!AC1942-Line_cap,0))</f>
        <v>0</v>
      </c>
      <c r="AD1963" s="18" t="n">
        <f aca="false">AC1963-(MAX(Draws!R1942-Line_cap,0)+MAX(Draws!AD1942-Line_cap,0))</f>
        <v>0</v>
      </c>
      <c r="AE1963" s="18" t="n">
        <f aca="false">AD1963-(MAX(Draws!S1942-Line_cap,0)+MAX(Draws!AE1942-Line_cap,0))</f>
        <v>0</v>
      </c>
      <c r="AF1963" s="18" t="n">
        <f aca="false">AE1963-(MAX(Draws!T1942-Line_cap,0)+MAX(Draws!AF1942-Line_cap,0))</f>
        <v>0</v>
      </c>
      <c r="AG1963" s="18" t="n">
        <f aca="false">AF1963-(MAX(Draws!U1942-Line_cap,0)+MAX(Draws!AG1942-Line_cap,0))</f>
        <v>0</v>
      </c>
      <c r="AH1963" s="18" t="n">
        <f aca="false">AG1963-(MAX(Draws!V1942-Line_cap,0)+MAX(Draws!AH1942-Line_cap,0))</f>
        <v>0</v>
      </c>
      <c r="AI1963" s="18" t="n">
        <f aca="false">AH1963-(MAX(Draws!W1942-Line_cap,0)+MAX(Draws!AI1942-Line_cap,0))</f>
        <v>0</v>
      </c>
      <c r="AJ1963" s="18" t="n">
        <f aca="false">AI1963-(MAX(Draws!X1942-Line_cap,0)+MAX(Draws!AJ1942-Line_cap,0))</f>
        <v>0</v>
      </c>
      <c r="AK1963" s="18" t="n">
        <f aca="false">AJ1963-(MAX(Draws!Y1942-Line_cap,0)+MAX(Draws!AK1942-Line_cap,0))</f>
        <v>0</v>
      </c>
      <c r="AL1963" s="18" t="n">
        <f aca="false">SUMPRODUCT(MIN($B$22:$M$22+B1963:M1963+N1963:Y1963))</f>
        <v>403.72407507002</v>
      </c>
      <c r="AM1963" s="18" t="n">
        <f aca="false">SUMPRODUCT(MIN($B$22:$M$22+B1963:M1963))</f>
        <v>403.72407507002</v>
      </c>
      <c r="AN1963" s="18" t="n">
        <f aca="false">SUMPRODUCT(MIN($B$22:$M$22+N1963:Y1963))</f>
        <v>481.950382357786</v>
      </c>
      <c r="AO1963" s="18" t="n">
        <f aca="false">SUMPRODUCT(MIN($B$22:$M$22+B1963:M1963+Z1963:AK1963))</f>
        <v>403.72407507002</v>
      </c>
      <c r="AP1963" s="18" t="n">
        <f aca="false">SUMPRODUCT(MIN($B$23:$M$23+B1963:M1963+N1963:Y1963))</f>
        <v>450.597203883564</v>
      </c>
      <c r="AQ1963" s="18" t="n">
        <f aca="false">SUMPRODUCT(MIN($B$23:$M$23+B1963:M1963+Z1963:AK1963))</f>
        <v>450.597203883564</v>
      </c>
      <c r="AR1963" s="13" t="n">
        <f aca="false">IF(Y1963&lt;0,1,0)</f>
        <v>0</v>
      </c>
    </row>
    <row r="1964" customFormat="false" ht="15" hidden="false" customHeight="false" outlineLevel="0" collapsed="false">
      <c r="A1964" s="13" t="n">
        <v>1939</v>
      </c>
      <c r="B1964" s="18" t="n">
        <f aca="false">Shock_sd*Draws!B1943</f>
        <v>-22.460670144455</v>
      </c>
      <c r="C1964" s="18" t="n">
        <f aca="false">Persist_a*B1964+Shock_sd*Draws!C1943</f>
        <v>-27.6019787465762</v>
      </c>
      <c r="D1964" s="18" t="n">
        <f aca="false">Persist_a*C1964+Shock_sd*Draws!D1943</f>
        <v>2.26579226852387</v>
      </c>
      <c r="E1964" s="18" t="n">
        <f aca="false">Persist_a*D1964+Shock_sd*Draws!E1943</f>
        <v>21.5031691427177</v>
      </c>
      <c r="F1964" s="18" t="n">
        <f aca="false">Persist_a*E1964+Shock_sd*Draws!F1943</f>
        <v>-61.26991618878</v>
      </c>
      <c r="G1964" s="18" t="n">
        <f aca="false">Persist_a*F1964+Shock_sd*Draws!G1943</f>
        <v>-34.4306521453468</v>
      </c>
      <c r="H1964" s="18" t="n">
        <f aca="false">Persist_a*G1964+Shock_sd*Draws!H1943</f>
        <v>-15.83038940218</v>
      </c>
      <c r="I1964" s="18" t="n">
        <f aca="false">Persist_a*H1964+Shock_sd*Draws!I1943</f>
        <v>-25.1819734390557</v>
      </c>
      <c r="J1964" s="18" t="n">
        <f aca="false">Persist_a*I1964+Shock_sd*Draws!J1943</f>
        <v>-4.38611226539104</v>
      </c>
      <c r="K1964" s="18" t="n">
        <f aca="false">Persist_a*J1964+Shock_sd*Draws!K1943</f>
        <v>-36.1111314537063</v>
      </c>
      <c r="L1964" s="18" t="n">
        <f aca="false">Persist_a*K1964+Shock_sd*Draws!L1943</f>
        <v>18.062986018557</v>
      </c>
      <c r="M1964" s="18" t="n">
        <f aca="false">Persist_a*L1964+Shock_sd*Draws!M1943</f>
        <v>-21.6673311109687</v>
      </c>
      <c r="N1964" s="18" t="n">
        <f aca="false">0-(Draws!N1943+Draws!Z1943)</f>
        <v>0</v>
      </c>
      <c r="O1964" s="18" t="n">
        <f aca="false">N1964-(Draws!O1943+Draws!AA1943)</f>
        <v>0</v>
      </c>
      <c r="P1964" s="18" t="n">
        <f aca="false">O1964-(Draws!P1943+Draws!AB1943)</f>
        <v>-82.4163005127893</v>
      </c>
      <c r="Q1964" s="18" t="n">
        <f aca="false">P1964-(Draws!Q1943+Draws!AC1943)</f>
        <v>-82.4163005127893</v>
      </c>
      <c r="R1964" s="18" t="n">
        <f aca="false">Q1964-(Draws!R1943+Draws!AD1943)</f>
        <v>-82.4163005127893</v>
      </c>
      <c r="S1964" s="18" t="n">
        <f aca="false">R1964-(Draws!S1943+Draws!AE1943)</f>
        <v>-82.4163005127893</v>
      </c>
      <c r="T1964" s="18" t="n">
        <f aca="false">S1964-(Draws!T1943+Draws!AF1943)</f>
        <v>-82.4163005127893</v>
      </c>
      <c r="U1964" s="18" t="n">
        <f aca="false">T1964-(Draws!U1943+Draws!AG1943)</f>
        <v>-82.4163005127893</v>
      </c>
      <c r="V1964" s="18" t="n">
        <f aca="false">U1964-(Draws!V1943+Draws!AH1943)</f>
        <v>-82.4163005127893</v>
      </c>
      <c r="W1964" s="18" t="n">
        <f aca="false">V1964-(Draws!W1943+Draws!AI1943)</f>
        <v>-82.4163005127893</v>
      </c>
      <c r="X1964" s="18" t="n">
        <f aca="false">W1964-(Draws!X1943+Draws!AJ1943)</f>
        <v>-82.4163005127893</v>
      </c>
      <c r="Y1964" s="18" t="n">
        <f aca="false">X1964-(Draws!Y1943+Draws!AK1943)</f>
        <v>-82.4163005127893</v>
      </c>
      <c r="Z1964" s="18" t="n">
        <f aca="false">0-(MAX(Draws!N1943-Line_cap,0)+MAX(Draws!Z1943-Line_cap,0))</f>
        <v>0</v>
      </c>
      <c r="AA1964" s="18" t="n">
        <f aca="false">Z1964-(MAX(Draws!O1943-Line_cap,0)+MAX(Draws!AA1943-Line_cap,0))</f>
        <v>0</v>
      </c>
      <c r="AB1964" s="18" t="n">
        <f aca="false">AA1964-(MAX(Draws!P1943-Line_cap,0)+MAX(Draws!AB1943-Line_cap,0))</f>
        <v>0</v>
      </c>
      <c r="AC1964" s="18" t="n">
        <f aca="false">AB1964-(MAX(Draws!Q1943-Line_cap,0)+MAX(Draws!AC1943-Line_cap,0))</f>
        <v>0</v>
      </c>
      <c r="AD1964" s="18" t="n">
        <f aca="false">AC1964-(MAX(Draws!R1943-Line_cap,0)+MAX(Draws!AD1943-Line_cap,0))</f>
        <v>0</v>
      </c>
      <c r="AE1964" s="18" t="n">
        <f aca="false">AD1964-(MAX(Draws!S1943-Line_cap,0)+MAX(Draws!AE1943-Line_cap,0))</f>
        <v>0</v>
      </c>
      <c r="AF1964" s="18" t="n">
        <f aca="false">AE1964-(MAX(Draws!T1943-Line_cap,0)+MAX(Draws!AF1943-Line_cap,0))</f>
        <v>0</v>
      </c>
      <c r="AG1964" s="18" t="n">
        <f aca="false">AF1964-(MAX(Draws!U1943-Line_cap,0)+MAX(Draws!AG1943-Line_cap,0))</f>
        <v>0</v>
      </c>
      <c r="AH1964" s="18" t="n">
        <f aca="false">AG1964-(MAX(Draws!V1943-Line_cap,0)+MAX(Draws!AH1943-Line_cap,0))</f>
        <v>0</v>
      </c>
      <c r="AI1964" s="18" t="n">
        <f aca="false">AH1964-(MAX(Draws!W1943-Line_cap,0)+MAX(Draws!AI1943-Line_cap,0))</f>
        <v>0</v>
      </c>
      <c r="AJ1964" s="18" t="n">
        <f aca="false">AI1964-(MAX(Draws!X1943-Line_cap,0)+MAX(Draws!AJ1943-Line_cap,0))</f>
        <v>0</v>
      </c>
      <c r="AK1964" s="18" t="n">
        <f aca="false">AJ1964-(MAX(Draws!Y1943-Line_cap,0)+MAX(Draws!AK1943-Line_cap,0))</f>
        <v>0</v>
      </c>
      <c r="AL1964" s="18" t="n">
        <f aca="false">SUMPRODUCT(MIN($B$22:$M$22+B1964:M1964+N1964:Y1964))</f>
        <v>344.810964446121</v>
      </c>
      <c r="AM1964" s="18" t="n">
        <f aca="false">SUMPRODUCT(MIN($B$22:$M$22+B1964:M1964))</f>
        <v>427.22726495891</v>
      </c>
      <c r="AN1964" s="18" t="n">
        <f aca="false">SUMPRODUCT(MIN($B$22:$M$22+N1964:Y1964))</f>
        <v>399.534081844996</v>
      </c>
      <c r="AO1964" s="18" t="n">
        <f aca="false">SUMPRODUCT(MIN($B$22:$M$22+B1964:M1964+Z1964:AK1964))</f>
        <v>427.22726495891</v>
      </c>
      <c r="AP1964" s="18" t="n">
        <f aca="false">SUMPRODUCT(MIN($B$23:$M$23+B1964:M1964+N1964:Y1964))</f>
        <v>389.915698299285</v>
      </c>
      <c r="AQ1964" s="18" t="n">
        <f aca="false">SUMPRODUCT(MIN($B$23:$M$23+B1964:M1964+Z1964:AK1964))</f>
        <v>472.331998812074</v>
      </c>
      <c r="AR1964" s="13" t="n">
        <f aca="false">IF(Y1964&lt;0,1,0)</f>
        <v>1</v>
      </c>
    </row>
    <row r="1965" customFormat="false" ht="15" hidden="false" customHeight="false" outlineLevel="0" collapsed="false">
      <c r="A1965" s="13" t="n">
        <v>1940</v>
      </c>
      <c r="B1965" s="18" t="n">
        <f aca="false">Shock_sd*Draws!B1944</f>
        <v>59.9995334839858</v>
      </c>
      <c r="C1965" s="18" t="n">
        <f aca="false">Persist_a*B1965+Shock_sd*Draws!C1944</f>
        <v>94.0159867709588</v>
      </c>
      <c r="D1965" s="18" t="n">
        <f aca="false">Persist_a*C1965+Shock_sd*Draws!D1944</f>
        <v>124.859281844873</v>
      </c>
      <c r="E1965" s="18" t="n">
        <f aca="false">Persist_a*D1965+Shock_sd*Draws!E1944</f>
        <v>10.7182507973418</v>
      </c>
      <c r="F1965" s="18" t="n">
        <f aca="false">Persist_a*E1965+Shock_sd*Draws!F1944</f>
        <v>58.2583557008263</v>
      </c>
      <c r="G1965" s="18" t="n">
        <f aca="false">Persist_a*F1965+Shock_sd*Draws!G1944</f>
        <v>-4.9587599399911</v>
      </c>
      <c r="H1965" s="18" t="n">
        <f aca="false">Persist_a*G1965+Shock_sd*Draws!H1944</f>
        <v>62.4168500819154</v>
      </c>
      <c r="I1965" s="18" t="n">
        <f aca="false">Persist_a*H1965+Shock_sd*Draws!I1944</f>
        <v>-3.03956068016002</v>
      </c>
      <c r="J1965" s="18" t="n">
        <f aca="false">Persist_a*I1965+Shock_sd*Draws!J1944</f>
        <v>30.8794252852646</v>
      </c>
      <c r="K1965" s="18" t="n">
        <f aca="false">Persist_a*J1965+Shock_sd*Draws!K1944</f>
        <v>97.3063944453294</v>
      </c>
      <c r="L1965" s="18" t="n">
        <f aca="false">Persist_a*K1965+Shock_sd*Draws!L1944</f>
        <v>-39.0421309999385</v>
      </c>
      <c r="M1965" s="18" t="n">
        <f aca="false">Persist_a*L1965+Shock_sd*Draws!M1944</f>
        <v>-102.212870810617</v>
      </c>
      <c r="N1965" s="18" t="n">
        <f aca="false">0-(Draws!N1944+Draws!Z1944)</f>
        <v>0</v>
      </c>
      <c r="O1965" s="18" t="n">
        <f aca="false">N1965-(Draws!O1944+Draws!AA1944)</f>
        <v>0</v>
      </c>
      <c r="P1965" s="18" t="n">
        <f aca="false">O1965-(Draws!P1944+Draws!AB1944)</f>
        <v>-139.395729914064</v>
      </c>
      <c r="Q1965" s="18" t="n">
        <f aca="false">P1965-(Draws!Q1944+Draws!AC1944)</f>
        <v>-139.395729914064</v>
      </c>
      <c r="R1965" s="18" t="n">
        <f aca="false">Q1965-(Draws!R1944+Draws!AD1944)</f>
        <v>-139.395729914064</v>
      </c>
      <c r="S1965" s="18" t="n">
        <f aca="false">R1965-(Draws!S1944+Draws!AE1944)</f>
        <v>-139.395729914064</v>
      </c>
      <c r="T1965" s="18" t="n">
        <f aca="false">S1965-(Draws!T1944+Draws!AF1944)</f>
        <v>-139.395729914064</v>
      </c>
      <c r="U1965" s="18" t="n">
        <f aca="false">T1965-(Draws!U1944+Draws!AG1944)</f>
        <v>-139.395729914064</v>
      </c>
      <c r="V1965" s="18" t="n">
        <f aca="false">U1965-(Draws!V1944+Draws!AH1944)</f>
        <v>-139.395729914064</v>
      </c>
      <c r="W1965" s="18" t="n">
        <f aca="false">V1965-(Draws!W1944+Draws!AI1944)</f>
        <v>-139.395729914064</v>
      </c>
      <c r="X1965" s="18" t="n">
        <f aca="false">W1965-(Draws!X1944+Draws!AJ1944)</f>
        <v>-139.395729914064</v>
      </c>
      <c r="Y1965" s="18" t="n">
        <f aca="false">X1965-(Draws!Y1944+Draws!AK1944)</f>
        <v>-139.395729914064</v>
      </c>
      <c r="Z1965" s="18" t="n">
        <f aca="false">0-(MAX(Draws!N1944-Line_cap,0)+MAX(Draws!Z1944-Line_cap,0))</f>
        <v>0</v>
      </c>
      <c r="AA1965" s="18" t="n">
        <f aca="false">Z1965-(MAX(Draws!O1944-Line_cap,0)+MAX(Draws!AA1944-Line_cap,0))</f>
        <v>0</v>
      </c>
      <c r="AB1965" s="18" t="n">
        <f aca="false">AA1965-(MAX(Draws!P1944-Line_cap,0)+MAX(Draws!AB1944-Line_cap,0))</f>
        <v>-39.395729914064</v>
      </c>
      <c r="AC1965" s="18" t="n">
        <f aca="false">AB1965-(MAX(Draws!Q1944-Line_cap,0)+MAX(Draws!AC1944-Line_cap,0))</f>
        <v>-39.395729914064</v>
      </c>
      <c r="AD1965" s="18" t="n">
        <f aca="false">AC1965-(MAX(Draws!R1944-Line_cap,0)+MAX(Draws!AD1944-Line_cap,0))</f>
        <v>-39.395729914064</v>
      </c>
      <c r="AE1965" s="18" t="n">
        <f aca="false">AD1965-(MAX(Draws!S1944-Line_cap,0)+MAX(Draws!AE1944-Line_cap,0))</f>
        <v>-39.395729914064</v>
      </c>
      <c r="AF1965" s="18" t="n">
        <f aca="false">AE1965-(MAX(Draws!T1944-Line_cap,0)+MAX(Draws!AF1944-Line_cap,0))</f>
        <v>-39.395729914064</v>
      </c>
      <c r="AG1965" s="18" t="n">
        <f aca="false">AF1965-(MAX(Draws!U1944-Line_cap,0)+MAX(Draws!AG1944-Line_cap,0))</f>
        <v>-39.395729914064</v>
      </c>
      <c r="AH1965" s="18" t="n">
        <f aca="false">AG1965-(MAX(Draws!V1944-Line_cap,0)+MAX(Draws!AH1944-Line_cap,0))</f>
        <v>-39.395729914064</v>
      </c>
      <c r="AI1965" s="18" t="n">
        <f aca="false">AH1965-(MAX(Draws!W1944-Line_cap,0)+MAX(Draws!AI1944-Line_cap,0))</f>
        <v>-39.395729914064</v>
      </c>
      <c r="AJ1965" s="18" t="n">
        <f aca="false">AI1965-(MAX(Draws!X1944-Line_cap,0)+MAX(Draws!AJ1944-Line_cap,0))</f>
        <v>-39.395729914064</v>
      </c>
      <c r="AK1965" s="18" t="n">
        <f aca="false">AJ1965-(MAX(Draws!Y1944-Line_cap,0)+MAX(Draws!AK1944-Line_cap,0))</f>
        <v>-39.395729914064</v>
      </c>
      <c r="AL1965" s="18" t="n">
        <f aca="false">SUMPRODUCT(MIN($B$22:$M$22+B1965:M1965+N1965:Y1965))</f>
        <v>268.815446952279</v>
      </c>
      <c r="AM1965" s="18" t="n">
        <f aca="false">SUMPRODUCT(MIN($B$22:$M$22+B1965:M1965))</f>
        <v>408.211176866343</v>
      </c>
      <c r="AN1965" s="18" t="n">
        <f aca="false">SUMPRODUCT(MIN($B$22:$M$22+N1965:Y1965))</f>
        <v>342.554652443722</v>
      </c>
      <c r="AO1965" s="18" t="n">
        <f aca="false">SUMPRODUCT(MIN($B$22:$M$22+B1965:M1965+Z1965:AK1965))</f>
        <v>368.815446952279</v>
      </c>
      <c r="AP1965" s="18" t="n">
        <f aca="false">SUMPRODUCT(MIN($B$23:$M$23+B1965:M1965+N1965:Y1965))</f>
        <v>313.941328034899</v>
      </c>
      <c r="AQ1965" s="18" t="n">
        <f aca="false">SUMPRODUCT(MIN($B$23:$M$23+B1965:M1965+Z1965:AK1965))</f>
        <v>413.941328034899</v>
      </c>
      <c r="AR1965" s="13" t="n">
        <f aca="false">IF(Y1965&lt;0,1,0)</f>
        <v>1</v>
      </c>
    </row>
    <row r="1966" customFormat="false" ht="15" hidden="false" customHeight="false" outlineLevel="0" collapsed="false">
      <c r="A1966" s="13" t="n">
        <v>1941</v>
      </c>
      <c r="B1966" s="18" t="n">
        <f aca="false">Shock_sd*Draws!B1945</f>
        <v>-58.2521891006815</v>
      </c>
      <c r="C1966" s="18" t="n">
        <f aca="false">Persist_a*B1966+Shock_sd*Draws!C1945</f>
        <v>27.8494018232482</v>
      </c>
      <c r="D1966" s="18" t="n">
        <f aca="false">Persist_a*C1966+Shock_sd*Draws!D1945</f>
        <v>-55.2294403366969</v>
      </c>
      <c r="E1966" s="18" t="n">
        <f aca="false">Persist_a*D1966+Shock_sd*Draws!E1945</f>
        <v>-15.7255030901734</v>
      </c>
      <c r="F1966" s="18" t="n">
        <f aca="false">Persist_a*E1966+Shock_sd*Draws!F1945</f>
        <v>85.1604958737659</v>
      </c>
      <c r="G1966" s="18" t="n">
        <f aca="false">Persist_a*F1966+Shock_sd*Draws!G1945</f>
        <v>87.9710686801849</v>
      </c>
      <c r="H1966" s="18" t="n">
        <f aca="false">Persist_a*G1966+Shock_sd*Draws!H1945</f>
        <v>27.3132516694917</v>
      </c>
      <c r="I1966" s="18" t="n">
        <f aca="false">Persist_a*H1966+Shock_sd*Draws!I1945</f>
        <v>44.8611789323942</v>
      </c>
      <c r="J1966" s="18" t="n">
        <f aca="false">Persist_a*I1966+Shock_sd*Draws!J1945</f>
        <v>49.3948532713627</v>
      </c>
      <c r="K1966" s="18" t="n">
        <f aca="false">Persist_a*J1966+Shock_sd*Draws!K1945</f>
        <v>5.23966899886004</v>
      </c>
      <c r="L1966" s="18" t="n">
        <f aca="false">Persist_a*K1966+Shock_sd*Draws!L1945</f>
        <v>-101.738861741967</v>
      </c>
      <c r="M1966" s="18" t="n">
        <f aca="false">Persist_a*L1966+Shock_sd*Draws!M1945</f>
        <v>-104.995013415969</v>
      </c>
      <c r="N1966" s="18" t="n">
        <f aca="false">0-(Draws!N1945+Draws!Z1945)</f>
        <v>0</v>
      </c>
      <c r="O1966" s="18" t="n">
        <f aca="false">N1966-(Draws!O1945+Draws!AA1945)</f>
        <v>-137.526588689111</v>
      </c>
      <c r="P1966" s="18" t="n">
        <f aca="false">O1966-(Draws!P1945+Draws!AB1945)</f>
        <v>-137.526588689111</v>
      </c>
      <c r="Q1966" s="18" t="n">
        <f aca="false">P1966-(Draws!Q1945+Draws!AC1945)</f>
        <v>-137.526588689111</v>
      </c>
      <c r="R1966" s="18" t="n">
        <f aca="false">Q1966-(Draws!R1945+Draws!AD1945)</f>
        <v>-137.526588689111</v>
      </c>
      <c r="S1966" s="18" t="n">
        <f aca="false">R1966-(Draws!S1945+Draws!AE1945)</f>
        <v>-137.526588689111</v>
      </c>
      <c r="T1966" s="18" t="n">
        <f aca="false">S1966-(Draws!T1945+Draws!AF1945)</f>
        <v>-137.526588689111</v>
      </c>
      <c r="U1966" s="18" t="n">
        <f aca="false">T1966-(Draws!U1945+Draws!AG1945)</f>
        <v>-137.526588689111</v>
      </c>
      <c r="V1966" s="18" t="n">
        <f aca="false">U1966-(Draws!V1945+Draws!AH1945)</f>
        <v>-137.526588689111</v>
      </c>
      <c r="W1966" s="18" t="n">
        <f aca="false">V1966-(Draws!W1945+Draws!AI1945)</f>
        <v>-137.526588689111</v>
      </c>
      <c r="X1966" s="18" t="n">
        <f aca="false">W1966-(Draws!X1945+Draws!AJ1945)</f>
        <v>-137.526588689111</v>
      </c>
      <c r="Y1966" s="18" t="n">
        <f aca="false">X1966-(Draws!Y1945+Draws!AK1945)</f>
        <v>-137.526588689111</v>
      </c>
      <c r="Z1966" s="18" t="n">
        <f aca="false">0-(MAX(Draws!N1945-Line_cap,0)+MAX(Draws!Z1945-Line_cap,0))</f>
        <v>0</v>
      </c>
      <c r="AA1966" s="18" t="n">
        <f aca="false">Z1966-(MAX(Draws!O1945-Line_cap,0)+MAX(Draws!AA1945-Line_cap,0))</f>
        <v>-37.5265886891106</v>
      </c>
      <c r="AB1966" s="18" t="n">
        <f aca="false">AA1966-(MAX(Draws!P1945-Line_cap,0)+MAX(Draws!AB1945-Line_cap,0))</f>
        <v>-37.5265886891106</v>
      </c>
      <c r="AC1966" s="18" t="n">
        <f aca="false">AB1966-(MAX(Draws!Q1945-Line_cap,0)+MAX(Draws!AC1945-Line_cap,0))</f>
        <v>-37.5265886891106</v>
      </c>
      <c r="AD1966" s="18" t="n">
        <f aca="false">AC1966-(MAX(Draws!R1945-Line_cap,0)+MAX(Draws!AD1945-Line_cap,0))</f>
        <v>-37.5265886891106</v>
      </c>
      <c r="AE1966" s="18" t="n">
        <f aca="false">AD1966-(MAX(Draws!S1945-Line_cap,0)+MAX(Draws!AE1945-Line_cap,0))</f>
        <v>-37.5265886891106</v>
      </c>
      <c r="AF1966" s="18" t="n">
        <f aca="false">AE1966-(MAX(Draws!T1945-Line_cap,0)+MAX(Draws!AF1945-Line_cap,0))</f>
        <v>-37.5265886891106</v>
      </c>
      <c r="AG1966" s="18" t="n">
        <f aca="false">AF1966-(MAX(Draws!U1945-Line_cap,0)+MAX(Draws!AG1945-Line_cap,0))</f>
        <v>-37.5265886891106</v>
      </c>
      <c r="AH1966" s="18" t="n">
        <f aca="false">AG1966-(MAX(Draws!V1945-Line_cap,0)+MAX(Draws!AH1945-Line_cap,0))</f>
        <v>-37.5265886891106</v>
      </c>
      <c r="AI1966" s="18" t="n">
        <f aca="false">AH1966-(MAX(Draws!W1945-Line_cap,0)+MAX(Draws!AI1945-Line_cap,0))</f>
        <v>-37.5265886891106</v>
      </c>
      <c r="AJ1966" s="18" t="n">
        <f aca="false">AI1966-(MAX(Draws!X1945-Line_cap,0)+MAX(Draws!AJ1945-Line_cap,0))</f>
        <v>-37.5265886891106</v>
      </c>
      <c r="AK1966" s="18" t="n">
        <f aca="false">AJ1966-(MAX(Draws!Y1945-Line_cap,0)+MAX(Draws!AK1945-Line_cap,0))</f>
        <v>-37.5265886891106</v>
      </c>
      <c r="AL1966" s="18" t="n">
        <f aca="false">SUMPRODUCT(MIN($B$22:$M$22+B1966:M1966+N1966:Y1966))</f>
        <v>262.662497133304</v>
      </c>
      <c r="AM1966" s="18" t="n">
        <f aca="false">SUMPRODUCT(MIN($B$22:$M$22+B1966:M1966))</f>
        <v>400.189085822414</v>
      </c>
      <c r="AN1966" s="18" t="n">
        <f aca="false">SUMPRODUCT(MIN($B$22:$M$22+N1966:Y1966))</f>
        <v>344.423793668675</v>
      </c>
      <c r="AO1966" s="18" t="n">
        <f aca="false">SUMPRODUCT(MIN($B$22:$M$22+B1966:M1966+Z1966:AK1966))</f>
        <v>362.662497133304</v>
      </c>
      <c r="AP1966" s="18" t="n">
        <f aca="false">SUMPRODUCT(MIN($B$23:$M$23+B1966:M1966+N1966:Y1966))</f>
        <v>309.535625946848</v>
      </c>
      <c r="AQ1966" s="18" t="n">
        <f aca="false">SUMPRODUCT(MIN($B$23:$M$23+B1966:M1966+Z1966:AK1966))</f>
        <v>409.535625946848</v>
      </c>
      <c r="AR1966" s="13" t="n">
        <f aca="false">IF(Y1966&lt;0,1,0)</f>
        <v>1</v>
      </c>
    </row>
    <row r="1967" customFormat="false" ht="15" hidden="false" customHeight="false" outlineLevel="0" collapsed="false">
      <c r="A1967" s="13" t="n">
        <v>1942</v>
      </c>
      <c r="B1967" s="18" t="n">
        <f aca="false">Shock_sd*Draws!B1946</f>
        <v>-35.267339307014</v>
      </c>
      <c r="C1967" s="18" t="n">
        <f aca="false">Persist_a*B1967+Shock_sd*Draws!C1946</f>
        <v>65.8799482878345</v>
      </c>
      <c r="D1967" s="18" t="n">
        <f aca="false">Persist_a*C1967+Shock_sd*Draws!D1946</f>
        <v>35.7335013516284</v>
      </c>
      <c r="E1967" s="18" t="n">
        <f aca="false">Persist_a*D1967+Shock_sd*Draws!E1946</f>
        <v>19.5304853020327</v>
      </c>
      <c r="F1967" s="18" t="n">
        <f aca="false">Persist_a*E1967+Shock_sd*Draws!F1946</f>
        <v>6.92191126199204</v>
      </c>
      <c r="G1967" s="18" t="n">
        <f aca="false">Persist_a*F1967+Shock_sd*Draws!G1946</f>
        <v>69.7511790028845</v>
      </c>
      <c r="H1967" s="18" t="n">
        <f aca="false">Persist_a*G1967+Shock_sd*Draws!H1946</f>
        <v>119.526656913579</v>
      </c>
      <c r="I1967" s="18" t="n">
        <f aca="false">Persist_a*H1967+Shock_sd*Draws!I1946</f>
        <v>49.9676901723705</v>
      </c>
      <c r="J1967" s="18" t="n">
        <f aca="false">Persist_a*I1967+Shock_sd*Draws!J1946</f>
        <v>83.394211982753</v>
      </c>
      <c r="K1967" s="18" t="n">
        <f aca="false">Persist_a*J1967+Shock_sd*Draws!K1946</f>
        <v>101.47064483978</v>
      </c>
      <c r="L1967" s="18" t="n">
        <f aca="false">Persist_a*K1967+Shock_sd*Draws!L1946</f>
        <v>64.4589627914644</v>
      </c>
      <c r="M1967" s="18" t="n">
        <f aca="false">Persist_a*L1967+Shock_sd*Draws!M1946</f>
        <v>-9.68964845010306</v>
      </c>
      <c r="N1967" s="18" t="n">
        <f aca="false">0-(Draws!N1946+Draws!Z1946)</f>
        <v>0</v>
      </c>
      <c r="O1967" s="18" t="n">
        <f aca="false">N1967-(Draws!O1946+Draws!AA1946)</f>
        <v>0</v>
      </c>
      <c r="P1967" s="18" t="n">
        <f aca="false">O1967-(Draws!P1946+Draws!AB1946)</f>
        <v>0</v>
      </c>
      <c r="Q1967" s="18" t="n">
        <f aca="false">P1967-(Draws!Q1946+Draws!AC1946)</f>
        <v>0</v>
      </c>
      <c r="R1967" s="18" t="n">
        <f aca="false">Q1967-(Draws!R1946+Draws!AD1946)</f>
        <v>0</v>
      </c>
      <c r="S1967" s="18" t="n">
        <f aca="false">R1967-(Draws!S1946+Draws!AE1946)</f>
        <v>-99.6715989962684</v>
      </c>
      <c r="T1967" s="18" t="n">
        <f aca="false">S1967-(Draws!T1946+Draws!AF1946)</f>
        <v>-99.6715989962684</v>
      </c>
      <c r="U1967" s="18" t="n">
        <f aca="false">T1967-(Draws!U1946+Draws!AG1946)</f>
        <v>-99.6715989962684</v>
      </c>
      <c r="V1967" s="18" t="n">
        <f aca="false">U1967-(Draws!V1946+Draws!AH1946)</f>
        <v>-99.6715989962684</v>
      </c>
      <c r="W1967" s="18" t="n">
        <f aca="false">V1967-(Draws!W1946+Draws!AI1946)</f>
        <v>-99.6715989962684</v>
      </c>
      <c r="X1967" s="18" t="n">
        <f aca="false">W1967-(Draws!X1946+Draws!AJ1946)</f>
        <v>-99.6715989962684</v>
      </c>
      <c r="Y1967" s="18" t="n">
        <f aca="false">X1967-(Draws!Y1946+Draws!AK1946)</f>
        <v>-99.6715989962684</v>
      </c>
      <c r="Z1967" s="18" t="n">
        <f aca="false">0-(MAX(Draws!N1946-Line_cap,0)+MAX(Draws!Z1946-Line_cap,0))</f>
        <v>0</v>
      </c>
      <c r="AA1967" s="18" t="n">
        <f aca="false">Z1967-(MAX(Draws!O1946-Line_cap,0)+MAX(Draws!AA1946-Line_cap,0))</f>
        <v>0</v>
      </c>
      <c r="AB1967" s="18" t="n">
        <f aca="false">AA1967-(MAX(Draws!P1946-Line_cap,0)+MAX(Draws!AB1946-Line_cap,0))</f>
        <v>0</v>
      </c>
      <c r="AC1967" s="18" t="n">
        <f aca="false">AB1967-(MAX(Draws!Q1946-Line_cap,0)+MAX(Draws!AC1946-Line_cap,0))</f>
        <v>0</v>
      </c>
      <c r="AD1967" s="18" t="n">
        <f aca="false">AC1967-(MAX(Draws!R1946-Line_cap,0)+MAX(Draws!AD1946-Line_cap,0))</f>
        <v>0</v>
      </c>
      <c r="AE1967" s="18" t="n">
        <f aca="false">AD1967-(MAX(Draws!S1946-Line_cap,0)+MAX(Draws!AE1946-Line_cap,0))</f>
        <v>0</v>
      </c>
      <c r="AF1967" s="18" t="n">
        <f aca="false">AE1967-(MAX(Draws!T1946-Line_cap,0)+MAX(Draws!AF1946-Line_cap,0))</f>
        <v>0</v>
      </c>
      <c r="AG1967" s="18" t="n">
        <f aca="false">AF1967-(MAX(Draws!U1946-Line_cap,0)+MAX(Draws!AG1946-Line_cap,0))</f>
        <v>0</v>
      </c>
      <c r="AH1967" s="18" t="n">
        <f aca="false">AG1967-(MAX(Draws!V1946-Line_cap,0)+MAX(Draws!AH1946-Line_cap,0))</f>
        <v>0</v>
      </c>
      <c r="AI1967" s="18" t="n">
        <f aca="false">AH1967-(MAX(Draws!W1946-Line_cap,0)+MAX(Draws!AI1946-Line_cap,0))</f>
        <v>0</v>
      </c>
      <c r="AJ1967" s="18" t="n">
        <f aca="false">AI1967-(MAX(Draws!X1946-Line_cap,0)+MAX(Draws!AJ1946-Line_cap,0))</f>
        <v>0</v>
      </c>
      <c r="AK1967" s="18" t="n">
        <f aca="false">AJ1967-(MAX(Draws!Y1946-Line_cap,0)+MAX(Draws!AK1946-Line_cap,0))</f>
        <v>0</v>
      </c>
      <c r="AL1967" s="18" t="n">
        <f aca="false">SUMPRODUCT(MIN($B$22:$M$22+B1967:M1967+N1967:Y1967))</f>
        <v>401.062800230589</v>
      </c>
      <c r="AM1967" s="18" t="n">
        <f aca="false">SUMPRODUCT(MIN($B$22:$M$22+B1967:M1967))</f>
        <v>495.419092409682</v>
      </c>
      <c r="AN1967" s="18" t="n">
        <f aca="false">SUMPRODUCT(MIN($B$22:$M$22+N1967:Y1967))</f>
        <v>382.278783361517</v>
      </c>
      <c r="AO1967" s="18" t="n">
        <f aca="false">SUMPRODUCT(MIN($B$22:$M$22+B1967:M1967+Z1967:AK1967))</f>
        <v>495.419092409682</v>
      </c>
      <c r="AP1967" s="18" t="n">
        <f aca="false">SUMPRODUCT(MIN($B$23:$M$23+B1967:M1967+N1967:Y1967))</f>
        <v>446.188681313209</v>
      </c>
      <c r="AQ1967" s="18" t="n">
        <f aca="false">SUMPRODUCT(MIN($B$23:$M$23+B1967:M1967+Z1967:AK1967))</f>
        <v>540.523826262846</v>
      </c>
      <c r="AR1967" s="13" t="n">
        <f aca="false">IF(Y1967&lt;0,1,0)</f>
        <v>1</v>
      </c>
    </row>
    <row r="1968" customFormat="false" ht="15" hidden="false" customHeight="false" outlineLevel="0" collapsed="false">
      <c r="A1968" s="13" t="n">
        <v>1943</v>
      </c>
      <c r="B1968" s="18" t="n">
        <f aca="false">Shock_sd*Draws!B1947</f>
        <v>37.3808675361824</v>
      </c>
      <c r="C1968" s="18" t="n">
        <f aca="false">Persist_a*B1968+Shock_sd*Draws!C1947</f>
        <v>76.2594359023496</v>
      </c>
      <c r="D1968" s="18" t="n">
        <f aca="false">Persist_a*C1968+Shock_sd*Draws!D1947</f>
        <v>79.3931522826167</v>
      </c>
      <c r="E1968" s="18" t="n">
        <f aca="false">Persist_a*D1968+Shock_sd*Draws!E1947</f>
        <v>17.1299091354752</v>
      </c>
      <c r="F1968" s="18" t="n">
        <f aca="false">Persist_a*E1968+Shock_sd*Draws!F1947</f>
        <v>-38.4275580804471</v>
      </c>
      <c r="G1968" s="18" t="n">
        <f aca="false">Persist_a*F1968+Shock_sd*Draws!G1947</f>
        <v>-11.5087237986816</v>
      </c>
      <c r="H1968" s="18" t="n">
        <f aca="false">Persist_a*G1968+Shock_sd*Draws!H1947</f>
        <v>29.5754184507743</v>
      </c>
      <c r="I1968" s="18" t="n">
        <f aca="false">Persist_a*H1968+Shock_sd*Draws!I1947</f>
        <v>6.06036188590053</v>
      </c>
      <c r="J1968" s="18" t="n">
        <f aca="false">Persist_a*I1968+Shock_sd*Draws!J1947</f>
        <v>-34.4797273261467</v>
      </c>
      <c r="K1968" s="18" t="n">
        <f aca="false">Persist_a*J1968+Shock_sd*Draws!K1947</f>
        <v>-35.6079532794145</v>
      </c>
      <c r="L1968" s="18" t="n">
        <f aca="false">Persist_a*K1968+Shock_sd*Draws!L1947</f>
        <v>-87.8832350520944</v>
      </c>
      <c r="M1968" s="18" t="n">
        <f aca="false">Persist_a*L1968+Shock_sd*Draws!M1947</f>
        <v>-74.5379748893445</v>
      </c>
      <c r="N1968" s="18" t="n">
        <f aca="false">0-(Draws!N1947+Draws!Z1947)</f>
        <v>0</v>
      </c>
      <c r="O1968" s="18" t="n">
        <f aca="false">N1968-(Draws!O1947+Draws!AA1947)</f>
        <v>0</v>
      </c>
      <c r="P1968" s="18" t="n">
        <f aca="false">O1968-(Draws!P1947+Draws!AB1947)</f>
        <v>0</v>
      </c>
      <c r="Q1968" s="18" t="n">
        <f aca="false">P1968-(Draws!Q1947+Draws!AC1947)</f>
        <v>0</v>
      </c>
      <c r="R1968" s="18" t="n">
        <f aca="false">Q1968-(Draws!R1947+Draws!AD1947)</f>
        <v>0</v>
      </c>
      <c r="S1968" s="18" t="n">
        <f aca="false">R1968-(Draws!S1947+Draws!AE1947)</f>
        <v>0</v>
      </c>
      <c r="T1968" s="18" t="n">
        <f aca="false">S1968-(Draws!T1947+Draws!AF1947)</f>
        <v>0</v>
      </c>
      <c r="U1968" s="18" t="n">
        <f aca="false">T1968-(Draws!U1947+Draws!AG1947)</f>
        <v>0</v>
      </c>
      <c r="V1968" s="18" t="n">
        <f aca="false">U1968-(Draws!V1947+Draws!AH1947)</f>
        <v>0</v>
      </c>
      <c r="W1968" s="18" t="n">
        <f aca="false">V1968-(Draws!W1947+Draws!AI1947)</f>
        <v>0</v>
      </c>
      <c r="X1968" s="18" t="n">
        <f aca="false">W1968-(Draws!X1947+Draws!AJ1947)</f>
        <v>0</v>
      </c>
      <c r="Y1968" s="18" t="n">
        <f aca="false">X1968-(Draws!Y1947+Draws!AK1947)</f>
        <v>0</v>
      </c>
      <c r="Z1968" s="18" t="n">
        <f aca="false">0-(MAX(Draws!N1947-Line_cap,0)+MAX(Draws!Z1947-Line_cap,0))</f>
        <v>0</v>
      </c>
      <c r="AA1968" s="18" t="n">
        <f aca="false">Z1968-(MAX(Draws!O1947-Line_cap,0)+MAX(Draws!AA1947-Line_cap,0))</f>
        <v>0</v>
      </c>
      <c r="AB1968" s="18" t="n">
        <f aca="false">AA1968-(MAX(Draws!P1947-Line_cap,0)+MAX(Draws!AB1947-Line_cap,0))</f>
        <v>0</v>
      </c>
      <c r="AC1968" s="18" t="n">
        <f aca="false">AB1968-(MAX(Draws!Q1947-Line_cap,0)+MAX(Draws!AC1947-Line_cap,0))</f>
        <v>0</v>
      </c>
      <c r="AD1968" s="18" t="n">
        <f aca="false">AC1968-(MAX(Draws!R1947-Line_cap,0)+MAX(Draws!AD1947-Line_cap,0))</f>
        <v>0</v>
      </c>
      <c r="AE1968" s="18" t="n">
        <f aca="false">AD1968-(MAX(Draws!S1947-Line_cap,0)+MAX(Draws!AE1947-Line_cap,0))</f>
        <v>0</v>
      </c>
      <c r="AF1968" s="18" t="n">
        <f aca="false">AE1968-(MAX(Draws!T1947-Line_cap,0)+MAX(Draws!AF1947-Line_cap,0))</f>
        <v>0</v>
      </c>
      <c r="AG1968" s="18" t="n">
        <f aca="false">AF1968-(MAX(Draws!U1947-Line_cap,0)+MAX(Draws!AG1947-Line_cap,0))</f>
        <v>0</v>
      </c>
      <c r="AH1968" s="18" t="n">
        <f aca="false">AG1968-(MAX(Draws!V1947-Line_cap,0)+MAX(Draws!AH1947-Line_cap,0))</f>
        <v>0</v>
      </c>
      <c r="AI1968" s="18" t="n">
        <f aca="false">AH1968-(MAX(Draws!W1947-Line_cap,0)+MAX(Draws!AI1947-Line_cap,0))</f>
        <v>0</v>
      </c>
      <c r="AJ1968" s="18" t="n">
        <f aca="false">AI1968-(MAX(Draws!X1947-Line_cap,0)+MAX(Draws!AJ1947-Line_cap,0))</f>
        <v>0</v>
      </c>
      <c r="AK1968" s="18" t="n">
        <f aca="false">AJ1968-(MAX(Draws!Y1947-Line_cap,0)+MAX(Draws!AK1947-Line_cap,0))</f>
        <v>0</v>
      </c>
      <c r="AL1968" s="18" t="n">
        <f aca="false">SUMPRODUCT(MIN($B$22:$M$22+B1968:M1968+N1968:Y1968))</f>
        <v>414.044712512287</v>
      </c>
      <c r="AM1968" s="18" t="n">
        <f aca="false">SUMPRODUCT(MIN($B$22:$M$22+B1968:M1968))</f>
        <v>414.044712512287</v>
      </c>
      <c r="AN1968" s="18" t="n">
        <f aca="false">SUMPRODUCT(MIN($B$22:$M$22+N1968:Y1968))</f>
        <v>481.950382357786</v>
      </c>
      <c r="AO1968" s="18" t="n">
        <f aca="false">SUMPRODUCT(MIN($B$22:$M$22+B1968:M1968+Z1968:AK1968))</f>
        <v>414.044712512287</v>
      </c>
      <c r="AP1968" s="18" t="n">
        <f aca="false">SUMPRODUCT(MIN($B$23:$M$23+B1968:M1968+N1968:Y1968))</f>
        <v>460.917841325831</v>
      </c>
      <c r="AQ1968" s="18" t="n">
        <f aca="false">SUMPRODUCT(MIN($B$23:$M$23+B1968:M1968+Z1968:AK1968))</f>
        <v>460.917841325831</v>
      </c>
      <c r="AR1968" s="13" t="n">
        <f aca="false">IF(Y1968&lt;0,1,0)</f>
        <v>0</v>
      </c>
    </row>
    <row r="1969" customFormat="false" ht="15" hidden="false" customHeight="false" outlineLevel="0" collapsed="false">
      <c r="A1969" s="13" t="n">
        <v>1944</v>
      </c>
      <c r="B1969" s="18" t="n">
        <f aca="false">Shock_sd*Draws!B1948</f>
        <v>48.3755146451154</v>
      </c>
      <c r="C1969" s="18" t="n">
        <f aca="false">Persist_a*B1969+Shock_sd*Draws!C1948</f>
        <v>31.3614073993696</v>
      </c>
      <c r="D1969" s="18" t="n">
        <f aca="false">Persist_a*C1969+Shock_sd*Draws!D1948</f>
        <v>-14.6370029726428</v>
      </c>
      <c r="E1969" s="18" t="n">
        <f aca="false">Persist_a*D1969+Shock_sd*Draws!E1948</f>
        <v>-3.54064415230843</v>
      </c>
      <c r="F1969" s="18" t="n">
        <f aca="false">Persist_a*E1969+Shock_sd*Draws!F1948</f>
        <v>-25.0885818984175</v>
      </c>
      <c r="G1969" s="18" t="n">
        <f aca="false">Persist_a*F1969+Shock_sd*Draws!G1948</f>
        <v>-4.54651086428069</v>
      </c>
      <c r="H1969" s="18" t="n">
        <f aca="false">Persist_a*G1969+Shock_sd*Draws!H1948</f>
        <v>-4.00442111948659</v>
      </c>
      <c r="I1969" s="18" t="n">
        <f aca="false">Persist_a*H1969+Shock_sd*Draws!I1948</f>
        <v>-39.6256577217481</v>
      </c>
      <c r="J1969" s="18" t="n">
        <f aca="false">Persist_a*I1969+Shock_sd*Draws!J1948</f>
        <v>-47.7896442746092</v>
      </c>
      <c r="K1969" s="18" t="n">
        <f aca="false">Persist_a*J1969+Shock_sd*Draws!K1948</f>
        <v>-99.0253187901573</v>
      </c>
      <c r="L1969" s="18" t="n">
        <f aca="false">Persist_a*K1969+Shock_sd*Draws!L1948</f>
        <v>-61.5369145870508</v>
      </c>
      <c r="M1969" s="18" t="n">
        <f aca="false">Persist_a*L1969+Shock_sd*Draws!M1948</f>
        <v>-39.5977881564966</v>
      </c>
      <c r="N1969" s="18" t="n">
        <f aca="false">0-(Draws!N1948+Draws!Z1948)</f>
        <v>0</v>
      </c>
      <c r="O1969" s="18" t="n">
        <f aca="false">N1969-(Draws!O1948+Draws!AA1948)</f>
        <v>0</v>
      </c>
      <c r="P1969" s="18" t="n">
        <f aca="false">O1969-(Draws!P1948+Draws!AB1948)</f>
        <v>0</v>
      </c>
      <c r="Q1969" s="18" t="n">
        <f aca="false">P1969-(Draws!Q1948+Draws!AC1948)</f>
        <v>0</v>
      </c>
      <c r="R1969" s="18" t="n">
        <f aca="false">Q1969-(Draws!R1948+Draws!AD1948)</f>
        <v>0</v>
      </c>
      <c r="S1969" s="18" t="n">
        <f aca="false">R1969-(Draws!S1948+Draws!AE1948)</f>
        <v>0</v>
      </c>
      <c r="T1969" s="18" t="n">
        <f aca="false">S1969-(Draws!T1948+Draws!AF1948)</f>
        <v>0</v>
      </c>
      <c r="U1969" s="18" t="n">
        <f aca="false">T1969-(Draws!U1948+Draws!AG1948)</f>
        <v>0</v>
      </c>
      <c r="V1969" s="18" t="n">
        <f aca="false">U1969-(Draws!V1948+Draws!AH1948)</f>
        <v>0</v>
      </c>
      <c r="W1969" s="18" t="n">
        <f aca="false">V1969-(Draws!W1948+Draws!AI1948)</f>
        <v>0</v>
      </c>
      <c r="X1969" s="18" t="n">
        <f aca="false">W1969-(Draws!X1948+Draws!AJ1948)</f>
        <v>0</v>
      </c>
      <c r="Y1969" s="18" t="n">
        <f aca="false">X1969-(Draws!Y1948+Draws!AK1948)</f>
        <v>0</v>
      </c>
      <c r="Z1969" s="18" t="n">
        <f aca="false">0-(MAX(Draws!N1948-Line_cap,0)+MAX(Draws!Z1948-Line_cap,0))</f>
        <v>0</v>
      </c>
      <c r="AA1969" s="18" t="n">
        <f aca="false">Z1969-(MAX(Draws!O1948-Line_cap,0)+MAX(Draws!AA1948-Line_cap,0))</f>
        <v>0</v>
      </c>
      <c r="AB1969" s="18" t="n">
        <f aca="false">AA1969-(MAX(Draws!P1948-Line_cap,0)+MAX(Draws!AB1948-Line_cap,0))</f>
        <v>0</v>
      </c>
      <c r="AC1969" s="18" t="n">
        <f aca="false">AB1969-(MAX(Draws!Q1948-Line_cap,0)+MAX(Draws!AC1948-Line_cap,0))</f>
        <v>0</v>
      </c>
      <c r="AD1969" s="18" t="n">
        <f aca="false">AC1969-(MAX(Draws!R1948-Line_cap,0)+MAX(Draws!AD1948-Line_cap,0))</f>
        <v>0</v>
      </c>
      <c r="AE1969" s="18" t="n">
        <f aca="false">AD1969-(MAX(Draws!S1948-Line_cap,0)+MAX(Draws!AE1948-Line_cap,0))</f>
        <v>0</v>
      </c>
      <c r="AF1969" s="18" t="n">
        <f aca="false">AE1969-(MAX(Draws!T1948-Line_cap,0)+MAX(Draws!AF1948-Line_cap,0))</f>
        <v>0</v>
      </c>
      <c r="AG1969" s="18" t="n">
        <f aca="false">AF1969-(MAX(Draws!U1948-Line_cap,0)+MAX(Draws!AG1948-Line_cap,0))</f>
        <v>0</v>
      </c>
      <c r="AH1969" s="18" t="n">
        <f aca="false">AG1969-(MAX(Draws!V1948-Line_cap,0)+MAX(Draws!AH1948-Line_cap,0))</f>
        <v>0</v>
      </c>
      <c r="AI1969" s="18" t="n">
        <f aca="false">AH1969-(MAX(Draws!W1948-Line_cap,0)+MAX(Draws!AI1948-Line_cap,0))</f>
        <v>0</v>
      </c>
      <c r="AJ1969" s="18" t="n">
        <f aca="false">AI1969-(MAX(Draws!X1948-Line_cap,0)+MAX(Draws!AJ1948-Line_cap,0))</f>
        <v>0</v>
      </c>
      <c r="AK1969" s="18" t="n">
        <f aca="false">AJ1969-(MAX(Draws!Y1948-Line_cap,0)+MAX(Draws!AK1948-Line_cap,0))</f>
        <v>0</v>
      </c>
      <c r="AL1969" s="18" t="n">
        <f aca="false">SUMPRODUCT(MIN($B$22:$M$22+B1969:M1969+N1969:Y1969))</f>
        <v>395.360377019267</v>
      </c>
      <c r="AM1969" s="18" t="n">
        <f aca="false">SUMPRODUCT(MIN($B$22:$M$22+B1969:M1969))</f>
        <v>395.360377019267</v>
      </c>
      <c r="AN1969" s="18" t="n">
        <f aca="false">SUMPRODUCT(MIN($B$22:$M$22+N1969:Y1969))</f>
        <v>481.950382357786</v>
      </c>
      <c r="AO1969" s="18" t="n">
        <f aca="false">SUMPRODUCT(MIN($B$22:$M$22+B1969:M1969+Z1969:AK1969))</f>
        <v>395.360377019267</v>
      </c>
      <c r="AP1969" s="18" t="n">
        <f aca="false">SUMPRODUCT(MIN($B$23:$M$23+B1969:M1969+N1969:Y1969))</f>
        <v>443.646025569694</v>
      </c>
      <c r="AQ1969" s="18" t="n">
        <f aca="false">SUMPRODUCT(MIN($B$23:$M$23+B1969:M1969+Z1969:AK1969))</f>
        <v>443.646025569694</v>
      </c>
      <c r="AR1969" s="13" t="n">
        <f aca="false">IF(Y1969&lt;0,1,0)</f>
        <v>0</v>
      </c>
    </row>
    <row r="1970" customFormat="false" ht="15" hidden="false" customHeight="false" outlineLevel="0" collapsed="false">
      <c r="A1970" s="13" t="n">
        <v>1945</v>
      </c>
      <c r="B1970" s="18" t="n">
        <f aca="false">Shock_sd*Draws!B1949</f>
        <v>30.2929408951862</v>
      </c>
      <c r="C1970" s="18" t="n">
        <f aca="false">Persist_a*B1970+Shock_sd*Draws!C1949</f>
        <v>67.0124534885763</v>
      </c>
      <c r="D1970" s="18" t="n">
        <f aca="false">Persist_a*C1970+Shock_sd*Draws!D1949</f>
        <v>-51.2206468319951</v>
      </c>
      <c r="E1970" s="18" t="n">
        <f aca="false">Persist_a*D1970+Shock_sd*Draws!E1949</f>
        <v>-81.1287455793476</v>
      </c>
      <c r="F1970" s="18" t="n">
        <f aca="false">Persist_a*E1970+Shock_sd*Draws!F1949</f>
        <v>50.0758954755834</v>
      </c>
      <c r="G1970" s="18" t="n">
        <f aca="false">Persist_a*F1970+Shock_sd*Draws!G1949</f>
        <v>6.34413067370053</v>
      </c>
      <c r="H1970" s="18" t="n">
        <f aca="false">Persist_a*G1970+Shock_sd*Draws!H1949</f>
        <v>-1.93730296051765</v>
      </c>
      <c r="I1970" s="18" t="n">
        <f aca="false">Persist_a*H1970+Shock_sd*Draws!I1949</f>
        <v>-64.6544524606378</v>
      </c>
      <c r="J1970" s="18" t="n">
        <f aca="false">Persist_a*I1970+Shock_sd*Draws!J1949</f>
        <v>-3.20418515751492</v>
      </c>
      <c r="K1970" s="18" t="n">
        <f aca="false">Persist_a*J1970+Shock_sd*Draws!K1949</f>
        <v>-1.2965083692345</v>
      </c>
      <c r="L1970" s="18" t="n">
        <f aca="false">Persist_a*K1970+Shock_sd*Draws!L1949</f>
        <v>-37.0499597553293</v>
      </c>
      <c r="M1970" s="18" t="n">
        <f aca="false">Persist_a*L1970+Shock_sd*Draws!M1949</f>
        <v>-69.6303225890906</v>
      </c>
      <c r="N1970" s="18" t="n">
        <f aca="false">0-(Draws!N1949+Draws!Z1949)</f>
        <v>0</v>
      </c>
      <c r="O1970" s="18" t="n">
        <f aca="false">N1970-(Draws!O1949+Draws!AA1949)</f>
        <v>0</v>
      </c>
      <c r="P1970" s="18" t="n">
        <f aca="false">O1970-(Draws!P1949+Draws!AB1949)</f>
        <v>0</v>
      </c>
      <c r="Q1970" s="18" t="n">
        <f aca="false">P1970-(Draws!Q1949+Draws!AC1949)</f>
        <v>0</v>
      </c>
      <c r="R1970" s="18" t="n">
        <f aca="false">Q1970-(Draws!R1949+Draws!AD1949)</f>
        <v>0</v>
      </c>
      <c r="S1970" s="18" t="n">
        <f aca="false">R1970-(Draws!S1949+Draws!AE1949)</f>
        <v>0</v>
      </c>
      <c r="T1970" s="18" t="n">
        <f aca="false">S1970-(Draws!T1949+Draws!AF1949)</f>
        <v>0</v>
      </c>
      <c r="U1970" s="18" t="n">
        <f aca="false">T1970-(Draws!U1949+Draws!AG1949)</f>
        <v>0</v>
      </c>
      <c r="V1970" s="18" t="n">
        <f aca="false">U1970-(Draws!V1949+Draws!AH1949)</f>
        <v>0</v>
      </c>
      <c r="W1970" s="18" t="n">
        <f aca="false">V1970-(Draws!W1949+Draws!AI1949)</f>
        <v>0</v>
      </c>
      <c r="X1970" s="18" t="n">
        <f aca="false">W1970-(Draws!X1949+Draws!AJ1949)</f>
        <v>0</v>
      </c>
      <c r="Y1970" s="18" t="n">
        <f aca="false">X1970-(Draws!Y1949+Draws!AK1949)</f>
        <v>0</v>
      </c>
      <c r="Z1970" s="18" t="n">
        <f aca="false">0-(MAX(Draws!N1949-Line_cap,0)+MAX(Draws!Z1949-Line_cap,0))</f>
        <v>0</v>
      </c>
      <c r="AA1970" s="18" t="n">
        <f aca="false">Z1970-(MAX(Draws!O1949-Line_cap,0)+MAX(Draws!AA1949-Line_cap,0))</f>
        <v>0</v>
      </c>
      <c r="AB1970" s="18" t="n">
        <f aca="false">AA1970-(MAX(Draws!P1949-Line_cap,0)+MAX(Draws!AB1949-Line_cap,0))</f>
        <v>0</v>
      </c>
      <c r="AC1970" s="18" t="n">
        <f aca="false">AB1970-(MAX(Draws!Q1949-Line_cap,0)+MAX(Draws!AC1949-Line_cap,0))</f>
        <v>0</v>
      </c>
      <c r="AD1970" s="18" t="n">
        <f aca="false">AC1970-(MAX(Draws!R1949-Line_cap,0)+MAX(Draws!AD1949-Line_cap,0))</f>
        <v>0</v>
      </c>
      <c r="AE1970" s="18" t="n">
        <f aca="false">AD1970-(MAX(Draws!S1949-Line_cap,0)+MAX(Draws!AE1949-Line_cap,0))</f>
        <v>0</v>
      </c>
      <c r="AF1970" s="18" t="n">
        <f aca="false">AE1970-(MAX(Draws!T1949-Line_cap,0)+MAX(Draws!AF1949-Line_cap,0))</f>
        <v>0</v>
      </c>
      <c r="AG1970" s="18" t="n">
        <f aca="false">AF1970-(MAX(Draws!U1949-Line_cap,0)+MAX(Draws!AG1949-Line_cap,0))</f>
        <v>0</v>
      </c>
      <c r="AH1970" s="18" t="n">
        <f aca="false">AG1970-(MAX(Draws!V1949-Line_cap,0)+MAX(Draws!AH1949-Line_cap,0))</f>
        <v>0</v>
      </c>
      <c r="AI1970" s="18" t="n">
        <f aca="false">AH1970-(MAX(Draws!W1949-Line_cap,0)+MAX(Draws!AI1949-Line_cap,0))</f>
        <v>0</v>
      </c>
      <c r="AJ1970" s="18" t="n">
        <f aca="false">AI1970-(MAX(Draws!X1949-Line_cap,0)+MAX(Draws!AJ1949-Line_cap,0))</f>
        <v>0</v>
      </c>
      <c r="AK1970" s="18" t="n">
        <f aca="false">AJ1970-(MAX(Draws!Y1949-Line_cap,0)+MAX(Draws!AK1949-Line_cap,0))</f>
        <v>0</v>
      </c>
      <c r="AL1970" s="18" t="n">
        <f aca="false">SUMPRODUCT(MIN($B$22:$M$22+B1970:M1970+N1970:Y1970))</f>
        <v>417.733454248809</v>
      </c>
      <c r="AM1970" s="18" t="n">
        <f aca="false">SUMPRODUCT(MIN($B$22:$M$22+B1970:M1970))</f>
        <v>417.733454248809</v>
      </c>
      <c r="AN1970" s="18" t="n">
        <f aca="false">SUMPRODUCT(MIN($B$22:$M$22+N1970:Y1970))</f>
        <v>481.950382357786</v>
      </c>
      <c r="AO1970" s="18" t="n">
        <f aca="false">SUMPRODUCT(MIN($B$22:$M$22+B1970:M1970+Z1970:AK1970))</f>
        <v>417.733454248809</v>
      </c>
      <c r="AP1970" s="18" t="n">
        <f aca="false">SUMPRODUCT(MIN($B$23:$M$23+B1970:M1970+N1970:Y1970))</f>
        <v>458.621741762172</v>
      </c>
      <c r="AQ1970" s="18" t="n">
        <f aca="false">SUMPRODUCT(MIN($B$23:$M$23+B1970:M1970+Z1970:AK1970))</f>
        <v>458.621741762172</v>
      </c>
      <c r="AR1970" s="13" t="n">
        <f aca="false">IF(Y1970&lt;0,1,0)</f>
        <v>0</v>
      </c>
    </row>
    <row r="1971" customFormat="false" ht="15" hidden="false" customHeight="false" outlineLevel="0" collapsed="false">
      <c r="A1971" s="13" t="n">
        <v>1946</v>
      </c>
      <c r="B1971" s="18" t="n">
        <f aca="false">Shock_sd*Draws!B1950</f>
        <v>130.937385742688</v>
      </c>
      <c r="C1971" s="18" t="n">
        <f aca="false">Persist_a*B1971+Shock_sd*Draws!C1950</f>
        <v>130.87644563349</v>
      </c>
      <c r="D1971" s="18" t="n">
        <f aca="false">Persist_a*C1971+Shock_sd*Draws!D1950</f>
        <v>90.5895021224373</v>
      </c>
      <c r="E1971" s="18" t="n">
        <f aca="false">Persist_a*D1971+Shock_sd*Draws!E1950</f>
        <v>48.4150500096623</v>
      </c>
      <c r="F1971" s="18" t="n">
        <f aca="false">Persist_a*E1971+Shock_sd*Draws!F1950</f>
        <v>-84.2143323148736</v>
      </c>
      <c r="G1971" s="18" t="n">
        <f aca="false">Persist_a*F1971+Shock_sd*Draws!G1950</f>
        <v>-108.109878986415</v>
      </c>
      <c r="H1971" s="18" t="n">
        <f aca="false">Persist_a*G1971+Shock_sd*Draws!H1950</f>
        <v>-56.5358173043497</v>
      </c>
      <c r="I1971" s="18" t="n">
        <f aca="false">Persist_a*H1971+Shock_sd*Draws!I1950</f>
        <v>1.40513029451788</v>
      </c>
      <c r="J1971" s="18" t="n">
        <f aca="false">Persist_a*I1971+Shock_sd*Draws!J1950</f>
        <v>-45.2055472764306</v>
      </c>
      <c r="K1971" s="18" t="n">
        <f aca="false">Persist_a*J1971+Shock_sd*Draws!K1950</f>
        <v>-26.761615680178</v>
      </c>
      <c r="L1971" s="18" t="n">
        <f aca="false">Persist_a*K1971+Shock_sd*Draws!L1950</f>
        <v>20.4393374802391</v>
      </c>
      <c r="M1971" s="18" t="n">
        <f aca="false">Persist_a*L1971+Shock_sd*Draws!M1950</f>
        <v>-23.7148862670204</v>
      </c>
      <c r="N1971" s="18" t="n">
        <f aca="false">0-(Draws!N1950+Draws!Z1950)</f>
        <v>0</v>
      </c>
      <c r="O1971" s="18" t="n">
        <f aca="false">N1971-(Draws!O1950+Draws!AA1950)</f>
        <v>0</v>
      </c>
      <c r="P1971" s="18" t="n">
        <f aca="false">O1971-(Draws!P1950+Draws!AB1950)</f>
        <v>0</v>
      </c>
      <c r="Q1971" s="18" t="n">
        <f aca="false">P1971-(Draws!Q1950+Draws!AC1950)</f>
        <v>0</v>
      </c>
      <c r="R1971" s="18" t="n">
        <f aca="false">Q1971-(Draws!R1950+Draws!AD1950)</f>
        <v>0</v>
      </c>
      <c r="S1971" s="18" t="n">
        <f aca="false">R1971-(Draws!S1950+Draws!AE1950)</f>
        <v>0</v>
      </c>
      <c r="T1971" s="18" t="n">
        <f aca="false">S1971-(Draws!T1950+Draws!AF1950)</f>
        <v>0</v>
      </c>
      <c r="U1971" s="18" t="n">
        <f aca="false">T1971-(Draws!U1950+Draws!AG1950)</f>
        <v>0</v>
      </c>
      <c r="V1971" s="18" t="n">
        <f aca="false">U1971-(Draws!V1950+Draws!AH1950)</f>
        <v>0</v>
      </c>
      <c r="W1971" s="18" t="n">
        <f aca="false">V1971-(Draws!W1950+Draws!AI1950)</f>
        <v>0</v>
      </c>
      <c r="X1971" s="18" t="n">
        <f aca="false">W1971-(Draws!X1950+Draws!AJ1950)</f>
        <v>0</v>
      </c>
      <c r="Y1971" s="18" t="n">
        <f aca="false">X1971-(Draws!Y1950+Draws!AK1950)</f>
        <v>0</v>
      </c>
      <c r="Z1971" s="18" t="n">
        <f aca="false">0-(MAX(Draws!N1950-Line_cap,0)+MAX(Draws!Z1950-Line_cap,0))</f>
        <v>0</v>
      </c>
      <c r="AA1971" s="18" t="n">
        <f aca="false">Z1971-(MAX(Draws!O1950-Line_cap,0)+MAX(Draws!AA1950-Line_cap,0))</f>
        <v>0</v>
      </c>
      <c r="AB1971" s="18" t="n">
        <f aca="false">AA1971-(MAX(Draws!P1950-Line_cap,0)+MAX(Draws!AB1950-Line_cap,0))</f>
        <v>0</v>
      </c>
      <c r="AC1971" s="18" t="n">
        <f aca="false">AB1971-(MAX(Draws!Q1950-Line_cap,0)+MAX(Draws!AC1950-Line_cap,0))</f>
        <v>0</v>
      </c>
      <c r="AD1971" s="18" t="n">
        <f aca="false">AC1971-(MAX(Draws!R1950-Line_cap,0)+MAX(Draws!AD1950-Line_cap,0))</f>
        <v>0</v>
      </c>
      <c r="AE1971" s="18" t="n">
        <f aca="false">AD1971-(MAX(Draws!S1950-Line_cap,0)+MAX(Draws!AE1950-Line_cap,0))</f>
        <v>0</v>
      </c>
      <c r="AF1971" s="18" t="n">
        <f aca="false">AE1971-(MAX(Draws!T1950-Line_cap,0)+MAX(Draws!AF1950-Line_cap,0))</f>
        <v>0</v>
      </c>
      <c r="AG1971" s="18" t="n">
        <f aca="false">AF1971-(MAX(Draws!U1950-Line_cap,0)+MAX(Draws!AG1950-Line_cap,0))</f>
        <v>0</v>
      </c>
      <c r="AH1971" s="18" t="n">
        <f aca="false">AG1971-(MAX(Draws!V1950-Line_cap,0)+MAX(Draws!AH1950-Line_cap,0))</f>
        <v>0</v>
      </c>
      <c r="AI1971" s="18" t="n">
        <f aca="false">AH1971-(MAX(Draws!W1950-Line_cap,0)+MAX(Draws!AI1950-Line_cap,0))</f>
        <v>0</v>
      </c>
      <c r="AJ1971" s="18" t="n">
        <f aca="false">AI1971-(MAX(Draws!X1950-Line_cap,0)+MAX(Draws!AJ1950-Line_cap,0))</f>
        <v>0</v>
      </c>
      <c r="AK1971" s="18" t="n">
        <f aca="false">AJ1971-(MAX(Draws!Y1950-Line_cap,0)+MAX(Draws!AK1950-Line_cap,0))</f>
        <v>0</v>
      </c>
      <c r="AL1971" s="18" t="n">
        <f aca="false">SUMPRODUCT(MIN($B$22:$M$22+B1971:M1971+N1971:Y1971))</f>
        <v>375.09829265195</v>
      </c>
      <c r="AM1971" s="18" t="n">
        <f aca="false">SUMPRODUCT(MIN($B$22:$M$22+B1971:M1971))</f>
        <v>375.09829265195</v>
      </c>
      <c r="AN1971" s="18" t="n">
        <f aca="false">SUMPRODUCT(MIN($B$22:$M$22+N1971:Y1971))</f>
        <v>481.950382357786</v>
      </c>
      <c r="AO1971" s="18" t="n">
        <f aca="false">SUMPRODUCT(MIN($B$22:$M$22+B1971:M1971+Z1971:AK1971))</f>
        <v>375.09829265195</v>
      </c>
      <c r="AP1971" s="18" t="n">
        <f aca="false">SUMPRODUCT(MIN($B$23:$M$23+B1971:M1971+N1971:Y1971))</f>
        <v>422.864038152734</v>
      </c>
      <c r="AQ1971" s="18" t="n">
        <f aca="false">SUMPRODUCT(MIN($B$23:$M$23+B1971:M1971+Z1971:AK1971))</f>
        <v>422.864038152734</v>
      </c>
      <c r="AR1971" s="13" t="n">
        <f aca="false">IF(Y1971&lt;0,1,0)</f>
        <v>0</v>
      </c>
    </row>
    <row r="1972" customFormat="false" ht="15" hidden="false" customHeight="false" outlineLevel="0" collapsed="false">
      <c r="A1972" s="13" t="n">
        <v>1947</v>
      </c>
      <c r="B1972" s="18" t="n">
        <f aca="false">Shock_sd*Draws!B1951</f>
        <v>-6.41794108053289</v>
      </c>
      <c r="C1972" s="18" t="n">
        <f aca="false">Persist_a*B1972+Shock_sd*Draws!C1951</f>
        <v>22.8379197135106</v>
      </c>
      <c r="D1972" s="18" t="n">
        <f aca="false">Persist_a*C1972+Shock_sd*Draws!D1951</f>
        <v>31.2875269548119</v>
      </c>
      <c r="E1972" s="18" t="n">
        <f aca="false">Persist_a*D1972+Shock_sd*Draws!E1951</f>
        <v>31.1427006116298</v>
      </c>
      <c r="F1972" s="18" t="n">
        <f aca="false">Persist_a*E1972+Shock_sd*Draws!F1951</f>
        <v>3.00140808388813</v>
      </c>
      <c r="G1972" s="18" t="n">
        <f aca="false">Persist_a*F1972+Shock_sd*Draws!G1951</f>
        <v>26.0154824814466</v>
      </c>
      <c r="H1972" s="18" t="n">
        <f aca="false">Persist_a*G1972+Shock_sd*Draws!H1951</f>
        <v>15.2431651687188</v>
      </c>
      <c r="I1972" s="18" t="n">
        <f aca="false">Persist_a*H1972+Shock_sd*Draws!I1951</f>
        <v>12.7031859116227</v>
      </c>
      <c r="J1972" s="18" t="n">
        <f aca="false">Persist_a*I1972+Shock_sd*Draws!J1951</f>
        <v>-23.2012343942785</v>
      </c>
      <c r="K1972" s="18" t="n">
        <f aca="false">Persist_a*J1972+Shock_sd*Draws!K1951</f>
        <v>-7.95633988986078</v>
      </c>
      <c r="L1972" s="18" t="n">
        <f aca="false">Persist_a*K1972+Shock_sd*Draws!L1951</f>
        <v>-116.696821616626</v>
      </c>
      <c r="M1972" s="18" t="n">
        <f aca="false">Persist_a*L1972+Shock_sd*Draws!M1951</f>
        <v>-117.828599238946</v>
      </c>
      <c r="N1972" s="18" t="n">
        <f aca="false">0-(Draws!N1951+Draws!Z1951)</f>
        <v>0</v>
      </c>
      <c r="O1972" s="18" t="n">
        <f aca="false">N1972-(Draws!O1951+Draws!AA1951)</f>
        <v>0</v>
      </c>
      <c r="P1972" s="18" t="n">
        <f aca="false">O1972-(Draws!P1951+Draws!AB1951)</f>
        <v>0</v>
      </c>
      <c r="Q1972" s="18" t="n">
        <f aca="false">P1972-(Draws!Q1951+Draws!AC1951)</f>
        <v>0</v>
      </c>
      <c r="R1972" s="18" t="n">
        <f aca="false">Q1972-(Draws!R1951+Draws!AD1951)</f>
        <v>0</v>
      </c>
      <c r="S1972" s="18" t="n">
        <f aca="false">R1972-(Draws!S1951+Draws!AE1951)</f>
        <v>0</v>
      </c>
      <c r="T1972" s="18" t="n">
        <f aca="false">S1972-(Draws!T1951+Draws!AF1951)</f>
        <v>0</v>
      </c>
      <c r="U1972" s="18" t="n">
        <f aca="false">T1972-(Draws!U1951+Draws!AG1951)</f>
        <v>-279.671990338134</v>
      </c>
      <c r="V1972" s="18" t="n">
        <f aca="false">U1972-(Draws!V1951+Draws!AH1951)</f>
        <v>-391.177893959582</v>
      </c>
      <c r="W1972" s="18" t="n">
        <f aca="false">V1972-(Draws!W1951+Draws!AI1951)</f>
        <v>-391.177893959582</v>
      </c>
      <c r="X1972" s="18" t="n">
        <f aca="false">W1972-(Draws!X1951+Draws!AJ1951)</f>
        <v>-391.177893959582</v>
      </c>
      <c r="Y1972" s="18" t="n">
        <f aca="false">X1972-(Draws!Y1951+Draws!AK1951)</f>
        <v>-391.177893959582</v>
      </c>
      <c r="Z1972" s="18" t="n">
        <f aca="false">0-(MAX(Draws!N1951-Line_cap,0)+MAX(Draws!Z1951-Line_cap,0))</f>
        <v>0</v>
      </c>
      <c r="AA1972" s="18" t="n">
        <f aca="false">Z1972-(MAX(Draws!O1951-Line_cap,0)+MAX(Draws!AA1951-Line_cap,0))</f>
        <v>0</v>
      </c>
      <c r="AB1972" s="18" t="n">
        <f aca="false">AA1972-(MAX(Draws!P1951-Line_cap,0)+MAX(Draws!AB1951-Line_cap,0))</f>
        <v>0</v>
      </c>
      <c r="AC1972" s="18" t="n">
        <f aca="false">AB1972-(MAX(Draws!Q1951-Line_cap,0)+MAX(Draws!AC1951-Line_cap,0))</f>
        <v>0</v>
      </c>
      <c r="AD1972" s="18" t="n">
        <f aca="false">AC1972-(MAX(Draws!R1951-Line_cap,0)+MAX(Draws!AD1951-Line_cap,0))</f>
        <v>0</v>
      </c>
      <c r="AE1972" s="18" t="n">
        <f aca="false">AD1972-(MAX(Draws!S1951-Line_cap,0)+MAX(Draws!AE1951-Line_cap,0))</f>
        <v>0</v>
      </c>
      <c r="AF1972" s="18" t="n">
        <f aca="false">AE1972-(MAX(Draws!T1951-Line_cap,0)+MAX(Draws!AF1951-Line_cap,0))</f>
        <v>0</v>
      </c>
      <c r="AG1972" s="18" t="n">
        <f aca="false">AF1972-(MAX(Draws!U1951-Line_cap,0)+MAX(Draws!AG1951-Line_cap,0))</f>
        <v>-179.671990338134</v>
      </c>
      <c r="AH1972" s="18" t="n">
        <f aca="false">AG1972-(MAX(Draws!V1951-Line_cap,0)+MAX(Draws!AH1951-Line_cap,0))</f>
        <v>-191.177893959582</v>
      </c>
      <c r="AI1972" s="18" t="n">
        <f aca="false">AH1972-(MAX(Draws!W1951-Line_cap,0)+MAX(Draws!AI1951-Line_cap,0))</f>
        <v>-191.177893959582</v>
      </c>
      <c r="AJ1972" s="18" t="n">
        <f aca="false">AI1972-(MAX(Draws!X1951-Line_cap,0)+MAX(Draws!AJ1951-Line_cap,0))</f>
        <v>-191.177893959582</v>
      </c>
      <c r="AK1972" s="18" t="n">
        <f aca="false">AJ1972-(MAX(Draws!Y1951-Line_cap,0)+MAX(Draws!AK1951-Line_cap,0))</f>
        <v>-191.177893959582</v>
      </c>
      <c r="AL1972" s="18" t="n">
        <f aca="false">SUMPRODUCT(MIN($B$22:$M$22+B1972:M1972+N1972:Y1972))</f>
        <v>-5.94676801182641</v>
      </c>
      <c r="AM1972" s="18" t="n">
        <f aca="false">SUMPRODUCT(MIN($B$22:$M$22+B1972:M1972))</f>
        <v>385.231125947755</v>
      </c>
      <c r="AN1972" s="18" t="n">
        <f aca="false">SUMPRODUCT(MIN($B$22:$M$22+N1972:Y1972))</f>
        <v>97.0198874578148</v>
      </c>
      <c r="AO1972" s="18" t="n">
        <f aca="false">SUMPRODUCT(MIN($B$22:$M$22+B1972:M1972+Z1972:AK1972))</f>
        <v>194.053231988174</v>
      </c>
      <c r="AP1972" s="18" t="n">
        <f aca="false">SUMPRODUCT(MIN($B$23:$M$23+B1972:M1972+N1972:Y1972))</f>
        <v>40.9263608017179</v>
      </c>
      <c r="AQ1972" s="18" t="n">
        <f aca="false">SUMPRODUCT(MIN($B$23:$M$23+B1972:M1972+Z1972:AK1972))</f>
        <v>240.926360801718</v>
      </c>
      <c r="AR1972" s="13" t="n">
        <f aca="false">IF(Y1972&lt;0,1,0)</f>
        <v>1</v>
      </c>
    </row>
    <row r="1973" customFormat="false" ht="15" hidden="false" customHeight="false" outlineLevel="0" collapsed="false">
      <c r="A1973" s="13" t="n">
        <v>1948</v>
      </c>
      <c r="B1973" s="18" t="n">
        <f aca="false">Shock_sd*Draws!B1952</f>
        <v>0.747370258051566</v>
      </c>
      <c r="C1973" s="18" t="n">
        <f aca="false">Persist_a*B1973+Shock_sd*Draws!C1952</f>
        <v>38.4820958806996</v>
      </c>
      <c r="D1973" s="18" t="n">
        <f aca="false">Persist_a*C1973+Shock_sd*Draws!D1952</f>
        <v>51.4403881300566</v>
      </c>
      <c r="E1973" s="18" t="n">
        <f aca="false">Persist_a*D1973+Shock_sd*Draws!E1952</f>
        <v>4.07164818377411</v>
      </c>
      <c r="F1973" s="18" t="n">
        <f aca="false">Persist_a*E1973+Shock_sd*Draws!F1952</f>
        <v>-47.7912246526004</v>
      </c>
      <c r="G1973" s="18" t="n">
        <f aca="false">Persist_a*F1973+Shock_sd*Draws!G1952</f>
        <v>-110.452228205447</v>
      </c>
      <c r="H1973" s="18" t="n">
        <f aca="false">Persist_a*G1973+Shock_sd*Draws!H1952</f>
        <v>-87.5953198526322</v>
      </c>
      <c r="I1973" s="18" t="n">
        <f aca="false">Persist_a*H1973+Shock_sd*Draws!I1952</f>
        <v>-26.940168008411</v>
      </c>
      <c r="J1973" s="18" t="n">
        <f aca="false">Persist_a*I1973+Shock_sd*Draws!J1952</f>
        <v>-70.3112615508933</v>
      </c>
      <c r="K1973" s="18" t="n">
        <f aca="false">Persist_a*J1973+Shock_sd*Draws!K1952</f>
        <v>-23.6370358493247</v>
      </c>
      <c r="L1973" s="18" t="n">
        <f aca="false">Persist_a*K1973+Shock_sd*Draws!L1952</f>
        <v>13.8655191352991</v>
      </c>
      <c r="M1973" s="18" t="n">
        <f aca="false">Persist_a*L1973+Shock_sd*Draws!M1952</f>
        <v>-46.8168411233681</v>
      </c>
      <c r="N1973" s="18" t="n">
        <f aca="false">0-(Draws!N1952+Draws!Z1952)</f>
        <v>0</v>
      </c>
      <c r="O1973" s="18" t="n">
        <f aca="false">N1973-(Draws!O1952+Draws!AA1952)</f>
        <v>0</v>
      </c>
      <c r="P1973" s="18" t="n">
        <f aca="false">O1973-(Draws!P1952+Draws!AB1952)</f>
        <v>0</v>
      </c>
      <c r="Q1973" s="18" t="n">
        <f aca="false">P1973-(Draws!Q1952+Draws!AC1952)</f>
        <v>0</v>
      </c>
      <c r="R1973" s="18" t="n">
        <f aca="false">Q1973-(Draws!R1952+Draws!AD1952)</f>
        <v>0</v>
      </c>
      <c r="S1973" s="18" t="n">
        <f aca="false">R1973-(Draws!S1952+Draws!AE1952)</f>
        <v>0</v>
      </c>
      <c r="T1973" s="18" t="n">
        <f aca="false">S1973-(Draws!T1952+Draws!AF1952)</f>
        <v>0</v>
      </c>
      <c r="U1973" s="18" t="n">
        <f aca="false">T1973-(Draws!U1952+Draws!AG1952)</f>
        <v>0</v>
      </c>
      <c r="V1973" s="18" t="n">
        <f aca="false">U1973-(Draws!V1952+Draws!AH1952)</f>
        <v>0</v>
      </c>
      <c r="W1973" s="18" t="n">
        <f aca="false">V1973-(Draws!W1952+Draws!AI1952)</f>
        <v>0</v>
      </c>
      <c r="X1973" s="18" t="n">
        <f aca="false">W1973-(Draws!X1952+Draws!AJ1952)</f>
        <v>0</v>
      </c>
      <c r="Y1973" s="18" t="n">
        <f aca="false">X1973-(Draws!Y1952+Draws!AK1952)</f>
        <v>0</v>
      </c>
      <c r="Z1973" s="18" t="n">
        <f aca="false">0-(MAX(Draws!N1952-Line_cap,0)+MAX(Draws!Z1952-Line_cap,0))</f>
        <v>0</v>
      </c>
      <c r="AA1973" s="18" t="n">
        <f aca="false">Z1973-(MAX(Draws!O1952-Line_cap,0)+MAX(Draws!AA1952-Line_cap,0))</f>
        <v>0</v>
      </c>
      <c r="AB1973" s="18" t="n">
        <f aca="false">AA1973-(MAX(Draws!P1952-Line_cap,0)+MAX(Draws!AB1952-Line_cap,0))</f>
        <v>0</v>
      </c>
      <c r="AC1973" s="18" t="n">
        <f aca="false">AB1973-(MAX(Draws!Q1952-Line_cap,0)+MAX(Draws!AC1952-Line_cap,0))</f>
        <v>0</v>
      </c>
      <c r="AD1973" s="18" t="n">
        <f aca="false">AC1973-(MAX(Draws!R1952-Line_cap,0)+MAX(Draws!AD1952-Line_cap,0))</f>
        <v>0</v>
      </c>
      <c r="AE1973" s="18" t="n">
        <f aca="false">AD1973-(MAX(Draws!S1952-Line_cap,0)+MAX(Draws!AE1952-Line_cap,0))</f>
        <v>0</v>
      </c>
      <c r="AF1973" s="18" t="n">
        <f aca="false">AE1973-(MAX(Draws!T1952-Line_cap,0)+MAX(Draws!AF1952-Line_cap,0))</f>
        <v>0</v>
      </c>
      <c r="AG1973" s="18" t="n">
        <f aca="false">AF1973-(MAX(Draws!U1952-Line_cap,0)+MAX(Draws!AG1952-Line_cap,0))</f>
        <v>0</v>
      </c>
      <c r="AH1973" s="18" t="n">
        <f aca="false">AG1973-(MAX(Draws!V1952-Line_cap,0)+MAX(Draws!AH1952-Line_cap,0))</f>
        <v>0</v>
      </c>
      <c r="AI1973" s="18" t="n">
        <f aca="false">AH1973-(MAX(Draws!W1952-Line_cap,0)+MAX(Draws!AI1952-Line_cap,0))</f>
        <v>0</v>
      </c>
      <c r="AJ1973" s="18" t="n">
        <f aca="false">AI1973-(MAX(Draws!X1952-Line_cap,0)+MAX(Draws!AJ1952-Line_cap,0))</f>
        <v>0</v>
      </c>
      <c r="AK1973" s="18" t="n">
        <f aca="false">AJ1973-(MAX(Draws!Y1952-Line_cap,0)+MAX(Draws!AK1952-Line_cap,0))</f>
        <v>0</v>
      </c>
      <c r="AL1973" s="18" t="n">
        <f aca="false">SUMPRODUCT(MIN($B$22:$M$22+B1973:M1973+N1973:Y1973))</f>
        <v>372.755943432918</v>
      </c>
      <c r="AM1973" s="18" t="n">
        <f aca="false">SUMPRODUCT(MIN($B$22:$M$22+B1973:M1973))</f>
        <v>372.755943432918</v>
      </c>
      <c r="AN1973" s="18" t="n">
        <f aca="false">SUMPRODUCT(MIN($B$22:$M$22+N1973:Y1973))</f>
        <v>481.950382357786</v>
      </c>
      <c r="AO1973" s="18" t="n">
        <f aca="false">SUMPRODUCT(MIN($B$22:$M$22+B1973:M1973+Z1973:AK1973))</f>
        <v>372.755943432918</v>
      </c>
      <c r="AP1973" s="18" t="n">
        <f aca="false">SUMPRODUCT(MIN($B$23:$M$23+B1973:M1973+N1973:Y1973))</f>
        <v>420.521688933702</v>
      </c>
      <c r="AQ1973" s="18" t="n">
        <f aca="false">SUMPRODUCT(MIN($B$23:$M$23+B1973:M1973+Z1973:AK1973))</f>
        <v>420.521688933702</v>
      </c>
      <c r="AR1973" s="13" t="n">
        <f aca="false">IF(Y1973&lt;0,1,0)</f>
        <v>0</v>
      </c>
    </row>
    <row r="1974" customFormat="false" ht="15" hidden="false" customHeight="false" outlineLevel="0" collapsed="false">
      <c r="A1974" s="13" t="n">
        <v>1949</v>
      </c>
      <c r="B1974" s="18" t="n">
        <f aca="false">Shock_sd*Draws!B1953</f>
        <v>-28.6482654305994</v>
      </c>
      <c r="C1974" s="18" t="n">
        <f aca="false">Persist_a*B1974+Shock_sd*Draws!C1953</f>
        <v>45.5663938154784</v>
      </c>
      <c r="D1974" s="18" t="n">
        <f aca="false">Persist_a*C1974+Shock_sd*Draws!D1953</f>
        <v>30.8789917870098</v>
      </c>
      <c r="E1974" s="18" t="n">
        <f aca="false">Persist_a*D1974+Shock_sd*Draws!E1953</f>
        <v>95.2583743689137</v>
      </c>
      <c r="F1974" s="18" t="n">
        <f aca="false">Persist_a*E1974+Shock_sd*Draws!F1953</f>
        <v>42.7728222711591</v>
      </c>
      <c r="G1974" s="18" t="n">
        <f aca="false">Persist_a*F1974+Shock_sd*Draws!G1953</f>
        <v>28.0714317870788</v>
      </c>
      <c r="H1974" s="18" t="n">
        <f aca="false">Persist_a*G1974+Shock_sd*Draws!H1953</f>
        <v>-17.7735183446581</v>
      </c>
      <c r="I1974" s="18" t="n">
        <f aca="false">Persist_a*H1974+Shock_sd*Draws!I1953</f>
        <v>64.3037915022976</v>
      </c>
      <c r="J1974" s="18" t="n">
        <f aca="false">Persist_a*I1974+Shock_sd*Draws!J1953</f>
        <v>17.7021596444693</v>
      </c>
      <c r="K1974" s="18" t="n">
        <f aca="false">Persist_a*J1974+Shock_sd*Draws!K1953</f>
        <v>100.818197155166</v>
      </c>
      <c r="L1974" s="18" t="n">
        <f aca="false">Persist_a*K1974+Shock_sd*Draws!L1953</f>
        <v>102.59547459404</v>
      </c>
      <c r="M1974" s="18" t="n">
        <f aca="false">Persist_a*L1974+Shock_sd*Draws!M1953</f>
        <v>51.0282874445031</v>
      </c>
      <c r="N1974" s="18" t="n">
        <f aca="false">0-(Draws!N1953+Draws!Z1953)</f>
        <v>0</v>
      </c>
      <c r="O1974" s="18" t="n">
        <f aca="false">N1974-(Draws!O1953+Draws!AA1953)</f>
        <v>0</v>
      </c>
      <c r="P1974" s="18" t="n">
        <f aca="false">O1974-(Draws!P1953+Draws!AB1953)</f>
        <v>0</v>
      </c>
      <c r="Q1974" s="18" t="n">
        <f aca="false">P1974-(Draws!Q1953+Draws!AC1953)</f>
        <v>0</v>
      </c>
      <c r="R1974" s="18" t="n">
        <f aca="false">Q1974-(Draws!R1953+Draws!AD1953)</f>
        <v>0</v>
      </c>
      <c r="S1974" s="18" t="n">
        <f aca="false">R1974-(Draws!S1953+Draws!AE1953)</f>
        <v>0</v>
      </c>
      <c r="T1974" s="18" t="n">
        <f aca="false">S1974-(Draws!T1953+Draws!AF1953)</f>
        <v>0</v>
      </c>
      <c r="U1974" s="18" t="n">
        <f aca="false">T1974-(Draws!U1953+Draws!AG1953)</f>
        <v>0</v>
      </c>
      <c r="V1974" s="18" t="n">
        <f aca="false">U1974-(Draws!V1953+Draws!AH1953)</f>
        <v>0</v>
      </c>
      <c r="W1974" s="18" t="n">
        <f aca="false">V1974-(Draws!W1953+Draws!AI1953)</f>
        <v>0</v>
      </c>
      <c r="X1974" s="18" t="n">
        <f aca="false">W1974-(Draws!X1953+Draws!AJ1953)</f>
        <v>0</v>
      </c>
      <c r="Y1974" s="18" t="n">
        <f aca="false">X1974-(Draws!Y1953+Draws!AK1953)</f>
        <v>0</v>
      </c>
      <c r="Z1974" s="18" t="n">
        <f aca="false">0-(MAX(Draws!N1953-Line_cap,0)+MAX(Draws!Z1953-Line_cap,0))</f>
        <v>0</v>
      </c>
      <c r="AA1974" s="18" t="n">
        <f aca="false">Z1974-(MAX(Draws!O1953-Line_cap,0)+MAX(Draws!AA1953-Line_cap,0))</f>
        <v>0</v>
      </c>
      <c r="AB1974" s="18" t="n">
        <f aca="false">AA1974-(MAX(Draws!P1953-Line_cap,0)+MAX(Draws!AB1953-Line_cap,0))</f>
        <v>0</v>
      </c>
      <c r="AC1974" s="18" t="n">
        <f aca="false">AB1974-(MAX(Draws!Q1953-Line_cap,0)+MAX(Draws!AC1953-Line_cap,0))</f>
        <v>0</v>
      </c>
      <c r="AD1974" s="18" t="n">
        <f aca="false">AC1974-(MAX(Draws!R1953-Line_cap,0)+MAX(Draws!AD1953-Line_cap,0))</f>
        <v>0</v>
      </c>
      <c r="AE1974" s="18" t="n">
        <f aca="false">AD1974-(MAX(Draws!S1953-Line_cap,0)+MAX(Draws!AE1953-Line_cap,0))</f>
        <v>0</v>
      </c>
      <c r="AF1974" s="18" t="n">
        <f aca="false">AE1974-(MAX(Draws!T1953-Line_cap,0)+MAX(Draws!AF1953-Line_cap,0))</f>
        <v>0</v>
      </c>
      <c r="AG1974" s="18" t="n">
        <f aca="false">AF1974-(MAX(Draws!U1953-Line_cap,0)+MAX(Draws!AG1953-Line_cap,0))</f>
        <v>0</v>
      </c>
      <c r="AH1974" s="18" t="n">
        <f aca="false">AG1974-(MAX(Draws!V1953-Line_cap,0)+MAX(Draws!AH1953-Line_cap,0))</f>
        <v>0</v>
      </c>
      <c r="AI1974" s="18" t="n">
        <f aca="false">AH1974-(MAX(Draws!W1953-Line_cap,0)+MAX(Draws!AI1953-Line_cap,0))</f>
        <v>0</v>
      </c>
      <c r="AJ1974" s="18" t="n">
        <f aca="false">AI1974-(MAX(Draws!X1953-Line_cap,0)+MAX(Draws!AJ1953-Line_cap,0))</f>
        <v>0</v>
      </c>
      <c r="AK1974" s="18" t="n">
        <f aca="false">AJ1974-(MAX(Draws!Y1953-Line_cap,0)+MAX(Draws!AK1953-Line_cap,0))</f>
        <v>0</v>
      </c>
      <c r="AL1974" s="18" t="n">
        <f aca="false">SUMPRODUCT(MIN($B$22:$M$22+B1974:M1974+N1974:Y1974))</f>
        <v>464.176864013128</v>
      </c>
      <c r="AM1974" s="18" t="n">
        <f aca="false">SUMPRODUCT(MIN($B$22:$M$22+B1974:M1974))</f>
        <v>464.176864013128</v>
      </c>
      <c r="AN1974" s="18" t="n">
        <f aca="false">SUMPRODUCT(MIN($B$22:$M$22+N1974:Y1974))</f>
        <v>481.950382357786</v>
      </c>
      <c r="AO1974" s="18" t="n">
        <f aca="false">SUMPRODUCT(MIN($B$22:$M$22+B1974:M1974+Z1974:AK1974))</f>
        <v>464.176864013128</v>
      </c>
      <c r="AP1974" s="18" t="n">
        <f aca="false">SUMPRODUCT(MIN($B$23:$M$23+B1974:M1974+N1974:Y1974))</f>
        <v>513.355506876228</v>
      </c>
      <c r="AQ1974" s="18" t="n">
        <f aca="false">SUMPRODUCT(MIN($B$23:$M$23+B1974:M1974+Z1974:AK1974))</f>
        <v>513.355506876228</v>
      </c>
      <c r="AR1974" s="13" t="n">
        <f aca="false">IF(Y1974&lt;0,1,0)</f>
        <v>0</v>
      </c>
    </row>
    <row r="1975" customFormat="false" ht="15" hidden="false" customHeight="false" outlineLevel="0" collapsed="false">
      <c r="A1975" s="13" t="n">
        <v>1950</v>
      </c>
      <c r="B1975" s="18" t="n">
        <f aca="false">Shock_sd*Draws!B1954</f>
        <v>-15.8315871449337</v>
      </c>
      <c r="C1975" s="18" t="n">
        <f aca="false">Persist_a*B1975+Shock_sd*Draws!C1954</f>
        <v>-40.6461303902196</v>
      </c>
      <c r="D1975" s="18" t="n">
        <f aca="false">Persist_a*C1975+Shock_sd*Draws!D1954</f>
        <v>-4.19922415010615</v>
      </c>
      <c r="E1975" s="18" t="n">
        <f aca="false">Persist_a*D1975+Shock_sd*Draws!E1954</f>
        <v>69.7886947404115</v>
      </c>
      <c r="F1975" s="18" t="n">
        <f aca="false">Persist_a*E1975+Shock_sd*Draws!F1954</f>
        <v>-4.4767125070728</v>
      </c>
      <c r="G1975" s="18" t="n">
        <f aca="false">Persist_a*F1975+Shock_sd*Draws!G1954</f>
        <v>-35.0253420230055</v>
      </c>
      <c r="H1975" s="18" t="n">
        <f aca="false">Persist_a*G1975+Shock_sd*Draws!H1954</f>
        <v>-45.3912261670272</v>
      </c>
      <c r="I1975" s="18" t="n">
        <f aca="false">Persist_a*H1975+Shock_sd*Draws!I1954</f>
        <v>-57.3644407793469</v>
      </c>
      <c r="J1975" s="18" t="n">
        <f aca="false">Persist_a*I1975+Shock_sd*Draws!J1954</f>
        <v>44.479925116778</v>
      </c>
      <c r="K1975" s="18" t="n">
        <f aca="false">Persist_a*J1975+Shock_sd*Draws!K1954</f>
        <v>87.0157873829279</v>
      </c>
      <c r="L1975" s="18" t="n">
        <f aca="false">Persist_a*K1975+Shock_sd*Draws!L1954</f>
        <v>125.612395035742</v>
      </c>
      <c r="M1975" s="18" t="n">
        <f aca="false">Persist_a*L1975+Shock_sd*Draws!M1954</f>
        <v>83.3466781207722</v>
      </c>
      <c r="N1975" s="18" t="n">
        <f aca="false">0-(Draws!N1954+Draws!Z1954)</f>
        <v>0</v>
      </c>
      <c r="O1975" s="18" t="n">
        <f aca="false">N1975-(Draws!O1954+Draws!AA1954)</f>
        <v>0</v>
      </c>
      <c r="P1975" s="18" t="n">
        <f aca="false">O1975-(Draws!P1954+Draws!AB1954)</f>
        <v>0</v>
      </c>
      <c r="Q1975" s="18" t="n">
        <f aca="false">P1975-(Draws!Q1954+Draws!AC1954)</f>
        <v>0</v>
      </c>
      <c r="R1975" s="18" t="n">
        <f aca="false">Q1975-(Draws!R1954+Draws!AD1954)</f>
        <v>0</v>
      </c>
      <c r="S1975" s="18" t="n">
        <f aca="false">R1975-(Draws!S1954+Draws!AE1954)</f>
        <v>0</v>
      </c>
      <c r="T1975" s="18" t="n">
        <f aca="false">S1975-(Draws!T1954+Draws!AF1954)</f>
        <v>0</v>
      </c>
      <c r="U1975" s="18" t="n">
        <f aca="false">T1975-(Draws!U1954+Draws!AG1954)</f>
        <v>0</v>
      </c>
      <c r="V1975" s="18" t="n">
        <f aca="false">U1975-(Draws!V1954+Draws!AH1954)</f>
        <v>0</v>
      </c>
      <c r="W1975" s="18" t="n">
        <f aca="false">V1975-(Draws!W1954+Draws!AI1954)</f>
        <v>0</v>
      </c>
      <c r="X1975" s="18" t="n">
        <f aca="false">W1975-(Draws!X1954+Draws!AJ1954)</f>
        <v>0</v>
      </c>
      <c r="Y1975" s="18" t="n">
        <f aca="false">X1975-(Draws!Y1954+Draws!AK1954)</f>
        <v>0</v>
      </c>
      <c r="Z1975" s="18" t="n">
        <f aca="false">0-(MAX(Draws!N1954-Line_cap,0)+MAX(Draws!Z1954-Line_cap,0))</f>
        <v>0</v>
      </c>
      <c r="AA1975" s="18" t="n">
        <f aca="false">Z1975-(MAX(Draws!O1954-Line_cap,0)+MAX(Draws!AA1954-Line_cap,0))</f>
        <v>0</v>
      </c>
      <c r="AB1975" s="18" t="n">
        <f aca="false">AA1975-(MAX(Draws!P1954-Line_cap,0)+MAX(Draws!AB1954-Line_cap,0))</f>
        <v>0</v>
      </c>
      <c r="AC1975" s="18" t="n">
        <f aca="false">AB1975-(MAX(Draws!Q1954-Line_cap,0)+MAX(Draws!AC1954-Line_cap,0))</f>
        <v>0</v>
      </c>
      <c r="AD1975" s="18" t="n">
        <f aca="false">AC1975-(MAX(Draws!R1954-Line_cap,0)+MAX(Draws!AD1954-Line_cap,0))</f>
        <v>0</v>
      </c>
      <c r="AE1975" s="18" t="n">
        <f aca="false">AD1975-(MAX(Draws!S1954-Line_cap,0)+MAX(Draws!AE1954-Line_cap,0))</f>
        <v>0</v>
      </c>
      <c r="AF1975" s="18" t="n">
        <f aca="false">AE1975-(MAX(Draws!T1954-Line_cap,0)+MAX(Draws!AF1954-Line_cap,0))</f>
        <v>0</v>
      </c>
      <c r="AG1975" s="18" t="n">
        <f aca="false">AF1975-(MAX(Draws!U1954-Line_cap,0)+MAX(Draws!AG1954-Line_cap,0))</f>
        <v>0</v>
      </c>
      <c r="AH1975" s="18" t="n">
        <f aca="false">AG1975-(MAX(Draws!V1954-Line_cap,0)+MAX(Draws!AH1954-Line_cap,0))</f>
        <v>0</v>
      </c>
      <c r="AI1975" s="18" t="n">
        <f aca="false">AH1975-(MAX(Draws!W1954-Line_cap,0)+MAX(Draws!AI1954-Line_cap,0))</f>
        <v>0</v>
      </c>
      <c r="AJ1975" s="18" t="n">
        <f aca="false">AI1975-(MAX(Draws!X1954-Line_cap,0)+MAX(Draws!AJ1954-Line_cap,0))</f>
        <v>0</v>
      </c>
      <c r="AK1975" s="18" t="n">
        <f aca="false">AJ1975-(MAX(Draws!Y1954-Line_cap,0)+MAX(Draws!AK1954-Line_cap,0))</f>
        <v>0</v>
      </c>
      <c r="AL1975" s="18" t="n">
        <f aca="false">SUMPRODUCT(MIN($B$22:$M$22+B1975:M1975+N1975:Y1975))</f>
        <v>426.489612618572</v>
      </c>
      <c r="AM1975" s="18" t="n">
        <f aca="false">SUMPRODUCT(MIN($B$22:$M$22+B1975:M1975))</f>
        <v>426.489612618572</v>
      </c>
      <c r="AN1975" s="18" t="n">
        <f aca="false">SUMPRODUCT(MIN($B$22:$M$22+N1975:Y1975))</f>
        <v>481.950382357786</v>
      </c>
      <c r="AO1975" s="18" t="n">
        <f aca="false">SUMPRODUCT(MIN($B$22:$M$22+B1975:M1975+Z1975:AK1975))</f>
        <v>426.489612618572</v>
      </c>
      <c r="AP1975" s="18" t="n">
        <f aca="false">SUMPRODUCT(MIN($B$23:$M$23+B1975:M1975+N1975:Y1975))</f>
        <v>476.089612618572</v>
      </c>
      <c r="AQ1975" s="18" t="n">
        <f aca="false">SUMPRODUCT(MIN($B$23:$M$23+B1975:M1975+Z1975:AK1975))</f>
        <v>476.089612618572</v>
      </c>
      <c r="AR1975" s="13" t="n">
        <f aca="false">IF(Y1975&lt;0,1,0)</f>
        <v>0</v>
      </c>
    </row>
    <row r="1976" customFormat="false" ht="15" hidden="false" customHeight="false" outlineLevel="0" collapsed="false">
      <c r="A1976" s="13" t="n">
        <v>1951</v>
      </c>
      <c r="B1976" s="18" t="n">
        <f aca="false">Shock_sd*Draws!B1955</f>
        <v>88.3829964677809</v>
      </c>
      <c r="C1976" s="18" t="n">
        <f aca="false">Persist_a*B1976+Shock_sd*Draws!C1955</f>
        <v>71.7986398546454</v>
      </c>
      <c r="D1976" s="18" t="n">
        <f aca="false">Persist_a*C1976+Shock_sd*Draws!D1955</f>
        <v>25.9144395082199</v>
      </c>
      <c r="E1976" s="18" t="n">
        <f aca="false">Persist_a*D1976+Shock_sd*Draws!E1955</f>
        <v>-24.6311830769704</v>
      </c>
      <c r="F1976" s="18" t="n">
        <f aca="false">Persist_a*E1976+Shock_sd*Draws!F1955</f>
        <v>1.18970784412866</v>
      </c>
      <c r="G1976" s="18" t="n">
        <f aca="false">Persist_a*F1976+Shock_sd*Draws!G1955</f>
        <v>-31.9856637979508</v>
      </c>
      <c r="H1976" s="18" t="n">
        <f aca="false">Persist_a*G1976+Shock_sd*Draws!H1955</f>
        <v>-30.6073193380644</v>
      </c>
      <c r="I1976" s="18" t="n">
        <f aca="false">Persist_a*H1976+Shock_sd*Draws!I1955</f>
        <v>-152.597408456849</v>
      </c>
      <c r="J1976" s="18" t="n">
        <f aca="false">Persist_a*I1976+Shock_sd*Draws!J1955</f>
        <v>-73.3648051225952</v>
      </c>
      <c r="K1976" s="18" t="n">
        <f aca="false">Persist_a*J1976+Shock_sd*Draws!K1955</f>
        <v>-67.4627623507468</v>
      </c>
      <c r="L1976" s="18" t="n">
        <f aca="false">Persist_a*K1976+Shock_sd*Draws!L1955</f>
        <v>-110.007919581708</v>
      </c>
      <c r="M1976" s="18" t="n">
        <f aca="false">Persist_a*L1976+Shock_sd*Draws!M1955</f>
        <v>-87.6176624279771</v>
      </c>
      <c r="N1976" s="18" t="n">
        <f aca="false">0-(Draws!N1955+Draws!Z1955)</f>
        <v>0</v>
      </c>
      <c r="O1976" s="18" t="n">
        <f aca="false">N1976-(Draws!O1955+Draws!AA1955)</f>
        <v>0</v>
      </c>
      <c r="P1976" s="18" t="n">
        <f aca="false">O1976-(Draws!P1955+Draws!AB1955)</f>
        <v>0</v>
      </c>
      <c r="Q1976" s="18" t="n">
        <f aca="false">P1976-(Draws!Q1955+Draws!AC1955)</f>
        <v>-144.269657118807</v>
      </c>
      <c r="R1976" s="18" t="n">
        <f aca="false">Q1976-(Draws!R1955+Draws!AD1955)</f>
        <v>-144.269657118807</v>
      </c>
      <c r="S1976" s="18" t="n">
        <f aca="false">R1976-(Draws!S1955+Draws!AE1955)</f>
        <v>-144.269657118807</v>
      </c>
      <c r="T1976" s="18" t="n">
        <f aca="false">S1976-(Draws!T1955+Draws!AF1955)</f>
        <v>-144.269657118807</v>
      </c>
      <c r="U1976" s="18" t="n">
        <f aca="false">T1976-(Draws!U1955+Draws!AG1955)</f>
        <v>-144.269657118807</v>
      </c>
      <c r="V1976" s="18" t="n">
        <f aca="false">U1976-(Draws!V1955+Draws!AH1955)</f>
        <v>-252.655531397492</v>
      </c>
      <c r="W1976" s="18" t="n">
        <f aca="false">V1976-(Draws!W1955+Draws!AI1955)</f>
        <v>-252.655531397492</v>
      </c>
      <c r="X1976" s="18" t="n">
        <f aca="false">W1976-(Draws!X1955+Draws!AJ1955)</f>
        <v>-252.655531397492</v>
      </c>
      <c r="Y1976" s="18" t="n">
        <f aca="false">X1976-(Draws!Y1955+Draws!AK1955)</f>
        <v>-252.655531397492</v>
      </c>
      <c r="Z1976" s="18" t="n">
        <f aca="false">0-(MAX(Draws!N1955-Line_cap,0)+MAX(Draws!Z1955-Line_cap,0))</f>
        <v>0</v>
      </c>
      <c r="AA1976" s="18" t="n">
        <f aca="false">Z1976-(MAX(Draws!O1955-Line_cap,0)+MAX(Draws!AA1955-Line_cap,0))</f>
        <v>0</v>
      </c>
      <c r="AB1976" s="18" t="n">
        <f aca="false">AA1976-(MAX(Draws!P1955-Line_cap,0)+MAX(Draws!AB1955-Line_cap,0))</f>
        <v>0</v>
      </c>
      <c r="AC1976" s="18" t="n">
        <f aca="false">AB1976-(MAX(Draws!Q1955-Line_cap,0)+MAX(Draws!AC1955-Line_cap,0))</f>
        <v>-44.2696571188066</v>
      </c>
      <c r="AD1976" s="18" t="n">
        <f aca="false">AC1976-(MAX(Draws!R1955-Line_cap,0)+MAX(Draws!AD1955-Line_cap,0))</f>
        <v>-44.2696571188066</v>
      </c>
      <c r="AE1976" s="18" t="n">
        <f aca="false">AD1976-(MAX(Draws!S1955-Line_cap,0)+MAX(Draws!AE1955-Line_cap,0))</f>
        <v>-44.2696571188066</v>
      </c>
      <c r="AF1976" s="18" t="n">
        <f aca="false">AE1976-(MAX(Draws!T1955-Line_cap,0)+MAX(Draws!AF1955-Line_cap,0))</f>
        <v>-44.2696571188066</v>
      </c>
      <c r="AG1976" s="18" t="n">
        <f aca="false">AF1976-(MAX(Draws!U1955-Line_cap,0)+MAX(Draws!AG1955-Line_cap,0))</f>
        <v>-44.2696571188066</v>
      </c>
      <c r="AH1976" s="18" t="n">
        <f aca="false">AG1976-(MAX(Draws!V1955-Line_cap,0)+MAX(Draws!AH1955-Line_cap,0))</f>
        <v>-52.6555313974917</v>
      </c>
      <c r="AI1976" s="18" t="n">
        <f aca="false">AH1976-(MAX(Draws!W1955-Line_cap,0)+MAX(Draws!AI1955-Line_cap,0))</f>
        <v>-52.6555313974917</v>
      </c>
      <c r="AJ1976" s="18" t="n">
        <f aca="false">AI1976-(MAX(Draws!X1955-Line_cap,0)+MAX(Draws!AJ1955-Line_cap,0))</f>
        <v>-52.6555313974917</v>
      </c>
      <c r="AK1976" s="18" t="n">
        <f aca="false">AJ1976-(MAX(Draws!Y1955-Line_cap,0)+MAX(Draws!AK1955-Line_cap,0))</f>
        <v>-52.6555313974917</v>
      </c>
      <c r="AL1976" s="18" t="n">
        <f aca="false">SUMPRODUCT(MIN($B$22:$M$22+B1976:M1976+N1976:Y1976))</f>
        <v>139.264496585182</v>
      </c>
      <c r="AM1976" s="18" t="n">
        <f aca="false">SUMPRODUCT(MIN($B$22:$M$22+B1976:M1976))</f>
        <v>331.256644941071</v>
      </c>
      <c r="AN1976" s="18" t="n">
        <f aca="false">SUMPRODUCT(MIN($B$22:$M$22+N1976:Y1976))</f>
        <v>235.542250019905</v>
      </c>
      <c r="AO1976" s="18" t="n">
        <f aca="false">SUMPRODUCT(MIN($B$22:$M$22+B1976:M1976+Z1976:AK1976))</f>
        <v>286.986987822264</v>
      </c>
      <c r="AP1976" s="18" t="n">
        <f aca="false">SUMPRODUCT(MIN($B$23:$M$23+B1976:M1976+N1976:Y1976))</f>
        <v>186.137625398726</v>
      </c>
      <c r="AQ1976" s="18" t="n">
        <f aca="false">SUMPRODUCT(MIN($B$23:$M$23+B1976:M1976+Z1976:AK1976))</f>
        <v>336.586987822264</v>
      </c>
      <c r="AR1976" s="13" t="n">
        <f aca="false">IF(Y1976&lt;0,1,0)</f>
        <v>1</v>
      </c>
    </row>
    <row r="1977" customFormat="false" ht="15" hidden="false" customHeight="false" outlineLevel="0" collapsed="false">
      <c r="A1977" s="13" t="n">
        <v>1952</v>
      </c>
      <c r="B1977" s="18" t="n">
        <f aca="false">Shock_sd*Draws!B1956</f>
        <v>53.2331736803587</v>
      </c>
      <c r="C1977" s="18" t="n">
        <f aca="false">Persist_a*B1977+Shock_sd*Draws!C1956</f>
        <v>-13.5386290728372</v>
      </c>
      <c r="D1977" s="18" t="n">
        <f aca="false">Persist_a*C1977+Shock_sd*Draws!D1956</f>
        <v>-37.0909674605656</v>
      </c>
      <c r="E1977" s="18" t="n">
        <f aca="false">Persist_a*D1977+Shock_sd*Draws!E1956</f>
        <v>-94.2071628367784</v>
      </c>
      <c r="F1977" s="18" t="n">
        <f aca="false">Persist_a*E1977+Shock_sd*Draws!F1956</f>
        <v>-75.5706342892991</v>
      </c>
      <c r="G1977" s="18" t="n">
        <f aca="false">Persist_a*F1977+Shock_sd*Draws!G1956</f>
        <v>-75.9276649835378</v>
      </c>
      <c r="H1977" s="18" t="n">
        <f aca="false">Persist_a*G1977+Shock_sd*Draws!H1956</f>
        <v>-18.0949492866164</v>
      </c>
      <c r="I1977" s="18" t="n">
        <f aca="false">Persist_a*H1977+Shock_sd*Draws!I1956</f>
        <v>-38.7845033071863</v>
      </c>
      <c r="J1977" s="18" t="n">
        <f aca="false">Persist_a*I1977+Shock_sd*Draws!J1956</f>
        <v>11.0582376690608</v>
      </c>
      <c r="K1977" s="18" t="n">
        <f aca="false">Persist_a*J1977+Shock_sd*Draws!K1956</f>
        <v>-33.1054200741056</v>
      </c>
      <c r="L1977" s="18" t="n">
        <f aca="false">Persist_a*K1977+Shock_sd*Draws!L1956</f>
        <v>-52.7016860278197</v>
      </c>
      <c r="M1977" s="18" t="n">
        <f aca="false">Persist_a*L1977+Shock_sd*Draws!M1956</f>
        <v>-6.34011570634744</v>
      </c>
      <c r="N1977" s="18" t="n">
        <f aca="false">0-(Draws!N1956+Draws!Z1956)</f>
        <v>0</v>
      </c>
      <c r="O1977" s="18" t="n">
        <f aca="false">N1977-(Draws!O1956+Draws!AA1956)</f>
        <v>0</v>
      </c>
      <c r="P1977" s="18" t="n">
        <f aca="false">O1977-(Draws!P1956+Draws!AB1956)</f>
        <v>0</v>
      </c>
      <c r="Q1977" s="18" t="n">
        <f aca="false">P1977-(Draws!Q1956+Draws!AC1956)</f>
        <v>0</v>
      </c>
      <c r="R1977" s="18" t="n">
        <f aca="false">Q1977-(Draws!R1956+Draws!AD1956)</f>
        <v>0</v>
      </c>
      <c r="S1977" s="18" t="n">
        <f aca="false">R1977-(Draws!S1956+Draws!AE1956)</f>
        <v>0</v>
      </c>
      <c r="T1977" s="18" t="n">
        <f aca="false">S1977-(Draws!T1956+Draws!AF1956)</f>
        <v>0</v>
      </c>
      <c r="U1977" s="18" t="n">
        <f aca="false">T1977-(Draws!U1956+Draws!AG1956)</f>
        <v>0</v>
      </c>
      <c r="V1977" s="18" t="n">
        <f aca="false">U1977-(Draws!V1956+Draws!AH1956)</f>
        <v>0</v>
      </c>
      <c r="W1977" s="18" t="n">
        <f aca="false">V1977-(Draws!W1956+Draws!AI1956)</f>
        <v>0</v>
      </c>
      <c r="X1977" s="18" t="n">
        <f aca="false">W1977-(Draws!X1956+Draws!AJ1956)</f>
        <v>0</v>
      </c>
      <c r="Y1977" s="18" t="n">
        <f aca="false">X1977-(Draws!Y1956+Draws!AK1956)</f>
        <v>0</v>
      </c>
      <c r="Z1977" s="18" t="n">
        <f aca="false">0-(MAX(Draws!N1956-Line_cap,0)+MAX(Draws!Z1956-Line_cap,0))</f>
        <v>0</v>
      </c>
      <c r="AA1977" s="18" t="n">
        <f aca="false">Z1977-(MAX(Draws!O1956-Line_cap,0)+MAX(Draws!AA1956-Line_cap,0))</f>
        <v>0</v>
      </c>
      <c r="AB1977" s="18" t="n">
        <f aca="false">AA1977-(MAX(Draws!P1956-Line_cap,0)+MAX(Draws!AB1956-Line_cap,0))</f>
        <v>0</v>
      </c>
      <c r="AC1977" s="18" t="n">
        <f aca="false">AB1977-(MAX(Draws!Q1956-Line_cap,0)+MAX(Draws!AC1956-Line_cap,0))</f>
        <v>0</v>
      </c>
      <c r="AD1977" s="18" t="n">
        <f aca="false">AC1977-(MAX(Draws!R1956-Line_cap,0)+MAX(Draws!AD1956-Line_cap,0))</f>
        <v>0</v>
      </c>
      <c r="AE1977" s="18" t="n">
        <f aca="false">AD1977-(MAX(Draws!S1956-Line_cap,0)+MAX(Draws!AE1956-Line_cap,0))</f>
        <v>0</v>
      </c>
      <c r="AF1977" s="18" t="n">
        <f aca="false">AE1977-(MAX(Draws!T1956-Line_cap,0)+MAX(Draws!AF1956-Line_cap,0))</f>
        <v>0</v>
      </c>
      <c r="AG1977" s="18" t="n">
        <f aca="false">AF1977-(MAX(Draws!U1956-Line_cap,0)+MAX(Draws!AG1956-Line_cap,0))</f>
        <v>0</v>
      </c>
      <c r="AH1977" s="18" t="n">
        <f aca="false">AG1977-(MAX(Draws!V1956-Line_cap,0)+MAX(Draws!AH1956-Line_cap,0))</f>
        <v>0</v>
      </c>
      <c r="AI1977" s="18" t="n">
        <f aca="false">AH1977-(MAX(Draws!W1956-Line_cap,0)+MAX(Draws!AI1956-Line_cap,0))</f>
        <v>0</v>
      </c>
      <c r="AJ1977" s="18" t="n">
        <f aca="false">AI1977-(MAX(Draws!X1956-Line_cap,0)+MAX(Draws!AJ1956-Line_cap,0))</f>
        <v>0</v>
      </c>
      <c r="AK1977" s="18" t="n">
        <f aca="false">AJ1977-(MAX(Draws!Y1956-Line_cap,0)+MAX(Draws!AK1956-Line_cap,0))</f>
        <v>0</v>
      </c>
      <c r="AL1977" s="18" t="n">
        <f aca="false">SUMPRODUCT(MIN($B$22:$M$22+B1977:M1977+N1977:Y1977))</f>
        <v>404.655036991378</v>
      </c>
      <c r="AM1977" s="18" t="n">
        <f aca="false">SUMPRODUCT(MIN($B$22:$M$22+B1977:M1977))</f>
        <v>404.655036991378</v>
      </c>
      <c r="AN1977" s="18" t="n">
        <f aca="false">SUMPRODUCT(MIN($B$22:$M$22+N1977:Y1977))</f>
        <v>481.950382357786</v>
      </c>
      <c r="AO1977" s="18" t="n">
        <f aca="false">SUMPRODUCT(MIN($B$22:$M$22+B1977:M1977+Z1977:AK1977))</f>
        <v>404.655036991378</v>
      </c>
      <c r="AP1977" s="18" t="n">
        <f aca="false">SUMPRODUCT(MIN($B$23:$M$23+B1977:M1977+N1977:Y1977))</f>
        <v>445.543324504741</v>
      </c>
      <c r="AQ1977" s="18" t="n">
        <f aca="false">SUMPRODUCT(MIN($B$23:$M$23+B1977:M1977+Z1977:AK1977))</f>
        <v>445.543324504741</v>
      </c>
      <c r="AR1977" s="13" t="n">
        <f aca="false">IF(Y1977&lt;0,1,0)</f>
        <v>0</v>
      </c>
    </row>
    <row r="1978" customFormat="false" ht="15" hidden="false" customHeight="false" outlineLevel="0" collapsed="false">
      <c r="A1978" s="13" t="n">
        <v>1953</v>
      </c>
      <c r="B1978" s="18" t="n">
        <f aca="false">Shock_sd*Draws!B1957</f>
        <v>-16.4310141069618</v>
      </c>
      <c r="C1978" s="18" t="n">
        <f aca="false">Persist_a*B1978+Shock_sd*Draws!C1957</f>
        <v>-42.7611982925754</v>
      </c>
      <c r="D1978" s="18" t="n">
        <f aca="false">Persist_a*C1978+Shock_sd*Draws!D1957</f>
        <v>-51.161110866027</v>
      </c>
      <c r="E1978" s="18" t="n">
        <f aca="false">Persist_a*D1978+Shock_sd*Draws!E1957</f>
        <v>42.8530116425697</v>
      </c>
      <c r="F1978" s="18" t="n">
        <f aca="false">Persist_a*E1978+Shock_sd*Draws!F1957</f>
        <v>57.6837069596614</v>
      </c>
      <c r="G1978" s="18" t="n">
        <f aca="false">Persist_a*F1978+Shock_sd*Draws!G1957</f>
        <v>-3.96900543521584</v>
      </c>
      <c r="H1978" s="18" t="n">
        <f aca="false">Persist_a*G1978+Shock_sd*Draws!H1957</f>
        <v>38.5866980742673</v>
      </c>
      <c r="I1978" s="18" t="n">
        <f aca="false">Persist_a*H1978+Shock_sd*Draws!I1957</f>
        <v>38.8462313553968</v>
      </c>
      <c r="J1978" s="18" t="n">
        <f aca="false">Persist_a*I1978+Shock_sd*Draws!J1957</f>
        <v>-6.96496332467763</v>
      </c>
      <c r="K1978" s="18" t="n">
        <f aca="false">Persist_a*J1978+Shock_sd*Draws!K1957</f>
        <v>47.25252810593</v>
      </c>
      <c r="L1978" s="18" t="n">
        <f aca="false">Persist_a*K1978+Shock_sd*Draws!L1957</f>
        <v>51.3277992900145</v>
      </c>
      <c r="M1978" s="18" t="n">
        <f aca="false">Persist_a*L1978+Shock_sd*Draws!M1957</f>
        <v>52.2380847950412</v>
      </c>
      <c r="N1978" s="18" t="n">
        <f aca="false">0-(Draws!N1957+Draws!Z1957)</f>
        <v>0</v>
      </c>
      <c r="O1978" s="18" t="n">
        <f aca="false">N1978-(Draws!O1957+Draws!AA1957)</f>
        <v>0</v>
      </c>
      <c r="P1978" s="18" t="n">
        <f aca="false">O1978-(Draws!P1957+Draws!AB1957)</f>
        <v>0</v>
      </c>
      <c r="Q1978" s="18" t="n">
        <f aca="false">P1978-(Draws!Q1957+Draws!AC1957)</f>
        <v>0</v>
      </c>
      <c r="R1978" s="18" t="n">
        <f aca="false">Q1978-(Draws!R1957+Draws!AD1957)</f>
        <v>0</v>
      </c>
      <c r="S1978" s="18" t="n">
        <f aca="false">R1978-(Draws!S1957+Draws!AE1957)</f>
        <v>0</v>
      </c>
      <c r="T1978" s="18" t="n">
        <f aca="false">S1978-(Draws!T1957+Draws!AF1957)</f>
        <v>0</v>
      </c>
      <c r="U1978" s="18" t="n">
        <f aca="false">T1978-(Draws!U1957+Draws!AG1957)</f>
        <v>0</v>
      </c>
      <c r="V1978" s="18" t="n">
        <f aca="false">U1978-(Draws!V1957+Draws!AH1957)</f>
        <v>0</v>
      </c>
      <c r="W1978" s="18" t="n">
        <f aca="false">V1978-(Draws!W1957+Draws!AI1957)</f>
        <v>0</v>
      </c>
      <c r="X1978" s="18" t="n">
        <f aca="false">W1978-(Draws!X1957+Draws!AJ1957)</f>
        <v>0</v>
      </c>
      <c r="Y1978" s="18" t="n">
        <f aca="false">X1978-(Draws!Y1957+Draws!AK1957)</f>
        <v>0</v>
      </c>
      <c r="Z1978" s="18" t="n">
        <f aca="false">0-(MAX(Draws!N1957-Line_cap,0)+MAX(Draws!Z1957-Line_cap,0))</f>
        <v>0</v>
      </c>
      <c r="AA1978" s="18" t="n">
        <f aca="false">Z1978-(MAX(Draws!O1957-Line_cap,0)+MAX(Draws!AA1957-Line_cap,0))</f>
        <v>0</v>
      </c>
      <c r="AB1978" s="18" t="n">
        <f aca="false">AA1978-(MAX(Draws!P1957-Line_cap,0)+MAX(Draws!AB1957-Line_cap,0))</f>
        <v>0</v>
      </c>
      <c r="AC1978" s="18" t="n">
        <f aca="false">AB1978-(MAX(Draws!Q1957-Line_cap,0)+MAX(Draws!AC1957-Line_cap,0))</f>
        <v>0</v>
      </c>
      <c r="AD1978" s="18" t="n">
        <f aca="false">AC1978-(MAX(Draws!R1957-Line_cap,0)+MAX(Draws!AD1957-Line_cap,0))</f>
        <v>0</v>
      </c>
      <c r="AE1978" s="18" t="n">
        <f aca="false">AD1978-(MAX(Draws!S1957-Line_cap,0)+MAX(Draws!AE1957-Line_cap,0))</f>
        <v>0</v>
      </c>
      <c r="AF1978" s="18" t="n">
        <f aca="false">AE1978-(MAX(Draws!T1957-Line_cap,0)+MAX(Draws!AF1957-Line_cap,0))</f>
        <v>0</v>
      </c>
      <c r="AG1978" s="18" t="n">
        <f aca="false">AF1978-(MAX(Draws!U1957-Line_cap,0)+MAX(Draws!AG1957-Line_cap,0))</f>
        <v>0</v>
      </c>
      <c r="AH1978" s="18" t="n">
        <f aca="false">AG1978-(MAX(Draws!V1957-Line_cap,0)+MAX(Draws!AH1957-Line_cap,0))</f>
        <v>0</v>
      </c>
      <c r="AI1978" s="18" t="n">
        <f aca="false">AH1978-(MAX(Draws!W1957-Line_cap,0)+MAX(Draws!AI1957-Line_cap,0))</f>
        <v>0</v>
      </c>
      <c r="AJ1978" s="18" t="n">
        <f aca="false">AI1978-(MAX(Draws!X1957-Line_cap,0)+MAX(Draws!AJ1957-Line_cap,0))</f>
        <v>0</v>
      </c>
      <c r="AK1978" s="18" t="n">
        <f aca="false">AJ1978-(MAX(Draws!Y1957-Line_cap,0)+MAX(Draws!AK1957-Line_cap,0))</f>
        <v>0</v>
      </c>
      <c r="AL1978" s="18" t="n">
        <f aca="false">SUMPRODUCT(MIN($B$22:$M$22+B1978:M1978+N1978:Y1978))</f>
        <v>464.393075796114</v>
      </c>
      <c r="AM1978" s="18" t="n">
        <f aca="false">SUMPRODUCT(MIN($B$22:$M$22+B1978:M1978))</f>
        <v>464.393075796114</v>
      </c>
      <c r="AN1978" s="18" t="n">
        <f aca="false">SUMPRODUCT(MIN($B$22:$M$22+N1978:Y1978))</f>
        <v>481.950382357786</v>
      </c>
      <c r="AO1978" s="18" t="n">
        <f aca="false">SUMPRODUCT(MIN($B$22:$M$22+B1978:M1978+Z1978:AK1978))</f>
        <v>464.393075796114</v>
      </c>
      <c r="AP1978" s="18" t="n">
        <f aca="false">SUMPRODUCT(MIN($B$23:$M$23+B1978:M1978+N1978:Y1978))</f>
        <v>499.142450604353</v>
      </c>
      <c r="AQ1978" s="18" t="n">
        <f aca="false">SUMPRODUCT(MIN($B$23:$M$23+B1978:M1978+Z1978:AK1978))</f>
        <v>499.142450604353</v>
      </c>
      <c r="AR1978" s="13" t="n">
        <f aca="false">IF(Y1978&lt;0,1,0)</f>
        <v>0</v>
      </c>
    </row>
    <row r="1979" customFormat="false" ht="15" hidden="false" customHeight="false" outlineLevel="0" collapsed="false">
      <c r="A1979" s="13" t="n">
        <v>1954</v>
      </c>
      <c r="B1979" s="18" t="n">
        <f aca="false">Shock_sd*Draws!B1958</f>
        <v>66.4798864999112</v>
      </c>
      <c r="C1979" s="18" t="n">
        <f aca="false">Persist_a*B1979+Shock_sd*Draws!C1958</f>
        <v>35.4548028832762</v>
      </c>
      <c r="D1979" s="18" t="n">
        <f aca="false">Persist_a*C1979+Shock_sd*Draws!D1958</f>
        <v>-92.6613716297431</v>
      </c>
      <c r="E1979" s="18" t="n">
        <f aca="false">Persist_a*D1979+Shock_sd*Draws!E1958</f>
        <v>18.6727077552271</v>
      </c>
      <c r="F1979" s="18" t="n">
        <f aca="false">Persist_a*E1979+Shock_sd*Draws!F1958</f>
        <v>23.6689681496681</v>
      </c>
      <c r="G1979" s="18" t="n">
        <f aca="false">Persist_a*F1979+Shock_sd*Draws!G1958</f>
        <v>57.0083475187951</v>
      </c>
      <c r="H1979" s="18" t="n">
        <f aca="false">Persist_a*G1979+Shock_sd*Draws!H1958</f>
        <v>-72.7768967292192</v>
      </c>
      <c r="I1979" s="18" t="n">
        <f aca="false">Persist_a*H1979+Shock_sd*Draws!I1958</f>
        <v>-111.043187347254</v>
      </c>
      <c r="J1979" s="18" t="n">
        <f aca="false">Persist_a*I1979+Shock_sd*Draws!J1958</f>
        <v>-150.665675638939</v>
      </c>
      <c r="K1979" s="18" t="n">
        <f aca="false">Persist_a*J1979+Shock_sd*Draws!K1958</f>
        <v>-108.233636461552</v>
      </c>
      <c r="L1979" s="18" t="n">
        <f aca="false">Persist_a*K1979+Shock_sd*Draws!L1958</f>
        <v>-15.9818516060722</v>
      </c>
      <c r="M1979" s="18" t="n">
        <f aca="false">Persist_a*L1979+Shock_sd*Draws!M1958</f>
        <v>-14.4149840789777</v>
      </c>
      <c r="N1979" s="18" t="n">
        <f aca="false">0-(Draws!N1958+Draws!Z1958)</f>
        <v>0</v>
      </c>
      <c r="O1979" s="18" t="n">
        <f aca="false">N1979-(Draws!O1958+Draws!AA1958)</f>
        <v>0</v>
      </c>
      <c r="P1979" s="18" t="n">
        <f aca="false">O1979-(Draws!P1958+Draws!AB1958)</f>
        <v>0</v>
      </c>
      <c r="Q1979" s="18" t="n">
        <f aca="false">P1979-(Draws!Q1958+Draws!AC1958)</f>
        <v>0</v>
      </c>
      <c r="R1979" s="18" t="n">
        <f aca="false">Q1979-(Draws!R1958+Draws!AD1958)</f>
        <v>0</v>
      </c>
      <c r="S1979" s="18" t="n">
        <f aca="false">R1979-(Draws!S1958+Draws!AE1958)</f>
        <v>0</v>
      </c>
      <c r="T1979" s="18" t="n">
        <f aca="false">S1979-(Draws!T1958+Draws!AF1958)</f>
        <v>0</v>
      </c>
      <c r="U1979" s="18" t="n">
        <f aca="false">T1979-(Draws!U1958+Draws!AG1958)</f>
        <v>0</v>
      </c>
      <c r="V1979" s="18" t="n">
        <f aca="false">U1979-(Draws!V1958+Draws!AH1958)</f>
        <v>0</v>
      </c>
      <c r="W1979" s="18" t="n">
        <f aca="false">V1979-(Draws!W1958+Draws!AI1958)</f>
        <v>0</v>
      </c>
      <c r="X1979" s="18" t="n">
        <f aca="false">W1979-(Draws!X1958+Draws!AJ1958)</f>
        <v>0</v>
      </c>
      <c r="Y1979" s="18" t="n">
        <f aca="false">X1979-(Draws!Y1958+Draws!AK1958)</f>
        <v>0</v>
      </c>
      <c r="Z1979" s="18" t="n">
        <f aca="false">0-(MAX(Draws!N1958-Line_cap,0)+MAX(Draws!Z1958-Line_cap,0))</f>
        <v>0</v>
      </c>
      <c r="AA1979" s="18" t="n">
        <f aca="false">Z1979-(MAX(Draws!O1958-Line_cap,0)+MAX(Draws!AA1958-Line_cap,0))</f>
        <v>0</v>
      </c>
      <c r="AB1979" s="18" t="n">
        <f aca="false">AA1979-(MAX(Draws!P1958-Line_cap,0)+MAX(Draws!AB1958-Line_cap,0))</f>
        <v>0</v>
      </c>
      <c r="AC1979" s="18" t="n">
        <f aca="false">AB1979-(MAX(Draws!Q1958-Line_cap,0)+MAX(Draws!AC1958-Line_cap,0))</f>
        <v>0</v>
      </c>
      <c r="AD1979" s="18" t="n">
        <f aca="false">AC1979-(MAX(Draws!R1958-Line_cap,0)+MAX(Draws!AD1958-Line_cap,0))</f>
        <v>0</v>
      </c>
      <c r="AE1979" s="18" t="n">
        <f aca="false">AD1979-(MAX(Draws!S1958-Line_cap,0)+MAX(Draws!AE1958-Line_cap,0))</f>
        <v>0</v>
      </c>
      <c r="AF1979" s="18" t="n">
        <f aca="false">AE1979-(MAX(Draws!T1958-Line_cap,0)+MAX(Draws!AF1958-Line_cap,0))</f>
        <v>0</v>
      </c>
      <c r="AG1979" s="18" t="n">
        <f aca="false">AF1979-(MAX(Draws!U1958-Line_cap,0)+MAX(Draws!AG1958-Line_cap,0))</f>
        <v>0</v>
      </c>
      <c r="AH1979" s="18" t="n">
        <f aca="false">AG1979-(MAX(Draws!V1958-Line_cap,0)+MAX(Draws!AH1958-Line_cap,0))</f>
        <v>0</v>
      </c>
      <c r="AI1979" s="18" t="n">
        <f aca="false">AH1979-(MAX(Draws!W1958-Line_cap,0)+MAX(Draws!AI1958-Line_cap,0))</f>
        <v>0</v>
      </c>
      <c r="AJ1979" s="18" t="n">
        <f aca="false">AI1979-(MAX(Draws!X1958-Line_cap,0)+MAX(Draws!AJ1958-Line_cap,0))</f>
        <v>0</v>
      </c>
      <c r="AK1979" s="18" t="n">
        <f aca="false">AJ1979-(MAX(Draws!Y1958-Line_cap,0)+MAX(Draws!AK1958-Line_cap,0))</f>
        <v>0</v>
      </c>
      <c r="AL1979" s="18" t="n">
        <f aca="false">SUMPRODUCT(MIN($B$22:$M$22+B1979:M1979+N1979:Y1979))</f>
        <v>337.532105778457</v>
      </c>
      <c r="AM1979" s="18" t="n">
        <f aca="false">SUMPRODUCT(MIN($B$22:$M$22+B1979:M1979))</f>
        <v>337.532105778457</v>
      </c>
      <c r="AN1979" s="18" t="n">
        <f aca="false">SUMPRODUCT(MIN($B$22:$M$22+N1979:Y1979))</f>
        <v>481.950382357786</v>
      </c>
      <c r="AO1979" s="18" t="n">
        <f aca="false">SUMPRODUCT(MIN($B$22:$M$22+B1979:M1979+Z1979:AK1979))</f>
        <v>337.532105778457</v>
      </c>
      <c r="AP1979" s="18" t="n">
        <f aca="false">SUMPRODUCT(MIN($B$23:$M$23+B1979:M1979+N1979:Y1979))</f>
        <v>386.775432942678</v>
      </c>
      <c r="AQ1979" s="18" t="n">
        <f aca="false">SUMPRODUCT(MIN($B$23:$M$23+B1979:M1979+Z1979:AK1979))</f>
        <v>386.775432942678</v>
      </c>
      <c r="AR1979" s="13" t="n">
        <f aca="false">IF(Y1979&lt;0,1,0)</f>
        <v>0</v>
      </c>
    </row>
    <row r="1980" customFormat="false" ht="15" hidden="false" customHeight="false" outlineLevel="0" collapsed="false">
      <c r="A1980" s="13" t="n">
        <v>1955</v>
      </c>
      <c r="B1980" s="18" t="n">
        <f aca="false">Shock_sd*Draws!B1959</f>
        <v>-46.0866423065645</v>
      </c>
      <c r="C1980" s="18" t="n">
        <f aca="false">Persist_a*B1980+Shock_sd*Draws!C1959</f>
        <v>-48.9712213582608</v>
      </c>
      <c r="D1980" s="18" t="n">
        <f aca="false">Persist_a*C1980+Shock_sd*Draws!D1959</f>
        <v>-73.3128780996595</v>
      </c>
      <c r="E1980" s="18" t="n">
        <f aca="false">Persist_a*D1980+Shock_sd*Draws!E1959</f>
        <v>-8.22707921173625</v>
      </c>
      <c r="F1980" s="18" t="n">
        <f aca="false">Persist_a*E1980+Shock_sd*Draws!F1959</f>
        <v>-80.2107622721972</v>
      </c>
      <c r="G1980" s="18" t="n">
        <f aca="false">Persist_a*F1980+Shock_sd*Draws!G1959</f>
        <v>-6.25533824889562</v>
      </c>
      <c r="H1980" s="18" t="n">
        <f aca="false">Persist_a*G1980+Shock_sd*Draws!H1959</f>
        <v>-125.315658890593</v>
      </c>
      <c r="I1980" s="18" t="n">
        <f aca="false">Persist_a*H1980+Shock_sd*Draws!I1959</f>
        <v>-171.179817258642</v>
      </c>
      <c r="J1980" s="18" t="n">
        <f aca="false">Persist_a*I1980+Shock_sd*Draws!J1959</f>
        <v>-105.152918777631</v>
      </c>
      <c r="K1980" s="18" t="n">
        <f aca="false">Persist_a*J1980+Shock_sd*Draws!K1959</f>
        <v>-101.455810510097</v>
      </c>
      <c r="L1980" s="18" t="n">
        <f aca="false">Persist_a*K1980+Shock_sd*Draws!L1959</f>
        <v>-50.8959739214764</v>
      </c>
      <c r="M1980" s="18" t="n">
        <f aca="false">Persist_a*L1980+Shock_sd*Draws!M1959</f>
        <v>33.7770976776385</v>
      </c>
      <c r="N1980" s="18" t="n">
        <f aca="false">0-(Draws!N1959+Draws!Z1959)</f>
        <v>0</v>
      </c>
      <c r="O1980" s="18" t="n">
        <f aca="false">N1980-(Draws!O1959+Draws!AA1959)</f>
        <v>0</v>
      </c>
      <c r="P1980" s="18" t="n">
        <f aca="false">O1980-(Draws!P1959+Draws!AB1959)</f>
        <v>0</v>
      </c>
      <c r="Q1980" s="18" t="n">
        <f aca="false">P1980-(Draws!Q1959+Draws!AC1959)</f>
        <v>0</v>
      </c>
      <c r="R1980" s="18" t="n">
        <f aca="false">Q1980-(Draws!R1959+Draws!AD1959)</f>
        <v>0</v>
      </c>
      <c r="S1980" s="18" t="n">
        <f aca="false">R1980-(Draws!S1959+Draws!AE1959)</f>
        <v>0</v>
      </c>
      <c r="T1980" s="18" t="n">
        <f aca="false">S1980-(Draws!T1959+Draws!AF1959)</f>
        <v>0</v>
      </c>
      <c r="U1980" s="18" t="n">
        <f aca="false">T1980-(Draws!U1959+Draws!AG1959)</f>
        <v>0</v>
      </c>
      <c r="V1980" s="18" t="n">
        <f aca="false">U1980-(Draws!V1959+Draws!AH1959)</f>
        <v>0</v>
      </c>
      <c r="W1980" s="18" t="n">
        <f aca="false">V1980-(Draws!W1959+Draws!AI1959)</f>
        <v>0</v>
      </c>
      <c r="X1980" s="18" t="n">
        <f aca="false">W1980-(Draws!X1959+Draws!AJ1959)</f>
        <v>0</v>
      </c>
      <c r="Y1980" s="18" t="n">
        <f aca="false">X1980-(Draws!Y1959+Draws!AK1959)</f>
        <v>0</v>
      </c>
      <c r="Z1980" s="18" t="n">
        <f aca="false">0-(MAX(Draws!N1959-Line_cap,0)+MAX(Draws!Z1959-Line_cap,0))</f>
        <v>0</v>
      </c>
      <c r="AA1980" s="18" t="n">
        <f aca="false">Z1980-(MAX(Draws!O1959-Line_cap,0)+MAX(Draws!AA1959-Line_cap,0))</f>
        <v>0</v>
      </c>
      <c r="AB1980" s="18" t="n">
        <f aca="false">AA1980-(MAX(Draws!P1959-Line_cap,0)+MAX(Draws!AB1959-Line_cap,0))</f>
        <v>0</v>
      </c>
      <c r="AC1980" s="18" t="n">
        <f aca="false">AB1980-(MAX(Draws!Q1959-Line_cap,0)+MAX(Draws!AC1959-Line_cap,0))</f>
        <v>0</v>
      </c>
      <c r="AD1980" s="18" t="n">
        <f aca="false">AC1980-(MAX(Draws!R1959-Line_cap,0)+MAX(Draws!AD1959-Line_cap,0))</f>
        <v>0</v>
      </c>
      <c r="AE1980" s="18" t="n">
        <f aca="false">AD1980-(MAX(Draws!S1959-Line_cap,0)+MAX(Draws!AE1959-Line_cap,0))</f>
        <v>0</v>
      </c>
      <c r="AF1980" s="18" t="n">
        <f aca="false">AE1980-(MAX(Draws!T1959-Line_cap,0)+MAX(Draws!AF1959-Line_cap,0))</f>
        <v>0</v>
      </c>
      <c r="AG1980" s="18" t="n">
        <f aca="false">AF1980-(MAX(Draws!U1959-Line_cap,0)+MAX(Draws!AG1959-Line_cap,0))</f>
        <v>0</v>
      </c>
      <c r="AH1980" s="18" t="n">
        <f aca="false">AG1980-(MAX(Draws!V1959-Line_cap,0)+MAX(Draws!AH1959-Line_cap,0))</f>
        <v>0</v>
      </c>
      <c r="AI1980" s="18" t="n">
        <f aca="false">AH1980-(MAX(Draws!W1959-Line_cap,0)+MAX(Draws!AI1959-Line_cap,0))</f>
        <v>0</v>
      </c>
      <c r="AJ1980" s="18" t="n">
        <f aca="false">AI1980-(MAX(Draws!X1959-Line_cap,0)+MAX(Draws!AJ1959-Line_cap,0))</f>
        <v>0</v>
      </c>
      <c r="AK1980" s="18" t="n">
        <f aca="false">AJ1980-(MAX(Draws!Y1959-Line_cap,0)+MAX(Draws!AK1959-Line_cap,0))</f>
        <v>0</v>
      </c>
      <c r="AL1980" s="18" t="n">
        <f aca="false">SUMPRODUCT(MIN($B$22:$M$22+B1980:M1980+N1980:Y1980))</f>
        <v>312.674236139277</v>
      </c>
      <c r="AM1980" s="18" t="n">
        <f aca="false">SUMPRODUCT(MIN($B$22:$M$22+B1980:M1980))</f>
        <v>312.674236139277</v>
      </c>
      <c r="AN1980" s="18" t="n">
        <f aca="false">SUMPRODUCT(MIN($B$22:$M$22+N1980:Y1980))</f>
        <v>481.950382357786</v>
      </c>
      <c r="AO1980" s="18" t="n">
        <f aca="false">SUMPRODUCT(MIN($B$22:$M$22+B1980:M1980+Z1980:AK1980))</f>
        <v>312.674236139277</v>
      </c>
      <c r="AP1980" s="18" t="n">
        <f aca="false">SUMPRODUCT(MIN($B$23:$M$23+B1980:M1980+N1980:Y1980))</f>
        <v>362.274236139278</v>
      </c>
      <c r="AQ1980" s="18" t="n">
        <f aca="false">SUMPRODUCT(MIN($B$23:$M$23+B1980:M1980+Z1980:AK1980))</f>
        <v>362.274236139278</v>
      </c>
      <c r="AR1980" s="13" t="n">
        <f aca="false">IF(Y1980&lt;0,1,0)</f>
        <v>0</v>
      </c>
    </row>
    <row r="1981" customFormat="false" ht="15" hidden="false" customHeight="false" outlineLevel="0" collapsed="false">
      <c r="A1981" s="13" t="n">
        <v>1956</v>
      </c>
      <c r="B1981" s="18" t="n">
        <f aca="false">Shock_sd*Draws!B1960</f>
        <v>92.3489249067501</v>
      </c>
      <c r="C1981" s="18" t="n">
        <f aca="false">Persist_a*B1981+Shock_sd*Draws!C1960</f>
        <v>40.967604455319</v>
      </c>
      <c r="D1981" s="18" t="n">
        <f aca="false">Persist_a*C1981+Shock_sd*Draws!D1960</f>
        <v>34.5926349426896</v>
      </c>
      <c r="E1981" s="18" t="n">
        <f aca="false">Persist_a*D1981+Shock_sd*Draws!E1960</f>
        <v>67.0494224664378</v>
      </c>
      <c r="F1981" s="18" t="n">
        <f aca="false">Persist_a*E1981+Shock_sd*Draws!F1960</f>
        <v>58.7731460512644</v>
      </c>
      <c r="G1981" s="18" t="n">
        <f aca="false">Persist_a*F1981+Shock_sd*Draws!G1960</f>
        <v>4.85928057523458</v>
      </c>
      <c r="H1981" s="18" t="n">
        <f aca="false">Persist_a*G1981+Shock_sd*Draws!H1960</f>
        <v>-29.6898223591125</v>
      </c>
      <c r="I1981" s="18" t="n">
        <f aca="false">Persist_a*H1981+Shock_sd*Draws!I1960</f>
        <v>-31.2659768171295</v>
      </c>
      <c r="J1981" s="18" t="n">
        <f aca="false">Persist_a*I1981+Shock_sd*Draws!J1960</f>
        <v>-57.0466511537151</v>
      </c>
      <c r="K1981" s="18" t="n">
        <f aca="false">Persist_a*J1981+Shock_sd*Draws!K1960</f>
        <v>4.80119269190274</v>
      </c>
      <c r="L1981" s="18" t="n">
        <f aca="false">Persist_a*K1981+Shock_sd*Draws!L1960</f>
        <v>-28.2380190859645</v>
      </c>
      <c r="M1981" s="18" t="n">
        <f aca="false">Persist_a*L1981+Shock_sd*Draws!M1960</f>
        <v>-66.6494010562768</v>
      </c>
      <c r="N1981" s="18" t="n">
        <f aca="false">0-(Draws!N1960+Draws!Z1960)</f>
        <v>0</v>
      </c>
      <c r="O1981" s="18" t="n">
        <f aca="false">N1981-(Draws!O1960+Draws!AA1960)</f>
        <v>0</v>
      </c>
      <c r="P1981" s="18" t="n">
        <f aca="false">O1981-(Draws!P1960+Draws!AB1960)</f>
        <v>0</v>
      </c>
      <c r="Q1981" s="18" t="n">
        <f aca="false">P1981-(Draws!Q1960+Draws!AC1960)</f>
        <v>0</v>
      </c>
      <c r="R1981" s="18" t="n">
        <f aca="false">Q1981-(Draws!R1960+Draws!AD1960)</f>
        <v>0</v>
      </c>
      <c r="S1981" s="18" t="n">
        <f aca="false">R1981-(Draws!S1960+Draws!AE1960)</f>
        <v>-136.235021859957</v>
      </c>
      <c r="T1981" s="18" t="n">
        <f aca="false">S1981-(Draws!T1960+Draws!AF1960)</f>
        <v>-136.235021859957</v>
      </c>
      <c r="U1981" s="18" t="n">
        <f aca="false">T1981-(Draws!U1960+Draws!AG1960)</f>
        <v>-136.235021859957</v>
      </c>
      <c r="V1981" s="18" t="n">
        <f aca="false">U1981-(Draws!V1960+Draws!AH1960)</f>
        <v>-136.235021859957</v>
      </c>
      <c r="W1981" s="18" t="n">
        <f aca="false">V1981-(Draws!W1960+Draws!AI1960)</f>
        <v>-136.235021859957</v>
      </c>
      <c r="X1981" s="18" t="n">
        <f aca="false">W1981-(Draws!X1960+Draws!AJ1960)</f>
        <v>-136.235021859957</v>
      </c>
      <c r="Y1981" s="18" t="n">
        <f aca="false">X1981-(Draws!Y1960+Draws!AK1960)</f>
        <v>-136.235021859957</v>
      </c>
      <c r="Z1981" s="18" t="n">
        <f aca="false">0-(MAX(Draws!N1960-Line_cap,0)+MAX(Draws!Z1960-Line_cap,0))</f>
        <v>0</v>
      </c>
      <c r="AA1981" s="18" t="n">
        <f aca="false">Z1981-(MAX(Draws!O1960-Line_cap,0)+MAX(Draws!AA1960-Line_cap,0))</f>
        <v>0</v>
      </c>
      <c r="AB1981" s="18" t="n">
        <f aca="false">AA1981-(MAX(Draws!P1960-Line_cap,0)+MAX(Draws!AB1960-Line_cap,0))</f>
        <v>0</v>
      </c>
      <c r="AC1981" s="18" t="n">
        <f aca="false">AB1981-(MAX(Draws!Q1960-Line_cap,0)+MAX(Draws!AC1960-Line_cap,0))</f>
        <v>0</v>
      </c>
      <c r="AD1981" s="18" t="n">
        <f aca="false">AC1981-(MAX(Draws!R1960-Line_cap,0)+MAX(Draws!AD1960-Line_cap,0))</f>
        <v>0</v>
      </c>
      <c r="AE1981" s="18" t="n">
        <f aca="false">AD1981-(MAX(Draws!S1960-Line_cap,0)+MAX(Draws!AE1960-Line_cap,0))</f>
        <v>-36.2350218599568</v>
      </c>
      <c r="AF1981" s="18" t="n">
        <f aca="false">AE1981-(MAX(Draws!T1960-Line_cap,0)+MAX(Draws!AF1960-Line_cap,0))</f>
        <v>-36.2350218599568</v>
      </c>
      <c r="AG1981" s="18" t="n">
        <f aca="false">AF1981-(MAX(Draws!U1960-Line_cap,0)+MAX(Draws!AG1960-Line_cap,0))</f>
        <v>-36.2350218599568</v>
      </c>
      <c r="AH1981" s="18" t="n">
        <f aca="false">AG1981-(MAX(Draws!V1960-Line_cap,0)+MAX(Draws!AH1960-Line_cap,0))</f>
        <v>-36.2350218599568</v>
      </c>
      <c r="AI1981" s="18" t="n">
        <f aca="false">AH1981-(MAX(Draws!W1960-Line_cap,0)+MAX(Draws!AI1960-Line_cap,0))</f>
        <v>-36.2350218599568</v>
      </c>
      <c r="AJ1981" s="18" t="n">
        <f aca="false">AI1981-(MAX(Draws!X1960-Line_cap,0)+MAX(Draws!AJ1960-Line_cap,0))</f>
        <v>-36.2350218599568</v>
      </c>
      <c r="AK1981" s="18" t="n">
        <f aca="false">AJ1981-(MAX(Draws!Y1960-Line_cap,0)+MAX(Draws!AK1960-Line_cap,0))</f>
        <v>-36.2350218599568</v>
      </c>
      <c r="AL1981" s="18" t="n">
        <f aca="false">SUMPRODUCT(MIN($B$22:$M$22+B1981:M1981+N1981:Y1981))</f>
        <v>294.916108403725</v>
      </c>
      <c r="AM1981" s="18" t="n">
        <f aca="false">SUMPRODUCT(MIN($B$22:$M$22+B1981:M1981))</f>
        <v>431.151130263681</v>
      </c>
      <c r="AN1981" s="18" t="n">
        <f aca="false">SUMPRODUCT(MIN($B$22:$M$22+N1981:Y1981))</f>
        <v>345.715360497829</v>
      </c>
      <c r="AO1981" s="18" t="n">
        <f aca="false">SUMPRODUCT(MIN($B$22:$M$22+B1981:M1981+Z1981:AK1981))</f>
        <v>394.916108403725</v>
      </c>
      <c r="AP1981" s="18" t="n">
        <f aca="false">SUMPRODUCT(MIN($B$23:$M$23+B1981:M1981+N1981:Y1981))</f>
        <v>344.159435567945</v>
      </c>
      <c r="AQ1981" s="18" t="n">
        <f aca="false">SUMPRODUCT(MIN($B$23:$M$23+B1981:M1981+Z1981:AK1981))</f>
        <v>444.159435567945</v>
      </c>
      <c r="AR1981" s="13" t="n">
        <f aca="false">IF(Y1981&lt;0,1,0)</f>
        <v>1</v>
      </c>
    </row>
    <row r="1982" customFormat="false" ht="15" hidden="false" customHeight="false" outlineLevel="0" collapsed="false">
      <c r="A1982" s="13" t="n">
        <v>1957</v>
      </c>
      <c r="B1982" s="18" t="n">
        <f aca="false">Shock_sd*Draws!B1961</f>
        <v>-18.4420995493834</v>
      </c>
      <c r="C1982" s="18" t="n">
        <f aca="false">Persist_a*B1982+Shock_sd*Draws!C1961</f>
        <v>-6.95305433483267</v>
      </c>
      <c r="D1982" s="18" t="n">
        <f aca="false">Persist_a*C1982+Shock_sd*Draws!D1961</f>
        <v>37.8844064005338</v>
      </c>
      <c r="E1982" s="18" t="n">
        <f aca="false">Persist_a*D1982+Shock_sd*Draws!E1961</f>
        <v>-4.95306127893894</v>
      </c>
      <c r="F1982" s="18" t="n">
        <f aca="false">Persist_a*E1982+Shock_sd*Draws!F1961</f>
        <v>64.3831556327406</v>
      </c>
      <c r="G1982" s="18" t="n">
        <f aca="false">Persist_a*F1982+Shock_sd*Draws!G1961</f>
        <v>20.005496466842</v>
      </c>
      <c r="H1982" s="18" t="n">
        <f aca="false">Persist_a*G1982+Shock_sd*Draws!H1961</f>
        <v>-30.0301071585948</v>
      </c>
      <c r="I1982" s="18" t="n">
        <f aca="false">Persist_a*H1982+Shock_sd*Draws!I1961</f>
        <v>16.8331476979026</v>
      </c>
      <c r="J1982" s="18" t="n">
        <f aca="false">Persist_a*I1982+Shock_sd*Draws!J1961</f>
        <v>-52.3184456013231</v>
      </c>
      <c r="K1982" s="18" t="n">
        <f aca="false">Persist_a*J1982+Shock_sd*Draws!K1961</f>
        <v>-2.17977691135578</v>
      </c>
      <c r="L1982" s="18" t="n">
        <f aca="false">Persist_a*K1982+Shock_sd*Draws!L1961</f>
        <v>64.6304872837846</v>
      </c>
      <c r="M1982" s="18" t="n">
        <f aca="false">Persist_a*L1982+Shock_sd*Draws!M1961</f>
        <v>84.8627622065734</v>
      </c>
      <c r="N1982" s="18" t="n">
        <f aca="false">0-(Draws!N1961+Draws!Z1961)</f>
        <v>0</v>
      </c>
      <c r="O1982" s="18" t="n">
        <f aca="false">N1982-(Draws!O1961+Draws!AA1961)</f>
        <v>0</v>
      </c>
      <c r="P1982" s="18" t="n">
        <f aca="false">O1982-(Draws!P1961+Draws!AB1961)</f>
        <v>0</v>
      </c>
      <c r="Q1982" s="18" t="n">
        <f aca="false">P1982-(Draws!Q1961+Draws!AC1961)</f>
        <v>0</v>
      </c>
      <c r="R1982" s="18" t="n">
        <f aca="false">Q1982-(Draws!R1961+Draws!AD1961)</f>
        <v>0</v>
      </c>
      <c r="S1982" s="18" t="n">
        <f aca="false">R1982-(Draws!S1961+Draws!AE1961)</f>
        <v>0</v>
      </c>
      <c r="T1982" s="18" t="n">
        <f aca="false">S1982-(Draws!T1961+Draws!AF1961)</f>
        <v>0</v>
      </c>
      <c r="U1982" s="18" t="n">
        <f aca="false">T1982-(Draws!U1961+Draws!AG1961)</f>
        <v>-145.195371808383</v>
      </c>
      <c r="V1982" s="18" t="n">
        <f aca="false">U1982-(Draws!V1961+Draws!AH1961)</f>
        <v>-145.195371808383</v>
      </c>
      <c r="W1982" s="18" t="n">
        <f aca="false">V1982-(Draws!W1961+Draws!AI1961)</f>
        <v>-241.132428623847</v>
      </c>
      <c r="X1982" s="18" t="n">
        <f aca="false">W1982-(Draws!X1961+Draws!AJ1961)</f>
        <v>-241.132428623847</v>
      </c>
      <c r="Y1982" s="18" t="n">
        <f aca="false">X1982-(Draws!Y1961+Draws!AK1961)</f>
        <v>-241.132428623847</v>
      </c>
      <c r="Z1982" s="18" t="n">
        <f aca="false">0-(MAX(Draws!N1961-Line_cap,0)+MAX(Draws!Z1961-Line_cap,0))</f>
        <v>0</v>
      </c>
      <c r="AA1982" s="18" t="n">
        <f aca="false">Z1982-(MAX(Draws!O1961-Line_cap,0)+MAX(Draws!AA1961-Line_cap,0))</f>
        <v>0</v>
      </c>
      <c r="AB1982" s="18" t="n">
        <f aca="false">AA1982-(MAX(Draws!P1961-Line_cap,0)+MAX(Draws!AB1961-Line_cap,0))</f>
        <v>0</v>
      </c>
      <c r="AC1982" s="18" t="n">
        <f aca="false">AB1982-(MAX(Draws!Q1961-Line_cap,0)+MAX(Draws!AC1961-Line_cap,0))</f>
        <v>0</v>
      </c>
      <c r="AD1982" s="18" t="n">
        <f aca="false">AC1982-(MAX(Draws!R1961-Line_cap,0)+MAX(Draws!AD1961-Line_cap,0))</f>
        <v>0</v>
      </c>
      <c r="AE1982" s="18" t="n">
        <f aca="false">AD1982-(MAX(Draws!S1961-Line_cap,0)+MAX(Draws!AE1961-Line_cap,0))</f>
        <v>0</v>
      </c>
      <c r="AF1982" s="18" t="n">
        <f aca="false">AE1982-(MAX(Draws!T1961-Line_cap,0)+MAX(Draws!AF1961-Line_cap,0))</f>
        <v>0</v>
      </c>
      <c r="AG1982" s="18" t="n">
        <f aca="false">AF1982-(MAX(Draws!U1961-Line_cap,0)+MAX(Draws!AG1961-Line_cap,0))</f>
        <v>-45.1953718083826</v>
      </c>
      <c r="AH1982" s="18" t="n">
        <f aca="false">AG1982-(MAX(Draws!V1961-Line_cap,0)+MAX(Draws!AH1961-Line_cap,0))</f>
        <v>-45.1953718083826</v>
      </c>
      <c r="AI1982" s="18" t="n">
        <f aca="false">AH1982-(MAX(Draws!W1961-Line_cap,0)+MAX(Draws!AI1961-Line_cap,0))</f>
        <v>-45.1953718083826</v>
      </c>
      <c r="AJ1982" s="18" t="n">
        <f aca="false">AI1982-(MAX(Draws!X1961-Line_cap,0)+MAX(Draws!AJ1961-Line_cap,0))</f>
        <v>-45.1953718083826</v>
      </c>
      <c r="AK1982" s="18" t="n">
        <f aca="false">AJ1982-(MAX(Draws!Y1961-Line_cap,0)+MAX(Draws!AK1961-Line_cap,0))</f>
        <v>-45.1953718083826</v>
      </c>
      <c r="AL1982" s="18" t="n">
        <f aca="false">SUMPRODUCT(MIN($B$22:$M$22+B1982:M1982+N1982:Y1982))</f>
        <v>251.073490274221</v>
      </c>
      <c r="AM1982" s="18" t="n">
        <f aca="false">SUMPRODUCT(MIN($B$22:$M$22+B1982:M1982))</f>
        <v>435.879335816073</v>
      </c>
      <c r="AN1982" s="18" t="n">
        <f aca="false">SUMPRODUCT(MIN($B$22:$M$22+N1982:Y1982))</f>
        <v>253.253267185577</v>
      </c>
      <c r="AO1982" s="18" t="n">
        <f aca="false">SUMPRODUCT(MIN($B$22:$M$22+B1982:M1982+Z1982:AK1982))</f>
        <v>390.683964007691</v>
      </c>
      <c r="AP1982" s="18" t="n">
        <f aca="false">SUMPRODUCT(MIN($B$23:$M$23+B1982:M1982+N1982:Y1982))</f>
        <v>299.359138824648</v>
      </c>
      <c r="AQ1982" s="18" t="n">
        <f aca="false">SUMPRODUCT(MIN($B$23:$M$23+B1982:M1982+Z1982:AK1982))</f>
        <v>439.927291171911</v>
      </c>
      <c r="AR1982" s="13" t="n">
        <f aca="false">IF(Y1982&lt;0,1,0)</f>
        <v>1</v>
      </c>
    </row>
    <row r="1983" customFormat="false" ht="15" hidden="false" customHeight="false" outlineLevel="0" collapsed="false">
      <c r="A1983" s="13" t="n">
        <v>1958</v>
      </c>
      <c r="B1983" s="18" t="n">
        <f aca="false">Shock_sd*Draws!B1962</f>
        <v>41.4825598538956</v>
      </c>
      <c r="C1983" s="18" t="n">
        <f aca="false">Persist_a*B1983+Shock_sd*Draws!C1962</f>
        <v>52.3153683072039</v>
      </c>
      <c r="D1983" s="18" t="n">
        <f aca="false">Persist_a*C1983+Shock_sd*Draws!D1962</f>
        <v>55.1257700523524</v>
      </c>
      <c r="E1983" s="18" t="n">
        <f aca="false">Persist_a*D1983+Shock_sd*Draws!E1962</f>
        <v>-24.7276230300728</v>
      </c>
      <c r="F1983" s="18" t="n">
        <f aca="false">Persist_a*E1983+Shock_sd*Draws!F1962</f>
        <v>-79.8143919825861</v>
      </c>
      <c r="G1983" s="18" t="n">
        <f aca="false">Persist_a*F1983+Shock_sd*Draws!G1962</f>
        <v>-4.6669189973846</v>
      </c>
      <c r="H1983" s="18" t="n">
        <f aca="false">Persist_a*G1983+Shock_sd*Draws!H1962</f>
        <v>67.3997660060457</v>
      </c>
      <c r="I1983" s="18" t="n">
        <f aca="false">Persist_a*H1983+Shock_sd*Draws!I1962</f>
        <v>70.7007081293946</v>
      </c>
      <c r="J1983" s="18" t="n">
        <f aca="false">Persist_a*I1983+Shock_sd*Draws!J1962</f>
        <v>36.3160823776414</v>
      </c>
      <c r="K1983" s="18" t="n">
        <f aca="false">Persist_a*J1983+Shock_sd*Draws!K1962</f>
        <v>40.5904145667075</v>
      </c>
      <c r="L1983" s="18" t="n">
        <f aca="false">Persist_a*K1983+Shock_sd*Draws!L1962</f>
        <v>-4.75531847989565</v>
      </c>
      <c r="M1983" s="18" t="n">
        <f aca="false">Persist_a*L1983+Shock_sd*Draws!M1962</f>
        <v>-38.4865195264904</v>
      </c>
      <c r="N1983" s="18" t="n">
        <f aca="false">0-(Draws!N1962+Draws!Z1962)</f>
        <v>0</v>
      </c>
      <c r="O1983" s="18" t="n">
        <f aca="false">N1983-(Draws!O1962+Draws!AA1962)</f>
        <v>0</v>
      </c>
      <c r="P1983" s="18" t="n">
        <f aca="false">O1983-(Draws!P1962+Draws!AB1962)</f>
        <v>0</v>
      </c>
      <c r="Q1983" s="18" t="n">
        <f aca="false">P1983-(Draws!Q1962+Draws!AC1962)</f>
        <v>0</v>
      </c>
      <c r="R1983" s="18" t="n">
        <f aca="false">Q1983-(Draws!R1962+Draws!AD1962)</f>
        <v>0</v>
      </c>
      <c r="S1983" s="18" t="n">
        <f aca="false">R1983-(Draws!S1962+Draws!AE1962)</f>
        <v>0</v>
      </c>
      <c r="T1983" s="18" t="n">
        <f aca="false">S1983-(Draws!T1962+Draws!AF1962)</f>
        <v>0</v>
      </c>
      <c r="U1983" s="18" t="n">
        <f aca="false">T1983-(Draws!U1962+Draws!AG1962)</f>
        <v>-91.1224302076454</v>
      </c>
      <c r="V1983" s="18" t="n">
        <f aca="false">U1983-(Draws!V1962+Draws!AH1962)</f>
        <v>-91.1224302076454</v>
      </c>
      <c r="W1983" s="18" t="n">
        <f aca="false">V1983-(Draws!W1962+Draws!AI1962)</f>
        <v>-91.1224302076454</v>
      </c>
      <c r="X1983" s="18" t="n">
        <f aca="false">W1983-(Draws!X1962+Draws!AJ1962)</f>
        <v>-91.1224302076454</v>
      </c>
      <c r="Y1983" s="18" t="n">
        <f aca="false">X1983-(Draws!Y1962+Draws!AK1962)</f>
        <v>-91.1224302076454</v>
      </c>
      <c r="Z1983" s="18" t="n">
        <f aca="false">0-(MAX(Draws!N1962-Line_cap,0)+MAX(Draws!Z1962-Line_cap,0))</f>
        <v>0</v>
      </c>
      <c r="AA1983" s="18" t="n">
        <f aca="false">Z1983-(MAX(Draws!O1962-Line_cap,0)+MAX(Draws!AA1962-Line_cap,0))</f>
        <v>0</v>
      </c>
      <c r="AB1983" s="18" t="n">
        <f aca="false">AA1983-(MAX(Draws!P1962-Line_cap,0)+MAX(Draws!AB1962-Line_cap,0))</f>
        <v>0</v>
      </c>
      <c r="AC1983" s="18" t="n">
        <f aca="false">AB1983-(MAX(Draws!Q1962-Line_cap,0)+MAX(Draws!AC1962-Line_cap,0))</f>
        <v>0</v>
      </c>
      <c r="AD1983" s="18" t="n">
        <f aca="false">AC1983-(MAX(Draws!R1962-Line_cap,0)+MAX(Draws!AD1962-Line_cap,0))</f>
        <v>0</v>
      </c>
      <c r="AE1983" s="18" t="n">
        <f aca="false">AD1983-(MAX(Draws!S1962-Line_cap,0)+MAX(Draws!AE1962-Line_cap,0))</f>
        <v>0</v>
      </c>
      <c r="AF1983" s="18" t="n">
        <f aca="false">AE1983-(MAX(Draws!T1962-Line_cap,0)+MAX(Draws!AF1962-Line_cap,0))</f>
        <v>0</v>
      </c>
      <c r="AG1983" s="18" t="n">
        <f aca="false">AF1983-(MAX(Draws!U1962-Line_cap,0)+MAX(Draws!AG1962-Line_cap,0))</f>
        <v>0</v>
      </c>
      <c r="AH1983" s="18" t="n">
        <f aca="false">AG1983-(MAX(Draws!V1962-Line_cap,0)+MAX(Draws!AH1962-Line_cap,0))</f>
        <v>0</v>
      </c>
      <c r="AI1983" s="18" t="n">
        <f aca="false">AH1983-(MAX(Draws!W1962-Line_cap,0)+MAX(Draws!AI1962-Line_cap,0))</f>
        <v>0</v>
      </c>
      <c r="AJ1983" s="18" t="n">
        <f aca="false">AI1983-(MAX(Draws!X1962-Line_cap,0)+MAX(Draws!AJ1962-Line_cap,0))</f>
        <v>0</v>
      </c>
      <c r="AK1983" s="18" t="n">
        <f aca="false">AJ1983-(MAX(Draws!Y1962-Line_cap,0)+MAX(Draws!AK1962-Line_cap,0))</f>
        <v>0</v>
      </c>
      <c r="AL1983" s="18" t="n">
        <f aca="false">SUMPRODUCT(MIN($B$22:$M$22+B1983:M1983+N1983:Y1983))</f>
        <v>380.815097942825</v>
      </c>
      <c r="AM1983" s="18" t="n">
        <f aca="false">SUMPRODUCT(MIN($B$22:$M$22+B1983:M1983))</f>
        <v>408.682789165104</v>
      </c>
      <c r="AN1983" s="18" t="n">
        <f aca="false">SUMPRODUCT(MIN($B$22:$M$22+N1983:Y1983))</f>
        <v>392.731623190274</v>
      </c>
      <c r="AO1983" s="18" t="n">
        <f aca="false">SUMPRODUCT(MIN($B$22:$M$22+B1983:M1983+Z1983:AK1983))</f>
        <v>408.682789165104</v>
      </c>
      <c r="AP1983" s="18" t="n">
        <f aca="false">SUMPRODUCT(MIN($B$23:$M$23+B1983:M1983+N1983:Y1983))</f>
        <v>425.940979025444</v>
      </c>
      <c r="AQ1983" s="18" t="n">
        <f aca="false">SUMPRODUCT(MIN($B$23:$M$23+B1983:M1983+Z1983:AK1983))</f>
        <v>453.787523018268</v>
      </c>
      <c r="AR1983" s="13" t="n">
        <f aca="false">IF(Y1983&lt;0,1,0)</f>
        <v>1</v>
      </c>
    </row>
    <row r="1984" customFormat="false" ht="15" hidden="false" customHeight="false" outlineLevel="0" collapsed="false">
      <c r="A1984" s="13" t="n">
        <v>1959</v>
      </c>
      <c r="B1984" s="18" t="n">
        <f aca="false">Shock_sd*Draws!B1963</f>
        <v>-64.9001128872679</v>
      </c>
      <c r="C1984" s="18" t="n">
        <f aca="false">Persist_a*B1984+Shock_sd*Draws!C1963</f>
        <v>4.33891560712809</v>
      </c>
      <c r="D1984" s="18" t="n">
        <f aca="false">Persist_a*C1984+Shock_sd*Draws!D1963</f>
        <v>19.2007667437629</v>
      </c>
      <c r="E1984" s="18" t="n">
        <f aca="false">Persist_a*D1984+Shock_sd*Draws!E1963</f>
        <v>8.55213392651517</v>
      </c>
      <c r="F1984" s="18" t="n">
        <f aca="false">Persist_a*E1984+Shock_sd*Draws!F1963</f>
        <v>-53.0585528142685</v>
      </c>
      <c r="G1984" s="18" t="n">
        <f aca="false">Persist_a*F1984+Shock_sd*Draws!G1963</f>
        <v>-54.5552703943781</v>
      </c>
      <c r="H1984" s="18" t="n">
        <f aca="false">Persist_a*G1984+Shock_sd*Draws!H1963</f>
        <v>-13.088452742536</v>
      </c>
      <c r="I1984" s="18" t="n">
        <f aca="false">Persist_a*H1984+Shock_sd*Draws!I1963</f>
        <v>-72.5948470135939</v>
      </c>
      <c r="J1984" s="18" t="n">
        <f aca="false">Persist_a*I1984+Shock_sd*Draws!J1963</f>
        <v>-51.7869704397815</v>
      </c>
      <c r="K1984" s="18" t="n">
        <f aca="false">Persist_a*J1984+Shock_sd*Draws!K1963</f>
        <v>27.7197310913246</v>
      </c>
      <c r="L1984" s="18" t="n">
        <f aca="false">Persist_a*K1984+Shock_sd*Draws!L1963</f>
        <v>-24.1081429230695</v>
      </c>
      <c r="M1984" s="18" t="n">
        <f aca="false">Persist_a*L1984+Shock_sd*Draws!M1963</f>
        <v>14.5112125371744</v>
      </c>
      <c r="N1984" s="18" t="n">
        <f aca="false">0-(Draws!N1963+Draws!Z1963)</f>
        <v>0</v>
      </c>
      <c r="O1984" s="18" t="n">
        <f aca="false">N1984-(Draws!O1963+Draws!AA1963)</f>
        <v>0</v>
      </c>
      <c r="P1984" s="18" t="n">
        <f aca="false">O1984-(Draws!P1963+Draws!AB1963)</f>
        <v>0</v>
      </c>
      <c r="Q1984" s="18" t="n">
        <f aca="false">P1984-(Draws!Q1963+Draws!AC1963)</f>
        <v>0</v>
      </c>
      <c r="R1984" s="18" t="n">
        <f aca="false">Q1984-(Draws!R1963+Draws!AD1963)</f>
        <v>0</v>
      </c>
      <c r="S1984" s="18" t="n">
        <f aca="false">R1984-(Draws!S1963+Draws!AE1963)</f>
        <v>0</v>
      </c>
      <c r="T1984" s="18" t="n">
        <f aca="false">S1984-(Draws!T1963+Draws!AF1963)</f>
        <v>0</v>
      </c>
      <c r="U1984" s="18" t="n">
        <f aca="false">T1984-(Draws!U1963+Draws!AG1963)</f>
        <v>0</v>
      </c>
      <c r="V1984" s="18" t="n">
        <f aca="false">U1984-(Draws!V1963+Draws!AH1963)</f>
        <v>0</v>
      </c>
      <c r="W1984" s="18" t="n">
        <f aca="false">V1984-(Draws!W1963+Draws!AI1963)</f>
        <v>0</v>
      </c>
      <c r="X1984" s="18" t="n">
        <f aca="false">W1984-(Draws!X1963+Draws!AJ1963)</f>
        <v>0</v>
      </c>
      <c r="Y1984" s="18" t="n">
        <f aca="false">X1984-(Draws!Y1963+Draws!AK1963)</f>
        <v>0</v>
      </c>
      <c r="Z1984" s="18" t="n">
        <f aca="false">0-(MAX(Draws!N1963-Line_cap,0)+MAX(Draws!Z1963-Line_cap,0))</f>
        <v>0</v>
      </c>
      <c r="AA1984" s="18" t="n">
        <f aca="false">Z1984-(MAX(Draws!O1963-Line_cap,0)+MAX(Draws!AA1963-Line_cap,0))</f>
        <v>0</v>
      </c>
      <c r="AB1984" s="18" t="n">
        <f aca="false">AA1984-(MAX(Draws!P1963-Line_cap,0)+MAX(Draws!AB1963-Line_cap,0))</f>
        <v>0</v>
      </c>
      <c r="AC1984" s="18" t="n">
        <f aca="false">AB1984-(MAX(Draws!Q1963-Line_cap,0)+MAX(Draws!AC1963-Line_cap,0))</f>
        <v>0</v>
      </c>
      <c r="AD1984" s="18" t="n">
        <f aca="false">AC1984-(MAX(Draws!R1963-Line_cap,0)+MAX(Draws!AD1963-Line_cap,0))</f>
        <v>0</v>
      </c>
      <c r="AE1984" s="18" t="n">
        <f aca="false">AD1984-(MAX(Draws!S1963-Line_cap,0)+MAX(Draws!AE1963-Line_cap,0))</f>
        <v>0</v>
      </c>
      <c r="AF1984" s="18" t="n">
        <f aca="false">AE1984-(MAX(Draws!T1963-Line_cap,0)+MAX(Draws!AF1963-Line_cap,0))</f>
        <v>0</v>
      </c>
      <c r="AG1984" s="18" t="n">
        <f aca="false">AF1984-(MAX(Draws!U1963-Line_cap,0)+MAX(Draws!AG1963-Line_cap,0))</f>
        <v>0</v>
      </c>
      <c r="AH1984" s="18" t="n">
        <f aca="false">AG1984-(MAX(Draws!V1963-Line_cap,0)+MAX(Draws!AH1963-Line_cap,0))</f>
        <v>0</v>
      </c>
      <c r="AI1984" s="18" t="n">
        <f aca="false">AH1984-(MAX(Draws!W1963-Line_cap,0)+MAX(Draws!AI1963-Line_cap,0))</f>
        <v>0</v>
      </c>
      <c r="AJ1984" s="18" t="n">
        <f aca="false">AI1984-(MAX(Draws!X1963-Line_cap,0)+MAX(Draws!AJ1963-Line_cap,0))</f>
        <v>0</v>
      </c>
      <c r="AK1984" s="18" t="n">
        <f aca="false">AJ1984-(MAX(Draws!Y1963-Line_cap,0)+MAX(Draws!AK1963-Line_cap,0))</f>
        <v>0</v>
      </c>
      <c r="AL1984" s="18" t="n">
        <f aca="false">SUMPRODUCT(MIN($B$22:$M$22+B1984:M1984+N1984:Y1984))</f>
        <v>411.259206384325</v>
      </c>
      <c r="AM1984" s="18" t="n">
        <f aca="false">SUMPRODUCT(MIN($B$22:$M$22+B1984:M1984))</f>
        <v>411.259206384325</v>
      </c>
      <c r="AN1984" s="18" t="n">
        <f aca="false">SUMPRODUCT(MIN($B$22:$M$22+N1984:Y1984))</f>
        <v>481.950382357786</v>
      </c>
      <c r="AO1984" s="18" t="n">
        <f aca="false">SUMPRODUCT(MIN($B$22:$M$22+B1984:M1984+Z1984:AK1984))</f>
        <v>411.259206384325</v>
      </c>
      <c r="AP1984" s="18" t="n">
        <f aca="false">SUMPRODUCT(MIN($B$23:$M$23+B1984:M1984+N1984:Y1984))</f>
        <v>460.859206384325</v>
      </c>
      <c r="AQ1984" s="18" t="n">
        <f aca="false">SUMPRODUCT(MIN($B$23:$M$23+B1984:M1984+Z1984:AK1984))</f>
        <v>460.859206384325</v>
      </c>
      <c r="AR1984" s="13" t="n">
        <f aca="false">IF(Y1984&lt;0,1,0)</f>
        <v>0</v>
      </c>
    </row>
    <row r="1985" customFormat="false" ht="15" hidden="false" customHeight="false" outlineLevel="0" collapsed="false">
      <c r="A1985" s="13" t="n">
        <v>1960</v>
      </c>
      <c r="B1985" s="18" t="n">
        <f aca="false">Shock_sd*Draws!B1964</f>
        <v>9.18464972026725</v>
      </c>
      <c r="C1985" s="18" t="n">
        <f aca="false">Persist_a*B1985+Shock_sd*Draws!C1964</f>
        <v>-57.7323829617086</v>
      </c>
      <c r="D1985" s="18" t="n">
        <f aca="false">Persist_a*C1985+Shock_sd*Draws!D1964</f>
        <v>20.5760097183872</v>
      </c>
      <c r="E1985" s="18" t="n">
        <f aca="false">Persist_a*D1985+Shock_sd*Draws!E1964</f>
        <v>22.2708584354947</v>
      </c>
      <c r="F1985" s="18" t="n">
        <f aca="false">Persist_a*E1985+Shock_sd*Draws!F1964</f>
        <v>-0.352426250616583</v>
      </c>
      <c r="G1985" s="18" t="n">
        <f aca="false">Persist_a*F1985+Shock_sd*Draws!G1964</f>
        <v>46.0741135497438</v>
      </c>
      <c r="H1985" s="18" t="n">
        <f aca="false">Persist_a*G1985+Shock_sd*Draws!H1964</f>
        <v>32.2077381232895</v>
      </c>
      <c r="I1985" s="18" t="n">
        <f aca="false">Persist_a*H1985+Shock_sd*Draws!I1964</f>
        <v>-13.9876173491019</v>
      </c>
      <c r="J1985" s="18" t="n">
        <f aca="false">Persist_a*I1985+Shock_sd*Draws!J1964</f>
        <v>-22.6044983315696</v>
      </c>
      <c r="K1985" s="18" t="n">
        <f aca="false">Persist_a*J1985+Shock_sd*Draws!K1964</f>
        <v>-2.16040396038699</v>
      </c>
      <c r="L1985" s="18" t="n">
        <f aca="false">Persist_a*K1985+Shock_sd*Draws!L1964</f>
        <v>-21.5955088593759</v>
      </c>
      <c r="M1985" s="18" t="n">
        <f aca="false">Persist_a*L1985+Shock_sd*Draws!M1964</f>
        <v>-45.8126902264112</v>
      </c>
      <c r="N1985" s="18" t="n">
        <f aca="false">0-(Draws!N1964+Draws!Z1964)</f>
        <v>0</v>
      </c>
      <c r="O1985" s="18" t="n">
        <f aca="false">N1985-(Draws!O1964+Draws!AA1964)</f>
        <v>0</v>
      </c>
      <c r="P1985" s="18" t="n">
        <f aca="false">O1985-(Draws!P1964+Draws!AB1964)</f>
        <v>0</v>
      </c>
      <c r="Q1985" s="18" t="n">
        <f aca="false">P1985-(Draws!Q1964+Draws!AC1964)</f>
        <v>0</v>
      </c>
      <c r="R1985" s="18" t="n">
        <f aca="false">Q1985-(Draws!R1964+Draws!AD1964)</f>
        <v>0</v>
      </c>
      <c r="S1985" s="18" t="n">
        <f aca="false">R1985-(Draws!S1964+Draws!AE1964)</f>
        <v>0</v>
      </c>
      <c r="T1985" s="18" t="n">
        <f aca="false">S1985-(Draws!T1964+Draws!AF1964)</f>
        <v>0</v>
      </c>
      <c r="U1985" s="18" t="n">
        <f aca="false">T1985-(Draws!U1964+Draws!AG1964)</f>
        <v>0</v>
      </c>
      <c r="V1985" s="18" t="n">
        <f aca="false">U1985-(Draws!V1964+Draws!AH1964)</f>
        <v>0</v>
      </c>
      <c r="W1985" s="18" t="n">
        <f aca="false">V1985-(Draws!W1964+Draws!AI1964)</f>
        <v>0</v>
      </c>
      <c r="X1985" s="18" t="n">
        <f aca="false">W1985-(Draws!X1964+Draws!AJ1964)</f>
        <v>0</v>
      </c>
      <c r="Y1985" s="18" t="n">
        <f aca="false">X1985-(Draws!Y1964+Draws!AK1964)</f>
        <v>0</v>
      </c>
      <c r="Z1985" s="18" t="n">
        <f aca="false">0-(MAX(Draws!N1964-Line_cap,0)+MAX(Draws!Z1964-Line_cap,0))</f>
        <v>0</v>
      </c>
      <c r="AA1985" s="18" t="n">
        <f aca="false">Z1985-(MAX(Draws!O1964-Line_cap,0)+MAX(Draws!AA1964-Line_cap,0))</f>
        <v>0</v>
      </c>
      <c r="AB1985" s="18" t="n">
        <f aca="false">AA1985-(MAX(Draws!P1964-Line_cap,0)+MAX(Draws!AB1964-Line_cap,0))</f>
        <v>0</v>
      </c>
      <c r="AC1985" s="18" t="n">
        <f aca="false">AB1985-(MAX(Draws!Q1964-Line_cap,0)+MAX(Draws!AC1964-Line_cap,0))</f>
        <v>0</v>
      </c>
      <c r="AD1985" s="18" t="n">
        <f aca="false">AC1985-(MAX(Draws!R1964-Line_cap,0)+MAX(Draws!AD1964-Line_cap,0))</f>
        <v>0</v>
      </c>
      <c r="AE1985" s="18" t="n">
        <f aca="false">AD1985-(MAX(Draws!S1964-Line_cap,0)+MAX(Draws!AE1964-Line_cap,0))</f>
        <v>0</v>
      </c>
      <c r="AF1985" s="18" t="n">
        <f aca="false">AE1985-(MAX(Draws!T1964-Line_cap,0)+MAX(Draws!AF1964-Line_cap,0))</f>
        <v>0</v>
      </c>
      <c r="AG1985" s="18" t="n">
        <f aca="false">AF1985-(MAX(Draws!U1964-Line_cap,0)+MAX(Draws!AG1964-Line_cap,0))</f>
        <v>0</v>
      </c>
      <c r="AH1985" s="18" t="n">
        <f aca="false">AG1985-(MAX(Draws!V1964-Line_cap,0)+MAX(Draws!AH1964-Line_cap,0))</f>
        <v>0</v>
      </c>
      <c r="AI1985" s="18" t="n">
        <f aca="false">AH1985-(MAX(Draws!W1964-Line_cap,0)+MAX(Draws!AI1964-Line_cap,0))</f>
        <v>0</v>
      </c>
      <c r="AJ1985" s="18" t="n">
        <f aca="false">AI1985-(MAX(Draws!X1964-Line_cap,0)+MAX(Draws!AJ1964-Line_cap,0))</f>
        <v>0</v>
      </c>
      <c r="AK1985" s="18" t="n">
        <f aca="false">AJ1985-(MAX(Draws!Y1964-Line_cap,0)+MAX(Draws!AK1964-Line_cap,0))</f>
        <v>0</v>
      </c>
      <c r="AL1985" s="18" t="n">
        <f aca="false">SUMPRODUCT(MIN($B$22:$M$22+B1985:M1985+N1985:Y1985))</f>
        <v>464.611357450549</v>
      </c>
      <c r="AM1985" s="18" t="n">
        <f aca="false">SUMPRODUCT(MIN($B$22:$M$22+B1985:M1985))</f>
        <v>464.611357450549</v>
      </c>
      <c r="AN1985" s="18" t="n">
        <f aca="false">SUMPRODUCT(MIN($B$22:$M$22+N1985:Y1985))</f>
        <v>481.950382357786</v>
      </c>
      <c r="AO1985" s="18" t="n">
        <f aca="false">SUMPRODUCT(MIN($B$22:$M$22+B1985:M1985+Z1985:AK1985))</f>
        <v>464.611357450549</v>
      </c>
      <c r="AP1985" s="18" t="n">
        <f aca="false">SUMPRODUCT(MIN($B$23:$M$23+B1985:M1985+N1985:Y1985))</f>
        <v>508.585014178069</v>
      </c>
      <c r="AQ1985" s="18" t="n">
        <f aca="false">SUMPRODUCT(MIN($B$23:$M$23+B1985:M1985+Z1985:AK1985))</f>
        <v>508.585014178069</v>
      </c>
      <c r="AR1985" s="13" t="n">
        <f aca="false">IF(Y1985&lt;0,1,0)</f>
        <v>0</v>
      </c>
    </row>
    <row r="1986" customFormat="false" ht="15" hidden="false" customHeight="false" outlineLevel="0" collapsed="false">
      <c r="A1986" s="13" t="n">
        <v>1961</v>
      </c>
      <c r="B1986" s="18" t="n">
        <f aca="false">Shock_sd*Draws!B1965</f>
        <v>-19.9004267205509</v>
      </c>
      <c r="C1986" s="18" t="n">
        <f aca="false">Persist_a*B1986+Shock_sd*Draws!C1965</f>
        <v>18.3542237462662</v>
      </c>
      <c r="D1986" s="18" t="n">
        <f aca="false">Persist_a*C1986+Shock_sd*Draws!D1965</f>
        <v>75.1102538639513</v>
      </c>
      <c r="E1986" s="18" t="n">
        <f aca="false">Persist_a*D1986+Shock_sd*Draws!E1965</f>
        <v>11.2062364404858</v>
      </c>
      <c r="F1986" s="18" t="n">
        <f aca="false">Persist_a*E1986+Shock_sd*Draws!F1965</f>
        <v>0.328724294993518</v>
      </c>
      <c r="G1986" s="18" t="n">
        <f aca="false">Persist_a*F1986+Shock_sd*Draws!G1965</f>
        <v>67.4135274069919</v>
      </c>
      <c r="H1986" s="18" t="n">
        <f aca="false">Persist_a*G1986+Shock_sd*Draws!H1965</f>
        <v>37.8982875855053</v>
      </c>
      <c r="I1986" s="18" t="n">
        <f aca="false">Persist_a*H1986+Shock_sd*Draws!I1965</f>
        <v>-21.3822137651265</v>
      </c>
      <c r="J1986" s="18" t="n">
        <f aca="false">Persist_a*I1986+Shock_sd*Draws!J1965</f>
        <v>-0.431018218766438</v>
      </c>
      <c r="K1986" s="18" t="n">
        <f aca="false">Persist_a*J1986+Shock_sd*Draws!K1965</f>
        <v>11.6902313576384</v>
      </c>
      <c r="L1986" s="18" t="n">
        <f aca="false">Persist_a*K1986+Shock_sd*Draws!L1965</f>
        <v>39.1535140074972</v>
      </c>
      <c r="M1986" s="18" t="n">
        <f aca="false">Persist_a*L1986+Shock_sd*Draws!M1965</f>
        <v>1.33530697012785</v>
      </c>
      <c r="N1986" s="18" t="n">
        <f aca="false">0-(Draws!N1965+Draws!Z1965)</f>
        <v>0</v>
      </c>
      <c r="O1986" s="18" t="n">
        <f aca="false">N1986-(Draws!O1965+Draws!AA1965)</f>
        <v>0</v>
      </c>
      <c r="P1986" s="18" t="n">
        <f aca="false">O1986-(Draws!P1965+Draws!AB1965)</f>
        <v>0</v>
      </c>
      <c r="Q1986" s="18" t="n">
        <f aca="false">P1986-(Draws!Q1965+Draws!AC1965)</f>
        <v>0</v>
      </c>
      <c r="R1986" s="18" t="n">
        <f aca="false">Q1986-(Draws!R1965+Draws!AD1965)</f>
        <v>0</v>
      </c>
      <c r="S1986" s="18" t="n">
        <f aca="false">R1986-(Draws!S1965+Draws!AE1965)</f>
        <v>0</v>
      </c>
      <c r="T1986" s="18" t="n">
        <f aca="false">S1986-(Draws!T1965+Draws!AF1965)</f>
        <v>0</v>
      </c>
      <c r="U1986" s="18" t="n">
        <f aca="false">T1986-(Draws!U1965+Draws!AG1965)</f>
        <v>0</v>
      </c>
      <c r="V1986" s="18" t="n">
        <f aca="false">U1986-(Draws!V1965+Draws!AH1965)</f>
        <v>0</v>
      </c>
      <c r="W1986" s="18" t="n">
        <f aca="false">V1986-(Draws!W1965+Draws!AI1965)</f>
        <v>0</v>
      </c>
      <c r="X1986" s="18" t="n">
        <f aca="false">W1986-(Draws!X1965+Draws!AJ1965)</f>
        <v>0</v>
      </c>
      <c r="Y1986" s="18" t="n">
        <f aca="false">X1986-(Draws!Y1965+Draws!AK1965)</f>
        <v>0</v>
      </c>
      <c r="Z1986" s="18" t="n">
        <f aca="false">0-(MAX(Draws!N1965-Line_cap,0)+MAX(Draws!Z1965-Line_cap,0))</f>
        <v>0</v>
      </c>
      <c r="AA1986" s="18" t="n">
        <f aca="false">Z1986-(MAX(Draws!O1965-Line_cap,0)+MAX(Draws!AA1965-Line_cap,0))</f>
        <v>0</v>
      </c>
      <c r="AB1986" s="18" t="n">
        <f aca="false">AA1986-(MAX(Draws!P1965-Line_cap,0)+MAX(Draws!AB1965-Line_cap,0))</f>
        <v>0</v>
      </c>
      <c r="AC1986" s="18" t="n">
        <f aca="false">AB1986-(MAX(Draws!Q1965-Line_cap,0)+MAX(Draws!AC1965-Line_cap,0))</f>
        <v>0</v>
      </c>
      <c r="AD1986" s="18" t="n">
        <f aca="false">AC1986-(MAX(Draws!R1965-Line_cap,0)+MAX(Draws!AD1965-Line_cap,0))</f>
        <v>0</v>
      </c>
      <c r="AE1986" s="18" t="n">
        <f aca="false">AD1986-(MAX(Draws!S1965-Line_cap,0)+MAX(Draws!AE1965-Line_cap,0))</f>
        <v>0</v>
      </c>
      <c r="AF1986" s="18" t="n">
        <f aca="false">AE1986-(MAX(Draws!T1965-Line_cap,0)+MAX(Draws!AF1965-Line_cap,0))</f>
        <v>0</v>
      </c>
      <c r="AG1986" s="18" t="n">
        <f aca="false">AF1986-(MAX(Draws!U1965-Line_cap,0)+MAX(Draws!AG1965-Line_cap,0))</f>
        <v>0</v>
      </c>
      <c r="AH1986" s="18" t="n">
        <f aca="false">AG1986-(MAX(Draws!V1965-Line_cap,0)+MAX(Draws!AH1965-Line_cap,0))</f>
        <v>0</v>
      </c>
      <c r="AI1986" s="18" t="n">
        <f aca="false">AH1986-(MAX(Draws!W1965-Line_cap,0)+MAX(Draws!AI1965-Line_cap,0))</f>
        <v>0</v>
      </c>
      <c r="AJ1986" s="18" t="n">
        <f aca="false">AI1986-(MAX(Draws!X1965-Line_cap,0)+MAX(Draws!AJ1965-Line_cap,0))</f>
        <v>0</v>
      </c>
      <c r="AK1986" s="18" t="n">
        <f aca="false">AJ1986-(MAX(Draws!Y1965-Line_cap,0)+MAX(Draws!AK1965-Line_cap,0))</f>
        <v>0</v>
      </c>
      <c r="AL1986" s="18" t="n">
        <f aca="false">SUMPRODUCT(MIN($B$22:$M$22+B1986:M1986+N1986:Y1986))</f>
        <v>462.471839632793</v>
      </c>
      <c r="AM1986" s="18" t="n">
        <f aca="false">SUMPRODUCT(MIN($B$22:$M$22+B1986:M1986))</f>
        <v>462.471839632793</v>
      </c>
      <c r="AN1986" s="18" t="n">
        <f aca="false">SUMPRODUCT(MIN($B$22:$M$22+N1986:Y1986))</f>
        <v>481.950382357786</v>
      </c>
      <c r="AO1986" s="18" t="n">
        <f aca="false">SUMPRODUCT(MIN($B$22:$M$22+B1986:M1986+Z1986:AK1986))</f>
        <v>462.471839632793</v>
      </c>
      <c r="AP1986" s="18" t="n">
        <f aca="false">SUMPRODUCT(MIN($B$23:$M$23+B1986:M1986+N1986:Y1986))</f>
        <v>512.071839632793</v>
      </c>
      <c r="AQ1986" s="18" t="n">
        <f aca="false">SUMPRODUCT(MIN($B$23:$M$23+B1986:M1986+Z1986:AK1986))</f>
        <v>512.071839632793</v>
      </c>
      <c r="AR1986" s="13" t="n">
        <f aca="false">IF(Y1986&lt;0,1,0)</f>
        <v>0</v>
      </c>
    </row>
    <row r="1987" customFormat="false" ht="15" hidden="false" customHeight="false" outlineLevel="0" collapsed="false">
      <c r="A1987" s="13" t="n">
        <v>1962</v>
      </c>
      <c r="B1987" s="18" t="n">
        <f aca="false">Shock_sd*Draws!B1966</f>
        <v>-10.7913825762092</v>
      </c>
      <c r="C1987" s="18" t="n">
        <f aca="false">Persist_a*B1987+Shock_sd*Draws!C1966</f>
        <v>-16.1142223060135</v>
      </c>
      <c r="D1987" s="18" t="n">
        <f aca="false">Persist_a*C1987+Shock_sd*Draws!D1966</f>
        <v>-52.9589766513169</v>
      </c>
      <c r="E1987" s="18" t="n">
        <f aca="false">Persist_a*D1987+Shock_sd*Draws!E1966</f>
        <v>-108.772225700616</v>
      </c>
      <c r="F1987" s="18" t="n">
        <f aca="false">Persist_a*E1987+Shock_sd*Draws!F1966</f>
        <v>-70.1131691766635</v>
      </c>
      <c r="G1987" s="18" t="n">
        <f aca="false">Persist_a*F1987+Shock_sd*Draws!G1966</f>
        <v>27.9142960805404</v>
      </c>
      <c r="H1987" s="18" t="n">
        <f aca="false">Persist_a*G1987+Shock_sd*Draws!H1966</f>
        <v>23.2201807629219</v>
      </c>
      <c r="I1987" s="18" t="n">
        <f aca="false">Persist_a*H1987+Shock_sd*Draws!I1966</f>
        <v>-41.3338228010317</v>
      </c>
      <c r="J1987" s="18" t="n">
        <f aca="false">Persist_a*I1987+Shock_sd*Draws!J1966</f>
        <v>52.1120562043513</v>
      </c>
      <c r="K1987" s="18" t="n">
        <f aca="false">Persist_a*J1987+Shock_sd*Draws!K1966</f>
        <v>37.0442332232972</v>
      </c>
      <c r="L1987" s="18" t="n">
        <f aca="false">Persist_a*K1987+Shock_sd*Draws!L1966</f>
        <v>47.3477304429013</v>
      </c>
      <c r="M1987" s="18" t="n">
        <f aca="false">Persist_a*L1987+Shock_sd*Draws!M1966</f>
        <v>22.4991959017592</v>
      </c>
      <c r="N1987" s="18" t="n">
        <f aca="false">0-(Draws!N1966+Draws!Z1966)</f>
        <v>0</v>
      </c>
      <c r="O1987" s="18" t="n">
        <f aca="false">N1987-(Draws!O1966+Draws!AA1966)</f>
        <v>0</v>
      </c>
      <c r="P1987" s="18" t="n">
        <f aca="false">O1987-(Draws!P1966+Draws!AB1966)</f>
        <v>0</v>
      </c>
      <c r="Q1987" s="18" t="n">
        <f aca="false">P1987-(Draws!Q1966+Draws!AC1966)</f>
        <v>0</v>
      </c>
      <c r="R1987" s="18" t="n">
        <f aca="false">Q1987-(Draws!R1966+Draws!AD1966)</f>
        <v>0</v>
      </c>
      <c r="S1987" s="18" t="n">
        <f aca="false">R1987-(Draws!S1966+Draws!AE1966)</f>
        <v>0</v>
      </c>
      <c r="T1987" s="18" t="n">
        <f aca="false">S1987-(Draws!T1966+Draws!AF1966)</f>
        <v>0</v>
      </c>
      <c r="U1987" s="18" t="n">
        <f aca="false">T1987-(Draws!U1966+Draws!AG1966)</f>
        <v>0</v>
      </c>
      <c r="V1987" s="18" t="n">
        <f aca="false">U1987-(Draws!V1966+Draws!AH1966)</f>
        <v>0</v>
      </c>
      <c r="W1987" s="18" t="n">
        <f aca="false">V1987-(Draws!W1966+Draws!AI1966)</f>
        <v>0</v>
      </c>
      <c r="X1987" s="18" t="n">
        <f aca="false">W1987-(Draws!X1966+Draws!AJ1966)</f>
        <v>0</v>
      </c>
      <c r="Y1987" s="18" t="n">
        <f aca="false">X1987-(Draws!Y1966+Draws!AK1966)</f>
        <v>0</v>
      </c>
      <c r="Z1987" s="18" t="n">
        <f aca="false">0-(MAX(Draws!N1966-Line_cap,0)+MAX(Draws!Z1966-Line_cap,0))</f>
        <v>0</v>
      </c>
      <c r="AA1987" s="18" t="n">
        <f aca="false">Z1987-(MAX(Draws!O1966-Line_cap,0)+MAX(Draws!AA1966-Line_cap,0))</f>
        <v>0</v>
      </c>
      <c r="AB1987" s="18" t="n">
        <f aca="false">AA1987-(MAX(Draws!P1966-Line_cap,0)+MAX(Draws!AB1966-Line_cap,0))</f>
        <v>0</v>
      </c>
      <c r="AC1987" s="18" t="n">
        <f aca="false">AB1987-(MAX(Draws!Q1966-Line_cap,0)+MAX(Draws!AC1966-Line_cap,0))</f>
        <v>0</v>
      </c>
      <c r="AD1987" s="18" t="n">
        <f aca="false">AC1987-(MAX(Draws!R1966-Line_cap,0)+MAX(Draws!AD1966-Line_cap,0))</f>
        <v>0</v>
      </c>
      <c r="AE1987" s="18" t="n">
        <f aca="false">AD1987-(MAX(Draws!S1966-Line_cap,0)+MAX(Draws!AE1966-Line_cap,0))</f>
        <v>0</v>
      </c>
      <c r="AF1987" s="18" t="n">
        <f aca="false">AE1987-(MAX(Draws!T1966-Line_cap,0)+MAX(Draws!AF1966-Line_cap,0))</f>
        <v>0</v>
      </c>
      <c r="AG1987" s="18" t="n">
        <f aca="false">AF1987-(MAX(Draws!U1966-Line_cap,0)+MAX(Draws!AG1966-Line_cap,0))</f>
        <v>0</v>
      </c>
      <c r="AH1987" s="18" t="n">
        <f aca="false">AG1987-(MAX(Draws!V1966-Line_cap,0)+MAX(Draws!AH1966-Line_cap,0))</f>
        <v>0</v>
      </c>
      <c r="AI1987" s="18" t="n">
        <f aca="false">AH1987-(MAX(Draws!W1966-Line_cap,0)+MAX(Draws!AI1966-Line_cap,0))</f>
        <v>0</v>
      </c>
      <c r="AJ1987" s="18" t="n">
        <f aca="false">AI1987-(MAX(Draws!X1966-Line_cap,0)+MAX(Draws!AJ1966-Line_cap,0))</f>
        <v>0</v>
      </c>
      <c r="AK1987" s="18" t="n">
        <f aca="false">AJ1987-(MAX(Draws!Y1966-Line_cap,0)+MAX(Draws!AK1966-Line_cap,0))</f>
        <v>0</v>
      </c>
      <c r="AL1987" s="18" t="n">
        <f aca="false">SUMPRODUCT(MIN($B$22:$M$22+B1987:M1987+N1987:Y1987))</f>
        <v>390.089974127541</v>
      </c>
      <c r="AM1987" s="18" t="n">
        <f aca="false">SUMPRODUCT(MIN($B$22:$M$22+B1987:M1987))</f>
        <v>390.089974127541</v>
      </c>
      <c r="AN1987" s="18" t="n">
        <f aca="false">SUMPRODUCT(MIN($B$22:$M$22+N1987:Y1987))</f>
        <v>481.950382357786</v>
      </c>
      <c r="AO1987" s="18" t="n">
        <f aca="false">SUMPRODUCT(MIN($B$22:$M$22+B1987:M1987+Z1987:AK1987))</f>
        <v>390.089974127541</v>
      </c>
      <c r="AP1987" s="18" t="n">
        <f aca="false">SUMPRODUCT(MIN($B$23:$M$23+B1987:M1987+N1987:Y1987))</f>
        <v>430.978261640904</v>
      </c>
      <c r="AQ1987" s="18" t="n">
        <f aca="false">SUMPRODUCT(MIN($B$23:$M$23+B1987:M1987+Z1987:AK1987))</f>
        <v>430.978261640904</v>
      </c>
      <c r="AR1987" s="13" t="n">
        <f aca="false">IF(Y1987&lt;0,1,0)</f>
        <v>0</v>
      </c>
    </row>
    <row r="1988" customFormat="false" ht="15" hidden="false" customHeight="false" outlineLevel="0" collapsed="false">
      <c r="A1988" s="13" t="n">
        <v>1963</v>
      </c>
      <c r="B1988" s="18" t="n">
        <f aca="false">Shock_sd*Draws!B1967</f>
        <v>-4.68342842698928</v>
      </c>
      <c r="C1988" s="18" t="n">
        <f aca="false">Persist_a*B1988+Shock_sd*Draws!C1967</f>
        <v>-62.6397450602059</v>
      </c>
      <c r="D1988" s="18" t="n">
        <f aca="false">Persist_a*C1988+Shock_sd*Draws!D1967</f>
        <v>-89.6033651305502</v>
      </c>
      <c r="E1988" s="18" t="n">
        <f aca="false">Persist_a*D1988+Shock_sd*Draws!E1967</f>
        <v>-62.4636691469947</v>
      </c>
      <c r="F1988" s="18" t="n">
        <f aca="false">Persist_a*E1988+Shock_sd*Draws!F1967</f>
        <v>-52.1949615753668</v>
      </c>
      <c r="G1988" s="18" t="n">
        <f aca="false">Persist_a*F1988+Shock_sd*Draws!G1967</f>
        <v>-46.4032537620368</v>
      </c>
      <c r="H1988" s="18" t="n">
        <f aca="false">Persist_a*G1988+Shock_sd*Draws!H1967</f>
        <v>-27.6043933472106</v>
      </c>
      <c r="I1988" s="18" t="n">
        <f aca="false">Persist_a*H1988+Shock_sd*Draws!I1967</f>
        <v>-15.1421429279832</v>
      </c>
      <c r="J1988" s="18" t="n">
        <f aca="false">Persist_a*I1988+Shock_sd*Draws!J1967</f>
        <v>-30.9955875834216</v>
      </c>
      <c r="K1988" s="18" t="n">
        <f aca="false">Persist_a*J1988+Shock_sd*Draws!K1967</f>
        <v>-41.6807678376277</v>
      </c>
      <c r="L1988" s="18" t="n">
        <f aca="false">Persist_a*K1988+Shock_sd*Draws!L1967</f>
        <v>21.398012761216</v>
      </c>
      <c r="M1988" s="18" t="n">
        <f aca="false">Persist_a*L1988+Shock_sd*Draws!M1967</f>
        <v>11.5684243417783</v>
      </c>
      <c r="N1988" s="18" t="n">
        <f aca="false">0-(Draws!N1967+Draws!Z1967)</f>
        <v>0</v>
      </c>
      <c r="O1988" s="18" t="n">
        <f aca="false">N1988-(Draws!O1967+Draws!AA1967)</f>
        <v>0</v>
      </c>
      <c r="P1988" s="18" t="n">
        <f aca="false">O1988-(Draws!P1967+Draws!AB1967)</f>
        <v>0</v>
      </c>
      <c r="Q1988" s="18" t="n">
        <f aca="false">P1988-(Draws!Q1967+Draws!AC1967)</f>
        <v>0</v>
      </c>
      <c r="R1988" s="18" t="n">
        <f aca="false">Q1988-(Draws!R1967+Draws!AD1967)</f>
        <v>0</v>
      </c>
      <c r="S1988" s="18" t="n">
        <f aca="false">R1988-(Draws!S1967+Draws!AE1967)</f>
        <v>0</v>
      </c>
      <c r="T1988" s="18" t="n">
        <f aca="false">S1988-(Draws!T1967+Draws!AF1967)</f>
        <v>0</v>
      </c>
      <c r="U1988" s="18" t="n">
        <f aca="false">T1988-(Draws!U1967+Draws!AG1967)</f>
        <v>0</v>
      </c>
      <c r="V1988" s="18" t="n">
        <f aca="false">U1988-(Draws!V1967+Draws!AH1967)</f>
        <v>0</v>
      </c>
      <c r="W1988" s="18" t="n">
        <f aca="false">V1988-(Draws!W1967+Draws!AI1967)</f>
        <v>0</v>
      </c>
      <c r="X1988" s="18" t="n">
        <f aca="false">W1988-(Draws!X1967+Draws!AJ1967)</f>
        <v>0</v>
      </c>
      <c r="Y1988" s="18" t="n">
        <f aca="false">X1988-(Draws!Y1967+Draws!AK1967)</f>
        <v>0</v>
      </c>
      <c r="Z1988" s="18" t="n">
        <f aca="false">0-(MAX(Draws!N1967-Line_cap,0)+MAX(Draws!Z1967-Line_cap,0))</f>
        <v>0</v>
      </c>
      <c r="AA1988" s="18" t="n">
        <f aca="false">Z1988-(MAX(Draws!O1967-Line_cap,0)+MAX(Draws!AA1967-Line_cap,0))</f>
        <v>0</v>
      </c>
      <c r="AB1988" s="18" t="n">
        <f aca="false">AA1988-(MAX(Draws!P1967-Line_cap,0)+MAX(Draws!AB1967-Line_cap,0))</f>
        <v>0</v>
      </c>
      <c r="AC1988" s="18" t="n">
        <f aca="false">AB1988-(MAX(Draws!Q1967-Line_cap,0)+MAX(Draws!AC1967-Line_cap,0))</f>
        <v>0</v>
      </c>
      <c r="AD1988" s="18" t="n">
        <f aca="false">AC1988-(MAX(Draws!R1967-Line_cap,0)+MAX(Draws!AD1967-Line_cap,0))</f>
        <v>0</v>
      </c>
      <c r="AE1988" s="18" t="n">
        <f aca="false">AD1988-(MAX(Draws!S1967-Line_cap,0)+MAX(Draws!AE1967-Line_cap,0))</f>
        <v>0</v>
      </c>
      <c r="AF1988" s="18" t="n">
        <f aca="false">AE1988-(MAX(Draws!T1967-Line_cap,0)+MAX(Draws!AF1967-Line_cap,0))</f>
        <v>0</v>
      </c>
      <c r="AG1988" s="18" t="n">
        <f aca="false">AF1988-(MAX(Draws!U1967-Line_cap,0)+MAX(Draws!AG1967-Line_cap,0))</f>
        <v>0</v>
      </c>
      <c r="AH1988" s="18" t="n">
        <f aca="false">AG1988-(MAX(Draws!V1967-Line_cap,0)+MAX(Draws!AH1967-Line_cap,0))</f>
        <v>0</v>
      </c>
      <c r="AI1988" s="18" t="n">
        <f aca="false">AH1988-(MAX(Draws!W1967-Line_cap,0)+MAX(Draws!AI1967-Line_cap,0))</f>
        <v>0</v>
      </c>
      <c r="AJ1988" s="18" t="n">
        <f aca="false">AI1988-(MAX(Draws!X1967-Line_cap,0)+MAX(Draws!AJ1967-Line_cap,0))</f>
        <v>0</v>
      </c>
      <c r="AK1988" s="18" t="n">
        <f aca="false">AJ1988-(MAX(Draws!Y1967-Line_cap,0)+MAX(Draws!AK1967-Line_cap,0))</f>
        <v>0</v>
      </c>
      <c r="AL1988" s="18" t="n">
        <f aca="false">SUMPRODUCT(MIN($B$22:$M$22+B1988:M1988+N1988:Y1988))</f>
        <v>425.950821531591</v>
      </c>
      <c r="AM1988" s="18" t="n">
        <f aca="false">SUMPRODUCT(MIN($B$22:$M$22+B1988:M1988))</f>
        <v>425.950821531591</v>
      </c>
      <c r="AN1988" s="18" t="n">
        <f aca="false">SUMPRODUCT(MIN($B$22:$M$22+N1988:Y1988))</f>
        <v>481.950382357786</v>
      </c>
      <c r="AO1988" s="18" t="n">
        <f aca="false">SUMPRODUCT(MIN($B$22:$M$22+B1988:M1988+Z1988:AK1988))</f>
        <v>425.950821531591</v>
      </c>
      <c r="AP1988" s="18" t="n">
        <f aca="false">SUMPRODUCT(MIN($B$23:$M$23+B1988:M1988+N1988:Y1988))</f>
        <v>460.70019633983</v>
      </c>
      <c r="AQ1988" s="18" t="n">
        <f aca="false">SUMPRODUCT(MIN($B$23:$M$23+B1988:M1988+Z1988:AK1988))</f>
        <v>460.70019633983</v>
      </c>
      <c r="AR1988" s="13" t="n">
        <f aca="false">IF(Y1988&lt;0,1,0)</f>
        <v>0</v>
      </c>
    </row>
    <row r="1989" customFormat="false" ht="15" hidden="false" customHeight="false" outlineLevel="0" collapsed="false">
      <c r="A1989" s="13" t="n">
        <v>1964</v>
      </c>
      <c r="B1989" s="18" t="n">
        <f aca="false">Shock_sd*Draws!B1968</f>
        <v>-83.8286294120504</v>
      </c>
      <c r="C1989" s="18" t="n">
        <f aca="false">Persist_a*B1989+Shock_sd*Draws!C1968</f>
        <v>-18.586090404792</v>
      </c>
      <c r="D1989" s="18" t="n">
        <f aca="false">Persist_a*C1989+Shock_sd*Draws!D1968</f>
        <v>-55.9354363860178</v>
      </c>
      <c r="E1989" s="18" t="n">
        <f aca="false">Persist_a*D1989+Shock_sd*Draws!E1968</f>
        <v>6.33479596824864</v>
      </c>
      <c r="F1989" s="18" t="n">
        <f aca="false">Persist_a*E1989+Shock_sd*Draws!F1968</f>
        <v>85.3020928666378</v>
      </c>
      <c r="G1989" s="18" t="n">
        <f aca="false">Persist_a*F1989+Shock_sd*Draws!G1968</f>
        <v>61.4769557572646</v>
      </c>
      <c r="H1989" s="18" t="n">
        <f aca="false">Persist_a*G1989+Shock_sd*Draws!H1968</f>
        <v>18.0023732283129</v>
      </c>
      <c r="I1989" s="18" t="n">
        <f aca="false">Persist_a*H1989+Shock_sd*Draws!I1968</f>
        <v>76.0337811068461</v>
      </c>
      <c r="J1989" s="18" t="n">
        <f aca="false">Persist_a*I1989+Shock_sd*Draws!J1968</f>
        <v>120.805672065096</v>
      </c>
      <c r="K1989" s="18" t="n">
        <f aca="false">Persist_a*J1989+Shock_sd*Draws!K1968</f>
        <v>39.4519958876595</v>
      </c>
      <c r="L1989" s="18" t="n">
        <f aca="false">Persist_a*K1989+Shock_sd*Draws!L1968</f>
        <v>68.5823577458167</v>
      </c>
      <c r="M1989" s="18" t="n">
        <f aca="false">Persist_a*L1989+Shock_sd*Draws!M1968</f>
        <v>32.7624338077366</v>
      </c>
      <c r="N1989" s="18" t="n">
        <f aca="false">0-(Draws!N1968+Draws!Z1968)</f>
        <v>0</v>
      </c>
      <c r="O1989" s="18" t="n">
        <f aca="false">N1989-(Draws!O1968+Draws!AA1968)</f>
        <v>0</v>
      </c>
      <c r="P1989" s="18" t="n">
        <f aca="false">O1989-(Draws!P1968+Draws!AB1968)</f>
        <v>0</v>
      </c>
      <c r="Q1989" s="18" t="n">
        <f aca="false">P1989-(Draws!Q1968+Draws!AC1968)</f>
        <v>0</v>
      </c>
      <c r="R1989" s="18" t="n">
        <f aca="false">Q1989-(Draws!R1968+Draws!AD1968)</f>
        <v>0</v>
      </c>
      <c r="S1989" s="18" t="n">
        <f aca="false">R1989-(Draws!S1968+Draws!AE1968)</f>
        <v>0</v>
      </c>
      <c r="T1989" s="18" t="n">
        <f aca="false">S1989-(Draws!T1968+Draws!AF1968)</f>
        <v>0</v>
      </c>
      <c r="U1989" s="18" t="n">
        <f aca="false">T1989-(Draws!U1968+Draws!AG1968)</f>
        <v>0</v>
      </c>
      <c r="V1989" s="18" t="n">
        <f aca="false">U1989-(Draws!V1968+Draws!AH1968)</f>
        <v>0</v>
      </c>
      <c r="W1989" s="18" t="n">
        <f aca="false">V1989-(Draws!W1968+Draws!AI1968)</f>
        <v>0</v>
      </c>
      <c r="X1989" s="18" t="n">
        <f aca="false">W1989-(Draws!X1968+Draws!AJ1968)</f>
        <v>0</v>
      </c>
      <c r="Y1989" s="18" t="n">
        <f aca="false">X1989-(Draws!Y1968+Draws!AK1968)</f>
        <v>0</v>
      </c>
      <c r="Z1989" s="18" t="n">
        <f aca="false">0-(MAX(Draws!N1968-Line_cap,0)+MAX(Draws!Z1968-Line_cap,0))</f>
        <v>0</v>
      </c>
      <c r="AA1989" s="18" t="n">
        <f aca="false">Z1989-(MAX(Draws!O1968-Line_cap,0)+MAX(Draws!AA1968-Line_cap,0))</f>
        <v>0</v>
      </c>
      <c r="AB1989" s="18" t="n">
        <f aca="false">AA1989-(MAX(Draws!P1968-Line_cap,0)+MAX(Draws!AB1968-Line_cap,0))</f>
        <v>0</v>
      </c>
      <c r="AC1989" s="18" t="n">
        <f aca="false">AB1989-(MAX(Draws!Q1968-Line_cap,0)+MAX(Draws!AC1968-Line_cap,0))</f>
        <v>0</v>
      </c>
      <c r="AD1989" s="18" t="n">
        <f aca="false">AC1989-(MAX(Draws!R1968-Line_cap,0)+MAX(Draws!AD1968-Line_cap,0))</f>
        <v>0</v>
      </c>
      <c r="AE1989" s="18" t="n">
        <f aca="false">AD1989-(MAX(Draws!S1968-Line_cap,0)+MAX(Draws!AE1968-Line_cap,0))</f>
        <v>0</v>
      </c>
      <c r="AF1989" s="18" t="n">
        <f aca="false">AE1989-(MAX(Draws!T1968-Line_cap,0)+MAX(Draws!AF1968-Line_cap,0))</f>
        <v>0</v>
      </c>
      <c r="AG1989" s="18" t="n">
        <f aca="false">AF1989-(MAX(Draws!U1968-Line_cap,0)+MAX(Draws!AG1968-Line_cap,0))</f>
        <v>0</v>
      </c>
      <c r="AH1989" s="18" t="n">
        <f aca="false">AG1989-(MAX(Draws!V1968-Line_cap,0)+MAX(Draws!AH1968-Line_cap,0))</f>
        <v>0</v>
      </c>
      <c r="AI1989" s="18" t="n">
        <f aca="false">AH1989-(MAX(Draws!W1968-Line_cap,0)+MAX(Draws!AI1968-Line_cap,0))</f>
        <v>0</v>
      </c>
      <c r="AJ1989" s="18" t="n">
        <f aca="false">AI1989-(MAX(Draws!X1968-Line_cap,0)+MAX(Draws!AJ1968-Line_cap,0))</f>
        <v>0</v>
      </c>
      <c r="AK1989" s="18" t="n">
        <f aca="false">AJ1989-(MAX(Draws!Y1968-Line_cap,0)+MAX(Draws!AK1968-Line_cap,0))</f>
        <v>0</v>
      </c>
      <c r="AL1989" s="18" t="n">
        <f aca="false">SUMPRODUCT(MIN($B$22:$M$22+B1989:M1989+N1989:Y1989))</f>
        <v>459.618750276123</v>
      </c>
      <c r="AM1989" s="18" t="n">
        <f aca="false">SUMPRODUCT(MIN($B$22:$M$22+B1989:M1989))</f>
        <v>459.618750276123</v>
      </c>
      <c r="AN1989" s="18" t="n">
        <f aca="false">SUMPRODUCT(MIN($B$22:$M$22+N1989:Y1989))</f>
        <v>481.950382357786</v>
      </c>
      <c r="AO1989" s="18" t="n">
        <f aca="false">SUMPRODUCT(MIN($B$22:$M$22+B1989:M1989+Z1989:AK1989))</f>
        <v>459.618750276123</v>
      </c>
      <c r="AP1989" s="18" t="n">
        <f aca="false">SUMPRODUCT(MIN($B$23:$M$23+B1989:M1989+N1989:Y1989))</f>
        <v>494.368125084362</v>
      </c>
      <c r="AQ1989" s="18" t="n">
        <f aca="false">SUMPRODUCT(MIN($B$23:$M$23+B1989:M1989+Z1989:AK1989))</f>
        <v>494.368125084362</v>
      </c>
      <c r="AR1989" s="13" t="n">
        <f aca="false">IF(Y1989&lt;0,1,0)</f>
        <v>0</v>
      </c>
    </row>
    <row r="1990" customFormat="false" ht="15" hidden="false" customHeight="false" outlineLevel="0" collapsed="false">
      <c r="A1990" s="13" t="n">
        <v>1965</v>
      </c>
      <c r="B1990" s="18" t="n">
        <f aca="false">Shock_sd*Draws!B1969</f>
        <v>-82.1289319929974</v>
      </c>
      <c r="C1990" s="18" t="n">
        <f aca="false">Persist_a*B1990+Shock_sd*Draws!C1969</f>
        <v>-97.3771061281225</v>
      </c>
      <c r="D1990" s="18" t="n">
        <f aca="false">Persist_a*C1990+Shock_sd*Draws!D1969</f>
        <v>-56.42239487844</v>
      </c>
      <c r="E1990" s="18" t="n">
        <f aca="false">Persist_a*D1990+Shock_sd*Draws!E1969</f>
        <v>-95.8019368064746</v>
      </c>
      <c r="F1990" s="18" t="n">
        <f aca="false">Persist_a*E1990+Shock_sd*Draws!F1969</f>
        <v>-83.7541192443645</v>
      </c>
      <c r="G1990" s="18" t="n">
        <f aca="false">Persist_a*F1990+Shock_sd*Draws!G1969</f>
        <v>-24.9377043891421</v>
      </c>
      <c r="H1990" s="18" t="n">
        <f aca="false">Persist_a*G1990+Shock_sd*Draws!H1969</f>
        <v>-19.3241356495882</v>
      </c>
      <c r="I1990" s="18" t="n">
        <f aca="false">Persist_a*H1990+Shock_sd*Draws!I1969</f>
        <v>2.11619657876312</v>
      </c>
      <c r="J1990" s="18" t="n">
        <f aca="false">Persist_a*I1990+Shock_sd*Draws!J1969</f>
        <v>-22.0955586235646</v>
      </c>
      <c r="K1990" s="18" t="n">
        <f aca="false">Persist_a*J1990+Shock_sd*Draws!K1969</f>
        <v>-67.4652005756029</v>
      </c>
      <c r="L1990" s="18" t="n">
        <f aca="false">Persist_a*K1990+Shock_sd*Draws!L1969</f>
        <v>-47.9776569574812</v>
      </c>
      <c r="M1990" s="18" t="n">
        <f aca="false">Persist_a*L1990+Shock_sd*Draws!M1969</f>
        <v>-55.8151568456144</v>
      </c>
      <c r="N1990" s="18" t="n">
        <f aca="false">0-(Draws!N1969+Draws!Z1969)</f>
        <v>0</v>
      </c>
      <c r="O1990" s="18" t="n">
        <f aca="false">N1990-(Draws!O1969+Draws!AA1969)</f>
        <v>0</v>
      </c>
      <c r="P1990" s="18" t="n">
        <f aca="false">O1990-(Draws!P1969+Draws!AB1969)</f>
        <v>0</v>
      </c>
      <c r="Q1990" s="18" t="n">
        <f aca="false">P1990-(Draws!Q1969+Draws!AC1969)</f>
        <v>0</v>
      </c>
      <c r="R1990" s="18" t="n">
        <f aca="false">Q1990-(Draws!R1969+Draws!AD1969)</f>
        <v>0</v>
      </c>
      <c r="S1990" s="18" t="n">
        <f aca="false">R1990-(Draws!S1969+Draws!AE1969)</f>
        <v>0</v>
      </c>
      <c r="T1990" s="18" t="n">
        <f aca="false">S1990-(Draws!T1969+Draws!AF1969)</f>
        <v>0</v>
      </c>
      <c r="U1990" s="18" t="n">
        <f aca="false">T1990-(Draws!U1969+Draws!AG1969)</f>
        <v>0</v>
      </c>
      <c r="V1990" s="18" t="n">
        <f aca="false">U1990-(Draws!V1969+Draws!AH1969)</f>
        <v>0</v>
      </c>
      <c r="W1990" s="18" t="n">
        <f aca="false">V1990-(Draws!W1969+Draws!AI1969)</f>
        <v>0</v>
      </c>
      <c r="X1990" s="18" t="n">
        <f aca="false">W1990-(Draws!X1969+Draws!AJ1969)</f>
        <v>0</v>
      </c>
      <c r="Y1990" s="18" t="n">
        <f aca="false">X1990-(Draws!Y1969+Draws!AK1969)</f>
        <v>0</v>
      </c>
      <c r="Z1990" s="18" t="n">
        <f aca="false">0-(MAX(Draws!N1969-Line_cap,0)+MAX(Draws!Z1969-Line_cap,0))</f>
        <v>0</v>
      </c>
      <c r="AA1990" s="18" t="n">
        <f aca="false">Z1990-(MAX(Draws!O1969-Line_cap,0)+MAX(Draws!AA1969-Line_cap,0))</f>
        <v>0</v>
      </c>
      <c r="AB1990" s="18" t="n">
        <f aca="false">AA1990-(MAX(Draws!P1969-Line_cap,0)+MAX(Draws!AB1969-Line_cap,0))</f>
        <v>0</v>
      </c>
      <c r="AC1990" s="18" t="n">
        <f aca="false">AB1990-(MAX(Draws!Q1969-Line_cap,0)+MAX(Draws!AC1969-Line_cap,0))</f>
        <v>0</v>
      </c>
      <c r="AD1990" s="18" t="n">
        <f aca="false">AC1990-(MAX(Draws!R1969-Line_cap,0)+MAX(Draws!AD1969-Line_cap,0))</f>
        <v>0</v>
      </c>
      <c r="AE1990" s="18" t="n">
        <f aca="false">AD1990-(MAX(Draws!S1969-Line_cap,0)+MAX(Draws!AE1969-Line_cap,0))</f>
        <v>0</v>
      </c>
      <c r="AF1990" s="18" t="n">
        <f aca="false">AE1990-(MAX(Draws!T1969-Line_cap,0)+MAX(Draws!AF1969-Line_cap,0))</f>
        <v>0</v>
      </c>
      <c r="AG1990" s="18" t="n">
        <f aca="false">AF1990-(MAX(Draws!U1969-Line_cap,0)+MAX(Draws!AG1969-Line_cap,0))</f>
        <v>0</v>
      </c>
      <c r="AH1990" s="18" t="n">
        <f aca="false">AG1990-(MAX(Draws!V1969-Line_cap,0)+MAX(Draws!AH1969-Line_cap,0))</f>
        <v>0</v>
      </c>
      <c r="AI1990" s="18" t="n">
        <f aca="false">AH1990-(MAX(Draws!W1969-Line_cap,0)+MAX(Draws!AI1969-Line_cap,0))</f>
        <v>0</v>
      </c>
      <c r="AJ1990" s="18" t="n">
        <f aca="false">AI1990-(MAX(Draws!X1969-Line_cap,0)+MAX(Draws!AJ1969-Line_cap,0))</f>
        <v>0</v>
      </c>
      <c r="AK1990" s="18" t="n">
        <f aca="false">AJ1990-(MAX(Draws!Y1969-Line_cap,0)+MAX(Draws!AK1969-Line_cap,0))</f>
        <v>0</v>
      </c>
      <c r="AL1990" s="18" t="n">
        <f aca="false">SUMPRODUCT(MIN($B$22:$M$22+B1990:M1990+N1990:Y1990))</f>
        <v>403.060263021682</v>
      </c>
      <c r="AM1990" s="18" t="n">
        <f aca="false">SUMPRODUCT(MIN($B$22:$M$22+B1990:M1990))</f>
        <v>403.060263021682</v>
      </c>
      <c r="AN1990" s="18" t="n">
        <f aca="false">SUMPRODUCT(MIN($B$22:$M$22+N1990:Y1990))</f>
        <v>481.950382357786</v>
      </c>
      <c r="AO1990" s="18" t="n">
        <f aca="false">SUMPRODUCT(MIN($B$22:$M$22+B1990:M1990+Z1990:AK1990))</f>
        <v>403.060263021682</v>
      </c>
      <c r="AP1990" s="18" t="n">
        <f aca="false">SUMPRODUCT(MIN($B$23:$M$23+B1990:M1990+N1990:Y1990))</f>
        <v>443.948550535045</v>
      </c>
      <c r="AQ1990" s="18" t="n">
        <f aca="false">SUMPRODUCT(MIN($B$23:$M$23+B1990:M1990+Z1990:AK1990))</f>
        <v>443.948550535045</v>
      </c>
      <c r="AR1990" s="13" t="n">
        <f aca="false">IF(Y1990&lt;0,1,0)</f>
        <v>0</v>
      </c>
    </row>
    <row r="1991" customFormat="false" ht="15" hidden="false" customHeight="false" outlineLevel="0" collapsed="false">
      <c r="A1991" s="13" t="n">
        <v>1966</v>
      </c>
      <c r="B1991" s="18" t="n">
        <f aca="false">Shock_sd*Draws!B1970</f>
        <v>69.7701098121715</v>
      </c>
      <c r="C1991" s="18" t="n">
        <f aca="false">Persist_a*B1991+Shock_sd*Draws!C1970</f>
        <v>93.3174255862297</v>
      </c>
      <c r="D1991" s="18" t="n">
        <f aca="false">Persist_a*C1991+Shock_sd*Draws!D1970</f>
        <v>128.91193844015</v>
      </c>
      <c r="E1991" s="18" t="n">
        <f aca="false">Persist_a*D1991+Shock_sd*Draws!E1970</f>
        <v>43.1780430475501</v>
      </c>
      <c r="F1991" s="18" t="n">
        <f aca="false">Persist_a*E1991+Shock_sd*Draws!F1970</f>
        <v>90.9063301807487</v>
      </c>
      <c r="G1991" s="18" t="n">
        <f aca="false">Persist_a*F1991+Shock_sd*Draws!G1970</f>
        <v>-21.3139342985431</v>
      </c>
      <c r="H1991" s="18" t="n">
        <f aca="false">Persist_a*G1991+Shock_sd*Draws!H1970</f>
        <v>-41.708979811603</v>
      </c>
      <c r="I1991" s="18" t="n">
        <f aca="false">Persist_a*H1991+Shock_sd*Draws!I1970</f>
        <v>5.28656470632162</v>
      </c>
      <c r="J1991" s="18" t="n">
        <f aca="false">Persist_a*I1991+Shock_sd*Draws!J1970</f>
        <v>52.3985916497111</v>
      </c>
      <c r="K1991" s="18" t="n">
        <f aca="false">Persist_a*J1991+Shock_sd*Draws!K1970</f>
        <v>37.8201736596133</v>
      </c>
      <c r="L1991" s="18" t="n">
        <f aca="false">Persist_a*K1991+Shock_sd*Draws!L1970</f>
        <v>-13.8543271812464</v>
      </c>
      <c r="M1991" s="18" t="n">
        <f aca="false">Persist_a*L1991+Shock_sd*Draws!M1970</f>
        <v>77.2887624555461</v>
      </c>
      <c r="N1991" s="18" t="n">
        <f aca="false">0-(Draws!N1970+Draws!Z1970)</f>
        <v>0</v>
      </c>
      <c r="O1991" s="18" t="n">
        <f aca="false">N1991-(Draws!O1970+Draws!AA1970)</f>
        <v>0</v>
      </c>
      <c r="P1991" s="18" t="n">
        <f aca="false">O1991-(Draws!P1970+Draws!AB1970)</f>
        <v>0</v>
      </c>
      <c r="Q1991" s="18" t="n">
        <f aca="false">P1991-(Draws!Q1970+Draws!AC1970)</f>
        <v>0</v>
      </c>
      <c r="R1991" s="18" t="n">
        <f aca="false">Q1991-(Draws!R1970+Draws!AD1970)</f>
        <v>0</v>
      </c>
      <c r="S1991" s="18" t="n">
        <f aca="false">R1991-(Draws!S1970+Draws!AE1970)</f>
        <v>0</v>
      </c>
      <c r="T1991" s="18" t="n">
        <f aca="false">S1991-(Draws!T1970+Draws!AF1970)</f>
        <v>0</v>
      </c>
      <c r="U1991" s="18" t="n">
        <f aca="false">T1991-(Draws!U1970+Draws!AG1970)</f>
        <v>0</v>
      </c>
      <c r="V1991" s="18" t="n">
        <f aca="false">U1991-(Draws!V1970+Draws!AH1970)</f>
        <v>-106.675574551504</v>
      </c>
      <c r="W1991" s="18" t="n">
        <f aca="false">V1991-(Draws!W1970+Draws!AI1970)</f>
        <v>-106.675574551504</v>
      </c>
      <c r="X1991" s="18" t="n">
        <f aca="false">W1991-(Draws!X1970+Draws!AJ1970)</f>
        <v>-106.675574551504</v>
      </c>
      <c r="Y1991" s="18" t="n">
        <f aca="false">X1991-(Draws!Y1970+Draws!AK1970)</f>
        <v>-106.675574551504</v>
      </c>
      <c r="Z1991" s="18" t="n">
        <f aca="false">0-(MAX(Draws!N1970-Line_cap,0)+MAX(Draws!Z1970-Line_cap,0))</f>
        <v>0</v>
      </c>
      <c r="AA1991" s="18" t="n">
        <f aca="false">Z1991-(MAX(Draws!O1970-Line_cap,0)+MAX(Draws!AA1970-Line_cap,0))</f>
        <v>0</v>
      </c>
      <c r="AB1991" s="18" t="n">
        <f aca="false">AA1991-(MAX(Draws!P1970-Line_cap,0)+MAX(Draws!AB1970-Line_cap,0))</f>
        <v>0</v>
      </c>
      <c r="AC1991" s="18" t="n">
        <f aca="false">AB1991-(MAX(Draws!Q1970-Line_cap,0)+MAX(Draws!AC1970-Line_cap,0))</f>
        <v>0</v>
      </c>
      <c r="AD1991" s="18" t="n">
        <f aca="false">AC1991-(MAX(Draws!R1970-Line_cap,0)+MAX(Draws!AD1970-Line_cap,0))</f>
        <v>0</v>
      </c>
      <c r="AE1991" s="18" t="n">
        <f aca="false">AD1991-(MAX(Draws!S1970-Line_cap,0)+MAX(Draws!AE1970-Line_cap,0))</f>
        <v>0</v>
      </c>
      <c r="AF1991" s="18" t="n">
        <f aca="false">AE1991-(MAX(Draws!T1970-Line_cap,0)+MAX(Draws!AF1970-Line_cap,0))</f>
        <v>0</v>
      </c>
      <c r="AG1991" s="18" t="n">
        <f aca="false">AF1991-(MAX(Draws!U1970-Line_cap,0)+MAX(Draws!AG1970-Line_cap,0))</f>
        <v>0</v>
      </c>
      <c r="AH1991" s="18" t="n">
        <f aca="false">AG1991-(MAX(Draws!V1970-Line_cap,0)+MAX(Draws!AH1970-Line_cap,0))</f>
        <v>-6.6755745515039</v>
      </c>
      <c r="AI1991" s="18" t="n">
        <f aca="false">AH1991-(MAX(Draws!W1970-Line_cap,0)+MAX(Draws!AI1970-Line_cap,0))</f>
        <v>-6.6755745515039</v>
      </c>
      <c r="AJ1991" s="18" t="n">
        <f aca="false">AI1991-(MAX(Draws!X1970-Line_cap,0)+MAX(Draws!AJ1970-Line_cap,0))</f>
        <v>-6.6755745515039</v>
      </c>
      <c r="AK1991" s="18" t="n">
        <f aca="false">AJ1991-(MAX(Draws!Y1970-Line_cap,0)+MAX(Draws!AK1970-Line_cap,0))</f>
        <v>-6.6755745515039</v>
      </c>
      <c r="AL1991" s="18" t="n">
        <f aca="false">SUMPRODUCT(MIN($B$22:$M$22+B1991:M1991+N1991:Y1991))</f>
        <v>381.398045831631</v>
      </c>
      <c r="AM1991" s="18" t="n">
        <f aca="false">SUMPRODUCT(MIN($B$22:$M$22+B1991:M1991))</f>
        <v>440.241402546183</v>
      </c>
      <c r="AN1991" s="18" t="n">
        <f aca="false">SUMPRODUCT(MIN($B$22:$M$22+N1991:Y1991))</f>
        <v>381.522206865893</v>
      </c>
      <c r="AO1991" s="18" t="n">
        <f aca="false">SUMPRODUCT(MIN($B$22:$M$22+B1991:M1991+Z1991:AK1991))</f>
        <v>440.241402546183</v>
      </c>
      <c r="AP1991" s="18" t="n">
        <f aca="false">SUMPRODUCT(MIN($B$23:$M$23+B1991:M1991+N1991:Y1991))</f>
        <v>428.271174645175</v>
      </c>
      <c r="AQ1991" s="18" t="n">
        <f aca="false">SUMPRODUCT(MIN($B$23:$M$23+B1991:M1991+Z1991:AK1991))</f>
        <v>489.420045409283</v>
      </c>
      <c r="AR1991" s="13" t="n">
        <f aca="false">IF(Y1991&lt;0,1,0)</f>
        <v>1</v>
      </c>
    </row>
    <row r="1992" customFormat="false" ht="15" hidden="false" customHeight="false" outlineLevel="0" collapsed="false">
      <c r="A1992" s="13" t="n">
        <v>1967</v>
      </c>
      <c r="B1992" s="18" t="n">
        <f aca="false">Shock_sd*Draws!B1971</f>
        <v>-58.2571086020181</v>
      </c>
      <c r="C1992" s="18" t="n">
        <f aca="false">Persist_a*B1992+Shock_sd*Draws!C1971</f>
        <v>-37.6833217733736</v>
      </c>
      <c r="D1992" s="18" t="n">
        <f aca="false">Persist_a*C1992+Shock_sd*Draws!D1971</f>
        <v>-11.0173394152372</v>
      </c>
      <c r="E1992" s="18" t="n">
        <f aca="false">Persist_a*D1992+Shock_sd*Draws!E1971</f>
        <v>30.5118619273071</v>
      </c>
      <c r="F1992" s="18" t="n">
        <f aca="false">Persist_a*E1992+Shock_sd*Draws!F1971</f>
        <v>-98.6806234360673</v>
      </c>
      <c r="G1992" s="18" t="n">
        <f aca="false">Persist_a*F1992+Shock_sd*Draws!G1971</f>
        <v>-66.0271468255475</v>
      </c>
      <c r="H1992" s="18" t="n">
        <f aca="false">Persist_a*G1992+Shock_sd*Draws!H1971</f>
        <v>32.7140757571685</v>
      </c>
      <c r="I1992" s="18" t="n">
        <f aca="false">Persist_a*H1992+Shock_sd*Draws!I1971</f>
        <v>29.9550613797897</v>
      </c>
      <c r="J1992" s="18" t="n">
        <f aca="false">Persist_a*I1992+Shock_sd*Draws!J1971</f>
        <v>5.73852188758214</v>
      </c>
      <c r="K1992" s="18" t="n">
        <f aca="false">Persist_a*J1992+Shock_sd*Draws!K1971</f>
        <v>-50.697572084974</v>
      </c>
      <c r="L1992" s="18" t="n">
        <f aca="false">Persist_a*K1992+Shock_sd*Draws!L1971</f>
        <v>6.75218501517514</v>
      </c>
      <c r="M1992" s="18" t="n">
        <f aca="false">Persist_a*L1992+Shock_sd*Draws!M1971</f>
        <v>-5.68063062950969</v>
      </c>
      <c r="N1992" s="18" t="n">
        <f aca="false">0-(Draws!N1971+Draws!Z1971)</f>
        <v>0</v>
      </c>
      <c r="O1992" s="18" t="n">
        <f aca="false">N1992-(Draws!O1971+Draws!AA1971)</f>
        <v>0</v>
      </c>
      <c r="P1992" s="18" t="n">
        <f aca="false">O1992-(Draws!P1971+Draws!AB1971)</f>
        <v>0</v>
      </c>
      <c r="Q1992" s="18" t="n">
        <f aca="false">P1992-(Draws!Q1971+Draws!AC1971)</f>
        <v>0</v>
      </c>
      <c r="R1992" s="18" t="n">
        <f aca="false">Q1992-(Draws!R1971+Draws!AD1971)</f>
        <v>0</v>
      </c>
      <c r="S1992" s="18" t="n">
        <f aca="false">R1992-(Draws!S1971+Draws!AE1971)</f>
        <v>0</v>
      </c>
      <c r="T1992" s="18" t="n">
        <f aca="false">S1992-(Draws!T1971+Draws!AF1971)</f>
        <v>0</v>
      </c>
      <c r="U1992" s="18" t="n">
        <f aca="false">T1992-(Draws!U1971+Draws!AG1971)</f>
        <v>0</v>
      </c>
      <c r="V1992" s="18" t="n">
        <f aca="false">U1992-(Draws!V1971+Draws!AH1971)</f>
        <v>0</v>
      </c>
      <c r="W1992" s="18" t="n">
        <f aca="false">V1992-(Draws!W1971+Draws!AI1971)</f>
        <v>0</v>
      </c>
      <c r="X1992" s="18" t="n">
        <f aca="false">W1992-(Draws!X1971+Draws!AJ1971)</f>
        <v>0</v>
      </c>
      <c r="Y1992" s="18" t="n">
        <f aca="false">X1992-(Draws!Y1971+Draws!AK1971)</f>
        <v>0</v>
      </c>
      <c r="Z1992" s="18" t="n">
        <f aca="false">0-(MAX(Draws!N1971-Line_cap,0)+MAX(Draws!Z1971-Line_cap,0))</f>
        <v>0</v>
      </c>
      <c r="AA1992" s="18" t="n">
        <f aca="false">Z1992-(MAX(Draws!O1971-Line_cap,0)+MAX(Draws!AA1971-Line_cap,0))</f>
        <v>0</v>
      </c>
      <c r="AB1992" s="18" t="n">
        <f aca="false">AA1992-(MAX(Draws!P1971-Line_cap,0)+MAX(Draws!AB1971-Line_cap,0))</f>
        <v>0</v>
      </c>
      <c r="AC1992" s="18" t="n">
        <f aca="false">AB1992-(MAX(Draws!Q1971-Line_cap,0)+MAX(Draws!AC1971-Line_cap,0))</f>
        <v>0</v>
      </c>
      <c r="AD1992" s="18" t="n">
        <f aca="false">AC1992-(MAX(Draws!R1971-Line_cap,0)+MAX(Draws!AD1971-Line_cap,0))</f>
        <v>0</v>
      </c>
      <c r="AE1992" s="18" t="n">
        <f aca="false">AD1992-(MAX(Draws!S1971-Line_cap,0)+MAX(Draws!AE1971-Line_cap,0))</f>
        <v>0</v>
      </c>
      <c r="AF1992" s="18" t="n">
        <f aca="false">AE1992-(MAX(Draws!T1971-Line_cap,0)+MAX(Draws!AF1971-Line_cap,0))</f>
        <v>0</v>
      </c>
      <c r="AG1992" s="18" t="n">
        <f aca="false">AF1992-(MAX(Draws!U1971-Line_cap,0)+MAX(Draws!AG1971-Line_cap,0))</f>
        <v>0</v>
      </c>
      <c r="AH1992" s="18" t="n">
        <f aca="false">AG1992-(MAX(Draws!V1971-Line_cap,0)+MAX(Draws!AH1971-Line_cap,0))</f>
        <v>0</v>
      </c>
      <c r="AI1992" s="18" t="n">
        <f aca="false">AH1992-(MAX(Draws!W1971-Line_cap,0)+MAX(Draws!AI1971-Line_cap,0))</f>
        <v>0</v>
      </c>
      <c r="AJ1992" s="18" t="n">
        <f aca="false">AI1992-(MAX(Draws!X1971-Line_cap,0)+MAX(Draws!AJ1971-Line_cap,0))</f>
        <v>0</v>
      </c>
      <c r="AK1992" s="18" t="n">
        <f aca="false">AJ1992-(MAX(Draws!Y1971-Line_cap,0)+MAX(Draws!AK1971-Line_cap,0))</f>
        <v>0</v>
      </c>
      <c r="AL1992" s="18" t="n">
        <f aca="false">SUMPRODUCT(MIN($B$22:$M$22+B1992:M1992+N1992:Y1992))</f>
        <v>389.816557711623</v>
      </c>
      <c r="AM1992" s="18" t="n">
        <f aca="false">SUMPRODUCT(MIN($B$22:$M$22+B1992:M1992))</f>
        <v>389.816557711623</v>
      </c>
      <c r="AN1992" s="18" t="n">
        <f aca="false">SUMPRODUCT(MIN($B$22:$M$22+N1992:Y1992))</f>
        <v>481.950382357786</v>
      </c>
      <c r="AO1992" s="18" t="n">
        <f aca="false">SUMPRODUCT(MIN($B$22:$M$22+B1992:M1992+Z1992:AK1992))</f>
        <v>389.816557711623</v>
      </c>
      <c r="AP1992" s="18" t="n">
        <f aca="false">SUMPRODUCT(MIN($B$23:$M$23+B1992:M1992+N1992:Y1992))</f>
        <v>434.921291564787</v>
      </c>
      <c r="AQ1992" s="18" t="n">
        <f aca="false">SUMPRODUCT(MIN($B$23:$M$23+B1992:M1992+Z1992:AK1992))</f>
        <v>434.921291564787</v>
      </c>
      <c r="AR1992" s="13" t="n">
        <f aca="false">IF(Y1992&lt;0,1,0)</f>
        <v>0</v>
      </c>
    </row>
    <row r="1993" customFormat="false" ht="15" hidden="false" customHeight="false" outlineLevel="0" collapsed="false">
      <c r="A1993" s="13" t="n">
        <v>1968</v>
      </c>
      <c r="B1993" s="18" t="n">
        <f aca="false">Shock_sd*Draws!B1972</f>
        <v>-111.477252273958</v>
      </c>
      <c r="C1993" s="18" t="n">
        <f aca="false">Persist_a*B1993+Shock_sd*Draws!C1972</f>
        <v>-28.8886764866991</v>
      </c>
      <c r="D1993" s="18" t="n">
        <f aca="false">Persist_a*C1993+Shock_sd*Draws!D1972</f>
        <v>-5.85573315784344</v>
      </c>
      <c r="E1993" s="18" t="n">
        <f aca="false">Persist_a*D1993+Shock_sd*Draws!E1972</f>
        <v>7.99902533614964</v>
      </c>
      <c r="F1993" s="18" t="n">
        <f aca="false">Persist_a*E1993+Shock_sd*Draws!F1972</f>
        <v>-22.4160599995091</v>
      </c>
      <c r="G1993" s="18" t="n">
        <f aca="false">Persist_a*F1993+Shock_sd*Draws!G1972</f>
        <v>-29.1780500162643</v>
      </c>
      <c r="H1993" s="18" t="n">
        <f aca="false">Persist_a*G1993+Shock_sd*Draws!H1972</f>
        <v>-34.3325296667645</v>
      </c>
      <c r="I1993" s="18" t="n">
        <f aca="false">Persist_a*H1993+Shock_sd*Draws!I1972</f>
        <v>35.2498468662572</v>
      </c>
      <c r="J1993" s="18" t="n">
        <f aca="false">Persist_a*I1993+Shock_sd*Draws!J1972</f>
        <v>-48.3134829428753</v>
      </c>
      <c r="K1993" s="18" t="n">
        <f aca="false">Persist_a*J1993+Shock_sd*Draws!K1972</f>
        <v>-19.7266004677049</v>
      </c>
      <c r="L1993" s="18" t="n">
        <f aca="false">Persist_a*K1993+Shock_sd*Draws!L1972</f>
        <v>-30.2621652161066</v>
      </c>
      <c r="M1993" s="18" t="n">
        <f aca="false">Persist_a*L1993+Shock_sd*Draws!M1972</f>
        <v>-67.5888876933093</v>
      </c>
      <c r="N1993" s="18" t="n">
        <f aca="false">0-(Draws!N1972+Draws!Z1972)</f>
        <v>0</v>
      </c>
      <c r="O1993" s="18" t="n">
        <f aca="false">N1993-(Draws!O1972+Draws!AA1972)</f>
        <v>0</v>
      </c>
      <c r="P1993" s="18" t="n">
        <f aca="false">O1993-(Draws!P1972+Draws!AB1972)</f>
        <v>0</v>
      </c>
      <c r="Q1993" s="18" t="n">
        <f aca="false">P1993-(Draws!Q1972+Draws!AC1972)</f>
        <v>0</v>
      </c>
      <c r="R1993" s="18" t="n">
        <f aca="false">Q1993-(Draws!R1972+Draws!AD1972)</f>
        <v>0</v>
      </c>
      <c r="S1993" s="18" t="n">
        <f aca="false">R1993-(Draws!S1972+Draws!AE1972)</f>
        <v>0</v>
      </c>
      <c r="T1993" s="18" t="n">
        <f aca="false">S1993-(Draws!T1972+Draws!AF1972)</f>
        <v>0</v>
      </c>
      <c r="U1993" s="18" t="n">
        <f aca="false">T1993-(Draws!U1972+Draws!AG1972)</f>
        <v>0</v>
      </c>
      <c r="V1993" s="18" t="n">
        <f aca="false">U1993-(Draws!V1972+Draws!AH1972)</f>
        <v>0</v>
      </c>
      <c r="W1993" s="18" t="n">
        <f aca="false">V1993-(Draws!W1972+Draws!AI1972)</f>
        <v>0</v>
      </c>
      <c r="X1993" s="18" t="n">
        <f aca="false">W1993-(Draws!X1972+Draws!AJ1972)</f>
        <v>0</v>
      </c>
      <c r="Y1993" s="18" t="n">
        <f aca="false">X1993-(Draws!Y1972+Draws!AK1972)</f>
        <v>0</v>
      </c>
      <c r="Z1993" s="18" t="n">
        <f aca="false">0-(MAX(Draws!N1972-Line_cap,0)+MAX(Draws!Z1972-Line_cap,0))</f>
        <v>0</v>
      </c>
      <c r="AA1993" s="18" t="n">
        <f aca="false">Z1993-(MAX(Draws!O1972-Line_cap,0)+MAX(Draws!AA1972-Line_cap,0))</f>
        <v>0</v>
      </c>
      <c r="AB1993" s="18" t="n">
        <f aca="false">AA1993-(MAX(Draws!P1972-Line_cap,0)+MAX(Draws!AB1972-Line_cap,0))</f>
        <v>0</v>
      </c>
      <c r="AC1993" s="18" t="n">
        <f aca="false">AB1993-(MAX(Draws!Q1972-Line_cap,0)+MAX(Draws!AC1972-Line_cap,0))</f>
        <v>0</v>
      </c>
      <c r="AD1993" s="18" t="n">
        <f aca="false">AC1993-(MAX(Draws!R1972-Line_cap,0)+MAX(Draws!AD1972-Line_cap,0))</f>
        <v>0</v>
      </c>
      <c r="AE1993" s="18" t="n">
        <f aca="false">AD1993-(MAX(Draws!S1972-Line_cap,0)+MAX(Draws!AE1972-Line_cap,0))</f>
        <v>0</v>
      </c>
      <c r="AF1993" s="18" t="n">
        <f aca="false">AE1993-(MAX(Draws!T1972-Line_cap,0)+MAX(Draws!AF1972-Line_cap,0))</f>
        <v>0</v>
      </c>
      <c r="AG1993" s="18" t="n">
        <f aca="false">AF1993-(MAX(Draws!U1972-Line_cap,0)+MAX(Draws!AG1972-Line_cap,0))</f>
        <v>0</v>
      </c>
      <c r="AH1993" s="18" t="n">
        <f aca="false">AG1993-(MAX(Draws!V1972-Line_cap,0)+MAX(Draws!AH1972-Line_cap,0))</f>
        <v>0</v>
      </c>
      <c r="AI1993" s="18" t="n">
        <f aca="false">AH1993-(MAX(Draws!W1972-Line_cap,0)+MAX(Draws!AI1972-Line_cap,0))</f>
        <v>0</v>
      </c>
      <c r="AJ1993" s="18" t="n">
        <f aca="false">AI1993-(MAX(Draws!X1972-Line_cap,0)+MAX(Draws!AJ1972-Line_cap,0))</f>
        <v>0</v>
      </c>
      <c r="AK1993" s="18" t="n">
        <f aca="false">AJ1993-(MAX(Draws!Y1972-Line_cap,0)+MAX(Draws!AK1972-Line_cap,0))</f>
        <v>0</v>
      </c>
      <c r="AL1993" s="18" t="n">
        <f aca="false">SUMPRODUCT(MIN($B$22:$M$22+B1993:M1993+N1993:Y1993))</f>
        <v>439.884298474521</v>
      </c>
      <c r="AM1993" s="18" t="n">
        <f aca="false">SUMPRODUCT(MIN($B$22:$M$22+B1993:M1993))</f>
        <v>439.884298474521</v>
      </c>
      <c r="AN1993" s="18" t="n">
        <f aca="false">SUMPRODUCT(MIN($B$22:$M$22+N1993:Y1993))</f>
        <v>481.950382357786</v>
      </c>
      <c r="AO1993" s="18" t="n">
        <f aca="false">SUMPRODUCT(MIN($B$22:$M$22+B1993:M1993+Z1993:AK1993))</f>
        <v>439.884298474521</v>
      </c>
      <c r="AP1993" s="18" t="n">
        <f aca="false">SUMPRODUCT(MIN($B$23:$M$23+B1993:M1993+N1993:Y1993))</f>
        <v>477.573496618726</v>
      </c>
      <c r="AQ1993" s="18" t="n">
        <f aca="false">SUMPRODUCT(MIN($B$23:$M$23+B1993:M1993+Z1993:AK1993))</f>
        <v>477.573496618726</v>
      </c>
      <c r="AR1993" s="13" t="n">
        <f aca="false">IF(Y1993&lt;0,1,0)</f>
        <v>0</v>
      </c>
    </row>
    <row r="1994" customFormat="false" ht="15" hidden="false" customHeight="false" outlineLevel="0" collapsed="false">
      <c r="A1994" s="13" t="n">
        <v>1969</v>
      </c>
      <c r="B1994" s="18" t="n">
        <f aca="false">Shock_sd*Draws!B1973</f>
        <v>22.5346981819984</v>
      </c>
      <c r="C1994" s="18" t="n">
        <f aca="false">Persist_a*B1994+Shock_sd*Draws!C1973</f>
        <v>6.86472437368192</v>
      </c>
      <c r="D1994" s="18" t="n">
        <f aca="false">Persist_a*C1994+Shock_sd*Draws!D1973</f>
        <v>-16.3512520789207</v>
      </c>
      <c r="E1994" s="18" t="n">
        <f aca="false">Persist_a*D1994+Shock_sd*Draws!E1973</f>
        <v>25.276827805667</v>
      </c>
      <c r="F1994" s="18" t="n">
        <f aca="false">Persist_a*E1994+Shock_sd*Draws!F1973</f>
        <v>-29.4853538924805</v>
      </c>
      <c r="G1994" s="18" t="n">
        <f aca="false">Persist_a*F1994+Shock_sd*Draws!G1973</f>
        <v>-42.0849298375018</v>
      </c>
      <c r="H1994" s="18" t="n">
        <f aca="false">Persist_a*G1994+Shock_sd*Draws!H1973</f>
        <v>27.3585799024108</v>
      </c>
      <c r="I1994" s="18" t="n">
        <f aca="false">Persist_a*H1994+Shock_sd*Draws!I1973</f>
        <v>87.9304343288642</v>
      </c>
      <c r="J1994" s="18" t="n">
        <f aca="false">Persist_a*I1994+Shock_sd*Draws!J1973</f>
        <v>54.8354271797975</v>
      </c>
      <c r="K1994" s="18" t="n">
        <f aca="false">Persist_a*J1994+Shock_sd*Draws!K1973</f>
        <v>39.8893225687487</v>
      </c>
      <c r="L1994" s="18" t="n">
        <f aca="false">Persist_a*K1994+Shock_sd*Draws!L1973</f>
        <v>6.16629140084231</v>
      </c>
      <c r="M1994" s="18" t="n">
        <f aca="false">Persist_a*L1994+Shock_sd*Draws!M1973</f>
        <v>25.8980277697797</v>
      </c>
      <c r="N1994" s="18" t="n">
        <f aca="false">0-(Draws!N1973+Draws!Z1973)</f>
        <v>0</v>
      </c>
      <c r="O1994" s="18" t="n">
        <f aca="false">N1994-(Draws!O1973+Draws!AA1973)</f>
        <v>0</v>
      </c>
      <c r="P1994" s="18" t="n">
        <f aca="false">O1994-(Draws!P1973+Draws!AB1973)</f>
        <v>0</v>
      </c>
      <c r="Q1994" s="18" t="n">
        <f aca="false">P1994-(Draws!Q1973+Draws!AC1973)</f>
        <v>0</v>
      </c>
      <c r="R1994" s="18" t="n">
        <f aca="false">Q1994-(Draws!R1973+Draws!AD1973)</f>
        <v>0</v>
      </c>
      <c r="S1994" s="18" t="n">
        <f aca="false">R1994-(Draws!S1973+Draws!AE1973)</f>
        <v>0</v>
      </c>
      <c r="T1994" s="18" t="n">
        <f aca="false">S1994-(Draws!T1973+Draws!AF1973)</f>
        <v>0</v>
      </c>
      <c r="U1994" s="18" t="n">
        <f aca="false">T1994-(Draws!U1973+Draws!AG1973)</f>
        <v>0</v>
      </c>
      <c r="V1994" s="18" t="n">
        <f aca="false">U1994-(Draws!V1973+Draws!AH1973)</f>
        <v>0</v>
      </c>
      <c r="W1994" s="18" t="n">
        <f aca="false">V1994-(Draws!W1973+Draws!AI1973)</f>
        <v>0</v>
      </c>
      <c r="X1994" s="18" t="n">
        <f aca="false">W1994-(Draws!X1973+Draws!AJ1973)</f>
        <v>0</v>
      </c>
      <c r="Y1994" s="18" t="n">
        <f aca="false">X1994-(Draws!Y1973+Draws!AK1973)</f>
        <v>0</v>
      </c>
      <c r="Z1994" s="18" t="n">
        <f aca="false">0-(MAX(Draws!N1973-Line_cap,0)+MAX(Draws!Z1973-Line_cap,0))</f>
        <v>0</v>
      </c>
      <c r="AA1994" s="18" t="n">
        <f aca="false">Z1994-(MAX(Draws!O1973-Line_cap,0)+MAX(Draws!AA1973-Line_cap,0))</f>
        <v>0</v>
      </c>
      <c r="AB1994" s="18" t="n">
        <f aca="false">AA1994-(MAX(Draws!P1973-Line_cap,0)+MAX(Draws!AB1973-Line_cap,0))</f>
        <v>0</v>
      </c>
      <c r="AC1994" s="18" t="n">
        <f aca="false">AB1994-(MAX(Draws!Q1973-Line_cap,0)+MAX(Draws!AC1973-Line_cap,0))</f>
        <v>0</v>
      </c>
      <c r="AD1994" s="18" t="n">
        <f aca="false">AC1994-(MAX(Draws!R1973-Line_cap,0)+MAX(Draws!AD1973-Line_cap,0))</f>
        <v>0</v>
      </c>
      <c r="AE1994" s="18" t="n">
        <f aca="false">AD1994-(MAX(Draws!S1973-Line_cap,0)+MAX(Draws!AE1973-Line_cap,0))</f>
        <v>0</v>
      </c>
      <c r="AF1994" s="18" t="n">
        <f aca="false">AE1994-(MAX(Draws!T1973-Line_cap,0)+MAX(Draws!AF1973-Line_cap,0))</f>
        <v>0</v>
      </c>
      <c r="AG1994" s="18" t="n">
        <f aca="false">AF1994-(MAX(Draws!U1973-Line_cap,0)+MAX(Draws!AG1973-Line_cap,0))</f>
        <v>0</v>
      </c>
      <c r="AH1994" s="18" t="n">
        <f aca="false">AG1994-(MAX(Draws!V1973-Line_cap,0)+MAX(Draws!AH1973-Line_cap,0))</f>
        <v>0</v>
      </c>
      <c r="AI1994" s="18" t="n">
        <f aca="false">AH1994-(MAX(Draws!W1973-Line_cap,0)+MAX(Draws!AI1973-Line_cap,0))</f>
        <v>0</v>
      </c>
      <c r="AJ1994" s="18" t="n">
        <f aca="false">AI1994-(MAX(Draws!X1973-Line_cap,0)+MAX(Draws!AJ1973-Line_cap,0))</f>
        <v>0</v>
      </c>
      <c r="AK1994" s="18" t="n">
        <f aca="false">AJ1994-(MAX(Draws!Y1973-Line_cap,0)+MAX(Draws!AK1973-Line_cap,0))</f>
        <v>0</v>
      </c>
      <c r="AL1994" s="18" t="n">
        <f aca="false">SUMPRODUCT(MIN($B$22:$M$22+B1994:M1994+N1994:Y1994))</f>
        <v>441.123241800863</v>
      </c>
      <c r="AM1994" s="18" t="n">
        <f aca="false">SUMPRODUCT(MIN($B$22:$M$22+B1994:M1994))</f>
        <v>441.123241800863</v>
      </c>
      <c r="AN1994" s="18" t="n">
        <f aca="false">SUMPRODUCT(MIN($B$22:$M$22+N1994:Y1994))</f>
        <v>481.950382357786</v>
      </c>
      <c r="AO1994" s="18" t="n">
        <f aca="false">SUMPRODUCT(MIN($B$22:$M$22+B1994:M1994+Z1994:AK1994))</f>
        <v>441.123241800863</v>
      </c>
      <c r="AP1994" s="18" t="n">
        <f aca="false">SUMPRODUCT(MIN($B$23:$M$23+B1994:M1994+N1994:Y1994))</f>
        <v>488.888987301647</v>
      </c>
      <c r="AQ1994" s="18" t="n">
        <f aca="false">SUMPRODUCT(MIN($B$23:$M$23+B1994:M1994+Z1994:AK1994))</f>
        <v>488.888987301647</v>
      </c>
      <c r="AR1994" s="13" t="n">
        <f aca="false">IF(Y1994&lt;0,1,0)</f>
        <v>0</v>
      </c>
    </row>
    <row r="1995" customFormat="false" ht="15" hidden="false" customHeight="false" outlineLevel="0" collapsed="false">
      <c r="A1995" s="13" t="n">
        <v>1970</v>
      </c>
      <c r="B1995" s="18" t="n">
        <f aca="false">Shock_sd*Draws!B1974</f>
        <v>0.386381474323005</v>
      </c>
      <c r="C1995" s="18" t="n">
        <f aca="false">Persist_a*B1995+Shock_sd*Draws!C1974</f>
        <v>-85.3228721816029</v>
      </c>
      <c r="D1995" s="18" t="n">
        <f aca="false">Persist_a*C1995+Shock_sd*Draws!D1974</f>
        <v>-88.680287131817</v>
      </c>
      <c r="E1995" s="18" t="n">
        <f aca="false">Persist_a*D1995+Shock_sd*Draws!E1974</f>
        <v>-73.5560470211898</v>
      </c>
      <c r="F1995" s="18" t="n">
        <f aca="false">Persist_a*E1995+Shock_sd*Draws!F1974</f>
        <v>3.75158665935252</v>
      </c>
      <c r="G1995" s="18" t="n">
        <f aca="false">Persist_a*F1995+Shock_sd*Draws!G1974</f>
        <v>54.6220885302118</v>
      </c>
      <c r="H1995" s="18" t="n">
        <f aca="false">Persist_a*G1995+Shock_sd*Draws!H1974</f>
        <v>-79.8229885145197</v>
      </c>
      <c r="I1995" s="18" t="n">
        <f aca="false">Persist_a*H1995+Shock_sd*Draws!I1974</f>
        <v>-61.8536343415727</v>
      </c>
      <c r="J1995" s="18" t="n">
        <f aca="false">Persist_a*I1995+Shock_sd*Draws!J1974</f>
        <v>24.8387234767839</v>
      </c>
      <c r="K1995" s="18" t="n">
        <f aca="false">Persist_a*J1995+Shock_sd*Draws!K1974</f>
        <v>60.7882776609859</v>
      </c>
      <c r="L1995" s="18" t="n">
        <f aca="false">Persist_a*K1995+Shock_sd*Draws!L1974</f>
        <v>-2.77154866107679</v>
      </c>
      <c r="M1995" s="18" t="n">
        <f aca="false">Persist_a*L1995+Shock_sd*Draws!M1974</f>
        <v>31.5611908708167</v>
      </c>
      <c r="N1995" s="18" t="n">
        <f aca="false">0-(Draws!N1974+Draws!Z1974)</f>
        <v>0</v>
      </c>
      <c r="O1995" s="18" t="n">
        <f aca="false">N1995-(Draws!O1974+Draws!AA1974)</f>
        <v>0</v>
      </c>
      <c r="P1995" s="18" t="n">
        <f aca="false">O1995-(Draws!P1974+Draws!AB1974)</f>
        <v>0</v>
      </c>
      <c r="Q1995" s="18" t="n">
        <f aca="false">P1995-(Draws!Q1974+Draws!AC1974)</f>
        <v>0</v>
      </c>
      <c r="R1995" s="18" t="n">
        <f aca="false">Q1995-(Draws!R1974+Draws!AD1974)</f>
        <v>0</v>
      </c>
      <c r="S1995" s="18" t="n">
        <f aca="false">R1995-(Draws!S1974+Draws!AE1974)</f>
        <v>0</v>
      </c>
      <c r="T1995" s="18" t="n">
        <f aca="false">S1995-(Draws!T1974+Draws!AF1974)</f>
        <v>0</v>
      </c>
      <c r="U1995" s="18" t="n">
        <f aca="false">T1995-(Draws!U1974+Draws!AG1974)</f>
        <v>0</v>
      </c>
      <c r="V1995" s="18" t="n">
        <f aca="false">U1995-(Draws!V1974+Draws!AH1974)</f>
        <v>0</v>
      </c>
      <c r="W1995" s="18" t="n">
        <f aca="false">V1995-(Draws!W1974+Draws!AI1974)</f>
        <v>-148.410486510243</v>
      </c>
      <c r="X1995" s="18" t="n">
        <f aca="false">W1995-(Draws!X1974+Draws!AJ1974)</f>
        <v>-148.410486510243</v>
      </c>
      <c r="Y1995" s="18" t="n">
        <f aca="false">X1995-(Draws!Y1974+Draws!AK1974)</f>
        <v>-148.410486510243</v>
      </c>
      <c r="Z1995" s="18" t="n">
        <f aca="false">0-(MAX(Draws!N1974-Line_cap,0)+MAX(Draws!Z1974-Line_cap,0))</f>
        <v>0</v>
      </c>
      <c r="AA1995" s="18" t="n">
        <f aca="false">Z1995-(MAX(Draws!O1974-Line_cap,0)+MAX(Draws!AA1974-Line_cap,0))</f>
        <v>0</v>
      </c>
      <c r="AB1995" s="18" t="n">
        <f aca="false">AA1995-(MAX(Draws!P1974-Line_cap,0)+MAX(Draws!AB1974-Line_cap,0))</f>
        <v>0</v>
      </c>
      <c r="AC1995" s="18" t="n">
        <f aca="false">AB1995-(MAX(Draws!Q1974-Line_cap,0)+MAX(Draws!AC1974-Line_cap,0))</f>
        <v>0</v>
      </c>
      <c r="AD1995" s="18" t="n">
        <f aca="false">AC1995-(MAX(Draws!R1974-Line_cap,0)+MAX(Draws!AD1974-Line_cap,0))</f>
        <v>0</v>
      </c>
      <c r="AE1995" s="18" t="n">
        <f aca="false">AD1995-(MAX(Draws!S1974-Line_cap,0)+MAX(Draws!AE1974-Line_cap,0))</f>
        <v>0</v>
      </c>
      <c r="AF1995" s="18" t="n">
        <f aca="false">AE1995-(MAX(Draws!T1974-Line_cap,0)+MAX(Draws!AF1974-Line_cap,0))</f>
        <v>0</v>
      </c>
      <c r="AG1995" s="18" t="n">
        <f aca="false">AF1995-(MAX(Draws!U1974-Line_cap,0)+MAX(Draws!AG1974-Line_cap,0))</f>
        <v>0</v>
      </c>
      <c r="AH1995" s="18" t="n">
        <f aca="false">AG1995-(MAX(Draws!V1974-Line_cap,0)+MAX(Draws!AH1974-Line_cap,0))</f>
        <v>0</v>
      </c>
      <c r="AI1995" s="18" t="n">
        <f aca="false">AH1995-(MAX(Draws!W1974-Line_cap,0)+MAX(Draws!AI1974-Line_cap,0))</f>
        <v>-48.4104865102425</v>
      </c>
      <c r="AJ1995" s="18" t="n">
        <f aca="false">AI1995-(MAX(Draws!X1974-Line_cap,0)+MAX(Draws!AJ1974-Line_cap,0))</f>
        <v>-48.4104865102425</v>
      </c>
      <c r="AK1995" s="18" t="n">
        <f aca="false">AJ1995-(MAX(Draws!Y1974-Line_cap,0)+MAX(Draws!AK1974-Line_cap,0))</f>
        <v>-48.4104865102425</v>
      </c>
      <c r="AL1995" s="18" t="n">
        <f aca="false">SUMPRODUCT(MIN($B$22:$M$22+B1995:M1995+N1995:Y1995))</f>
        <v>350.745912393062</v>
      </c>
      <c r="AM1995" s="18" t="n">
        <f aca="false">SUMPRODUCT(MIN($B$22:$M$22+B1995:M1995))</f>
        <v>402.127393843266</v>
      </c>
      <c r="AN1995" s="18" t="n">
        <f aca="false">SUMPRODUCT(MIN($B$22:$M$22+N1995:Y1995))</f>
        <v>345.975209299182</v>
      </c>
      <c r="AO1995" s="18" t="n">
        <f aca="false">SUMPRODUCT(MIN($B$22:$M$22+B1995:M1995+Z1995:AK1995))</f>
        <v>402.127393843266</v>
      </c>
      <c r="AP1995" s="18" t="n">
        <f aca="false">SUMPRODUCT(MIN($B$23:$M$23+B1995:M1995+N1995:Y1995))</f>
        <v>397.619041206606</v>
      </c>
      <c r="AQ1995" s="18" t="n">
        <f aca="false">SUMPRODUCT(MIN($B$23:$M$23+B1995:M1995+Z1995:AK1995))</f>
        <v>451.306036706366</v>
      </c>
      <c r="AR1995" s="13" t="n">
        <f aca="false">IF(Y1995&lt;0,1,0)</f>
        <v>1</v>
      </c>
    </row>
    <row r="1996" customFormat="false" ht="15" hidden="false" customHeight="false" outlineLevel="0" collapsed="false">
      <c r="A1996" s="13" t="n">
        <v>1971</v>
      </c>
      <c r="B1996" s="18" t="n">
        <f aca="false">Shock_sd*Draws!B1975</f>
        <v>8.39812248970749</v>
      </c>
      <c r="C1996" s="18" t="n">
        <f aca="false">Persist_a*B1996+Shock_sd*Draws!C1975</f>
        <v>73.868732663251</v>
      </c>
      <c r="D1996" s="18" t="n">
        <f aca="false">Persist_a*C1996+Shock_sd*Draws!D1975</f>
        <v>34.229851262722</v>
      </c>
      <c r="E1996" s="18" t="n">
        <f aca="false">Persist_a*D1996+Shock_sd*Draws!E1975</f>
        <v>54.7905388279428</v>
      </c>
      <c r="F1996" s="18" t="n">
        <f aca="false">Persist_a*E1996+Shock_sd*Draws!F1975</f>
        <v>66.6522787570766</v>
      </c>
      <c r="G1996" s="18" t="n">
        <f aca="false">Persist_a*F1996+Shock_sd*Draws!G1975</f>
        <v>31.5277815315755</v>
      </c>
      <c r="H1996" s="18" t="n">
        <f aca="false">Persist_a*G1996+Shock_sd*Draws!H1975</f>
        <v>65.8755474373732</v>
      </c>
      <c r="I1996" s="18" t="n">
        <f aca="false">Persist_a*H1996+Shock_sd*Draws!I1975</f>
        <v>44.7861475556775</v>
      </c>
      <c r="J1996" s="18" t="n">
        <f aca="false">Persist_a*I1996+Shock_sd*Draws!J1975</f>
        <v>-73.9201362913212</v>
      </c>
      <c r="K1996" s="18" t="n">
        <f aca="false">Persist_a*J1996+Shock_sd*Draws!K1975</f>
        <v>-53.3499971701397</v>
      </c>
      <c r="L1996" s="18" t="n">
        <f aca="false">Persist_a*K1996+Shock_sd*Draws!L1975</f>
        <v>18.1194624560926</v>
      </c>
      <c r="M1996" s="18" t="n">
        <f aca="false">Persist_a*L1996+Shock_sd*Draws!M1975</f>
        <v>-32.2322191075908</v>
      </c>
      <c r="N1996" s="18" t="n">
        <f aca="false">0-(Draws!N1975+Draws!Z1975)</f>
        <v>0</v>
      </c>
      <c r="O1996" s="18" t="n">
        <f aca="false">N1996-(Draws!O1975+Draws!AA1975)</f>
        <v>0</v>
      </c>
      <c r="P1996" s="18" t="n">
        <f aca="false">O1996-(Draws!P1975+Draws!AB1975)</f>
        <v>0</v>
      </c>
      <c r="Q1996" s="18" t="n">
        <f aca="false">P1996-(Draws!Q1975+Draws!AC1975)</f>
        <v>0</v>
      </c>
      <c r="R1996" s="18" t="n">
        <f aca="false">Q1996-(Draws!R1975+Draws!AD1975)</f>
        <v>0</v>
      </c>
      <c r="S1996" s="18" t="n">
        <f aca="false">R1996-(Draws!S1975+Draws!AE1975)</f>
        <v>0</v>
      </c>
      <c r="T1996" s="18" t="n">
        <f aca="false">S1996-(Draws!T1975+Draws!AF1975)</f>
        <v>0</v>
      </c>
      <c r="U1996" s="18" t="n">
        <f aca="false">T1996-(Draws!U1975+Draws!AG1975)</f>
        <v>0</v>
      </c>
      <c r="V1996" s="18" t="n">
        <f aca="false">U1996-(Draws!V1975+Draws!AH1975)</f>
        <v>0</v>
      </c>
      <c r="W1996" s="18" t="n">
        <f aca="false">V1996-(Draws!W1975+Draws!AI1975)</f>
        <v>0</v>
      </c>
      <c r="X1996" s="18" t="n">
        <f aca="false">W1996-(Draws!X1975+Draws!AJ1975)</f>
        <v>0</v>
      </c>
      <c r="Y1996" s="18" t="n">
        <f aca="false">X1996-(Draws!Y1975+Draws!AK1975)</f>
        <v>0</v>
      </c>
      <c r="Z1996" s="18" t="n">
        <f aca="false">0-(MAX(Draws!N1975-Line_cap,0)+MAX(Draws!Z1975-Line_cap,0))</f>
        <v>0</v>
      </c>
      <c r="AA1996" s="18" t="n">
        <f aca="false">Z1996-(MAX(Draws!O1975-Line_cap,0)+MAX(Draws!AA1975-Line_cap,0))</f>
        <v>0</v>
      </c>
      <c r="AB1996" s="18" t="n">
        <f aca="false">AA1996-(MAX(Draws!P1975-Line_cap,0)+MAX(Draws!AB1975-Line_cap,0))</f>
        <v>0</v>
      </c>
      <c r="AC1996" s="18" t="n">
        <f aca="false">AB1996-(MAX(Draws!Q1975-Line_cap,0)+MAX(Draws!AC1975-Line_cap,0))</f>
        <v>0</v>
      </c>
      <c r="AD1996" s="18" t="n">
        <f aca="false">AC1996-(MAX(Draws!R1975-Line_cap,0)+MAX(Draws!AD1975-Line_cap,0))</f>
        <v>0</v>
      </c>
      <c r="AE1996" s="18" t="n">
        <f aca="false">AD1996-(MAX(Draws!S1975-Line_cap,0)+MAX(Draws!AE1975-Line_cap,0))</f>
        <v>0</v>
      </c>
      <c r="AF1996" s="18" t="n">
        <f aca="false">AE1996-(MAX(Draws!T1975-Line_cap,0)+MAX(Draws!AF1975-Line_cap,0))</f>
        <v>0</v>
      </c>
      <c r="AG1996" s="18" t="n">
        <f aca="false">AF1996-(MAX(Draws!U1975-Line_cap,0)+MAX(Draws!AG1975-Line_cap,0))</f>
        <v>0</v>
      </c>
      <c r="AH1996" s="18" t="n">
        <f aca="false">AG1996-(MAX(Draws!V1975-Line_cap,0)+MAX(Draws!AH1975-Line_cap,0))</f>
        <v>0</v>
      </c>
      <c r="AI1996" s="18" t="n">
        <f aca="false">AH1996-(MAX(Draws!W1975-Line_cap,0)+MAX(Draws!AI1975-Line_cap,0))</f>
        <v>0</v>
      </c>
      <c r="AJ1996" s="18" t="n">
        <f aca="false">AI1996-(MAX(Draws!X1975-Line_cap,0)+MAX(Draws!AJ1975-Line_cap,0))</f>
        <v>0</v>
      </c>
      <c r="AK1996" s="18" t="n">
        <f aca="false">AJ1996-(MAX(Draws!Y1975-Line_cap,0)+MAX(Draws!AK1975-Line_cap,0))</f>
        <v>0</v>
      </c>
      <c r="AL1996" s="18" t="n">
        <f aca="false">SUMPRODUCT(MIN($B$22:$M$22+B1996:M1996+N1996:Y1996))</f>
        <v>414.277645126075</v>
      </c>
      <c r="AM1996" s="18" t="n">
        <f aca="false">SUMPRODUCT(MIN($B$22:$M$22+B1996:M1996))</f>
        <v>414.277645126075</v>
      </c>
      <c r="AN1996" s="18" t="n">
        <f aca="false">SUMPRODUCT(MIN($B$22:$M$22+N1996:Y1996))</f>
        <v>481.950382357786</v>
      </c>
      <c r="AO1996" s="18" t="n">
        <f aca="false">SUMPRODUCT(MIN($B$22:$M$22+B1996:M1996+Z1996:AK1996))</f>
        <v>414.277645126075</v>
      </c>
      <c r="AP1996" s="18" t="n">
        <f aca="false">SUMPRODUCT(MIN($B$23:$M$23+B1996:M1996+N1996:Y1996))</f>
        <v>463.520972290296</v>
      </c>
      <c r="AQ1996" s="18" t="n">
        <f aca="false">SUMPRODUCT(MIN($B$23:$M$23+B1996:M1996+Z1996:AK1996))</f>
        <v>463.520972290296</v>
      </c>
      <c r="AR1996" s="13" t="n">
        <f aca="false">IF(Y1996&lt;0,1,0)</f>
        <v>0</v>
      </c>
    </row>
    <row r="1997" customFormat="false" ht="15" hidden="false" customHeight="false" outlineLevel="0" collapsed="false">
      <c r="A1997" s="13" t="n">
        <v>1972</v>
      </c>
      <c r="B1997" s="18" t="n">
        <f aca="false">Shock_sd*Draws!B1976</f>
        <v>-22.4353900501649</v>
      </c>
      <c r="C1997" s="18" t="n">
        <f aca="false">Persist_a*B1997+Shock_sd*Draws!C1976</f>
        <v>0.28674026596053</v>
      </c>
      <c r="D1997" s="18" t="n">
        <f aca="false">Persist_a*C1997+Shock_sd*Draws!D1976</f>
        <v>4.74796583745372</v>
      </c>
      <c r="E1997" s="18" t="n">
        <f aca="false">Persist_a*D1997+Shock_sd*Draws!E1976</f>
        <v>-16.9331983138418</v>
      </c>
      <c r="F1997" s="18" t="n">
        <f aca="false">Persist_a*E1997+Shock_sd*Draws!F1976</f>
        <v>54.0303173669629</v>
      </c>
      <c r="G1997" s="18" t="n">
        <f aca="false">Persist_a*F1997+Shock_sd*Draws!G1976</f>
        <v>86.1550480104819</v>
      </c>
      <c r="H1997" s="18" t="n">
        <f aca="false">Persist_a*G1997+Shock_sd*Draws!H1976</f>
        <v>20.7403517464894</v>
      </c>
      <c r="I1997" s="18" t="n">
        <f aca="false">Persist_a*H1997+Shock_sd*Draws!I1976</f>
        <v>12.4581633149149</v>
      </c>
      <c r="J1997" s="18" t="n">
        <f aca="false">Persist_a*I1997+Shock_sd*Draws!J1976</f>
        <v>6.86868865923845</v>
      </c>
      <c r="K1997" s="18" t="n">
        <f aca="false">Persist_a*J1997+Shock_sd*Draws!K1976</f>
        <v>10.0941098432232</v>
      </c>
      <c r="L1997" s="18" t="n">
        <f aca="false">Persist_a*K1997+Shock_sd*Draws!L1976</f>
        <v>26.1789055306583</v>
      </c>
      <c r="M1997" s="18" t="n">
        <f aca="false">Persist_a*L1997+Shock_sd*Draws!M1976</f>
        <v>-47.6629443879808</v>
      </c>
      <c r="N1997" s="18" t="n">
        <f aca="false">0-(Draws!N1976+Draws!Z1976)</f>
        <v>0</v>
      </c>
      <c r="O1997" s="18" t="n">
        <f aca="false">N1997-(Draws!O1976+Draws!AA1976)</f>
        <v>0</v>
      </c>
      <c r="P1997" s="18" t="n">
        <f aca="false">O1997-(Draws!P1976+Draws!AB1976)</f>
        <v>0</v>
      </c>
      <c r="Q1997" s="18" t="n">
        <f aca="false">P1997-(Draws!Q1976+Draws!AC1976)</f>
        <v>0</v>
      </c>
      <c r="R1997" s="18" t="n">
        <f aca="false">Q1997-(Draws!R1976+Draws!AD1976)</f>
        <v>0</v>
      </c>
      <c r="S1997" s="18" t="n">
        <f aca="false">R1997-(Draws!S1976+Draws!AE1976)</f>
        <v>0</v>
      </c>
      <c r="T1997" s="18" t="n">
        <f aca="false">S1997-(Draws!T1976+Draws!AF1976)</f>
        <v>0</v>
      </c>
      <c r="U1997" s="18" t="n">
        <f aca="false">T1997-(Draws!U1976+Draws!AG1976)</f>
        <v>0</v>
      </c>
      <c r="V1997" s="18" t="n">
        <f aca="false">U1997-(Draws!V1976+Draws!AH1976)</f>
        <v>0</v>
      </c>
      <c r="W1997" s="18" t="n">
        <f aca="false">V1997-(Draws!W1976+Draws!AI1976)</f>
        <v>0</v>
      </c>
      <c r="X1997" s="18" t="n">
        <f aca="false">W1997-(Draws!X1976+Draws!AJ1976)</f>
        <v>0</v>
      </c>
      <c r="Y1997" s="18" t="n">
        <f aca="false">X1997-(Draws!Y1976+Draws!AK1976)</f>
        <v>0</v>
      </c>
      <c r="Z1997" s="18" t="n">
        <f aca="false">0-(MAX(Draws!N1976-Line_cap,0)+MAX(Draws!Z1976-Line_cap,0))</f>
        <v>0</v>
      </c>
      <c r="AA1997" s="18" t="n">
        <f aca="false">Z1997-(MAX(Draws!O1976-Line_cap,0)+MAX(Draws!AA1976-Line_cap,0))</f>
        <v>0</v>
      </c>
      <c r="AB1997" s="18" t="n">
        <f aca="false">AA1997-(MAX(Draws!P1976-Line_cap,0)+MAX(Draws!AB1976-Line_cap,0))</f>
        <v>0</v>
      </c>
      <c r="AC1997" s="18" t="n">
        <f aca="false">AB1997-(MAX(Draws!Q1976-Line_cap,0)+MAX(Draws!AC1976-Line_cap,0))</f>
        <v>0</v>
      </c>
      <c r="AD1997" s="18" t="n">
        <f aca="false">AC1997-(MAX(Draws!R1976-Line_cap,0)+MAX(Draws!AD1976-Line_cap,0))</f>
        <v>0</v>
      </c>
      <c r="AE1997" s="18" t="n">
        <f aca="false">AD1997-(MAX(Draws!S1976-Line_cap,0)+MAX(Draws!AE1976-Line_cap,0))</f>
        <v>0</v>
      </c>
      <c r="AF1997" s="18" t="n">
        <f aca="false">AE1997-(MAX(Draws!T1976-Line_cap,0)+MAX(Draws!AF1976-Line_cap,0))</f>
        <v>0</v>
      </c>
      <c r="AG1997" s="18" t="n">
        <f aca="false">AF1997-(MAX(Draws!U1976-Line_cap,0)+MAX(Draws!AG1976-Line_cap,0))</f>
        <v>0</v>
      </c>
      <c r="AH1997" s="18" t="n">
        <f aca="false">AG1997-(MAX(Draws!V1976-Line_cap,0)+MAX(Draws!AH1976-Line_cap,0))</f>
        <v>0</v>
      </c>
      <c r="AI1997" s="18" t="n">
        <f aca="false">AH1997-(MAX(Draws!W1976-Line_cap,0)+MAX(Draws!AI1976-Line_cap,0))</f>
        <v>0</v>
      </c>
      <c r="AJ1997" s="18" t="n">
        <f aca="false">AI1997-(MAX(Draws!X1976-Line_cap,0)+MAX(Draws!AJ1976-Line_cap,0))</f>
        <v>0</v>
      </c>
      <c r="AK1997" s="18" t="n">
        <f aca="false">AJ1997-(MAX(Draws!Y1976-Line_cap,0)+MAX(Draws!AK1976-Line_cap,0))</f>
        <v>0</v>
      </c>
      <c r="AL1997" s="18" t="n">
        <f aca="false">SUMPRODUCT(MIN($B$22:$M$22+B1997:M1997+N1997:Y1997))</f>
        <v>462.76110328898</v>
      </c>
      <c r="AM1997" s="18" t="n">
        <f aca="false">SUMPRODUCT(MIN($B$22:$M$22+B1997:M1997))</f>
        <v>462.76110328898</v>
      </c>
      <c r="AN1997" s="18" t="n">
        <f aca="false">SUMPRODUCT(MIN($B$22:$M$22+N1997:Y1997))</f>
        <v>481.950382357786</v>
      </c>
      <c r="AO1997" s="18" t="n">
        <f aca="false">SUMPRODUCT(MIN($B$22:$M$22+B1997:M1997+Z1997:AK1997))</f>
        <v>462.76110328898</v>
      </c>
      <c r="AP1997" s="18" t="n">
        <f aca="false">SUMPRODUCT(MIN($B$23:$M$23+B1997:M1997+N1997:Y1997))</f>
        <v>507.886984371599</v>
      </c>
      <c r="AQ1997" s="18" t="n">
        <f aca="false">SUMPRODUCT(MIN($B$23:$M$23+B1997:M1997+Z1997:AK1997))</f>
        <v>507.886984371599</v>
      </c>
      <c r="AR1997" s="13" t="n">
        <f aca="false">IF(Y1997&lt;0,1,0)</f>
        <v>0</v>
      </c>
    </row>
    <row r="1998" customFormat="false" ht="15" hidden="false" customHeight="false" outlineLevel="0" collapsed="false">
      <c r="A1998" s="13" t="n">
        <v>1973</v>
      </c>
      <c r="B1998" s="18" t="n">
        <f aca="false">Shock_sd*Draws!B1977</f>
        <v>34.296045417159</v>
      </c>
      <c r="C1998" s="18" t="n">
        <f aca="false">Persist_a*B1998+Shock_sd*Draws!C1977</f>
        <v>37.9365194305337</v>
      </c>
      <c r="D1998" s="18" t="n">
        <f aca="false">Persist_a*C1998+Shock_sd*Draws!D1977</f>
        <v>59.4853591058158</v>
      </c>
      <c r="E1998" s="18" t="n">
        <f aca="false">Persist_a*D1998+Shock_sd*Draws!E1977</f>
        <v>149.997677933224</v>
      </c>
      <c r="F1998" s="18" t="n">
        <f aca="false">Persist_a*E1998+Shock_sd*Draws!F1977</f>
        <v>147.799755284516</v>
      </c>
      <c r="G1998" s="18" t="n">
        <f aca="false">Persist_a*F1998+Shock_sd*Draws!G1977</f>
        <v>90.4948420206061</v>
      </c>
      <c r="H1998" s="18" t="n">
        <f aca="false">Persist_a*G1998+Shock_sd*Draws!H1977</f>
        <v>64.6885646229433</v>
      </c>
      <c r="I1998" s="18" t="n">
        <f aca="false">Persist_a*H1998+Shock_sd*Draws!I1977</f>
        <v>16.3159067291893</v>
      </c>
      <c r="J1998" s="18" t="n">
        <f aca="false">Persist_a*I1998+Shock_sd*Draws!J1977</f>
        <v>-60.991811924873</v>
      </c>
      <c r="K1998" s="18" t="n">
        <f aca="false">Persist_a*J1998+Shock_sd*Draws!K1977</f>
        <v>-77.103992291936</v>
      </c>
      <c r="L1998" s="18" t="n">
        <f aca="false">Persist_a*K1998+Shock_sd*Draws!L1977</f>
        <v>-36.9403770865903</v>
      </c>
      <c r="M1998" s="18" t="n">
        <f aca="false">Persist_a*L1998+Shock_sd*Draws!M1977</f>
        <v>-75.258132573178</v>
      </c>
      <c r="N1998" s="18" t="n">
        <f aca="false">0-(Draws!N1977+Draws!Z1977)</f>
        <v>0</v>
      </c>
      <c r="O1998" s="18" t="n">
        <f aca="false">N1998-(Draws!O1977+Draws!AA1977)</f>
        <v>0</v>
      </c>
      <c r="P1998" s="18" t="n">
        <f aca="false">O1998-(Draws!P1977+Draws!AB1977)</f>
        <v>0</v>
      </c>
      <c r="Q1998" s="18" t="n">
        <f aca="false">P1998-(Draws!Q1977+Draws!AC1977)</f>
        <v>0</v>
      </c>
      <c r="R1998" s="18" t="n">
        <f aca="false">Q1998-(Draws!R1977+Draws!AD1977)</f>
        <v>0</v>
      </c>
      <c r="S1998" s="18" t="n">
        <f aca="false">R1998-(Draws!S1977+Draws!AE1977)</f>
        <v>0</v>
      </c>
      <c r="T1998" s="18" t="n">
        <f aca="false">S1998-(Draws!T1977+Draws!AF1977)</f>
        <v>0</v>
      </c>
      <c r="U1998" s="18" t="n">
        <f aca="false">T1998-(Draws!U1977+Draws!AG1977)</f>
        <v>0</v>
      </c>
      <c r="V1998" s="18" t="n">
        <f aca="false">U1998-(Draws!V1977+Draws!AH1977)</f>
        <v>0</v>
      </c>
      <c r="W1998" s="18" t="n">
        <f aca="false">V1998-(Draws!W1977+Draws!AI1977)</f>
        <v>0</v>
      </c>
      <c r="X1998" s="18" t="n">
        <f aca="false">W1998-(Draws!X1977+Draws!AJ1977)</f>
        <v>0</v>
      </c>
      <c r="Y1998" s="18" t="n">
        <f aca="false">X1998-(Draws!Y1977+Draws!AK1977)</f>
        <v>0</v>
      </c>
      <c r="Z1998" s="18" t="n">
        <f aca="false">0-(MAX(Draws!N1977-Line_cap,0)+MAX(Draws!Z1977-Line_cap,0))</f>
        <v>0</v>
      </c>
      <c r="AA1998" s="18" t="n">
        <f aca="false">Z1998-(MAX(Draws!O1977-Line_cap,0)+MAX(Draws!AA1977-Line_cap,0))</f>
        <v>0</v>
      </c>
      <c r="AB1998" s="18" t="n">
        <f aca="false">AA1998-(MAX(Draws!P1977-Line_cap,0)+MAX(Draws!AB1977-Line_cap,0))</f>
        <v>0</v>
      </c>
      <c r="AC1998" s="18" t="n">
        <f aca="false">AB1998-(MAX(Draws!Q1977-Line_cap,0)+MAX(Draws!AC1977-Line_cap,0))</f>
        <v>0</v>
      </c>
      <c r="AD1998" s="18" t="n">
        <f aca="false">AC1998-(MAX(Draws!R1977-Line_cap,0)+MAX(Draws!AD1977-Line_cap,0))</f>
        <v>0</v>
      </c>
      <c r="AE1998" s="18" t="n">
        <f aca="false">AD1998-(MAX(Draws!S1977-Line_cap,0)+MAX(Draws!AE1977-Line_cap,0))</f>
        <v>0</v>
      </c>
      <c r="AF1998" s="18" t="n">
        <f aca="false">AE1998-(MAX(Draws!T1977-Line_cap,0)+MAX(Draws!AF1977-Line_cap,0))</f>
        <v>0</v>
      </c>
      <c r="AG1998" s="18" t="n">
        <f aca="false">AF1998-(MAX(Draws!U1977-Line_cap,0)+MAX(Draws!AG1977-Line_cap,0))</f>
        <v>0</v>
      </c>
      <c r="AH1998" s="18" t="n">
        <f aca="false">AG1998-(MAX(Draws!V1977-Line_cap,0)+MAX(Draws!AH1977-Line_cap,0))</f>
        <v>0</v>
      </c>
      <c r="AI1998" s="18" t="n">
        <f aca="false">AH1998-(MAX(Draws!W1977-Line_cap,0)+MAX(Draws!AI1977-Line_cap,0))</f>
        <v>0</v>
      </c>
      <c r="AJ1998" s="18" t="n">
        <f aca="false">AI1998-(MAX(Draws!X1977-Line_cap,0)+MAX(Draws!AJ1977-Line_cap,0))</f>
        <v>0</v>
      </c>
      <c r="AK1998" s="18" t="n">
        <f aca="false">AJ1998-(MAX(Draws!Y1977-Line_cap,0)+MAX(Draws!AK1977-Line_cap,0))</f>
        <v>0</v>
      </c>
      <c r="AL1998" s="18" t="n">
        <f aca="false">SUMPRODUCT(MIN($B$22:$M$22+B1998:M1998+N1998:Y1998))</f>
        <v>417.281703517488</v>
      </c>
      <c r="AM1998" s="18" t="n">
        <f aca="false">SUMPRODUCT(MIN($B$22:$M$22+B1998:M1998))</f>
        <v>417.281703517488</v>
      </c>
      <c r="AN1998" s="18" t="n">
        <f aca="false">SUMPRODUCT(MIN($B$22:$M$22+N1998:Y1998))</f>
        <v>481.950382357786</v>
      </c>
      <c r="AO1998" s="18" t="n">
        <f aca="false">SUMPRODUCT(MIN($B$22:$M$22+B1998:M1998+Z1998:AK1998))</f>
        <v>417.281703517488</v>
      </c>
      <c r="AP1998" s="18" t="n">
        <f aca="false">SUMPRODUCT(MIN($B$23:$M$23+B1998:M1998+N1998:Y1998))</f>
        <v>465.567352067915</v>
      </c>
      <c r="AQ1998" s="18" t="n">
        <f aca="false">SUMPRODUCT(MIN($B$23:$M$23+B1998:M1998+Z1998:AK1998))</f>
        <v>465.567352067915</v>
      </c>
      <c r="AR1998" s="13" t="n">
        <f aca="false">IF(Y1998&lt;0,1,0)</f>
        <v>0</v>
      </c>
    </row>
    <row r="1999" customFormat="false" ht="15" hidden="false" customHeight="false" outlineLevel="0" collapsed="false">
      <c r="A1999" s="13" t="n">
        <v>1974</v>
      </c>
      <c r="B1999" s="18" t="n">
        <f aca="false">Shock_sd*Draws!B1978</f>
        <v>46.2310062074394</v>
      </c>
      <c r="C1999" s="18" t="n">
        <f aca="false">Persist_a*B1999+Shock_sd*Draws!C1978</f>
        <v>46.8632473815657</v>
      </c>
      <c r="D1999" s="18" t="n">
        <f aca="false">Persist_a*C1999+Shock_sd*Draws!D1978</f>
        <v>-21.2348326550659</v>
      </c>
      <c r="E1999" s="18" t="n">
        <f aca="false">Persist_a*D1999+Shock_sd*Draws!E1978</f>
        <v>-56.336388957512</v>
      </c>
      <c r="F1999" s="18" t="n">
        <f aca="false">Persist_a*E1999+Shock_sd*Draws!F1978</f>
        <v>10.3717592240831</v>
      </c>
      <c r="G1999" s="18" t="n">
        <f aca="false">Persist_a*F1999+Shock_sd*Draws!G1978</f>
        <v>-27.9195420951985</v>
      </c>
      <c r="H1999" s="18" t="n">
        <f aca="false">Persist_a*G1999+Shock_sd*Draws!H1978</f>
        <v>-92.4478959467502</v>
      </c>
      <c r="I1999" s="18" t="n">
        <f aca="false">Persist_a*H1999+Shock_sd*Draws!I1978</f>
        <v>17.1766780409495</v>
      </c>
      <c r="J1999" s="18" t="n">
        <f aca="false">Persist_a*I1999+Shock_sd*Draws!J1978</f>
        <v>-160.66014063743</v>
      </c>
      <c r="K1999" s="18" t="n">
        <f aca="false">Persist_a*J1999+Shock_sd*Draws!K1978</f>
        <v>-110.557500053043</v>
      </c>
      <c r="L1999" s="18" t="n">
        <f aca="false">Persist_a*K1999+Shock_sd*Draws!L1978</f>
        <v>-46.4694360979476</v>
      </c>
      <c r="M1999" s="18" t="n">
        <f aca="false">Persist_a*L1999+Shock_sd*Draws!M1978</f>
        <v>16.6221586577885</v>
      </c>
      <c r="N1999" s="18" t="n">
        <f aca="false">0-(Draws!N1978+Draws!Z1978)</f>
        <v>0</v>
      </c>
      <c r="O1999" s="18" t="n">
        <f aca="false">N1999-(Draws!O1978+Draws!AA1978)</f>
        <v>0</v>
      </c>
      <c r="P1999" s="18" t="n">
        <f aca="false">O1999-(Draws!P1978+Draws!AB1978)</f>
        <v>0</v>
      </c>
      <c r="Q1999" s="18" t="n">
        <f aca="false">P1999-(Draws!Q1978+Draws!AC1978)</f>
        <v>0</v>
      </c>
      <c r="R1999" s="18" t="n">
        <f aca="false">Q1999-(Draws!R1978+Draws!AD1978)</f>
        <v>0</v>
      </c>
      <c r="S1999" s="18" t="n">
        <f aca="false">R1999-(Draws!S1978+Draws!AE1978)</f>
        <v>0</v>
      </c>
      <c r="T1999" s="18" t="n">
        <f aca="false">S1999-(Draws!T1978+Draws!AF1978)</f>
        <v>0</v>
      </c>
      <c r="U1999" s="18" t="n">
        <f aca="false">T1999-(Draws!U1978+Draws!AG1978)</f>
        <v>0</v>
      </c>
      <c r="V1999" s="18" t="n">
        <f aca="false">U1999-(Draws!V1978+Draws!AH1978)</f>
        <v>0</v>
      </c>
      <c r="W1999" s="18" t="n">
        <f aca="false">V1999-(Draws!W1978+Draws!AI1978)</f>
        <v>0</v>
      </c>
      <c r="X1999" s="18" t="n">
        <f aca="false">W1999-(Draws!X1978+Draws!AJ1978)</f>
        <v>0</v>
      </c>
      <c r="Y1999" s="18" t="n">
        <f aca="false">X1999-(Draws!Y1978+Draws!AK1978)</f>
        <v>0</v>
      </c>
      <c r="Z1999" s="18" t="n">
        <f aca="false">0-(MAX(Draws!N1978-Line_cap,0)+MAX(Draws!Z1978-Line_cap,0))</f>
        <v>0</v>
      </c>
      <c r="AA1999" s="18" t="n">
        <f aca="false">Z1999-(MAX(Draws!O1978-Line_cap,0)+MAX(Draws!AA1978-Line_cap,0))</f>
        <v>0</v>
      </c>
      <c r="AB1999" s="18" t="n">
        <f aca="false">AA1999-(MAX(Draws!P1978-Line_cap,0)+MAX(Draws!AB1978-Line_cap,0))</f>
        <v>0</v>
      </c>
      <c r="AC1999" s="18" t="n">
        <f aca="false">AB1999-(MAX(Draws!Q1978-Line_cap,0)+MAX(Draws!AC1978-Line_cap,0))</f>
        <v>0</v>
      </c>
      <c r="AD1999" s="18" t="n">
        <f aca="false">AC1999-(MAX(Draws!R1978-Line_cap,0)+MAX(Draws!AD1978-Line_cap,0))</f>
        <v>0</v>
      </c>
      <c r="AE1999" s="18" t="n">
        <f aca="false">AD1999-(MAX(Draws!S1978-Line_cap,0)+MAX(Draws!AE1978-Line_cap,0))</f>
        <v>0</v>
      </c>
      <c r="AF1999" s="18" t="n">
        <f aca="false">AE1999-(MAX(Draws!T1978-Line_cap,0)+MAX(Draws!AF1978-Line_cap,0))</f>
        <v>0</v>
      </c>
      <c r="AG1999" s="18" t="n">
        <f aca="false">AF1999-(MAX(Draws!U1978-Line_cap,0)+MAX(Draws!AG1978-Line_cap,0))</f>
        <v>0</v>
      </c>
      <c r="AH1999" s="18" t="n">
        <f aca="false">AG1999-(MAX(Draws!V1978-Line_cap,0)+MAX(Draws!AH1978-Line_cap,0))</f>
        <v>0</v>
      </c>
      <c r="AI1999" s="18" t="n">
        <f aca="false">AH1999-(MAX(Draws!W1978-Line_cap,0)+MAX(Draws!AI1978-Line_cap,0))</f>
        <v>0</v>
      </c>
      <c r="AJ1999" s="18" t="n">
        <f aca="false">AI1999-(MAX(Draws!X1978-Line_cap,0)+MAX(Draws!AJ1978-Line_cap,0))</f>
        <v>0</v>
      </c>
      <c r="AK1999" s="18" t="n">
        <f aca="false">AJ1999-(MAX(Draws!Y1978-Line_cap,0)+MAX(Draws!AK1978-Line_cap,0))</f>
        <v>0</v>
      </c>
      <c r="AL1999" s="18" t="n">
        <f aca="false">SUMPRODUCT(MIN($B$22:$M$22+B1999:M1999+N1999:Y1999))</f>
        <v>327.537640779967</v>
      </c>
      <c r="AM1999" s="18" t="n">
        <f aca="false">SUMPRODUCT(MIN($B$22:$M$22+B1999:M1999))</f>
        <v>327.537640779967</v>
      </c>
      <c r="AN1999" s="18" t="n">
        <f aca="false">SUMPRODUCT(MIN($B$22:$M$22+N1999:Y1999))</f>
        <v>481.950382357786</v>
      </c>
      <c r="AO1999" s="18" t="n">
        <f aca="false">SUMPRODUCT(MIN($B$22:$M$22+B1999:M1999+Z1999:AK1999))</f>
        <v>327.537640779967</v>
      </c>
      <c r="AP1999" s="18" t="n">
        <f aca="false">SUMPRODUCT(MIN($B$23:$M$23+B1999:M1999+N1999:Y1999))</f>
        <v>376.780967944187</v>
      </c>
      <c r="AQ1999" s="18" t="n">
        <f aca="false">SUMPRODUCT(MIN($B$23:$M$23+B1999:M1999+Z1999:AK1999))</f>
        <v>376.780967944187</v>
      </c>
      <c r="AR1999" s="13" t="n">
        <f aca="false">IF(Y1999&lt;0,1,0)</f>
        <v>0</v>
      </c>
    </row>
    <row r="2000" customFormat="false" ht="15" hidden="false" customHeight="false" outlineLevel="0" collapsed="false">
      <c r="A2000" s="13" t="n">
        <v>1975</v>
      </c>
      <c r="B2000" s="18" t="n">
        <f aca="false">Shock_sd*Draws!B1979</f>
        <v>-10.6118074584019</v>
      </c>
      <c r="C2000" s="18" t="n">
        <f aca="false">Persist_a*B2000+Shock_sd*Draws!C1979</f>
        <v>-62.2760800455215</v>
      </c>
      <c r="D2000" s="18" t="n">
        <f aca="false">Persist_a*C2000+Shock_sd*Draws!D1979</f>
        <v>-76.6818309137446</v>
      </c>
      <c r="E2000" s="18" t="n">
        <f aca="false">Persist_a*D2000+Shock_sd*Draws!E1979</f>
        <v>3.68725497965909</v>
      </c>
      <c r="F2000" s="18" t="n">
        <f aca="false">Persist_a*E2000+Shock_sd*Draws!F1979</f>
        <v>95.9912893394011</v>
      </c>
      <c r="G2000" s="18" t="n">
        <f aca="false">Persist_a*F2000+Shock_sd*Draws!G1979</f>
        <v>76.19624979747</v>
      </c>
      <c r="H2000" s="18" t="n">
        <f aca="false">Persist_a*G2000+Shock_sd*Draws!H1979</f>
        <v>115.153021921471</v>
      </c>
      <c r="I2000" s="18" t="n">
        <f aca="false">Persist_a*H2000+Shock_sd*Draws!I1979</f>
        <v>114.131075018099</v>
      </c>
      <c r="J2000" s="18" t="n">
        <f aca="false">Persist_a*I2000+Shock_sd*Draws!J1979</f>
        <v>82.8994623056178</v>
      </c>
      <c r="K2000" s="18" t="n">
        <f aca="false">Persist_a*J2000+Shock_sd*Draws!K1979</f>
        <v>69.3502838212959</v>
      </c>
      <c r="L2000" s="18" t="n">
        <f aca="false">Persist_a*K2000+Shock_sd*Draws!L1979</f>
        <v>-74.725374636735</v>
      </c>
      <c r="M2000" s="18" t="n">
        <f aca="false">Persist_a*L2000+Shock_sd*Draws!M1979</f>
        <v>-78.4356510056266</v>
      </c>
      <c r="N2000" s="18" t="n">
        <f aca="false">0-(Draws!N1979+Draws!Z1979)</f>
        <v>0</v>
      </c>
      <c r="O2000" s="18" t="n">
        <f aca="false">N2000-(Draws!O1979+Draws!AA1979)</f>
        <v>0</v>
      </c>
      <c r="P2000" s="18" t="n">
        <f aca="false">O2000-(Draws!P1979+Draws!AB1979)</f>
        <v>0</v>
      </c>
      <c r="Q2000" s="18" t="n">
        <f aca="false">P2000-(Draws!Q1979+Draws!AC1979)</f>
        <v>0</v>
      </c>
      <c r="R2000" s="18" t="n">
        <f aca="false">Q2000-(Draws!R1979+Draws!AD1979)</f>
        <v>0</v>
      </c>
      <c r="S2000" s="18" t="n">
        <f aca="false">R2000-(Draws!S1979+Draws!AE1979)</f>
        <v>0</v>
      </c>
      <c r="T2000" s="18" t="n">
        <f aca="false">S2000-(Draws!T1979+Draws!AF1979)</f>
        <v>0</v>
      </c>
      <c r="U2000" s="18" t="n">
        <f aca="false">T2000-(Draws!U1979+Draws!AG1979)</f>
        <v>0</v>
      </c>
      <c r="V2000" s="18" t="n">
        <f aca="false">U2000-(Draws!V1979+Draws!AH1979)</f>
        <v>0</v>
      </c>
      <c r="W2000" s="18" t="n">
        <f aca="false">V2000-(Draws!W1979+Draws!AI1979)</f>
        <v>0</v>
      </c>
      <c r="X2000" s="18" t="n">
        <f aca="false">W2000-(Draws!X1979+Draws!AJ1979)</f>
        <v>0</v>
      </c>
      <c r="Y2000" s="18" t="n">
        <f aca="false">X2000-(Draws!Y1979+Draws!AK1979)</f>
        <v>0</v>
      </c>
      <c r="Z2000" s="18" t="n">
        <f aca="false">0-(MAX(Draws!N1979-Line_cap,0)+MAX(Draws!Z1979-Line_cap,0))</f>
        <v>0</v>
      </c>
      <c r="AA2000" s="18" t="n">
        <f aca="false">Z2000-(MAX(Draws!O1979-Line_cap,0)+MAX(Draws!AA1979-Line_cap,0))</f>
        <v>0</v>
      </c>
      <c r="AB2000" s="18" t="n">
        <f aca="false">AA2000-(MAX(Draws!P1979-Line_cap,0)+MAX(Draws!AB1979-Line_cap,0))</f>
        <v>0</v>
      </c>
      <c r="AC2000" s="18" t="n">
        <f aca="false">AB2000-(MAX(Draws!Q1979-Line_cap,0)+MAX(Draws!AC1979-Line_cap,0))</f>
        <v>0</v>
      </c>
      <c r="AD2000" s="18" t="n">
        <f aca="false">AC2000-(MAX(Draws!R1979-Line_cap,0)+MAX(Draws!AD1979-Line_cap,0))</f>
        <v>0</v>
      </c>
      <c r="AE2000" s="18" t="n">
        <f aca="false">AD2000-(MAX(Draws!S1979-Line_cap,0)+MAX(Draws!AE1979-Line_cap,0))</f>
        <v>0</v>
      </c>
      <c r="AF2000" s="18" t="n">
        <f aca="false">AE2000-(MAX(Draws!T1979-Line_cap,0)+MAX(Draws!AF1979-Line_cap,0))</f>
        <v>0</v>
      </c>
      <c r="AG2000" s="18" t="n">
        <f aca="false">AF2000-(MAX(Draws!U1979-Line_cap,0)+MAX(Draws!AG1979-Line_cap,0))</f>
        <v>0</v>
      </c>
      <c r="AH2000" s="18" t="n">
        <f aca="false">AG2000-(MAX(Draws!V1979-Line_cap,0)+MAX(Draws!AH1979-Line_cap,0))</f>
        <v>0</v>
      </c>
      <c r="AI2000" s="18" t="n">
        <f aca="false">AH2000-(MAX(Draws!W1979-Line_cap,0)+MAX(Draws!AI1979-Line_cap,0))</f>
        <v>0</v>
      </c>
      <c r="AJ2000" s="18" t="n">
        <f aca="false">AI2000-(MAX(Draws!X1979-Line_cap,0)+MAX(Draws!AJ1979-Line_cap,0))</f>
        <v>0</v>
      </c>
      <c r="AK2000" s="18" t="n">
        <f aca="false">AJ2000-(MAX(Draws!Y1979-Line_cap,0)+MAX(Draws!AK1979-Line_cap,0))</f>
        <v>0</v>
      </c>
      <c r="AL2000" s="18" t="n">
        <f aca="false">SUMPRODUCT(MIN($B$22:$M$22+B2000:M2000+N2000:Y2000))</f>
        <v>427.202572927646</v>
      </c>
      <c r="AM2000" s="18" t="n">
        <f aca="false">SUMPRODUCT(MIN($B$22:$M$22+B2000:M2000))</f>
        <v>427.202572927646</v>
      </c>
      <c r="AN2000" s="18" t="n">
        <f aca="false">SUMPRODUCT(MIN($B$22:$M$22+N2000:Y2000))</f>
        <v>481.950382357786</v>
      </c>
      <c r="AO2000" s="18" t="n">
        <f aca="false">SUMPRODUCT(MIN($B$22:$M$22+B2000:M2000+Z2000:AK2000))</f>
        <v>427.202572927646</v>
      </c>
      <c r="AP2000" s="18" t="n">
        <f aca="false">SUMPRODUCT(MIN($B$23:$M$23+B2000:M2000+N2000:Y2000))</f>
        <v>473.621730556635</v>
      </c>
      <c r="AQ2000" s="18" t="n">
        <f aca="false">SUMPRODUCT(MIN($B$23:$M$23+B2000:M2000+Z2000:AK2000))</f>
        <v>473.621730556635</v>
      </c>
      <c r="AR2000" s="13" t="n">
        <f aca="false">IF(Y2000&lt;0,1,0)</f>
        <v>0</v>
      </c>
    </row>
    <row r="2001" customFormat="false" ht="15" hidden="false" customHeight="false" outlineLevel="0" collapsed="false">
      <c r="A2001" s="13" t="n">
        <v>1976</v>
      </c>
      <c r="B2001" s="18" t="n">
        <f aca="false">Shock_sd*Draws!B1980</f>
        <v>20.8079509321828</v>
      </c>
      <c r="C2001" s="18" t="n">
        <f aca="false">Persist_a*B2001+Shock_sd*Draws!C1980</f>
        <v>44.9998133456197</v>
      </c>
      <c r="D2001" s="18" t="n">
        <f aca="false">Persist_a*C2001+Shock_sd*Draws!D1980</f>
        <v>66.4170510156929</v>
      </c>
      <c r="E2001" s="18" t="n">
        <f aca="false">Persist_a*D2001+Shock_sd*Draws!E1980</f>
        <v>18.4516157163765</v>
      </c>
      <c r="F2001" s="18" t="n">
        <f aca="false">Persist_a*E2001+Shock_sd*Draws!F1980</f>
        <v>15.9081995310135</v>
      </c>
      <c r="G2001" s="18" t="n">
        <f aca="false">Persist_a*F2001+Shock_sd*Draws!G1980</f>
        <v>69.3056972370119</v>
      </c>
      <c r="H2001" s="18" t="n">
        <f aca="false">Persist_a*G2001+Shock_sd*Draws!H1980</f>
        <v>-10.5155777698114</v>
      </c>
      <c r="I2001" s="18" t="n">
        <f aca="false">Persist_a*H2001+Shock_sd*Draws!I1980</f>
        <v>-7.18578889793927</v>
      </c>
      <c r="J2001" s="18" t="n">
        <f aca="false">Persist_a*I2001+Shock_sd*Draws!J1980</f>
        <v>-47.5928519154702</v>
      </c>
      <c r="K2001" s="18" t="n">
        <f aca="false">Persist_a*J2001+Shock_sd*Draws!K1980</f>
        <v>51.1200817282502</v>
      </c>
      <c r="L2001" s="18" t="n">
        <f aca="false">Persist_a*K2001+Shock_sd*Draws!L1980</f>
        <v>-8.93487805273394</v>
      </c>
      <c r="M2001" s="18" t="n">
        <f aca="false">Persist_a*L2001+Shock_sd*Draws!M1980</f>
        <v>33.7027739463177</v>
      </c>
      <c r="N2001" s="18" t="n">
        <f aca="false">0-(Draws!N1980+Draws!Z1980)</f>
        <v>0</v>
      </c>
      <c r="O2001" s="18" t="n">
        <f aca="false">N2001-(Draws!O1980+Draws!AA1980)</f>
        <v>0</v>
      </c>
      <c r="P2001" s="18" t="n">
        <f aca="false">O2001-(Draws!P1980+Draws!AB1980)</f>
        <v>0</v>
      </c>
      <c r="Q2001" s="18" t="n">
        <f aca="false">P2001-(Draws!Q1980+Draws!AC1980)</f>
        <v>0</v>
      </c>
      <c r="R2001" s="18" t="n">
        <f aca="false">Q2001-(Draws!R1980+Draws!AD1980)</f>
        <v>0</v>
      </c>
      <c r="S2001" s="18" t="n">
        <f aca="false">R2001-(Draws!S1980+Draws!AE1980)</f>
        <v>0</v>
      </c>
      <c r="T2001" s="18" t="n">
        <f aca="false">S2001-(Draws!T1980+Draws!AF1980)</f>
        <v>0</v>
      </c>
      <c r="U2001" s="18" t="n">
        <f aca="false">T2001-(Draws!U1980+Draws!AG1980)</f>
        <v>0</v>
      </c>
      <c r="V2001" s="18" t="n">
        <f aca="false">U2001-(Draws!V1980+Draws!AH1980)</f>
        <v>0</v>
      </c>
      <c r="W2001" s="18" t="n">
        <f aca="false">V2001-(Draws!W1980+Draws!AI1980)</f>
        <v>0</v>
      </c>
      <c r="X2001" s="18" t="n">
        <f aca="false">W2001-(Draws!X1980+Draws!AJ1980)</f>
        <v>0</v>
      </c>
      <c r="Y2001" s="18" t="n">
        <f aca="false">X2001-(Draws!Y1980+Draws!AK1980)</f>
        <v>0</v>
      </c>
      <c r="Z2001" s="18" t="n">
        <f aca="false">0-(MAX(Draws!N1980-Line_cap,0)+MAX(Draws!Z1980-Line_cap,0))</f>
        <v>0</v>
      </c>
      <c r="AA2001" s="18" t="n">
        <f aca="false">Z2001-(MAX(Draws!O1980-Line_cap,0)+MAX(Draws!AA1980-Line_cap,0))</f>
        <v>0</v>
      </c>
      <c r="AB2001" s="18" t="n">
        <f aca="false">AA2001-(MAX(Draws!P1980-Line_cap,0)+MAX(Draws!AB1980-Line_cap,0))</f>
        <v>0</v>
      </c>
      <c r="AC2001" s="18" t="n">
        <f aca="false">AB2001-(MAX(Draws!Q1980-Line_cap,0)+MAX(Draws!AC1980-Line_cap,0))</f>
        <v>0</v>
      </c>
      <c r="AD2001" s="18" t="n">
        <f aca="false">AC2001-(MAX(Draws!R1980-Line_cap,0)+MAX(Draws!AD1980-Line_cap,0))</f>
        <v>0</v>
      </c>
      <c r="AE2001" s="18" t="n">
        <f aca="false">AD2001-(MAX(Draws!S1980-Line_cap,0)+MAX(Draws!AE1980-Line_cap,0))</f>
        <v>0</v>
      </c>
      <c r="AF2001" s="18" t="n">
        <f aca="false">AE2001-(MAX(Draws!T1980-Line_cap,0)+MAX(Draws!AF1980-Line_cap,0))</f>
        <v>0</v>
      </c>
      <c r="AG2001" s="18" t="n">
        <f aca="false">AF2001-(MAX(Draws!U1980-Line_cap,0)+MAX(Draws!AG1980-Line_cap,0))</f>
        <v>0</v>
      </c>
      <c r="AH2001" s="18" t="n">
        <f aca="false">AG2001-(MAX(Draws!V1980-Line_cap,0)+MAX(Draws!AH1980-Line_cap,0))</f>
        <v>0</v>
      </c>
      <c r="AI2001" s="18" t="n">
        <f aca="false">AH2001-(MAX(Draws!W1980-Line_cap,0)+MAX(Draws!AI1980-Line_cap,0))</f>
        <v>0</v>
      </c>
      <c r="AJ2001" s="18" t="n">
        <f aca="false">AI2001-(MAX(Draws!X1980-Line_cap,0)+MAX(Draws!AJ1980-Line_cap,0))</f>
        <v>0</v>
      </c>
      <c r="AK2001" s="18" t="n">
        <f aca="false">AJ2001-(MAX(Draws!Y1980-Line_cap,0)+MAX(Draws!AK1980-Line_cap,0))</f>
        <v>0</v>
      </c>
      <c r="AL2001" s="18" t="n">
        <f aca="false">SUMPRODUCT(MIN($B$22:$M$22+B2001:M2001+N2001:Y2001))</f>
        <v>440.604929501926</v>
      </c>
      <c r="AM2001" s="18" t="n">
        <f aca="false">SUMPRODUCT(MIN($B$22:$M$22+B2001:M2001))</f>
        <v>440.604929501926</v>
      </c>
      <c r="AN2001" s="18" t="n">
        <f aca="false">SUMPRODUCT(MIN($B$22:$M$22+N2001:Y2001))</f>
        <v>481.950382357786</v>
      </c>
      <c r="AO2001" s="18" t="n">
        <f aca="false">SUMPRODUCT(MIN($B$22:$M$22+B2001:M2001+Z2001:AK2001))</f>
        <v>440.604929501926</v>
      </c>
      <c r="AP2001" s="18" t="n">
        <f aca="false">SUMPRODUCT(MIN($B$23:$M$23+B2001:M2001+N2001:Y2001))</f>
        <v>489.848256666147</v>
      </c>
      <c r="AQ2001" s="18" t="n">
        <f aca="false">SUMPRODUCT(MIN($B$23:$M$23+B2001:M2001+Z2001:AK2001))</f>
        <v>489.848256666147</v>
      </c>
      <c r="AR2001" s="13" t="n">
        <f aca="false">IF(Y2001&lt;0,1,0)</f>
        <v>0</v>
      </c>
    </row>
    <row r="2002" customFormat="false" ht="15" hidden="false" customHeight="false" outlineLevel="0" collapsed="false">
      <c r="A2002" s="13" t="n">
        <v>1977</v>
      </c>
      <c r="B2002" s="18" t="n">
        <f aca="false">Shock_sd*Draws!B1981</f>
        <v>-97.2925677460363</v>
      </c>
      <c r="C2002" s="18" t="n">
        <f aca="false">Persist_a*B2002+Shock_sd*Draws!C1981</f>
        <v>-30.169556122067</v>
      </c>
      <c r="D2002" s="18" t="n">
        <f aca="false">Persist_a*C2002+Shock_sd*Draws!D1981</f>
        <v>-30.3627498402225</v>
      </c>
      <c r="E2002" s="18" t="n">
        <f aca="false">Persist_a*D2002+Shock_sd*Draws!E1981</f>
        <v>-61.4675112371656</v>
      </c>
      <c r="F2002" s="18" t="n">
        <f aca="false">Persist_a*E2002+Shock_sd*Draws!F1981</f>
        <v>-66.2400918618337</v>
      </c>
      <c r="G2002" s="18" t="n">
        <f aca="false">Persist_a*F2002+Shock_sd*Draws!G1981</f>
        <v>-76.1990447558736</v>
      </c>
      <c r="H2002" s="18" t="n">
        <f aca="false">Persist_a*G2002+Shock_sd*Draws!H1981</f>
        <v>-33.6091950975354</v>
      </c>
      <c r="I2002" s="18" t="n">
        <f aca="false">Persist_a*H2002+Shock_sd*Draws!I1981</f>
        <v>56.2645302624442</v>
      </c>
      <c r="J2002" s="18" t="n">
        <f aca="false">Persist_a*I2002+Shock_sd*Draws!J1981</f>
        <v>7.23537571897849</v>
      </c>
      <c r="K2002" s="18" t="n">
        <f aca="false">Persist_a*J2002+Shock_sd*Draws!K1981</f>
        <v>42.8241550749694</v>
      </c>
      <c r="L2002" s="18" t="n">
        <f aca="false">Persist_a*K2002+Shock_sd*Draws!L1981</f>
        <v>106.138248630899</v>
      </c>
      <c r="M2002" s="18" t="n">
        <f aca="false">Persist_a*L2002+Shock_sd*Draws!M1981</f>
        <v>0.163538855186388</v>
      </c>
      <c r="N2002" s="18" t="n">
        <f aca="false">0-(Draws!N1981+Draws!Z1981)</f>
        <v>0</v>
      </c>
      <c r="O2002" s="18" t="n">
        <f aca="false">N2002-(Draws!O1981+Draws!AA1981)</f>
        <v>0</v>
      </c>
      <c r="P2002" s="18" t="n">
        <f aca="false">O2002-(Draws!P1981+Draws!AB1981)</f>
        <v>0</v>
      </c>
      <c r="Q2002" s="18" t="n">
        <f aca="false">P2002-(Draws!Q1981+Draws!AC1981)</f>
        <v>0</v>
      </c>
      <c r="R2002" s="18" t="n">
        <f aca="false">Q2002-(Draws!R1981+Draws!AD1981)</f>
        <v>0</v>
      </c>
      <c r="S2002" s="18" t="n">
        <f aca="false">R2002-(Draws!S1981+Draws!AE1981)</f>
        <v>0</v>
      </c>
      <c r="T2002" s="18" t="n">
        <f aca="false">S2002-(Draws!T1981+Draws!AF1981)</f>
        <v>0</v>
      </c>
      <c r="U2002" s="18" t="n">
        <f aca="false">T2002-(Draws!U1981+Draws!AG1981)</f>
        <v>0</v>
      </c>
      <c r="V2002" s="18" t="n">
        <f aca="false">U2002-(Draws!V1981+Draws!AH1981)</f>
        <v>0</v>
      </c>
      <c r="W2002" s="18" t="n">
        <f aca="false">V2002-(Draws!W1981+Draws!AI1981)</f>
        <v>0</v>
      </c>
      <c r="X2002" s="18" t="n">
        <f aca="false">W2002-(Draws!X1981+Draws!AJ1981)</f>
        <v>0</v>
      </c>
      <c r="Y2002" s="18" t="n">
        <f aca="false">X2002-(Draws!Y1981+Draws!AK1981)</f>
        <v>0</v>
      </c>
      <c r="Z2002" s="18" t="n">
        <f aca="false">0-(MAX(Draws!N1981-Line_cap,0)+MAX(Draws!Z1981-Line_cap,0))</f>
        <v>0</v>
      </c>
      <c r="AA2002" s="18" t="n">
        <f aca="false">Z2002-(MAX(Draws!O1981-Line_cap,0)+MAX(Draws!AA1981-Line_cap,0))</f>
        <v>0</v>
      </c>
      <c r="AB2002" s="18" t="n">
        <f aca="false">AA2002-(MAX(Draws!P1981-Line_cap,0)+MAX(Draws!AB1981-Line_cap,0))</f>
        <v>0</v>
      </c>
      <c r="AC2002" s="18" t="n">
        <f aca="false">AB2002-(MAX(Draws!Q1981-Line_cap,0)+MAX(Draws!AC1981-Line_cap,0))</f>
        <v>0</v>
      </c>
      <c r="AD2002" s="18" t="n">
        <f aca="false">AC2002-(MAX(Draws!R1981-Line_cap,0)+MAX(Draws!AD1981-Line_cap,0))</f>
        <v>0</v>
      </c>
      <c r="AE2002" s="18" t="n">
        <f aca="false">AD2002-(MAX(Draws!S1981-Line_cap,0)+MAX(Draws!AE1981-Line_cap,0))</f>
        <v>0</v>
      </c>
      <c r="AF2002" s="18" t="n">
        <f aca="false">AE2002-(MAX(Draws!T1981-Line_cap,0)+MAX(Draws!AF1981-Line_cap,0))</f>
        <v>0</v>
      </c>
      <c r="AG2002" s="18" t="n">
        <f aca="false">AF2002-(MAX(Draws!U1981-Line_cap,0)+MAX(Draws!AG1981-Line_cap,0))</f>
        <v>0</v>
      </c>
      <c r="AH2002" s="18" t="n">
        <f aca="false">AG2002-(MAX(Draws!V1981-Line_cap,0)+MAX(Draws!AH1981-Line_cap,0))</f>
        <v>0</v>
      </c>
      <c r="AI2002" s="18" t="n">
        <f aca="false">AH2002-(MAX(Draws!W1981-Line_cap,0)+MAX(Draws!AI1981-Line_cap,0))</f>
        <v>0</v>
      </c>
      <c r="AJ2002" s="18" t="n">
        <f aca="false">AI2002-(MAX(Draws!X1981-Line_cap,0)+MAX(Draws!AJ1981-Line_cap,0))</f>
        <v>0</v>
      </c>
      <c r="AK2002" s="18" t="n">
        <f aca="false">AJ2002-(MAX(Draws!Y1981-Line_cap,0)+MAX(Draws!AK1981-Line_cap,0))</f>
        <v>0</v>
      </c>
      <c r="AL2002" s="18" t="n">
        <f aca="false">SUMPRODUCT(MIN($B$22:$M$22+B2002:M2002+N2002:Y2002))</f>
        <v>407.009126882491</v>
      </c>
      <c r="AM2002" s="18" t="n">
        <f aca="false">SUMPRODUCT(MIN($B$22:$M$22+B2002:M2002))</f>
        <v>407.009126882491</v>
      </c>
      <c r="AN2002" s="18" t="n">
        <f aca="false">SUMPRODUCT(MIN($B$22:$M$22+N2002:Y2002))</f>
        <v>481.950382357786</v>
      </c>
      <c r="AO2002" s="18" t="n">
        <f aca="false">SUMPRODUCT(MIN($B$22:$M$22+B2002:M2002+Z2002:AK2002))</f>
        <v>407.009126882491</v>
      </c>
      <c r="AP2002" s="18" t="n">
        <f aca="false">SUMPRODUCT(MIN($B$23:$M$23+B2002:M2002+N2002:Y2002))</f>
        <v>454.774872383276</v>
      </c>
      <c r="AQ2002" s="18" t="n">
        <f aca="false">SUMPRODUCT(MIN($B$23:$M$23+B2002:M2002+Z2002:AK2002))</f>
        <v>454.774872383276</v>
      </c>
      <c r="AR2002" s="13" t="n">
        <f aca="false">IF(Y2002&lt;0,1,0)</f>
        <v>0</v>
      </c>
    </row>
    <row r="2003" customFormat="false" ht="15" hidden="false" customHeight="false" outlineLevel="0" collapsed="false">
      <c r="A2003" s="13" t="n">
        <v>1978</v>
      </c>
      <c r="B2003" s="18" t="n">
        <f aca="false">Shock_sd*Draws!B1982</f>
        <v>-12.981306573322</v>
      </c>
      <c r="C2003" s="18" t="n">
        <f aca="false">Persist_a*B2003+Shock_sd*Draws!C1982</f>
        <v>-25.936771527477</v>
      </c>
      <c r="D2003" s="18" t="n">
        <f aca="false">Persist_a*C2003+Shock_sd*Draws!D1982</f>
        <v>-20.1220150060293</v>
      </c>
      <c r="E2003" s="18" t="n">
        <f aca="false">Persist_a*D2003+Shock_sd*Draws!E1982</f>
        <v>27.0033037746331</v>
      </c>
      <c r="F2003" s="18" t="n">
        <f aca="false">Persist_a*E2003+Shock_sd*Draws!F1982</f>
        <v>20.4149252194334</v>
      </c>
      <c r="G2003" s="18" t="n">
        <f aca="false">Persist_a*F2003+Shock_sd*Draws!G1982</f>
        <v>43.7028154926658</v>
      </c>
      <c r="H2003" s="18" t="n">
        <f aca="false">Persist_a*G2003+Shock_sd*Draws!H1982</f>
        <v>29.4037434697123</v>
      </c>
      <c r="I2003" s="18" t="n">
        <f aca="false">Persist_a*H2003+Shock_sd*Draws!I1982</f>
        <v>-61.927464832246</v>
      </c>
      <c r="J2003" s="18" t="n">
        <f aca="false">Persist_a*I2003+Shock_sd*Draws!J1982</f>
        <v>3.74902379319364</v>
      </c>
      <c r="K2003" s="18" t="n">
        <f aca="false">Persist_a*J2003+Shock_sd*Draws!K1982</f>
        <v>29.5881014829169</v>
      </c>
      <c r="L2003" s="18" t="n">
        <f aca="false">Persist_a*K2003+Shock_sd*Draws!L1982</f>
        <v>23.1823817650867</v>
      </c>
      <c r="M2003" s="18" t="n">
        <f aca="false">Persist_a*L2003+Shock_sd*Draws!M1982</f>
        <v>11.0353590961205</v>
      </c>
      <c r="N2003" s="18" t="n">
        <f aca="false">0-(Draws!N1982+Draws!Z1982)</f>
        <v>0</v>
      </c>
      <c r="O2003" s="18" t="n">
        <f aca="false">N2003-(Draws!O1982+Draws!AA1982)</f>
        <v>0</v>
      </c>
      <c r="P2003" s="18" t="n">
        <f aca="false">O2003-(Draws!P1982+Draws!AB1982)</f>
        <v>0</v>
      </c>
      <c r="Q2003" s="18" t="n">
        <f aca="false">P2003-(Draws!Q1982+Draws!AC1982)</f>
        <v>0</v>
      </c>
      <c r="R2003" s="18" t="n">
        <f aca="false">Q2003-(Draws!R1982+Draws!AD1982)</f>
        <v>0</v>
      </c>
      <c r="S2003" s="18" t="n">
        <f aca="false">R2003-(Draws!S1982+Draws!AE1982)</f>
        <v>0</v>
      </c>
      <c r="T2003" s="18" t="n">
        <f aca="false">S2003-(Draws!T1982+Draws!AF1982)</f>
        <v>0</v>
      </c>
      <c r="U2003" s="18" t="n">
        <f aca="false">T2003-(Draws!U1982+Draws!AG1982)</f>
        <v>0</v>
      </c>
      <c r="V2003" s="18" t="n">
        <f aca="false">U2003-(Draws!V1982+Draws!AH1982)</f>
        <v>0</v>
      </c>
      <c r="W2003" s="18" t="n">
        <f aca="false">V2003-(Draws!W1982+Draws!AI1982)</f>
        <v>0</v>
      </c>
      <c r="X2003" s="18" t="n">
        <f aca="false">W2003-(Draws!X1982+Draws!AJ1982)</f>
        <v>0</v>
      </c>
      <c r="Y2003" s="18" t="n">
        <f aca="false">X2003-(Draws!Y1982+Draws!AK1982)</f>
        <v>0</v>
      </c>
      <c r="Z2003" s="18" t="n">
        <f aca="false">0-(MAX(Draws!N1982-Line_cap,0)+MAX(Draws!Z1982-Line_cap,0))</f>
        <v>0</v>
      </c>
      <c r="AA2003" s="18" t="n">
        <f aca="false">Z2003-(MAX(Draws!O1982-Line_cap,0)+MAX(Draws!AA1982-Line_cap,0))</f>
        <v>0</v>
      </c>
      <c r="AB2003" s="18" t="n">
        <f aca="false">AA2003-(MAX(Draws!P1982-Line_cap,0)+MAX(Draws!AB1982-Line_cap,0))</f>
        <v>0</v>
      </c>
      <c r="AC2003" s="18" t="n">
        <f aca="false">AB2003-(MAX(Draws!Q1982-Line_cap,0)+MAX(Draws!AC1982-Line_cap,0))</f>
        <v>0</v>
      </c>
      <c r="AD2003" s="18" t="n">
        <f aca="false">AC2003-(MAX(Draws!R1982-Line_cap,0)+MAX(Draws!AD1982-Line_cap,0))</f>
        <v>0</v>
      </c>
      <c r="AE2003" s="18" t="n">
        <f aca="false">AD2003-(MAX(Draws!S1982-Line_cap,0)+MAX(Draws!AE1982-Line_cap,0))</f>
        <v>0</v>
      </c>
      <c r="AF2003" s="18" t="n">
        <f aca="false">AE2003-(MAX(Draws!T1982-Line_cap,0)+MAX(Draws!AF1982-Line_cap,0))</f>
        <v>0</v>
      </c>
      <c r="AG2003" s="18" t="n">
        <f aca="false">AF2003-(MAX(Draws!U1982-Line_cap,0)+MAX(Draws!AG1982-Line_cap,0))</f>
        <v>0</v>
      </c>
      <c r="AH2003" s="18" t="n">
        <f aca="false">AG2003-(MAX(Draws!V1982-Line_cap,0)+MAX(Draws!AH1982-Line_cap,0))</f>
        <v>0</v>
      </c>
      <c r="AI2003" s="18" t="n">
        <f aca="false">AH2003-(MAX(Draws!W1982-Line_cap,0)+MAX(Draws!AI1982-Line_cap,0))</f>
        <v>0</v>
      </c>
      <c r="AJ2003" s="18" t="n">
        <f aca="false">AI2003-(MAX(Draws!X1982-Line_cap,0)+MAX(Draws!AJ1982-Line_cap,0))</f>
        <v>0</v>
      </c>
      <c r="AK2003" s="18" t="n">
        <f aca="false">AJ2003-(MAX(Draws!Y1982-Line_cap,0)+MAX(Draws!AK1982-Line_cap,0))</f>
        <v>0</v>
      </c>
      <c r="AL2003" s="18" t="n">
        <f aca="false">SUMPRODUCT(MIN($B$22:$M$22+B2003:M2003+N2003:Y2003))</f>
        <v>421.926588565673</v>
      </c>
      <c r="AM2003" s="18" t="n">
        <f aca="false">SUMPRODUCT(MIN($B$22:$M$22+B2003:M2003))</f>
        <v>421.926588565673</v>
      </c>
      <c r="AN2003" s="18" t="n">
        <f aca="false">SUMPRODUCT(MIN($B$22:$M$22+N2003:Y2003))</f>
        <v>481.950382357786</v>
      </c>
      <c r="AO2003" s="18" t="n">
        <f aca="false">SUMPRODUCT(MIN($B$22:$M$22+B2003:M2003+Z2003:AK2003))</f>
        <v>421.926588565673</v>
      </c>
      <c r="AP2003" s="18" t="n">
        <f aca="false">SUMPRODUCT(MIN($B$23:$M$23+B2003:M2003+N2003:Y2003))</f>
        <v>471.526588565673</v>
      </c>
      <c r="AQ2003" s="18" t="n">
        <f aca="false">SUMPRODUCT(MIN($B$23:$M$23+B2003:M2003+Z2003:AK2003))</f>
        <v>471.526588565673</v>
      </c>
      <c r="AR2003" s="13" t="n">
        <f aca="false">IF(Y2003&lt;0,1,0)</f>
        <v>0</v>
      </c>
    </row>
    <row r="2004" customFormat="false" ht="15" hidden="false" customHeight="false" outlineLevel="0" collapsed="false">
      <c r="A2004" s="13" t="n">
        <v>1979</v>
      </c>
      <c r="B2004" s="18" t="n">
        <f aca="false">Shock_sd*Draws!B1983</f>
        <v>-45.3533304143676</v>
      </c>
      <c r="C2004" s="18" t="n">
        <f aca="false">Persist_a*B2004+Shock_sd*Draws!C1983</f>
        <v>28.285178619412</v>
      </c>
      <c r="D2004" s="18" t="n">
        <f aca="false">Persist_a*C2004+Shock_sd*Draws!D1983</f>
        <v>61.1826913244184</v>
      </c>
      <c r="E2004" s="18" t="n">
        <f aca="false">Persist_a*D2004+Shock_sd*Draws!E1983</f>
        <v>-15.4008300538371</v>
      </c>
      <c r="F2004" s="18" t="n">
        <f aca="false">Persist_a*E2004+Shock_sd*Draws!F1983</f>
        <v>0.0562628304889827</v>
      </c>
      <c r="G2004" s="18" t="n">
        <f aca="false">Persist_a*F2004+Shock_sd*Draws!G1983</f>
        <v>-9.8987593817267</v>
      </c>
      <c r="H2004" s="18" t="n">
        <f aca="false">Persist_a*G2004+Shock_sd*Draws!H1983</f>
        <v>88.3982786912224</v>
      </c>
      <c r="I2004" s="18" t="n">
        <f aca="false">Persist_a*H2004+Shock_sd*Draws!I1983</f>
        <v>49.1045659576307</v>
      </c>
      <c r="J2004" s="18" t="n">
        <f aca="false">Persist_a*I2004+Shock_sd*Draws!J1983</f>
        <v>-30.0041528198687</v>
      </c>
      <c r="K2004" s="18" t="n">
        <f aca="false">Persist_a*J2004+Shock_sd*Draws!K1983</f>
        <v>0.946344423206341</v>
      </c>
      <c r="L2004" s="18" t="n">
        <f aca="false">Persist_a*K2004+Shock_sd*Draws!L1983</f>
        <v>49.8961146111573</v>
      </c>
      <c r="M2004" s="18" t="n">
        <f aca="false">Persist_a*L2004+Shock_sd*Draws!M1983</f>
        <v>19.3596742233636</v>
      </c>
      <c r="N2004" s="18" t="n">
        <f aca="false">0-(Draws!N1983+Draws!Z1983)</f>
        <v>0</v>
      </c>
      <c r="O2004" s="18" t="n">
        <f aca="false">N2004-(Draws!O1983+Draws!AA1983)</f>
        <v>0</v>
      </c>
      <c r="P2004" s="18" t="n">
        <f aca="false">O2004-(Draws!P1983+Draws!AB1983)</f>
        <v>0</v>
      </c>
      <c r="Q2004" s="18" t="n">
        <f aca="false">P2004-(Draws!Q1983+Draws!AC1983)</f>
        <v>0</v>
      </c>
      <c r="R2004" s="18" t="n">
        <f aca="false">Q2004-(Draws!R1983+Draws!AD1983)</f>
        <v>0</v>
      </c>
      <c r="S2004" s="18" t="n">
        <f aca="false">R2004-(Draws!S1983+Draws!AE1983)</f>
        <v>0</v>
      </c>
      <c r="T2004" s="18" t="n">
        <f aca="false">S2004-(Draws!T1983+Draws!AF1983)</f>
        <v>0</v>
      </c>
      <c r="U2004" s="18" t="n">
        <f aca="false">T2004-(Draws!U1983+Draws!AG1983)</f>
        <v>0</v>
      </c>
      <c r="V2004" s="18" t="n">
        <f aca="false">U2004-(Draws!V1983+Draws!AH1983)</f>
        <v>0</v>
      </c>
      <c r="W2004" s="18" t="n">
        <f aca="false">V2004-(Draws!W1983+Draws!AI1983)</f>
        <v>-130.52080771409</v>
      </c>
      <c r="X2004" s="18" t="n">
        <f aca="false">W2004-(Draws!X1983+Draws!AJ1983)</f>
        <v>-130.52080771409</v>
      </c>
      <c r="Y2004" s="18" t="n">
        <f aca="false">X2004-(Draws!Y1983+Draws!AK1983)</f>
        <v>-130.52080771409</v>
      </c>
      <c r="Z2004" s="18" t="n">
        <f aca="false">0-(MAX(Draws!N1983-Line_cap,0)+MAX(Draws!Z1983-Line_cap,0))</f>
        <v>0</v>
      </c>
      <c r="AA2004" s="18" t="n">
        <f aca="false">Z2004-(MAX(Draws!O1983-Line_cap,0)+MAX(Draws!AA1983-Line_cap,0))</f>
        <v>0</v>
      </c>
      <c r="AB2004" s="18" t="n">
        <f aca="false">AA2004-(MAX(Draws!P1983-Line_cap,0)+MAX(Draws!AB1983-Line_cap,0))</f>
        <v>0</v>
      </c>
      <c r="AC2004" s="18" t="n">
        <f aca="false">AB2004-(MAX(Draws!Q1983-Line_cap,0)+MAX(Draws!AC1983-Line_cap,0))</f>
        <v>0</v>
      </c>
      <c r="AD2004" s="18" t="n">
        <f aca="false">AC2004-(MAX(Draws!R1983-Line_cap,0)+MAX(Draws!AD1983-Line_cap,0))</f>
        <v>0</v>
      </c>
      <c r="AE2004" s="18" t="n">
        <f aca="false">AD2004-(MAX(Draws!S1983-Line_cap,0)+MAX(Draws!AE1983-Line_cap,0))</f>
        <v>0</v>
      </c>
      <c r="AF2004" s="18" t="n">
        <f aca="false">AE2004-(MAX(Draws!T1983-Line_cap,0)+MAX(Draws!AF1983-Line_cap,0))</f>
        <v>0</v>
      </c>
      <c r="AG2004" s="18" t="n">
        <f aca="false">AF2004-(MAX(Draws!U1983-Line_cap,0)+MAX(Draws!AG1983-Line_cap,0))</f>
        <v>0</v>
      </c>
      <c r="AH2004" s="18" t="n">
        <f aca="false">AG2004-(MAX(Draws!V1983-Line_cap,0)+MAX(Draws!AH1983-Line_cap,0))</f>
        <v>0</v>
      </c>
      <c r="AI2004" s="18" t="n">
        <f aca="false">AH2004-(MAX(Draws!W1983-Line_cap,0)+MAX(Draws!AI1983-Line_cap,0))</f>
        <v>-30.5208077140901</v>
      </c>
      <c r="AJ2004" s="18" t="n">
        <f aca="false">AI2004-(MAX(Draws!X1983-Line_cap,0)+MAX(Draws!AJ1983-Line_cap,0))</f>
        <v>-30.5208077140901</v>
      </c>
      <c r="AK2004" s="18" t="n">
        <f aca="false">AJ2004-(MAX(Draws!Y1983-Line_cap,0)+MAX(Draws!AK1983-Line_cap,0))</f>
        <v>-30.5208077140901</v>
      </c>
      <c r="AL2004" s="18" t="n">
        <f aca="false">SUMPRODUCT(MIN($B$22:$M$22+B2004:M2004+N2004:Y2004))</f>
        <v>364.81123251854</v>
      </c>
      <c r="AM2004" s="18" t="n">
        <f aca="false">SUMPRODUCT(MIN($B$22:$M$22+B2004:M2004))</f>
        <v>458.193628597528</v>
      </c>
      <c r="AN2004" s="18" t="n">
        <f aca="false">SUMPRODUCT(MIN($B$22:$M$22+N2004:Y2004))</f>
        <v>363.864888095334</v>
      </c>
      <c r="AO2004" s="18" t="n">
        <f aca="false">SUMPRODUCT(MIN($B$22:$M$22+B2004:M2004+Z2004:AK2004))</f>
        <v>458.193628597528</v>
      </c>
      <c r="AP2004" s="18" t="n">
        <f aca="false">SUMPRODUCT(MIN($B$23:$M$23+B2004:M2004+N2004:Y2004))</f>
        <v>413.096881068968</v>
      </c>
      <c r="AQ2004" s="18" t="n">
        <f aca="false">SUMPRODUCT(MIN($B$23:$M$23+B2004:M2004+Z2004:AK2004))</f>
        <v>507.436955761748</v>
      </c>
      <c r="AR2004" s="13" t="n">
        <f aca="false">IF(Y2004&lt;0,1,0)</f>
        <v>1</v>
      </c>
    </row>
    <row r="2005" customFormat="false" ht="15" hidden="false" customHeight="false" outlineLevel="0" collapsed="false">
      <c r="A2005" s="13" t="n">
        <v>1980</v>
      </c>
      <c r="B2005" s="18" t="n">
        <f aca="false">Shock_sd*Draws!B1984</f>
        <v>-57.2294180112014</v>
      </c>
      <c r="C2005" s="18" t="n">
        <f aca="false">Persist_a*B2005+Shock_sd*Draws!C1984</f>
        <v>-15.459829552898</v>
      </c>
      <c r="D2005" s="18" t="n">
        <f aca="false">Persist_a*C2005+Shock_sd*Draws!D1984</f>
        <v>-26.2928964055384</v>
      </c>
      <c r="E2005" s="18" t="n">
        <f aca="false">Persist_a*D2005+Shock_sd*Draws!E1984</f>
        <v>-91.9711118842682</v>
      </c>
      <c r="F2005" s="18" t="n">
        <f aca="false">Persist_a*E2005+Shock_sd*Draws!F1984</f>
        <v>-18.1691444644265</v>
      </c>
      <c r="G2005" s="18" t="n">
        <f aca="false">Persist_a*F2005+Shock_sd*Draws!G1984</f>
        <v>-16.863474866468</v>
      </c>
      <c r="H2005" s="18" t="n">
        <f aca="false">Persist_a*G2005+Shock_sd*Draws!H1984</f>
        <v>-15.868149415415</v>
      </c>
      <c r="I2005" s="18" t="n">
        <f aca="false">Persist_a*H2005+Shock_sd*Draws!I1984</f>
        <v>46.9807966625669</v>
      </c>
      <c r="J2005" s="18" t="n">
        <f aca="false">Persist_a*I2005+Shock_sd*Draws!J1984</f>
        <v>-6.91823576417187</v>
      </c>
      <c r="K2005" s="18" t="n">
        <f aca="false">Persist_a*J2005+Shock_sd*Draws!K1984</f>
        <v>-27.9165982319973</v>
      </c>
      <c r="L2005" s="18" t="n">
        <f aca="false">Persist_a*K2005+Shock_sd*Draws!L1984</f>
        <v>-3.36037470055331</v>
      </c>
      <c r="M2005" s="18" t="n">
        <f aca="false">Persist_a*L2005+Shock_sd*Draws!M1984</f>
        <v>9.74202755220663</v>
      </c>
      <c r="N2005" s="18" t="n">
        <f aca="false">0-(Draws!N1984+Draws!Z1984)</f>
        <v>0</v>
      </c>
      <c r="O2005" s="18" t="n">
        <f aca="false">N2005-(Draws!O1984+Draws!AA1984)</f>
        <v>0</v>
      </c>
      <c r="P2005" s="18" t="n">
        <f aca="false">O2005-(Draws!P1984+Draws!AB1984)</f>
        <v>0</v>
      </c>
      <c r="Q2005" s="18" t="n">
        <f aca="false">P2005-(Draws!Q1984+Draws!AC1984)</f>
        <v>0</v>
      </c>
      <c r="R2005" s="18" t="n">
        <f aca="false">Q2005-(Draws!R1984+Draws!AD1984)</f>
        <v>0</v>
      </c>
      <c r="S2005" s="18" t="n">
        <f aca="false">R2005-(Draws!S1984+Draws!AE1984)</f>
        <v>0</v>
      </c>
      <c r="T2005" s="18" t="n">
        <f aca="false">S2005-(Draws!T1984+Draws!AF1984)</f>
        <v>0</v>
      </c>
      <c r="U2005" s="18" t="n">
        <f aca="false">T2005-(Draws!U1984+Draws!AG1984)</f>
        <v>0</v>
      </c>
      <c r="V2005" s="18" t="n">
        <f aca="false">U2005-(Draws!V1984+Draws!AH1984)</f>
        <v>0</v>
      </c>
      <c r="W2005" s="18" t="n">
        <f aca="false">V2005-(Draws!W1984+Draws!AI1984)</f>
        <v>0</v>
      </c>
      <c r="X2005" s="18" t="n">
        <f aca="false">W2005-(Draws!X1984+Draws!AJ1984)</f>
        <v>0</v>
      </c>
      <c r="Y2005" s="18" t="n">
        <f aca="false">X2005-(Draws!Y1984+Draws!AK1984)</f>
        <v>-165.08629599201</v>
      </c>
      <c r="Z2005" s="18" t="n">
        <f aca="false">0-(MAX(Draws!N1984-Line_cap,0)+MAX(Draws!Z1984-Line_cap,0))</f>
        <v>0</v>
      </c>
      <c r="AA2005" s="18" t="n">
        <f aca="false">Z2005-(MAX(Draws!O1984-Line_cap,0)+MAX(Draws!AA1984-Line_cap,0))</f>
        <v>0</v>
      </c>
      <c r="AB2005" s="18" t="n">
        <f aca="false">AA2005-(MAX(Draws!P1984-Line_cap,0)+MAX(Draws!AB1984-Line_cap,0))</f>
        <v>0</v>
      </c>
      <c r="AC2005" s="18" t="n">
        <f aca="false">AB2005-(MAX(Draws!Q1984-Line_cap,0)+MAX(Draws!AC1984-Line_cap,0))</f>
        <v>0</v>
      </c>
      <c r="AD2005" s="18" t="n">
        <f aca="false">AC2005-(MAX(Draws!R1984-Line_cap,0)+MAX(Draws!AD1984-Line_cap,0))</f>
        <v>0</v>
      </c>
      <c r="AE2005" s="18" t="n">
        <f aca="false">AD2005-(MAX(Draws!S1984-Line_cap,0)+MAX(Draws!AE1984-Line_cap,0))</f>
        <v>0</v>
      </c>
      <c r="AF2005" s="18" t="n">
        <f aca="false">AE2005-(MAX(Draws!T1984-Line_cap,0)+MAX(Draws!AF1984-Line_cap,0))</f>
        <v>0</v>
      </c>
      <c r="AG2005" s="18" t="n">
        <f aca="false">AF2005-(MAX(Draws!U1984-Line_cap,0)+MAX(Draws!AG1984-Line_cap,0))</f>
        <v>0</v>
      </c>
      <c r="AH2005" s="18" t="n">
        <f aca="false">AG2005-(MAX(Draws!V1984-Line_cap,0)+MAX(Draws!AH1984-Line_cap,0))</f>
        <v>0</v>
      </c>
      <c r="AI2005" s="18" t="n">
        <f aca="false">AH2005-(MAX(Draws!W1984-Line_cap,0)+MAX(Draws!AI1984-Line_cap,0))</f>
        <v>0</v>
      </c>
      <c r="AJ2005" s="18" t="n">
        <f aca="false">AI2005-(MAX(Draws!X1984-Line_cap,0)+MAX(Draws!AJ1984-Line_cap,0))</f>
        <v>0</v>
      </c>
      <c r="AK2005" s="18" t="n">
        <f aca="false">AJ2005-(MAX(Draws!Y1984-Line_cap,0)+MAX(Draws!AK1984-Line_cap,0))</f>
        <v>-65.0862959920101</v>
      </c>
      <c r="AL2005" s="18" t="n">
        <f aca="false">SUMPRODUCT(MIN($B$22:$M$22+B2005:M2005+N2005:Y2005))</f>
        <v>355.079779237157</v>
      </c>
      <c r="AM2005" s="18" t="n">
        <f aca="false">SUMPRODUCT(MIN($B$22:$M$22+B2005:M2005))</f>
        <v>406.891087943888</v>
      </c>
      <c r="AN2005" s="18" t="n">
        <f aca="false">SUMPRODUCT(MIN($B$22:$M$22+N2005:Y2005))</f>
        <v>345.33775168495</v>
      </c>
      <c r="AO2005" s="18" t="n">
        <f aca="false">SUMPRODUCT(MIN($B$22:$M$22+B2005:M2005+Z2005:AK2005))</f>
        <v>406.891087943888</v>
      </c>
      <c r="AP2005" s="18" t="n">
        <f aca="false">SUMPRODUCT(MIN($B$23:$M$23+B2005:M2005+N2005:Y2005))</f>
        <v>400.205660319777</v>
      </c>
      <c r="AQ2005" s="18" t="n">
        <f aca="false">SUMPRODUCT(MIN($B$23:$M$23+B2005:M2005+Z2005:AK2005))</f>
        <v>447.779375457252</v>
      </c>
      <c r="AR2005" s="13" t="n">
        <f aca="false">IF(Y2005&lt;0,1,0)</f>
        <v>1</v>
      </c>
    </row>
    <row r="2006" customFormat="false" ht="15" hidden="false" customHeight="false" outlineLevel="0" collapsed="false">
      <c r="A2006" s="13" t="n">
        <v>1981</v>
      </c>
      <c r="B2006" s="18" t="n">
        <f aca="false">Shock_sd*Draws!B1985</f>
        <v>47.8676646006378</v>
      </c>
      <c r="C2006" s="18" t="n">
        <f aca="false">Persist_a*B2006+Shock_sd*Draws!C1985</f>
        <v>52.1882155586819</v>
      </c>
      <c r="D2006" s="18" t="n">
        <f aca="false">Persist_a*C2006+Shock_sd*Draws!D1985</f>
        <v>99.1070052654733</v>
      </c>
      <c r="E2006" s="18" t="n">
        <f aca="false">Persist_a*D2006+Shock_sd*Draws!E1985</f>
        <v>80.7517304348445</v>
      </c>
      <c r="F2006" s="18" t="n">
        <f aca="false">Persist_a*E2006+Shock_sd*Draws!F1985</f>
        <v>53.4946195965732</v>
      </c>
      <c r="G2006" s="18" t="n">
        <f aca="false">Persist_a*F2006+Shock_sd*Draws!G1985</f>
        <v>54.5057410061668</v>
      </c>
      <c r="H2006" s="18" t="n">
        <f aca="false">Persist_a*G2006+Shock_sd*Draws!H1985</f>
        <v>-14.2220485907121</v>
      </c>
      <c r="I2006" s="18" t="n">
        <f aca="false">Persist_a*H2006+Shock_sd*Draws!I1985</f>
        <v>3.53456795115582</v>
      </c>
      <c r="J2006" s="18" t="n">
        <f aca="false">Persist_a*I2006+Shock_sd*Draws!J1985</f>
        <v>-31.5888529469119</v>
      </c>
      <c r="K2006" s="18" t="n">
        <f aca="false">Persist_a*J2006+Shock_sd*Draws!K1985</f>
        <v>17.6053047128035</v>
      </c>
      <c r="L2006" s="18" t="n">
        <f aca="false">Persist_a*K2006+Shock_sd*Draws!L1985</f>
        <v>-16.9543184578551</v>
      </c>
      <c r="M2006" s="18" t="n">
        <f aca="false">Persist_a*L2006+Shock_sd*Draws!M1985</f>
        <v>-19.685541448235</v>
      </c>
      <c r="N2006" s="18" t="n">
        <f aca="false">0-(Draws!N1985+Draws!Z1985)</f>
        <v>0</v>
      </c>
      <c r="O2006" s="18" t="n">
        <f aca="false">N2006-(Draws!O1985+Draws!AA1985)</f>
        <v>0</v>
      </c>
      <c r="P2006" s="18" t="n">
        <f aca="false">O2006-(Draws!P1985+Draws!AB1985)</f>
        <v>0</v>
      </c>
      <c r="Q2006" s="18" t="n">
        <f aca="false">P2006-(Draws!Q1985+Draws!AC1985)</f>
        <v>0</v>
      </c>
      <c r="R2006" s="18" t="n">
        <f aca="false">Q2006-(Draws!R1985+Draws!AD1985)</f>
        <v>0</v>
      </c>
      <c r="S2006" s="18" t="n">
        <f aca="false">R2006-(Draws!S1985+Draws!AE1985)</f>
        <v>0</v>
      </c>
      <c r="T2006" s="18" t="n">
        <f aca="false">S2006-(Draws!T1985+Draws!AF1985)</f>
        <v>0</v>
      </c>
      <c r="U2006" s="18" t="n">
        <f aca="false">T2006-(Draws!U1985+Draws!AG1985)</f>
        <v>0</v>
      </c>
      <c r="V2006" s="18" t="n">
        <f aca="false">U2006-(Draws!V1985+Draws!AH1985)</f>
        <v>0</v>
      </c>
      <c r="W2006" s="18" t="n">
        <f aca="false">V2006-(Draws!W1985+Draws!AI1985)</f>
        <v>0</v>
      </c>
      <c r="X2006" s="18" t="n">
        <f aca="false">W2006-(Draws!X1985+Draws!AJ1985)</f>
        <v>0</v>
      </c>
      <c r="Y2006" s="18" t="n">
        <f aca="false">X2006-(Draws!Y1985+Draws!AK1985)</f>
        <v>0</v>
      </c>
      <c r="Z2006" s="18" t="n">
        <f aca="false">0-(MAX(Draws!N1985-Line_cap,0)+MAX(Draws!Z1985-Line_cap,0))</f>
        <v>0</v>
      </c>
      <c r="AA2006" s="18" t="n">
        <f aca="false">Z2006-(MAX(Draws!O1985-Line_cap,0)+MAX(Draws!AA1985-Line_cap,0))</f>
        <v>0</v>
      </c>
      <c r="AB2006" s="18" t="n">
        <f aca="false">AA2006-(MAX(Draws!P1985-Line_cap,0)+MAX(Draws!AB1985-Line_cap,0))</f>
        <v>0</v>
      </c>
      <c r="AC2006" s="18" t="n">
        <f aca="false">AB2006-(MAX(Draws!Q1985-Line_cap,0)+MAX(Draws!AC1985-Line_cap,0))</f>
        <v>0</v>
      </c>
      <c r="AD2006" s="18" t="n">
        <f aca="false">AC2006-(MAX(Draws!R1985-Line_cap,0)+MAX(Draws!AD1985-Line_cap,0))</f>
        <v>0</v>
      </c>
      <c r="AE2006" s="18" t="n">
        <f aca="false">AD2006-(MAX(Draws!S1985-Line_cap,0)+MAX(Draws!AE1985-Line_cap,0))</f>
        <v>0</v>
      </c>
      <c r="AF2006" s="18" t="n">
        <f aca="false">AE2006-(MAX(Draws!T1985-Line_cap,0)+MAX(Draws!AF1985-Line_cap,0))</f>
        <v>0</v>
      </c>
      <c r="AG2006" s="18" t="n">
        <f aca="false">AF2006-(MAX(Draws!U1985-Line_cap,0)+MAX(Draws!AG1985-Line_cap,0))</f>
        <v>0</v>
      </c>
      <c r="AH2006" s="18" t="n">
        <f aca="false">AG2006-(MAX(Draws!V1985-Line_cap,0)+MAX(Draws!AH1985-Line_cap,0))</f>
        <v>0</v>
      </c>
      <c r="AI2006" s="18" t="n">
        <f aca="false">AH2006-(MAX(Draws!W1985-Line_cap,0)+MAX(Draws!AI1985-Line_cap,0))</f>
        <v>0</v>
      </c>
      <c r="AJ2006" s="18" t="n">
        <f aca="false">AI2006-(MAX(Draws!X1985-Line_cap,0)+MAX(Draws!AJ1985-Line_cap,0))</f>
        <v>0</v>
      </c>
      <c r="AK2006" s="18" t="n">
        <f aca="false">AJ2006-(MAX(Draws!Y1985-Line_cap,0)+MAX(Draws!AK1985-Line_cap,0))</f>
        <v>0</v>
      </c>
      <c r="AL2006" s="18" t="n">
        <f aca="false">SUMPRODUCT(MIN($B$22:$M$22+B2006:M2006+N2006:Y2006))</f>
        <v>456.608928470485</v>
      </c>
      <c r="AM2006" s="18" t="n">
        <f aca="false">SUMPRODUCT(MIN($B$22:$M$22+B2006:M2006))</f>
        <v>456.608928470485</v>
      </c>
      <c r="AN2006" s="18" t="n">
        <f aca="false">SUMPRODUCT(MIN($B$22:$M$22+N2006:Y2006))</f>
        <v>481.950382357786</v>
      </c>
      <c r="AO2006" s="18" t="n">
        <f aca="false">SUMPRODUCT(MIN($B$22:$M$22+B2006:M2006+Z2006:AK2006))</f>
        <v>456.608928470485</v>
      </c>
      <c r="AP2006" s="18" t="n">
        <f aca="false">SUMPRODUCT(MIN($B$23:$M$23+B2006:M2006+N2006:Y2006))</f>
        <v>505.852255634705</v>
      </c>
      <c r="AQ2006" s="18" t="n">
        <f aca="false">SUMPRODUCT(MIN($B$23:$M$23+B2006:M2006+Z2006:AK2006))</f>
        <v>505.852255634705</v>
      </c>
      <c r="AR2006" s="13" t="n">
        <f aca="false">IF(Y2006&lt;0,1,0)</f>
        <v>0</v>
      </c>
    </row>
    <row r="2007" customFormat="false" ht="15" hidden="false" customHeight="false" outlineLevel="0" collapsed="false">
      <c r="A2007" s="13" t="n">
        <v>1982</v>
      </c>
      <c r="B2007" s="18" t="n">
        <f aca="false">Shock_sd*Draws!B1986</f>
        <v>-107.664573921646</v>
      </c>
      <c r="C2007" s="18" t="n">
        <f aca="false">Persist_a*B2007+Shock_sd*Draws!C1986</f>
        <v>-134.84798543887</v>
      </c>
      <c r="D2007" s="18" t="n">
        <f aca="false">Persist_a*C2007+Shock_sd*Draws!D1986</f>
        <v>-42.5744591351177</v>
      </c>
      <c r="E2007" s="18" t="n">
        <f aca="false">Persist_a*D2007+Shock_sd*Draws!E1986</f>
        <v>-80.2979206434007</v>
      </c>
      <c r="F2007" s="18" t="n">
        <f aca="false">Persist_a*E2007+Shock_sd*Draws!F1986</f>
        <v>-40.5182608347851</v>
      </c>
      <c r="G2007" s="18" t="n">
        <f aca="false">Persist_a*F2007+Shock_sd*Draws!G1986</f>
        <v>-65.907562022354</v>
      </c>
      <c r="H2007" s="18" t="n">
        <f aca="false">Persist_a*G2007+Shock_sd*Draws!H1986</f>
        <v>18.1261845704506</v>
      </c>
      <c r="I2007" s="18" t="n">
        <f aca="false">Persist_a*H2007+Shock_sd*Draws!I1986</f>
        <v>-103.015062892655</v>
      </c>
      <c r="J2007" s="18" t="n">
        <f aca="false">Persist_a*I2007+Shock_sd*Draws!J1986</f>
        <v>-59.1011716024099</v>
      </c>
      <c r="K2007" s="18" t="n">
        <f aca="false">Persist_a*J2007+Shock_sd*Draws!K1986</f>
        <v>-83.630075144466</v>
      </c>
      <c r="L2007" s="18" t="n">
        <f aca="false">Persist_a*K2007+Shock_sd*Draws!L1986</f>
        <v>-44.0382828830089</v>
      </c>
      <c r="M2007" s="18" t="n">
        <f aca="false">Persist_a*L2007+Shock_sd*Draws!M1986</f>
        <v>-1.93118160514485</v>
      </c>
      <c r="N2007" s="18" t="n">
        <f aca="false">0-(Draws!N1986+Draws!Z1986)</f>
        <v>0</v>
      </c>
      <c r="O2007" s="18" t="n">
        <f aca="false">N2007-(Draws!O1986+Draws!AA1986)</f>
        <v>0</v>
      </c>
      <c r="P2007" s="18" t="n">
        <f aca="false">O2007-(Draws!P1986+Draws!AB1986)</f>
        <v>0</v>
      </c>
      <c r="Q2007" s="18" t="n">
        <f aca="false">P2007-(Draws!Q1986+Draws!AC1986)</f>
        <v>0</v>
      </c>
      <c r="R2007" s="18" t="n">
        <f aca="false">Q2007-(Draws!R1986+Draws!AD1986)</f>
        <v>0</v>
      </c>
      <c r="S2007" s="18" t="n">
        <f aca="false">R2007-(Draws!S1986+Draws!AE1986)</f>
        <v>0</v>
      </c>
      <c r="T2007" s="18" t="n">
        <f aca="false">S2007-(Draws!T1986+Draws!AF1986)</f>
        <v>0</v>
      </c>
      <c r="U2007" s="18" t="n">
        <f aca="false">T2007-(Draws!U1986+Draws!AG1986)</f>
        <v>0</v>
      </c>
      <c r="V2007" s="18" t="n">
        <f aca="false">U2007-(Draws!V1986+Draws!AH1986)</f>
        <v>0</v>
      </c>
      <c r="W2007" s="18" t="n">
        <f aca="false">V2007-(Draws!W1986+Draws!AI1986)</f>
        <v>0</v>
      </c>
      <c r="X2007" s="18" t="n">
        <f aca="false">W2007-(Draws!X1986+Draws!AJ1986)</f>
        <v>0</v>
      </c>
      <c r="Y2007" s="18" t="n">
        <f aca="false">X2007-(Draws!Y1986+Draws!AK1986)</f>
        <v>0</v>
      </c>
      <c r="Z2007" s="18" t="n">
        <f aca="false">0-(MAX(Draws!N1986-Line_cap,0)+MAX(Draws!Z1986-Line_cap,0))</f>
        <v>0</v>
      </c>
      <c r="AA2007" s="18" t="n">
        <f aca="false">Z2007-(MAX(Draws!O1986-Line_cap,0)+MAX(Draws!AA1986-Line_cap,0))</f>
        <v>0</v>
      </c>
      <c r="AB2007" s="18" t="n">
        <f aca="false">AA2007-(MAX(Draws!P1986-Line_cap,0)+MAX(Draws!AB1986-Line_cap,0))</f>
        <v>0</v>
      </c>
      <c r="AC2007" s="18" t="n">
        <f aca="false">AB2007-(MAX(Draws!Q1986-Line_cap,0)+MAX(Draws!AC1986-Line_cap,0))</f>
        <v>0</v>
      </c>
      <c r="AD2007" s="18" t="n">
        <f aca="false">AC2007-(MAX(Draws!R1986-Line_cap,0)+MAX(Draws!AD1986-Line_cap,0))</f>
        <v>0</v>
      </c>
      <c r="AE2007" s="18" t="n">
        <f aca="false">AD2007-(MAX(Draws!S1986-Line_cap,0)+MAX(Draws!AE1986-Line_cap,0))</f>
        <v>0</v>
      </c>
      <c r="AF2007" s="18" t="n">
        <f aca="false">AE2007-(MAX(Draws!T1986-Line_cap,0)+MAX(Draws!AF1986-Line_cap,0))</f>
        <v>0</v>
      </c>
      <c r="AG2007" s="18" t="n">
        <f aca="false">AF2007-(MAX(Draws!U1986-Line_cap,0)+MAX(Draws!AG1986-Line_cap,0))</f>
        <v>0</v>
      </c>
      <c r="AH2007" s="18" t="n">
        <f aca="false">AG2007-(MAX(Draws!V1986-Line_cap,0)+MAX(Draws!AH1986-Line_cap,0))</f>
        <v>0</v>
      </c>
      <c r="AI2007" s="18" t="n">
        <f aca="false">AH2007-(MAX(Draws!W1986-Line_cap,0)+MAX(Draws!AI1986-Line_cap,0))</f>
        <v>0</v>
      </c>
      <c r="AJ2007" s="18" t="n">
        <f aca="false">AI2007-(MAX(Draws!X1986-Line_cap,0)+MAX(Draws!AJ1986-Line_cap,0))</f>
        <v>0</v>
      </c>
      <c r="AK2007" s="18" t="n">
        <f aca="false">AJ2007-(MAX(Draws!Y1986-Line_cap,0)+MAX(Draws!AK1986-Line_cap,0))</f>
        <v>0</v>
      </c>
      <c r="AL2007" s="18" t="n">
        <f aca="false">SUMPRODUCT(MIN($B$22:$M$22+B2007:M2007+N2007:Y2007))</f>
        <v>380.838990505264</v>
      </c>
      <c r="AM2007" s="18" t="n">
        <f aca="false">SUMPRODUCT(MIN($B$22:$M$22+B2007:M2007))</f>
        <v>380.838990505264</v>
      </c>
      <c r="AN2007" s="18" t="n">
        <f aca="false">SUMPRODUCT(MIN($B$22:$M$22+N2007:Y2007))</f>
        <v>481.950382357786</v>
      </c>
      <c r="AO2007" s="18" t="n">
        <f aca="false">SUMPRODUCT(MIN($B$22:$M$22+B2007:M2007+Z2007:AK2007))</f>
        <v>380.838990505264</v>
      </c>
      <c r="AP2007" s="18" t="n">
        <f aca="false">SUMPRODUCT(MIN($B$23:$M$23+B2007:M2007+N2007:Y2007))</f>
        <v>430.438990505264</v>
      </c>
      <c r="AQ2007" s="18" t="n">
        <f aca="false">SUMPRODUCT(MIN($B$23:$M$23+B2007:M2007+Z2007:AK2007))</f>
        <v>430.438990505264</v>
      </c>
      <c r="AR2007" s="13" t="n">
        <f aca="false">IF(Y2007&lt;0,1,0)</f>
        <v>0</v>
      </c>
    </row>
    <row r="2008" customFormat="false" ht="15" hidden="false" customHeight="false" outlineLevel="0" collapsed="false">
      <c r="A2008" s="13" t="n">
        <v>1983</v>
      </c>
      <c r="B2008" s="18" t="n">
        <f aca="false">Shock_sd*Draws!B1987</f>
        <v>12.0252899077165</v>
      </c>
      <c r="C2008" s="18" t="n">
        <f aca="false">Persist_a*B2008+Shock_sd*Draws!C1987</f>
        <v>124.38078163942</v>
      </c>
      <c r="D2008" s="18" t="n">
        <f aca="false">Persist_a*C2008+Shock_sd*Draws!D1987</f>
        <v>39.8516056411374</v>
      </c>
      <c r="E2008" s="18" t="n">
        <f aca="false">Persist_a*D2008+Shock_sd*Draws!E1987</f>
        <v>91.0862639313557</v>
      </c>
      <c r="F2008" s="18" t="n">
        <f aca="false">Persist_a*E2008+Shock_sd*Draws!F1987</f>
        <v>18.6240252314723</v>
      </c>
      <c r="G2008" s="18" t="n">
        <f aca="false">Persist_a*F2008+Shock_sd*Draws!G1987</f>
        <v>-54.399401185827</v>
      </c>
      <c r="H2008" s="18" t="n">
        <f aca="false">Persist_a*G2008+Shock_sd*Draws!H1987</f>
        <v>-89.0248294338447</v>
      </c>
      <c r="I2008" s="18" t="n">
        <f aca="false">Persist_a*H2008+Shock_sd*Draws!I1987</f>
        <v>-123.318128728833</v>
      </c>
      <c r="J2008" s="18" t="n">
        <f aca="false">Persist_a*I2008+Shock_sd*Draws!J1987</f>
        <v>-53.8671646829771</v>
      </c>
      <c r="K2008" s="18" t="n">
        <f aca="false">Persist_a*J2008+Shock_sd*Draws!K1987</f>
        <v>-119.885558101232</v>
      </c>
      <c r="L2008" s="18" t="n">
        <f aca="false">Persist_a*K2008+Shock_sd*Draws!L1987</f>
        <v>10.8457049669305</v>
      </c>
      <c r="M2008" s="18" t="n">
        <f aca="false">Persist_a*L2008+Shock_sd*Draws!M1987</f>
        <v>-92.4459631073688</v>
      </c>
      <c r="N2008" s="18" t="n">
        <f aca="false">0-(Draws!N1987+Draws!Z1987)</f>
        <v>0</v>
      </c>
      <c r="O2008" s="18" t="n">
        <f aca="false">N2008-(Draws!O1987+Draws!AA1987)</f>
        <v>0</v>
      </c>
      <c r="P2008" s="18" t="n">
        <f aca="false">O2008-(Draws!P1987+Draws!AB1987)</f>
        <v>0</v>
      </c>
      <c r="Q2008" s="18" t="n">
        <f aca="false">P2008-(Draws!Q1987+Draws!AC1987)</f>
        <v>0</v>
      </c>
      <c r="R2008" s="18" t="n">
        <f aca="false">Q2008-(Draws!R1987+Draws!AD1987)</f>
        <v>0</v>
      </c>
      <c r="S2008" s="18" t="n">
        <f aca="false">R2008-(Draws!S1987+Draws!AE1987)</f>
        <v>0</v>
      </c>
      <c r="T2008" s="18" t="n">
        <f aca="false">S2008-(Draws!T1987+Draws!AF1987)</f>
        <v>0</v>
      </c>
      <c r="U2008" s="18" t="n">
        <f aca="false">T2008-(Draws!U1987+Draws!AG1987)</f>
        <v>0</v>
      </c>
      <c r="V2008" s="18" t="n">
        <f aca="false">U2008-(Draws!V1987+Draws!AH1987)</f>
        <v>0</v>
      </c>
      <c r="W2008" s="18" t="n">
        <f aca="false">V2008-(Draws!W1987+Draws!AI1987)</f>
        <v>0</v>
      </c>
      <c r="X2008" s="18" t="n">
        <f aca="false">W2008-(Draws!X1987+Draws!AJ1987)</f>
        <v>0</v>
      </c>
      <c r="Y2008" s="18" t="n">
        <f aca="false">X2008-(Draws!Y1987+Draws!AK1987)</f>
        <v>0</v>
      </c>
      <c r="Z2008" s="18" t="n">
        <f aca="false">0-(MAX(Draws!N1987-Line_cap,0)+MAX(Draws!Z1987-Line_cap,0))</f>
        <v>0</v>
      </c>
      <c r="AA2008" s="18" t="n">
        <f aca="false">Z2008-(MAX(Draws!O1987-Line_cap,0)+MAX(Draws!AA1987-Line_cap,0))</f>
        <v>0</v>
      </c>
      <c r="AB2008" s="18" t="n">
        <f aca="false">AA2008-(MAX(Draws!P1987-Line_cap,0)+MAX(Draws!AB1987-Line_cap,0))</f>
        <v>0</v>
      </c>
      <c r="AC2008" s="18" t="n">
        <f aca="false">AB2008-(MAX(Draws!Q1987-Line_cap,0)+MAX(Draws!AC1987-Line_cap,0))</f>
        <v>0</v>
      </c>
      <c r="AD2008" s="18" t="n">
        <f aca="false">AC2008-(MAX(Draws!R1987-Line_cap,0)+MAX(Draws!AD1987-Line_cap,0))</f>
        <v>0</v>
      </c>
      <c r="AE2008" s="18" t="n">
        <f aca="false">AD2008-(MAX(Draws!S1987-Line_cap,0)+MAX(Draws!AE1987-Line_cap,0))</f>
        <v>0</v>
      </c>
      <c r="AF2008" s="18" t="n">
        <f aca="false">AE2008-(MAX(Draws!T1987-Line_cap,0)+MAX(Draws!AF1987-Line_cap,0))</f>
        <v>0</v>
      </c>
      <c r="AG2008" s="18" t="n">
        <f aca="false">AF2008-(MAX(Draws!U1987-Line_cap,0)+MAX(Draws!AG1987-Line_cap,0))</f>
        <v>0</v>
      </c>
      <c r="AH2008" s="18" t="n">
        <f aca="false">AG2008-(MAX(Draws!V1987-Line_cap,0)+MAX(Draws!AH1987-Line_cap,0))</f>
        <v>0</v>
      </c>
      <c r="AI2008" s="18" t="n">
        <f aca="false">AH2008-(MAX(Draws!W1987-Line_cap,0)+MAX(Draws!AI1987-Line_cap,0))</f>
        <v>0</v>
      </c>
      <c r="AJ2008" s="18" t="n">
        <f aca="false">AI2008-(MAX(Draws!X1987-Line_cap,0)+MAX(Draws!AJ1987-Line_cap,0))</f>
        <v>0</v>
      </c>
      <c r="AK2008" s="18" t="n">
        <f aca="false">AJ2008-(MAX(Draws!Y1987-Line_cap,0)+MAX(Draws!AK1987-Line_cap,0))</f>
        <v>0</v>
      </c>
      <c r="AL2008" s="18" t="n">
        <f aca="false">SUMPRODUCT(MIN($B$22:$M$22+B2008:M2008+N2008:Y2008))</f>
        <v>360.535924669086</v>
      </c>
      <c r="AM2008" s="18" t="n">
        <f aca="false">SUMPRODUCT(MIN($B$22:$M$22+B2008:M2008))</f>
        <v>360.535924669086</v>
      </c>
      <c r="AN2008" s="18" t="n">
        <f aca="false">SUMPRODUCT(MIN($B$22:$M$22+N2008:Y2008))</f>
        <v>481.950382357786</v>
      </c>
      <c r="AO2008" s="18" t="n">
        <f aca="false">SUMPRODUCT(MIN($B$22:$M$22+B2008:M2008+Z2008:AK2008))</f>
        <v>360.535924669086</v>
      </c>
      <c r="AP2008" s="18" t="n">
        <f aca="false">SUMPRODUCT(MIN($B$23:$M$23+B2008:M2008+N2008:Y2008))</f>
        <v>410.135924669087</v>
      </c>
      <c r="AQ2008" s="18" t="n">
        <f aca="false">SUMPRODUCT(MIN($B$23:$M$23+B2008:M2008+Z2008:AK2008))</f>
        <v>410.135924669087</v>
      </c>
      <c r="AR2008" s="13" t="n">
        <f aca="false">IF(Y2008&lt;0,1,0)</f>
        <v>0</v>
      </c>
    </row>
    <row r="2009" customFormat="false" ht="15" hidden="false" customHeight="false" outlineLevel="0" collapsed="false">
      <c r="A2009" s="13" t="n">
        <v>1984</v>
      </c>
      <c r="B2009" s="18" t="n">
        <f aca="false">Shock_sd*Draws!B1988</f>
        <v>-69.5777298584988</v>
      </c>
      <c r="C2009" s="18" t="n">
        <f aca="false">Persist_a*B2009+Shock_sd*Draws!C1988</f>
        <v>-11.9089137082702</v>
      </c>
      <c r="D2009" s="18" t="n">
        <f aca="false">Persist_a*C2009+Shock_sd*Draws!D1988</f>
        <v>-79.6978507150574</v>
      </c>
      <c r="E2009" s="18" t="n">
        <f aca="false">Persist_a*D2009+Shock_sd*Draws!E1988</f>
        <v>-4.76756428555764</v>
      </c>
      <c r="F2009" s="18" t="n">
        <f aca="false">Persist_a*E2009+Shock_sd*Draws!F1988</f>
        <v>-51.0819251797636</v>
      </c>
      <c r="G2009" s="18" t="n">
        <f aca="false">Persist_a*F2009+Shock_sd*Draws!G1988</f>
        <v>72.6227740292188</v>
      </c>
      <c r="H2009" s="18" t="n">
        <f aca="false">Persist_a*G2009+Shock_sd*Draws!H1988</f>
        <v>14.9443900322486</v>
      </c>
      <c r="I2009" s="18" t="n">
        <f aca="false">Persist_a*H2009+Shock_sd*Draws!I1988</f>
        <v>11.3250876462184</v>
      </c>
      <c r="J2009" s="18" t="n">
        <f aca="false">Persist_a*I2009+Shock_sd*Draws!J1988</f>
        <v>15.9317311065905</v>
      </c>
      <c r="K2009" s="18" t="n">
        <f aca="false">Persist_a*J2009+Shock_sd*Draws!K1988</f>
        <v>-39.9871724597072</v>
      </c>
      <c r="L2009" s="18" t="n">
        <f aca="false">Persist_a*K2009+Shock_sd*Draws!L1988</f>
        <v>-86.1990232775159</v>
      </c>
      <c r="M2009" s="18" t="n">
        <f aca="false">Persist_a*L2009+Shock_sd*Draws!M1988</f>
        <v>-78.917611668846</v>
      </c>
      <c r="N2009" s="18" t="n">
        <f aca="false">0-(Draws!N1988+Draws!Z1988)</f>
        <v>0</v>
      </c>
      <c r="O2009" s="18" t="n">
        <f aca="false">N2009-(Draws!O1988+Draws!AA1988)</f>
        <v>0</v>
      </c>
      <c r="P2009" s="18" t="n">
        <f aca="false">O2009-(Draws!P1988+Draws!AB1988)</f>
        <v>0</v>
      </c>
      <c r="Q2009" s="18" t="n">
        <f aca="false">P2009-(Draws!Q1988+Draws!AC1988)</f>
        <v>0</v>
      </c>
      <c r="R2009" s="18" t="n">
        <f aca="false">Q2009-(Draws!R1988+Draws!AD1988)</f>
        <v>0</v>
      </c>
      <c r="S2009" s="18" t="n">
        <f aca="false">R2009-(Draws!S1988+Draws!AE1988)</f>
        <v>0</v>
      </c>
      <c r="T2009" s="18" t="n">
        <f aca="false">S2009-(Draws!T1988+Draws!AF1988)</f>
        <v>0</v>
      </c>
      <c r="U2009" s="18" t="n">
        <f aca="false">T2009-(Draws!U1988+Draws!AG1988)</f>
        <v>0</v>
      </c>
      <c r="V2009" s="18" t="n">
        <f aca="false">U2009-(Draws!V1988+Draws!AH1988)</f>
        <v>0</v>
      </c>
      <c r="W2009" s="18" t="n">
        <f aca="false">V2009-(Draws!W1988+Draws!AI1988)</f>
        <v>0</v>
      </c>
      <c r="X2009" s="18" t="n">
        <f aca="false">W2009-(Draws!X1988+Draws!AJ1988)</f>
        <v>0</v>
      </c>
      <c r="Y2009" s="18" t="n">
        <f aca="false">X2009-(Draws!Y1988+Draws!AK1988)</f>
        <v>0</v>
      </c>
      <c r="Z2009" s="18" t="n">
        <f aca="false">0-(MAX(Draws!N1988-Line_cap,0)+MAX(Draws!Z1988-Line_cap,0))</f>
        <v>0</v>
      </c>
      <c r="AA2009" s="18" t="n">
        <f aca="false">Z2009-(MAX(Draws!O1988-Line_cap,0)+MAX(Draws!AA1988-Line_cap,0))</f>
        <v>0</v>
      </c>
      <c r="AB2009" s="18" t="n">
        <f aca="false">AA2009-(MAX(Draws!P1988-Line_cap,0)+MAX(Draws!AB1988-Line_cap,0))</f>
        <v>0</v>
      </c>
      <c r="AC2009" s="18" t="n">
        <f aca="false">AB2009-(MAX(Draws!Q1988-Line_cap,0)+MAX(Draws!AC1988-Line_cap,0))</f>
        <v>0</v>
      </c>
      <c r="AD2009" s="18" t="n">
        <f aca="false">AC2009-(MAX(Draws!R1988-Line_cap,0)+MAX(Draws!AD1988-Line_cap,0))</f>
        <v>0</v>
      </c>
      <c r="AE2009" s="18" t="n">
        <f aca="false">AD2009-(MAX(Draws!S1988-Line_cap,0)+MAX(Draws!AE1988-Line_cap,0))</f>
        <v>0</v>
      </c>
      <c r="AF2009" s="18" t="n">
        <f aca="false">AE2009-(MAX(Draws!T1988-Line_cap,0)+MAX(Draws!AF1988-Line_cap,0))</f>
        <v>0</v>
      </c>
      <c r="AG2009" s="18" t="n">
        <f aca="false">AF2009-(MAX(Draws!U1988-Line_cap,0)+MAX(Draws!AG1988-Line_cap,0))</f>
        <v>0</v>
      </c>
      <c r="AH2009" s="18" t="n">
        <f aca="false">AG2009-(MAX(Draws!V1988-Line_cap,0)+MAX(Draws!AH1988-Line_cap,0))</f>
        <v>0</v>
      </c>
      <c r="AI2009" s="18" t="n">
        <f aca="false">AH2009-(MAX(Draws!W1988-Line_cap,0)+MAX(Draws!AI1988-Line_cap,0))</f>
        <v>0</v>
      </c>
      <c r="AJ2009" s="18" t="n">
        <f aca="false">AI2009-(MAX(Draws!X1988-Line_cap,0)+MAX(Draws!AJ1988-Line_cap,0))</f>
        <v>0</v>
      </c>
      <c r="AK2009" s="18" t="n">
        <f aca="false">AJ2009-(MAX(Draws!Y1988-Line_cap,0)+MAX(Draws!AK1988-Line_cap,0))</f>
        <v>0</v>
      </c>
      <c r="AL2009" s="18" t="n">
        <f aca="false">SUMPRODUCT(MIN($B$22:$M$22+B2009:M2009+N2009:Y2009))</f>
        <v>415.728924286865</v>
      </c>
      <c r="AM2009" s="18" t="n">
        <f aca="false">SUMPRODUCT(MIN($B$22:$M$22+B2009:M2009))</f>
        <v>415.728924286865</v>
      </c>
      <c r="AN2009" s="18" t="n">
        <f aca="false">SUMPRODUCT(MIN($B$22:$M$22+N2009:Y2009))</f>
        <v>481.950382357786</v>
      </c>
      <c r="AO2009" s="18" t="n">
        <f aca="false">SUMPRODUCT(MIN($B$22:$M$22+B2009:M2009+Z2009:AK2009))</f>
        <v>415.728924286865</v>
      </c>
      <c r="AP2009" s="18" t="n">
        <f aca="false">SUMPRODUCT(MIN($B$23:$M$23+B2009:M2009+N2009:Y2009))</f>
        <v>462.60205310041</v>
      </c>
      <c r="AQ2009" s="18" t="n">
        <f aca="false">SUMPRODUCT(MIN($B$23:$M$23+B2009:M2009+Z2009:AK2009))</f>
        <v>462.60205310041</v>
      </c>
      <c r="AR2009" s="13" t="n">
        <f aca="false">IF(Y2009&lt;0,1,0)</f>
        <v>0</v>
      </c>
    </row>
    <row r="2010" customFormat="false" ht="15" hidden="false" customHeight="false" outlineLevel="0" collapsed="false">
      <c r="A2010" s="13" t="n">
        <v>1985</v>
      </c>
      <c r="B2010" s="18" t="n">
        <f aca="false">Shock_sd*Draws!B1989</f>
        <v>55.1978938007547</v>
      </c>
      <c r="C2010" s="18" t="n">
        <f aca="false">Persist_a*B2010+Shock_sd*Draws!C1989</f>
        <v>-8.74130953482091</v>
      </c>
      <c r="D2010" s="18" t="n">
        <f aca="false">Persist_a*C2010+Shock_sd*Draws!D1989</f>
        <v>9.43117750917814</v>
      </c>
      <c r="E2010" s="18" t="n">
        <f aca="false">Persist_a*D2010+Shock_sd*Draws!E1989</f>
        <v>-84.6644891571935</v>
      </c>
      <c r="F2010" s="18" t="n">
        <f aca="false">Persist_a*E2010+Shock_sd*Draws!F1989</f>
        <v>-82.0739390189345</v>
      </c>
      <c r="G2010" s="18" t="n">
        <f aca="false">Persist_a*F2010+Shock_sd*Draws!G1989</f>
        <v>-49.1298396435396</v>
      </c>
      <c r="H2010" s="18" t="n">
        <f aca="false">Persist_a*G2010+Shock_sd*Draws!H1989</f>
        <v>-25.2504825017749</v>
      </c>
      <c r="I2010" s="18" t="n">
        <f aca="false">Persist_a*H2010+Shock_sd*Draws!I1989</f>
        <v>105.981629714013</v>
      </c>
      <c r="J2010" s="18" t="n">
        <f aca="false">Persist_a*I2010+Shock_sd*Draws!J1989</f>
        <v>41.3328258381094</v>
      </c>
      <c r="K2010" s="18" t="n">
        <f aca="false">Persist_a*J2010+Shock_sd*Draws!K1989</f>
        <v>-66.2304470484752</v>
      </c>
      <c r="L2010" s="18" t="n">
        <f aca="false">Persist_a*K2010+Shock_sd*Draws!L1989</f>
        <v>-2.20677845713522</v>
      </c>
      <c r="M2010" s="18" t="n">
        <f aca="false">Persist_a*L2010+Shock_sd*Draws!M1989</f>
        <v>6.54720537072176</v>
      </c>
      <c r="N2010" s="18" t="n">
        <f aca="false">0-(Draws!N1989+Draws!Z1989)</f>
        <v>0</v>
      </c>
      <c r="O2010" s="18" t="n">
        <f aca="false">N2010-(Draws!O1989+Draws!AA1989)</f>
        <v>0</v>
      </c>
      <c r="P2010" s="18" t="n">
        <f aca="false">O2010-(Draws!P1989+Draws!AB1989)</f>
        <v>0</v>
      </c>
      <c r="Q2010" s="18" t="n">
        <f aca="false">P2010-(Draws!Q1989+Draws!AC1989)</f>
        <v>0</v>
      </c>
      <c r="R2010" s="18" t="n">
        <f aca="false">Q2010-(Draws!R1989+Draws!AD1989)</f>
        <v>0</v>
      </c>
      <c r="S2010" s="18" t="n">
        <f aca="false">R2010-(Draws!S1989+Draws!AE1989)</f>
        <v>0</v>
      </c>
      <c r="T2010" s="18" t="n">
        <f aca="false">S2010-(Draws!T1989+Draws!AF1989)</f>
        <v>0</v>
      </c>
      <c r="U2010" s="18" t="n">
        <f aca="false">T2010-(Draws!U1989+Draws!AG1989)</f>
        <v>0</v>
      </c>
      <c r="V2010" s="18" t="n">
        <f aca="false">U2010-(Draws!V1989+Draws!AH1989)</f>
        <v>0</v>
      </c>
      <c r="W2010" s="18" t="n">
        <f aca="false">V2010-(Draws!W1989+Draws!AI1989)</f>
        <v>0</v>
      </c>
      <c r="X2010" s="18" t="n">
        <f aca="false">W2010-(Draws!X1989+Draws!AJ1989)</f>
        <v>0</v>
      </c>
      <c r="Y2010" s="18" t="n">
        <f aca="false">X2010-(Draws!Y1989+Draws!AK1989)</f>
        <v>0</v>
      </c>
      <c r="Z2010" s="18" t="n">
        <f aca="false">0-(MAX(Draws!N1989-Line_cap,0)+MAX(Draws!Z1989-Line_cap,0))</f>
        <v>0</v>
      </c>
      <c r="AA2010" s="18" t="n">
        <f aca="false">Z2010-(MAX(Draws!O1989-Line_cap,0)+MAX(Draws!AA1989-Line_cap,0))</f>
        <v>0</v>
      </c>
      <c r="AB2010" s="18" t="n">
        <f aca="false">AA2010-(MAX(Draws!P1989-Line_cap,0)+MAX(Draws!AB1989-Line_cap,0))</f>
        <v>0</v>
      </c>
      <c r="AC2010" s="18" t="n">
        <f aca="false">AB2010-(MAX(Draws!Q1989-Line_cap,0)+MAX(Draws!AC1989-Line_cap,0))</f>
        <v>0</v>
      </c>
      <c r="AD2010" s="18" t="n">
        <f aca="false">AC2010-(MAX(Draws!R1989-Line_cap,0)+MAX(Draws!AD1989-Line_cap,0))</f>
        <v>0</v>
      </c>
      <c r="AE2010" s="18" t="n">
        <f aca="false">AD2010-(MAX(Draws!S1989-Line_cap,0)+MAX(Draws!AE1989-Line_cap,0))</f>
        <v>0</v>
      </c>
      <c r="AF2010" s="18" t="n">
        <f aca="false">AE2010-(MAX(Draws!T1989-Line_cap,0)+MAX(Draws!AF1989-Line_cap,0))</f>
        <v>0</v>
      </c>
      <c r="AG2010" s="18" t="n">
        <f aca="false">AF2010-(MAX(Draws!U1989-Line_cap,0)+MAX(Draws!AG1989-Line_cap,0))</f>
        <v>0</v>
      </c>
      <c r="AH2010" s="18" t="n">
        <f aca="false">AG2010-(MAX(Draws!V1989-Line_cap,0)+MAX(Draws!AH1989-Line_cap,0))</f>
        <v>0</v>
      </c>
      <c r="AI2010" s="18" t="n">
        <f aca="false">AH2010-(MAX(Draws!W1989-Line_cap,0)+MAX(Draws!AI1989-Line_cap,0))</f>
        <v>0</v>
      </c>
      <c r="AJ2010" s="18" t="n">
        <f aca="false">AI2010-(MAX(Draws!X1989-Line_cap,0)+MAX(Draws!AJ1989-Line_cap,0))</f>
        <v>0</v>
      </c>
      <c r="AK2010" s="18" t="n">
        <f aca="false">AJ2010-(MAX(Draws!Y1989-Line_cap,0)+MAX(Draws!AK1989-Line_cap,0))</f>
        <v>0</v>
      </c>
      <c r="AL2010" s="18" t="n">
        <f aca="false">SUMPRODUCT(MIN($B$22:$M$22+B2010:M2010+N2010:Y2010))</f>
        <v>406.423242128756</v>
      </c>
      <c r="AM2010" s="18" t="n">
        <f aca="false">SUMPRODUCT(MIN($B$22:$M$22+B2010:M2010))</f>
        <v>406.423242128756</v>
      </c>
      <c r="AN2010" s="18" t="n">
        <f aca="false">SUMPRODUCT(MIN($B$22:$M$22+N2010:Y2010))</f>
        <v>481.950382357786</v>
      </c>
      <c r="AO2010" s="18" t="n">
        <f aca="false">SUMPRODUCT(MIN($B$22:$M$22+B2010:M2010+Z2010:AK2010))</f>
        <v>406.423242128756</v>
      </c>
      <c r="AP2010" s="18" t="n">
        <f aca="false">SUMPRODUCT(MIN($B$23:$M$23+B2010:M2010+N2010:Y2010))</f>
        <v>451.52797598192</v>
      </c>
      <c r="AQ2010" s="18" t="n">
        <f aca="false">SUMPRODUCT(MIN($B$23:$M$23+B2010:M2010+Z2010:AK2010))</f>
        <v>451.52797598192</v>
      </c>
      <c r="AR2010" s="13" t="n">
        <f aca="false">IF(Y2010&lt;0,1,0)</f>
        <v>0</v>
      </c>
    </row>
    <row r="2011" customFormat="false" ht="15" hidden="false" customHeight="false" outlineLevel="0" collapsed="false">
      <c r="A2011" s="13" t="n">
        <v>1986</v>
      </c>
      <c r="B2011" s="18" t="n">
        <f aca="false">Shock_sd*Draws!B1990</f>
        <v>6.55221882463109</v>
      </c>
      <c r="C2011" s="18" t="n">
        <f aca="false">Persist_a*B2011+Shock_sd*Draws!C1990</f>
        <v>-46.7008229367187</v>
      </c>
      <c r="D2011" s="18" t="n">
        <f aca="false">Persist_a*C2011+Shock_sd*Draws!D1990</f>
        <v>3.45343010899357</v>
      </c>
      <c r="E2011" s="18" t="n">
        <f aca="false">Persist_a*D2011+Shock_sd*Draws!E1990</f>
        <v>-25.7981734985458</v>
      </c>
      <c r="F2011" s="18" t="n">
        <f aca="false">Persist_a*E2011+Shock_sd*Draws!F1990</f>
        <v>-28.3192903231114</v>
      </c>
      <c r="G2011" s="18" t="n">
        <f aca="false">Persist_a*F2011+Shock_sd*Draws!G1990</f>
        <v>-40.4228751455776</v>
      </c>
      <c r="H2011" s="18" t="n">
        <f aca="false">Persist_a*G2011+Shock_sd*Draws!H1990</f>
        <v>-94.9146095358419</v>
      </c>
      <c r="I2011" s="18" t="n">
        <f aca="false">Persist_a*H2011+Shock_sd*Draws!I1990</f>
        <v>-42.7190303068458</v>
      </c>
      <c r="J2011" s="18" t="n">
        <f aca="false">Persist_a*I2011+Shock_sd*Draws!J1990</f>
        <v>-84.3177276136547</v>
      </c>
      <c r="K2011" s="18" t="n">
        <f aca="false">Persist_a*J2011+Shock_sd*Draws!K1990</f>
        <v>-14.5706685261941</v>
      </c>
      <c r="L2011" s="18" t="n">
        <f aca="false">Persist_a*K2011+Shock_sd*Draws!L1990</f>
        <v>-26.2761064442222</v>
      </c>
      <c r="M2011" s="18" t="n">
        <f aca="false">Persist_a*L2011+Shock_sd*Draws!M1990</f>
        <v>25.9417604396133</v>
      </c>
      <c r="N2011" s="18" t="n">
        <f aca="false">0-(Draws!N1990+Draws!Z1990)</f>
        <v>0</v>
      </c>
      <c r="O2011" s="18" t="n">
        <f aca="false">N2011-(Draws!O1990+Draws!AA1990)</f>
        <v>0</v>
      </c>
      <c r="P2011" s="18" t="n">
        <f aca="false">O2011-(Draws!P1990+Draws!AB1990)</f>
        <v>0</v>
      </c>
      <c r="Q2011" s="18" t="n">
        <f aca="false">P2011-(Draws!Q1990+Draws!AC1990)</f>
        <v>0</v>
      </c>
      <c r="R2011" s="18" t="n">
        <f aca="false">Q2011-(Draws!R1990+Draws!AD1990)</f>
        <v>0</v>
      </c>
      <c r="S2011" s="18" t="n">
        <f aca="false">R2011-(Draws!S1990+Draws!AE1990)</f>
        <v>0</v>
      </c>
      <c r="T2011" s="18" t="n">
        <f aca="false">S2011-(Draws!T1990+Draws!AF1990)</f>
        <v>0</v>
      </c>
      <c r="U2011" s="18" t="n">
        <f aca="false">T2011-(Draws!U1990+Draws!AG1990)</f>
        <v>0</v>
      </c>
      <c r="V2011" s="18" t="n">
        <f aca="false">U2011-(Draws!V1990+Draws!AH1990)</f>
        <v>0</v>
      </c>
      <c r="W2011" s="18" t="n">
        <f aca="false">V2011-(Draws!W1990+Draws!AI1990)</f>
        <v>0</v>
      </c>
      <c r="X2011" s="18" t="n">
        <f aca="false">W2011-(Draws!X1990+Draws!AJ1990)</f>
        <v>0</v>
      </c>
      <c r="Y2011" s="18" t="n">
        <f aca="false">X2011-(Draws!Y1990+Draws!AK1990)</f>
        <v>0</v>
      </c>
      <c r="Z2011" s="18" t="n">
        <f aca="false">0-(MAX(Draws!N1990-Line_cap,0)+MAX(Draws!Z1990-Line_cap,0))</f>
        <v>0</v>
      </c>
      <c r="AA2011" s="18" t="n">
        <f aca="false">Z2011-(MAX(Draws!O1990-Line_cap,0)+MAX(Draws!AA1990-Line_cap,0))</f>
        <v>0</v>
      </c>
      <c r="AB2011" s="18" t="n">
        <f aca="false">AA2011-(MAX(Draws!P1990-Line_cap,0)+MAX(Draws!AB1990-Line_cap,0))</f>
        <v>0</v>
      </c>
      <c r="AC2011" s="18" t="n">
        <f aca="false">AB2011-(MAX(Draws!Q1990-Line_cap,0)+MAX(Draws!AC1990-Line_cap,0))</f>
        <v>0</v>
      </c>
      <c r="AD2011" s="18" t="n">
        <f aca="false">AC2011-(MAX(Draws!R1990-Line_cap,0)+MAX(Draws!AD1990-Line_cap,0))</f>
        <v>0</v>
      </c>
      <c r="AE2011" s="18" t="n">
        <f aca="false">AD2011-(MAX(Draws!S1990-Line_cap,0)+MAX(Draws!AE1990-Line_cap,0))</f>
        <v>0</v>
      </c>
      <c r="AF2011" s="18" t="n">
        <f aca="false">AE2011-(MAX(Draws!T1990-Line_cap,0)+MAX(Draws!AF1990-Line_cap,0))</f>
        <v>0</v>
      </c>
      <c r="AG2011" s="18" t="n">
        <f aca="false">AF2011-(MAX(Draws!U1990-Line_cap,0)+MAX(Draws!AG1990-Line_cap,0))</f>
        <v>0</v>
      </c>
      <c r="AH2011" s="18" t="n">
        <f aca="false">AG2011-(MAX(Draws!V1990-Line_cap,0)+MAX(Draws!AH1990-Line_cap,0))</f>
        <v>0</v>
      </c>
      <c r="AI2011" s="18" t="n">
        <f aca="false">AH2011-(MAX(Draws!W1990-Line_cap,0)+MAX(Draws!AI1990-Line_cap,0))</f>
        <v>0</v>
      </c>
      <c r="AJ2011" s="18" t="n">
        <f aca="false">AI2011-(MAX(Draws!X1990-Line_cap,0)+MAX(Draws!AJ1990-Line_cap,0))</f>
        <v>0</v>
      </c>
      <c r="AK2011" s="18" t="n">
        <f aca="false">AJ2011-(MAX(Draws!Y1990-Line_cap,0)+MAX(Draws!AK1990-Line_cap,0))</f>
        <v>0</v>
      </c>
      <c r="AL2011" s="18" t="n">
        <f aca="false">SUMPRODUCT(MIN($B$22:$M$22+B2011:M2011+N2011:Y2011))</f>
        <v>387.035772821944</v>
      </c>
      <c r="AM2011" s="18" t="n">
        <f aca="false">SUMPRODUCT(MIN($B$22:$M$22+B2011:M2011))</f>
        <v>387.035772821944</v>
      </c>
      <c r="AN2011" s="18" t="n">
        <f aca="false">SUMPRODUCT(MIN($B$22:$M$22+N2011:Y2011))</f>
        <v>481.950382357786</v>
      </c>
      <c r="AO2011" s="18" t="n">
        <f aca="false">SUMPRODUCT(MIN($B$22:$M$22+B2011:M2011+Z2011:AK2011))</f>
        <v>387.035772821944</v>
      </c>
      <c r="AP2011" s="18" t="n">
        <f aca="false">SUMPRODUCT(MIN($B$23:$M$23+B2011:M2011+N2011:Y2011))</f>
        <v>436.214415685044</v>
      </c>
      <c r="AQ2011" s="18" t="n">
        <f aca="false">SUMPRODUCT(MIN($B$23:$M$23+B2011:M2011+Z2011:AK2011))</f>
        <v>436.214415685044</v>
      </c>
      <c r="AR2011" s="13" t="n">
        <f aca="false">IF(Y2011&lt;0,1,0)</f>
        <v>0</v>
      </c>
    </row>
    <row r="2012" customFormat="false" ht="15" hidden="false" customHeight="false" outlineLevel="0" collapsed="false">
      <c r="A2012" s="13" t="n">
        <v>1987</v>
      </c>
      <c r="B2012" s="18" t="n">
        <f aca="false">Shock_sd*Draws!B1991</f>
        <v>45.1399366497422</v>
      </c>
      <c r="C2012" s="18" t="n">
        <f aca="false">Persist_a*B2012+Shock_sd*Draws!C1991</f>
        <v>-5.27884752813194</v>
      </c>
      <c r="D2012" s="18" t="n">
        <f aca="false">Persist_a*C2012+Shock_sd*Draws!D1991</f>
        <v>28.2915138112604</v>
      </c>
      <c r="E2012" s="18" t="n">
        <f aca="false">Persist_a*D2012+Shock_sd*Draws!E1991</f>
        <v>11.7368070619526</v>
      </c>
      <c r="F2012" s="18" t="n">
        <f aca="false">Persist_a*E2012+Shock_sd*Draws!F1991</f>
        <v>-30.8870571680103</v>
      </c>
      <c r="G2012" s="18" t="n">
        <f aca="false">Persist_a*F2012+Shock_sd*Draws!G1991</f>
        <v>77.4044148795981</v>
      </c>
      <c r="H2012" s="18" t="n">
        <f aca="false">Persist_a*G2012+Shock_sd*Draws!H1991</f>
        <v>102.257477223881</v>
      </c>
      <c r="I2012" s="18" t="n">
        <f aca="false">Persist_a*H2012+Shock_sd*Draws!I1991</f>
        <v>15.691160462679</v>
      </c>
      <c r="J2012" s="18" t="n">
        <f aca="false">Persist_a*I2012+Shock_sd*Draws!J1991</f>
        <v>20.5750818818541</v>
      </c>
      <c r="K2012" s="18" t="n">
        <f aca="false">Persist_a*J2012+Shock_sd*Draws!K1991</f>
        <v>51.5770788538937</v>
      </c>
      <c r="L2012" s="18" t="n">
        <f aca="false">Persist_a*K2012+Shock_sd*Draws!L1991</f>
        <v>25.9167306373089</v>
      </c>
      <c r="M2012" s="18" t="n">
        <f aca="false">Persist_a*L2012+Shock_sd*Draws!M1991</f>
        <v>-6.63673569643118</v>
      </c>
      <c r="N2012" s="18" t="n">
        <f aca="false">0-(Draws!N1991+Draws!Z1991)</f>
        <v>0</v>
      </c>
      <c r="O2012" s="18" t="n">
        <f aca="false">N2012-(Draws!O1991+Draws!AA1991)</f>
        <v>0</v>
      </c>
      <c r="P2012" s="18" t="n">
        <f aca="false">O2012-(Draws!P1991+Draws!AB1991)</f>
        <v>0</v>
      </c>
      <c r="Q2012" s="18" t="n">
        <f aca="false">P2012-(Draws!Q1991+Draws!AC1991)</f>
        <v>0</v>
      </c>
      <c r="R2012" s="18" t="n">
        <f aca="false">Q2012-(Draws!R1991+Draws!AD1991)</f>
        <v>0</v>
      </c>
      <c r="S2012" s="18" t="n">
        <f aca="false">R2012-(Draws!S1991+Draws!AE1991)</f>
        <v>0</v>
      </c>
      <c r="T2012" s="18" t="n">
        <f aca="false">S2012-(Draws!T1991+Draws!AF1991)</f>
        <v>0</v>
      </c>
      <c r="U2012" s="18" t="n">
        <f aca="false">T2012-(Draws!U1991+Draws!AG1991)</f>
        <v>0</v>
      </c>
      <c r="V2012" s="18" t="n">
        <f aca="false">U2012-(Draws!V1991+Draws!AH1991)</f>
        <v>0</v>
      </c>
      <c r="W2012" s="18" t="n">
        <f aca="false">V2012-(Draws!W1991+Draws!AI1991)</f>
        <v>0</v>
      </c>
      <c r="X2012" s="18" t="n">
        <f aca="false">W2012-(Draws!X1991+Draws!AJ1991)</f>
        <v>0</v>
      </c>
      <c r="Y2012" s="18" t="n">
        <f aca="false">X2012-(Draws!Y1991+Draws!AK1991)</f>
        <v>0</v>
      </c>
      <c r="Z2012" s="18" t="n">
        <f aca="false">0-(MAX(Draws!N1991-Line_cap,0)+MAX(Draws!Z1991-Line_cap,0))</f>
        <v>0</v>
      </c>
      <c r="AA2012" s="18" t="n">
        <f aca="false">Z2012-(MAX(Draws!O1991-Line_cap,0)+MAX(Draws!AA1991-Line_cap,0))</f>
        <v>0</v>
      </c>
      <c r="AB2012" s="18" t="n">
        <f aca="false">AA2012-(MAX(Draws!P1991-Line_cap,0)+MAX(Draws!AB1991-Line_cap,0))</f>
        <v>0</v>
      </c>
      <c r="AC2012" s="18" t="n">
        <f aca="false">AB2012-(MAX(Draws!Q1991-Line_cap,0)+MAX(Draws!AC1991-Line_cap,0))</f>
        <v>0</v>
      </c>
      <c r="AD2012" s="18" t="n">
        <f aca="false">AC2012-(MAX(Draws!R1991-Line_cap,0)+MAX(Draws!AD1991-Line_cap,0))</f>
        <v>0</v>
      </c>
      <c r="AE2012" s="18" t="n">
        <f aca="false">AD2012-(MAX(Draws!S1991-Line_cap,0)+MAX(Draws!AE1991-Line_cap,0))</f>
        <v>0</v>
      </c>
      <c r="AF2012" s="18" t="n">
        <f aca="false">AE2012-(MAX(Draws!T1991-Line_cap,0)+MAX(Draws!AF1991-Line_cap,0))</f>
        <v>0</v>
      </c>
      <c r="AG2012" s="18" t="n">
        <f aca="false">AF2012-(MAX(Draws!U1991-Line_cap,0)+MAX(Draws!AG1991-Line_cap,0))</f>
        <v>0</v>
      </c>
      <c r="AH2012" s="18" t="n">
        <f aca="false">AG2012-(MAX(Draws!V1991-Line_cap,0)+MAX(Draws!AH1991-Line_cap,0))</f>
        <v>0</v>
      </c>
      <c r="AI2012" s="18" t="n">
        <f aca="false">AH2012-(MAX(Draws!W1991-Line_cap,0)+MAX(Draws!AI1991-Line_cap,0))</f>
        <v>0</v>
      </c>
      <c r="AJ2012" s="18" t="n">
        <f aca="false">AI2012-(MAX(Draws!X1991-Line_cap,0)+MAX(Draws!AJ1991-Line_cap,0))</f>
        <v>0</v>
      </c>
      <c r="AK2012" s="18" t="n">
        <f aca="false">AJ2012-(MAX(Draws!Y1991-Line_cap,0)+MAX(Draws!AK1991-Line_cap,0))</f>
        <v>0</v>
      </c>
      <c r="AL2012" s="18" t="n">
        <f aca="false">SUMPRODUCT(MIN($B$22:$M$22+B2012:M2012+N2012:Y2012))</f>
        <v>457.61012397968</v>
      </c>
      <c r="AM2012" s="18" t="n">
        <f aca="false">SUMPRODUCT(MIN($B$22:$M$22+B2012:M2012))</f>
        <v>457.61012397968</v>
      </c>
      <c r="AN2012" s="18" t="n">
        <f aca="false">SUMPRODUCT(MIN($B$22:$M$22+N2012:Y2012))</f>
        <v>481.950382357786</v>
      </c>
      <c r="AO2012" s="18" t="n">
        <f aca="false">SUMPRODUCT(MIN($B$22:$M$22+B2012:M2012+Z2012:AK2012))</f>
        <v>457.61012397968</v>
      </c>
      <c r="AP2012" s="18" t="n">
        <f aca="false">SUMPRODUCT(MIN($B$23:$M$23+B2012:M2012+N2012:Y2012))</f>
        <v>502.714857832844</v>
      </c>
      <c r="AQ2012" s="18" t="n">
        <f aca="false">SUMPRODUCT(MIN($B$23:$M$23+B2012:M2012+Z2012:AK2012))</f>
        <v>502.714857832844</v>
      </c>
      <c r="AR2012" s="13" t="n">
        <f aca="false">IF(Y2012&lt;0,1,0)</f>
        <v>0</v>
      </c>
    </row>
    <row r="2013" customFormat="false" ht="15" hidden="false" customHeight="false" outlineLevel="0" collapsed="false">
      <c r="A2013" s="13" t="n">
        <v>1988</v>
      </c>
      <c r="B2013" s="18" t="n">
        <f aca="false">Shock_sd*Draws!B1992</f>
        <v>-13.5252546489311</v>
      </c>
      <c r="C2013" s="18" t="n">
        <f aca="false">Persist_a*B2013+Shock_sd*Draws!C1992</f>
        <v>-70.4519374680406</v>
      </c>
      <c r="D2013" s="18" t="n">
        <f aca="false">Persist_a*C2013+Shock_sd*Draws!D1992</f>
        <v>-81.624476687402</v>
      </c>
      <c r="E2013" s="18" t="n">
        <f aca="false">Persist_a*D2013+Shock_sd*Draws!E1992</f>
        <v>-39.991201778714</v>
      </c>
      <c r="F2013" s="18" t="n">
        <f aca="false">Persist_a*E2013+Shock_sd*Draws!F1992</f>
        <v>-84.8334728838371</v>
      </c>
      <c r="G2013" s="18" t="n">
        <f aca="false">Persist_a*F2013+Shock_sd*Draws!G1992</f>
        <v>-83.7219121313489</v>
      </c>
      <c r="H2013" s="18" t="n">
        <f aca="false">Persist_a*G2013+Shock_sd*Draws!H1992</f>
        <v>-23.2174888665789</v>
      </c>
      <c r="I2013" s="18" t="n">
        <f aca="false">Persist_a*H2013+Shock_sd*Draws!I1992</f>
        <v>-113.629358722446</v>
      </c>
      <c r="J2013" s="18" t="n">
        <f aca="false">Persist_a*I2013+Shock_sd*Draws!J1992</f>
        <v>-40.6885648926152</v>
      </c>
      <c r="K2013" s="18" t="n">
        <f aca="false">Persist_a*J2013+Shock_sd*Draws!K1992</f>
        <v>-21.5382540426543</v>
      </c>
      <c r="L2013" s="18" t="n">
        <f aca="false">Persist_a*K2013+Shock_sd*Draws!L1992</f>
        <v>2.69840377035384</v>
      </c>
      <c r="M2013" s="18" t="n">
        <f aca="false">Persist_a*L2013+Shock_sd*Draws!M1992</f>
        <v>-26.6968611887172</v>
      </c>
      <c r="N2013" s="18" t="n">
        <f aca="false">0-(Draws!N1992+Draws!Z1992)</f>
        <v>0</v>
      </c>
      <c r="O2013" s="18" t="n">
        <f aca="false">N2013-(Draws!O1992+Draws!AA1992)</f>
        <v>0</v>
      </c>
      <c r="P2013" s="18" t="n">
        <f aca="false">O2013-(Draws!P1992+Draws!AB1992)</f>
        <v>0</v>
      </c>
      <c r="Q2013" s="18" t="n">
        <f aca="false">P2013-(Draws!Q1992+Draws!AC1992)</f>
        <v>0</v>
      </c>
      <c r="R2013" s="18" t="n">
        <f aca="false">Q2013-(Draws!R1992+Draws!AD1992)</f>
        <v>0</v>
      </c>
      <c r="S2013" s="18" t="n">
        <f aca="false">R2013-(Draws!S1992+Draws!AE1992)</f>
        <v>0</v>
      </c>
      <c r="T2013" s="18" t="n">
        <f aca="false">S2013-(Draws!T1992+Draws!AF1992)</f>
        <v>0</v>
      </c>
      <c r="U2013" s="18" t="n">
        <f aca="false">T2013-(Draws!U1992+Draws!AG1992)</f>
        <v>0</v>
      </c>
      <c r="V2013" s="18" t="n">
        <f aca="false">U2013-(Draws!V1992+Draws!AH1992)</f>
        <v>0</v>
      </c>
      <c r="W2013" s="18" t="n">
        <f aca="false">V2013-(Draws!W1992+Draws!AI1992)</f>
        <v>0</v>
      </c>
      <c r="X2013" s="18" t="n">
        <f aca="false">W2013-(Draws!X1992+Draws!AJ1992)</f>
        <v>0</v>
      </c>
      <c r="Y2013" s="18" t="n">
        <f aca="false">X2013-(Draws!Y1992+Draws!AK1992)</f>
        <v>0</v>
      </c>
      <c r="Z2013" s="18" t="n">
        <f aca="false">0-(MAX(Draws!N1992-Line_cap,0)+MAX(Draws!Z1992-Line_cap,0))</f>
        <v>0</v>
      </c>
      <c r="AA2013" s="18" t="n">
        <f aca="false">Z2013-(MAX(Draws!O1992-Line_cap,0)+MAX(Draws!AA1992-Line_cap,0))</f>
        <v>0</v>
      </c>
      <c r="AB2013" s="18" t="n">
        <f aca="false">AA2013-(MAX(Draws!P1992-Line_cap,0)+MAX(Draws!AB1992-Line_cap,0))</f>
        <v>0</v>
      </c>
      <c r="AC2013" s="18" t="n">
        <f aca="false">AB2013-(MAX(Draws!Q1992-Line_cap,0)+MAX(Draws!AC1992-Line_cap,0))</f>
        <v>0</v>
      </c>
      <c r="AD2013" s="18" t="n">
        <f aca="false">AC2013-(MAX(Draws!R1992-Line_cap,0)+MAX(Draws!AD1992-Line_cap,0))</f>
        <v>0</v>
      </c>
      <c r="AE2013" s="18" t="n">
        <f aca="false">AD2013-(MAX(Draws!S1992-Line_cap,0)+MAX(Draws!AE1992-Line_cap,0))</f>
        <v>0</v>
      </c>
      <c r="AF2013" s="18" t="n">
        <f aca="false">AE2013-(MAX(Draws!T1992-Line_cap,0)+MAX(Draws!AF1992-Line_cap,0))</f>
        <v>0</v>
      </c>
      <c r="AG2013" s="18" t="n">
        <f aca="false">AF2013-(MAX(Draws!U1992-Line_cap,0)+MAX(Draws!AG1992-Line_cap,0))</f>
        <v>0</v>
      </c>
      <c r="AH2013" s="18" t="n">
        <f aca="false">AG2013-(MAX(Draws!V1992-Line_cap,0)+MAX(Draws!AH1992-Line_cap,0))</f>
        <v>0</v>
      </c>
      <c r="AI2013" s="18" t="n">
        <f aca="false">AH2013-(MAX(Draws!W1992-Line_cap,0)+MAX(Draws!AI1992-Line_cap,0))</f>
        <v>0</v>
      </c>
      <c r="AJ2013" s="18" t="n">
        <f aca="false">AI2013-(MAX(Draws!X1992-Line_cap,0)+MAX(Draws!AJ1992-Line_cap,0))</f>
        <v>0</v>
      </c>
      <c r="AK2013" s="18" t="n">
        <f aca="false">AJ2013-(MAX(Draws!Y1992-Line_cap,0)+MAX(Draws!AK1992-Line_cap,0))</f>
        <v>0</v>
      </c>
      <c r="AL2013" s="18" t="n">
        <f aca="false">SUMPRODUCT(MIN($B$22:$M$22+B2013:M2013+N2013:Y2013))</f>
        <v>370.224694675473</v>
      </c>
      <c r="AM2013" s="18" t="n">
        <f aca="false">SUMPRODUCT(MIN($B$22:$M$22+B2013:M2013))</f>
        <v>370.224694675473</v>
      </c>
      <c r="AN2013" s="18" t="n">
        <f aca="false">SUMPRODUCT(MIN($B$22:$M$22+N2013:Y2013))</f>
        <v>481.950382357786</v>
      </c>
      <c r="AO2013" s="18" t="n">
        <f aca="false">SUMPRODUCT(MIN($B$22:$M$22+B2013:M2013+Z2013:AK2013))</f>
        <v>370.224694675473</v>
      </c>
      <c r="AP2013" s="18" t="n">
        <f aca="false">SUMPRODUCT(MIN($B$23:$M$23+B2013:M2013+N2013:Y2013))</f>
        <v>419.824694675473</v>
      </c>
      <c r="AQ2013" s="18" t="n">
        <f aca="false">SUMPRODUCT(MIN($B$23:$M$23+B2013:M2013+Z2013:AK2013))</f>
        <v>419.824694675473</v>
      </c>
      <c r="AR2013" s="13" t="n">
        <f aca="false">IF(Y2013&lt;0,1,0)</f>
        <v>0</v>
      </c>
    </row>
    <row r="2014" customFormat="false" ht="15" hidden="false" customHeight="false" outlineLevel="0" collapsed="false">
      <c r="A2014" s="13" t="n">
        <v>1989</v>
      </c>
      <c r="B2014" s="18" t="n">
        <f aca="false">Shock_sd*Draws!B1993</f>
        <v>-72.7983265047174</v>
      </c>
      <c r="C2014" s="18" t="n">
        <f aca="false">Persist_a*B2014+Shock_sd*Draws!C1993</f>
        <v>-139.576503360098</v>
      </c>
      <c r="D2014" s="18" t="n">
        <f aca="false">Persist_a*C2014+Shock_sd*Draws!D1993</f>
        <v>-40.7888399741558</v>
      </c>
      <c r="E2014" s="18" t="n">
        <f aca="false">Persist_a*D2014+Shock_sd*Draws!E1993</f>
        <v>3.30409315538474</v>
      </c>
      <c r="F2014" s="18" t="n">
        <f aca="false">Persist_a*E2014+Shock_sd*Draws!F1993</f>
        <v>43.0819826522118</v>
      </c>
      <c r="G2014" s="18" t="n">
        <f aca="false">Persist_a*F2014+Shock_sd*Draws!G1993</f>
        <v>24.8484669883912</v>
      </c>
      <c r="H2014" s="18" t="n">
        <f aca="false">Persist_a*G2014+Shock_sd*Draws!H1993</f>
        <v>0.469619380287561</v>
      </c>
      <c r="I2014" s="18" t="n">
        <f aca="false">Persist_a*H2014+Shock_sd*Draws!I1993</f>
        <v>-86.9037946144848</v>
      </c>
      <c r="J2014" s="18" t="n">
        <f aca="false">Persist_a*I2014+Shock_sd*Draws!J1993</f>
        <v>-90.929803993661</v>
      </c>
      <c r="K2014" s="18" t="n">
        <f aca="false">Persist_a*J2014+Shock_sd*Draws!K1993</f>
        <v>-3.79176002273682</v>
      </c>
      <c r="L2014" s="18" t="n">
        <f aca="false">Persist_a*K2014+Shock_sd*Draws!L1993</f>
        <v>74.3859875374419</v>
      </c>
      <c r="M2014" s="18" t="n">
        <f aca="false">Persist_a*L2014+Shock_sd*Draws!M1993</f>
        <v>112.987710619582</v>
      </c>
      <c r="N2014" s="18" t="n">
        <f aca="false">0-(Draws!N1993+Draws!Z1993)</f>
        <v>0</v>
      </c>
      <c r="O2014" s="18" t="n">
        <f aca="false">N2014-(Draws!O1993+Draws!AA1993)</f>
        <v>0</v>
      </c>
      <c r="P2014" s="18" t="n">
        <f aca="false">O2014-(Draws!P1993+Draws!AB1993)</f>
        <v>0</v>
      </c>
      <c r="Q2014" s="18" t="n">
        <f aca="false">P2014-(Draws!Q1993+Draws!AC1993)</f>
        <v>0</v>
      </c>
      <c r="R2014" s="18" t="n">
        <f aca="false">Q2014-(Draws!R1993+Draws!AD1993)</f>
        <v>0</v>
      </c>
      <c r="S2014" s="18" t="n">
        <f aca="false">R2014-(Draws!S1993+Draws!AE1993)</f>
        <v>0</v>
      </c>
      <c r="T2014" s="18" t="n">
        <f aca="false">S2014-(Draws!T1993+Draws!AF1993)</f>
        <v>0</v>
      </c>
      <c r="U2014" s="18" t="n">
        <f aca="false">T2014-(Draws!U1993+Draws!AG1993)</f>
        <v>0</v>
      </c>
      <c r="V2014" s="18" t="n">
        <f aca="false">U2014-(Draws!V1993+Draws!AH1993)</f>
        <v>0</v>
      </c>
      <c r="W2014" s="18" t="n">
        <f aca="false">V2014-(Draws!W1993+Draws!AI1993)</f>
        <v>0</v>
      </c>
      <c r="X2014" s="18" t="n">
        <f aca="false">W2014-(Draws!X1993+Draws!AJ1993)</f>
        <v>0</v>
      </c>
      <c r="Y2014" s="18" t="n">
        <f aca="false">X2014-(Draws!Y1993+Draws!AK1993)</f>
        <v>0</v>
      </c>
      <c r="Z2014" s="18" t="n">
        <f aca="false">0-(MAX(Draws!N1993-Line_cap,0)+MAX(Draws!Z1993-Line_cap,0))</f>
        <v>0</v>
      </c>
      <c r="AA2014" s="18" t="n">
        <f aca="false">Z2014-(MAX(Draws!O1993-Line_cap,0)+MAX(Draws!AA1993-Line_cap,0))</f>
        <v>0</v>
      </c>
      <c r="AB2014" s="18" t="n">
        <f aca="false">AA2014-(MAX(Draws!P1993-Line_cap,0)+MAX(Draws!AB1993-Line_cap,0))</f>
        <v>0</v>
      </c>
      <c r="AC2014" s="18" t="n">
        <f aca="false">AB2014-(MAX(Draws!Q1993-Line_cap,0)+MAX(Draws!AC1993-Line_cap,0))</f>
        <v>0</v>
      </c>
      <c r="AD2014" s="18" t="n">
        <f aca="false">AC2014-(MAX(Draws!R1993-Line_cap,0)+MAX(Draws!AD1993-Line_cap,0))</f>
        <v>0</v>
      </c>
      <c r="AE2014" s="18" t="n">
        <f aca="false">AD2014-(MAX(Draws!S1993-Line_cap,0)+MAX(Draws!AE1993-Line_cap,0))</f>
        <v>0</v>
      </c>
      <c r="AF2014" s="18" t="n">
        <f aca="false">AE2014-(MAX(Draws!T1993-Line_cap,0)+MAX(Draws!AF1993-Line_cap,0))</f>
        <v>0</v>
      </c>
      <c r="AG2014" s="18" t="n">
        <f aca="false">AF2014-(MAX(Draws!U1993-Line_cap,0)+MAX(Draws!AG1993-Line_cap,0))</f>
        <v>0</v>
      </c>
      <c r="AH2014" s="18" t="n">
        <f aca="false">AG2014-(MAX(Draws!V1993-Line_cap,0)+MAX(Draws!AH1993-Line_cap,0))</f>
        <v>0</v>
      </c>
      <c r="AI2014" s="18" t="n">
        <f aca="false">AH2014-(MAX(Draws!W1993-Line_cap,0)+MAX(Draws!AI1993-Line_cap,0))</f>
        <v>0</v>
      </c>
      <c r="AJ2014" s="18" t="n">
        <f aca="false">AI2014-(MAX(Draws!X1993-Line_cap,0)+MAX(Draws!AJ1993-Line_cap,0))</f>
        <v>0</v>
      </c>
      <c r="AK2014" s="18" t="n">
        <f aca="false">AJ2014-(MAX(Draws!Y1993-Line_cap,0)+MAX(Draws!AK1993-Line_cap,0))</f>
        <v>0</v>
      </c>
      <c r="AL2014" s="18" t="n">
        <f aca="false">SUMPRODUCT(MIN($B$22:$M$22+B2014:M2014+N2014:Y2014))</f>
        <v>396.950258783434</v>
      </c>
      <c r="AM2014" s="18" t="n">
        <f aca="false">SUMPRODUCT(MIN($B$22:$M$22+B2014:M2014))</f>
        <v>396.950258783434</v>
      </c>
      <c r="AN2014" s="18" t="n">
        <f aca="false">SUMPRODUCT(MIN($B$22:$M$22+N2014:Y2014))</f>
        <v>481.950382357786</v>
      </c>
      <c r="AO2014" s="18" t="n">
        <f aca="false">SUMPRODUCT(MIN($B$22:$M$22+B2014:M2014+Z2014:AK2014))</f>
        <v>396.950258783434</v>
      </c>
      <c r="AP2014" s="18" t="n">
        <f aca="false">SUMPRODUCT(MIN($B$23:$M$23+B2014:M2014+N2014:Y2014))</f>
        <v>426.74089377968</v>
      </c>
      <c r="AQ2014" s="18" t="n">
        <f aca="false">SUMPRODUCT(MIN($B$23:$M$23+B2014:M2014+Z2014:AK2014))</f>
        <v>426.74089377968</v>
      </c>
      <c r="AR2014" s="13" t="n">
        <f aca="false">IF(Y2014&lt;0,1,0)</f>
        <v>0</v>
      </c>
    </row>
    <row r="2015" customFormat="false" ht="15" hidden="false" customHeight="false" outlineLevel="0" collapsed="false">
      <c r="A2015" s="13" t="n">
        <v>1990</v>
      </c>
      <c r="B2015" s="18" t="n">
        <f aca="false">Shock_sd*Draws!B1994</f>
        <v>120.913403661658</v>
      </c>
      <c r="C2015" s="18" t="n">
        <f aca="false">Persist_a*B2015+Shock_sd*Draws!C1994</f>
        <v>100.051915599579</v>
      </c>
      <c r="D2015" s="18" t="n">
        <f aca="false">Persist_a*C2015+Shock_sd*Draws!D1994</f>
        <v>85.9634343661145</v>
      </c>
      <c r="E2015" s="18" t="n">
        <f aca="false">Persist_a*D2015+Shock_sd*Draws!E1994</f>
        <v>105.023247813448</v>
      </c>
      <c r="F2015" s="18" t="n">
        <f aca="false">Persist_a*E2015+Shock_sd*Draws!F1994</f>
        <v>59.7822465404067</v>
      </c>
      <c r="G2015" s="18" t="n">
        <f aca="false">Persist_a*F2015+Shock_sd*Draws!G1994</f>
        <v>-31.5293341499194</v>
      </c>
      <c r="H2015" s="18" t="n">
        <f aca="false">Persist_a*G2015+Shock_sd*Draws!H1994</f>
        <v>-48.8021266201068</v>
      </c>
      <c r="I2015" s="18" t="n">
        <f aca="false">Persist_a*H2015+Shock_sd*Draws!I1994</f>
        <v>-157.054050674111</v>
      </c>
      <c r="J2015" s="18" t="n">
        <f aca="false">Persist_a*I2015+Shock_sd*Draws!J1994</f>
        <v>-108.172457761743</v>
      </c>
      <c r="K2015" s="18" t="n">
        <f aca="false">Persist_a*J2015+Shock_sd*Draws!K1994</f>
        <v>-80.3303453986376</v>
      </c>
      <c r="L2015" s="18" t="n">
        <f aca="false">Persist_a*K2015+Shock_sd*Draws!L1994</f>
        <v>-73.5771147621658</v>
      </c>
      <c r="M2015" s="18" t="n">
        <f aca="false">Persist_a*L2015+Shock_sd*Draws!M1994</f>
        <v>-37.3512897552394</v>
      </c>
      <c r="N2015" s="18" t="n">
        <f aca="false">0-(Draws!N1994+Draws!Z1994)</f>
        <v>0</v>
      </c>
      <c r="O2015" s="18" t="n">
        <f aca="false">N2015-(Draws!O1994+Draws!AA1994)</f>
        <v>0</v>
      </c>
      <c r="P2015" s="18" t="n">
        <f aca="false">O2015-(Draws!P1994+Draws!AB1994)</f>
        <v>0</v>
      </c>
      <c r="Q2015" s="18" t="n">
        <f aca="false">P2015-(Draws!Q1994+Draws!AC1994)</f>
        <v>0</v>
      </c>
      <c r="R2015" s="18" t="n">
        <f aca="false">Q2015-(Draws!R1994+Draws!AD1994)</f>
        <v>0</v>
      </c>
      <c r="S2015" s="18" t="n">
        <f aca="false">R2015-(Draws!S1994+Draws!AE1994)</f>
        <v>0</v>
      </c>
      <c r="T2015" s="18" t="n">
        <f aca="false">S2015-(Draws!T1994+Draws!AF1994)</f>
        <v>0</v>
      </c>
      <c r="U2015" s="18" t="n">
        <f aca="false">T2015-(Draws!U1994+Draws!AG1994)</f>
        <v>0</v>
      </c>
      <c r="V2015" s="18" t="n">
        <f aca="false">U2015-(Draws!V1994+Draws!AH1994)</f>
        <v>0</v>
      </c>
      <c r="W2015" s="18" t="n">
        <f aca="false">V2015-(Draws!W1994+Draws!AI1994)</f>
        <v>0</v>
      </c>
      <c r="X2015" s="18" t="n">
        <f aca="false">W2015-(Draws!X1994+Draws!AJ1994)</f>
        <v>0</v>
      </c>
      <c r="Y2015" s="18" t="n">
        <f aca="false">X2015-(Draws!Y1994+Draws!AK1994)</f>
        <v>0</v>
      </c>
      <c r="Z2015" s="18" t="n">
        <f aca="false">0-(MAX(Draws!N1994-Line_cap,0)+MAX(Draws!Z1994-Line_cap,0))</f>
        <v>0</v>
      </c>
      <c r="AA2015" s="18" t="n">
        <f aca="false">Z2015-(MAX(Draws!O1994-Line_cap,0)+MAX(Draws!AA1994-Line_cap,0))</f>
        <v>0</v>
      </c>
      <c r="AB2015" s="18" t="n">
        <f aca="false">AA2015-(MAX(Draws!P1994-Line_cap,0)+MAX(Draws!AB1994-Line_cap,0))</f>
        <v>0</v>
      </c>
      <c r="AC2015" s="18" t="n">
        <f aca="false">AB2015-(MAX(Draws!Q1994-Line_cap,0)+MAX(Draws!AC1994-Line_cap,0))</f>
        <v>0</v>
      </c>
      <c r="AD2015" s="18" t="n">
        <f aca="false">AC2015-(MAX(Draws!R1994-Line_cap,0)+MAX(Draws!AD1994-Line_cap,0))</f>
        <v>0</v>
      </c>
      <c r="AE2015" s="18" t="n">
        <f aca="false">AD2015-(MAX(Draws!S1994-Line_cap,0)+MAX(Draws!AE1994-Line_cap,0))</f>
        <v>0</v>
      </c>
      <c r="AF2015" s="18" t="n">
        <f aca="false">AE2015-(MAX(Draws!T1994-Line_cap,0)+MAX(Draws!AF1994-Line_cap,0))</f>
        <v>0</v>
      </c>
      <c r="AG2015" s="18" t="n">
        <f aca="false">AF2015-(MAX(Draws!U1994-Line_cap,0)+MAX(Draws!AG1994-Line_cap,0))</f>
        <v>0</v>
      </c>
      <c r="AH2015" s="18" t="n">
        <f aca="false">AG2015-(MAX(Draws!V1994-Line_cap,0)+MAX(Draws!AH1994-Line_cap,0))</f>
        <v>0</v>
      </c>
      <c r="AI2015" s="18" t="n">
        <f aca="false">AH2015-(MAX(Draws!W1994-Line_cap,0)+MAX(Draws!AI1994-Line_cap,0))</f>
        <v>0</v>
      </c>
      <c r="AJ2015" s="18" t="n">
        <f aca="false">AI2015-(MAX(Draws!X1994-Line_cap,0)+MAX(Draws!AJ1994-Line_cap,0))</f>
        <v>0</v>
      </c>
      <c r="AK2015" s="18" t="n">
        <f aca="false">AJ2015-(MAX(Draws!Y1994-Line_cap,0)+MAX(Draws!AK1994-Line_cap,0))</f>
        <v>0</v>
      </c>
      <c r="AL2015" s="18" t="n">
        <f aca="false">SUMPRODUCT(MIN($B$22:$M$22+B2015:M2015+N2015:Y2015))</f>
        <v>326.800002723808</v>
      </c>
      <c r="AM2015" s="18" t="n">
        <f aca="false">SUMPRODUCT(MIN($B$22:$M$22+B2015:M2015))</f>
        <v>326.800002723808</v>
      </c>
      <c r="AN2015" s="18" t="n">
        <f aca="false">SUMPRODUCT(MIN($B$22:$M$22+N2015:Y2015))</f>
        <v>481.950382357786</v>
      </c>
      <c r="AO2015" s="18" t="n">
        <f aca="false">SUMPRODUCT(MIN($B$22:$M$22+B2015:M2015+Z2015:AK2015))</f>
        <v>326.800002723808</v>
      </c>
      <c r="AP2015" s="18" t="n">
        <f aca="false">SUMPRODUCT(MIN($B$23:$M$23+B2015:M2015+N2015:Y2015))</f>
        <v>376.400002723809</v>
      </c>
      <c r="AQ2015" s="18" t="n">
        <f aca="false">SUMPRODUCT(MIN($B$23:$M$23+B2015:M2015+Z2015:AK2015))</f>
        <v>376.400002723809</v>
      </c>
      <c r="AR2015" s="13" t="n">
        <f aca="false">IF(Y2015&lt;0,1,0)</f>
        <v>0</v>
      </c>
    </row>
    <row r="2016" customFormat="false" ht="15" hidden="false" customHeight="false" outlineLevel="0" collapsed="false">
      <c r="A2016" s="13" t="n">
        <v>1991</v>
      </c>
      <c r="B2016" s="18" t="n">
        <f aca="false">Shock_sd*Draws!B1995</f>
        <v>-8.73471944986181</v>
      </c>
      <c r="C2016" s="18" t="n">
        <f aca="false">Persist_a*B2016+Shock_sd*Draws!C1995</f>
        <v>-21.7703635729277</v>
      </c>
      <c r="D2016" s="18" t="n">
        <f aca="false">Persist_a*C2016+Shock_sd*Draws!D1995</f>
        <v>-25.1745091513365</v>
      </c>
      <c r="E2016" s="18" t="n">
        <f aca="false">Persist_a*D2016+Shock_sd*Draws!E1995</f>
        <v>12.6040660220987</v>
      </c>
      <c r="F2016" s="18" t="n">
        <f aca="false">Persist_a*E2016+Shock_sd*Draws!F1995</f>
        <v>30.5358086292842</v>
      </c>
      <c r="G2016" s="18" t="n">
        <f aca="false">Persist_a*F2016+Shock_sd*Draws!G1995</f>
        <v>46.0338593792364</v>
      </c>
      <c r="H2016" s="18" t="n">
        <f aca="false">Persist_a*G2016+Shock_sd*Draws!H1995</f>
        <v>-34.9238076463439</v>
      </c>
      <c r="I2016" s="18" t="n">
        <f aca="false">Persist_a*H2016+Shock_sd*Draws!I1995</f>
        <v>46.405791739708</v>
      </c>
      <c r="J2016" s="18" t="n">
        <f aca="false">Persist_a*I2016+Shock_sd*Draws!J1995</f>
        <v>70.0008180199754</v>
      </c>
      <c r="K2016" s="18" t="n">
        <f aca="false">Persist_a*J2016+Shock_sd*Draws!K1995</f>
        <v>-28.1156740329355</v>
      </c>
      <c r="L2016" s="18" t="n">
        <f aca="false">Persist_a*K2016+Shock_sd*Draws!L1995</f>
        <v>-64.6619535089227</v>
      </c>
      <c r="M2016" s="18" t="n">
        <f aca="false">Persist_a*L2016+Shock_sd*Draws!M1995</f>
        <v>23.0817163338142</v>
      </c>
      <c r="N2016" s="18" t="n">
        <f aca="false">0-(Draws!N1995+Draws!Z1995)</f>
        <v>0</v>
      </c>
      <c r="O2016" s="18" t="n">
        <f aca="false">N2016-(Draws!O1995+Draws!AA1995)</f>
        <v>0</v>
      </c>
      <c r="P2016" s="18" t="n">
        <f aca="false">O2016-(Draws!P1995+Draws!AB1995)</f>
        <v>0</v>
      </c>
      <c r="Q2016" s="18" t="n">
        <f aca="false">P2016-(Draws!Q1995+Draws!AC1995)</f>
        <v>0</v>
      </c>
      <c r="R2016" s="18" t="n">
        <f aca="false">Q2016-(Draws!R1995+Draws!AD1995)</f>
        <v>0</v>
      </c>
      <c r="S2016" s="18" t="n">
        <f aca="false">R2016-(Draws!S1995+Draws!AE1995)</f>
        <v>0</v>
      </c>
      <c r="T2016" s="18" t="n">
        <f aca="false">S2016-(Draws!T1995+Draws!AF1995)</f>
        <v>0</v>
      </c>
      <c r="U2016" s="18" t="n">
        <f aca="false">T2016-(Draws!U1995+Draws!AG1995)</f>
        <v>0</v>
      </c>
      <c r="V2016" s="18" t="n">
        <f aca="false">U2016-(Draws!V1995+Draws!AH1995)</f>
        <v>0</v>
      </c>
      <c r="W2016" s="18" t="n">
        <f aca="false">V2016-(Draws!W1995+Draws!AI1995)</f>
        <v>0</v>
      </c>
      <c r="X2016" s="18" t="n">
        <f aca="false">W2016-(Draws!X1995+Draws!AJ1995)</f>
        <v>0</v>
      </c>
      <c r="Y2016" s="18" t="n">
        <f aca="false">X2016-(Draws!Y1995+Draws!AK1995)</f>
        <v>0</v>
      </c>
      <c r="Z2016" s="18" t="n">
        <f aca="false">0-(MAX(Draws!N1995-Line_cap,0)+MAX(Draws!Z1995-Line_cap,0))</f>
        <v>0</v>
      </c>
      <c r="AA2016" s="18" t="n">
        <f aca="false">Z2016-(MAX(Draws!O1995-Line_cap,0)+MAX(Draws!AA1995-Line_cap,0))</f>
        <v>0</v>
      </c>
      <c r="AB2016" s="18" t="n">
        <f aca="false">AA2016-(MAX(Draws!P1995-Line_cap,0)+MAX(Draws!AB1995-Line_cap,0))</f>
        <v>0</v>
      </c>
      <c r="AC2016" s="18" t="n">
        <f aca="false">AB2016-(MAX(Draws!Q1995-Line_cap,0)+MAX(Draws!AC1995-Line_cap,0))</f>
        <v>0</v>
      </c>
      <c r="AD2016" s="18" t="n">
        <f aca="false">AC2016-(MAX(Draws!R1995-Line_cap,0)+MAX(Draws!AD1995-Line_cap,0))</f>
        <v>0</v>
      </c>
      <c r="AE2016" s="18" t="n">
        <f aca="false">AD2016-(MAX(Draws!S1995-Line_cap,0)+MAX(Draws!AE1995-Line_cap,0))</f>
        <v>0</v>
      </c>
      <c r="AF2016" s="18" t="n">
        <f aca="false">AE2016-(MAX(Draws!T1995-Line_cap,0)+MAX(Draws!AF1995-Line_cap,0))</f>
        <v>0</v>
      </c>
      <c r="AG2016" s="18" t="n">
        <f aca="false">AF2016-(MAX(Draws!U1995-Line_cap,0)+MAX(Draws!AG1995-Line_cap,0))</f>
        <v>0</v>
      </c>
      <c r="AH2016" s="18" t="n">
        <f aca="false">AG2016-(MAX(Draws!V1995-Line_cap,0)+MAX(Draws!AH1995-Line_cap,0))</f>
        <v>0</v>
      </c>
      <c r="AI2016" s="18" t="n">
        <f aca="false">AH2016-(MAX(Draws!W1995-Line_cap,0)+MAX(Draws!AI1995-Line_cap,0))</f>
        <v>0</v>
      </c>
      <c r="AJ2016" s="18" t="n">
        <f aca="false">AI2016-(MAX(Draws!X1995-Line_cap,0)+MAX(Draws!AJ1995-Line_cap,0))</f>
        <v>0</v>
      </c>
      <c r="AK2016" s="18" t="n">
        <f aca="false">AJ2016-(MAX(Draws!Y1995-Line_cap,0)+MAX(Draws!AK1995-Line_cap,0))</f>
        <v>0</v>
      </c>
      <c r="AL2016" s="18" t="n">
        <f aca="false">SUMPRODUCT(MIN($B$22:$M$22+B2016:M2016+N2016:Y2016))</f>
        <v>437.265994055458</v>
      </c>
      <c r="AM2016" s="18" t="n">
        <f aca="false">SUMPRODUCT(MIN($B$22:$M$22+B2016:M2016))</f>
        <v>437.265994055458</v>
      </c>
      <c r="AN2016" s="18" t="n">
        <f aca="false">SUMPRODUCT(MIN($B$22:$M$22+N2016:Y2016))</f>
        <v>481.950382357786</v>
      </c>
      <c r="AO2016" s="18" t="n">
        <f aca="false">SUMPRODUCT(MIN($B$22:$M$22+B2016:M2016+Z2016:AK2016))</f>
        <v>437.265994055458</v>
      </c>
      <c r="AP2016" s="18" t="n">
        <f aca="false">SUMPRODUCT(MIN($B$23:$M$23+B2016:M2016+N2016:Y2016))</f>
        <v>484.139122869003</v>
      </c>
      <c r="AQ2016" s="18" t="n">
        <f aca="false">SUMPRODUCT(MIN($B$23:$M$23+B2016:M2016+Z2016:AK2016))</f>
        <v>484.139122869003</v>
      </c>
      <c r="AR2016" s="13" t="n">
        <f aca="false">IF(Y2016&lt;0,1,0)</f>
        <v>0</v>
      </c>
    </row>
    <row r="2017" customFormat="false" ht="15" hidden="false" customHeight="false" outlineLevel="0" collapsed="false">
      <c r="A2017" s="13" t="n">
        <v>1992</v>
      </c>
      <c r="B2017" s="18" t="n">
        <f aca="false">Shock_sd*Draws!B1996</f>
        <v>-56.8244047769106</v>
      </c>
      <c r="C2017" s="18" t="n">
        <f aca="false">Persist_a*B2017+Shock_sd*Draws!C1996</f>
        <v>11.9889371401543</v>
      </c>
      <c r="D2017" s="18" t="n">
        <f aca="false">Persist_a*C2017+Shock_sd*Draws!D1996</f>
        <v>14.058082376194</v>
      </c>
      <c r="E2017" s="18" t="n">
        <f aca="false">Persist_a*D2017+Shock_sd*Draws!E1996</f>
        <v>-10.6373602738978</v>
      </c>
      <c r="F2017" s="18" t="n">
        <f aca="false">Persist_a*E2017+Shock_sd*Draws!F1996</f>
        <v>-110.929337711785</v>
      </c>
      <c r="G2017" s="18" t="n">
        <f aca="false">Persist_a*F2017+Shock_sd*Draws!G1996</f>
        <v>-154.521912905181</v>
      </c>
      <c r="H2017" s="18" t="n">
        <f aca="false">Persist_a*G2017+Shock_sd*Draws!H1996</f>
        <v>-107.031436815778</v>
      </c>
      <c r="I2017" s="18" t="n">
        <f aca="false">Persist_a*H2017+Shock_sd*Draws!I1996</f>
        <v>22.5096345511029</v>
      </c>
      <c r="J2017" s="18" t="n">
        <f aca="false">Persist_a*I2017+Shock_sd*Draws!J1996</f>
        <v>103.643783558452</v>
      </c>
      <c r="K2017" s="18" t="n">
        <f aca="false">Persist_a*J2017+Shock_sd*Draws!K1996</f>
        <v>18.1535030587108</v>
      </c>
      <c r="L2017" s="18" t="n">
        <f aca="false">Persist_a*K2017+Shock_sd*Draws!L1996</f>
        <v>7.25699952406806</v>
      </c>
      <c r="M2017" s="18" t="n">
        <f aca="false">Persist_a*L2017+Shock_sd*Draws!M1996</f>
        <v>51.642522743954</v>
      </c>
      <c r="N2017" s="18" t="n">
        <f aca="false">0-(Draws!N1996+Draws!Z1996)</f>
        <v>-232.493817591837</v>
      </c>
      <c r="O2017" s="18" t="n">
        <f aca="false">N2017-(Draws!O1996+Draws!AA1996)</f>
        <v>-232.493817591837</v>
      </c>
      <c r="P2017" s="18" t="n">
        <f aca="false">O2017-(Draws!P1996+Draws!AB1996)</f>
        <v>-232.493817591837</v>
      </c>
      <c r="Q2017" s="18" t="n">
        <f aca="false">P2017-(Draws!Q1996+Draws!AC1996)</f>
        <v>-232.493817591837</v>
      </c>
      <c r="R2017" s="18" t="n">
        <f aca="false">Q2017-(Draws!R1996+Draws!AD1996)</f>
        <v>-232.493817591837</v>
      </c>
      <c r="S2017" s="18" t="n">
        <f aca="false">R2017-(Draws!S1996+Draws!AE1996)</f>
        <v>-232.493817591837</v>
      </c>
      <c r="T2017" s="18" t="n">
        <f aca="false">S2017-(Draws!T1996+Draws!AF1996)</f>
        <v>-232.493817591837</v>
      </c>
      <c r="U2017" s="18" t="n">
        <f aca="false">T2017-(Draws!U1996+Draws!AG1996)</f>
        <v>-232.493817591837</v>
      </c>
      <c r="V2017" s="18" t="n">
        <f aca="false">U2017-(Draws!V1996+Draws!AH1996)</f>
        <v>-232.493817591837</v>
      </c>
      <c r="W2017" s="18" t="n">
        <f aca="false">V2017-(Draws!W1996+Draws!AI1996)</f>
        <v>-232.493817591837</v>
      </c>
      <c r="X2017" s="18" t="n">
        <f aca="false">W2017-(Draws!X1996+Draws!AJ1996)</f>
        <v>-232.493817591837</v>
      </c>
      <c r="Y2017" s="18" t="n">
        <f aca="false">X2017-(Draws!Y1996+Draws!AK1996)</f>
        <v>-232.493817591837</v>
      </c>
      <c r="Z2017" s="18" t="n">
        <f aca="false">0-(MAX(Draws!N1996-Line_cap,0)+MAX(Draws!Z1996-Line_cap,0))</f>
        <v>-132.493817591837</v>
      </c>
      <c r="AA2017" s="18" t="n">
        <f aca="false">Z2017-(MAX(Draws!O1996-Line_cap,0)+MAX(Draws!AA1996-Line_cap,0))</f>
        <v>-132.493817591837</v>
      </c>
      <c r="AB2017" s="18" t="n">
        <f aca="false">AA2017-(MAX(Draws!P1996-Line_cap,0)+MAX(Draws!AB1996-Line_cap,0))</f>
        <v>-132.493817591837</v>
      </c>
      <c r="AC2017" s="18" t="n">
        <f aca="false">AB2017-(MAX(Draws!Q1996-Line_cap,0)+MAX(Draws!AC1996-Line_cap,0))</f>
        <v>-132.493817591837</v>
      </c>
      <c r="AD2017" s="18" t="n">
        <f aca="false">AC2017-(MAX(Draws!R1996-Line_cap,0)+MAX(Draws!AD1996-Line_cap,0))</f>
        <v>-132.493817591837</v>
      </c>
      <c r="AE2017" s="18" t="n">
        <f aca="false">AD2017-(MAX(Draws!S1996-Line_cap,0)+MAX(Draws!AE1996-Line_cap,0))</f>
        <v>-132.493817591837</v>
      </c>
      <c r="AF2017" s="18" t="n">
        <f aca="false">AE2017-(MAX(Draws!T1996-Line_cap,0)+MAX(Draws!AF1996-Line_cap,0))</f>
        <v>-132.493817591837</v>
      </c>
      <c r="AG2017" s="18" t="n">
        <f aca="false">AF2017-(MAX(Draws!U1996-Line_cap,0)+MAX(Draws!AG1996-Line_cap,0))</f>
        <v>-132.493817591837</v>
      </c>
      <c r="AH2017" s="18" t="n">
        <f aca="false">AG2017-(MAX(Draws!V1996-Line_cap,0)+MAX(Draws!AH1996-Line_cap,0))</f>
        <v>-132.493817591837</v>
      </c>
      <c r="AI2017" s="18" t="n">
        <f aca="false">AH2017-(MAX(Draws!W1996-Line_cap,0)+MAX(Draws!AI1996-Line_cap,0))</f>
        <v>-132.493817591837</v>
      </c>
      <c r="AJ2017" s="18" t="n">
        <f aca="false">AI2017-(MAX(Draws!X1996-Line_cap,0)+MAX(Draws!AJ1996-Line_cap,0))</f>
        <v>-132.493817591837</v>
      </c>
      <c r="AK2017" s="18" t="n">
        <f aca="false">AJ2017-(MAX(Draws!Y1996-Line_cap,0)+MAX(Draws!AK1996-Line_cap,0))</f>
        <v>-132.493817591837</v>
      </c>
      <c r="AL2017" s="18" t="n">
        <f aca="false">SUMPRODUCT(MIN($B$22:$M$22+B2017:M2017+N2017:Y2017))</f>
        <v>96.1924411413465</v>
      </c>
      <c r="AM2017" s="18" t="n">
        <f aca="false">SUMPRODUCT(MIN($B$22:$M$22+B2017:M2017))</f>
        <v>328.686258733184</v>
      </c>
      <c r="AN2017" s="18" t="n">
        <f aca="false">SUMPRODUCT(MIN($B$22:$M$22+N2017:Y2017))</f>
        <v>249.456564765948</v>
      </c>
      <c r="AO2017" s="18" t="n">
        <f aca="false">SUMPRODUCT(MIN($B$22:$M$22+B2017:M2017+Z2017:AK2017))</f>
        <v>196.192441141346</v>
      </c>
      <c r="AP2017" s="18" t="n">
        <f aca="false">SUMPRODUCT(MIN($B$23:$M$23+B2017:M2017+N2017:Y2017))</f>
        <v>143.958186642131</v>
      </c>
      <c r="AQ2017" s="18" t="n">
        <f aca="false">SUMPRODUCT(MIN($B$23:$M$23+B2017:M2017+Z2017:AK2017))</f>
        <v>243.958186642131</v>
      </c>
      <c r="AR2017" s="13" t="n">
        <f aca="false">IF(Y2017&lt;0,1,0)</f>
        <v>1</v>
      </c>
    </row>
    <row r="2018" customFormat="false" ht="15" hidden="false" customHeight="false" outlineLevel="0" collapsed="false">
      <c r="A2018" s="13" t="n">
        <v>1993</v>
      </c>
      <c r="B2018" s="18" t="n">
        <f aca="false">Shock_sd*Draws!B1997</f>
        <v>55.2575250681408</v>
      </c>
      <c r="C2018" s="18" t="n">
        <f aca="false">Persist_a*B2018+Shock_sd*Draws!C1997</f>
        <v>59.4176846274829</v>
      </c>
      <c r="D2018" s="18" t="n">
        <f aca="false">Persist_a*C2018+Shock_sd*Draws!D1997</f>
        <v>-17.5096098879658</v>
      </c>
      <c r="E2018" s="18" t="n">
        <f aca="false">Persist_a*D2018+Shock_sd*Draws!E1997</f>
        <v>-50.5660609876905</v>
      </c>
      <c r="F2018" s="18" t="n">
        <f aca="false">Persist_a*E2018+Shock_sd*Draws!F1997</f>
        <v>7.98252943837596</v>
      </c>
      <c r="G2018" s="18" t="n">
        <f aca="false">Persist_a*F2018+Shock_sd*Draws!G1997</f>
        <v>-15.8529889243333</v>
      </c>
      <c r="H2018" s="18" t="n">
        <f aca="false">Persist_a*G2018+Shock_sd*Draws!H1997</f>
        <v>16.3539808612367</v>
      </c>
      <c r="I2018" s="18" t="n">
        <f aca="false">Persist_a*H2018+Shock_sd*Draws!I1997</f>
        <v>-17.389220341109</v>
      </c>
      <c r="J2018" s="18" t="n">
        <f aca="false">Persist_a*I2018+Shock_sd*Draws!J1997</f>
        <v>-3.40889546494556</v>
      </c>
      <c r="K2018" s="18" t="n">
        <f aca="false">Persist_a*J2018+Shock_sd*Draws!K1997</f>
        <v>-70.992297614333</v>
      </c>
      <c r="L2018" s="18" t="n">
        <f aca="false">Persist_a*K2018+Shock_sd*Draws!L1997</f>
        <v>19.4622810203161</v>
      </c>
      <c r="M2018" s="18" t="n">
        <f aca="false">Persist_a*L2018+Shock_sd*Draws!M1997</f>
        <v>59.5286657943656</v>
      </c>
      <c r="N2018" s="18" t="n">
        <f aca="false">0-(Draws!N1997+Draws!Z1997)</f>
        <v>0</v>
      </c>
      <c r="O2018" s="18" t="n">
        <f aca="false">N2018-(Draws!O1997+Draws!AA1997)</f>
        <v>0</v>
      </c>
      <c r="P2018" s="18" t="n">
        <f aca="false">O2018-(Draws!P1997+Draws!AB1997)</f>
        <v>0</v>
      </c>
      <c r="Q2018" s="18" t="n">
        <f aca="false">P2018-(Draws!Q1997+Draws!AC1997)</f>
        <v>0</v>
      </c>
      <c r="R2018" s="18" t="n">
        <f aca="false">Q2018-(Draws!R1997+Draws!AD1997)</f>
        <v>0</v>
      </c>
      <c r="S2018" s="18" t="n">
        <f aca="false">R2018-(Draws!S1997+Draws!AE1997)</f>
        <v>0</v>
      </c>
      <c r="T2018" s="18" t="n">
        <f aca="false">S2018-(Draws!T1997+Draws!AF1997)</f>
        <v>0</v>
      </c>
      <c r="U2018" s="18" t="n">
        <f aca="false">T2018-(Draws!U1997+Draws!AG1997)</f>
        <v>0</v>
      </c>
      <c r="V2018" s="18" t="n">
        <f aca="false">U2018-(Draws!V1997+Draws!AH1997)</f>
        <v>0</v>
      </c>
      <c r="W2018" s="18" t="n">
        <f aca="false">V2018-(Draws!W1997+Draws!AI1997)</f>
        <v>0</v>
      </c>
      <c r="X2018" s="18" t="n">
        <f aca="false">W2018-(Draws!X1997+Draws!AJ1997)</f>
        <v>0</v>
      </c>
      <c r="Y2018" s="18" t="n">
        <f aca="false">X2018-(Draws!Y1997+Draws!AK1997)</f>
        <v>0</v>
      </c>
      <c r="Z2018" s="18" t="n">
        <f aca="false">0-(MAX(Draws!N1997-Line_cap,0)+MAX(Draws!Z1997-Line_cap,0))</f>
        <v>0</v>
      </c>
      <c r="AA2018" s="18" t="n">
        <f aca="false">Z2018-(MAX(Draws!O1997-Line_cap,0)+MAX(Draws!AA1997-Line_cap,0))</f>
        <v>0</v>
      </c>
      <c r="AB2018" s="18" t="n">
        <f aca="false">AA2018-(MAX(Draws!P1997-Line_cap,0)+MAX(Draws!AB1997-Line_cap,0))</f>
        <v>0</v>
      </c>
      <c r="AC2018" s="18" t="n">
        <f aca="false">AB2018-(MAX(Draws!Q1997-Line_cap,0)+MAX(Draws!AC1997-Line_cap,0))</f>
        <v>0</v>
      </c>
      <c r="AD2018" s="18" t="n">
        <f aca="false">AC2018-(MAX(Draws!R1997-Line_cap,0)+MAX(Draws!AD1997-Line_cap,0))</f>
        <v>0</v>
      </c>
      <c r="AE2018" s="18" t="n">
        <f aca="false">AD2018-(MAX(Draws!S1997-Line_cap,0)+MAX(Draws!AE1997-Line_cap,0))</f>
        <v>0</v>
      </c>
      <c r="AF2018" s="18" t="n">
        <f aca="false">AE2018-(MAX(Draws!T1997-Line_cap,0)+MAX(Draws!AF1997-Line_cap,0))</f>
        <v>0</v>
      </c>
      <c r="AG2018" s="18" t="n">
        <f aca="false">AF2018-(MAX(Draws!U1997-Line_cap,0)+MAX(Draws!AG1997-Line_cap,0))</f>
        <v>0</v>
      </c>
      <c r="AH2018" s="18" t="n">
        <f aca="false">AG2018-(MAX(Draws!V1997-Line_cap,0)+MAX(Draws!AH1997-Line_cap,0))</f>
        <v>0</v>
      </c>
      <c r="AI2018" s="18" t="n">
        <f aca="false">AH2018-(MAX(Draws!W1997-Line_cap,0)+MAX(Draws!AI1997-Line_cap,0))</f>
        <v>0</v>
      </c>
      <c r="AJ2018" s="18" t="n">
        <f aca="false">AI2018-(MAX(Draws!X1997-Line_cap,0)+MAX(Draws!AJ1997-Line_cap,0))</f>
        <v>0</v>
      </c>
      <c r="AK2018" s="18" t="n">
        <f aca="false">AJ2018-(MAX(Draws!Y1997-Line_cap,0)+MAX(Draws!AK1997-Line_cap,0))</f>
        <v>0</v>
      </c>
      <c r="AL2018" s="18" t="n">
        <f aca="false">SUMPRODUCT(MIN($B$22:$M$22+B2018:M2018+N2018:Y2018))</f>
        <v>423.393398195091</v>
      </c>
      <c r="AM2018" s="18" t="n">
        <f aca="false">SUMPRODUCT(MIN($B$22:$M$22+B2018:M2018))</f>
        <v>423.393398195091</v>
      </c>
      <c r="AN2018" s="18" t="n">
        <f aca="false">SUMPRODUCT(MIN($B$22:$M$22+N2018:Y2018))</f>
        <v>481.950382357786</v>
      </c>
      <c r="AO2018" s="18" t="n">
        <f aca="false">SUMPRODUCT(MIN($B$22:$M$22+B2018:M2018+Z2018:AK2018))</f>
        <v>423.393398195091</v>
      </c>
      <c r="AP2018" s="18" t="n">
        <f aca="false">SUMPRODUCT(MIN($B$23:$M$23+B2018:M2018+N2018:Y2018))</f>
        <v>471.679046745518</v>
      </c>
      <c r="AQ2018" s="18" t="n">
        <f aca="false">SUMPRODUCT(MIN($B$23:$M$23+B2018:M2018+Z2018:AK2018))</f>
        <v>471.679046745518</v>
      </c>
      <c r="AR2018" s="13" t="n">
        <f aca="false">IF(Y2018&lt;0,1,0)</f>
        <v>0</v>
      </c>
    </row>
    <row r="2019" customFormat="false" ht="15" hidden="false" customHeight="false" outlineLevel="0" collapsed="false">
      <c r="A2019" s="13" t="n">
        <v>1994</v>
      </c>
      <c r="B2019" s="18" t="n">
        <f aca="false">Shock_sd*Draws!B1998</f>
        <v>105.821626189735</v>
      </c>
      <c r="C2019" s="18" t="n">
        <f aca="false">Persist_a*B2019+Shock_sd*Draws!C1998</f>
        <v>13.8422355560787</v>
      </c>
      <c r="D2019" s="18" t="n">
        <f aca="false">Persist_a*C2019+Shock_sd*Draws!D1998</f>
        <v>-2.35570978199498</v>
      </c>
      <c r="E2019" s="18" t="n">
        <f aca="false">Persist_a*D2019+Shock_sd*Draws!E1998</f>
        <v>-142.893285771235</v>
      </c>
      <c r="F2019" s="18" t="n">
        <f aca="false">Persist_a*E2019+Shock_sd*Draws!F1998</f>
        <v>-85.4917127106969</v>
      </c>
      <c r="G2019" s="18" t="n">
        <f aca="false">Persist_a*F2019+Shock_sd*Draws!G1998</f>
        <v>-54.0918250070387</v>
      </c>
      <c r="H2019" s="18" t="n">
        <f aca="false">Persist_a*G2019+Shock_sd*Draws!H1998</f>
        <v>-60.1013320968908</v>
      </c>
      <c r="I2019" s="18" t="n">
        <f aca="false">Persist_a*H2019+Shock_sd*Draws!I1998</f>
        <v>-65.9937234349665</v>
      </c>
      <c r="J2019" s="18" t="n">
        <f aca="false">Persist_a*I2019+Shock_sd*Draws!J1998</f>
        <v>26.6594703759492</v>
      </c>
      <c r="K2019" s="18" t="n">
        <f aca="false">Persist_a*J2019+Shock_sd*Draws!K1998</f>
        <v>80.8876284027103</v>
      </c>
      <c r="L2019" s="18" t="n">
        <f aca="false">Persist_a*K2019+Shock_sd*Draws!L1998</f>
        <v>54.3501799695907</v>
      </c>
      <c r="M2019" s="18" t="n">
        <f aca="false">Persist_a*L2019+Shock_sd*Draws!M1998</f>
        <v>12.2813835032794</v>
      </c>
      <c r="N2019" s="18" t="n">
        <f aca="false">0-(Draws!N1998+Draws!Z1998)</f>
        <v>0</v>
      </c>
      <c r="O2019" s="18" t="n">
        <f aca="false">N2019-(Draws!O1998+Draws!AA1998)</f>
        <v>0</v>
      </c>
      <c r="P2019" s="18" t="n">
        <f aca="false">O2019-(Draws!P1998+Draws!AB1998)</f>
        <v>0</v>
      </c>
      <c r="Q2019" s="18" t="n">
        <f aca="false">P2019-(Draws!Q1998+Draws!AC1998)</f>
        <v>0</v>
      </c>
      <c r="R2019" s="18" t="n">
        <f aca="false">Q2019-(Draws!R1998+Draws!AD1998)</f>
        <v>0</v>
      </c>
      <c r="S2019" s="18" t="n">
        <f aca="false">R2019-(Draws!S1998+Draws!AE1998)</f>
        <v>0</v>
      </c>
      <c r="T2019" s="18" t="n">
        <f aca="false">S2019-(Draws!T1998+Draws!AF1998)</f>
        <v>0</v>
      </c>
      <c r="U2019" s="18" t="n">
        <f aca="false">T2019-(Draws!U1998+Draws!AG1998)</f>
        <v>0</v>
      </c>
      <c r="V2019" s="18" t="n">
        <f aca="false">U2019-(Draws!V1998+Draws!AH1998)</f>
        <v>0</v>
      </c>
      <c r="W2019" s="18" t="n">
        <f aca="false">V2019-(Draws!W1998+Draws!AI1998)</f>
        <v>0</v>
      </c>
      <c r="X2019" s="18" t="n">
        <f aca="false">W2019-(Draws!X1998+Draws!AJ1998)</f>
        <v>0</v>
      </c>
      <c r="Y2019" s="18" t="n">
        <f aca="false">X2019-(Draws!Y1998+Draws!AK1998)</f>
        <v>0</v>
      </c>
      <c r="Z2019" s="18" t="n">
        <f aca="false">0-(MAX(Draws!N1998-Line_cap,0)+MAX(Draws!Z1998-Line_cap,0))</f>
        <v>0</v>
      </c>
      <c r="AA2019" s="18" t="n">
        <f aca="false">Z2019-(MAX(Draws!O1998-Line_cap,0)+MAX(Draws!AA1998-Line_cap,0))</f>
        <v>0</v>
      </c>
      <c r="AB2019" s="18" t="n">
        <f aca="false">AA2019-(MAX(Draws!P1998-Line_cap,0)+MAX(Draws!AB1998-Line_cap,0))</f>
        <v>0</v>
      </c>
      <c r="AC2019" s="18" t="n">
        <f aca="false">AB2019-(MAX(Draws!Q1998-Line_cap,0)+MAX(Draws!AC1998-Line_cap,0))</f>
        <v>0</v>
      </c>
      <c r="AD2019" s="18" t="n">
        <f aca="false">AC2019-(MAX(Draws!R1998-Line_cap,0)+MAX(Draws!AD1998-Line_cap,0))</f>
        <v>0</v>
      </c>
      <c r="AE2019" s="18" t="n">
        <f aca="false">AD2019-(MAX(Draws!S1998-Line_cap,0)+MAX(Draws!AE1998-Line_cap,0))</f>
        <v>0</v>
      </c>
      <c r="AF2019" s="18" t="n">
        <f aca="false">AE2019-(MAX(Draws!T1998-Line_cap,0)+MAX(Draws!AF1998-Line_cap,0))</f>
        <v>0</v>
      </c>
      <c r="AG2019" s="18" t="n">
        <f aca="false">AF2019-(MAX(Draws!U1998-Line_cap,0)+MAX(Draws!AG1998-Line_cap,0))</f>
        <v>0</v>
      </c>
      <c r="AH2019" s="18" t="n">
        <f aca="false">AG2019-(MAX(Draws!V1998-Line_cap,0)+MAX(Draws!AH1998-Line_cap,0))</f>
        <v>0</v>
      </c>
      <c r="AI2019" s="18" t="n">
        <f aca="false">AH2019-(MAX(Draws!W1998-Line_cap,0)+MAX(Draws!AI1998-Line_cap,0))</f>
        <v>0</v>
      </c>
      <c r="AJ2019" s="18" t="n">
        <f aca="false">AI2019-(MAX(Draws!X1998-Line_cap,0)+MAX(Draws!AJ1998-Line_cap,0))</f>
        <v>0</v>
      </c>
      <c r="AK2019" s="18" t="n">
        <f aca="false">AJ2019-(MAX(Draws!Y1998-Line_cap,0)+MAX(Draws!AK1998-Line_cap,0))</f>
        <v>0</v>
      </c>
      <c r="AL2019" s="18" t="n">
        <f aca="false">SUMPRODUCT(MIN($B$22:$M$22+B2019:M2019+N2019:Y2019))</f>
        <v>355.968914056921</v>
      </c>
      <c r="AM2019" s="18" t="n">
        <f aca="false">SUMPRODUCT(MIN($B$22:$M$22+B2019:M2019))</f>
        <v>355.968914056921</v>
      </c>
      <c r="AN2019" s="18" t="n">
        <f aca="false">SUMPRODUCT(MIN($B$22:$M$22+N2019:Y2019))</f>
        <v>481.950382357786</v>
      </c>
      <c r="AO2019" s="18" t="n">
        <f aca="false">SUMPRODUCT(MIN($B$22:$M$22+B2019:M2019+Z2019:AK2019))</f>
        <v>355.968914056921</v>
      </c>
      <c r="AP2019" s="18" t="n">
        <f aca="false">SUMPRODUCT(MIN($B$23:$M$23+B2019:M2019+N2019:Y2019))</f>
        <v>396.857201570284</v>
      </c>
      <c r="AQ2019" s="18" t="n">
        <f aca="false">SUMPRODUCT(MIN($B$23:$M$23+B2019:M2019+Z2019:AK2019))</f>
        <v>396.857201570284</v>
      </c>
      <c r="AR2019" s="13" t="n">
        <f aca="false">IF(Y2019&lt;0,1,0)</f>
        <v>0</v>
      </c>
    </row>
    <row r="2020" customFormat="false" ht="15" hidden="false" customHeight="false" outlineLevel="0" collapsed="false">
      <c r="A2020" s="13" t="n">
        <v>1995</v>
      </c>
      <c r="B2020" s="18" t="n">
        <f aca="false">Shock_sd*Draws!B1999</f>
        <v>1.55274103374278</v>
      </c>
      <c r="C2020" s="18" t="n">
        <f aca="false">Persist_a*B2020+Shock_sd*Draws!C1999</f>
        <v>61.6060467568363</v>
      </c>
      <c r="D2020" s="18" t="n">
        <f aca="false">Persist_a*C2020+Shock_sd*Draws!D1999</f>
        <v>55.721245872142</v>
      </c>
      <c r="E2020" s="18" t="n">
        <f aca="false">Persist_a*D2020+Shock_sd*Draws!E1999</f>
        <v>4.16548931954796</v>
      </c>
      <c r="F2020" s="18" t="n">
        <f aca="false">Persist_a*E2020+Shock_sd*Draws!F1999</f>
        <v>-22.0973225645517</v>
      </c>
      <c r="G2020" s="18" t="n">
        <f aca="false">Persist_a*F2020+Shock_sd*Draws!G1999</f>
        <v>-43.6553220300692</v>
      </c>
      <c r="H2020" s="18" t="n">
        <f aca="false">Persist_a*G2020+Shock_sd*Draws!H1999</f>
        <v>83.9464989135195</v>
      </c>
      <c r="I2020" s="18" t="n">
        <f aca="false">Persist_a*H2020+Shock_sd*Draws!I1999</f>
        <v>25.2406974297313</v>
      </c>
      <c r="J2020" s="18" t="n">
        <f aca="false">Persist_a*I2020+Shock_sd*Draws!J1999</f>
        <v>37.4079155099443</v>
      </c>
      <c r="K2020" s="18" t="n">
        <f aca="false">Persist_a*J2020+Shock_sd*Draws!K1999</f>
        <v>83.670980811093</v>
      </c>
      <c r="L2020" s="18" t="n">
        <f aca="false">Persist_a*K2020+Shock_sd*Draws!L1999</f>
        <v>-25.0250694275453</v>
      </c>
      <c r="M2020" s="18" t="n">
        <f aca="false">Persist_a*L2020+Shock_sd*Draws!M1999</f>
        <v>22.5589528698853</v>
      </c>
      <c r="N2020" s="18" t="n">
        <f aca="false">0-(Draws!N1999+Draws!Z1999)</f>
        <v>0</v>
      </c>
      <c r="O2020" s="18" t="n">
        <f aca="false">N2020-(Draws!O1999+Draws!AA1999)</f>
        <v>0</v>
      </c>
      <c r="P2020" s="18" t="n">
        <f aca="false">O2020-(Draws!P1999+Draws!AB1999)</f>
        <v>0</v>
      </c>
      <c r="Q2020" s="18" t="n">
        <f aca="false">P2020-(Draws!Q1999+Draws!AC1999)</f>
        <v>0</v>
      </c>
      <c r="R2020" s="18" t="n">
        <f aca="false">Q2020-(Draws!R1999+Draws!AD1999)</f>
        <v>0</v>
      </c>
      <c r="S2020" s="18" t="n">
        <f aca="false">R2020-(Draws!S1999+Draws!AE1999)</f>
        <v>0</v>
      </c>
      <c r="T2020" s="18" t="n">
        <f aca="false">S2020-(Draws!T1999+Draws!AF1999)</f>
        <v>0</v>
      </c>
      <c r="U2020" s="18" t="n">
        <f aca="false">T2020-(Draws!U1999+Draws!AG1999)</f>
        <v>0</v>
      </c>
      <c r="V2020" s="18" t="n">
        <f aca="false">U2020-(Draws!V1999+Draws!AH1999)</f>
        <v>0</v>
      </c>
      <c r="W2020" s="18" t="n">
        <f aca="false">V2020-(Draws!W1999+Draws!AI1999)</f>
        <v>0</v>
      </c>
      <c r="X2020" s="18" t="n">
        <f aca="false">W2020-(Draws!X1999+Draws!AJ1999)</f>
        <v>-70.6339556624483</v>
      </c>
      <c r="Y2020" s="18" t="n">
        <f aca="false">X2020-(Draws!Y1999+Draws!AK1999)</f>
        <v>-70.6339556624483</v>
      </c>
      <c r="Z2020" s="18" t="n">
        <f aca="false">0-(MAX(Draws!N1999-Line_cap,0)+MAX(Draws!Z1999-Line_cap,0))</f>
        <v>0</v>
      </c>
      <c r="AA2020" s="18" t="n">
        <f aca="false">Z2020-(MAX(Draws!O1999-Line_cap,0)+MAX(Draws!AA1999-Line_cap,0))</f>
        <v>0</v>
      </c>
      <c r="AB2020" s="18" t="n">
        <f aca="false">AA2020-(MAX(Draws!P1999-Line_cap,0)+MAX(Draws!AB1999-Line_cap,0))</f>
        <v>0</v>
      </c>
      <c r="AC2020" s="18" t="n">
        <f aca="false">AB2020-(MAX(Draws!Q1999-Line_cap,0)+MAX(Draws!AC1999-Line_cap,0))</f>
        <v>0</v>
      </c>
      <c r="AD2020" s="18" t="n">
        <f aca="false">AC2020-(MAX(Draws!R1999-Line_cap,0)+MAX(Draws!AD1999-Line_cap,0))</f>
        <v>0</v>
      </c>
      <c r="AE2020" s="18" t="n">
        <f aca="false">AD2020-(MAX(Draws!S1999-Line_cap,0)+MAX(Draws!AE1999-Line_cap,0))</f>
        <v>0</v>
      </c>
      <c r="AF2020" s="18" t="n">
        <f aca="false">AE2020-(MAX(Draws!T1999-Line_cap,0)+MAX(Draws!AF1999-Line_cap,0))</f>
        <v>0</v>
      </c>
      <c r="AG2020" s="18" t="n">
        <f aca="false">AF2020-(MAX(Draws!U1999-Line_cap,0)+MAX(Draws!AG1999-Line_cap,0))</f>
        <v>0</v>
      </c>
      <c r="AH2020" s="18" t="n">
        <f aca="false">AG2020-(MAX(Draws!V1999-Line_cap,0)+MAX(Draws!AH1999-Line_cap,0))</f>
        <v>0</v>
      </c>
      <c r="AI2020" s="18" t="n">
        <f aca="false">AH2020-(MAX(Draws!W1999-Line_cap,0)+MAX(Draws!AI1999-Line_cap,0))</f>
        <v>0</v>
      </c>
      <c r="AJ2020" s="18" t="n">
        <f aca="false">AI2020-(MAX(Draws!X1999-Line_cap,0)+MAX(Draws!AJ1999-Line_cap,0))</f>
        <v>0</v>
      </c>
      <c r="AK2020" s="18" t="n">
        <f aca="false">AJ2020-(MAX(Draws!Y1999-Line_cap,0)+MAX(Draws!AK1999-Line_cap,0))</f>
        <v>0</v>
      </c>
      <c r="AL2020" s="18" t="n">
        <f aca="false">SUMPRODUCT(MIN($B$22:$M$22+B2020:M2020+N2020:Y2020))</f>
        <v>406.268922474388</v>
      </c>
      <c r="AM2020" s="18" t="n">
        <f aca="false">SUMPRODUCT(MIN($B$22:$M$22+B2020:M2020))</f>
        <v>439.552849608296</v>
      </c>
      <c r="AN2020" s="18" t="n">
        <f aca="false">SUMPRODUCT(MIN($B$22:$M$22+N2020:Y2020))</f>
        <v>431.293991901933</v>
      </c>
      <c r="AO2020" s="18" t="n">
        <f aca="false">SUMPRODUCT(MIN($B$22:$M$22+B2020:M2020+Z2020:AK2020))</f>
        <v>439.552849608296</v>
      </c>
      <c r="AP2020" s="18" t="n">
        <f aca="false">SUMPRODUCT(MIN($B$23:$M$23+B2020:M2020+N2020:Y2020))</f>
        <v>453.142051287932</v>
      </c>
      <c r="AQ2020" s="18" t="n">
        <f aca="false">SUMPRODUCT(MIN($B$23:$M$23+B2020:M2020+Z2020:AK2020))</f>
        <v>487.31859510908</v>
      </c>
      <c r="AR2020" s="13" t="n">
        <f aca="false">IF(Y2020&lt;0,1,0)</f>
        <v>1</v>
      </c>
    </row>
    <row r="2021" customFormat="false" ht="15" hidden="false" customHeight="false" outlineLevel="0" collapsed="false">
      <c r="A2021" s="13" t="n">
        <v>1996</v>
      </c>
      <c r="B2021" s="18" t="n">
        <f aca="false">Shock_sd*Draws!B2000</f>
        <v>-23.2346159494723</v>
      </c>
      <c r="C2021" s="18" t="n">
        <f aca="false">Persist_a*B2021+Shock_sd*Draws!C2000</f>
        <v>-10.4791692977769</v>
      </c>
      <c r="D2021" s="18" t="n">
        <f aca="false">Persist_a*C2021+Shock_sd*Draws!D2000</f>
        <v>-22.933789474739</v>
      </c>
      <c r="E2021" s="18" t="n">
        <f aca="false">Persist_a*D2021+Shock_sd*Draws!E2000</f>
        <v>-21.1811480073611</v>
      </c>
      <c r="F2021" s="18" t="n">
        <f aca="false">Persist_a*E2021+Shock_sd*Draws!F2000</f>
        <v>-54.0814313278599</v>
      </c>
      <c r="G2021" s="18" t="n">
        <f aca="false">Persist_a*F2021+Shock_sd*Draws!G2000</f>
        <v>-32.5577001194572</v>
      </c>
      <c r="H2021" s="18" t="n">
        <f aca="false">Persist_a*G2021+Shock_sd*Draws!H2000</f>
        <v>85.3661056283156</v>
      </c>
      <c r="I2021" s="18" t="n">
        <f aca="false">Persist_a*H2021+Shock_sd*Draws!I2000</f>
        <v>-19.1196836675167</v>
      </c>
      <c r="J2021" s="18" t="n">
        <f aca="false">Persist_a*I2021+Shock_sd*Draws!J2000</f>
        <v>-85.2448335918367</v>
      </c>
      <c r="K2021" s="18" t="n">
        <f aca="false">Persist_a*J2021+Shock_sd*Draws!K2000</f>
        <v>-5.11169092350352</v>
      </c>
      <c r="L2021" s="18" t="n">
        <f aca="false">Persist_a*K2021+Shock_sd*Draws!L2000</f>
        <v>52.2893085056202</v>
      </c>
      <c r="M2021" s="18" t="n">
        <f aca="false">Persist_a*L2021+Shock_sd*Draws!M2000</f>
        <v>41.5408092133565</v>
      </c>
      <c r="N2021" s="18" t="n">
        <f aca="false">0-(Draws!N2000+Draws!Z2000)</f>
        <v>0</v>
      </c>
      <c r="O2021" s="18" t="n">
        <f aca="false">N2021-(Draws!O2000+Draws!AA2000)</f>
        <v>0</v>
      </c>
      <c r="P2021" s="18" t="n">
        <f aca="false">O2021-(Draws!P2000+Draws!AB2000)</f>
        <v>0</v>
      </c>
      <c r="Q2021" s="18" t="n">
        <f aca="false">P2021-(Draws!Q2000+Draws!AC2000)</f>
        <v>0</v>
      </c>
      <c r="R2021" s="18" t="n">
        <f aca="false">Q2021-(Draws!R2000+Draws!AD2000)</f>
        <v>0</v>
      </c>
      <c r="S2021" s="18" t="n">
        <f aca="false">R2021-(Draws!S2000+Draws!AE2000)</f>
        <v>0</v>
      </c>
      <c r="T2021" s="18" t="n">
        <f aca="false">S2021-(Draws!T2000+Draws!AF2000)</f>
        <v>-119.619901530594</v>
      </c>
      <c r="U2021" s="18" t="n">
        <f aca="false">T2021-(Draws!U2000+Draws!AG2000)</f>
        <v>-119.619901530594</v>
      </c>
      <c r="V2021" s="18" t="n">
        <f aca="false">U2021-(Draws!V2000+Draws!AH2000)</f>
        <v>-119.619901530594</v>
      </c>
      <c r="W2021" s="18" t="n">
        <f aca="false">V2021-(Draws!W2000+Draws!AI2000)</f>
        <v>-119.619901530594</v>
      </c>
      <c r="X2021" s="18" t="n">
        <f aca="false">W2021-(Draws!X2000+Draws!AJ2000)</f>
        <v>-119.619901530594</v>
      </c>
      <c r="Y2021" s="18" t="n">
        <f aca="false">X2021-(Draws!Y2000+Draws!AK2000)</f>
        <v>-119.619901530594</v>
      </c>
      <c r="Z2021" s="18" t="n">
        <f aca="false">0-(MAX(Draws!N2000-Line_cap,0)+MAX(Draws!Z2000-Line_cap,0))</f>
        <v>0</v>
      </c>
      <c r="AA2021" s="18" t="n">
        <f aca="false">Z2021-(MAX(Draws!O2000-Line_cap,0)+MAX(Draws!AA2000-Line_cap,0))</f>
        <v>0</v>
      </c>
      <c r="AB2021" s="18" t="n">
        <f aca="false">AA2021-(MAX(Draws!P2000-Line_cap,0)+MAX(Draws!AB2000-Line_cap,0))</f>
        <v>0</v>
      </c>
      <c r="AC2021" s="18" t="n">
        <f aca="false">AB2021-(MAX(Draws!Q2000-Line_cap,0)+MAX(Draws!AC2000-Line_cap,0))</f>
        <v>0</v>
      </c>
      <c r="AD2021" s="18" t="n">
        <f aca="false">AC2021-(MAX(Draws!R2000-Line_cap,0)+MAX(Draws!AD2000-Line_cap,0))</f>
        <v>0</v>
      </c>
      <c r="AE2021" s="18" t="n">
        <f aca="false">AD2021-(MAX(Draws!S2000-Line_cap,0)+MAX(Draws!AE2000-Line_cap,0))</f>
        <v>0</v>
      </c>
      <c r="AF2021" s="18" t="n">
        <f aca="false">AE2021-(MAX(Draws!T2000-Line_cap,0)+MAX(Draws!AF2000-Line_cap,0))</f>
        <v>-19.6199015305938</v>
      </c>
      <c r="AG2021" s="18" t="n">
        <f aca="false">AF2021-(MAX(Draws!U2000-Line_cap,0)+MAX(Draws!AG2000-Line_cap,0))</f>
        <v>-19.6199015305938</v>
      </c>
      <c r="AH2021" s="18" t="n">
        <f aca="false">AG2021-(MAX(Draws!V2000-Line_cap,0)+MAX(Draws!AH2000-Line_cap,0))</f>
        <v>-19.6199015305938</v>
      </c>
      <c r="AI2021" s="18" t="n">
        <f aca="false">AH2021-(MAX(Draws!W2000-Line_cap,0)+MAX(Draws!AI2000-Line_cap,0))</f>
        <v>-19.6199015305938</v>
      </c>
      <c r="AJ2021" s="18" t="n">
        <f aca="false">AI2021-(MAX(Draws!X2000-Line_cap,0)+MAX(Draws!AJ2000-Line_cap,0))</f>
        <v>-19.6199015305938</v>
      </c>
      <c r="AK2021" s="18" t="n">
        <f aca="false">AJ2021-(MAX(Draws!Y2000-Line_cap,0)+MAX(Draws!AK2000-Line_cap,0))</f>
        <v>-19.6199015305938</v>
      </c>
      <c r="AL2021" s="18" t="n">
        <f aca="false">SUMPRODUCT(MIN($B$22:$M$22+B2021:M2021+N2021:Y2021))</f>
        <v>283.333046294966</v>
      </c>
      <c r="AM2021" s="18" t="n">
        <f aca="false">SUMPRODUCT(MIN($B$22:$M$22+B2021:M2021))</f>
        <v>402.95294782556</v>
      </c>
      <c r="AN2021" s="18" t="n">
        <f aca="false">SUMPRODUCT(MIN($B$22:$M$22+N2021:Y2021))</f>
        <v>362.330480827192</v>
      </c>
      <c r="AO2021" s="18" t="n">
        <f aca="false">SUMPRODUCT(MIN($B$22:$M$22+B2021:M2021+Z2021:AK2021))</f>
        <v>383.333046294966</v>
      </c>
      <c r="AP2021" s="18" t="n">
        <f aca="false">SUMPRODUCT(MIN($B$23:$M$23+B2021:M2021+N2021:Y2021))</f>
        <v>332.576373459186</v>
      </c>
      <c r="AQ2021" s="18" t="n">
        <f aca="false">SUMPRODUCT(MIN($B$23:$M$23+B2021:M2021+Z2021:AK2021))</f>
        <v>432.576373459186</v>
      </c>
      <c r="AR2021" s="13" t="n">
        <f aca="false">IF(Y2021&lt;0,1,0)</f>
        <v>1</v>
      </c>
    </row>
    <row r="2022" customFormat="false" ht="15" hidden="false" customHeight="false" outlineLevel="0" collapsed="false">
      <c r="A2022" s="13" t="n">
        <v>1997</v>
      </c>
      <c r="B2022" s="18" t="n">
        <f aca="false">Shock_sd*Draws!B2001</f>
        <v>34.0279635899893</v>
      </c>
      <c r="C2022" s="18" t="n">
        <f aca="false">Persist_a*B2022+Shock_sd*Draws!C2001</f>
        <v>-6.46020189586156</v>
      </c>
      <c r="D2022" s="18" t="n">
        <f aca="false">Persist_a*C2022+Shock_sd*Draws!D2001</f>
        <v>-49.228614577916</v>
      </c>
      <c r="E2022" s="18" t="n">
        <f aca="false">Persist_a*D2022+Shock_sd*Draws!E2001</f>
        <v>49.9432902002457</v>
      </c>
      <c r="F2022" s="18" t="n">
        <f aca="false">Persist_a*E2022+Shock_sd*Draws!F2001</f>
        <v>45.8525302094828</v>
      </c>
      <c r="G2022" s="18" t="n">
        <f aca="false">Persist_a*F2022+Shock_sd*Draws!G2001</f>
        <v>123.245988072556</v>
      </c>
      <c r="H2022" s="18" t="n">
        <f aca="false">Persist_a*G2022+Shock_sd*Draws!H2001</f>
        <v>-14.4544000624621</v>
      </c>
      <c r="I2022" s="18" t="n">
        <f aca="false">Persist_a*H2022+Shock_sd*Draws!I2001</f>
        <v>-16.671918822572</v>
      </c>
      <c r="J2022" s="18" t="n">
        <f aca="false">Persist_a*I2022+Shock_sd*Draws!J2001</f>
        <v>-69.0519406750297</v>
      </c>
      <c r="K2022" s="18" t="n">
        <f aca="false">Persist_a*J2022+Shock_sd*Draws!K2001</f>
        <v>-76.8398206244076</v>
      </c>
      <c r="L2022" s="18" t="n">
        <f aca="false">Persist_a*K2022+Shock_sd*Draws!L2001</f>
        <v>-43.6123669734243</v>
      </c>
      <c r="M2022" s="18" t="n">
        <f aca="false">Persist_a*L2022+Shock_sd*Draws!M2001</f>
        <v>-25.4063266711458</v>
      </c>
      <c r="N2022" s="18" t="n">
        <f aca="false">0-(Draws!N2001+Draws!Z2001)</f>
        <v>0</v>
      </c>
      <c r="O2022" s="18" t="n">
        <f aca="false">N2022-(Draws!O2001+Draws!AA2001)</f>
        <v>0</v>
      </c>
      <c r="P2022" s="18" t="n">
        <f aca="false">O2022-(Draws!P2001+Draws!AB2001)</f>
        <v>0</v>
      </c>
      <c r="Q2022" s="18" t="n">
        <f aca="false">P2022-(Draws!Q2001+Draws!AC2001)</f>
        <v>0</v>
      </c>
      <c r="R2022" s="18" t="n">
        <f aca="false">Q2022-(Draws!R2001+Draws!AD2001)</f>
        <v>0</v>
      </c>
      <c r="S2022" s="18" t="n">
        <f aca="false">R2022-(Draws!S2001+Draws!AE2001)</f>
        <v>0</v>
      </c>
      <c r="T2022" s="18" t="n">
        <f aca="false">S2022-(Draws!T2001+Draws!AF2001)</f>
        <v>0</v>
      </c>
      <c r="U2022" s="18" t="n">
        <f aca="false">T2022-(Draws!U2001+Draws!AG2001)</f>
        <v>0</v>
      </c>
      <c r="V2022" s="18" t="n">
        <f aca="false">U2022-(Draws!V2001+Draws!AH2001)</f>
        <v>0</v>
      </c>
      <c r="W2022" s="18" t="n">
        <f aca="false">V2022-(Draws!W2001+Draws!AI2001)</f>
        <v>0</v>
      </c>
      <c r="X2022" s="18" t="n">
        <f aca="false">W2022-(Draws!X2001+Draws!AJ2001)</f>
        <v>0</v>
      </c>
      <c r="Y2022" s="18" t="n">
        <f aca="false">X2022-(Draws!Y2001+Draws!AK2001)</f>
        <v>0</v>
      </c>
      <c r="Z2022" s="18" t="n">
        <f aca="false">0-(MAX(Draws!N2001-Line_cap,0)+MAX(Draws!Z2001-Line_cap,0))</f>
        <v>0</v>
      </c>
      <c r="AA2022" s="18" t="n">
        <f aca="false">Z2022-(MAX(Draws!O2001-Line_cap,0)+MAX(Draws!AA2001-Line_cap,0))</f>
        <v>0</v>
      </c>
      <c r="AB2022" s="18" t="n">
        <f aca="false">AA2022-(MAX(Draws!P2001-Line_cap,0)+MAX(Draws!AB2001-Line_cap,0))</f>
        <v>0</v>
      </c>
      <c r="AC2022" s="18" t="n">
        <f aca="false">AB2022-(MAX(Draws!Q2001-Line_cap,0)+MAX(Draws!AC2001-Line_cap,0))</f>
        <v>0</v>
      </c>
      <c r="AD2022" s="18" t="n">
        <f aca="false">AC2022-(MAX(Draws!R2001-Line_cap,0)+MAX(Draws!AD2001-Line_cap,0))</f>
        <v>0</v>
      </c>
      <c r="AE2022" s="18" t="n">
        <f aca="false">AD2022-(MAX(Draws!S2001-Line_cap,0)+MAX(Draws!AE2001-Line_cap,0))</f>
        <v>0</v>
      </c>
      <c r="AF2022" s="18" t="n">
        <f aca="false">AE2022-(MAX(Draws!T2001-Line_cap,0)+MAX(Draws!AF2001-Line_cap,0))</f>
        <v>0</v>
      </c>
      <c r="AG2022" s="18" t="n">
        <f aca="false">AF2022-(MAX(Draws!U2001-Line_cap,0)+MAX(Draws!AG2001-Line_cap,0))</f>
        <v>0</v>
      </c>
      <c r="AH2022" s="18" t="n">
        <f aca="false">AG2022-(MAX(Draws!V2001-Line_cap,0)+MAX(Draws!AH2001-Line_cap,0))</f>
        <v>0</v>
      </c>
      <c r="AI2022" s="18" t="n">
        <f aca="false">AH2022-(MAX(Draws!W2001-Line_cap,0)+MAX(Draws!AI2001-Line_cap,0))</f>
        <v>0</v>
      </c>
      <c r="AJ2022" s="18" t="n">
        <f aca="false">AI2022-(MAX(Draws!X2001-Line_cap,0)+MAX(Draws!AJ2001-Line_cap,0))</f>
        <v>0</v>
      </c>
      <c r="AK2022" s="18" t="n">
        <f aca="false">AJ2022-(MAX(Draws!Y2001-Line_cap,0)+MAX(Draws!AK2001-Line_cap,0))</f>
        <v>0</v>
      </c>
      <c r="AL2022" s="18" t="n">
        <f aca="false">SUMPRODUCT(MIN($B$22:$M$22+B2022:M2022+N2022:Y2022))</f>
        <v>417.545875185017</v>
      </c>
      <c r="AM2022" s="18" t="n">
        <f aca="false">SUMPRODUCT(MIN($B$22:$M$22+B2022:M2022))</f>
        <v>417.545875185017</v>
      </c>
      <c r="AN2022" s="18" t="n">
        <f aca="false">SUMPRODUCT(MIN($B$22:$M$22+N2022:Y2022))</f>
        <v>481.950382357786</v>
      </c>
      <c r="AO2022" s="18" t="n">
        <f aca="false">SUMPRODUCT(MIN($B$22:$M$22+B2022:M2022+Z2022:AK2022))</f>
        <v>417.545875185017</v>
      </c>
      <c r="AP2022" s="18" t="n">
        <f aca="false">SUMPRODUCT(MIN($B$23:$M$23+B2022:M2022+N2022:Y2022))</f>
        <v>465.831523735444</v>
      </c>
      <c r="AQ2022" s="18" t="n">
        <f aca="false">SUMPRODUCT(MIN($B$23:$M$23+B2022:M2022+Z2022:AK2022))</f>
        <v>465.831523735444</v>
      </c>
      <c r="AR2022" s="13" t="n">
        <f aca="false">IF(Y2022&lt;0,1,0)</f>
        <v>0</v>
      </c>
    </row>
    <row r="2023" customFormat="false" ht="15" hidden="false" customHeight="false" outlineLevel="0" collapsed="false">
      <c r="A2023" s="13" t="n">
        <v>1998</v>
      </c>
      <c r="B2023" s="18" t="n">
        <f aca="false">Shock_sd*Draws!B2002</f>
        <v>45.4226618461531</v>
      </c>
      <c r="C2023" s="18" t="n">
        <f aca="false">Persist_a*B2023+Shock_sd*Draws!C2002</f>
        <v>8.8418745516543</v>
      </c>
      <c r="D2023" s="18" t="n">
        <f aca="false">Persist_a*C2023+Shock_sd*Draws!D2002</f>
        <v>-33.0687498715663</v>
      </c>
      <c r="E2023" s="18" t="n">
        <f aca="false">Persist_a*D2023+Shock_sd*Draws!E2002</f>
        <v>1.24700799275174</v>
      </c>
      <c r="F2023" s="18" t="n">
        <f aca="false">Persist_a*E2023+Shock_sd*Draws!F2002</f>
        <v>18.2489821121188</v>
      </c>
      <c r="G2023" s="18" t="n">
        <f aca="false">Persist_a*F2023+Shock_sd*Draws!G2002</f>
        <v>82.5585992986223</v>
      </c>
      <c r="H2023" s="18" t="n">
        <f aca="false">Persist_a*G2023+Shock_sd*Draws!H2002</f>
        <v>28.1388249676595</v>
      </c>
      <c r="I2023" s="18" t="n">
        <f aca="false">Persist_a*H2023+Shock_sd*Draws!I2002</f>
        <v>-27.5908528579756</v>
      </c>
      <c r="J2023" s="18" t="n">
        <f aca="false">Persist_a*I2023+Shock_sd*Draws!J2002</f>
        <v>3.31604542390967</v>
      </c>
      <c r="K2023" s="18" t="n">
        <f aca="false">Persist_a*J2023+Shock_sd*Draws!K2002</f>
        <v>-34.9103919765943</v>
      </c>
      <c r="L2023" s="18" t="n">
        <f aca="false">Persist_a*K2023+Shock_sd*Draws!L2002</f>
        <v>-5.61732614174382</v>
      </c>
      <c r="M2023" s="18" t="n">
        <f aca="false">Persist_a*L2023+Shock_sd*Draws!M2002</f>
        <v>27.8852616468588</v>
      </c>
      <c r="N2023" s="18" t="n">
        <f aca="false">0-(Draws!N2002+Draws!Z2002)</f>
        <v>0</v>
      </c>
      <c r="O2023" s="18" t="n">
        <f aca="false">N2023-(Draws!O2002+Draws!AA2002)</f>
        <v>0</v>
      </c>
      <c r="P2023" s="18" t="n">
        <f aca="false">O2023-(Draws!P2002+Draws!AB2002)</f>
        <v>0</v>
      </c>
      <c r="Q2023" s="18" t="n">
        <f aca="false">P2023-(Draws!Q2002+Draws!AC2002)</f>
        <v>0</v>
      </c>
      <c r="R2023" s="18" t="n">
        <f aca="false">Q2023-(Draws!R2002+Draws!AD2002)</f>
        <v>0</v>
      </c>
      <c r="S2023" s="18" t="n">
        <f aca="false">R2023-(Draws!S2002+Draws!AE2002)</f>
        <v>0</v>
      </c>
      <c r="T2023" s="18" t="n">
        <f aca="false">S2023-(Draws!T2002+Draws!AF2002)</f>
        <v>0</v>
      </c>
      <c r="U2023" s="18" t="n">
        <f aca="false">T2023-(Draws!U2002+Draws!AG2002)</f>
        <v>0</v>
      </c>
      <c r="V2023" s="18" t="n">
        <f aca="false">U2023-(Draws!V2002+Draws!AH2002)</f>
        <v>0</v>
      </c>
      <c r="W2023" s="18" t="n">
        <f aca="false">V2023-(Draws!W2002+Draws!AI2002)</f>
        <v>0</v>
      </c>
      <c r="X2023" s="18" t="n">
        <f aca="false">W2023-(Draws!X2002+Draws!AJ2002)</f>
        <v>0</v>
      </c>
      <c r="Y2023" s="18" t="n">
        <f aca="false">X2023-(Draws!Y2002+Draws!AK2002)</f>
        <v>0</v>
      </c>
      <c r="Z2023" s="18" t="n">
        <f aca="false">0-(MAX(Draws!N2002-Line_cap,0)+MAX(Draws!Z2002-Line_cap,0))</f>
        <v>0</v>
      </c>
      <c r="AA2023" s="18" t="n">
        <f aca="false">Z2023-(MAX(Draws!O2002-Line_cap,0)+MAX(Draws!AA2002-Line_cap,0))</f>
        <v>0</v>
      </c>
      <c r="AB2023" s="18" t="n">
        <f aca="false">AA2023-(MAX(Draws!P2002-Line_cap,0)+MAX(Draws!AB2002-Line_cap,0))</f>
        <v>0</v>
      </c>
      <c r="AC2023" s="18" t="n">
        <f aca="false">AB2023-(MAX(Draws!Q2002-Line_cap,0)+MAX(Draws!AC2002-Line_cap,0))</f>
        <v>0</v>
      </c>
      <c r="AD2023" s="18" t="n">
        <f aca="false">AC2023-(MAX(Draws!R2002-Line_cap,0)+MAX(Draws!AD2002-Line_cap,0))</f>
        <v>0</v>
      </c>
      <c r="AE2023" s="18" t="n">
        <f aca="false">AD2023-(MAX(Draws!S2002-Line_cap,0)+MAX(Draws!AE2002-Line_cap,0))</f>
        <v>0</v>
      </c>
      <c r="AF2023" s="18" t="n">
        <f aca="false">AE2023-(MAX(Draws!T2002-Line_cap,0)+MAX(Draws!AF2002-Line_cap,0))</f>
        <v>0</v>
      </c>
      <c r="AG2023" s="18" t="n">
        <f aca="false">AF2023-(MAX(Draws!U2002-Line_cap,0)+MAX(Draws!AG2002-Line_cap,0))</f>
        <v>0</v>
      </c>
      <c r="AH2023" s="18" t="n">
        <f aca="false">AG2023-(MAX(Draws!V2002-Line_cap,0)+MAX(Draws!AH2002-Line_cap,0))</f>
        <v>0</v>
      </c>
      <c r="AI2023" s="18" t="n">
        <f aca="false">AH2023-(MAX(Draws!W2002-Line_cap,0)+MAX(Draws!AI2002-Line_cap,0))</f>
        <v>0</v>
      </c>
      <c r="AJ2023" s="18" t="n">
        <f aca="false">AI2023-(MAX(Draws!X2002-Line_cap,0)+MAX(Draws!AJ2002-Line_cap,0))</f>
        <v>0</v>
      </c>
      <c r="AK2023" s="18" t="n">
        <f aca="false">AJ2023-(MAX(Draws!Y2002-Line_cap,0)+MAX(Draws!AK2002-Line_cap,0))</f>
        <v>0</v>
      </c>
      <c r="AL2023" s="18" t="n">
        <f aca="false">SUMPRODUCT(MIN($B$22:$M$22+B2023:M2023+N2023:Y2023))</f>
        <v>456.263200539944</v>
      </c>
      <c r="AM2023" s="18" t="n">
        <f aca="false">SUMPRODUCT(MIN($B$22:$M$22+B2023:M2023))</f>
        <v>456.263200539944</v>
      </c>
      <c r="AN2023" s="18" t="n">
        <f aca="false">SUMPRODUCT(MIN($B$22:$M$22+N2023:Y2023))</f>
        <v>481.950382357786</v>
      </c>
      <c r="AO2023" s="18" t="n">
        <f aca="false">SUMPRODUCT(MIN($B$22:$M$22+B2023:M2023+Z2023:AK2023))</f>
        <v>456.263200539944</v>
      </c>
      <c r="AP2023" s="18" t="n">
        <f aca="false">SUMPRODUCT(MIN($B$23:$M$23+B2023:M2023+N2023:Y2023))</f>
        <v>505.863200539944</v>
      </c>
      <c r="AQ2023" s="18" t="n">
        <f aca="false">SUMPRODUCT(MIN($B$23:$M$23+B2023:M2023+Z2023:AK2023))</f>
        <v>505.863200539944</v>
      </c>
      <c r="AR2023" s="13" t="n">
        <f aca="false">IF(Y2023&lt;0,1,0)</f>
        <v>0</v>
      </c>
    </row>
    <row r="2024" customFormat="false" ht="15" hidden="false" customHeight="false" outlineLevel="0" collapsed="false">
      <c r="A2024" s="13" t="n">
        <v>1999</v>
      </c>
      <c r="B2024" s="18" t="n">
        <f aca="false">Shock_sd*Draws!B2003</f>
        <v>49.5204394184366</v>
      </c>
      <c r="C2024" s="18" t="n">
        <f aca="false">Persist_a*B2024+Shock_sd*Draws!C2003</f>
        <v>59.9712371723815</v>
      </c>
      <c r="D2024" s="18" t="n">
        <f aca="false">Persist_a*C2024+Shock_sd*Draws!D2003</f>
        <v>34.5020143242193</v>
      </c>
      <c r="E2024" s="18" t="n">
        <f aca="false">Persist_a*D2024+Shock_sd*Draws!E2003</f>
        <v>-35.7935559710014</v>
      </c>
      <c r="F2024" s="18" t="n">
        <f aca="false">Persist_a*E2024+Shock_sd*Draws!F2003</f>
        <v>-97.2300170778402</v>
      </c>
      <c r="G2024" s="18" t="n">
        <f aca="false">Persist_a*F2024+Shock_sd*Draws!G2003</f>
        <v>-58.7252739893622</v>
      </c>
      <c r="H2024" s="18" t="n">
        <f aca="false">Persist_a*G2024+Shock_sd*Draws!H2003</f>
        <v>-149.345586199129</v>
      </c>
      <c r="I2024" s="18" t="n">
        <f aca="false">Persist_a*H2024+Shock_sd*Draws!I2003</f>
        <v>-32.9565591408757</v>
      </c>
      <c r="J2024" s="18" t="n">
        <f aca="false">Persist_a*I2024+Shock_sd*Draws!J2003</f>
        <v>-17.8971096438869</v>
      </c>
      <c r="K2024" s="18" t="n">
        <f aca="false">Persist_a*J2024+Shock_sd*Draws!K2003</f>
        <v>-11.896435040671</v>
      </c>
      <c r="L2024" s="18" t="n">
        <f aca="false">Persist_a*K2024+Shock_sd*Draws!L2003</f>
        <v>-59.1786116615856</v>
      </c>
      <c r="M2024" s="18" t="n">
        <f aca="false">Persist_a*L2024+Shock_sd*Draws!M2003</f>
        <v>-54.0010172551779</v>
      </c>
      <c r="N2024" s="18" t="n">
        <f aca="false">0-(Draws!N2003+Draws!Z2003)</f>
        <v>0</v>
      </c>
      <c r="O2024" s="18" t="n">
        <f aca="false">N2024-(Draws!O2003+Draws!AA2003)</f>
        <v>0</v>
      </c>
      <c r="P2024" s="18" t="n">
        <f aca="false">O2024-(Draws!P2003+Draws!AB2003)</f>
        <v>0</v>
      </c>
      <c r="Q2024" s="18" t="n">
        <f aca="false">P2024-(Draws!Q2003+Draws!AC2003)</f>
        <v>0</v>
      </c>
      <c r="R2024" s="18" t="n">
        <f aca="false">Q2024-(Draws!R2003+Draws!AD2003)</f>
        <v>0</v>
      </c>
      <c r="S2024" s="18" t="n">
        <f aca="false">R2024-(Draws!S2003+Draws!AE2003)</f>
        <v>0</v>
      </c>
      <c r="T2024" s="18" t="n">
        <f aca="false">S2024-(Draws!T2003+Draws!AF2003)</f>
        <v>0</v>
      </c>
      <c r="U2024" s="18" t="n">
        <f aca="false">T2024-(Draws!U2003+Draws!AG2003)</f>
        <v>0</v>
      </c>
      <c r="V2024" s="18" t="n">
        <f aca="false">U2024-(Draws!V2003+Draws!AH2003)</f>
        <v>0</v>
      </c>
      <c r="W2024" s="18" t="n">
        <f aca="false">V2024-(Draws!W2003+Draws!AI2003)</f>
        <v>0</v>
      </c>
      <c r="X2024" s="18" t="n">
        <f aca="false">W2024-(Draws!X2003+Draws!AJ2003)</f>
        <v>0</v>
      </c>
      <c r="Y2024" s="18" t="n">
        <f aca="false">X2024-(Draws!Y2003+Draws!AK2003)</f>
        <v>0</v>
      </c>
      <c r="Z2024" s="18" t="n">
        <f aca="false">0-(MAX(Draws!N2003-Line_cap,0)+MAX(Draws!Z2003-Line_cap,0))</f>
        <v>0</v>
      </c>
      <c r="AA2024" s="18" t="n">
        <f aca="false">Z2024-(MAX(Draws!O2003-Line_cap,0)+MAX(Draws!AA2003-Line_cap,0))</f>
        <v>0</v>
      </c>
      <c r="AB2024" s="18" t="n">
        <f aca="false">AA2024-(MAX(Draws!P2003-Line_cap,0)+MAX(Draws!AB2003-Line_cap,0))</f>
        <v>0</v>
      </c>
      <c r="AC2024" s="18" t="n">
        <f aca="false">AB2024-(MAX(Draws!Q2003-Line_cap,0)+MAX(Draws!AC2003-Line_cap,0))</f>
        <v>0</v>
      </c>
      <c r="AD2024" s="18" t="n">
        <f aca="false">AC2024-(MAX(Draws!R2003-Line_cap,0)+MAX(Draws!AD2003-Line_cap,0))</f>
        <v>0</v>
      </c>
      <c r="AE2024" s="18" t="n">
        <f aca="false">AD2024-(MAX(Draws!S2003-Line_cap,0)+MAX(Draws!AE2003-Line_cap,0))</f>
        <v>0</v>
      </c>
      <c r="AF2024" s="18" t="n">
        <f aca="false">AE2024-(MAX(Draws!T2003-Line_cap,0)+MAX(Draws!AF2003-Line_cap,0))</f>
        <v>0</v>
      </c>
      <c r="AG2024" s="18" t="n">
        <f aca="false">AF2024-(MAX(Draws!U2003-Line_cap,0)+MAX(Draws!AG2003-Line_cap,0))</f>
        <v>0</v>
      </c>
      <c r="AH2024" s="18" t="n">
        <f aca="false">AG2024-(MAX(Draws!V2003-Line_cap,0)+MAX(Draws!AH2003-Line_cap,0))</f>
        <v>0</v>
      </c>
      <c r="AI2024" s="18" t="n">
        <f aca="false">AH2024-(MAX(Draws!W2003-Line_cap,0)+MAX(Draws!AI2003-Line_cap,0))</f>
        <v>0</v>
      </c>
      <c r="AJ2024" s="18" t="n">
        <f aca="false">AI2024-(MAX(Draws!X2003-Line_cap,0)+MAX(Draws!AJ2003-Line_cap,0))</f>
        <v>0</v>
      </c>
      <c r="AK2024" s="18" t="n">
        <f aca="false">AJ2024-(MAX(Draws!Y2003-Line_cap,0)+MAX(Draws!AK2003-Line_cap,0))</f>
        <v>0</v>
      </c>
      <c r="AL2024" s="18" t="n">
        <f aca="false">SUMPRODUCT(MIN($B$22:$M$22+B2024:M2024+N2024:Y2024))</f>
        <v>332.604796158657</v>
      </c>
      <c r="AM2024" s="18" t="n">
        <f aca="false">SUMPRODUCT(MIN($B$22:$M$22+B2024:M2024))</f>
        <v>332.604796158657</v>
      </c>
      <c r="AN2024" s="18" t="n">
        <f aca="false">SUMPRODUCT(MIN($B$22:$M$22+N2024:Y2024))</f>
        <v>481.950382357786</v>
      </c>
      <c r="AO2024" s="18" t="n">
        <f aca="false">SUMPRODUCT(MIN($B$22:$M$22+B2024:M2024+Z2024:AK2024))</f>
        <v>332.604796158657</v>
      </c>
      <c r="AP2024" s="18" t="n">
        <f aca="false">SUMPRODUCT(MIN($B$23:$M$23+B2024:M2024+N2024:Y2024))</f>
        <v>381.783439021757</v>
      </c>
      <c r="AQ2024" s="18" t="n">
        <f aca="false">SUMPRODUCT(MIN($B$23:$M$23+B2024:M2024+Z2024:AK2024))</f>
        <v>381.783439021757</v>
      </c>
      <c r="AR2024" s="13" t="n">
        <f aca="false">IF(Y2024&lt;0,1,0)</f>
        <v>0</v>
      </c>
    </row>
    <row r="2025" customFormat="false" ht="15" hidden="false" customHeight="false" outlineLevel="0" collapsed="false">
      <c r="A2025" s="13" t="n">
        <v>2000</v>
      </c>
      <c r="B2025" s="18" t="n">
        <f aca="false">Shock_sd*Draws!B2004</f>
        <v>-13.7554411971146</v>
      </c>
      <c r="C2025" s="18" t="n">
        <f aca="false">Persist_a*B2025+Shock_sd*Draws!C2004</f>
        <v>-42.35669102821</v>
      </c>
      <c r="D2025" s="18" t="n">
        <f aca="false">Persist_a*C2025+Shock_sd*Draws!D2004</f>
        <v>92.7407331050055</v>
      </c>
      <c r="E2025" s="18" t="n">
        <f aca="false">Persist_a*D2025+Shock_sd*Draws!E2004</f>
        <v>49.254600526626</v>
      </c>
      <c r="F2025" s="18" t="n">
        <f aca="false">Persist_a*E2025+Shock_sd*Draws!F2004</f>
        <v>100.432603708568</v>
      </c>
      <c r="G2025" s="18" t="n">
        <f aca="false">Persist_a*F2025+Shock_sd*Draws!G2004</f>
        <v>20.6102881212843</v>
      </c>
      <c r="H2025" s="18" t="n">
        <f aca="false">Persist_a*G2025+Shock_sd*Draws!H2004</f>
        <v>3.74906005352077</v>
      </c>
      <c r="I2025" s="18" t="n">
        <f aca="false">Persist_a*H2025+Shock_sd*Draws!I2004</f>
        <v>-56.4639382226758</v>
      </c>
      <c r="J2025" s="18" t="n">
        <f aca="false">Persist_a*I2025+Shock_sd*Draws!J2004</f>
        <v>-57.1994490505698</v>
      </c>
      <c r="K2025" s="18" t="n">
        <f aca="false">Persist_a*J2025+Shock_sd*Draws!K2004</f>
        <v>115.574490573987</v>
      </c>
      <c r="L2025" s="18" t="n">
        <f aca="false">Persist_a*K2025+Shock_sd*Draws!L2004</f>
        <v>35.7351056448362</v>
      </c>
      <c r="M2025" s="18" t="n">
        <f aca="false">Persist_a*L2025+Shock_sd*Draws!M2004</f>
        <v>45.9075215591346</v>
      </c>
      <c r="N2025" s="18" t="n">
        <f aca="false">0-(Draws!N2004+Draws!Z2004)</f>
        <v>0</v>
      </c>
      <c r="O2025" s="18" t="n">
        <f aca="false">N2025-(Draws!O2004+Draws!AA2004)</f>
        <v>0</v>
      </c>
      <c r="P2025" s="18" t="n">
        <f aca="false">O2025-(Draws!P2004+Draws!AB2004)</f>
        <v>0</v>
      </c>
      <c r="Q2025" s="18" t="n">
        <f aca="false">P2025-(Draws!Q2004+Draws!AC2004)</f>
        <v>-81.3585547371191</v>
      </c>
      <c r="R2025" s="18" t="n">
        <f aca="false">Q2025-(Draws!R2004+Draws!AD2004)</f>
        <v>-81.3585547371191</v>
      </c>
      <c r="S2025" s="18" t="n">
        <f aca="false">R2025-(Draws!S2004+Draws!AE2004)</f>
        <v>-81.3585547371191</v>
      </c>
      <c r="T2025" s="18" t="n">
        <f aca="false">S2025-(Draws!T2004+Draws!AF2004)</f>
        <v>-81.3585547371191</v>
      </c>
      <c r="U2025" s="18" t="n">
        <f aca="false">T2025-(Draws!U2004+Draws!AG2004)</f>
        <v>-81.3585547371191</v>
      </c>
      <c r="V2025" s="18" t="n">
        <f aca="false">U2025-(Draws!V2004+Draws!AH2004)</f>
        <v>-81.3585547371191</v>
      </c>
      <c r="W2025" s="18" t="n">
        <f aca="false">V2025-(Draws!W2004+Draws!AI2004)</f>
        <v>-81.3585547371191</v>
      </c>
      <c r="X2025" s="18" t="n">
        <f aca="false">W2025-(Draws!X2004+Draws!AJ2004)</f>
        <v>-81.3585547371191</v>
      </c>
      <c r="Y2025" s="18" t="n">
        <f aca="false">X2025-(Draws!Y2004+Draws!AK2004)</f>
        <v>-81.3585547371191</v>
      </c>
      <c r="Z2025" s="18" t="n">
        <f aca="false">0-(MAX(Draws!N2004-Line_cap,0)+MAX(Draws!Z2004-Line_cap,0))</f>
        <v>0</v>
      </c>
      <c r="AA2025" s="18" t="n">
        <f aca="false">Z2025-(MAX(Draws!O2004-Line_cap,0)+MAX(Draws!AA2004-Line_cap,0))</f>
        <v>0</v>
      </c>
      <c r="AB2025" s="18" t="n">
        <f aca="false">AA2025-(MAX(Draws!P2004-Line_cap,0)+MAX(Draws!AB2004-Line_cap,0))</f>
        <v>0</v>
      </c>
      <c r="AC2025" s="18" t="n">
        <f aca="false">AB2025-(MAX(Draws!Q2004-Line_cap,0)+MAX(Draws!AC2004-Line_cap,0))</f>
        <v>0</v>
      </c>
      <c r="AD2025" s="18" t="n">
        <f aca="false">AC2025-(MAX(Draws!R2004-Line_cap,0)+MAX(Draws!AD2004-Line_cap,0))</f>
        <v>0</v>
      </c>
      <c r="AE2025" s="18" t="n">
        <f aca="false">AD2025-(MAX(Draws!S2004-Line_cap,0)+MAX(Draws!AE2004-Line_cap,0))</f>
        <v>0</v>
      </c>
      <c r="AF2025" s="18" t="n">
        <f aca="false">AE2025-(MAX(Draws!T2004-Line_cap,0)+MAX(Draws!AF2004-Line_cap,0))</f>
        <v>0</v>
      </c>
      <c r="AG2025" s="18" t="n">
        <f aca="false">AF2025-(MAX(Draws!U2004-Line_cap,0)+MAX(Draws!AG2004-Line_cap,0))</f>
        <v>0</v>
      </c>
      <c r="AH2025" s="18" t="n">
        <f aca="false">AG2025-(MAX(Draws!V2004-Line_cap,0)+MAX(Draws!AH2004-Line_cap,0))</f>
        <v>0</v>
      </c>
      <c r="AI2025" s="18" t="n">
        <f aca="false">AH2025-(MAX(Draws!W2004-Line_cap,0)+MAX(Draws!AI2004-Line_cap,0))</f>
        <v>0</v>
      </c>
      <c r="AJ2025" s="18" t="n">
        <f aca="false">AI2025-(MAX(Draws!X2004-Line_cap,0)+MAX(Draws!AJ2004-Line_cap,0))</f>
        <v>0</v>
      </c>
      <c r="AK2025" s="18" t="n">
        <f aca="false">AJ2025-(MAX(Draws!Y2004-Line_cap,0)+MAX(Draws!AK2004-Line_cap,0))</f>
        <v>0</v>
      </c>
      <c r="AL2025" s="18" t="n">
        <f aca="false">SUMPRODUCT(MIN($B$22:$M$22+B2025:M2025+N2025:Y2025))</f>
        <v>346.031560438124</v>
      </c>
      <c r="AM2025" s="18" t="n">
        <f aca="false">SUMPRODUCT(MIN($B$22:$M$22+B2025:M2025))</f>
        <v>427.390115175243</v>
      </c>
      <c r="AN2025" s="18" t="n">
        <f aca="false">SUMPRODUCT(MIN($B$22:$M$22+N2025:Y2025))</f>
        <v>400.591827620667</v>
      </c>
      <c r="AO2025" s="18" t="n">
        <f aca="false">SUMPRODUCT(MIN($B$22:$M$22+B2025:M2025+Z2025:AK2025))</f>
        <v>427.390115175243</v>
      </c>
      <c r="AP2025" s="18" t="n">
        <f aca="false">SUMPRODUCT(MIN($B$23:$M$23+B2025:M2025+N2025:Y2025))</f>
        <v>395.631560438124</v>
      </c>
      <c r="AQ2025" s="18" t="n">
        <f aca="false">SUMPRODUCT(MIN($B$23:$M$23+B2025:M2025+Z2025:AK2025))</f>
        <v>476.990115175243</v>
      </c>
      <c r="AR2025" s="13" t="n">
        <f aca="false">IF(Y2025&lt;0,1,0)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447</v>
      </c>
      <c r="B1" s="8" t="s">
        <v>448</v>
      </c>
      <c r="C1" s="8" t="s">
        <v>449</v>
      </c>
    </row>
    <row r="2" customFormat="false" ht="15" hidden="false" customHeight="false" outlineLevel="0" collapsed="false">
      <c r="A2" s="2" t="s">
        <v>450</v>
      </c>
      <c r="B2" s="39" t="n">
        <v>441.176470588235</v>
      </c>
      <c r="C2" s="2" t="s">
        <v>451</v>
      </c>
    </row>
    <row r="3" customFormat="false" ht="15" hidden="false" customHeight="false" outlineLevel="0" collapsed="false">
      <c r="A3" s="2" t="s">
        <v>452</v>
      </c>
      <c r="B3" s="39" t="n">
        <v>21.0042012604202</v>
      </c>
      <c r="C3" s="2" t="s">
        <v>453</v>
      </c>
    </row>
    <row r="4" customFormat="false" ht="15" hidden="false" customHeight="false" outlineLevel="0" collapsed="false">
      <c r="A4" s="2" t="s">
        <v>454</v>
      </c>
      <c r="B4" s="39" t="n">
        <v>1.40028008402801</v>
      </c>
      <c r="C4" s="2" t="s">
        <v>455</v>
      </c>
    </row>
    <row r="5" customFormat="false" ht="15" hidden="false" customHeight="false" outlineLevel="0" collapsed="false">
      <c r="A5" s="2" t="s">
        <v>456</v>
      </c>
      <c r="B5" s="39" t="n">
        <v>1.60795071238733</v>
      </c>
      <c r="C5" s="2" t="s">
        <v>457</v>
      </c>
    </row>
    <row r="6" customFormat="false" ht="15" hidden="false" customHeight="false" outlineLevel="0" collapsed="false">
      <c r="A6" s="2" t="s">
        <v>458</v>
      </c>
      <c r="B6" s="39" t="n">
        <v>0.13498980316301</v>
      </c>
      <c r="C6" s="2" t="s">
        <v>459</v>
      </c>
    </row>
    <row r="7" customFormat="false" ht="15" hidden="false" customHeight="false" outlineLevel="0" collapsed="false">
      <c r="A7" s="2" t="s">
        <v>460</v>
      </c>
      <c r="B7" s="39" t="n">
        <v>21</v>
      </c>
      <c r="C7" s="2" t="s">
        <v>461</v>
      </c>
    </row>
    <row r="8" customFormat="false" ht="15" hidden="false" customHeight="false" outlineLevel="0" collapsed="false">
      <c r="A8" s="2" t="s">
        <v>462</v>
      </c>
      <c r="B8" s="39" t="n">
        <v>15</v>
      </c>
      <c r="C8" s="2" t="s">
        <v>463</v>
      </c>
    </row>
    <row r="9" customFormat="false" ht="15" hidden="false" customHeight="false" outlineLevel="0" collapsed="false">
      <c r="A9" s="2" t="s">
        <v>464</v>
      </c>
      <c r="B9" s="39" t="n">
        <v>14.7</v>
      </c>
      <c r="C9" s="2" t="s">
        <v>465</v>
      </c>
    </row>
    <row r="10" customFormat="false" ht="15" hidden="false" customHeight="false" outlineLevel="0" collapsed="false">
      <c r="A10" s="2" t="s">
        <v>466</v>
      </c>
      <c r="B10" s="39" t="n">
        <v>18.3098334236006</v>
      </c>
      <c r="C10" s="2" t="s">
        <v>467</v>
      </c>
    </row>
    <row r="11" customFormat="false" ht="15" hidden="false" customHeight="false" outlineLevel="0" collapsed="false">
      <c r="A11" s="2" t="s">
        <v>468</v>
      </c>
      <c r="B11" s="39" t="n">
        <v>7.203</v>
      </c>
      <c r="C11" s="2" t="s">
        <v>469</v>
      </c>
    </row>
    <row r="12" customFormat="false" ht="15" hidden="false" customHeight="false" outlineLevel="0" collapsed="false">
      <c r="A12" s="2" t="s">
        <v>470</v>
      </c>
      <c r="B12" s="39" t="n">
        <v>20.3897897242713</v>
      </c>
      <c r="C12" s="2" t="s">
        <v>471</v>
      </c>
    </row>
    <row r="13" customFormat="false" ht="15" hidden="false" customHeight="false" outlineLevel="0" collapsed="false">
      <c r="A13" s="2" t="s">
        <v>472</v>
      </c>
      <c r="B13" s="39" t="n">
        <v>16.0128153805087</v>
      </c>
      <c r="C13" s="2" t="s">
        <v>473</v>
      </c>
    </row>
    <row r="14" customFormat="false" ht="15" hidden="false" customHeight="false" outlineLevel="0" collapsed="false">
      <c r="A14" s="2" t="s">
        <v>474</v>
      </c>
      <c r="B14" s="39" t="n">
        <v>0.247515847499141</v>
      </c>
      <c r="C14" s="2" t="s">
        <v>475</v>
      </c>
    </row>
    <row r="15" customFormat="false" ht="15" hidden="false" customHeight="false" outlineLevel="0" collapsed="false">
      <c r="A15" s="2" t="s">
        <v>476</v>
      </c>
      <c r="B15" s="39" t="n">
        <v>0.11605235042735</v>
      </c>
      <c r="C15" s="2" t="s">
        <v>477</v>
      </c>
    </row>
    <row r="16" customFormat="false" ht="15" hidden="false" customHeight="false" outlineLevel="0" collapsed="false">
      <c r="A16" s="2" t="s">
        <v>478</v>
      </c>
      <c r="B16" s="39" t="n">
        <v>0.00360576923076923</v>
      </c>
      <c r="C16" s="2" t="s">
        <v>479</v>
      </c>
    </row>
    <row r="17" customFormat="false" ht="15" hidden="false" customHeight="false" outlineLevel="0" collapsed="false">
      <c r="A17" s="2" t="s">
        <v>480</v>
      </c>
      <c r="B17" s="39" t="n">
        <v>0.015625</v>
      </c>
      <c r="C17" s="2" t="s">
        <v>481</v>
      </c>
    </row>
    <row r="18" customFormat="false" ht="15" hidden="false" customHeight="false" outlineLevel="0" collapsed="false">
      <c r="A18" s="2" t="s">
        <v>482</v>
      </c>
      <c r="B18" s="39" t="n">
        <v>0.340664571723199</v>
      </c>
      <c r="C18" s="2" t="s">
        <v>483</v>
      </c>
    </row>
    <row r="19" customFormat="false" ht="15" hidden="false" customHeight="false" outlineLevel="0" collapsed="false">
      <c r="A19" s="2" t="s">
        <v>484</v>
      </c>
      <c r="B19" s="39" t="n">
        <v>0</v>
      </c>
      <c r="C19" s="2" t="s">
        <v>485</v>
      </c>
    </row>
    <row r="20" customFormat="false" ht="15" hidden="false" customHeight="false" outlineLevel="0" collapsed="false">
      <c r="A20" s="2" t="s">
        <v>486</v>
      </c>
      <c r="B20" s="39" t="n">
        <v>0.84</v>
      </c>
      <c r="C20" s="2" t="s">
        <v>487</v>
      </c>
    </row>
    <row r="21" customFormat="false" ht="15" hidden="false" customHeight="false" outlineLevel="0" collapsed="false">
      <c r="A21" s="2" t="s">
        <v>488</v>
      </c>
      <c r="B21" s="39" t="n">
        <v>0.48</v>
      </c>
      <c r="C21" s="2" t="s">
        <v>489</v>
      </c>
    </row>
    <row r="22" customFormat="false" ht="15" hidden="false" customHeight="false" outlineLevel="0" collapsed="false">
      <c r="A22" s="2" t="s">
        <v>490</v>
      </c>
      <c r="B22" s="39" t="n">
        <v>0.196</v>
      </c>
      <c r="C22" s="2" t="s">
        <v>491</v>
      </c>
    </row>
    <row r="23" customFormat="false" ht="15" hidden="false" customHeight="false" outlineLevel="0" collapsed="false">
      <c r="A23" s="2" t="s">
        <v>492</v>
      </c>
      <c r="B23" s="39" t="n">
        <v>0.588</v>
      </c>
      <c r="C23" s="2" t="s">
        <v>493</v>
      </c>
    </row>
    <row r="24" customFormat="false" ht="15" hidden="false" customHeight="false" outlineLevel="0" collapsed="false">
      <c r="A24" s="2" t="s">
        <v>494</v>
      </c>
      <c r="B24" s="39" t="n">
        <v>0</v>
      </c>
      <c r="C24" s="2" t="s">
        <v>495</v>
      </c>
    </row>
    <row r="25" customFormat="false" ht="15" hidden="false" customHeight="false" outlineLevel="0" collapsed="false">
      <c r="A25" s="2" t="s">
        <v>496</v>
      </c>
      <c r="B25" s="39" t="n">
        <v>0.75</v>
      </c>
      <c r="C25" s="2" t="s">
        <v>497</v>
      </c>
    </row>
    <row r="26" customFormat="false" ht="15" hidden="false" customHeight="false" outlineLevel="0" collapsed="false">
      <c r="A26" s="2" t="s">
        <v>498</v>
      </c>
      <c r="B26" s="39" t="n">
        <v>3.33333333333333</v>
      </c>
      <c r="C26" s="2" t="s">
        <v>499</v>
      </c>
    </row>
    <row r="27" customFormat="false" ht="15" hidden="false" customHeight="false" outlineLevel="0" collapsed="false">
      <c r="A27" s="2" t="s">
        <v>500</v>
      </c>
      <c r="B27" s="39" t="n">
        <v>0</v>
      </c>
      <c r="C27" s="2" t="s">
        <v>501</v>
      </c>
    </row>
    <row r="28" customFormat="false" ht="15" hidden="false" customHeight="false" outlineLevel="0" collapsed="false">
      <c r="A28" s="2" t="s">
        <v>502</v>
      </c>
      <c r="B28" s="39" t="n">
        <v>2500</v>
      </c>
      <c r="C28" s="2" t="s">
        <v>503</v>
      </c>
    </row>
    <row r="29" customFormat="false" ht="15" hidden="false" customHeight="false" outlineLevel="0" collapsed="false">
      <c r="A29" s="2" t="s">
        <v>504</v>
      </c>
      <c r="B29" s="39" t="n">
        <v>6</v>
      </c>
      <c r="C29" s="2" t="s">
        <v>505</v>
      </c>
    </row>
    <row r="30" customFormat="false" ht="15" hidden="false" customHeight="false" outlineLevel="0" collapsed="false">
      <c r="A30" s="2" t="s">
        <v>506</v>
      </c>
      <c r="B30" s="39" t="n">
        <v>375</v>
      </c>
      <c r="C30" s="2" t="s">
        <v>507</v>
      </c>
    </row>
    <row r="31" customFormat="false" ht="15" hidden="false" customHeight="false" outlineLevel="0" collapsed="false">
      <c r="A31" s="2" t="s">
        <v>508</v>
      </c>
      <c r="B31" s="39" t="n">
        <v>19.3649167310371</v>
      </c>
      <c r="C31" s="2" t="s">
        <v>509</v>
      </c>
    </row>
    <row r="32" customFormat="false" ht="15" hidden="false" customHeight="false" outlineLevel="0" collapsed="false">
      <c r="A32" s="2" t="s">
        <v>510</v>
      </c>
      <c r="B32" s="39" t="n">
        <v>43.3012701892219</v>
      </c>
      <c r="C32" s="2" t="s">
        <v>511</v>
      </c>
    </row>
    <row r="33" customFormat="false" ht="15" hidden="false" customHeight="false" outlineLevel="0" collapsed="false">
      <c r="A33" s="2" t="s">
        <v>512</v>
      </c>
      <c r="B33" s="39" t="n">
        <v>6.66666666666667</v>
      </c>
      <c r="C33" s="2" t="s">
        <v>513</v>
      </c>
    </row>
    <row r="34" customFormat="false" ht="15" hidden="false" customHeight="false" outlineLevel="0" collapsed="false">
      <c r="A34" s="2" t="s">
        <v>514</v>
      </c>
      <c r="B34" s="39" t="n">
        <v>13.9292023574942</v>
      </c>
      <c r="C34" s="2" t="s">
        <v>515</v>
      </c>
    </row>
    <row r="35" customFormat="false" ht="15" hidden="false" customHeight="false" outlineLevel="0" collapsed="false">
      <c r="A35" s="2" t="s">
        <v>516</v>
      </c>
      <c r="B35" s="39" t="n">
        <v>13.9292023574942</v>
      </c>
      <c r="C35" s="2" t="s">
        <v>517</v>
      </c>
    </row>
    <row r="36" customFormat="false" ht="15" hidden="false" customHeight="false" outlineLevel="0" collapsed="false">
      <c r="A36" s="2" t="s">
        <v>518</v>
      </c>
      <c r="B36" s="39" t="n">
        <v>750</v>
      </c>
      <c r="C36" s="2" t="s">
        <v>519</v>
      </c>
    </row>
    <row r="37" customFormat="false" ht="15" hidden="false" customHeight="false" outlineLevel="0" collapsed="false">
      <c r="A37" s="2" t="s">
        <v>520</v>
      </c>
      <c r="B37" s="39" t="n">
        <v>2.45960311115695</v>
      </c>
      <c r="C37" s="2" t="s">
        <v>521</v>
      </c>
    </row>
    <row r="38" customFormat="false" ht="15" hidden="false" customHeight="false" outlineLevel="0" collapsed="false">
      <c r="A38" s="2" t="s">
        <v>522</v>
      </c>
      <c r="B38" s="39" t="n">
        <v>6.04964746441295</v>
      </c>
      <c r="C38" s="2" t="s">
        <v>523</v>
      </c>
    </row>
    <row r="39" customFormat="false" ht="15" hidden="false" customHeight="false" outlineLevel="0" collapsed="false">
      <c r="A39" s="2" t="s">
        <v>524</v>
      </c>
      <c r="B39" s="39" t="n">
        <v>2.05443321064389</v>
      </c>
      <c r="C39" s="2" t="s">
        <v>525</v>
      </c>
    </row>
    <row r="40" customFormat="false" ht="15" hidden="false" customHeight="false" outlineLevel="0" collapsed="false">
      <c r="A40" s="2" t="s">
        <v>526</v>
      </c>
      <c r="B40" s="39" t="n">
        <v>4.22069581699655</v>
      </c>
      <c r="C40" s="2" t="s">
        <v>527</v>
      </c>
    </row>
    <row r="41" customFormat="false" ht="15" hidden="false" customHeight="false" outlineLevel="0" collapsed="false">
      <c r="A41" s="2" t="s">
        <v>528</v>
      </c>
      <c r="B41" s="39" t="n">
        <v>61.7911422188953</v>
      </c>
      <c r="C41" s="2" t="s">
        <v>529</v>
      </c>
    </row>
    <row r="42" customFormat="false" ht="15" hidden="false" customHeight="false" outlineLevel="0" collapsed="false">
      <c r="A42" s="2" t="s">
        <v>530</v>
      </c>
      <c r="B42" s="39" t="n">
        <v>66.4313379729564</v>
      </c>
      <c r="C42" s="2" t="s">
        <v>531</v>
      </c>
    </row>
    <row r="43" customFormat="false" ht="15" hidden="false" customHeight="false" outlineLevel="0" collapsed="false">
      <c r="A43" s="2" t="s">
        <v>532</v>
      </c>
      <c r="B43" s="39" t="n">
        <v>392.05723136</v>
      </c>
      <c r="C43" s="2" t="s">
        <v>533</v>
      </c>
    </row>
    <row r="44" customFormat="false" ht="15" hidden="false" customHeight="false" outlineLevel="0" collapsed="false">
      <c r="A44" s="2" t="s">
        <v>534</v>
      </c>
      <c r="B44" s="39" t="n">
        <v>2.985984</v>
      </c>
      <c r="C44" s="2" t="s">
        <v>535</v>
      </c>
    </row>
    <row r="45" customFormat="false" ht="15" hidden="false" customHeight="false" outlineLevel="0" collapsed="false">
      <c r="A45" s="2" t="s">
        <v>536</v>
      </c>
      <c r="B45" s="39" t="n">
        <v>0.262144</v>
      </c>
      <c r="C45" s="2" t="s">
        <v>537</v>
      </c>
    </row>
    <row r="46" customFormat="false" ht="15" hidden="false" customHeight="false" outlineLevel="0" collapsed="false">
      <c r="A46" s="2" t="s">
        <v>538</v>
      </c>
      <c r="B46" s="39" t="n">
        <v>620</v>
      </c>
      <c r="C46" s="2" t="s">
        <v>33</v>
      </c>
    </row>
    <row r="47" customFormat="false" ht="15" hidden="false" customHeight="false" outlineLevel="0" collapsed="false">
      <c r="A47" s="2" t="s">
        <v>539</v>
      </c>
      <c r="B47" s="39" t="n">
        <v>481.950382357786</v>
      </c>
      <c r="C47" s="2" t="s">
        <v>540</v>
      </c>
    </row>
    <row r="48" customFormat="false" ht="15" hidden="false" customHeight="false" outlineLevel="0" collapsed="false">
      <c r="A48" s="2" t="s">
        <v>87</v>
      </c>
      <c r="B48" s="39" t="n">
        <v>7</v>
      </c>
      <c r="C48" s="2" t="s">
        <v>88</v>
      </c>
    </row>
    <row r="49" customFormat="false" ht="15" hidden="false" customHeight="false" outlineLevel="0" collapsed="false">
      <c r="A49" s="2" t="s">
        <v>541</v>
      </c>
      <c r="B49" s="39" t="n">
        <v>510.42404767696</v>
      </c>
      <c r="C49" s="2" t="s">
        <v>90</v>
      </c>
    </row>
    <row r="50" customFormat="false" ht="15" hidden="false" customHeight="false" outlineLevel="0" collapsed="false">
      <c r="A50" s="2" t="s">
        <v>542</v>
      </c>
      <c r="B50" s="39" t="n">
        <v>131.950382357786</v>
      </c>
      <c r="C50" s="2" t="s">
        <v>92</v>
      </c>
    </row>
    <row r="51" customFormat="false" ht="15" hidden="false" customHeight="false" outlineLevel="0" collapsed="false">
      <c r="A51" s="2" t="s">
        <v>543</v>
      </c>
      <c r="B51" s="39" t="n">
        <v>62.5</v>
      </c>
      <c r="C51" s="2" t="s">
        <v>544</v>
      </c>
    </row>
    <row r="52" customFormat="false" ht="15" hidden="false" customHeight="false" outlineLevel="0" collapsed="false">
      <c r="A52" s="2" t="s">
        <v>545</v>
      </c>
      <c r="B52" s="39" t="n">
        <v>2.11120611772457</v>
      </c>
      <c r="C52" s="2" t="s">
        <v>546</v>
      </c>
    </row>
    <row r="53" customFormat="false" ht="15" hidden="false" customHeight="false" outlineLevel="0" collapsed="false">
      <c r="A53" s="2" t="s">
        <v>547</v>
      </c>
      <c r="B53" s="39" t="n">
        <v>12</v>
      </c>
      <c r="C53" s="2" t="s">
        <v>548</v>
      </c>
    </row>
    <row r="54" customFormat="false" ht="15" hidden="false" customHeight="false" outlineLevel="0" collapsed="false">
      <c r="A54" s="2" t="s">
        <v>549</v>
      </c>
      <c r="B54" s="39" t="n">
        <v>25.9181779318282</v>
      </c>
      <c r="C54" s="2" t="s">
        <v>103</v>
      </c>
    </row>
    <row r="55" customFormat="false" ht="15" hidden="false" customHeight="false" outlineLevel="0" collapsed="false">
      <c r="A55" s="2" t="s">
        <v>550</v>
      </c>
      <c r="B55" s="39" t="n">
        <v>0.136233517021326</v>
      </c>
      <c r="C55" s="2" t="s">
        <v>551</v>
      </c>
    </row>
    <row r="56" customFormat="false" ht="15" hidden="false" customHeight="false" outlineLevel="0" collapsed="false">
      <c r="A56" s="2" t="s">
        <v>552</v>
      </c>
      <c r="B56" s="39" t="n">
        <v>459.854053397919</v>
      </c>
      <c r="C56" s="2" t="s">
        <v>106</v>
      </c>
    </row>
    <row r="57" customFormat="false" ht="15" hidden="false" customHeight="false" outlineLevel="0" collapsed="false">
      <c r="A57" s="2" t="s">
        <v>553</v>
      </c>
      <c r="B57" s="39" t="n">
        <v>0.24622</v>
      </c>
      <c r="C57" s="2" t="s">
        <v>554</v>
      </c>
    </row>
    <row r="58" customFormat="false" ht="15" hidden="false" customHeight="false" outlineLevel="0" collapsed="false">
      <c r="A58" s="2" t="s">
        <v>555</v>
      </c>
      <c r="B58" s="39" t="n">
        <v>0.1855957116</v>
      </c>
      <c r="C58" s="2" t="s">
        <v>556</v>
      </c>
    </row>
    <row r="59" customFormat="false" ht="15" hidden="false" customHeight="false" outlineLevel="0" collapsed="false">
      <c r="A59" s="2" t="s">
        <v>557</v>
      </c>
      <c r="B59" s="39" t="n">
        <v>0.110687294380598</v>
      </c>
      <c r="C59" s="2" t="s">
        <v>558</v>
      </c>
    </row>
    <row r="60" customFormat="false" ht="15" hidden="false" customHeight="false" outlineLevel="0" collapsed="false">
      <c r="A60" s="2" t="s">
        <v>559</v>
      </c>
      <c r="B60" s="39" t="n">
        <v>0.0749084172194016</v>
      </c>
      <c r="C60" s="2" t="s">
        <v>560</v>
      </c>
    </row>
    <row r="61" customFormat="false" ht="15" hidden="false" customHeight="false" outlineLevel="0" collapsed="false">
      <c r="A61" s="2" t="s">
        <v>561</v>
      </c>
      <c r="B61" s="39" t="n">
        <v>40.3610711549445</v>
      </c>
      <c r="C61" s="2" t="s">
        <v>562</v>
      </c>
    </row>
    <row r="62" customFormat="false" ht="15" hidden="false" customHeight="false" outlineLevel="0" collapsed="false">
      <c r="A62" s="2" t="s">
        <v>563</v>
      </c>
      <c r="B62" s="39" t="n">
        <v>74.6161968970839</v>
      </c>
      <c r="C62" s="2" t="s">
        <v>564</v>
      </c>
    </row>
    <row r="63" customFormat="false" ht="15" hidden="false" customHeight="false" outlineLevel="0" collapsed="false">
      <c r="A63" s="2" t="s">
        <v>565</v>
      </c>
      <c r="B63" s="39" t="n">
        <v>530.973917139149</v>
      </c>
      <c r="C63" s="2" t="s">
        <v>109</v>
      </c>
    </row>
    <row r="64" customFormat="false" ht="15" hidden="false" customHeight="false" outlineLevel="0" collapsed="false">
      <c r="A64" s="2" t="s">
        <v>566</v>
      </c>
      <c r="B64" s="39" t="n">
        <v>49.0235347813635</v>
      </c>
      <c r="C64" s="2" t="s">
        <v>113</v>
      </c>
    </row>
    <row r="65" customFormat="false" ht="15" hidden="false" customHeight="false" outlineLevel="0" collapsed="false">
      <c r="A65" s="2" t="s">
        <v>567</v>
      </c>
      <c r="B65" s="39" t="n">
        <v>0.0539705466898382</v>
      </c>
      <c r="C65" s="2" t="s">
        <v>568</v>
      </c>
    </row>
    <row r="66" customFormat="false" ht="15" hidden="false" customHeight="false" outlineLevel="0" collapsed="false">
      <c r="A66" s="2" t="s">
        <v>569</v>
      </c>
      <c r="B66" s="39" t="n">
        <v>4.33012701892219</v>
      </c>
      <c r="C66" s="2" t="s">
        <v>570</v>
      </c>
    </row>
    <row r="67" customFormat="false" ht="15" hidden="false" customHeight="false" outlineLevel="0" collapsed="false">
      <c r="A67" s="2" t="s">
        <v>571</v>
      </c>
      <c r="B67" s="39" t="n">
        <v>1.3729384545565</v>
      </c>
      <c r="C67" s="2" t="s">
        <v>572</v>
      </c>
    </row>
    <row r="68" customFormat="false" ht="15" hidden="false" customHeight="false" outlineLevel="0" collapsed="false">
      <c r="A68" s="2" t="s">
        <v>573</v>
      </c>
      <c r="B68" s="39" t="n">
        <v>0.43002789444407</v>
      </c>
      <c r="C68" s="2" t="s">
        <v>574</v>
      </c>
    </row>
    <row r="69" customFormat="false" ht="15" hidden="false" customHeight="false" outlineLevel="0" collapsed="false">
      <c r="A69" s="2" t="s">
        <v>575</v>
      </c>
      <c r="B69" s="39" t="n">
        <v>47500</v>
      </c>
      <c r="C69" s="2" t="s">
        <v>576</v>
      </c>
    </row>
    <row r="70" customFormat="false" ht="15" hidden="false" customHeight="false" outlineLevel="0" collapsed="false">
      <c r="A70" s="2" t="s">
        <v>577</v>
      </c>
      <c r="B70" s="39" t="n">
        <v>187500</v>
      </c>
      <c r="C70" s="2" t="s">
        <v>578</v>
      </c>
    </row>
    <row r="71" customFormat="false" ht="15" hidden="false" customHeight="false" outlineLevel="0" collapsed="false">
      <c r="A71" s="2" t="s">
        <v>579</v>
      </c>
      <c r="B71" s="39" t="n">
        <v>521</v>
      </c>
      <c r="C71" s="2" t="s">
        <v>580</v>
      </c>
    </row>
    <row r="72" customFormat="false" ht="15" hidden="false" customHeight="false" outlineLevel="0" collapsed="false">
      <c r="A72" s="2" t="s">
        <v>581</v>
      </c>
      <c r="B72" s="39" t="n">
        <v>180</v>
      </c>
      <c r="C72" s="2" t="s">
        <v>580</v>
      </c>
    </row>
    <row r="73" customFormat="false" ht="15" hidden="false" customHeight="false" outlineLevel="0" collapsed="false">
      <c r="A73" s="2" t="s">
        <v>582</v>
      </c>
      <c r="B73" s="39" t="n">
        <v>232</v>
      </c>
      <c r="C73" s="2" t="s">
        <v>580</v>
      </c>
    </row>
    <row r="74" customFormat="false" ht="15" hidden="false" customHeight="false" outlineLevel="0" collapsed="false">
      <c r="A74" s="2" t="s">
        <v>583</v>
      </c>
      <c r="B74" s="39" t="n">
        <v>267</v>
      </c>
      <c r="C74" s="2" t="s">
        <v>580</v>
      </c>
    </row>
    <row r="75" customFormat="false" ht="15" hidden="false" customHeight="false" outlineLevel="0" collapsed="false">
      <c r="A75" s="2" t="s">
        <v>584</v>
      </c>
      <c r="B75" s="39" t="n">
        <v>268</v>
      </c>
      <c r="C75" s="2" t="s">
        <v>580</v>
      </c>
    </row>
    <row r="76" customFormat="false" ht="15" hidden="false" customHeight="false" outlineLevel="0" collapsed="false">
      <c r="A76" s="2" t="s">
        <v>585</v>
      </c>
      <c r="B76" s="39" t="n">
        <v>61</v>
      </c>
      <c r="C76" s="2" t="s">
        <v>580</v>
      </c>
    </row>
    <row r="77" customFormat="false" ht="15" hidden="false" customHeight="false" outlineLevel="0" collapsed="false">
      <c r="A77" s="2" t="s">
        <v>586</v>
      </c>
      <c r="B77" s="39" t="n">
        <v>529</v>
      </c>
      <c r="C77" s="2" t="s">
        <v>587</v>
      </c>
    </row>
    <row r="78" customFormat="false" ht="15" hidden="false" customHeight="false" outlineLevel="0" collapsed="false">
      <c r="A78" s="2" t="s">
        <v>588</v>
      </c>
      <c r="B78" s="39" t="n">
        <v>380</v>
      </c>
      <c r="C78" s="2" t="s">
        <v>587</v>
      </c>
    </row>
    <row r="79" customFormat="false" ht="15" hidden="false" customHeight="false" outlineLevel="0" collapsed="false">
      <c r="A79" s="2" t="s">
        <v>589</v>
      </c>
      <c r="B79" s="39" t="n">
        <v>26</v>
      </c>
      <c r="C79" s="2" t="s">
        <v>590</v>
      </c>
    </row>
    <row r="80" customFormat="false" ht="15" hidden="false" customHeight="false" outlineLevel="0" collapsed="false">
      <c r="A80" s="2" t="s">
        <v>591</v>
      </c>
      <c r="B80" s="39" t="n">
        <v>261</v>
      </c>
      <c r="C80" s="2" t="s">
        <v>590</v>
      </c>
    </row>
    <row r="81" customFormat="false" ht="15" hidden="false" customHeight="false" outlineLevel="0" collapsed="false">
      <c r="A81" s="2" t="s">
        <v>592</v>
      </c>
      <c r="B81" s="39" t="n">
        <v>363.381484528103</v>
      </c>
      <c r="C81" s="2" t="s">
        <v>593</v>
      </c>
    </row>
    <row r="82" customFormat="false" ht="15" hidden="false" customHeight="false" outlineLevel="0" collapsed="false">
      <c r="A82" s="2" t="s">
        <v>594</v>
      </c>
      <c r="B82" s="39" t="n">
        <v>472.991981193414</v>
      </c>
      <c r="C82" s="2" t="s">
        <v>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8" t="s">
        <v>447</v>
      </c>
      <c r="B1" s="8" t="s">
        <v>595</v>
      </c>
      <c r="C1" s="8" t="s">
        <v>448</v>
      </c>
      <c r="D1" s="8" t="s">
        <v>596</v>
      </c>
      <c r="E1" s="8" t="s">
        <v>597</v>
      </c>
      <c r="F1" s="8" t="s">
        <v>598</v>
      </c>
    </row>
    <row r="2" customFormat="false" ht="15" hidden="false" customHeight="false" outlineLevel="0" collapsed="false">
      <c r="A2" s="2" t="s">
        <v>450</v>
      </c>
      <c r="B2" s="23" t="n">
        <f aca="false">Fan!B4</f>
        <v>441.176470588235</v>
      </c>
      <c r="C2" s="40" t="n">
        <f aca="false">Reference_Values!B2</f>
        <v>441.176470588235</v>
      </c>
      <c r="D2" s="25" t="n">
        <f aca="false">ABS(B2-C2)</f>
        <v>0</v>
      </c>
      <c r="E2" s="41" t="n">
        <v>1E-009</v>
      </c>
      <c r="F2" s="4" t="str">
        <f aca="false">IF(D2&lt;=E2,"PASS","FAIL")</f>
        <v>PASS</v>
      </c>
    </row>
    <row r="3" customFormat="false" ht="15" hidden="false" customHeight="false" outlineLevel="0" collapsed="false">
      <c r="A3" s="2" t="s">
        <v>452</v>
      </c>
      <c r="B3" s="23" t="n">
        <f aca="false">Fan!B5</f>
        <v>21.0042012604201</v>
      </c>
      <c r="C3" s="40" t="n">
        <f aca="false">Reference_Values!B3</f>
        <v>21.0042012604202</v>
      </c>
      <c r="D3" s="25" t="n">
        <f aca="false">ABS(B3-C3)</f>
        <v>0</v>
      </c>
      <c r="E3" s="41" t="n">
        <v>1E-009</v>
      </c>
      <c r="F3" s="4" t="str">
        <f aca="false">IF(D3&lt;=E3,"PASS","FAIL")</f>
        <v>PASS</v>
      </c>
    </row>
    <row r="4" customFormat="false" ht="15" hidden="false" customHeight="false" outlineLevel="0" collapsed="false">
      <c r="A4" s="2" t="s">
        <v>454</v>
      </c>
      <c r="B4" s="23" t="n">
        <f aca="false">Fan!B6</f>
        <v>1.40028008402801</v>
      </c>
      <c r="C4" s="40" t="n">
        <f aca="false">Reference_Values!B4</f>
        <v>1.40028008402801</v>
      </c>
      <c r="D4" s="25" t="n">
        <f aca="false">ABS(B4-C4)</f>
        <v>0</v>
      </c>
      <c r="E4" s="41" t="n">
        <v>1E-009</v>
      </c>
      <c r="F4" s="4" t="str">
        <f aca="false">IF(D4&lt;=E4,"PASS","FAIL")</f>
        <v>PASS</v>
      </c>
    </row>
    <row r="5" customFormat="false" ht="15" hidden="false" customHeight="false" outlineLevel="0" collapsed="false">
      <c r="A5" s="2" t="s">
        <v>456</v>
      </c>
      <c r="B5" s="23" t="n">
        <f aca="false">100*Fan!B7</f>
        <v>1.60795071238733</v>
      </c>
      <c r="C5" s="40" t="n">
        <f aca="false">Reference_Values!B5</f>
        <v>1.60795071238733</v>
      </c>
      <c r="D5" s="25" t="n">
        <f aca="false">ABS(B5-C5)</f>
        <v>0</v>
      </c>
      <c r="E5" s="41" t="n">
        <v>1E-006</v>
      </c>
      <c r="F5" s="4" t="str">
        <f aca="false">IF(D5&lt;=E5,"PASS","FAIL")</f>
        <v>PASS</v>
      </c>
    </row>
    <row r="6" customFormat="false" ht="15" hidden="false" customHeight="false" outlineLevel="0" collapsed="false">
      <c r="A6" s="2" t="s">
        <v>458</v>
      </c>
      <c r="B6" s="23" t="n">
        <f aca="false">100*Fan!B8</f>
        <v>0.134989803163009</v>
      </c>
      <c r="C6" s="40" t="n">
        <f aca="false">Reference_Values!B6</f>
        <v>0.13498980316301</v>
      </c>
      <c r="D6" s="25" t="n">
        <f aca="false">ABS(B6-C6)</f>
        <v>9.99200722162641E-016</v>
      </c>
      <c r="E6" s="41" t="n">
        <v>1E-006</v>
      </c>
      <c r="F6" s="4" t="str">
        <f aca="false">IF(D6&lt;=E6,"PASS","FAIL")</f>
        <v>PASS</v>
      </c>
    </row>
    <row r="7" customFormat="false" ht="15" hidden="false" customHeight="false" outlineLevel="0" collapsed="false">
      <c r="A7" s="2" t="s">
        <v>460</v>
      </c>
      <c r="B7" s="23" t="n">
        <f aca="false">Fan!B17</f>
        <v>21</v>
      </c>
      <c r="C7" s="40" t="n">
        <f aca="false">Reference_Values!B7</f>
        <v>21</v>
      </c>
      <c r="D7" s="25" t="n">
        <f aca="false">ABS(B7-C7)</f>
        <v>0</v>
      </c>
      <c r="E7" s="41" t="n">
        <v>1E-009</v>
      </c>
      <c r="F7" s="4" t="str">
        <f aca="false">IF(D7&lt;=E7,"PASS","FAIL")</f>
        <v>PASS</v>
      </c>
    </row>
    <row r="8" customFormat="false" ht="15" hidden="false" customHeight="false" outlineLevel="0" collapsed="false">
      <c r="A8" s="2" t="s">
        <v>462</v>
      </c>
      <c r="B8" s="23" t="n">
        <f aca="false">Fan!D17</f>
        <v>15</v>
      </c>
      <c r="C8" s="40" t="n">
        <f aca="false">Reference_Values!B8</f>
        <v>15</v>
      </c>
      <c r="D8" s="25" t="n">
        <f aca="false">ABS(B8-C8)</f>
        <v>0</v>
      </c>
      <c r="E8" s="41" t="n">
        <v>1E-009</v>
      </c>
      <c r="F8" s="4" t="str">
        <f aca="false">IF(D8&lt;=E8,"PASS","FAIL")</f>
        <v>PASS</v>
      </c>
    </row>
    <row r="9" customFormat="false" ht="15" hidden="false" customHeight="false" outlineLevel="0" collapsed="false">
      <c r="A9" s="2" t="s">
        <v>464</v>
      </c>
      <c r="B9" s="23" t="n">
        <f aca="false">Fan!B18</f>
        <v>14.7</v>
      </c>
      <c r="C9" s="40" t="n">
        <f aca="false">Reference_Values!B9</f>
        <v>14.7</v>
      </c>
      <c r="D9" s="25" t="n">
        <f aca="false">ABS(B9-C9)</f>
        <v>0</v>
      </c>
      <c r="E9" s="41" t="n">
        <v>1E-009</v>
      </c>
      <c r="F9" s="4" t="str">
        <f aca="false">IF(D9&lt;=E9,"PASS","FAIL")</f>
        <v>PASS</v>
      </c>
    </row>
    <row r="10" customFormat="false" ht="15" hidden="false" customHeight="false" outlineLevel="0" collapsed="false">
      <c r="A10" s="2" t="s">
        <v>466</v>
      </c>
      <c r="B10" s="23" t="n">
        <f aca="false">Fan!D18</f>
        <v>18.3098334236006</v>
      </c>
      <c r="C10" s="40" t="n">
        <f aca="false">Reference_Values!B10</f>
        <v>18.3098334236006</v>
      </c>
      <c r="D10" s="25" t="n">
        <f aca="false">ABS(B10-C10)</f>
        <v>0</v>
      </c>
      <c r="E10" s="41" t="n">
        <v>1E-009</v>
      </c>
      <c r="F10" s="4" t="str">
        <f aca="false">IF(D10&lt;=E10,"PASS","FAIL")</f>
        <v>PASS</v>
      </c>
    </row>
    <row r="11" customFormat="false" ht="15" hidden="false" customHeight="false" outlineLevel="0" collapsed="false">
      <c r="A11" s="2" t="s">
        <v>468</v>
      </c>
      <c r="B11" s="23" t="n">
        <f aca="false">Fan!B20</f>
        <v>7.203</v>
      </c>
      <c r="C11" s="40" t="n">
        <f aca="false">Reference_Values!B11</f>
        <v>7.203</v>
      </c>
      <c r="D11" s="25" t="n">
        <f aca="false">ABS(B11-C11)</f>
        <v>0</v>
      </c>
      <c r="E11" s="41" t="n">
        <v>1E-009</v>
      </c>
      <c r="F11" s="4" t="str">
        <f aca="false">IF(D11&lt;=E11,"PASS","FAIL")</f>
        <v>PASS</v>
      </c>
    </row>
    <row r="12" customFormat="false" ht="15" hidden="false" customHeight="false" outlineLevel="0" collapsed="false">
      <c r="A12" s="2" t="s">
        <v>470</v>
      </c>
      <c r="B12" s="23" t="n">
        <f aca="false">Fan!D20</f>
        <v>20.3897897242713</v>
      </c>
      <c r="C12" s="40" t="n">
        <f aca="false">Reference_Values!B12</f>
        <v>20.3897897242713</v>
      </c>
      <c r="D12" s="25" t="n">
        <f aca="false">ABS(B12-C12)</f>
        <v>0</v>
      </c>
      <c r="E12" s="41" t="n">
        <v>1E-009</v>
      </c>
      <c r="F12" s="4" t="str">
        <f aca="false">IF(D12&lt;=E12,"PASS","FAIL")</f>
        <v>PASS</v>
      </c>
    </row>
    <row r="13" customFormat="false" ht="15" hidden="false" customHeight="false" outlineLevel="0" collapsed="false">
      <c r="A13" s="2" t="s">
        <v>472</v>
      </c>
      <c r="B13" s="23" t="n">
        <f aca="false">Fan!B10</f>
        <v>16.0128153805087</v>
      </c>
      <c r="C13" s="40" t="n">
        <f aca="false">Reference_Values!B13</f>
        <v>16.0128153805087</v>
      </c>
      <c r="D13" s="25" t="n">
        <f aca="false">ABS(B13-C13)</f>
        <v>0</v>
      </c>
      <c r="E13" s="41" t="n">
        <v>1E-009</v>
      </c>
      <c r="F13" s="4" t="str">
        <f aca="false">IF(D13&lt;=E13,"PASS","FAIL")</f>
        <v>PASS</v>
      </c>
    </row>
    <row r="14" customFormat="false" ht="15" hidden="false" customHeight="false" outlineLevel="0" collapsed="false">
      <c r="A14" s="2" t="s">
        <v>474</v>
      </c>
      <c r="B14" s="23" t="n">
        <f aca="false">100*Fan!B11</f>
        <v>0.247515847499139</v>
      </c>
      <c r="C14" s="40" t="n">
        <f aca="false">Reference_Values!B14</f>
        <v>0.247515847499141</v>
      </c>
      <c r="D14" s="25" t="n">
        <f aca="false">ABS(B14-C14)</f>
        <v>2.3037127760972E-015</v>
      </c>
      <c r="E14" s="41" t="n">
        <v>1E-006</v>
      </c>
      <c r="F14" s="4" t="str">
        <f aca="false">IF(D14&lt;=E14,"PASS","FAIL")</f>
        <v>PASS</v>
      </c>
    </row>
    <row r="15" customFormat="false" ht="15" hidden="false" customHeight="false" outlineLevel="0" collapsed="false">
      <c r="A15" s="2" t="s">
        <v>476</v>
      </c>
      <c r="B15" s="23" t="n">
        <f aca="false">Fan!K24</f>
        <v>0.11605235042735</v>
      </c>
      <c r="C15" s="40" t="n">
        <f aca="false">Reference_Values!B15</f>
        <v>0.11605235042735</v>
      </c>
      <c r="D15" s="25" t="n">
        <f aca="false">ABS(B15-C15)</f>
        <v>0</v>
      </c>
      <c r="E15" s="41" t="n">
        <v>1E-009</v>
      </c>
      <c r="F15" s="4" t="str">
        <f aca="false">IF(D15&lt;=E15,"PASS","FAIL")</f>
        <v>PASS</v>
      </c>
    </row>
    <row r="16" customFormat="false" ht="15" hidden="false" customHeight="false" outlineLevel="0" collapsed="false">
      <c r="A16" s="2" t="s">
        <v>478</v>
      </c>
      <c r="B16" s="23" t="n">
        <f aca="false">Fan!K23</f>
        <v>0.00360576923076923</v>
      </c>
      <c r="C16" s="40" t="n">
        <f aca="false">Reference_Values!B16</f>
        <v>0.00360576923076923</v>
      </c>
      <c r="D16" s="25" t="n">
        <f aca="false">ABS(B16-C16)</f>
        <v>0</v>
      </c>
      <c r="E16" s="41" t="n">
        <v>1E-009</v>
      </c>
      <c r="F16" s="4" t="str">
        <f aca="false">IF(D16&lt;=E16,"PASS","FAIL")</f>
        <v>PASS</v>
      </c>
    </row>
    <row r="17" customFormat="false" ht="15" hidden="false" customHeight="false" outlineLevel="0" collapsed="false">
      <c r="A17" s="2" t="s">
        <v>480</v>
      </c>
      <c r="B17" s="23" t="n">
        <f aca="false">Fan!K22</f>
        <v>0.015625</v>
      </c>
      <c r="C17" s="40" t="n">
        <f aca="false">Reference_Values!B17</f>
        <v>0.015625</v>
      </c>
      <c r="D17" s="25" t="n">
        <f aca="false">ABS(B17-C17)</f>
        <v>0</v>
      </c>
      <c r="E17" s="41" t="n">
        <v>1E-009</v>
      </c>
      <c r="F17" s="4" t="str">
        <f aca="false">IF(D17&lt;=E17,"PASS","FAIL")</f>
        <v>PASS</v>
      </c>
    </row>
    <row r="18" customFormat="false" ht="15" hidden="false" customHeight="false" outlineLevel="0" collapsed="false">
      <c r="A18" s="2" t="s">
        <v>482</v>
      </c>
      <c r="B18" s="23" t="n">
        <f aca="false">Fan!K25</f>
        <v>0.340664571723199</v>
      </c>
      <c r="C18" s="40" t="n">
        <f aca="false">Reference_Values!B18</f>
        <v>0.340664571723199</v>
      </c>
      <c r="D18" s="25" t="n">
        <f aca="false">ABS(B18-C18)</f>
        <v>0</v>
      </c>
      <c r="E18" s="41" t="n">
        <v>1E-009</v>
      </c>
      <c r="F18" s="4" t="str">
        <f aca="false">IF(D18&lt;=E18,"PASS","FAIL")</f>
        <v>PASS</v>
      </c>
    </row>
    <row r="19" customFormat="false" ht="15" hidden="false" customHeight="false" outlineLevel="0" collapsed="false">
      <c r="A19" s="2" t="s">
        <v>484</v>
      </c>
      <c r="B19" s="23" t="n">
        <f aca="false">Fan!K28</f>
        <v>3.26155769059255E-013</v>
      </c>
      <c r="C19" s="40" t="n">
        <f aca="false">Reference_Values!B19</f>
        <v>0</v>
      </c>
      <c r="D19" s="25" t="n">
        <f aca="false">ABS(B19-C19)</f>
        <v>3.26155769059255E-013</v>
      </c>
      <c r="E19" s="41" t="n">
        <v>1E-009</v>
      </c>
      <c r="F19" s="4" t="str">
        <f aca="false">IF(D19&lt;=E19,"PASS","FAIL")</f>
        <v>PASS</v>
      </c>
    </row>
    <row r="20" customFormat="false" ht="15" hidden="false" customHeight="false" outlineLevel="0" collapsed="false">
      <c r="A20" s="2" t="s">
        <v>486</v>
      </c>
      <c r="B20" s="23" t="n">
        <f aca="false">Compose!B9</f>
        <v>0.84</v>
      </c>
      <c r="C20" s="40" t="n">
        <f aca="false">Reference_Values!B20</f>
        <v>0.84</v>
      </c>
      <c r="D20" s="25" t="n">
        <f aca="false">ABS(B20-C20)</f>
        <v>0</v>
      </c>
      <c r="E20" s="41" t="n">
        <v>1E-009</v>
      </c>
      <c r="F20" s="4" t="str">
        <f aca="false">IF(D20&lt;=E20,"PASS","FAIL")</f>
        <v>PASS</v>
      </c>
    </row>
    <row r="21" customFormat="false" ht="15" hidden="false" customHeight="false" outlineLevel="0" collapsed="false">
      <c r="A21" s="2" t="s">
        <v>488</v>
      </c>
      <c r="B21" s="23" t="n">
        <f aca="false">Compose!B10</f>
        <v>0.48</v>
      </c>
      <c r="C21" s="40" t="n">
        <f aca="false">Reference_Values!B21</f>
        <v>0.48</v>
      </c>
      <c r="D21" s="25" t="n">
        <f aca="false">ABS(B21-C21)</f>
        <v>0</v>
      </c>
      <c r="E21" s="41" t="n">
        <v>1E-009</v>
      </c>
      <c r="F21" s="4" t="str">
        <f aca="false">IF(D21&lt;=E21,"PASS","FAIL")</f>
        <v>PASS</v>
      </c>
    </row>
    <row r="22" customFormat="false" ht="15" hidden="false" customHeight="false" outlineLevel="0" collapsed="false">
      <c r="A22" s="2" t="s">
        <v>490</v>
      </c>
      <c r="B22" s="23" t="n">
        <f aca="false">Compose!B21</f>
        <v>0.196</v>
      </c>
      <c r="C22" s="40" t="n">
        <f aca="false">Reference_Values!B22</f>
        <v>0.196</v>
      </c>
      <c r="D22" s="25" t="n">
        <f aca="false">ABS(B22-C22)</f>
        <v>0</v>
      </c>
      <c r="E22" s="41" t="n">
        <v>1E-009</v>
      </c>
      <c r="F22" s="4" t="str">
        <f aca="false">IF(D22&lt;=E22,"PASS","FAIL")</f>
        <v>PASS</v>
      </c>
    </row>
    <row r="23" customFormat="false" ht="15" hidden="false" customHeight="false" outlineLevel="0" collapsed="false">
      <c r="A23" s="2" t="s">
        <v>492</v>
      </c>
      <c r="B23" s="23" t="n">
        <f aca="false">Compose!B14</f>
        <v>0.588</v>
      </c>
      <c r="C23" s="40" t="n">
        <f aca="false">Reference_Values!B23</f>
        <v>0.588</v>
      </c>
      <c r="D23" s="25" t="n">
        <f aca="false">ABS(B23-C23)</f>
        <v>0</v>
      </c>
      <c r="E23" s="41" t="n">
        <v>1E-009</v>
      </c>
      <c r="F23" s="4" t="str">
        <f aca="false">IF(D23&lt;=E23,"PASS","FAIL")</f>
        <v>PASS</v>
      </c>
    </row>
    <row r="24" customFormat="false" ht="15" hidden="false" customHeight="false" outlineLevel="0" collapsed="false">
      <c r="A24" s="2" t="s">
        <v>494</v>
      </c>
      <c r="B24" s="23" t="n">
        <f aca="false">Compose!B20</f>
        <v>0</v>
      </c>
      <c r="C24" s="40" t="n">
        <f aca="false">Reference_Values!B24</f>
        <v>0</v>
      </c>
      <c r="D24" s="25" t="n">
        <f aca="false">ABS(B24-C24)</f>
        <v>0</v>
      </c>
      <c r="E24" s="41" t="n">
        <v>1E-012</v>
      </c>
      <c r="F24" s="4" t="str">
        <f aca="false">IF(D24&lt;=E24,"PASS","FAIL")</f>
        <v>PASS</v>
      </c>
    </row>
    <row r="25" customFormat="false" ht="15" hidden="false" customHeight="false" outlineLevel="0" collapsed="false">
      <c r="A25" s="2" t="s">
        <v>496</v>
      </c>
      <c r="B25" s="23" t="n">
        <f aca="false">Compose!B24</f>
        <v>0.75</v>
      </c>
      <c r="C25" s="40" t="n">
        <f aca="false">Reference_Values!B25</f>
        <v>0.75</v>
      </c>
      <c r="D25" s="25" t="n">
        <f aca="false">ABS(B25-C25)</f>
        <v>0</v>
      </c>
      <c r="E25" s="41" t="n">
        <v>1E-009</v>
      </c>
      <c r="F25" s="4" t="str">
        <f aca="false">IF(D25&lt;=E25,"PASS","FAIL")</f>
        <v>PASS</v>
      </c>
    </row>
    <row r="26" customFormat="false" ht="15" hidden="false" customHeight="false" outlineLevel="0" collapsed="false">
      <c r="A26" s="2" t="s">
        <v>498</v>
      </c>
      <c r="B26" s="23" t="n">
        <f aca="false">Compose!B26</f>
        <v>3.33333333333333</v>
      </c>
      <c r="C26" s="40" t="n">
        <f aca="false">Reference_Values!B26</f>
        <v>3.33333333333333</v>
      </c>
      <c r="D26" s="25" t="n">
        <f aca="false">ABS(B26-C26)</f>
        <v>0</v>
      </c>
      <c r="E26" s="41" t="n">
        <v>1E-009</v>
      </c>
      <c r="F26" s="4" t="str">
        <f aca="false">IF(D26&lt;=E26,"PASS","FAIL")</f>
        <v>PASS</v>
      </c>
    </row>
    <row r="27" customFormat="false" ht="15" hidden="false" customHeight="false" outlineLevel="0" collapsed="false">
      <c r="A27" s="2" t="s">
        <v>500</v>
      </c>
      <c r="B27" s="23" t="n">
        <f aca="false">Compose!G12</f>
        <v>0</v>
      </c>
      <c r="C27" s="40" t="n">
        <f aca="false">Reference_Values!B27</f>
        <v>0</v>
      </c>
      <c r="D27" s="25" t="n">
        <f aca="false">ABS(B27-C27)</f>
        <v>0</v>
      </c>
      <c r="E27" s="41" t="n">
        <v>1E-009</v>
      </c>
      <c r="F27" s="4" t="str">
        <f aca="false">IF(D27&lt;=E27,"PASS","FAIL")</f>
        <v>PASS</v>
      </c>
    </row>
    <row r="28" customFormat="false" ht="15" hidden="false" customHeight="false" outlineLevel="0" collapsed="false">
      <c r="A28" s="2" t="s">
        <v>502</v>
      </c>
      <c r="B28" s="23" t="n">
        <f aca="false">Events!B4</f>
        <v>2500</v>
      </c>
      <c r="C28" s="40" t="n">
        <f aca="false">Reference_Values!B28</f>
        <v>2500</v>
      </c>
      <c r="D28" s="25" t="n">
        <f aca="false">ABS(B28-C28)</f>
        <v>0</v>
      </c>
      <c r="E28" s="41" t="n">
        <v>1E-009</v>
      </c>
      <c r="F28" s="4" t="str">
        <f aca="false">IF(D28&lt;=E28,"PASS","FAIL")</f>
        <v>PASS</v>
      </c>
    </row>
    <row r="29" customFormat="false" ht="15" hidden="false" customHeight="false" outlineLevel="0" collapsed="false">
      <c r="A29" s="2" t="s">
        <v>504</v>
      </c>
      <c r="B29" s="23" t="n">
        <f aca="false">Events!B5</f>
        <v>6</v>
      </c>
      <c r="C29" s="40" t="n">
        <f aca="false">Reference_Values!B29</f>
        <v>6</v>
      </c>
      <c r="D29" s="25" t="n">
        <f aca="false">ABS(B29-C29)</f>
        <v>0</v>
      </c>
      <c r="E29" s="41" t="n">
        <v>1E-009</v>
      </c>
      <c r="F29" s="4" t="str">
        <f aca="false">IF(D29&lt;=E29,"PASS","FAIL")</f>
        <v>PASS</v>
      </c>
    </row>
    <row r="30" customFormat="false" ht="15" hidden="false" customHeight="false" outlineLevel="0" collapsed="false">
      <c r="A30" s="2" t="s">
        <v>506</v>
      </c>
      <c r="B30" s="23" t="n">
        <f aca="false">Events!B6</f>
        <v>375</v>
      </c>
      <c r="C30" s="40" t="n">
        <f aca="false">Reference_Values!B30</f>
        <v>375</v>
      </c>
      <c r="D30" s="25" t="n">
        <f aca="false">ABS(B30-C30)</f>
        <v>0</v>
      </c>
      <c r="E30" s="41" t="n">
        <v>1E-009</v>
      </c>
      <c r="F30" s="4" t="str">
        <f aca="false">IF(D30&lt;=E30,"PASS","FAIL")</f>
        <v>PASS</v>
      </c>
    </row>
    <row r="31" customFormat="false" ht="15" hidden="false" customHeight="false" outlineLevel="0" collapsed="false">
      <c r="A31" s="2" t="s">
        <v>508</v>
      </c>
      <c r="B31" s="23" t="n">
        <f aca="false">Events!B7</f>
        <v>19.3649167310371</v>
      </c>
      <c r="C31" s="40" t="n">
        <f aca="false">Reference_Values!B31</f>
        <v>19.3649167310371</v>
      </c>
      <c r="D31" s="25" t="n">
        <f aca="false">ABS(B31-C31)</f>
        <v>0</v>
      </c>
      <c r="E31" s="41" t="n">
        <v>1E-009</v>
      </c>
      <c r="F31" s="4" t="str">
        <f aca="false">IF(D31&lt;=E31,"PASS","FAIL")</f>
        <v>PASS</v>
      </c>
    </row>
    <row r="32" customFormat="false" ht="15" hidden="false" customHeight="false" outlineLevel="0" collapsed="false">
      <c r="A32" s="2" t="s">
        <v>510</v>
      </c>
      <c r="B32" s="23" t="n">
        <f aca="false">Events!B8</f>
        <v>43.3012701892219</v>
      </c>
      <c r="C32" s="40" t="n">
        <f aca="false">Reference_Values!B32</f>
        <v>43.3012701892219</v>
      </c>
      <c r="D32" s="25" t="n">
        <f aca="false">ABS(B32-C32)</f>
        <v>0</v>
      </c>
      <c r="E32" s="41" t="n">
        <v>1E-009</v>
      </c>
      <c r="F32" s="4" t="str">
        <f aca="false">IF(D32&lt;=E32,"PASS","FAIL")</f>
        <v>PASS</v>
      </c>
    </row>
    <row r="33" customFormat="false" ht="15" hidden="false" customHeight="false" outlineLevel="0" collapsed="false">
      <c r="A33" s="2" t="s">
        <v>512</v>
      </c>
      <c r="B33" s="23" t="n">
        <f aca="false">Events!B9</f>
        <v>6.66666666666667</v>
      </c>
      <c r="C33" s="40" t="n">
        <f aca="false">Reference_Values!B33</f>
        <v>6.66666666666667</v>
      </c>
      <c r="D33" s="25" t="n">
        <f aca="false">ABS(B33-C33)</f>
        <v>0</v>
      </c>
      <c r="E33" s="41" t="n">
        <v>1E-009</v>
      </c>
      <c r="F33" s="4" t="str">
        <f aca="false">IF(D33&lt;=E33,"PASS","FAIL")</f>
        <v>PASS</v>
      </c>
    </row>
    <row r="34" customFormat="false" ht="15" hidden="false" customHeight="false" outlineLevel="0" collapsed="false">
      <c r="A34" s="2" t="s">
        <v>514</v>
      </c>
      <c r="B34" s="23" t="n">
        <f aca="false">100*Events!B10</f>
        <v>13.9292023574942</v>
      </c>
      <c r="C34" s="40" t="n">
        <f aca="false">Reference_Values!B34</f>
        <v>13.9292023574942</v>
      </c>
      <c r="D34" s="25" t="n">
        <f aca="false">ABS(B34-C34)</f>
        <v>0</v>
      </c>
      <c r="E34" s="41" t="n">
        <v>1E-006</v>
      </c>
      <c r="F34" s="4" t="str">
        <f aca="false">IF(D34&lt;=E34,"PASS","FAIL")</f>
        <v>PASS</v>
      </c>
    </row>
    <row r="35" customFormat="false" ht="15" hidden="false" customHeight="false" outlineLevel="0" collapsed="false">
      <c r="A35" s="2" t="s">
        <v>516</v>
      </c>
      <c r="B35" s="23" t="n">
        <f aca="false">100*Events!B11</f>
        <v>13.9292023574942</v>
      </c>
      <c r="C35" s="40" t="n">
        <f aca="false">Reference_Values!B35</f>
        <v>13.9292023574942</v>
      </c>
      <c r="D35" s="25" t="n">
        <f aca="false">ABS(B35-C35)</f>
        <v>0</v>
      </c>
      <c r="E35" s="41" t="n">
        <v>1E-006</v>
      </c>
      <c r="F35" s="4" t="str">
        <f aca="false">IF(D35&lt;=E35,"PASS","FAIL")</f>
        <v>PASS</v>
      </c>
    </row>
    <row r="36" customFormat="false" ht="15" hidden="false" customHeight="false" outlineLevel="0" collapsed="false">
      <c r="A36" s="2" t="s">
        <v>518</v>
      </c>
      <c r="B36" s="23" t="n">
        <f aca="false">Events!B14</f>
        <v>750</v>
      </c>
      <c r="C36" s="40" t="n">
        <f aca="false">Reference_Values!B36</f>
        <v>750</v>
      </c>
      <c r="D36" s="25" t="n">
        <f aca="false">ABS(B36-C36)</f>
        <v>0</v>
      </c>
      <c r="E36" s="41" t="n">
        <v>1E-009</v>
      </c>
      <c r="F36" s="4" t="str">
        <f aca="false">IF(D36&lt;=E36,"PASS","FAIL")</f>
        <v>PASS</v>
      </c>
    </row>
    <row r="37" customFormat="false" ht="15" hidden="false" customHeight="false" outlineLevel="0" collapsed="false">
      <c r="A37" s="2" t="s">
        <v>520</v>
      </c>
      <c r="B37" s="23" t="n">
        <f aca="false">Averages!B17</f>
        <v>2.45960311115695</v>
      </c>
      <c r="C37" s="40" t="n">
        <f aca="false">Reference_Values!B37</f>
        <v>2.45960311115695</v>
      </c>
      <c r="D37" s="25" t="n">
        <f aca="false">ABS(B37-C37)</f>
        <v>0</v>
      </c>
      <c r="E37" s="41" t="n">
        <v>1E-009</v>
      </c>
      <c r="F37" s="4" t="str">
        <f aca="false">IF(D37&lt;=E37,"PASS","FAIL")</f>
        <v>PASS</v>
      </c>
    </row>
    <row r="38" customFormat="false" ht="15" hidden="false" customHeight="false" outlineLevel="0" collapsed="false">
      <c r="A38" s="2" t="s">
        <v>522</v>
      </c>
      <c r="B38" s="23" t="n">
        <f aca="false">Averages!B18</f>
        <v>6.04964746441295</v>
      </c>
      <c r="C38" s="40" t="n">
        <f aca="false">Reference_Values!B38</f>
        <v>6.04964746441295</v>
      </c>
      <c r="D38" s="25" t="n">
        <f aca="false">ABS(B38-C38)</f>
        <v>0</v>
      </c>
      <c r="E38" s="41" t="n">
        <v>1E-009</v>
      </c>
      <c r="F38" s="4" t="str">
        <f aca="false">IF(D38&lt;=E38,"PASS","FAIL")</f>
        <v>PASS</v>
      </c>
    </row>
    <row r="39" customFormat="false" ht="15" hidden="false" customHeight="false" outlineLevel="0" collapsed="false">
      <c r="A39" s="2" t="s">
        <v>524</v>
      </c>
      <c r="B39" s="23" t="n">
        <f aca="false">Averages!C17</f>
        <v>2.05443321064389</v>
      </c>
      <c r="C39" s="40" t="n">
        <f aca="false">Reference_Values!B39</f>
        <v>2.05443321064389</v>
      </c>
      <c r="D39" s="25" t="n">
        <f aca="false">ABS(B39-C39)</f>
        <v>0</v>
      </c>
      <c r="E39" s="41" t="n">
        <v>1E-009</v>
      </c>
      <c r="F39" s="4" t="str">
        <f aca="false">IF(D39&lt;=E39,"PASS","FAIL")</f>
        <v>PASS</v>
      </c>
    </row>
    <row r="40" customFormat="false" ht="15" hidden="false" customHeight="false" outlineLevel="0" collapsed="false">
      <c r="A40" s="2" t="s">
        <v>526</v>
      </c>
      <c r="B40" s="23" t="n">
        <f aca="false">Averages!C18</f>
        <v>4.22069581699655</v>
      </c>
      <c r="C40" s="40" t="n">
        <f aca="false">Reference_Values!B40</f>
        <v>4.22069581699655</v>
      </c>
      <c r="D40" s="25" t="n">
        <f aca="false">ABS(B40-C40)</f>
        <v>0</v>
      </c>
      <c r="E40" s="41" t="n">
        <v>1E-009</v>
      </c>
      <c r="F40" s="4" t="str">
        <f aca="false">IF(D40&lt;=E40,"PASS","FAIL")</f>
        <v>PASS</v>
      </c>
    </row>
    <row r="41" customFormat="false" ht="15" hidden="false" customHeight="false" outlineLevel="0" collapsed="false">
      <c r="A41" s="2" t="s">
        <v>528</v>
      </c>
      <c r="B41" s="23" t="n">
        <f aca="false">100*Averages!E17</f>
        <v>61.7911422188953</v>
      </c>
      <c r="C41" s="40" t="n">
        <f aca="false">Reference_Values!B41</f>
        <v>61.7911422188953</v>
      </c>
      <c r="D41" s="25" t="n">
        <f aca="false">ABS(B41-C41)</f>
        <v>0</v>
      </c>
      <c r="E41" s="41" t="n">
        <v>1E-006</v>
      </c>
      <c r="F41" s="4" t="str">
        <f aca="false">IF(D41&lt;=E41,"PASS","FAIL")</f>
        <v>PASS</v>
      </c>
    </row>
    <row r="42" customFormat="false" ht="15" hidden="false" customHeight="false" outlineLevel="0" collapsed="false">
      <c r="A42" s="2" t="s">
        <v>530</v>
      </c>
      <c r="B42" s="23" t="n">
        <f aca="false">100*Averages!E18</f>
        <v>66.4313379729564</v>
      </c>
      <c r="C42" s="40" t="n">
        <f aca="false">Reference_Values!B42</f>
        <v>66.4313379729564</v>
      </c>
      <c r="D42" s="25" t="n">
        <f aca="false">ABS(B42-C42)</f>
        <v>0</v>
      </c>
      <c r="E42" s="41" t="n">
        <v>1E-006</v>
      </c>
      <c r="F42" s="4" t="str">
        <f aca="false">IF(D42&lt;=E42,"PASS","FAIL")</f>
        <v>PASS</v>
      </c>
    </row>
    <row r="43" customFormat="false" ht="15" hidden="false" customHeight="false" outlineLevel="0" collapsed="false">
      <c r="A43" s="2" t="s">
        <v>532</v>
      </c>
      <c r="B43" s="23" t="n">
        <f aca="false">Averages!D9</f>
        <v>392.05723136</v>
      </c>
      <c r="C43" s="40" t="n">
        <f aca="false">Reference_Values!B43</f>
        <v>392.05723136</v>
      </c>
      <c r="D43" s="25" t="n">
        <f aca="false">ABS(B43-C43)</f>
        <v>0</v>
      </c>
      <c r="E43" s="41" t="n">
        <v>1E-009</v>
      </c>
      <c r="F43" s="4" t="str">
        <f aca="false">IF(D43&lt;=E43,"PASS","FAIL")</f>
        <v>PASS</v>
      </c>
    </row>
    <row r="44" customFormat="false" ht="15" hidden="false" customHeight="false" outlineLevel="0" collapsed="false">
      <c r="A44" s="2" t="s">
        <v>534</v>
      </c>
      <c r="B44" s="23" t="n">
        <f aca="false">Averages!D36</f>
        <v>2.985984</v>
      </c>
      <c r="C44" s="40" t="n">
        <f aca="false">Reference_Values!B44</f>
        <v>2.985984</v>
      </c>
      <c r="D44" s="25" t="n">
        <f aca="false">ABS(B44-C44)</f>
        <v>0</v>
      </c>
      <c r="E44" s="41" t="n">
        <v>1E-009</v>
      </c>
      <c r="F44" s="4" t="str">
        <f aca="false">IF(D44&lt;=E44,"PASS","FAIL")</f>
        <v>PASS</v>
      </c>
    </row>
    <row r="45" customFormat="false" ht="15" hidden="false" customHeight="false" outlineLevel="0" collapsed="false">
      <c r="A45" s="2" t="s">
        <v>536</v>
      </c>
      <c r="B45" s="23" t="n">
        <f aca="false">Averages!D37</f>
        <v>0.262144</v>
      </c>
      <c r="C45" s="40" t="n">
        <f aca="false">Reference_Values!B45</f>
        <v>0.262144</v>
      </c>
      <c r="D45" s="25" t="n">
        <f aca="false">ABS(B45-C45)</f>
        <v>0</v>
      </c>
      <c r="E45" s="41" t="n">
        <v>1E-009</v>
      </c>
      <c r="F45" s="4" t="str">
        <f aca="false">IF(D45&lt;=E45,"PASS","FAIL")</f>
        <v>PASS</v>
      </c>
    </row>
    <row r="46" customFormat="false" ht="15" hidden="false" customHeight="false" outlineLevel="0" collapsed="false">
      <c r="A46" s="2" t="s">
        <v>538</v>
      </c>
      <c r="B46" s="23" t="n">
        <f aca="false">Plan!D5</f>
        <v>620</v>
      </c>
      <c r="C46" s="40" t="n">
        <f aca="false">Reference_Values!B46</f>
        <v>620</v>
      </c>
      <c r="D46" s="25" t="n">
        <f aca="false">ABS(B46-C46)</f>
        <v>0</v>
      </c>
      <c r="E46" s="41" t="n">
        <v>1E-009</v>
      </c>
      <c r="F46" s="4" t="str">
        <f aca="false">IF(D46&lt;=E46,"PASS","FAIL")</f>
        <v>PASS</v>
      </c>
    </row>
    <row r="47" customFormat="false" ht="15" hidden="false" customHeight="false" outlineLevel="0" collapsed="false">
      <c r="A47" s="2" t="s">
        <v>539</v>
      </c>
      <c r="B47" s="23" t="n">
        <f aca="false">Plan!B20</f>
        <v>481.950382357786</v>
      </c>
      <c r="C47" s="40" t="n">
        <f aca="false">Reference_Values!B47</f>
        <v>481.950382357786</v>
      </c>
      <c r="D47" s="25" t="n">
        <f aca="false">ABS(B47-C47)</f>
        <v>0</v>
      </c>
      <c r="E47" s="41" t="n">
        <v>1E-009</v>
      </c>
      <c r="F47" s="4" t="str">
        <f aca="false">IF(D47&lt;=E47,"PASS","FAIL")</f>
        <v>PASS</v>
      </c>
    </row>
    <row r="48" customFormat="false" ht="15" hidden="false" customHeight="false" outlineLevel="0" collapsed="false">
      <c r="A48" s="2" t="s">
        <v>87</v>
      </c>
      <c r="B48" s="23" t="n">
        <f aca="false">Plan!B21</f>
        <v>7</v>
      </c>
      <c r="C48" s="40" t="n">
        <f aca="false">Reference_Values!B48</f>
        <v>7</v>
      </c>
      <c r="D48" s="25" t="n">
        <f aca="false">ABS(B48-C48)</f>
        <v>0</v>
      </c>
      <c r="E48" s="41" t="n">
        <v>0</v>
      </c>
      <c r="F48" s="4" t="str">
        <f aca="false">IF(D48&lt;=E48,"PASS","FAIL")</f>
        <v>PASS</v>
      </c>
    </row>
    <row r="49" customFormat="false" ht="15" hidden="false" customHeight="false" outlineLevel="0" collapsed="false">
      <c r="A49" s="2" t="s">
        <v>541</v>
      </c>
      <c r="B49" s="23" t="n">
        <f aca="false">Plan!B22</f>
        <v>510.42404767696</v>
      </c>
      <c r="C49" s="40" t="n">
        <f aca="false">Reference_Values!B49</f>
        <v>510.42404767696</v>
      </c>
      <c r="D49" s="25" t="n">
        <f aca="false">ABS(B49-C49)</f>
        <v>0</v>
      </c>
      <c r="E49" s="41" t="n">
        <v>1E-009</v>
      </c>
      <c r="F49" s="4" t="str">
        <f aca="false">IF(D49&lt;=E49,"PASS","FAIL")</f>
        <v>PASS</v>
      </c>
    </row>
    <row r="50" customFormat="false" ht="15" hidden="false" customHeight="false" outlineLevel="0" collapsed="false">
      <c r="A50" s="2" t="s">
        <v>542</v>
      </c>
      <c r="B50" s="23" t="n">
        <f aca="false">Plan!B23</f>
        <v>131.950382357786</v>
      </c>
      <c r="C50" s="40" t="n">
        <f aca="false">Reference_Values!B50</f>
        <v>131.950382357786</v>
      </c>
      <c r="D50" s="25" t="n">
        <f aca="false">ABS(B50-C50)</f>
        <v>0</v>
      </c>
      <c r="E50" s="41" t="n">
        <v>1E-009</v>
      </c>
      <c r="F50" s="4" t="str">
        <f aca="false">IF(D50&lt;=E50,"PASS","FAIL")</f>
        <v>PASS</v>
      </c>
    </row>
    <row r="51" customFormat="false" ht="15" hidden="false" customHeight="false" outlineLevel="0" collapsed="false">
      <c r="A51" s="2" t="s">
        <v>543</v>
      </c>
      <c r="B51" s="23" t="n">
        <f aca="false">Plan!B24</f>
        <v>62.5</v>
      </c>
      <c r="C51" s="40" t="n">
        <f aca="false">Reference_Values!B51</f>
        <v>62.5</v>
      </c>
      <c r="D51" s="25" t="n">
        <f aca="false">ABS(B51-C51)</f>
        <v>0</v>
      </c>
      <c r="E51" s="41" t="n">
        <v>1E-009</v>
      </c>
      <c r="F51" s="4" t="str">
        <f aca="false">IF(D51&lt;=E51,"PASS","FAIL")</f>
        <v>PASS</v>
      </c>
    </row>
    <row r="52" customFormat="false" ht="15" hidden="false" customHeight="false" outlineLevel="0" collapsed="false">
      <c r="A52" s="2" t="s">
        <v>545</v>
      </c>
      <c r="B52" s="23" t="n">
        <f aca="false">Plan!B25</f>
        <v>2.11120611772457</v>
      </c>
      <c r="C52" s="40" t="n">
        <f aca="false">Reference_Values!B52</f>
        <v>2.11120611772457</v>
      </c>
      <c r="D52" s="25" t="n">
        <f aca="false">ABS(B52-C52)</f>
        <v>0</v>
      </c>
      <c r="E52" s="41" t="n">
        <v>1E-009</v>
      </c>
      <c r="F52" s="4" t="str">
        <f aca="false">IF(D52&lt;=E52,"PASS","FAIL")</f>
        <v>PASS</v>
      </c>
    </row>
    <row r="53" customFormat="false" ht="15" hidden="false" customHeight="false" outlineLevel="0" collapsed="false">
      <c r="A53" s="2" t="s">
        <v>547</v>
      </c>
      <c r="B53" s="23" t="n">
        <f aca="false">Plan!B27</f>
        <v>12</v>
      </c>
      <c r="C53" s="40" t="n">
        <f aca="false">Reference_Values!B53</f>
        <v>12</v>
      </c>
      <c r="D53" s="25" t="n">
        <f aca="false">ABS(B53-C53)</f>
        <v>0</v>
      </c>
      <c r="E53" s="41" t="n">
        <v>1E-009</v>
      </c>
      <c r="F53" s="4" t="str">
        <f aca="false">IF(D53&lt;=E53,"PASS","FAIL")</f>
        <v>PASS</v>
      </c>
    </row>
    <row r="54" customFormat="false" ht="15" hidden="false" customHeight="false" outlineLevel="0" collapsed="false">
      <c r="A54" s="2" t="s">
        <v>549</v>
      </c>
      <c r="B54" s="23" t="n">
        <f aca="false">100*Plan!B29</f>
        <v>25.9181779318282</v>
      </c>
      <c r="C54" s="40" t="n">
        <f aca="false">Reference_Values!B54</f>
        <v>25.9181779318282</v>
      </c>
      <c r="D54" s="25" t="n">
        <f aca="false">ABS(B54-C54)</f>
        <v>0</v>
      </c>
      <c r="E54" s="41" t="n">
        <v>1E-006</v>
      </c>
      <c r="F54" s="4" t="str">
        <f aca="false">IF(D54&lt;=E54,"PASS","FAIL")</f>
        <v>PASS</v>
      </c>
    </row>
    <row r="55" customFormat="false" ht="15" hidden="false" customHeight="false" outlineLevel="0" collapsed="false">
      <c r="A55" s="2" t="s">
        <v>550</v>
      </c>
      <c r="B55" s="23" t="n">
        <f aca="false">100*Odds!D5</f>
        <v>0.136233517021326</v>
      </c>
      <c r="C55" s="40" t="n">
        <f aca="false">Reference_Values!B55</f>
        <v>0.136233517021326</v>
      </c>
      <c r="D55" s="25" t="n">
        <f aca="false">ABS(B55-C55)</f>
        <v>0</v>
      </c>
      <c r="E55" s="41" t="n">
        <v>1E-006</v>
      </c>
      <c r="F55" s="4" t="str">
        <f aca="false">IF(D55&lt;=E55,"PASS","FAIL")</f>
        <v>PASS</v>
      </c>
    </row>
    <row r="56" customFormat="false" ht="15" hidden="false" customHeight="false" outlineLevel="0" collapsed="false">
      <c r="A56" s="2" t="s">
        <v>552</v>
      </c>
      <c r="B56" s="23" t="n">
        <f aca="false">Plan!B31</f>
        <v>459.854053397919</v>
      </c>
      <c r="C56" s="40" t="n">
        <f aca="false">Reference_Values!B56</f>
        <v>459.854053397919</v>
      </c>
      <c r="D56" s="25" t="n">
        <f aca="false">ABS(B56-C56)</f>
        <v>0</v>
      </c>
      <c r="E56" s="41" t="n">
        <v>1E-009</v>
      </c>
      <c r="F56" s="4" t="str">
        <f aca="false">IF(D56&lt;=E56,"PASS","FAIL")</f>
        <v>PASS</v>
      </c>
    </row>
    <row r="57" customFormat="false" ht="15" hidden="false" customHeight="false" outlineLevel="0" collapsed="false">
      <c r="A57" s="2" t="s">
        <v>553</v>
      </c>
      <c r="B57" s="23" t="n">
        <f aca="false">Odds!B28</f>
        <v>0.24622</v>
      </c>
      <c r="C57" s="40" t="n">
        <f aca="false">Reference_Values!B57</f>
        <v>0.24622</v>
      </c>
      <c r="D57" s="25" t="n">
        <f aca="false">ABS(B57-C57)</f>
        <v>0</v>
      </c>
      <c r="E57" s="41" t="n">
        <v>1E-009</v>
      </c>
      <c r="F57" s="4" t="str">
        <f aca="false">IF(D57&lt;=E57,"PASS","FAIL")</f>
        <v>PASS</v>
      </c>
    </row>
    <row r="58" customFormat="false" ht="15" hidden="false" customHeight="false" outlineLevel="0" collapsed="false">
      <c r="A58" s="2" t="s">
        <v>555</v>
      </c>
      <c r="B58" s="23" t="n">
        <f aca="false">Odds!B30</f>
        <v>0.1855957116</v>
      </c>
      <c r="C58" s="40" t="n">
        <f aca="false">Reference_Values!B58</f>
        <v>0.1855957116</v>
      </c>
      <c r="D58" s="25" t="n">
        <f aca="false">ABS(B58-C58)</f>
        <v>0</v>
      </c>
      <c r="E58" s="41" t="n">
        <v>1E-009</v>
      </c>
      <c r="F58" s="4" t="str">
        <f aca="false">IF(D58&lt;=E58,"PASS","FAIL")</f>
        <v>PASS</v>
      </c>
    </row>
    <row r="59" customFormat="false" ht="15" hidden="false" customHeight="false" outlineLevel="0" collapsed="false">
      <c r="A59" s="2" t="s">
        <v>557</v>
      </c>
      <c r="B59" s="23" t="n">
        <f aca="false">Odds!B31</f>
        <v>0.110687294380598</v>
      </c>
      <c r="C59" s="40" t="n">
        <f aca="false">Reference_Values!B59</f>
        <v>0.110687294380598</v>
      </c>
      <c r="D59" s="25" t="n">
        <f aca="false">ABS(B59-C59)</f>
        <v>0</v>
      </c>
      <c r="E59" s="41" t="n">
        <v>1E-009</v>
      </c>
      <c r="F59" s="4" t="str">
        <f aca="false">IF(D59&lt;=E59,"PASS","FAIL")</f>
        <v>PASS</v>
      </c>
    </row>
    <row r="60" customFormat="false" ht="15" hidden="false" customHeight="false" outlineLevel="0" collapsed="false">
      <c r="A60" s="2" t="s">
        <v>559</v>
      </c>
      <c r="B60" s="23" t="n">
        <f aca="false">Odds!B32</f>
        <v>0.0749084172194016</v>
      </c>
      <c r="C60" s="40" t="n">
        <f aca="false">Reference_Values!B60</f>
        <v>0.0749084172194016</v>
      </c>
      <c r="D60" s="25" t="n">
        <f aca="false">ABS(B60-C60)</f>
        <v>0</v>
      </c>
      <c r="E60" s="41" t="n">
        <v>1E-009</v>
      </c>
      <c r="F60" s="4" t="str">
        <f aca="false">IF(D60&lt;=E60,"PASS","FAIL")</f>
        <v>PASS</v>
      </c>
    </row>
    <row r="61" customFormat="false" ht="15" hidden="false" customHeight="false" outlineLevel="0" collapsed="false">
      <c r="A61" s="2" t="s">
        <v>561</v>
      </c>
      <c r="B61" s="23" t="n">
        <f aca="false">100*Odds!B33</f>
        <v>40.3610711549445</v>
      </c>
      <c r="C61" s="40" t="n">
        <f aca="false">Reference_Values!B61</f>
        <v>40.3610711549445</v>
      </c>
      <c r="D61" s="25" t="n">
        <f aca="false">ABS(B61-C61)</f>
        <v>0</v>
      </c>
      <c r="E61" s="41" t="n">
        <v>1E-006</v>
      </c>
      <c r="F61" s="4" t="str">
        <f aca="false">IF(D61&lt;=E61,"PASS","FAIL")</f>
        <v>PASS</v>
      </c>
    </row>
    <row r="62" customFormat="false" ht="15" hidden="false" customHeight="false" outlineLevel="0" collapsed="false">
      <c r="A62" s="2" t="s">
        <v>563</v>
      </c>
      <c r="B62" s="23" t="n">
        <f aca="false">100*Odds!B29</f>
        <v>74.6161968970839</v>
      </c>
      <c r="C62" s="40" t="n">
        <f aca="false">Reference_Values!B62</f>
        <v>74.6161968970839</v>
      </c>
      <c r="D62" s="25" t="n">
        <f aca="false">ABS(B62-C62)</f>
        <v>0</v>
      </c>
      <c r="E62" s="41" t="n">
        <v>1E-006</v>
      </c>
      <c r="F62" s="4" t="str">
        <f aca="false">IF(D62&lt;=E62,"PASS","FAIL")</f>
        <v>PASS</v>
      </c>
    </row>
    <row r="63" customFormat="false" ht="15" hidden="false" customHeight="false" outlineLevel="0" collapsed="false">
      <c r="A63" s="2" t="s">
        <v>565</v>
      </c>
      <c r="B63" s="23" t="n">
        <f aca="false">Plan!B33</f>
        <v>530.973917139149</v>
      </c>
      <c r="C63" s="40" t="n">
        <f aca="false">Reference_Values!B63</f>
        <v>530.973917139149</v>
      </c>
      <c r="D63" s="25" t="n">
        <f aca="false">ABS(B63-C63)</f>
        <v>0</v>
      </c>
      <c r="E63" s="41" t="n">
        <v>1E-009</v>
      </c>
      <c r="F63" s="4" t="str">
        <f aca="false">IF(D63&lt;=E63,"PASS","FAIL")</f>
        <v>PASS</v>
      </c>
    </row>
    <row r="64" customFormat="false" ht="15" hidden="false" customHeight="false" outlineLevel="0" collapsed="false">
      <c r="A64" s="2" t="s">
        <v>566</v>
      </c>
      <c r="B64" s="23" t="n">
        <f aca="false">Plan!B36</f>
        <v>49.0235347813635</v>
      </c>
      <c r="C64" s="40" t="n">
        <f aca="false">Reference_Values!B64</f>
        <v>49.0235347813635</v>
      </c>
      <c r="D64" s="25" t="n">
        <f aca="false">ABS(B64-C64)</f>
        <v>0</v>
      </c>
      <c r="E64" s="41" t="n">
        <v>1E-009</v>
      </c>
      <c r="F64" s="4" t="str">
        <f aca="false">IF(D64&lt;=E64,"PASS","FAIL")</f>
        <v>PASS</v>
      </c>
    </row>
    <row r="65" customFormat="false" ht="15" hidden="false" customHeight="false" outlineLevel="0" collapsed="false">
      <c r="A65" s="2" t="s">
        <v>567</v>
      </c>
      <c r="B65" s="23" t="n">
        <f aca="false">100*Odds!B12</f>
        <v>0.0539705466898382</v>
      </c>
      <c r="C65" s="40" t="n">
        <f aca="false">Reference_Values!B65</f>
        <v>0.0539705466898382</v>
      </c>
      <c r="D65" s="25" t="n">
        <f aca="false">ABS(B65-C65)</f>
        <v>0</v>
      </c>
      <c r="E65" s="41" t="n">
        <v>1E-006</v>
      </c>
      <c r="F65" s="4" t="str">
        <f aca="false">IF(D65&lt;=E65,"PASS","FAIL")</f>
        <v>PASS</v>
      </c>
    </row>
    <row r="66" customFormat="false" ht="15" hidden="false" customHeight="false" outlineLevel="0" collapsed="false">
      <c r="A66" s="2" t="s">
        <v>569</v>
      </c>
      <c r="B66" s="23" t="n">
        <f aca="false">100*ErrorBars!D5</f>
        <v>4.33012701892219</v>
      </c>
      <c r="C66" s="40" t="n">
        <f aca="false">Reference_Values!B66</f>
        <v>4.33012701892219</v>
      </c>
      <c r="D66" s="25" t="n">
        <f aca="false">ABS(B66-C66)</f>
        <v>0</v>
      </c>
      <c r="E66" s="41" t="n">
        <v>1E-006</v>
      </c>
      <c r="F66" s="4" t="str">
        <f aca="false">IF(D66&lt;=E66,"PASS","FAIL")</f>
        <v>PASS</v>
      </c>
    </row>
    <row r="67" customFormat="false" ht="15" hidden="false" customHeight="false" outlineLevel="0" collapsed="false">
      <c r="A67" s="2" t="s">
        <v>571</v>
      </c>
      <c r="B67" s="23" t="n">
        <f aca="false">100*ErrorBars!D6</f>
        <v>1.3729384545565</v>
      </c>
      <c r="C67" s="40" t="n">
        <f aca="false">Reference_Values!B67</f>
        <v>1.3729384545565</v>
      </c>
      <c r="D67" s="25" t="n">
        <f aca="false">ABS(B67-C67)</f>
        <v>0</v>
      </c>
      <c r="E67" s="41" t="n">
        <v>1E-006</v>
      </c>
      <c r="F67" s="4" t="str">
        <f aca="false">IF(D67&lt;=E67,"PASS","FAIL")</f>
        <v>PASS</v>
      </c>
    </row>
    <row r="68" customFormat="false" ht="15" hidden="false" customHeight="false" outlineLevel="0" collapsed="false">
      <c r="A68" s="2" t="s">
        <v>573</v>
      </c>
      <c r="B68" s="23" t="n">
        <f aca="false">100*ErrorBars!D7</f>
        <v>0.43002789444407</v>
      </c>
      <c r="C68" s="40" t="n">
        <f aca="false">Reference_Values!B68</f>
        <v>0.43002789444407</v>
      </c>
      <c r="D68" s="25" t="n">
        <f aca="false">ABS(B68-C68)</f>
        <v>0</v>
      </c>
      <c r="E68" s="41" t="n">
        <v>1E-006</v>
      </c>
      <c r="F68" s="4" t="str">
        <f aca="false">IF(D68&lt;=E68,"PASS","FAIL")</f>
        <v>PASS</v>
      </c>
    </row>
    <row r="69" customFormat="false" ht="15" hidden="false" customHeight="false" outlineLevel="0" collapsed="false">
      <c r="A69" s="2" t="s">
        <v>575</v>
      </c>
      <c r="B69" s="23" t="n">
        <f aca="false">ErrorBars!B12</f>
        <v>47500</v>
      </c>
      <c r="C69" s="40" t="n">
        <f aca="false">Reference_Values!B69</f>
        <v>47500</v>
      </c>
      <c r="D69" s="25" t="n">
        <f aca="false">ABS(B69-C69)</f>
        <v>0</v>
      </c>
      <c r="E69" s="41" t="n">
        <v>1E-006</v>
      </c>
      <c r="F69" s="4" t="str">
        <f aca="false">IF(D69&lt;=E69,"PASS","FAIL")</f>
        <v>PASS</v>
      </c>
    </row>
    <row r="70" customFormat="false" ht="15" hidden="false" customHeight="false" outlineLevel="0" collapsed="false">
      <c r="A70" s="2" t="s">
        <v>577</v>
      </c>
      <c r="B70" s="23" t="n">
        <f aca="false">ErrorBars!B13</f>
        <v>187500</v>
      </c>
      <c r="C70" s="40" t="n">
        <f aca="false">Reference_Values!B70</f>
        <v>187500</v>
      </c>
      <c r="D70" s="25" t="n">
        <f aca="false">ABS(B70-C70)</f>
        <v>0</v>
      </c>
      <c r="E70" s="41" t="n">
        <v>1E-006</v>
      </c>
      <c r="F70" s="4" t="str">
        <f aca="false">IF(D70&lt;=E70,"PASS","FAIL")</f>
        <v>PASS</v>
      </c>
    </row>
    <row r="71" customFormat="false" ht="15" hidden="false" customHeight="false" outlineLevel="0" collapsed="false">
      <c r="A71" s="2" t="s">
        <v>579</v>
      </c>
      <c r="B71" s="23" t="n">
        <f aca="false">Bench!B5</f>
        <v>521</v>
      </c>
      <c r="C71" s="40" t="n">
        <f aca="false">Reference_Values!B71</f>
        <v>521</v>
      </c>
      <c r="D71" s="25" t="n">
        <f aca="false">ABS(B71-C71)</f>
        <v>0</v>
      </c>
      <c r="E71" s="41" t="n">
        <v>0</v>
      </c>
      <c r="F71" s="4" t="str">
        <f aca="false">IF(D71&lt;=E71,"PASS","FAIL")</f>
        <v>PASS</v>
      </c>
    </row>
    <row r="72" customFormat="false" ht="15" hidden="false" customHeight="false" outlineLevel="0" collapsed="false">
      <c r="A72" s="2" t="s">
        <v>581</v>
      </c>
      <c r="B72" s="23" t="n">
        <f aca="false">Bench!B6</f>
        <v>180</v>
      </c>
      <c r="C72" s="40" t="n">
        <f aca="false">Reference_Values!B72</f>
        <v>180</v>
      </c>
      <c r="D72" s="25" t="n">
        <f aca="false">ABS(B72-C72)</f>
        <v>0</v>
      </c>
      <c r="E72" s="41" t="n">
        <v>0</v>
      </c>
      <c r="F72" s="4" t="str">
        <f aca="false">IF(D72&lt;=E72,"PASS","FAIL")</f>
        <v>PASS</v>
      </c>
    </row>
    <row r="73" customFormat="false" ht="15" hidden="false" customHeight="false" outlineLevel="0" collapsed="false">
      <c r="A73" s="2" t="s">
        <v>582</v>
      </c>
      <c r="B73" s="23" t="n">
        <f aca="false">Bench!B7</f>
        <v>232</v>
      </c>
      <c r="C73" s="40" t="n">
        <f aca="false">Reference_Values!B73</f>
        <v>232</v>
      </c>
      <c r="D73" s="25" t="n">
        <f aca="false">ABS(B73-C73)</f>
        <v>0</v>
      </c>
      <c r="E73" s="41" t="n">
        <v>0</v>
      </c>
      <c r="F73" s="4" t="str">
        <f aca="false">IF(D73&lt;=E73,"PASS","FAIL")</f>
        <v>PASS</v>
      </c>
    </row>
    <row r="74" customFormat="false" ht="15" hidden="false" customHeight="false" outlineLevel="0" collapsed="false">
      <c r="A74" s="2" t="s">
        <v>583</v>
      </c>
      <c r="B74" s="23" t="n">
        <f aca="false">Bench!B8</f>
        <v>267</v>
      </c>
      <c r="C74" s="40" t="n">
        <f aca="false">Reference_Values!B74</f>
        <v>267</v>
      </c>
      <c r="D74" s="25" t="n">
        <f aca="false">ABS(B74-C74)</f>
        <v>0</v>
      </c>
      <c r="E74" s="41" t="n">
        <v>0</v>
      </c>
      <c r="F74" s="4" t="str">
        <f aca="false">IF(D74&lt;=E74,"PASS","FAIL")</f>
        <v>PASS</v>
      </c>
    </row>
    <row r="75" customFormat="false" ht="15" hidden="false" customHeight="false" outlineLevel="0" collapsed="false">
      <c r="A75" s="2" t="s">
        <v>584</v>
      </c>
      <c r="B75" s="23" t="n">
        <f aca="false">Bench!B9</f>
        <v>268</v>
      </c>
      <c r="C75" s="40" t="n">
        <f aca="false">Reference_Values!B75</f>
        <v>268</v>
      </c>
      <c r="D75" s="25" t="n">
        <f aca="false">ABS(B75-C75)</f>
        <v>0</v>
      </c>
      <c r="E75" s="41" t="n">
        <v>0</v>
      </c>
      <c r="F75" s="4" t="str">
        <f aca="false">IF(D75&lt;=E75,"PASS","FAIL")</f>
        <v>PASS</v>
      </c>
    </row>
    <row r="76" customFormat="false" ht="15" hidden="false" customHeight="false" outlineLevel="0" collapsed="false">
      <c r="A76" s="2" t="s">
        <v>585</v>
      </c>
      <c r="B76" s="23" t="n">
        <f aca="false">Bench!B10</f>
        <v>61</v>
      </c>
      <c r="C76" s="40" t="n">
        <f aca="false">Reference_Values!B76</f>
        <v>61</v>
      </c>
      <c r="D76" s="25" t="n">
        <f aca="false">ABS(B76-C76)</f>
        <v>0</v>
      </c>
      <c r="E76" s="41" t="n">
        <v>0</v>
      </c>
      <c r="F76" s="4" t="str">
        <f aca="false">IF(D76&lt;=E76,"PASS","FAIL")</f>
        <v>PASS</v>
      </c>
    </row>
    <row r="77" customFormat="false" ht="15" hidden="false" customHeight="false" outlineLevel="0" collapsed="false">
      <c r="A77" s="2" t="s">
        <v>586</v>
      </c>
      <c r="B77" s="23" t="n">
        <f aca="false">Bench!B12</f>
        <v>529</v>
      </c>
      <c r="C77" s="40" t="n">
        <f aca="false">Reference_Values!B77</f>
        <v>529</v>
      </c>
      <c r="D77" s="25" t="n">
        <f aca="false">ABS(B77-C77)</f>
        <v>0</v>
      </c>
      <c r="E77" s="41" t="n">
        <v>0</v>
      </c>
      <c r="F77" s="4" t="str">
        <f aca="false">IF(D77&lt;=E77,"PASS","FAIL")</f>
        <v>PASS</v>
      </c>
    </row>
    <row r="78" customFormat="false" ht="15" hidden="false" customHeight="false" outlineLevel="0" collapsed="false">
      <c r="A78" s="2" t="s">
        <v>588</v>
      </c>
      <c r="B78" s="23" t="n">
        <f aca="false">Bench!B13</f>
        <v>380</v>
      </c>
      <c r="C78" s="40" t="n">
        <f aca="false">Reference_Values!B78</f>
        <v>380</v>
      </c>
      <c r="D78" s="25" t="n">
        <f aca="false">ABS(B78-C78)</f>
        <v>0</v>
      </c>
      <c r="E78" s="41" t="n">
        <v>0</v>
      </c>
      <c r="F78" s="4" t="str">
        <f aca="false">IF(D78&lt;=E78,"PASS","FAIL")</f>
        <v>PASS</v>
      </c>
    </row>
    <row r="79" customFormat="false" ht="15" hidden="false" customHeight="false" outlineLevel="0" collapsed="false">
      <c r="A79" s="2" t="s">
        <v>589</v>
      </c>
      <c r="B79" s="23" t="n">
        <f aca="false">Bench!B16</f>
        <v>26</v>
      </c>
      <c r="C79" s="40" t="n">
        <f aca="false">Reference_Values!B79</f>
        <v>26</v>
      </c>
      <c r="D79" s="25" t="n">
        <f aca="false">ABS(B79-C79)</f>
        <v>0</v>
      </c>
      <c r="E79" s="41" t="n">
        <v>0</v>
      </c>
      <c r="F79" s="4" t="str">
        <f aca="false">IF(D79&lt;=E79,"PASS","FAIL")</f>
        <v>PASS</v>
      </c>
    </row>
    <row r="80" customFormat="false" ht="15" hidden="false" customHeight="false" outlineLevel="0" collapsed="false">
      <c r="A80" s="2" t="s">
        <v>591</v>
      </c>
      <c r="B80" s="23" t="n">
        <f aca="false">Bench!B19</f>
        <v>261</v>
      </c>
      <c r="C80" s="40" t="n">
        <f aca="false">Reference_Values!B80</f>
        <v>261</v>
      </c>
      <c r="D80" s="25" t="n">
        <f aca="false">ABS(B80-C80)</f>
        <v>0</v>
      </c>
      <c r="E80" s="41" t="n">
        <v>0</v>
      </c>
      <c r="F80" s="4" t="str">
        <f aca="false">IF(D80&lt;=E80,"PASS","FAIL")</f>
        <v>PASS</v>
      </c>
    </row>
    <row r="81" customFormat="false" ht="15" hidden="false" customHeight="false" outlineLevel="0" collapsed="false">
      <c r="A81" s="2" t="s">
        <v>592</v>
      </c>
      <c r="B81" s="23" t="n">
        <f aca="false">Bench!AL26</f>
        <v>363.381484528103</v>
      </c>
      <c r="C81" s="40" t="n">
        <f aca="false">Reference_Values!B81</f>
        <v>363.381484528103</v>
      </c>
      <c r="D81" s="25" t="n">
        <f aca="false">ABS(B81-C81)</f>
        <v>0</v>
      </c>
      <c r="E81" s="41" t="n">
        <v>1E-006</v>
      </c>
      <c r="F81" s="4" t="str">
        <f aca="false">IF(D81&lt;=E81,"PASS","FAIL")</f>
        <v>PASS</v>
      </c>
    </row>
    <row r="82" customFormat="false" ht="15" hidden="false" customHeight="false" outlineLevel="0" collapsed="false">
      <c r="A82" s="2" t="s">
        <v>594</v>
      </c>
      <c r="B82" s="23" t="n">
        <f aca="false">Bench!AQ26</f>
        <v>472.991981193414</v>
      </c>
      <c r="C82" s="40" t="n">
        <f aca="false">Reference_Values!B82</f>
        <v>472.991981193414</v>
      </c>
      <c r="D82" s="25" t="n">
        <f aca="false">ABS(B82-C82)</f>
        <v>0</v>
      </c>
      <c r="E82" s="41" t="n">
        <v>1E-006</v>
      </c>
      <c r="F82" s="4" t="str">
        <f aca="false">IF(D82&lt;=E82,"PASS","FAIL")</f>
        <v>PASS</v>
      </c>
    </row>
    <row r="84" customFormat="false" ht="15" hidden="false" customHeight="false" outlineLevel="0" collapsed="false">
      <c r="A84" s="4" t="s">
        <v>599</v>
      </c>
      <c r="F84" s="4" t="str">
        <f aca="false">IF(COUNTIF(F2:F82,"PASS")=81,"ALL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2026-10-05T08:37:52Z</dcterms:created>
  <dc:creator>openpyxl</dc:creator>
  <dc:description/>
  <dc:language>en-US</dc:language>
  <cp:lastModifiedBy/>
  <dcterms:modified xsi:type="dcterms:W3CDTF">2026-10-05T08:37:54Z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